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435" yWindow="240" windowWidth="11475" windowHeight="10035" tabRatio="577"/>
  </bookViews>
  <sheets>
    <sheet name="ALL" sheetId="116" r:id="rId1"/>
  </sheets>
  <externalReferences>
    <externalReference r:id="rId2"/>
    <externalReference r:id="rId3"/>
    <externalReference r:id="rId4"/>
    <externalReference r:id="rId5"/>
  </externalReferences>
  <definedNames>
    <definedName name="_xlnm.Print_Area" localSheetId="0">ALL!$A$1:$R$272</definedName>
  </definedNames>
  <calcPr calcId="124519"/>
</workbook>
</file>

<file path=xl/calcChain.xml><?xml version="1.0" encoding="utf-8"?>
<calcChain xmlns="http://schemas.openxmlformats.org/spreadsheetml/2006/main">
  <c r="I443" i="116"/>
  <c r="I686"/>
  <c r="J686" s="1"/>
  <c r="I442"/>
  <c r="J442" s="1"/>
  <c r="I292"/>
  <c r="J292" s="1"/>
  <c r="I241"/>
  <c r="I969"/>
  <c r="I240"/>
  <c r="J240" s="1"/>
  <c r="I305"/>
  <c r="J305" s="1"/>
  <c r="I441"/>
  <c r="J320"/>
  <c r="K320" s="1"/>
  <c r="I239"/>
  <c r="J239" s="1"/>
  <c r="J303"/>
  <c r="K303" s="1"/>
  <c r="I302"/>
  <c r="I301"/>
  <c r="J301" s="1"/>
  <c r="I440"/>
  <c r="I291"/>
  <c r="I398"/>
  <c r="J398" s="1"/>
  <c r="I961"/>
  <c r="J961" s="1"/>
  <c r="I788"/>
  <c r="J788" s="1"/>
  <c r="I77"/>
  <c r="J77" s="1"/>
  <c r="I299"/>
  <c r="J397"/>
  <c r="I397"/>
  <c r="I297"/>
  <c r="J297" s="1"/>
  <c r="I787"/>
  <c r="J787" s="1"/>
  <c r="I670"/>
  <c r="J670" s="1"/>
  <c r="K200"/>
  <c r="K363"/>
  <c r="I363" s="1"/>
  <c r="J363" s="1"/>
  <c r="K1065"/>
  <c r="J288"/>
  <c r="K288" s="1"/>
  <c r="K350"/>
  <c r="I350"/>
  <c r="J350" s="1"/>
  <c r="K409"/>
  <c r="I409"/>
  <c r="J409" s="1"/>
  <c r="K281"/>
  <c r="K280"/>
  <c r="K279"/>
  <c r="K278"/>
  <c r="K277"/>
  <c r="K276"/>
  <c r="K275"/>
  <c r="K274"/>
  <c r="I545"/>
  <c r="J545" s="1"/>
  <c r="K273"/>
  <c r="I525"/>
  <c r="J525" s="1"/>
  <c r="I195"/>
  <c r="K272"/>
  <c r="K271"/>
  <c r="K270"/>
  <c r="I800"/>
  <c r="J800" s="1"/>
  <c r="I269"/>
  <c r="J269" s="1"/>
  <c r="I236"/>
  <c r="J236" s="1"/>
  <c r="K1053"/>
  <c r="J825"/>
  <c r="K329"/>
  <c r="I109"/>
  <c r="J109" s="1"/>
  <c r="I268"/>
  <c r="J268" s="1"/>
  <c r="K267"/>
  <c r="K266"/>
  <c r="K265"/>
  <c r="K264"/>
  <c r="K263"/>
  <c r="J107"/>
  <c r="K107" s="1"/>
  <c r="I438"/>
  <c r="I941"/>
  <c r="J941" s="1"/>
  <c r="J824"/>
  <c r="J823"/>
  <c r="J551"/>
  <c r="K551" s="1"/>
  <c r="K262"/>
  <c r="I228"/>
  <c r="I227"/>
  <c r="J227" s="1"/>
  <c r="I145"/>
  <c r="J822"/>
  <c r="I342"/>
  <c r="J342" s="1"/>
  <c r="K261"/>
  <c r="I838"/>
  <c r="J838" s="1"/>
  <c r="J550"/>
  <c r="K550" s="1"/>
  <c r="I549"/>
  <c r="J450"/>
  <c r="K450" s="1"/>
  <c r="I260"/>
  <c r="J260" s="1"/>
  <c r="K259"/>
  <c r="K258"/>
  <c r="I233"/>
  <c r="I144"/>
  <c r="J144" s="1"/>
  <c r="J92"/>
  <c r="K92" s="1"/>
  <c r="I520"/>
  <c r="J520" s="1"/>
  <c r="J432"/>
  <c r="K432" s="1"/>
  <c r="I741"/>
  <c r="I1089"/>
  <c r="K1089" s="1"/>
  <c r="I827"/>
  <c r="J827" s="1"/>
  <c r="K1088"/>
  <c r="I740"/>
  <c r="J740" s="1"/>
  <c r="I739"/>
  <c r="I176"/>
  <c r="J176" s="1"/>
  <c r="I202"/>
  <c r="J202" s="1"/>
  <c r="J1085"/>
  <c r="K1085" s="1"/>
  <c r="I780"/>
  <c r="J780" s="1"/>
  <c r="I1082"/>
  <c r="J1082" s="1"/>
  <c r="K1080"/>
  <c r="K1079"/>
  <c r="J1077"/>
  <c r="K1077" s="1"/>
  <c r="K1076"/>
  <c r="J1075"/>
  <c r="K1075" s="1"/>
  <c r="J1073"/>
  <c r="K1073" s="1"/>
  <c r="I153"/>
  <c r="J153" s="1"/>
  <c r="I122"/>
  <c r="J122" s="1"/>
  <c r="I2"/>
  <c r="J2" s="1"/>
  <c r="I632"/>
  <c r="J632" s="1"/>
  <c r="I388"/>
  <c r="J388" s="1"/>
  <c r="K972"/>
  <c r="I971"/>
  <c r="K82"/>
  <c r="I82"/>
  <c r="J82" s="1"/>
  <c r="K231"/>
  <c r="I403"/>
  <c r="J403" s="1"/>
  <c r="I137"/>
  <c r="J137" s="1"/>
  <c r="I136"/>
  <c r="J136" s="1"/>
  <c r="I245"/>
  <c r="J245" s="1"/>
  <c r="I244"/>
  <c r="J244" s="1"/>
  <c r="I206"/>
  <c r="J206" s="1"/>
  <c r="K1082" l="1"/>
  <c r="I231"/>
  <c r="J231" s="1"/>
  <c r="J971"/>
  <c r="K971" s="1"/>
  <c r="K260"/>
  <c r="K122"/>
  <c r="J739"/>
  <c r="K739" s="1"/>
  <c r="K827"/>
  <c r="K144"/>
  <c r="K787"/>
  <c r="K788"/>
  <c r="K398"/>
  <c r="K397"/>
  <c r="J441"/>
  <c r="K441" s="1"/>
  <c r="K442"/>
  <c r="K686"/>
  <c r="J291"/>
  <c r="K291" s="1"/>
  <c r="J440"/>
  <c r="K440" s="1"/>
  <c r="K301"/>
  <c r="J302"/>
  <c r="K302" s="1"/>
  <c r="K239"/>
  <c r="K305"/>
  <c r="K240"/>
  <c r="J969"/>
  <c r="K969" s="1"/>
  <c r="J241"/>
  <c r="K241" s="1"/>
  <c r="K292"/>
  <c r="J443"/>
  <c r="K443" s="1"/>
  <c r="K670"/>
  <c r="K297"/>
  <c r="J299"/>
  <c r="K299" s="1"/>
  <c r="K77"/>
  <c r="K961"/>
  <c r="K520"/>
  <c r="J233"/>
  <c r="K233" s="1"/>
  <c r="J549"/>
  <c r="K549" s="1"/>
  <c r="K838"/>
  <c r="K342"/>
  <c r="J145"/>
  <c r="K145" s="1"/>
  <c r="K227"/>
  <c r="J228"/>
  <c r="K228" s="1"/>
  <c r="K941"/>
  <c r="J438"/>
  <c r="K438" s="1"/>
  <c r="K268"/>
  <c r="K236"/>
  <c r="K800"/>
  <c r="J195"/>
  <c r="K195" s="1"/>
  <c r="K525"/>
  <c r="K545"/>
  <c r="K176"/>
  <c r="K740"/>
  <c r="J741"/>
  <c r="K741" s="1"/>
  <c r="K2"/>
  <c r="K153"/>
  <c r="K780"/>
  <c r="K403"/>
  <c r="K206"/>
  <c r="I127" l="1"/>
  <c r="I502"/>
  <c r="J502" s="1"/>
  <c r="K502" s="1"/>
  <c r="J127" l="1"/>
  <c r="I1096"/>
  <c r="I511"/>
  <c r="K127" l="1"/>
  <c r="K1096" s="1"/>
  <c r="J511"/>
  <c r="J1096" s="1"/>
</calcChain>
</file>

<file path=xl/sharedStrings.xml><?xml version="1.0" encoding="utf-8"?>
<sst xmlns="http://schemas.openxmlformats.org/spreadsheetml/2006/main" count="8641" uniqueCount="4010">
  <si>
    <t>Ref. Date</t>
  </si>
  <si>
    <t>Ref. Number</t>
  </si>
  <si>
    <t>Policy Number</t>
  </si>
  <si>
    <t>Start Date</t>
  </si>
  <si>
    <t>End Date</t>
  </si>
  <si>
    <t>Insured Name</t>
  </si>
  <si>
    <t>Gross Amount</t>
  </si>
  <si>
    <t>01-Jan-2011</t>
  </si>
  <si>
    <t>01-Jan-2012</t>
  </si>
  <si>
    <t>31-Dec-2011</t>
  </si>
  <si>
    <t>01-Jul-2009</t>
  </si>
  <si>
    <t>01-Jul-2011</t>
  </si>
  <si>
    <t>30-Jun-2010</t>
  </si>
  <si>
    <t>31-Dec-2010</t>
  </si>
  <si>
    <t>31-Dec-2009</t>
  </si>
  <si>
    <t>ARK INSURANCE BROKERS</t>
  </si>
  <si>
    <t>30-Jun-2011</t>
  </si>
  <si>
    <t>FOUNTAIN INSURANCE BROKERS</t>
  </si>
  <si>
    <t>23-Aug-2010</t>
  </si>
  <si>
    <t>01-Feb-2010</t>
  </si>
  <si>
    <t>03-Sep-2010</t>
  </si>
  <si>
    <t>01-Jan-2009</t>
  </si>
  <si>
    <t>01-Apr-2010</t>
  </si>
  <si>
    <t>31-Mar-2011</t>
  </si>
  <si>
    <t>01-Jan-2010</t>
  </si>
  <si>
    <t>DIRECT</t>
  </si>
  <si>
    <t>01-Sep-2011</t>
  </si>
  <si>
    <t>04-Jun-2010</t>
  </si>
  <si>
    <t>14-Jan-2011</t>
  </si>
  <si>
    <t>27-Jan-2011</t>
  </si>
  <si>
    <t>01-Sep-2009</t>
  </si>
  <si>
    <t>31-Aug-2010</t>
  </si>
  <si>
    <t>07-Jul-2010</t>
  </si>
  <si>
    <t>16-Feb-2011</t>
  </si>
  <si>
    <t>05-Nov-2009</t>
  </si>
  <si>
    <t>17-Mar-2010</t>
  </si>
  <si>
    <t>18-Feb-2009</t>
  </si>
  <si>
    <t>15-Apr-2009</t>
  </si>
  <si>
    <t>16-Mar-2011</t>
  </si>
  <si>
    <t>01-Jun-2009</t>
  </si>
  <si>
    <t>CUSTODIAN STAFF</t>
  </si>
  <si>
    <t>25-May-2011</t>
  </si>
  <si>
    <t>23-Aug-2011</t>
  </si>
  <si>
    <t>09-Jan-2011</t>
  </si>
  <si>
    <t>30-May-2010</t>
  </si>
  <si>
    <t>29-May-2011</t>
  </si>
  <si>
    <t>28-Sep-2011</t>
  </si>
  <si>
    <t>06-Apr-2010</t>
  </si>
  <si>
    <t>03-Apr-2009</t>
  </si>
  <si>
    <t>31-Mar-2009</t>
  </si>
  <si>
    <t>06-Jun-2010</t>
  </si>
  <si>
    <t>26-Jan-2012</t>
  </si>
  <si>
    <t>05-Apr-2011</t>
  </si>
  <si>
    <t>03-Mar-2011</t>
  </si>
  <si>
    <t>31-Mar-2012</t>
  </si>
  <si>
    <t>01-Apr-2012</t>
  </si>
  <si>
    <t>11-Apr-2012</t>
  </si>
  <si>
    <t>B0054/HO</t>
  </si>
  <si>
    <t>HOGG ROBINSON NIGERIA LIMITED.</t>
  </si>
  <si>
    <t>01-Sep-2010</t>
  </si>
  <si>
    <t>B0086/HO</t>
  </si>
  <si>
    <t>INSURANCE BROKERS OF NIG. LTD</t>
  </si>
  <si>
    <t>31-Oct-2011</t>
  </si>
  <si>
    <t>B0108/HO</t>
  </si>
  <si>
    <t>SCIB NIGERIA &amp; COMPANY LIMITED</t>
  </si>
  <si>
    <t>B0085/HO</t>
  </si>
  <si>
    <t>B0103/HO</t>
  </si>
  <si>
    <t>FBN INSURANCE BROKERS LIMITED</t>
  </si>
  <si>
    <t>31-Aug-2011</t>
  </si>
  <si>
    <t>B0113/HO</t>
  </si>
  <si>
    <t>MASCOT INSURANCE BROKERS</t>
  </si>
  <si>
    <t>18-May-2011</t>
  </si>
  <si>
    <t>B0071/HO</t>
  </si>
  <si>
    <t>STEPHEN &amp; SOLOMON INS.BROKERS</t>
  </si>
  <si>
    <t>01-Feb-2012</t>
  </si>
  <si>
    <t>B0092/HO</t>
  </si>
  <si>
    <t>SBG INSURANCE BROKERS LTD</t>
  </si>
  <si>
    <t>22-Jul-2010</t>
  </si>
  <si>
    <t>B0213/HO</t>
  </si>
  <si>
    <t>RISK ANALYST INS.BROKERS LTD.</t>
  </si>
  <si>
    <t>B0166/HO</t>
  </si>
  <si>
    <t>B0244/HO</t>
  </si>
  <si>
    <t>PERIL GUARD INSURANCE BROKERS</t>
  </si>
  <si>
    <t>18-Feb-2010</t>
  </si>
  <si>
    <t>D0001/HO</t>
  </si>
  <si>
    <t>B0022/HO</t>
  </si>
  <si>
    <t>GLANVILL ENTHOVEN &amp; CO</t>
  </si>
  <si>
    <t>24-Feb-2010</t>
  </si>
  <si>
    <t>14-Apr-2010</t>
  </si>
  <si>
    <t>17-Jul-2009</t>
  </si>
  <si>
    <t>09-May-2011</t>
  </si>
  <si>
    <t>B0003/HO</t>
  </si>
  <si>
    <t>METROPERIL INS. BROKERS UNLTD</t>
  </si>
  <si>
    <t>B0010/HO</t>
  </si>
  <si>
    <t>FEMI JOHNSON &amp; CO.</t>
  </si>
  <si>
    <t>19-Feb-2009</t>
  </si>
  <si>
    <t>04-Oct-2011</t>
  </si>
  <si>
    <t>B0146/HO</t>
  </si>
  <si>
    <t>LEGACY INSURANCE BROKERS</t>
  </si>
  <si>
    <t>B0018/HO</t>
  </si>
  <si>
    <t>AFN INSURANCE BROKERS</t>
  </si>
  <si>
    <t>B0035/HO</t>
  </si>
  <si>
    <t>RISK WATCH &amp; CO. INS. BROKERS</t>
  </si>
  <si>
    <t>B0055/HO</t>
  </si>
  <si>
    <t>FRANCO NIG. INSURANCE BROKERS</t>
  </si>
  <si>
    <t>B0117/HO</t>
  </si>
  <si>
    <t>FIRST SPRING INS. BROKERS LTD.</t>
  </si>
  <si>
    <t>B0093/HO</t>
  </si>
  <si>
    <t>LAGOON INSURANCE BROKERS,</t>
  </si>
  <si>
    <t>03-Jun-2011</t>
  </si>
  <si>
    <t>25-Feb-2009</t>
  </si>
  <si>
    <t>12-Mar-2009</t>
  </si>
  <si>
    <t>A0053/HO</t>
  </si>
  <si>
    <t>01-Jun-2012</t>
  </si>
  <si>
    <t>03-Feb-2012</t>
  </si>
  <si>
    <t>10-Feb-2010</t>
  </si>
  <si>
    <t>13-Oct-2011</t>
  </si>
  <si>
    <t>B0011/HO</t>
  </si>
  <si>
    <t>14-Sep-2011</t>
  </si>
  <si>
    <t>14-Dec-2011</t>
  </si>
  <si>
    <t>09-Aug-2011</t>
  </si>
  <si>
    <t>B0191/HO</t>
  </si>
  <si>
    <t>TRUSTVILLE INSURANCE BROKERS</t>
  </si>
  <si>
    <t>B0202/HO</t>
  </si>
  <si>
    <t>KAY-ESS INSURANCE BROKERS LTD.</t>
  </si>
  <si>
    <t>03-Feb-2010</t>
  </si>
  <si>
    <t>B0290/HO</t>
  </si>
  <si>
    <t>GLOBAL BOND INSURANCE BROKERS</t>
  </si>
  <si>
    <t>25-Nov-2011</t>
  </si>
  <si>
    <t>B0302/HO</t>
  </si>
  <si>
    <t>TESTIMONY INSURANCE BROKERS LIMITED</t>
  </si>
  <si>
    <t>B123/HO</t>
  </si>
  <si>
    <t>LIVINGSTONE INSURANCE BROKERS</t>
  </si>
  <si>
    <t>17-Nov-2011</t>
  </si>
  <si>
    <t>16-Sep-2011</t>
  </si>
  <si>
    <t>B0357/HO</t>
  </si>
  <si>
    <t>19-Sep-2011</t>
  </si>
  <si>
    <t>24-Nov-2011</t>
  </si>
  <si>
    <t>04-May-2012</t>
  </si>
  <si>
    <t>31-May-2012</t>
  </si>
  <si>
    <t>10-May-2012</t>
  </si>
  <si>
    <t>03-Jul-2012</t>
  </si>
  <si>
    <t>30-Jun-2012</t>
  </si>
  <si>
    <t>18-Jul-2012</t>
  </si>
  <si>
    <t>24-Jul-2012</t>
  </si>
  <si>
    <t>11-Aug-2011</t>
  </si>
  <si>
    <t>14-Dec-2012</t>
  </si>
  <si>
    <t>14-Mar-2012</t>
  </si>
  <si>
    <t>01-Nov-2011</t>
  </si>
  <si>
    <t>03-Nov-2011</t>
  </si>
  <si>
    <t>20-Apr-2012</t>
  </si>
  <si>
    <t>06-Sep-2011</t>
  </si>
  <si>
    <t>15-Sep-2011</t>
  </si>
  <si>
    <t>13-Sep-2011</t>
  </si>
  <si>
    <t>01-Sep-2012</t>
  </si>
  <si>
    <t>28-Aug-2012</t>
  </si>
  <si>
    <t>12-Sep-2012</t>
  </si>
  <si>
    <t>27-Sep-2012</t>
  </si>
  <si>
    <t>18-Sep-2012</t>
  </si>
  <si>
    <t>28-Sep-2012</t>
  </si>
  <si>
    <t>15-Sep-2012</t>
  </si>
  <si>
    <t>22-Dec-2012</t>
  </si>
  <si>
    <t>06-Dec-2012</t>
  </si>
  <si>
    <t>30-Mar-2012</t>
  </si>
  <si>
    <t>29-Aug-2012</t>
  </si>
  <si>
    <t>15-Jun-2012</t>
  </si>
  <si>
    <t>B0020/HO</t>
  </si>
  <si>
    <t>MAINSTREET INSURANCE BROKERS</t>
  </si>
  <si>
    <t>18-Dec-2012</t>
  </si>
  <si>
    <t>24-Jan-2012</t>
  </si>
  <si>
    <t>SMITHCO INSURANCE BROKERS LTD</t>
  </si>
  <si>
    <t>24-May-2012</t>
  </si>
  <si>
    <t>01-Jan-2013</t>
  </si>
  <si>
    <t>18-Jan-2012</t>
  </si>
  <si>
    <t>31-Dec-2012</t>
  </si>
  <si>
    <t>12-Mar-2012</t>
  </si>
  <si>
    <t>31-Mar-2013</t>
  </si>
  <si>
    <t>01-Apr-2013</t>
  </si>
  <si>
    <t>29-Jun-2012</t>
  </si>
  <si>
    <t>03-Jun-2013</t>
  </si>
  <si>
    <t>24-Sep-2012</t>
  </si>
  <si>
    <t>14-Nov-2011</t>
  </si>
  <si>
    <t>22-Jul-2009</t>
  </si>
  <si>
    <t>21-Jul-2010</t>
  </si>
  <si>
    <t>31-Aug-2012</t>
  </si>
  <si>
    <t>14-Apr-2011</t>
  </si>
  <si>
    <t>07-Mar-2011</t>
  </si>
  <si>
    <t>05-Sep-2012</t>
  </si>
  <si>
    <t>15-Sep-2010</t>
  </si>
  <si>
    <t>01-Jun-2011</t>
  </si>
  <si>
    <t>21-Jan-2010</t>
  </si>
  <si>
    <t>04-Mar-2010</t>
  </si>
  <si>
    <t>ENTERPRISE ASSETS LEASING/NOSAK HAULAGE</t>
  </si>
  <si>
    <t>B0102/HO</t>
  </si>
  <si>
    <t>DAVISTHER BROKERS LIMITED</t>
  </si>
  <si>
    <t>04-Jun-2009</t>
  </si>
  <si>
    <t>15-Apr-2010</t>
  </si>
  <si>
    <t>02-Apr-2010</t>
  </si>
  <si>
    <t>04-Aug-2011</t>
  </si>
  <si>
    <t>10-Aug-2012</t>
  </si>
  <si>
    <t>24-Oct-2012</t>
  </si>
  <si>
    <t>B0023/HO</t>
  </si>
  <si>
    <t>G.N. BISHOP INSURANCE BROKERS</t>
  </si>
  <si>
    <t>12-Apr-2010</t>
  </si>
  <si>
    <t>01-Apr-2011</t>
  </si>
  <si>
    <t>11-Jul-2011</t>
  </si>
  <si>
    <t>04-Dec-2011</t>
  </si>
  <si>
    <t>09-Nov-2011</t>
  </si>
  <si>
    <t>29-Feb-2012</t>
  </si>
  <si>
    <t>18-May-2012</t>
  </si>
  <si>
    <t>04-May-2011</t>
  </si>
  <si>
    <t>23-Apr-2012</t>
  </si>
  <si>
    <t>23-May-2012</t>
  </si>
  <si>
    <t>16-Jan-2009</t>
  </si>
  <si>
    <t>16-Jan-2010</t>
  </si>
  <si>
    <t>B0045/HO</t>
  </si>
  <si>
    <t>ROOMANS ENELI FLYNN INSURANCE</t>
  </si>
  <si>
    <t>11-Nov-2010</t>
  </si>
  <si>
    <t>15-Aug-2011</t>
  </si>
  <si>
    <t>01-Oct-2012</t>
  </si>
  <si>
    <t>01-Nov-2012</t>
  </si>
  <si>
    <t>08-Dec-2012</t>
  </si>
  <si>
    <t>07-Dec-2012</t>
  </si>
  <si>
    <t>13-Mar-2012</t>
  </si>
  <si>
    <t>02-Dec-2012</t>
  </si>
  <si>
    <t>17-Oct-2012</t>
  </si>
  <si>
    <t>05-Dec-2012</t>
  </si>
  <si>
    <t>19-Dec-2012</t>
  </si>
  <si>
    <t>B0008/HO</t>
  </si>
  <si>
    <t>BOFF AND CO. INSURANCE BROKERS</t>
  </si>
  <si>
    <t>05-Dec-2008</t>
  </si>
  <si>
    <t>04-Dec-2009</t>
  </si>
  <si>
    <t>B0028/HO</t>
  </si>
  <si>
    <t>FENGATE INSURANCE BROKERS,</t>
  </si>
  <si>
    <t>07-Oct-2010</t>
  </si>
  <si>
    <t>29-Apr-2011</t>
  </si>
  <si>
    <t>28-Apr-2012</t>
  </si>
  <si>
    <t>09-Dec-2011</t>
  </si>
  <si>
    <t>B0073/HO</t>
  </si>
  <si>
    <t>MINET (NIG) INSURANCE BROKERS</t>
  </si>
  <si>
    <t>FIDSON HEALTHCARE PLC</t>
  </si>
  <si>
    <t>30-Nov-2009</t>
  </si>
  <si>
    <t>12-Feb-2011</t>
  </si>
  <si>
    <t>24-Jun-2010</t>
  </si>
  <si>
    <t>B0212/HO</t>
  </si>
  <si>
    <t>F.A. ONI INSURANCE BROKERS LTD</t>
  </si>
  <si>
    <t>27-May-2011</t>
  </si>
  <si>
    <t>ALSAN INSURANCE BROKERS</t>
  </si>
  <si>
    <t>17-Aug-2009</t>
  </si>
  <si>
    <t>16-Aug-2010</t>
  </si>
  <si>
    <t>B0162/HO</t>
  </si>
  <si>
    <t>HILLTOP INSURANCE BROKERS</t>
  </si>
  <si>
    <t>B0164/HO</t>
  </si>
  <si>
    <t>UNION COMMERCIAL INS. BROKERS</t>
  </si>
  <si>
    <t>30-Oct-2012</t>
  </si>
  <si>
    <t>B0233/HO</t>
  </si>
  <si>
    <t>Y.O.A.INSURANCE BROKERS</t>
  </si>
  <si>
    <t>SDV NIGERIA LIMITED</t>
  </si>
  <si>
    <t>15-Mar-2010</t>
  </si>
  <si>
    <t>A0012/HO</t>
  </si>
  <si>
    <t>01-Feb-2011</t>
  </si>
  <si>
    <t>DIRECT BUSINESS (H/O)</t>
  </si>
  <si>
    <t>11-Dec-2009</t>
  </si>
  <si>
    <t>25-Mar-2011</t>
  </si>
  <si>
    <t>06-Feb-2012</t>
  </si>
  <si>
    <t>DIRECT BUSINESS</t>
  </si>
  <si>
    <t>21-Dec-2012</t>
  </si>
  <si>
    <t>15-Nov-2011</t>
  </si>
  <si>
    <t>18-Oct-2012</t>
  </si>
  <si>
    <t>31-Oct-2012</t>
  </si>
  <si>
    <t>09-May-2013</t>
  </si>
  <si>
    <t>B0287/HO</t>
  </si>
  <si>
    <t>NEWCASTLE INSURANCE BROKERS LTD.</t>
  </si>
  <si>
    <t>05-Nov-2012</t>
  </si>
  <si>
    <t>14-Nov-2012</t>
  </si>
  <si>
    <t>28-Nov-2012</t>
  </si>
  <si>
    <t>16-Nov-2012</t>
  </si>
  <si>
    <t>13-Nov-2013</t>
  </si>
  <si>
    <t>12-Dec-2012</t>
  </si>
  <si>
    <t>01-Apr-2014</t>
  </si>
  <si>
    <t>PUREBOND INSURANCE BROKERS LTD</t>
  </si>
  <si>
    <t>25-Sep-2011</t>
  </si>
  <si>
    <t>04-Apr-2011</t>
  </si>
  <si>
    <t>GUARANTY TRUST BANK PLC</t>
  </si>
  <si>
    <t>13-Dec-2012</t>
  </si>
  <si>
    <t>29-Nov-2009</t>
  </si>
  <si>
    <t>12-Dec-2011</t>
  </si>
  <si>
    <t>21-Dec-2011</t>
  </si>
  <si>
    <t>29-Nov-2010</t>
  </si>
  <si>
    <t>B0173/HO</t>
  </si>
  <si>
    <t>PRUDENTIAL ALL. INS. BROKERS</t>
  </si>
  <si>
    <t>B0169/HO</t>
  </si>
  <si>
    <t>FUSL INSURANCE BROKERS</t>
  </si>
  <si>
    <t>13-Jul-2013</t>
  </si>
  <si>
    <t>23-May-2011</t>
  </si>
  <si>
    <t>02-Feb-2010</t>
  </si>
  <si>
    <t>16-Mar-2010</t>
  </si>
  <si>
    <t>15-Aug-2012</t>
  </si>
  <si>
    <t>11-Aug-2009</t>
  </si>
  <si>
    <t>09-Nov-2012</t>
  </si>
  <si>
    <t>22-Jan-2010</t>
  </si>
  <si>
    <t>13-Feb-2009</t>
  </si>
  <si>
    <t>30-Nov-2011</t>
  </si>
  <si>
    <t>31-Jan-2012</t>
  </si>
  <si>
    <t>16-Dec-2010</t>
  </si>
  <si>
    <t>15-Dec-2011</t>
  </si>
  <si>
    <t>25-Feb-2010</t>
  </si>
  <si>
    <t>28-Jul-2010</t>
  </si>
  <si>
    <t>10-Nov-2012</t>
  </si>
  <si>
    <t>22-Dec-2011</t>
  </si>
  <si>
    <t>24-Dec-2010</t>
  </si>
  <si>
    <t>24-May-2010</t>
  </si>
  <si>
    <t>01-Oct-2011</t>
  </si>
  <si>
    <t>10-Nov-2011</t>
  </si>
  <si>
    <t>20-Dec-2011</t>
  </si>
  <si>
    <t>SBG INSURANCE BROKERS</t>
  </si>
  <si>
    <t>14-Jan-2010</t>
  </si>
  <si>
    <t>25-May-2009</t>
  </si>
  <si>
    <t>21-Apr-2011</t>
  </si>
  <si>
    <t>10-Mar-2009</t>
  </si>
  <si>
    <t>17-Mar-2009</t>
  </si>
  <si>
    <t>22-Jan-2009</t>
  </si>
  <si>
    <t>02-Dec-2011</t>
  </si>
  <si>
    <t>22-May-2012</t>
  </si>
  <si>
    <t>29-Jul-2009</t>
  </si>
  <si>
    <t>02-Sep-2010</t>
  </si>
  <si>
    <t>ELEAZAR INSURANCE BROKERS</t>
  </si>
  <si>
    <t>12-Nov-2014</t>
  </si>
  <si>
    <t>05-May-2009</t>
  </si>
  <si>
    <t>13-Mar-2009</t>
  </si>
  <si>
    <t>30-Jan-2009</t>
  </si>
  <si>
    <t>30-Mar-2009</t>
  </si>
  <si>
    <t>25-Jun-2009</t>
  </si>
  <si>
    <t>29-Jun-2009</t>
  </si>
  <si>
    <t>18-May-2010</t>
  </si>
  <si>
    <t>29-Jan-2012</t>
  </si>
  <si>
    <t>01-May-2012</t>
  </si>
  <si>
    <t>03-Feb-2009</t>
  </si>
  <si>
    <t>19-Sep-2012</t>
  </si>
  <si>
    <t>B0017/HO</t>
  </si>
  <si>
    <t>HELMSMAN INSURANCE BROKERS</t>
  </si>
  <si>
    <t>06-Oct-2011</t>
  </si>
  <si>
    <t>B0039/HO</t>
  </si>
  <si>
    <t>KOGUNA,BABURA &amp; COMPANY .</t>
  </si>
  <si>
    <t>LEVERAGE INSURANCE BROKERS</t>
  </si>
  <si>
    <t>17-Mar-2012</t>
  </si>
  <si>
    <t>PIERRE INSURANCE BROKERS LTD</t>
  </si>
  <si>
    <t>07-Feb-2011</t>
  </si>
  <si>
    <t>B0210/HO</t>
  </si>
  <si>
    <t>C &amp; I INSURANCE BROKERS</t>
  </si>
  <si>
    <t>30-Jun-2009</t>
  </si>
  <si>
    <t>B0330/HO</t>
  </si>
  <si>
    <t>RTS INSURANCE BROKERS LTD</t>
  </si>
  <si>
    <t>04-Jan-2010</t>
  </si>
  <si>
    <t>11-May-2012</t>
  </si>
  <si>
    <t>29-Dec-2011</t>
  </si>
  <si>
    <t>19-Jun-2010</t>
  </si>
  <si>
    <t>21-Nov-2012</t>
  </si>
  <si>
    <t>01-May-2011</t>
  </si>
  <si>
    <t>17-Nov-2012</t>
  </si>
  <si>
    <t>12-Feb-2009</t>
  </si>
  <si>
    <t>21-Jan-2009</t>
  </si>
  <si>
    <t>30-Apr-2009</t>
  </si>
  <si>
    <t>29-Apr-2010</t>
  </si>
  <si>
    <t>30-Sep-2009</t>
  </si>
  <si>
    <t>17-Dec-2010</t>
  </si>
  <si>
    <t>01-Aug-2011</t>
  </si>
  <si>
    <t>04-Nov-2010</t>
  </si>
  <si>
    <t>23-Jun-2010</t>
  </si>
  <si>
    <t>08-Jun-2011</t>
  </si>
  <si>
    <t>07-Jun-2012</t>
  </si>
  <si>
    <t>23-Sep-2011</t>
  </si>
  <si>
    <t>22-Aug-2012</t>
  </si>
  <si>
    <t>20-Sep-2011</t>
  </si>
  <si>
    <t>16-Jul-2010</t>
  </si>
  <si>
    <t>13-Jul-2009</t>
  </si>
  <si>
    <t>07-Jul-2009</t>
  </si>
  <si>
    <t>06-Jul-2010</t>
  </si>
  <si>
    <t>17-Aug-2012</t>
  </si>
  <si>
    <t>20-Dec-2012</t>
  </si>
  <si>
    <t>24-Jun-2009</t>
  </si>
  <si>
    <t>B0136/HO</t>
  </si>
  <si>
    <t>RDS INSURANCE BROKERS LTD</t>
  </si>
  <si>
    <t>14-Oct-2009</t>
  </si>
  <si>
    <t>B0196/HO</t>
  </si>
  <si>
    <t>JIL INSURANCE BROKERS LTD.</t>
  </si>
  <si>
    <t>B0062/HO</t>
  </si>
  <si>
    <t>FIDELITY BOND OF NIGERIA</t>
  </si>
  <si>
    <t>B0104/HO</t>
  </si>
  <si>
    <t>23-Dec-2011</t>
  </si>
  <si>
    <t>14-May-2010</t>
  </si>
  <si>
    <t>02-Sep-2011</t>
  </si>
  <si>
    <t>13-Sep-2010</t>
  </si>
  <si>
    <t>12-Sep-2011</t>
  </si>
  <si>
    <t>24-Sep-2009</t>
  </si>
  <si>
    <t>26-Aug-2010</t>
  </si>
  <si>
    <t>25-Jan-2010</t>
  </si>
  <si>
    <t>22-Dec-2009</t>
  </si>
  <si>
    <t>17-Feb-2010</t>
  </si>
  <si>
    <t>11-Apr-2011</t>
  </si>
  <si>
    <t>04-Jul-2011</t>
  </si>
  <si>
    <t>15-Feb-2012</t>
  </si>
  <si>
    <t>09-Oct-2009</t>
  </si>
  <si>
    <t>10-Nov-2009</t>
  </si>
  <si>
    <t>30-Mar-2010</t>
  </si>
  <si>
    <t>23-Apr-2010</t>
  </si>
  <si>
    <t>21-Jun-2011</t>
  </si>
  <si>
    <t>B0291/HO</t>
  </si>
  <si>
    <t>UBA INSURANCE BROKERS</t>
  </si>
  <si>
    <t>05-Oct-2011</t>
  </si>
  <si>
    <t>07-Sep-2012</t>
  </si>
  <si>
    <t>26-Aug-2009</t>
  </si>
  <si>
    <t>20-Jul-2010</t>
  </si>
  <si>
    <t>16-Sep-2009</t>
  </si>
  <si>
    <t>02-Aug-2011</t>
  </si>
  <si>
    <t>16-Aug-2011</t>
  </si>
  <si>
    <t>14-Oct-2011</t>
  </si>
  <si>
    <t>22-Nov-2011</t>
  </si>
  <si>
    <t>13-Jan-2011</t>
  </si>
  <si>
    <t>28-Dec-2012</t>
  </si>
  <si>
    <t>20-Jun-2012</t>
  </si>
  <si>
    <t>16-Jun-2010</t>
  </si>
  <si>
    <t>11-May-2011</t>
  </si>
  <si>
    <t>09-Apr-2009</t>
  </si>
  <si>
    <t>13-Jun-2011</t>
  </si>
  <si>
    <t>02-Feb-2009</t>
  </si>
  <si>
    <t>D00100259</t>
  </si>
  <si>
    <t>HO/F/01/F0000426</t>
  </si>
  <si>
    <t>GUINEA INSURANCE PLC</t>
  </si>
  <si>
    <t>AIICO GENERAL INSURANCE CO. LTD</t>
  </si>
  <si>
    <t>D00080126</t>
  </si>
  <si>
    <t>HO/V/29/F0001164</t>
  </si>
  <si>
    <t>FIRST BANK PLC/DASTECH</t>
  </si>
  <si>
    <t>D00070454</t>
  </si>
  <si>
    <t>HO/V/29/F0001459</t>
  </si>
  <si>
    <t>PLC FELIX EGBAMUNO/AFRIBANK NIGERIA MR.</t>
  </si>
  <si>
    <t>D00095242</t>
  </si>
  <si>
    <t>HO/V/29/F0001646</t>
  </si>
  <si>
    <t>AFRBANK NIG. LTD / SECURE ID</t>
  </si>
  <si>
    <t>ACCESS BANK PLC</t>
  </si>
  <si>
    <t>13-May-2009</t>
  </si>
  <si>
    <t>D00065935</t>
  </si>
  <si>
    <t>HO/V/29/F0001112</t>
  </si>
  <si>
    <t>LOLU AKINWUNMI/FIRST BANK PLC</t>
  </si>
  <si>
    <t>D00068334</t>
  </si>
  <si>
    <t>HO/A/09/F0000025</t>
  </si>
  <si>
    <t>31-May-2010</t>
  </si>
  <si>
    <t>FIRST REGISTRAR LTD</t>
  </si>
  <si>
    <t>D00072040</t>
  </si>
  <si>
    <t>HO/V/29/F0001130</t>
  </si>
  <si>
    <t>FBN PLC/FEMI ALADE</t>
  </si>
  <si>
    <t>D00068349</t>
  </si>
  <si>
    <t>HO/V/29/F0000620</t>
  </si>
  <si>
    <t>ABIODUN SAVAGE/FIRST BANK PLC</t>
  </si>
  <si>
    <t>D00066067</t>
  </si>
  <si>
    <t>HO/V/29/F0000667</t>
  </si>
  <si>
    <t>11-Mar-2010</t>
  </si>
  <si>
    <t>CASHLINK FINANCE &amp; INVT./FBN PLC</t>
  </si>
  <si>
    <t>D00072920</t>
  </si>
  <si>
    <t>HO/V/29/F0000853</t>
  </si>
  <si>
    <t>07-Jun-2009</t>
  </si>
  <si>
    <t>OLUSEGUN OGBOYE/FBN</t>
  </si>
  <si>
    <t>D00065565</t>
  </si>
  <si>
    <t>HO/V/29/F0001399</t>
  </si>
  <si>
    <t>11-Feb-2010</t>
  </si>
  <si>
    <t>ESO-E MICRO FINANCE BANK</t>
  </si>
  <si>
    <t>D00076302</t>
  </si>
  <si>
    <t>HO/V/29/F0001094</t>
  </si>
  <si>
    <t>08-Feb-2010</t>
  </si>
  <si>
    <t>FIRST BANK PLC/BASSEY YEWANDE FOLUKE</t>
  </si>
  <si>
    <t>D00078364</t>
  </si>
  <si>
    <t>HO/V/29/F0001111</t>
  </si>
  <si>
    <t>FBN PLC/OLANIYI KOLAWOLE OWOYEMI</t>
  </si>
  <si>
    <t>D00076879</t>
  </si>
  <si>
    <t>HO/V/29/F0001410</t>
  </si>
  <si>
    <t>GEOMETRICS ENG. INT. LTD/FBN</t>
  </si>
  <si>
    <t>D00076877</t>
  </si>
  <si>
    <t>HO/V/30/F0000336</t>
  </si>
  <si>
    <t>29-Mar-2011</t>
  </si>
  <si>
    <t>D00078251</t>
  </si>
  <si>
    <t>HO/V/30/F0000338</t>
  </si>
  <si>
    <t>09-Aug-2010</t>
  </si>
  <si>
    <t>D00081291</t>
  </si>
  <si>
    <t>HO/V/29/F0001184</t>
  </si>
  <si>
    <t>10-Jul-2010</t>
  </si>
  <si>
    <t>09-Jul-2011</t>
  </si>
  <si>
    <t>OLUNUBI OLALEKAN/FBN PLC</t>
  </si>
  <si>
    <t>D00083144</t>
  </si>
  <si>
    <t>HO/V/29/F0001217</t>
  </si>
  <si>
    <t>FBN PLC/DR (MRS) ABIODUN A. WRIGHT</t>
  </si>
  <si>
    <t>D00084533</t>
  </si>
  <si>
    <t>HO/V/30/F0000319</t>
  </si>
  <si>
    <t>26-Sep-2010</t>
  </si>
  <si>
    <t>FBN PLC/KINDER FOUNDATION SCHOOL</t>
  </si>
  <si>
    <t>D00068362</t>
  </si>
  <si>
    <t>23-Nov-2011</t>
  </si>
  <si>
    <t>D00100603</t>
  </si>
  <si>
    <t>SKYE BANK PLC</t>
  </si>
  <si>
    <t>20-Jul-2009</t>
  </si>
  <si>
    <t>D00069543</t>
  </si>
  <si>
    <t>HO/V/29/F0000838</t>
  </si>
  <si>
    <t>28-Jun-2010</t>
  </si>
  <si>
    <t>OLADAYO OGUNSEYE/STAFF OF BANK PHB</t>
  </si>
  <si>
    <t>D00070610</t>
  </si>
  <si>
    <t>HO/V/29/F0000380</t>
  </si>
  <si>
    <t>04-Aug-2009</t>
  </si>
  <si>
    <t>03-Aug-2010</t>
  </si>
  <si>
    <t>PLATINUM CAPITAL/LEGACY</t>
  </si>
  <si>
    <t>D00065758</t>
  </si>
  <si>
    <t>HO/V/29/F0000624</t>
  </si>
  <si>
    <t>STAFF OF BANK PHB/CHINEDU UBANI</t>
  </si>
  <si>
    <t>D00089706</t>
  </si>
  <si>
    <t>HO/A/14/F0000133</t>
  </si>
  <si>
    <t>PLATINUM CAPITAL LIMITED</t>
  </si>
  <si>
    <t>D00098366</t>
  </si>
  <si>
    <t>HO/V/29/F0001667</t>
  </si>
  <si>
    <t>STAFF OF BANK PHB/ OKORO CHUKA PASCAL</t>
  </si>
  <si>
    <t>D00085985</t>
  </si>
  <si>
    <t>HO/V/30/F0000393</t>
  </si>
  <si>
    <t>LAGBUS ASSET MANAGEMENT LIMITED</t>
  </si>
  <si>
    <t>D00088009</t>
  </si>
  <si>
    <t>HO/E/24/F0000066</t>
  </si>
  <si>
    <t>D00074644</t>
  </si>
  <si>
    <t>HO/A/03/F0000127</t>
  </si>
  <si>
    <t>02-Sep-2009</t>
  </si>
  <si>
    <t>D00074642</t>
  </si>
  <si>
    <t>HO/F/01/F0000349</t>
  </si>
  <si>
    <t>D00079660</t>
  </si>
  <si>
    <t>HO/A/08/F0000012</t>
  </si>
  <si>
    <t>19-May-2010</t>
  </si>
  <si>
    <t>ABIOLA LAWAL &amp; COMPANY</t>
  </si>
  <si>
    <t>D00089392</t>
  </si>
  <si>
    <t>HO/V/29/F0001136</t>
  </si>
  <si>
    <t>ECOBANK NIGERIA PLC</t>
  </si>
  <si>
    <t>D00097369</t>
  </si>
  <si>
    <t>HO/V/29/F0001124</t>
  </si>
  <si>
    <t>D00097351</t>
  </si>
  <si>
    <t>D00101532</t>
  </si>
  <si>
    <t>D00102159</t>
  </si>
  <si>
    <t>D00073307</t>
  </si>
  <si>
    <t>HO/V/30/F0000362</t>
  </si>
  <si>
    <t>ENTERPRISE ASSET LEASING/ NOSAK HEALTH C</t>
  </si>
  <si>
    <t>D00074179</t>
  </si>
  <si>
    <t>09-Dec-2009</t>
  </si>
  <si>
    <t>D00074808</t>
  </si>
  <si>
    <t>D00075978</t>
  </si>
  <si>
    <t>D00073799</t>
  </si>
  <si>
    <t>HO/V/30/F0000363</t>
  </si>
  <si>
    <t>09-Nov-2010</t>
  </si>
  <si>
    <t>ENTERPRISE ASSET LEASING LTD/ NOSAK PLAS</t>
  </si>
  <si>
    <t>D00074803</t>
  </si>
  <si>
    <t>D00073801</t>
  </si>
  <si>
    <t>HO/V/30/F0000364</t>
  </si>
  <si>
    <t>ENTERPRISE ASSET LEASING LTD/ GRAND VILL</t>
  </si>
  <si>
    <t>D00077480</t>
  </si>
  <si>
    <t>HO/V/30/F0000381</t>
  </si>
  <si>
    <t>D00094284</t>
  </si>
  <si>
    <t>HO/V/29/F0001765</t>
  </si>
  <si>
    <t>NGOZI KINGSLEY EGWU</t>
  </si>
  <si>
    <t>D00100678</t>
  </si>
  <si>
    <t>HO/V/29/F0001507</t>
  </si>
  <si>
    <t>05-Nov-2011</t>
  </si>
  <si>
    <t>04-Nov-2012</t>
  </si>
  <si>
    <t>STERLING ASSET MGT LTD/ YINKA ADEOLA</t>
  </si>
  <si>
    <t>D00102199</t>
  </si>
  <si>
    <t>HO/V/29/F0001699</t>
  </si>
  <si>
    <t>STERLING BANK PLC/OLUSOLA AINA</t>
  </si>
  <si>
    <t>D00069233</t>
  </si>
  <si>
    <t>HO/V/30/F0000318</t>
  </si>
  <si>
    <t>20-Jun-2009</t>
  </si>
  <si>
    <t>CITICORP FINANCIAL SERVICES LIMITED</t>
  </si>
  <si>
    <t>17-Feb-2009</t>
  </si>
  <si>
    <t>D00065621</t>
  </si>
  <si>
    <t>HO/A/09/F0000040</t>
  </si>
  <si>
    <t>JIL INSURANCE BROKERS LTD</t>
  </si>
  <si>
    <t>D00065939</t>
  </si>
  <si>
    <t>HO/V/29/F0001020</t>
  </si>
  <si>
    <t>30-Nov-2008</t>
  </si>
  <si>
    <t>T-KOMS LOGISTICS SERVICES/ECOBANK NIG PL</t>
  </si>
  <si>
    <t>D00067801</t>
  </si>
  <si>
    <t>HO/V/29/F0001421</t>
  </si>
  <si>
    <t>ACCESS HOMES AND MORTGAGE LIMITED</t>
  </si>
  <si>
    <t>D00067027</t>
  </si>
  <si>
    <t>HO/V/29/F0000341</t>
  </si>
  <si>
    <t>D00078891</t>
  </si>
  <si>
    <t>HO/V/29/F0001586</t>
  </si>
  <si>
    <t>ACCESS BANK PLC (GROUP 2)</t>
  </si>
  <si>
    <t>D00079172</t>
  </si>
  <si>
    <t>D00085706</t>
  </si>
  <si>
    <t>HO/V/29/F0001109</t>
  </si>
  <si>
    <t>09-Oct-2010</t>
  </si>
  <si>
    <t>08-Oct-2011</t>
  </si>
  <si>
    <t>ACCESS BANK AUTO-ONLINE</t>
  </si>
  <si>
    <t>D00091452</t>
  </si>
  <si>
    <t>D00091510</t>
  </si>
  <si>
    <t>04-Feb-2011</t>
  </si>
  <si>
    <t>24-Feb-2011</t>
  </si>
  <si>
    <t>D00101905</t>
  </si>
  <si>
    <t>HO/A/15/F0000049</t>
  </si>
  <si>
    <t>SOUCHE INSURANCE BROKERS LIMITED</t>
  </si>
  <si>
    <t>D00066903</t>
  </si>
  <si>
    <t>HO/V/29/F0001413</t>
  </si>
  <si>
    <t>ANGEL CAPITAL LIMITED</t>
  </si>
  <si>
    <t>D00088721</t>
  </si>
  <si>
    <t>HO/V/29/F0001715</t>
  </si>
  <si>
    <t>13-Jan-2012</t>
  </si>
  <si>
    <t>BOLANLE MUSTAPHA &amp; CO.</t>
  </si>
  <si>
    <t>D00070468</t>
  </si>
  <si>
    <t>HO/V/29/F0001453</t>
  </si>
  <si>
    <t>MANINVEST ASSET MANAGEMENT</t>
  </si>
  <si>
    <t>D00070469</t>
  </si>
  <si>
    <t>23-Jul-2009</t>
  </si>
  <si>
    <t>D00067823</t>
  </si>
  <si>
    <t>HO/V/29/F0000569</t>
  </si>
  <si>
    <t>04-Feb-2009</t>
  </si>
  <si>
    <t>FIRST BANK PLC/O.A. ADEWOLE</t>
  </si>
  <si>
    <t>D00072451</t>
  </si>
  <si>
    <t>HO/A/03/F0000120</t>
  </si>
  <si>
    <t>NNPC PENSION FUND LIMITED</t>
  </si>
  <si>
    <t>D00072449</t>
  </si>
  <si>
    <t>HO/E/25/F0000006</t>
  </si>
  <si>
    <t>D00072450</t>
  </si>
  <si>
    <t>HO/F/01/F0000352</t>
  </si>
  <si>
    <t>D00068021</t>
  </si>
  <si>
    <t>HO/V/29/F0001416</t>
  </si>
  <si>
    <t>10-Apr-2009</t>
  </si>
  <si>
    <t>09-Apr-2010</t>
  </si>
  <si>
    <t>THE LION OF AFRICA INSURANCE CO. LIMITED</t>
  </si>
  <si>
    <t>B0245/HO</t>
  </si>
  <si>
    <t>D00069038</t>
  </si>
  <si>
    <t>HO/A/03/F0000087</t>
  </si>
  <si>
    <t>CAPITAL TRUST INVESTMENT &amp; ASSET MGT. LT</t>
  </si>
  <si>
    <t>D00069039</t>
  </si>
  <si>
    <t>HO/E/23/F0000049</t>
  </si>
  <si>
    <t>D00065421</t>
  </si>
  <si>
    <t>HO/E/24/F0000036</t>
  </si>
  <si>
    <t>D00070462</t>
  </si>
  <si>
    <t>D00070463</t>
  </si>
  <si>
    <t>HO/F/01/F0000253</t>
  </si>
  <si>
    <t>D00066829</t>
  </si>
  <si>
    <t>HO/V/29/F0001411</t>
  </si>
  <si>
    <t>YEWANDE OLAYEMI (MRS)/UBA PLC</t>
  </si>
  <si>
    <t>D00071231</t>
  </si>
  <si>
    <t>HO/V/29/F0001470</t>
  </si>
  <si>
    <t>24-Aug-2009</t>
  </si>
  <si>
    <t>FCMB DIRAN ABATAN/ MR.</t>
  </si>
  <si>
    <t>D00069339</t>
  </si>
  <si>
    <t>HO/V/29/F0001434</t>
  </si>
  <si>
    <t>19-Jun-2009</t>
  </si>
  <si>
    <t>18-Jun-2010</t>
  </si>
  <si>
    <t>ECOBANK PLC/AKINTOMIWA OJO</t>
  </si>
  <si>
    <t>D00084766</t>
  </si>
  <si>
    <t>HO/V/30/F0000391</t>
  </si>
  <si>
    <t>05-Oct-2010</t>
  </si>
  <si>
    <t>AFRIBANK PLC/ ELEUTHERIA FOODS NIG. LTD</t>
  </si>
  <si>
    <t>B0292/HO</t>
  </si>
  <si>
    <t>D00071802</t>
  </si>
  <si>
    <t>HO/F/01/F0000260</t>
  </si>
  <si>
    <t>19-Aug-2009</t>
  </si>
  <si>
    <t>MERISTEM SECURITIES LIMITED</t>
  </si>
  <si>
    <t>D00074881</t>
  </si>
  <si>
    <t>HO/V/29/F0001378</t>
  </si>
  <si>
    <t>02-Jan-2010</t>
  </si>
  <si>
    <t>CITICORP FINANCIAL SERVICES</t>
  </si>
  <si>
    <t>D00098438</t>
  </si>
  <si>
    <t>HO/V/29/F0001496</t>
  </si>
  <si>
    <t>B0524/HO</t>
  </si>
  <si>
    <t>D00068039</t>
  </si>
  <si>
    <t>D00091841</t>
  </si>
  <si>
    <t>HO/F/01/F0000322</t>
  </si>
  <si>
    <t>03-Feb-2011</t>
  </si>
  <si>
    <t>PRIMEWATERVIEW LIMITED</t>
  </si>
  <si>
    <t>23-Sep-2009</t>
  </si>
  <si>
    <t>D00071663</t>
  </si>
  <si>
    <t>HO/V/29/F0001177</t>
  </si>
  <si>
    <t>FINANCIAL DERIVATIVE CO. LTD</t>
  </si>
  <si>
    <t>D00065457</t>
  </si>
  <si>
    <t>HO/V/30/F0000307</t>
  </si>
  <si>
    <t>LEASING SUPPORT SERVICES LIMITED</t>
  </si>
  <si>
    <t>D00080998</t>
  </si>
  <si>
    <t>HO/V/29/F0001649</t>
  </si>
  <si>
    <t>STANBIC IBTC BANK/ IFEYINWA .A. OLOPADE</t>
  </si>
  <si>
    <t>D00096627</t>
  </si>
  <si>
    <t>HO/V/29/F0001588</t>
  </si>
  <si>
    <t>CASHLINK LEASING PLC</t>
  </si>
  <si>
    <t>D00096628</t>
  </si>
  <si>
    <t>HO/V/30/F0000359</t>
  </si>
  <si>
    <t>D00096832</t>
  </si>
  <si>
    <t>HO/V/30/F0000309</t>
  </si>
  <si>
    <t>ARM INVESTMENT MANAGERS</t>
  </si>
  <si>
    <t>D00100716</t>
  </si>
  <si>
    <t>HO/V/30/F0000397</t>
  </si>
  <si>
    <t>D00101150</t>
  </si>
  <si>
    <t>HO/V/30/F0000369</t>
  </si>
  <si>
    <t>STANBIC/ELIZADE/ADELEYE OLANREWAJU</t>
  </si>
  <si>
    <t>D00101143</t>
  </si>
  <si>
    <t>HO/V/29/F0001520</t>
  </si>
  <si>
    <t>12-Jul-2014</t>
  </si>
  <si>
    <t>STANBIC/ELIZADE/OLORUNFEMI OLUWADARE</t>
  </si>
  <si>
    <t>D00078404</t>
  </si>
  <si>
    <t>HO/A/14/M0000056</t>
  </si>
  <si>
    <t>EUREKA METALS LIMITED</t>
  </si>
  <si>
    <t>D00095019</t>
  </si>
  <si>
    <t>HO/F/01/M0000315</t>
  </si>
  <si>
    <t>INTERNATIONAL PLASTICS LIMITED</t>
  </si>
  <si>
    <t>D00093736</t>
  </si>
  <si>
    <t>HO/E/25/M0000015</t>
  </si>
  <si>
    <t>INTERNATIONAL PLASTICS NIGERIA LIMITED</t>
  </si>
  <si>
    <t>D00095025</t>
  </si>
  <si>
    <t>HO/F/02/M0000015</t>
  </si>
  <si>
    <t>D00095647</t>
  </si>
  <si>
    <t>HO/A/03/M0000077</t>
  </si>
  <si>
    <t>NUPLAS INDUSTRIES LIMITED</t>
  </si>
  <si>
    <t>14-Sep-2012</t>
  </si>
  <si>
    <t>D00092901</t>
  </si>
  <si>
    <t>HO/F/01/M0000711</t>
  </si>
  <si>
    <t>PROMASIDOR NIGERIA LIMITED</t>
  </si>
  <si>
    <t>TOYOTA NIGERIA LIMITED</t>
  </si>
  <si>
    <t>D00064917</t>
  </si>
  <si>
    <t>HO/F/01/M0000703</t>
  </si>
  <si>
    <t>NIGERIAN WIRE INDUSTRIES PLC</t>
  </si>
  <si>
    <t>D00073420</t>
  </si>
  <si>
    <t>HO/F/01/M0000334</t>
  </si>
  <si>
    <t>11-Nov-2009</t>
  </si>
  <si>
    <t>DELTA STEEL COMPANY LIMITED</t>
  </si>
  <si>
    <t>D00071563</t>
  </si>
  <si>
    <t>HO/A/03/M0000353</t>
  </si>
  <si>
    <t>SOSACO NIGERIA LTD.</t>
  </si>
  <si>
    <t>D00075986</t>
  </si>
  <si>
    <t>HO/M/27/M0000325</t>
  </si>
  <si>
    <t>INTERLOCK NIG. LTD/PROGRESS INT'L/CARELINE</t>
  </si>
  <si>
    <t>D00076233</t>
  </si>
  <si>
    <t>HO/A/03/M0000376</t>
  </si>
  <si>
    <t>WEST AFRICAN COTTON DEVELOPMENT CO. LTD FUNTUA FACTORY</t>
  </si>
  <si>
    <t>D00083680</t>
  </si>
  <si>
    <t>D00094522</t>
  </si>
  <si>
    <t>HO/F/01/M0000779</t>
  </si>
  <si>
    <t>DOLPHIN STEEL NIGERIA LIMITED</t>
  </si>
  <si>
    <t>D00094536</t>
  </si>
  <si>
    <t>HO/F/01/M0000777</t>
  </si>
  <si>
    <t>POLYPIPE INDUSTRIES NIGERIA LIMITED</t>
  </si>
  <si>
    <t>D00094539</t>
  </si>
  <si>
    <t>HO/A/03/M0000407</t>
  </si>
  <si>
    <t>D00098457</t>
  </si>
  <si>
    <t>HO/F/01/M0000691</t>
  </si>
  <si>
    <t>30-Sep-2011</t>
  </si>
  <si>
    <t>D00098848</t>
  </si>
  <si>
    <t>HO/A/09/M0000115</t>
  </si>
  <si>
    <t>SOSACO NIGERIA LIMITED &amp; ASSOCIATES</t>
  </si>
  <si>
    <t>D00099896</t>
  </si>
  <si>
    <t>HO/F/01/M0000694</t>
  </si>
  <si>
    <t>GENERAL AGRO OIL IND. LTD</t>
  </si>
  <si>
    <t>D00101662</t>
  </si>
  <si>
    <t>HO/A/03/M0000402</t>
  </si>
  <si>
    <t>DEJLAD FOODS INDUSTRIES</t>
  </si>
  <si>
    <t>D00101668</t>
  </si>
  <si>
    <t>HO/F/01/M0000759</t>
  </si>
  <si>
    <t>D00097906</t>
  </si>
  <si>
    <t>HO/A/09/M0000114</t>
  </si>
  <si>
    <t>SOSACO NIGERIA LIMITED</t>
  </si>
  <si>
    <t>D00098454</t>
  </si>
  <si>
    <t>HO/F/01/M0000688</t>
  </si>
  <si>
    <t>WEST AFRICAN COTTON DEVELOPMENT COMPANY</t>
  </si>
  <si>
    <t>HO/F/01/M0000737</t>
  </si>
  <si>
    <t>KGM INDUSTRIES LIMITED/GD INDUSTRIES LTD PUNTAS NIGERIA LIMITED &amp; ASSOCIATES</t>
  </si>
  <si>
    <t>D00089659</t>
  </si>
  <si>
    <t>HO/V/30/M0000233</t>
  </si>
  <si>
    <t>WEST AFRICAN SEASONING CO. LTD</t>
  </si>
  <si>
    <t>D00099128</t>
  </si>
  <si>
    <t>HO/M/27/M0000554</t>
  </si>
  <si>
    <t>WEST AFRICAN SEASONING COMPANY LIMITED C/O AFN INSURANCE BROKERS</t>
  </si>
  <si>
    <t>HO/M/27/M0000502</t>
  </si>
  <si>
    <t>B0019/HO</t>
  </si>
  <si>
    <t>HIGHGATE INSURANCE BROKERS</t>
  </si>
  <si>
    <t>D00073882</t>
  </si>
  <si>
    <t>HO/M/27/0000235</t>
  </si>
  <si>
    <t>14-Sep-2009</t>
  </si>
  <si>
    <t>AFROCOMMERCE (W.A) LIMITED</t>
  </si>
  <si>
    <t>D00074377</t>
  </si>
  <si>
    <t>23-Jan-2007</t>
  </si>
  <si>
    <t>22-Jan-2008</t>
  </si>
  <si>
    <t>D00074378</t>
  </si>
  <si>
    <t>21-Feb-2007</t>
  </si>
  <si>
    <t>20-Feb-2008</t>
  </si>
  <si>
    <t>D00074379</t>
  </si>
  <si>
    <t>23-Oct-2007</t>
  </si>
  <si>
    <t>22-Oct-2008</t>
  </si>
  <si>
    <t>D00074380</t>
  </si>
  <si>
    <t>14-Jul-2008</t>
  </si>
  <si>
    <t>D00074381</t>
  </si>
  <si>
    <t>11-Sep-2008</t>
  </si>
  <si>
    <t>10-Sep-2009</t>
  </si>
  <si>
    <t>D00074382</t>
  </si>
  <si>
    <t>16-Sep-2008</t>
  </si>
  <si>
    <t>15-Sep-2009</t>
  </si>
  <si>
    <t>D00074383</t>
  </si>
  <si>
    <t>26-Sep-2008</t>
  </si>
  <si>
    <t>25-Sep-2009</t>
  </si>
  <si>
    <t>D00074384</t>
  </si>
  <si>
    <t>03-Nov-2008</t>
  </si>
  <si>
    <t>02-Nov-2009</t>
  </si>
  <si>
    <t>D00074385</t>
  </si>
  <si>
    <t>D00074386</t>
  </si>
  <si>
    <t>D00074387</t>
  </si>
  <si>
    <t>23-Dec-2008</t>
  </si>
  <si>
    <t>D00074388</t>
  </si>
  <si>
    <t>D00084579</t>
  </si>
  <si>
    <t>HO/A/15/M0000060</t>
  </si>
  <si>
    <t>DIPOX RESIN FLOORS LIMITED</t>
  </si>
  <si>
    <t>D00093412</t>
  </si>
  <si>
    <t>HO/M/27/M0000593</t>
  </si>
  <si>
    <t>NOSAK PLASTIC LIMITED</t>
  </si>
  <si>
    <t>D00096507</t>
  </si>
  <si>
    <t>D00102053</t>
  </si>
  <si>
    <t>D00073610</t>
  </si>
  <si>
    <t>HO/M/27/M0000590</t>
  </si>
  <si>
    <t>D00074193</t>
  </si>
  <si>
    <t>D00074215</t>
  </si>
  <si>
    <t>25-Nov-2009</t>
  </si>
  <si>
    <t>24-Nov-2010</t>
  </si>
  <si>
    <t>D00074219</t>
  </si>
  <si>
    <t>D00074225</t>
  </si>
  <si>
    <t>D00082068</t>
  </si>
  <si>
    <t>D00082071</t>
  </si>
  <si>
    <t>D00082075</t>
  </si>
  <si>
    <t>D00082685</t>
  </si>
  <si>
    <t>20-Mar-2011</t>
  </si>
  <si>
    <t>D00083583</t>
  </si>
  <si>
    <t>13-Aug-2010</t>
  </si>
  <si>
    <t>D00095265</t>
  </si>
  <si>
    <t>D00069391</t>
  </si>
  <si>
    <t>HO/V/30/M0000272</t>
  </si>
  <si>
    <t>C.E. CONCEPT INFINITE CRAFTWORKS</t>
  </si>
  <si>
    <t>D00093830</t>
  </si>
  <si>
    <t>HO/A/05/M0000102</t>
  </si>
  <si>
    <t>FAN MILK PLC</t>
  </si>
  <si>
    <t>D00069162</t>
  </si>
  <si>
    <t>HO/V/29/M0000538</t>
  </si>
  <si>
    <t>PAMOL NIGERIA LIMITED</t>
  </si>
  <si>
    <t>D00077720</t>
  </si>
  <si>
    <t>HO/V/30/M0000323</t>
  </si>
  <si>
    <t>D00080895</t>
  </si>
  <si>
    <t>HO/V/30/M0000345</t>
  </si>
  <si>
    <t>SKYWAY AVIATION HANDLING SERVICES LTD</t>
  </si>
  <si>
    <t>D00082649</t>
  </si>
  <si>
    <t>18-Aug-2010</t>
  </si>
  <si>
    <t>B0033/HO</t>
  </si>
  <si>
    <t>D00069555</t>
  </si>
  <si>
    <t>HO/V/29/M0000550</t>
  </si>
  <si>
    <t>DANGOTE GROUP</t>
  </si>
  <si>
    <t>D00071427</t>
  </si>
  <si>
    <t>HO/V/30/M0000335</t>
  </si>
  <si>
    <t>DANSA AGRO ALLIED PRODUCTS LIMITED DIAMOND BANK</t>
  </si>
  <si>
    <t>D00073451</t>
  </si>
  <si>
    <t>HO/V/29/M0000570</t>
  </si>
  <si>
    <t>D00119026</t>
  </si>
  <si>
    <t>HO/F/01/M0000649</t>
  </si>
  <si>
    <t>BENUE CEMENT PLC</t>
  </si>
  <si>
    <t>D00079602</t>
  </si>
  <si>
    <t>HO/V/30/M0000365</t>
  </si>
  <si>
    <t>LAFARGE CEMENT/ WAPCO NIG. LTD</t>
  </si>
  <si>
    <t>D00081274</t>
  </si>
  <si>
    <t>HO/V/30/M0000358</t>
  </si>
  <si>
    <t>D00088176</t>
  </si>
  <si>
    <t>HO/V/30/M0000363</t>
  </si>
  <si>
    <t>HO/A/16/M0000033</t>
  </si>
  <si>
    <t>D00098619</t>
  </si>
  <si>
    <t>HO/V/29/M0000625</t>
  </si>
  <si>
    <t>ECO BANK / JMG LIMITED</t>
  </si>
  <si>
    <t>D00099963</t>
  </si>
  <si>
    <t>HO/A/07/M0000191</t>
  </si>
  <si>
    <t>JMG LIMITED</t>
  </si>
  <si>
    <t>D00067512</t>
  </si>
  <si>
    <t>HO/F/01/M0000493</t>
  </si>
  <si>
    <t>27-Apr-2008</t>
  </si>
  <si>
    <t>27-Sep-2009</t>
  </si>
  <si>
    <t>INDUSTRIAL PROJECTS INTERNATIONAL LTD.</t>
  </si>
  <si>
    <t>D00067511</t>
  </si>
  <si>
    <t>27-Sep-2007</t>
  </si>
  <si>
    <t>27-Sep-2008</t>
  </si>
  <si>
    <t>D00098481</t>
  </si>
  <si>
    <t>HO/E/24/M0000004</t>
  </si>
  <si>
    <t>MIDLAND &amp; ASS./SUBSIDIARY CO.</t>
  </si>
  <si>
    <t>09-Sep-2011</t>
  </si>
  <si>
    <t>D00098009</t>
  </si>
  <si>
    <t>HO/F/01/M0000263</t>
  </si>
  <si>
    <t>WINCO FOAM INDUSTRIES LIMITED</t>
  </si>
  <si>
    <t>D00098182</t>
  </si>
  <si>
    <t>HO/F/01/M0000750</t>
  </si>
  <si>
    <t>28-Aug-2011</t>
  </si>
  <si>
    <t>POSH INTERNATIONAL COMPANY/ MERGER NIGERIA LIMITED</t>
  </si>
  <si>
    <t>D00067506</t>
  </si>
  <si>
    <t>HO/M/27/M0000582</t>
  </si>
  <si>
    <t>POWER MARINE SERVICES LIMITED</t>
  </si>
  <si>
    <t>D00067539</t>
  </si>
  <si>
    <t>HO/M/27/M0000583</t>
  </si>
  <si>
    <t>D00090996</t>
  </si>
  <si>
    <t>HO/F/01/M0000578</t>
  </si>
  <si>
    <t>WEST AFRICAN GLASS INDUSTRY PLC</t>
  </si>
  <si>
    <t>D00091011</t>
  </si>
  <si>
    <t>HO/A/03/M0000334</t>
  </si>
  <si>
    <t>28-Mar-2010</t>
  </si>
  <si>
    <t>D00077863</t>
  </si>
  <si>
    <t>HO/F/01/M0000690</t>
  </si>
  <si>
    <t>FTN COCOA PROCESSORS</t>
  </si>
  <si>
    <t>D00077865</t>
  </si>
  <si>
    <t>HO/A/03/M0000375</t>
  </si>
  <si>
    <t>FTN COCOA PROCESSORS PLC</t>
  </si>
  <si>
    <t>B0288/HO</t>
  </si>
  <si>
    <t>LEADFORT INSURANCE BROKERS</t>
  </si>
  <si>
    <t>15-May-2009</t>
  </si>
  <si>
    <t>D00067047</t>
  </si>
  <si>
    <t>HO/A/07/M0000103</t>
  </si>
  <si>
    <t>HO/F/01/M0000707</t>
  </si>
  <si>
    <t>FIDSON PRODUCT LTD</t>
  </si>
  <si>
    <t>D00067042</t>
  </si>
  <si>
    <t>HO/A/03/M0000382</t>
  </si>
  <si>
    <t>D00092818</t>
  </si>
  <si>
    <t>HO/F/01/M0000709</t>
  </si>
  <si>
    <t>D00100695</t>
  </si>
  <si>
    <t>HO/E/22/M0000022</t>
  </si>
  <si>
    <t>D00076512</t>
  </si>
  <si>
    <t>HO/V/29/M0000485</t>
  </si>
  <si>
    <t>MANUFACTURERS ASS. OF NIG. (IKEJA)</t>
  </si>
  <si>
    <t>D00074838</t>
  </si>
  <si>
    <t>HO/F/01/M0000730</t>
  </si>
  <si>
    <t>12-Apr-2009</t>
  </si>
  <si>
    <t>SHORELINE POWER COMPANY LIMITED</t>
  </si>
  <si>
    <t>D00074950</t>
  </si>
  <si>
    <t>HO/A/09/M0000093</t>
  </si>
  <si>
    <t>NIGERIAN ROPES PLC</t>
  </si>
  <si>
    <t>D00074991</t>
  </si>
  <si>
    <t>HO/A/11/M0000068</t>
  </si>
  <si>
    <t>D00093295</t>
  </si>
  <si>
    <t>HO/A/03/M0000378</t>
  </si>
  <si>
    <t>D00093287</t>
  </si>
  <si>
    <t>D00093294</t>
  </si>
  <si>
    <t>HO/A/15/M0000116</t>
  </si>
  <si>
    <t>D00093291</t>
  </si>
  <si>
    <t>HO/F/01/M0000699</t>
  </si>
  <si>
    <t>NIGERIAN ROPES</t>
  </si>
  <si>
    <t>D00091062</t>
  </si>
  <si>
    <t>04-Dec-2010</t>
  </si>
  <si>
    <t>D00084448</t>
  </si>
  <si>
    <t>HO/V/29/M0000452</t>
  </si>
  <si>
    <t>15-Oct-2010</t>
  </si>
  <si>
    <t>EMPLOYEES OF FEMSTAR AND COMPANY 2/4 ABIMBOLA STREET</t>
  </si>
  <si>
    <t>D0097041</t>
  </si>
  <si>
    <t>HO/V/30/M0000379</t>
  </si>
  <si>
    <t>12-Aug-2011</t>
  </si>
  <si>
    <t>FEMSTAR &amp; COMPANY LIMITED</t>
  </si>
  <si>
    <t>A0013/HO</t>
  </si>
  <si>
    <t>ELIZADE (NIG.) LIMITED</t>
  </si>
  <si>
    <t>D00074395</t>
  </si>
  <si>
    <t>HO/V/29/M0000575</t>
  </si>
  <si>
    <t>TOKODE OLUTAYO BOLANLE</t>
  </si>
  <si>
    <t>D00087972</t>
  </si>
  <si>
    <t>HO/V/29/M0000608</t>
  </si>
  <si>
    <t>12-Jan-2012</t>
  </si>
  <si>
    <t>MR OPEYEMI SHOBOWALE</t>
  </si>
  <si>
    <t>A0020/HO</t>
  </si>
  <si>
    <t>D00098147</t>
  </si>
  <si>
    <t>HO/A/35/M0000016</t>
  </si>
  <si>
    <t>02-Nov-2011</t>
  </si>
  <si>
    <t>D00085339</t>
  </si>
  <si>
    <t>HO/V/29/M0000247</t>
  </si>
  <si>
    <t>14-Nov-2010</t>
  </si>
  <si>
    <t>VITAL MEDIX NIGERIA LIMITED</t>
  </si>
  <si>
    <t>D00088868</t>
  </si>
  <si>
    <t>D00092539</t>
  </si>
  <si>
    <t>D00098916</t>
  </si>
  <si>
    <t>HO/V/30/M0000314</t>
  </si>
  <si>
    <t>13-Nov-2011</t>
  </si>
  <si>
    <t>D00074139</t>
  </si>
  <si>
    <t>HO/V/29/M0000520</t>
  </si>
  <si>
    <t>SIMBIAT ADEKEMI DUROWOJU</t>
  </si>
  <si>
    <t>D00066602</t>
  </si>
  <si>
    <t>HO/V/29/M0000510</t>
  </si>
  <si>
    <t>12-Mar-2010</t>
  </si>
  <si>
    <t>INSIDER CONCEPT</t>
  </si>
  <si>
    <t>D00091446</t>
  </si>
  <si>
    <t>HO/A/13/M0000071</t>
  </si>
  <si>
    <t>GAME TRUCK NIGERIA</t>
  </si>
  <si>
    <t>D00097074</t>
  </si>
  <si>
    <t>HO/V/30/M0000386</t>
  </si>
  <si>
    <t>D00100568</t>
  </si>
  <si>
    <t>HO/V/30/M0000387</t>
  </si>
  <si>
    <t>ROCK FOUNDATION LOGISTICS COMPANY</t>
  </si>
  <si>
    <t>D00100569</t>
  </si>
  <si>
    <t>HO/V/30/M0000399</t>
  </si>
  <si>
    <t>B0054/AB</t>
  </si>
  <si>
    <t>HOGG ROBINSON NIGERIA LIMITED</t>
  </si>
  <si>
    <t>D00065524</t>
  </si>
  <si>
    <t>AB/V/30/G0000036</t>
  </si>
  <si>
    <t>B. STABILINI &amp; CO. LTD</t>
  </si>
  <si>
    <t>B0010/AB</t>
  </si>
  <si>
    <t>FEMI-JOHNSON &amp; COMPANY</t>
  </si>
  <si>
    <t>D0089779</t>
  </si>
  <si>
    <t>AB/V/29/G0000426</t>
  </si>
  <si>
    <t>OBODE KINGSLEY I. MR</t>
  </si>
  <si>
    <t>B0020/AB</t>
  </si>
  <si>
    <t>D00086905</t>
  </si>
  <si>
    <t>AB/E/21/E0000014</t>
  </si>
  <si>
    <t>BNL ENGINEERING &amp; CONSTRUCTION LTD</t>
  </si>
  <si>
    <t>B0085/AB</t>
  </si>
  <si>
    <t>D00065491</t>
  </si>
  <si>
    <t>AB/V/29/G0000344</t>
  </si>
  <si>
    <t>SULPHURMED LIMITED</t>
  </si>
  <si>
    <t>D00073601</t>
  </si>
  <si>
    <t>AB/V/30/G0000030</t>
  </si>
  <si>
    <t>25-Oct-2009</t>
  </si>
  <si>
    <t>24-Oct-2010</t>
  </si>
  <si>
    <t>GILMOR ENGR/MIN OF PUBLIC UTILITY BENUE STATE</t>
  </si>
  <si>
    <t>D00066557</t>
  </si>
  <si>
    <t>AB/V/29/G0000348</t>
  </si>
  <si>
    <t>TELEVERAS ENERGY RESOURCE</t>
  </si>
  <si>
    <t>D00078301</t>
  </si>
  <si>
    <t>AB/E/21/E0000009</t>
  </si>
  <si>
    <t>30-Oct-2016</t>
  </si>
  <si>
    <t>GILMOR ENGINEERING/PROVISION OF ENG. INF TO ABUJA TECH VILLAGE</t>
  </si>
  <si>
    <t>B0115/AB</t>
  </si>
  <si>
    <t xml:space="preserve">MAN-MOUNTAIN </t>
  </si>
  <si>
    <t>D00086929</t>
  </si>
  <si>
    <t>AB/V/29/G0000505</t>
  </si>
  <si>
    <t>CHARITY UGWU</t>
  </si>
  <si>
    <t>D00065400</t>
  </si>
  <si>
    <t>AB/V/29/G0000345</t>
  </si>
  <si>
    <t>BABAYO AJI IBRAHIM ALHASSAN ALH</t>
  </si>
  <si>
    <t>B0136/AB</t>
  </si>
  <si>
    <t>RDS INSURANCE BROKERS LIMITED</t>
  </si>
  <si>
    <t>D00066558</t>
  </si>
  <si>
    <t>AB/V/29/G0000350</t>
  </si>
  <si>
    <t>09-Mar-2010</t>
  </si>
  <si>
    <t>HON. TONY GARY ENEH</t>
  </si>
  <si>
    <t>D00071234</t>
  </si>
  <si>
    <t>AB/V/29/G0000365</t>
  </si>
  <si>
    <t>10-Aug-2009</t>
  </si>
  <si>
    <t>RDS INSURANCE BROKERS  LTD</t>
  </si>
  <si>
    <t>D00071156</t>
  </si>
  <si>
    <t>17-Jun-2009</t>
  </si>
  <si>
    <t>B0142/AB</t>
  </si>
  <si>
    <t>IMAGE INSURANCE BROKERS</t>
  </si>
  <si>
    <t>D00079856</t>
  </si>
  <si>
    <t>AB/V/29/G0000187</t>
  </si>
  <si>
    <t>08-Mar-2010</t>
  </si>
  <si>
    <t>FLORENCE ONYECHI</t>
  </si>
  <si>
    <t>D00077209</t>
  </si>
  <si>
    <t>AB/F/01/G0000006</t>
  </si>
  <si>
    <t>ABUJA CLINICS</t>
  </si>
  <si>
    <t>D00077160</t>
  </si>
  <si>
    <t>AB/V/29/G0000341</t>
  </si>
  <si>
    <t>21-Jan-2011</t>
  </si>
  <si>
    <t>NWOKIKE IFEYINWA MRS.</t>
  </si>
  <si>
    <t>D00077534</t>
  </si>
  <si>
    <t>AB/V/29/G0000372</t>
  </si>
  <si>
    <t>10-Nov-2010</t>
  </si>
  <si>
    <t>OBINNA NWOKIKE</t>
  </si>
  <si>
    <t>D00085242</t>
  </si>
  <si>
    <t>AB/A/09/E0000001</t>
  </si>
  <si>
    <t>COMMUNICATION TOWER</t>
  </si>
  <si>
    <t>D00096811</t>
  </si>
  <si>
    <t>AB/V/31/G0000012</t>
  </si>
  <si>
    <t>ABUJA CLINICS LIMITED</t>
  </si>
  <si>
    <t>D00101162</t>
  </si>
  <si>
    <t>AB/F/01/E0000020</t>
  </si>
  <si>
    <t>COMMUNICATION TOWERS NIGERIA LTD</t>
  </si>
  <si>
    <t>B0153/AB</t>
  </si>
  <si>
    <t>B0231/AB</t>
  </si>
  <si>
    <t>NATIONWIDE &amp; GLOBE INS. BRK.</t>
  </si>
  <si>
    <t>D00071363</t>
  </si>
  <si>
    <t>AB/F/01/G0000235</t>
  </si>
  <si>
    <t>15-Aug-2009</t>
  </si>
  <si>
    <t>15-Aug-2010</t>
  </si>
  <si>
    <t>PROF. AMINU DORAYI/DAJE TECH</t>
  </si>
  <si>
    <t>D00099472</t>
  </si>
  <si>
    <t>B0246/AB</t>
  </si>
  <si>
    <t>COLENSON BROKERS NIG. LTD.</t>
  </si>
  <si>
    <t>D00088813</t>
  </si>
  <si>
    <t>AB/F/01/G0000049</t>
  </si>
  <si>
    <t>CENTRAL BANK OF NIGERIA</t>
  </si>
  <si>
    <t>D00098929</t>
  </si>
  <si>
    <t>AB/V/29/G0000430</t>
  </si>
  <si>
    <t>FAMILY HEALTH INTERNATIONAL/ GHAIN</t>
  </si>
  <si>
    <t>B0970/AB</t>
  </si>
  <si>
    <t>CHARLES AND GERALD INSURANCE BROKERS</t>
  </si>
  <si>
    <t>D00100582</t>
  </si>
  <si>
    <t>AB/F/01/G0000040</t>
  </si>
  <si>
    <t>INDUSTRIAL COURT</t>
  </si>
  <si>
    <t>AB/V/29/G0000521</t>
  </si>
  <si>
    <t>NATIONAL INDUSTRIAL COURT</t>
  </si>
  <si>
    <t>D0094499</t>
  </si>
  <si>
    <t>A0013/AB</t>
  </si>
  <si>
    <t>ELIZADE NIG. LTD</t>
  </si>
  <si>
    <t>D00086964</t>
  </si>
  <si>
    <t>AB/V/30/G0000058</t>
  </si>
  <si>
    <t>HULUDAO NIG. MINING LIMITED</t>
  </si>
  <si>
    <t>D00086965</t>
  </si>
  <si>
    <t>AB/V/29/G0000508</t>
  </si>
  <si>
    <t>D00088240</t>
  </si>
  <si>
    <t>AB/V/29/G0000502</t>
  </si>
  <si>
    <t>TCN (PHCN)</t>
  </si>
  <si>
    <t>D00088302</t>
  </si>
  <si>
    <t>AB/V/30/G0000056</t>
  </si>
  <si>
    <t>A0048/HO</t>
  </si>
  <si>
    <t>LASSA LIMITED</t>
  </si>
  <si>
    <t>D00066658</t>
  </si>
  <si>
    <t>AB/V/30/G0000025</t>
  </si>
  <si>
    <t>CAPTAIN P.M. THAHAL</t>
  </si>
  <si>
    <t>A0053/AB</t>
  </si>
  <si>
    <t>CUSTODIAN STAFF (ABUJA)</t>
  </si>
  <si>
    <t>D00069055</t>
  </si>
  <si>
    <t>AB/V/29/G0000212</t>
  </si>
  <si>
    <t>BENEDICTA OGBUGOH</t>
  </si>
  <si>
    <t>D00074014</t>
  </si>
  <si>
    <t>AB/V/29/G0000302</t>
  </si>
  <si>
    <t>29-Oct-2009</t>
  </si>
  <si>
    <t>28-Oct-2010</t>
  </si>
  <si>
    <t>OGBUGOH E. MARTINS</t>
  </si>
  <si>
    <t>D00071228</t>
  </si>
  <si>
    <t>AB/V/29/G0000294</t>
  </si>
  <si>
    <t>18-Jul-2009</t>
  </si>
  <si>
    <t>17-Jul-2010</t>
  </si>
  <si>
    <t>OKECHUKWU J. OYOLU</t>
  </si>
  <si>
    <t>D00074354</t>
  </si>
  <si>
    <t>AB/V/29/G0000173</t>
  </si>
  <si>
    <t>16-Oct-2009</t>
  </si>
  <si>
    <t>WOODS &amp; FRAMES</t>
  </si>
  <si>
    <t>A0189/AB</t>
  </si>
  <si>
    <t>ANGELA IWEANOGE</t>
  </si>
  <si>
    <t>D00070921</t>
  </si>
  <si>
    <t>AB/V/29/G0000307</t>
  </si>
  <si>
    <t>10-Aug-2010</t>
  </si>
  <si>
    <t>CHINEDU OGBONNA/STANBIC IBTC BANK</t>
  </si>
  <si>
    <t>D00070880</t>
  </si>
  <si>
    <t>AB/V/29/G0000295</t>
  </si>
  <si>
    <t>21-Jul-2009</t>
  </si>
  <si>
    <t>IRENE OGUM</t>
  </si>
  <si>
    <t>D00070933</t>
  </si>
  <si>
    <t>AB/V/29/G0000296</t>
  </si>
  <si>
    <t>KATE NWAOGU</t>
  </si>
  <si>
    <t>D00080930</t>
  </si>
  <si>
    <t>AB/V/29/G0000422</t>
  </si>
  <si>
    <t>08-Apr-2011</t>
  </si>
  <si>
    <t>HONOURABLE FEMI GBAJABIAMILA</t>
  </si>
  <si>
    <t>D00094833</t>
  </si>
  <si>
    <t>AB/V/29/G0000245</t>
  </si>
  <si>
    <t>ANYANWU I. E. MRS.</t>
  </si>
  <si>
    <t>D0001/AB</t>
  </si>
  <si>
    <t>D00095279</t>
  </si>
  <si>
    <t>AB/V/30/G0000066</t>
  </si>
  <si>
    <t>DR. JAMES AKINSOKAN OJEBODE</t>
  </si>
  <si>
    <t>D00100581</t>
  </si>
  <si>
    <t>AB/A/03/G0000033</t>
  </si>
  <si>
    <t>D00101910</t>
  </si>
  <si>
    <t>AB/V/30/G0000057</t>
  </si>
  <si>
    <t>MR. IGUH ALFRED IFEANYI</t>
  </si>
  <si>
    <t>D00064789</t>
  </si>
  <si>
    <t>AB/V/30/G0000014</t>
  </si>
  <si>
    <t>14-Nov-2006</t>
  </si>
  <si>
    <t>13-Nov-2007</t>
  </si>
  <si>
    <t>NATIONAL GALLERY OF ART</t>
  </si>
  <si>
    <t>D00065788</t>
  </si>
  <si>
    <t>AB/V/29/G0000178</t>
  </si>
  <si>
    <t>D00076900</t>
  </si>
  <si>
    <t>AB/V/30/G0000045</t>
  </si>
  <si>
    <t>ONI ADENIRAN MR.</t>
  </si>
  <si>
    <t>D00073680</t>
  </si>
  <si>
    <t>HO/V/29/F0000334</t>
  </si>
  <si>
    <t>D0078765</t>
  </si>
  <si>
    <t>D00096837</t>
  </si>
  <si>
    <t>D00099124</t>
  </si>
  <si>
    <t>AB/V/29/G0000356</t>
  </si>
  <si>
    <t>SEGUN ADENIYI</t>
  </si>
  <si>
    <t>D00077001</t>
  </si>
  <si>
    <t>26-May-2009</t>
  </si>
  <si>
    <t>D00068413</t>
  </si>
  <si>
    <t>HO/Z/52/A0000024</t>
  </si>
  <si>
    <t>12-May-2009</t>
  </si>
  <si>
    <t>12-May-2010</t>
  </si>
  <si>
    <t>EXCEL EXPLORATION AND PRODUCTION CO LIMI</t>
  </si>
  <si>
    <t>D00081753</t>
  </si>
  <si>
    <t>HO/Z/46/S0000035</t>
  </si>
  <si>
    <t>01-Jul-2010</t>
  </si>
  <si>
    <t>MOVIDO EXPLORATION AND PRODUCTION LIMITE DEVELOPMENT SERVICES LIITED</t>
  </si>
  <si>
    <t>26-Jun-2011</t>
  </si>
  <si>
    <t>D00094963</t>
  </si>
  <si>
    <t>19-Jul-2011</t>
  </si>
  <si>
    <t>D00096049</t>
  </si>
  <si>
    <t>HO/Z/52/A0000059</t>
  </si>
  <si>
    <t>15-Jul-2011</t>
  </si>
  <si>
    <t>15-Jul-2012</t>
  </si>
  <si>
    <t>MIRA RESOURCES CORP/ EQUINOX TSB DEV (NI</t>
  </si>
  <si>
    <t>13-Dec-2011</t>
  </si>
  <si>
    <t>23-Feb-2012</t>
  </si>
  <si>
    <t>22-Jun-2012</t>
  </si>
  <si>
    <t>D00091903</t>
  </si>
  <si>
    <t>HO/M/28/S0000074</t>
  </si>
  <si>
    <t>HONEYWELL FISHERIES LIMITED</t>
  </si>
  <si>
    <t>11-Nov-2011</t>
  </si>
  <si>
    <t>D00073755</t>
  </si>
  <si>
    <t>HO/Z/52/A0000036</t>
  </si>
  <si>
    <t>SEVEN ENERGY LIMITED</t>
  </si>
  <si>
    <t>D00100099</t>
  </si>
  <si>
    <t>HO/Z/53/A0000010</t>
  </si>
  <si>
    <t>MERCATOR OFFSHORE NIGERIA PTE LTD</t>
  </si>
  <si>
    <t>B0002/HO</t>
  </si>
  <si>
    <t>COLXIMATE INS.BROKERS UNLTD</t>
  </si>
  <si>
    <t>D00101519</t>
  </si>
  <si>
    <t>HO/M/28/S0000044</t>
  </si>
  <si>
    <t>PROFESSOR DEJI FEMI-PEARSE</t>
  </si>
  <si>
    <t>D00082678</t>
  </si>
  <si>
    <t>HO/A/39/A0000006</t>
  </si>
  <si>
    <t>01-Mar-2010</t>
  </si>
  <si>
    <t>28-Feb-2011</t>
  </si>
  <si>
    <t>CHANCHANGI AIRLINE LTD AND /OR ASSOCIATE AND / OR AFFILIATED COMPANIES LTD</t>
  </si>
  <si>
    <t>02-Mar-2009</t>
  </si>
  <si>
    <t>D00065532</t>
  </si>
  <si>
    <t>HO/Z/52/A0000012</t>
  </si>
  <si>
    <t>15-Mar-2008</t>
  </si>
  <si>
    <t>15-Mar-2009</t>
  </si>
  <si>
    <t>MART RESOURCES INC</t>
  </si>
  <si>
    <t>D0067490</t>
  </si>
  <si>
    <t>HO/A/39/A0000002</t>
  </si>
  <si>
    <t>ASSOCIATED AVIATION LTD</t>
  </si>
  <si>
    <t>D00067549</t>
  </si>
  <si>
    <t>HO/A/39/A0000005</t>
  </si>
  <si>
    <t>D00076036</t>
  </si>
  <si>
    <t>HO/M/28/S0000056</t>
  </si>
  <si>
    <t>31-Jan-2011</t>
  </si>
  <si>
    <t>C &amp; I LEASING PLC/ TENT FINANCE LIMITED</t>
  </si>
  <si>
    <t>D00090458</t>
  </si>
  <si>
    <t>HO/M/28/S0000055</t>
  </si>
  <si>
    <t>C&amp;I LEASING PLC / PETRA SERVICES LIMITED</t>
  </si>
  <si>
    <t>04-Mar-2011</t>
  </si>
  <si>
    <t>D00090463</t>
  </si>
  <si>
    <t>HO/M/28/S0000053</t>
  </si>
  <si>
    <t>C &amp; I PETROTECH INTERNATIONAL LIMITED</t>
  </si>
  <si>
    <t>B0200/HO</t>
  </si>
  <si>
    <t>SWIFT INSURANCE BROKERS</t>
  </si>
  <si>
    <t>24-Jun-2011</t>
  </si>
  <si>
    <t>D00091916</t>
  </si>
  <si>
    <t>HO/M/28/S0000057</t>
  </si>
  <si>
    <t>GRARANTY TRUST BANK</t>
  </si>
  <si>
    <t>12-Apr-2012</t>
  </si>
  <si>
    <t>SOUCHE INSURANCE BROKERS LTD</t>
  </si>
  <si>
    <t>D00064817</t>
  </si>
  <si>
    <t>HO/M/28/S0000033</t>
  </si>
  <si>
    <t>FRAZIMEX LIMITED</t>
  </si>
  <si>
    <t>B0388/HO</t>
  </si>
  <si>
    <t>LAUDABLE INSURANCE BROKERS LIMITED</t>
  </si>
  <si>
    <t>D00099789</t>
  </si>
  <si>
    <t>HO/A/39/A0000013</t>
  </si>
  <si>
    <t>NIMASA</t>
  </si>
  <si>
    <t>B0012/PH</t>
  </si>
  <si>
    <t>HOGG ROBINSON NIGERIA</t>
  </si>
  <si>
    <t>08-Jul-2009</t>
  </si>
  <si>
    <t>D00069771</t>
  </si>
  <si>
    <t>PH/F/01/0000102</t>
  </si>
  <si>
    <t>22-Jun-2009</t>
  </si>
  <si>
    <t>22-Jun-2010</t>
  </si>
  <si>
    <t>BOSOM HEALTH CLINIC</t>
  </si>
  <si>
    <t>D00086372</t>
  </si>
  <si>
    <t>PH/M/27/0000051</t>
  </si>
  <si>
    <t>06-Dec-2010</t>
  </si>
  <si>
    <t>05-Dec-2011</t>
  </si>
  <si>
    <t>WETHERFORD NIGERIA LIMITED</t>
  </si>
  <si>
    <t>D00088558</t>
  </si>
  <si>
    <t>20-Dec-2010</t>
  </si>
  <si>
    <t>29-Aug-2011</t>
  </si>
  <si>
    <t>B0018/PH</t>
  </si>
  <si>
    <t>INSURANCE BROKERS OF NIGERIA</t>
  </si>
  <si>
    <t>27-Aug-2009</t>
  </si>
  <si>
    <t>D00071318</t>
  </si>
  <si>
    <t>PH/E/22/0000001</t>
  </si>
  <si>
    <t>31-Mar-2010</t>
  </si>
  <si>
    <t>NIGERIA AGIP OIL COMPANY LTD</t>
  </si>
  <si>
    <t>12-Jun-2012</t>
  </si>
  <si>
    <t>PH/A/09/0000012</t>
  </si>
  <si>
    <t>JUVA-OIL SERVICES NIGERIA LIMITED</t>
  </si>
  <si>
    <t>B0010/PH</t>
  </si>
  <si>
    <t>D00066895</t>
  </si>
  <si>
    <t>PH/A/03/0000037</t>
  </si>
  <si>
    <t>19-Mar-2009</t>
  </si>
  <si>
    <t>18-Mar-2010</t>
  </si>
  <si>
    <t>AFRIBANK NIG. PLC/MATUC  INVESTMENT LTD</t>
  </si>
  <si>
    <t>D00066896</t>
  </si>
  <si>
    <t>PH/F/01/0000116</t>
  </si>
  <si>
    <t>AFRIBANK NIG. PLC/MATUC INVESTMENT LTD</t>
  </si>
  <si>
    <t>B0228/PH</t>
  </si>
  <si>
    <t>FBN INSURANCE BROKERS</t>
  </si>
  <si>
    <t>D00079578</t>
  </si>
  <si>
    <t>PH/E/23/0000017</t>
  </si>
  <si>
    <t>26-Mar-2010</t>
  </si>
  <si>
    <t>FBN PLC /GIFT PRINTS ASSOCIATES</t>
  </si>
  <si>
    <t>D00079712</t>
  </si>
  <si>
    <t>PH/E/23/0000016</t>
  </si>
  <si>
    <t>FBN PLC/AKPOTAIR FELIX AND SONS</t>
  </si>
  <si>
    <t>B0092/PH</t>
  </si>
  <si>
    <t>D00083323</t>
  </si>
  <si>
    <t>PH/F/01/0000154</t>
  </si>
  <si>
    <t>ALSON &amp; BROS COMPANY</t>
  </si>
  <si>
    <t>D00083372</t>
  </si>
  <si>
    <t>PH/F/01/0000156</t>
  </si>
  <si>
    <t>04-Sep-2010</t>
  </si>
  <si>
    <t>04-Sep-2011</t>
  </si>
  <si>
    <t>CHRIS AGBO</t>
  </si>
  <si>
    <t>D00082782</t>
  </si>
  <si>
    <t>PH/F/01/0000152</t>
  </si>
  <si>
    <t>17-Aug-2010</t>
  </si>
  <si>
    <t>17-Aug-2011</t>
  </si>
  <si>
    <t>EQUISITE INDUSTRIES LIMITED</t>
  </si>
  <si>
    <t>D00097687</t>
  </si>
  <si>
    <t>PH/F/01/0000151</t>
  </si>
  <si>
    <t>CLEMSON WEST AFRICA LIMITED</t>
  </si>
  <si>
    <t>PINACLE INSURANCE BROKERS</t>
  </si>
  <si>
    <t>D00073155</t>
  </si>
  <si>
    <t>PH/F/01/0000146</t>
  </si>
  <si>
    <t>09-Jan-2010</t>
  </si>
  <si>
    <t>DELCHEM NIGERIA LTD</t>
  </si>
  <si>
    <t>D00078290</t>
  </si>
  <si>
    <t>B0279/PH</t>
  </si>
  <si>
    <t>BOFF AND CO</t>
  </si>
  <si>
    <t>21-Sep-2010</t>
  </si>
  <si>
    <t>D00083636</t>
  </si>
  <si>
    <t>PH/V/29/0000346</t>
  </si>
  <si>
    <t>LIVING FAITH CHURCH</t>
  </si>
  <si>
    <t>D00094306</t>
  </si>
  <si>
    <t>PH/V/30/0000209</t>
  </si>
  <si>
    <t>21-May-2011</t>
  </si>
  <si>
    <t>20-May-2012</t>
  </si>
  <si>
    <t>JAPAUL OIL &amp; MARITIME SERVICES PLC</t>
  </si>
  <si>
    <t>D00099893</t>
  </si>
  <si>
    <t>PH/V/30/0000201</t>
  </si>
  <si>
    <t>19-Oct-2011</t>
  </si>
  <si>
    <t>JAPAUL OIL AND MARITIME SERVICES PLC</t>
  </si>
  <si>
    <t>23-Jul-2012</t>
  </si>
  <si>
    <t>B0022/PH</t>
  </si>
  <si>
    <t>PLATINUM INSURANCE BROKERS</t>
  </si>
  <si>
    <t>D00088100</t>
  </si>
  <si>
    <t>PH/A/07/0000017</t>
  </si>
  <si>
    <t>08-Jan-2011</t>
  </si>
  <si>
    <t>07-Jan-2012</t>
  </si>
  <si>
    <t>ESOTRAC AGENCIES NIGERIA LTD</t>
  </si>
  <si>
    <t>D00100923</t>
  </si>
  <si>
    <t>D00100924</t>
  </si>
  <si>
    <t>13-May-2011</t>
  </si>
  <si>
    <t>D00101328</t>
  </si>
  <si>
    <t>07-Sep-2011</t>
  </si>
  <si>
    <t>B0030/HO</t>
  </si>
  <si>
    <t>GLOBAL INSURANCE BROKERS</t>
  </si>
  <si>
    <t>00047733</t>
  </si>
  <si>
    <t>PH/E/23/0000019</t>
  </si>
  <si>
    <t>HOPIC NIGERIA LIMITED</t>
  </si>
  <si>
    <t>B0033/PH</t>
  </si>
  <si>
    <t>D00079575</t>
  </si>
  <si>
    <t>PH/F/01/0000133</t>
  </si>
  <si>
    <t>DANGOTE BAIL LIMITED (TERMINAL I)</t>
  </si>
  <si>
    <t>D00079574</t>
  </si>
  <si>
    <t>PH/F/01/0000132</t>
  </si>
  <si>
    <t>DANGOTE BAIL LTD (TERMINAL II)</t>
  </si>
  <si>
    <t>D00093124</t>
  </si>
  <si>
    <t>D00093127</t>
  </si>
  <si>
    <t>D00093130</t>
  </si>
  <si>
    <t>D00093129</t>
  </si>
  <si>
    <t>18-Jul-2011</t>
  </si>
  <si>
    <t>D00095997</t>
  </si>
  <si>
    <t>D00095996</t>
  </si>
  <si>
    <t>B0208/PH</t>
  </si>
  <si>
    <t>BSL INSURANCE BROKERS</t>
  </si>
  <si>
    <t>17-Feb-2011</t>
  </si>
  <si>
    <t>D00088887</t>
  </si>
  <si>
    <t>PH/A/03/0000044</t>
  </si>
  <si>
    <t>15-Jun-2011</t>
  </si>
  <si>
    <t>16-Jun-2011</t>
  </si>
  <si>
    <t>SHORELINK OIL &amp; GAS SERVICES LIMITED</t>
  </si>
  <si>
    <t>D00088891</t>
  </si>
  <si>
    <t>PH/F/01/0000149</t>
  </si>
  <si>
    <t>11-Jan-2011</t>
  </si>
  <si>
    <t>11-Jan-2012</t>
  </si>
  <si>
    <t>SHORELINK OIL &amp; SERVICES LIMITED</t>
  </si>
  <si>
    <t>20-Jul-2011</t>
  </si>
  <si>
    <t>D00096106</t>
  </si>
  <si>
    <t>PH/M/28/0000028</t>
  </si>
  <si>
    <t>14-Jul-2011</t>
  </si>
  <si>
    <t>13-Jul-2012</t>
  </si>
  <si>
    <t>ELSHCON NIGERIA LIMITED</t>
  </si>
  <si>
    <t>28-Feb-2012</t>
  </si>
  <si>
    <t>B0361/PH</t>
  </si>
  <si>
    <t>MEGATECH INSURANCE BROKERS LTD</t>
  </si>
  <si>
    <t>19-Feb-2010</t>
  </si>
  <si>
    <t>D00076632</t>
  </si>
  <si>
    <t>PH/V/29/0000398</t>
  </si>
  <si>
    <t>21-Apr-2009</t>
  </si>
  <si>
    <t>20-Apr-2010</t>
  </si>
  <si>
    <t>19-Jul-2014</t>
  </si>
  <si>
    <t>A0003/PH</t>
  </si>
  <si>
    <t>PREMIUM SECURITIES LIMITED</t>
  </si>
  <si>
    <t>0005924</t>
  </si>
  <si>
    <t>PH/M/27/0000003</t>
  </si>
  <si>
    <t>WATERMARK ENGINEERING LIMITED</t>
  </si>
  <si>
    <t>A0053/PH</t>
  </si>
  <si>
    <t>CUSTODIAN STAFF (PH)</t>
  </si>
  <si>
    <t>D00071485</t>
  </si>
  <si>
    <t>PH/V/29/0000256</t>
  </si>
  <si>
    <t>07-Apr-2009</t>
  </si>
  <si>
    <t>ARCHITECT BONIFACE O AGU</t>
  </si>
  <si>
    <t>D00071486</t>
  </si>
  <si>
    <t>07-May-2009</t>
  </si>
  <si>
    <t>06-May-2010</t>
  </si>
  <si>
    <t>D0001/PH</t>
  </si>
  <si>
    <t>06-Mar-2009</t>
  </si>
  <si>
    <t>D00065243</t>
  </si>
  <si>
    <t>PH/V/29/0000238</t>
  </si>
  <si>
    <t>15-Jan-2009</t>
  </si>
  <si>
    <t>OMAGE THERESA NKECHI MRS.</t>
  </si>
  <si>
    <t>17-Sep-2009</t>
  </si>
  <si>
    <t>D00073433</t>
  </si>
  <si>
    <t>PH/V/30/0000204</t>
  </si>
  <si>
    <t>ELIZADE NIG.LTD/JAY CRUISE SERVICE</t>
  </si>
  <si>
    <t>D00071839</t>
  </si>
  <si>
    <t>PH/V/29/0000362</t>
  </si>
  <si>
    <t>EXAT CONSTRUCTION COM. LTD</t>
  </si>
  <si>
    <t>D00071836</t>
  </si>
  <si>
    <t>PH/V/30/0000179</t>
  </si>
  <si>
    <t>D00122028</t>
  </si>
  <si>
    <t>PH/V/30/0000178</t>
  </si>
  <si>
    <t>HON. CLINTON OSERE</t>
  </si>
  <si>
    <t>D00068746</t>
  </si>
  <si>
    <t>PH/F/01/0000142</t>
  </si>
  <si>
    <t>06-Jun-2009</t>
  </si>
  <si>
    <t>A. MICHELETTI IN LIQUIDATION</t>
  </si>
  <si>
    <t>D00065850</t>
  </si>
  <si>
    <t>PH/V/29/0000307</t>
  </si>
  <si>
    <t>01-Dec-2008</t>
  </si>
  <si>
    <t>BOMA GOODHEAD</t>
  </si>
  <si>
    <t>D00065847</t>
  </si>
  <si>
    <t>PH/V/30/0000147</t>
  </si>
  <si>
    <t>D00065849</t>
  </si>
  <si>
    <t>PH/V/30/0000148</t>
  </si>
  <si>
    <t>D00064846</t>
  </si>
  <si>
    <t>23-Jun-2008</t>
  </si>
  <si>
    <t>D00067960</t>
  </si>
  <si>
    <t>PH/V/30/0000194</t>
  </si>
  <si>
    <t>08-Apr-2009</t>
  </si>
  <si>
    <t>07-Apr-2010</t>
  </si>
  <si>
    <t>OMEGA OPG LIMITED</t>
  </si>
  <si>
    <t>D00071214</t>
  </si>
  <si>
    <t>PH/V/30/0000142</t>
  </si>
  <si>
    <t>30-Jul-2009</t>
  </si>
  <si>
    <t>29-Jul-2010</t>
  </si>
  <si>
    <t>SAMUEL OBED MR.</t>
  </si>
  <si>
    <t>D00065792</t>
  </si>
  <si>
    <t>PH/V/30/0000157</t>
  </si>
  <si>
    <t>28-Jan-2009</t>
  </si>
  <si>
    <t>27-Jan-2010</t>
  </si>
  <si>
    <t>WEST ATLANTIC SHPYARD</t>
  </si>
  <si>
    <t>D00078436</t>
  </si>
  <si>
    <t>PH/V/29/0000332</t>
  </si>
  <si>
    <t>30-Dec-2009</t>
  </si>
  <si>
    <t>29-Dec-2010</t>
  </si>
  <si>
    <t>THANKGOD ANYAKORA</t>
  </si>
  <si>
    <t>D00083702</t>
  </si>
  <si>
    <t>PH/V/29/0000295</t>
  </si>
  <si>
    <t>08-Sep-2010</t>
  </si>
  <si>
    <t>AJAYI ADEKUNLE MR. &amp; MRS.</t>
  </si>
  <si>
    <t>09-Feb-2011</t>
  </si>
  <si>
    <t>D00089335</t>
  </si>
  <si>
    <t>PH/V/29/0000457</t>
  </si>
  <si>
    <t>IDAHOSA DAVID</t>
  </si>
  <si>
    <t>D00091920</t>
  </si>
  <si>
    <t>PH/V/29/0000397</t>
  </si>
  <si>
    <t>24-Mar-2012</t>
  </si>
  <si>
    <t>AKPOMEYOMA OKE MR &amp; MRS</t>
  </si>
  <si>
    <t>07-Jul-2011</t>
  </si>
  <si>
    <t>D00095439</t>
  </si>
  <si>
    <t>PH/A/11/0000023</t>
  </si>
  <si>
    <t>24-May-2011</t>
  </si>
  <si>
    <t>AWARITSE NIGERIA LTD/NNPC/ CHEVRON NIGERIA LTD</t>
  </si>
  <si>
    <t>27-Sep-2011</t>
  </si>
  <si>
    <t>D00098694</t>
  </si>
  <si>
    <t>PH/V/30/0000228</t>
  </si>
  <si>
    <t>MIFE CONSTRUCTION NIGERIA LIMITED</t>
  </si>
  <si>
    <t>D00098245</t>
  </si>
  <si>
    <t>PH/V/30/0000210</t>
  </si>
  <si>
    <t>GLOBE TRUST NIGERIA LTD</t>
  </si>
  <si>
    <t>D00102192</t>
  </si>
  <si>
    <t>PH/V/29/0000480</t>
  </si>
  <si>
    <t>MIFE CONSTRUCTION NIGERIA LTD</t>
  </si>
  <si>
    <t>15-Apr-2011</t>
  </si>
  <si>
    <t>D00092410</t>
  </si>
  <si>
    <t>HO/A/14/T0000033</t>
  </si>
  <si>
    <t>BHARAT VENTURES LIMITED(SEA FOODS PRODUC ASS. COYS</t>
  </si>
  <si>
    <t>D00098232</t>
  </si>
  <si>
    <t>HO/F/01/T0000374</t>
  </si>
  <si>
    <t>DE-LEGACY PLAZA AND/OR SUBSIDIARY AND/OR ASSOCIATE COMPANIES</t>
  </si>
  <si>
    <t>13-Feb-2012</t>
  </si>
  <si>
    <t>25-Oct-2011</t>
  </si>
  <si>
    <t>12-Oct-2011</t>
  </si>
  <si>
    <t>D00099108</t>
  </si>
  <si>
    <t>HO/V/30/T0000106</t>
  </si>
  <si>
    <t>05-Jun-2012</t>
  </si>
  <si>
    <t>SM 23 NIGERIA LIMITED C/O HOGG INSURANCE LIMITED</t>
  </si>
  <si>
    <t>07-Mar-2012</t>
  </si>
  <si>
    <t>D00065728</t>
  </si>
  <si>
    <t>HO/V/31/T0000018</t>
  </si>
  <si>
    <t>01-Mar-2009</t>
  </si>
  <si>
    <t>28-Feb-2010</t>
  </si>
  <si>
    <t>AIR NIGERIA</t>
  </si>
  <si>
    <t>26-Feb-2009</t>
  </si>
  <si>
    <t>D00065879</t>
  </si>
  <si>
    <t>HO/V/30/T0000003</t>
  </si>
  <si>
    <t>WELLFIELD PYRODYNAMICS NIG.LTD</t>
  </si>
  <si>
    <t>04-Mar-2009</t>
  </si>
  <si>
    <t>D00066089</t>
  </si>
  <si>
    <t>HO/F/01/T0000347</t>
  </si>
  <si>
    <t>VIRGIN NIGERIA AIRWAYS</t>
  </si>
  <si>
    <t>15-Oct-2009</t>
  </si>
  <si>
    <t>D00072606</t>
  </si>
  <si>
    <t>HO/V/30/T0000113</t>
  </si>
  <si>
    <t>08-Oct-2009</t>
  </si>
  <si>
    <t>27-May-2010</t>
  </si>
  <si>
    <t>CLAYTRAX LIMITED AND/OR COMPANIES</t>
  </si>
  <si>
    <t>16-Dec-2009</t>
  </si>
  <si>
    <t>D00074161</t>
  </si>
  <si>
    <t>HO/F/01/T0000071</t>
  </si>
  <si>
    <t>NIGERIAN BREWERIES DISTRIBUTORS</t>
  </si>
  <si>
    <t>D00074113</t>
  </si>
  <si>
    <t>18-Jan-2010</t>
  </si>
  <si>
    <t>D00075220</t>
  </si>
  <si>
    <t>29-Dec-2009</t>
  </si>
  <si>
    <t>D00082498</t>
  </si>
  <si>
    <t>HO/F/01/T0002060</t>
  </si>
  <si>
    <t>20-May-2010</t>
  </si>
  <si>
    <t>18-Oct-2011</t>
  </si>
  <si>
    <t>D00099374</t>
  </si>
  <si>
    <t>HO/F/01/T0000235</t>
  </si>
  <si>
    <t>1004 ESTATES LIMITED/FLAT OWNERS</t>
  </si>
  <si>
    <t>24-Oct-2011</t>
  </si>
  <si>
    <t>D00099654</t>
  </si>
  <si>
    <t>CLARKE ENERGY NIGERIA LIMITED</t>
  </si>
  <si>
    <t>D00076815</t>
  </si>
  <si>
    <t>HO/F/01/T0000076</t>
  </si>
  <si>
    <t>COUNTY &amp; CITY BRICKS LIMITED</t>
  </si>
  <si>
    <t>D00092663</t>
  </si>
  <si>
    <t>HO/A/08/T0000037</t>
  </si>
  <si>
    <t>12-Apr-2011</t>
  </si>
  <si>
    <t>TRANTER INTERNATIONAL LTD.</t>
  </si>
  <si>
    <t>18-Aug-2009</t>
  </si>
  <si>
    <t>D00067398</t>
  </si>
  <si>
    <t>HO/M/27/T0000035</t>
  </si>
  <si>
    <t>SUBARU MOTORS NIGERIA LTD</t>
  </si>
  <si>
    <t>D00071697</t>
  </si>
  <si>
    <t>HO/A/08/T0000006</t>
  </si>
  <si>
    <t>11-Sep-2009</t>
  </si>
  <si>
    <t>A.T.ONAJIDE ARCHITETS LTD.</t>
  </si>
  <si>
    <t>D00068882</t>
  </si>
  <si>
    <t>HO/A/07/T0000037</t>
  </si>
  <si>
    <t>05-Jun-2009</t>
  </si>
  <si>
    <t>18-Jun-2009</t>
  </si>
  <si>
    <t>GUIDING LIGHT ASSEMBLY</t>
  </si>
  <si>
    <t>D00070700</t>
  </si>
  <si>
    <t>HO/A/09/T0000015</t>
  </si>
  <si>
    <t>SUBARU MOTOR NIGERIA LIMITED 13 BISHOP OLUWOLE STREET</t>
  </si>
  <si>
    <t>D00070701</t>
  </si>
  <si>
    <t>HO/A/15/T0000054</t>
  </si>
  <si>
    <t>D00068450</t>
  </si>
  <si>
    <t>HO/V/29/T0000137</t>
  </si>
  <si>
    <t>D00069748</t>
  </si>
  <si>
    <t>HO/V/32/T0000001</t>
  </si>
  <si>
    <t>D00077540</t>
  </si>
  <si>
    <t>HO/A/03/T0000010</t>
  </si>
  <si>
    <t>07-Mar-2010</t>
  </si>
  <si>
    <t>06-Mar-2011</t>
  </si>
  <si>
    <t>D00077541</t>
  </si>
  <si>
    <t>HO/A/13/T0000031</t>
  </si>
  <si>
    <t>D00077542</t>
  </si>
  <si>
    <t>HO/E/23/T0000012</t>
  </si>
  <si>
    <t>D00077539</t>
  </si>
  <si>
    <t>HO/F/01/T0000127</t>
  </si>
  <si>
    <t>D00075927</t>
  </si>
  <si>
    <t>HO/V/30/T0000001</t>
  </si>
  <si>
    <t>20-Jan-2011</t>
  </si>
  <si>
    <t>D00079359</t>
  </si>
  <si>
    <t>HO/E/23/T0000010</t>
  </si>
  <si>
    <t>05-May-2010</t>
  </si>
  <si>
    <t>D00079430</t>
  </si>
  <si>
    <t>D00080028</t>
  </si>
  <si>
    <t>28-May-2010</t>
  </si>
  <si>
    <t>27-Oct-2010</t>
  </si>
  <si>
    <t>D00081330</t>
  </si>
  <si>
    <t>HO/A/11/T0000013</t>
  </si>
  <si>
    <t>30-Sep-2010</t>
  </si>
  <si>
    <t>LANDOVER CO LTD</t>
  </si>
  <si>
    <t>D00082691</t>
  </si>
  <si>
    <t>21-Jul-2011</t>
  </si>
  <si>
    <t>D00082692</t>
  </si>
  <si>
    <t>D00082690</t>
  </si>
  <si>
    <t>HO/A/13/T0000013</t>
  </si>
  <si>
    <t>SUBARU MOTORS NIGERIA LIMITED</t>
  </si>
  <si>
    <t>18-Jan-2011</t>
  </si>
  <si>
    <t>D00088008</t>
  </si>
  <si>
    <t>03-Jan-2012</t>
  </si>
  <si>
    <t>D00088578</t>
  </si>
  <si>
    <t>HO/V/29/T0000223</t>
  </si>
  <si>
    <t>25-Jan-2011</t>
  </si>
  <si>
    <t>CALL FIX IT LIMITED</t>
  </si>
  <si>
    <t>18-Apr-2011</t>
  </si>
  <si>
    <t>D00092413</t>
  </si>
  <si>
    <t>D00094874</t>
  </si>
  <si>
    <t>HO/A/37/T0000006</t>
  </si>
  <si>
    <t>16-Jun-2012</t>
  </si>
  <si>
    <t>D00095055</t>
  </si>
  <si>
    <t>23-Jun-2011</t>
  </si>
  <si>
    <t>D00101893</t>
  </si>
  <si>
    <t>HO/F/01/T0000271</t>
  </si>
  <si>
    <t>CENTRE FOR PUBLIC POLICY ALTERNATIVES</t>
  </si>
  <si>
    <t>D00101894</t>
  </si>
  <si>
    <t>HO/A/03/T0000125</t>
  </si>
  <si>
    <t>11-Jul-2012</t>
  </si>
  <si>
    <t>MAINSTREETBANK INSURANCE BROKERS CO. LTD</t>
  </si>
  <si>
    <t>D00068738</t>
  </si>
  <si>
    <t>HO/A/09/T0000060</t>
  </si>
  <si>
    <t>07-Nov-2008</t>
  </si>
  <si>
    <t>06-Nov-2009</t>
  </si>
  <si>
    <t>VITASIA IMPEX LTD. &amp; ASSO.</t>
  </si>
  <si>
    <t>D00073887</t>
  </si>
  <si>
    <t>07-Nov-2009</t>
  </si>
  <si>
    <t>06-Nov-2010</t>
  </si>
  <si>
    <t>D00071911</t>
  </si>
  <si>
    <t>HO/A/07/T0000013</t>
  </si>
  <si>
    <t>01-Apr-2008</t>
  </si>
  <si>
    <t>WANDEL INTERNATIONAL LTD &amp; ASSOCIATES</t>
  </si>
  <si>
    <t>D00077021</t>
  </si>
  <si>
    <t>HO/A/15/T0000070</t>
  </si>
  <si>
    <t>D00085144</t>
  </si>
  <si>
    <t>HO/M/27/T0000325</t>
  </si>
  <si>
    <t>29-Oct-2010</t>
  </si>
  <si>
    <t>04-Jan-2011</t>
  </si>
  <si>
    <t>INTERLOCK NIGERIA LTD. /PROGRESS INTN'L /CARELINE</t>
  </si>
  <si>
    <t>14-Feb-2011</t>
  </si>
  <si>
    <t>D00089610</t>
  </si>
  <si>
    <t>HO/F/01/T0000092</t>
  </si>
  <si>
    <t>08-Jan-2012</t>
  </si>
  <si>
    <t>EDEN PRODUCTS LIMITED</t>
  </si>
  <si>
    <t>D00089611</t>
  </si>
  <si>
    <t>HO/A/03/T0000037</t>
  </si>
  <si>
    <t>16-May-2011</t>
  </si>
  <si>
    <t>D00093298</t>
  </si>
  <si>
    <t>01-Dec-2010</t>
  </si>
  <si>
    <t>D00093624</t>
  </si>
  <si>
    <t>HO/F/01/T0000313</t>
  </si>
  <si>
    <t>E.T. NIGERIA LIMITED</t>
  </si>
  <si>
    <t>D00093625</t>
  </si>
  <si>
    <t>HO/A/03/T0000193</t>
  </si>
  <si>
    <t>D0081268</t>
  </si>
  <si>
    <t>HO/A/07/T0000066</t>
  </si>
  <si>
    <t>04-Jun-2012</t>
  </si>
  <si>
    <t>EKOCHIV VENTURES LTD/ASSOCIATES</t>
  </si>
  <si>
    <t>D00096849</t>
  </si>
  <si>
    <t>HO/A/07/T0000086</t>
  </si>
  <si>
    <t>MIZAMI NIGERIA LIMITED</t>
  </si>
  <si>
    <t>24-Aug-2011</t>
  </si>
  <si>
    <t>D00097380</t>
  </si>
  <si>
    <t>HO/A/07/T0000067</t>
  </si>
  <si>
    <t>MARAZZI MARBLE AND GRANITE CO.LTD</t>
  </si>
  <si>
    <t>D00098175</t>
  </si>
  <si>
    <t>HO/F/01/T0000373</t>
  </si>
  <si>
    <t>29-Sep-2011</t>
  </si>
  <si>
    <t>SISCO IMPEX WORLDWIDE LIMITED</t>
  </si>
  <si>
    <t>D00098171</t>
  </si>
  <si>
    <t>HO/A/03/T0000174</t>
  </si>
  <si>
    <t>D00100038</t>
  </si>
  <si>
    <t>HO/A/03/T0000121</t>
  </si>
  <si>
    <t>DARVESH NIGERIA LIMITED</t>
  </si>
  <si>
    <t>D00100199</t>
  </si>
  <si>
    <t>HO/A/07/T0000089</t>
  </si>
  <si>
    <t>04-Nov-2011</t>
  </si>
  <si>
    <t>20-Nov-2011</t>
  </si>
  <si>
    <t>ROYAL POWER AND ENERGY LIMITED</t>
  </si>
  <si>
    <t>21-Nov-2011</t>
  </si>
  <si>
    <t>D00100505</t>
  </si>
  <si>
    <t>D00100931</t>
  </si>
  <si>
    <t>HO/A/07/T0000091</t>
  </si>
  <si>
    <t>01-Dec-2011</t>
  </si>
  <si>
    <t>D00100932</t>
  </si>
  <si>
    <t>D00100935</t>
  </si>
  <si>
    <t>D00098753</t>
  </si>
  <si>
    <t>HO/V/29/T0000018</t>
  </si>
  <si>
    <t>CEWELL CONTRACTORS LIMITED</t>
  </si>
  <si>
    <t>D00100862</t>
  </si>
  <si>
    <t>D00101275</t>
  </si>
  <si>
    <t>30-Jan-2012</t>
  </si>
  <si>
    <t>26-Sep-2012</t>
  </si>
  <si>
    <t>24-Aug-2012</t>
  </si>
  <si>
    <t>10-Sep-2012</t>
  </si>
  <si>
    <t>D00068910</t>
  </si>
  <si>
    <t>HO/F/01/T0000155</t>
  </si>
  <si>
    <t>01-Jun-2010</t>
  </si>
  <si>
    <t>EUROBRIDGE INDUSTRIES LIMITED</t>
  </si>
  <si>
    <t>D00073119</t>
  </si>
  <si>
    <t>HO/V/30/T0000223</t>
  </si>
  <si>
    <t>11-Oct-2009</t>
  </si>
  <si>
    <t>10-Oct-2010</t>
  </si>
  <si>
    <t>TOUTON NIGERIA LIMITED</t>
  </si>
  <si>
    <t>D00084807</t>
  </si>
  <si>
    <t>HO/V/29/T0000117</t>
  </si>
  <si>
    <t>18-Nov-2010</t>
  </si>
  <si>
    <t>D00082966</t>
  </si>
  <si>
    <t>HO/A/03/T0000055</t>
  </si>
  <si>
    <t>19-Aug-2010</t>
  </si>
  <si>
    <t>18-Aug-2011</t>
  </si>
  <si>
    <t>EUROBRIDGE INDUSTRIES LTD</t>
  </si>
  <si>
    <t>D00099662</t>
  </si>
  <si>
    <t>HO/V/30/T0000307</t>
  </si>
  <si>
    <t>AZ PROTOCOL &amp; AGENCY LIMITED</t>
  </si>
  <si>
    <t>D00065884</t>
  </si>
  <si>
    <t>HO/F/01/T0000210</t>
  </si>
  <si>
    <t>LEYE ADETUTU ENTERPRISES LTD</t>
  </si>
  <si>
    <t>D00065909</t>
  </si>
  <si>
    <t>HO/A/03/T0000126</t>
  </si>
  <si>
    <t>D00080753</t>
  </si>
  <si>
    <t>HO/M/27/T0000274</t>
  </si>
  <si>
    <t>29-Aug-2009</t>
  </si>
  <si>
    <t>ALPS LIMITED</t>
  </si>
  <si>
    <t>D00079177</t>
  </si>
  <si>
    <t>24-Nov-2009</t>
  </si>
  <si>
    <t>D00079179</t>
  </si>
  <si>
    <t>D00078031</t>
  </si>
  <si>
    <t>D00079188</t>
  </si>
  <si>
    <t>D00079186</t>
  </si>
  <si>
    <t>D00079183</t>
  </si>
  <si>
    <t>05-Mar-2010</t>
  </si>
  <si>
    <t>D00079406</t>
  </si>
  <si>
    <t>24-Mar-2010</t>
  </si>
  <si>
    <t>D00080723</t>
  </si>
  <si>
    <t>D00079175</t>
  </si>
  <si>
    <t>D00080727</t>
  </si>
  <si>
    <t>D00080731</t>
  </si>
  <si>
    <t>D00080726</t>
  </si>
  <si>
    <t>13-Apr-2010</t>
  </si>
  <si>
    <t>D00080728</t>
  </si>
  <si>
    <t>16-Apr-2010</t>
  </si>
  <si>
    <t>D00080730</t>
  </si>
  <si>
    <t>21-Apr-2010</t>
  </si>
  <si>
    <t>D00079888</t>
  </si>
  <si>
    <t>04-May-2010</t>
  </si>
  <si>
    <t>D00079890</t>
  </si>
  <si>
    <t>D00079949</t>
  </si>
  <si>
    <t>D00086047</t>
  </si>
  <si>
    <t>HO/A/07/T0000072</t>
  </si>
  <si>
    <t>07-Nov-2010</t>
  </si>
  <si>
    <t>06-Nov-2011</t>
  </si>
  <si>
    <t>STELLA OLASEBIKAN TRADING STORES</t>
  </si>
  <si>
    <t>D00088684</t>
  </si>
  <si>
    <t>13-Aug-2009</t>
  </si>
  <si>
    <t>30-Jan-2010</t>
  </si>
  <si>
    <t>D00089745</t>
  </si>
  <si>
    <t>15-Mar-2011</t>
  </si>
  <si>
    <t>D00090998</t>
  </si>
  <si>
    <t>D00091000</t>
  </si>
  <si>
    <t>D00091003</t>
  </si>
  <si>
    <t>D00091005</t>
  </si>
  <si>
    <t>D00091007</t>
  </si>
  <si>
    <t>D00100842</t>
  </si>
  <si>
    <t>HO/M/27/T0000122</t>
  </si>
  <si>
    <t>TOYLAND &amp; KIDS LIMITED</t>
  </si>
  <si>
    <t>02-Jun-2012</t>
  </si>
  <si>
    <t>11-Jun-2009</t>
  </si>
  <si>
    <t>D00067473</t>
  </si>
  <si>
    <t>HO/F/01/T0000021</t>
  </si>
  <si>
    <t>23-Apr-2009</t>
  </si>
  <si>
    <t>22-Apr-2010</t>
  </si>
  <si>
    <t>ALL SEASONS HOTEL LIMITED</t>
  </si>
  <si>
    <t>D00066808</t>
  </si>
  <si>
    <t>HO/A/15/T0000039</t>
  </si>
  <si>
    <t>25-Mar-2009</t>
  </si>
  <si>
    <t>NEADS CONSULT LIMITED</t>
  </si>
  <si>
    <t>D00067474</t>
  </si>
  <si>
    <t>HO/A/03/T0000014</t>
  </si>
  <si>
    <t>D00073687</t>
  </si>
  <si>
    <t>HO/V/29/T0000053</t>
  </si>
  <si>
    <t>12-Nov-2009</t>
  </si>
  <si>
    <t>NEPTUNE SOFTWARE LIMITED</t>
  </si>
  <si>
    <t>D00065277</t>
  </si>
  <si>
    <t>HO/F/01/T0000079</t>
  </si>
  <si>
    <t>TINO ELECTRONICS</t>
  </si>
  <si>
    <t>D00080399</t>
  </si>
  <si>
    <t>D00094248</t>
  </si>
  <si>
    <t>04-Jun-2011</t>
  </si>
  <si>
    <t>03-Jun-2012</t>
  </si>
  <si>
    <t>31-Jul-2009</t>
  </si>
  <si>
    <t>D00066660</t>
  </si>
  <si>
    <t>HO/F/01/T0000094</t>
  </si>
  <si>
    <t>SKYPOWER AVIATION HANDLING COMPANY LTD</t>
  </si>
  <si>
    <t>B0014/HO</t>
  </si>
  <si>
    <t>CLASSIC INSURANCE BROKERS</t>
  </si>
  <si>
    <t>D00072392</t>
  </si>
  <si>
    <t>HO/A/07/T0000015</t>
  </si>
  <si>
    <t>08-Aug-2009</t>
  </si>
  <si>
    <t>07-Aug-2010</t>
  </si>
  <si>
    <t>TRUST SPEED EXPRESS</t>
  </si>
  <si>
    <t>D00071778</t>
  </si>
  <si>
    <t>HO/M/27/T0000034</t>
  </si>
  <si>
    <t>31-Aug-2009</t>
  </si>
  <si>
    <t>25-Mar-2010</t>
  </si>
  <si>
    <t>BABBIT NIGERIA LIMITED</t>
  </si>
  <si>
    <t>D00082876</t>
  </si>
  <si>
    <t>24-Aug-2010</t>
  </si>
  <si>
    <t>D00096642</t>
  </si>
  <si>
    <t>HO/A/03/T0000023</t>
  </si>
  <si>
    <t>02-Jun-2011</t>
  </si>
  <si>
    <t>BAOBAB WLUML REGION - WEST</t>
  </si>
  <si>
    <t>D00096905</t>
  </si>
  <si>
    <t>HO/A/15/T0000016</t>
  </si>
  <si>
    <t>BAOBAB WLUML REGION-WEST</t>
  </si>
  <si>
    <t>D00096903</t>
  </si>
  <si>
    <t>HO/F/01/T0000309</t>
  </si>
  <si>
    <t>BAOBAB WLUML-REGION WEST</t>
  </si>
  <si>
    <t>25-Aug-2011</t>
  </si>
  <si>
    <t>D00097434</t>
  </si>
  <si>
    <t>D00097436</t>
  </si>
  <si>
    <t>D00097431</t>
  </si>
  <si>
    <t>D00101584</t>
  </si>
  <si>
    <t>B0024/HO</t>
  </si>
  <si>
    <t>SILVERTRUST INSURANCE BROKERS</t>
  </si>
  <si>
    <t>D00099162</t>
  </si>
  <si>
    <t>HO/V/30/T0000347</t>
  </si>
  <si>
    <t>05-Sep-2011</t>
  </si>
  <si>
    <t>25-Apr-2012</t>
  </si>
  <si>
    <t>VINTAGE PRESS LIMITED</t>
  </si>
  <si>
    <t>30-Apr-2010</t>
  </si>
  <si>
    <t>D00079107</t>
  </si>
  <si>
    <t>HO/A/03/T0000188</t>
  </si>
  <si>
    <t>HAJIA MOJI A.W.A. IBRAHEEM</t>
  </si>
  <si>
    <t>D00079105</t>
  </si>
  <si>
    <t>HO/F/01/T0000304</t>
  </si>
  <si>
    <t>02-Feb-2011</t>
  </si>
  <si>
    <t>D00079106</t>
  </si>
  <si>
    <t>HO/F/01/T0000305</t>
  </si>
  <si>
    <t>03-Jun-2009</t>
  </si>
  <si>
    <t>D00070666</t>
  </si>
  <si>
    <t>HO/F/01/T0000427</t>
  </si>
  <si>
    <t>08-Jul-2010</t>
  </si>
  <si>
    <t>CARAMEL COMMERCIALS LIMITED</t>
  </si>
  <si>
    <t>D00068717</t>
  </si>
  <si>
    <t>HO/F/01/T0000070</t>
  </si>
  <si>
    <t>01-Dec-2009</t>
  </si>
  <si>
    <t>PAEONIA LIMITED</t>
  </si>
  <si>
    <t>D00077174</t>
  </si>
  <si>
    <t>HO/A/08/T0000019</t>
  </si>
  <si>
    <t>THEOLAD HOSPITAL &amp; MATERNITY HOME</t>
  </si>
  <si>
    <t>D00083374</t>
  </si>
  <si>
    <t>HO/A/07/T0000049</t>
  </si>
  <si>
    <t>MICROKERNEL TECHNOLOGIES LIMITED</t>
  </si>
  <si>
    <t>D00083376</t>
  </si>
  <si>
    <t>HO/A/09/T0000016</t>
  </si>
  <si>
    <t>D00092834</t>
  </si>
  <si>
    <t>HO/F/01/T0000102</t>
  </si>
  <si>
    <t>23-Apr-2011</t>
  </si>
  <si>
    <t>RHODAX HOLDINGS &amp; INVESTMENT LTD</t>
  </si>
  <si>
    <t>B0036/HO</t>
  </si>
  <si>
    <t>MAYFAIR BROKERS (UNLTD)</t>
  </si>
  <si>
    <t>D00069145</t>
  </si>
  <si>
    <t>HO/A/03/T0000078</t>
  </si>
  <si>
    <t>09-May-2009</t>
  </si>
  <si>
    <t>08-May-2010</t>
  </si>
  <si>
    <t>MICCOM GOLF HOTELS &amp; RESORT LTD</t>
  </si>
  <si>
    <t>D00069143</t>
  </si>
  <si>
    <t>HO/F/01/T0000222</t>
  </si>
  <si>
    <t>09-May-2010</t>
  </si>
  <si>
    <t>D00079401</t>
  </si>
  <si>
    <t>HO/V/29/T0000246</t>
  </si>
  <si>
    <t>07-May-2010</t>
  </si>
  <si>
    <t>06-May-2011</t>
  </si>
  <si>
    <t>STERLING HEALTH LIMITED</t>
  </si>
  <si>
    <t>D00090479</t>
  </si>
  <si>
    <t>HO/V/29/T0000336</t>
  </si>
  <si>
    <t>19-Feb-2011</t>
  </si>
  <si>
    <t>18-Feb-2012</t>
  </si>
  <si>
    <t>GLOBAL TRADE &amp; INVESTMENT NIGERIA LIMITE</t>
  </si>
  <si>
    <t>D00095876</t>
  </si>
  <si>
    <t>HO/A/11/T0000002</t>
  </si>
  <si>
    <t>08-May-2012</t>
  </si>
  <si>
    <t>D00092427</t>
  </si>
  <si>
    <t>HO/A/13/T0000021</t>
  </si>
  <si>
    <t>01-Mar-2011</t>
  </si>
  <si>
    <t>ENTERTAINMENT HIGHWAY LIMITED</t>
  </si>
  <si>
    <t>D00093426</t>
  </si>
  <si>
    <t>HO/E/23/T0000014</t>
  </si>
  <si>
    <t>D00079435</t>
  </si>
  <si>
    <t>HO/V/30/T0000249</t>
  </si>
  <si>
    <t>19-Apr-2010</t>
  </si>
  <si>
    <t>D00076254</t>
  </si>
  <si>
    <t>HO/V/30/T0000080</t>
  </si>
  <si>
    <t>NOSAK HAULAGES LTD.</t>
  </si>
  <si>
    <t>D00071404</t>
  </si>
  <si>
    <t>HO/V/29/T0000055</t>
  </si>
  <si>
    <t>01-Aug-2010</t>
  </si>
  <si>
    <t>31-Jul-2011</t>
  </si>
  <si>
    <t>NOSAK AGENCIES LTD</t>
  </si>
  <si>
    <t>D00096239</t>
  </si>
  <si>
    <t>D00065482</t>
  </si>
  <si>
    <t>HO/E/25/T0000003</t>
  </si>
  <si>
    <t>TOURIST CO. OF NIGERIA PLC (F.P.H) &amp; ASS</t>
  </si>
  <si>
    <t>D00075452</t>
  </si>
  <si>
    <t>HO/M/27/T0000061</t>
  </si>
  <si>
    <t>12-Jan-2010</t>
  </si>
  <si>
    <t>22-Nov-2010</t>
  </si>
  <si>
    <t>D00075456</t>
  </si>
  <si>
    <t>D00076152</t>
  </si>
  <si>
    <t>19-Jan-2010</t>
  </si>
  <si>
    <t>D00076386</t>
  </si>
  <si>
    <t>D00078830</t>
  </si>
  <si>
    <t>08-Apr-2010</t>
  </si>
  <si>
    <t>D00078831</t>
  </si>
  <si>
    <t>D00078832</t>
  </si>
  <si>
    <t>D00065341</t>
  </si>
  <si>
    <t>HO/A/13/T0000037</t>
  </si>
  <si>
    <t>05-Feb-2009</t>
  </si>
  <si>
    <t>05-Feb-2010</t>
  </si>
  <si>
    <t>ELECTRONIC PAYPLUS LIMITED</t>
  </si>
  <si>
    <t>D00073240</t>
  </si>
  <si>
    <t>HO/A/07/T0000054</t>
  </si>
  <si>
    <t>05-Nov-2010</t>
  </si>
  <si>
    <t>ELECTRONIC PAYPLUS LTD</t>
  </si>
  <si>
    <t>D00073341</t>
  </si>
  <si>
    <t>D00065342</t>
  </si>
  <si>
    <t>HO/F/01/T0000489</t>
  </si>
  <si>
    <t>D00065344</t>
  </si>
  <si>
    <t>HO/A/03/T0000279</t>
  </si>
  <si>
    <t>10-Feb-2009</t>
  </si>
  <si>
    <t>09-Feb-2010</t>
  </si>
  <si>
    <t>D00065569</t>
  </si>
  <si>
    <t>HO/A/13/T0000008</t>
  </si>
  <si>
    <t>D00066416</t>
  </si>
  <si>
    <t>11-Mar-2009</t>
  </si>
  <si>
    <t>D00100080</t>
  </si>
  <si>
    <t>HO/M/27/T0000119</t>
  </si>
  <si>
    <t>VISTAR SERVICES LTD.</t>
  </si>
  <si>
    <t>D00100128</t>
  </si>
  <si>
    <t>HO/F/01/T0000384</t>
  </si>
  <si>
    <t>25-Oct-2012</t>
  </si>
  <si>
    <t>SKYWAVE RES CONCERNS</t>
  </si>
  <si>
    <t>D00100681</t>
  </si>
  <si>
    <t>HO/F/01/T0000395</t>
  </si>
  <si>
    <t>03-Nov-2012</t>
  </si>
  <si>
    <t>COMPUTER DEALS INT'L LIMITED</t>
  </si>
  <si>
    <t>29-Nov-2011</t>
  </si>
  <si>
    <t>D00100765</t>
  </si>
  <si>
    <t>HO/F/01/T0000390</t>
  </si>
  <si>
    <t>IFAJAX ENTERPRISES</t>
  </si>
  <si>
    <t>D00100764</t>
  </si>
  <si>
    <t>HO/F/01/T0000386</t>
  </si>
  <si>
    <t>LUCHEM INTERNATIONAL INVESTMENT LTD</t>
  </si>
  <si>
    <t>B0185/HO</t>
  </si>
  <si>
    <t>GULF INSURANCE BROKERS LIMITED</t>
  </si>
  <si>
    <t>B0122/HO</t>
  </si>
  <si>
    <t>PINNACLE INSURANCE BROKERS LTD</t>
  </si>
  <si>
    <t>D00068200</t>
  </si>
  <si>
    <t>HO/F/01/T0000016</t>
  </si>
  <si>
    <t>OGEYI PLACE HOTELS LTD</t>
  </si>
  <si>
    <t>D00068579</t>
  </si>
  <si>
    <t>HO/F/01/T0000453</t>
  </si>
  <si>
    <t>13-Nov-2009</t>
  </si>
  <si>
    <t>TETRAZZINNI FOODS LTD/TETRAZZINNI CHICKE</t>
  </si>
  <si>
    <t>D00082041</t>
  </si>
  <si>
    <t>HO/A/09/T0000028</t>
  </si>
  <si>
    <t>OGEYI PLACE HOTELS LIMITED</t>
  </si>
  <si>
    <t>D00082039</t>
  </si>
  <si>
    <t>17-Mar-2011</t>
  </si>
  <si>
    <t>D00083512</t>
  </si>
  <si>
    <t>HO/A/03/T0000109</t>
  </si>
  <si>
    <t>UNIVERSITY COLLEGE HOSPITAL</t>
  </si>
  <si>
    <t>D00083514</t>
  </si>
  <si>
    <t>HO/E/23/T0000025</t>
  </si>
  <si>
    <t>D00083513</t>
  </si>
  <si>
    <t>HO/E/24/T0000020</t>
  </si>
  <si>
    <t>23-Feb-2011</t>
  </si>
  <si>
    <t>D00090007</t>
  </si>
  <si>
    <t>HO/V/30/T0000195</t>
  </si>
  <si>
    <t>21-Oct-2011</t>
  </si>
  <si>
    <t>THE AMBASSADORS</t>
  </si>
  <si>
    <t>D00100179</t>
  </si>
  <si>
    <t>HO/A/09/T0000065</t>
  </si>
  <si>
    <t>26-Oct-2011</t>
  </si>
  <si>
    <t>AEROCONTRACTORS COMPANY OF NIG LTD</t>
  </si>
  <si>
    <t>B0070/HO</t>
  </si>
  <si>
    <t>GOMBOT INSURANCE BROKERS LTD.</t>
  </si>
  <si>
    <t>D00095021</t>
  </si>
  <si>
    <t>HO/V/29/T0000643</t>
  </si>
  <si>
    <t>17-Jun-2011</t>
  </si>
  <si>
    <t>LIBRA LAW OFFICE</t>
  </si>
  <si>
    <t>B0089/HO</t>
  </si>
  <si>
    <t>T.A.BRAITHWAITE INS.BROKERS</t>
  </si>
  <si>
    <t>D00088215</t>
  </si>
  <si>
    <t>HO/F/01/T0000644</t>
  </si>
  <si>
    <t>01-Oct-2010</t>
  </si>
  <si>
    <t>JOHN HOLT PLC.</t>
  </si>
  <si>
    <t>21-Feb-2011</t>
  </si>
  <si>
    <t>D00088893</t>
  </si>
  <si>
    <t>HO/A/07/T0000061</t>
  </si>
  <si>
    <t>05-Feb-2011</t>
  </si>
  <si>
    <t>04-Feb-2012</t>
  </si>
  <si>
    <t>J.A. LAWAL/JALSON LTD</t>
  </si>
  <si>
    <t>D00079055</t>
  </si>
  <si>
    <t>HO/V/30/T0000112</t>
  </si>
  <si>
    <t>21-May-2010</t>
  </si>
  <si>
    <t>LAUNCH AUTOMOTIVE MACHINERY</t>
  </si>
  <si>
    <t>D00087758</t>
  </si>
  <si>
    <t>HO/V/30/T0000321</t>
  </si>
  <si>
    <t>10-Jan-2012</t>
  </si>
  <si>
    <t>D00069849</t>
  </si>
  <si>
    <t>HO/A/16/T0000008</t>
  </si>
  <si>
    <t>INTERNATIONAL DATA MGT. LTD / NIIT</t>
  </si>
  <si>
    <t>D00081036</t>
  </si>
  <si>
    <t>HO/F/01/T0000194</t>
  </si>
  <si>
    <t>INTERNATIONAL DATA MANAGEMENT SERVICES/N</t>
  </si>
  <si>
    <t>06-Apr-2012</t>
  </si>
  <si>
    <t>D00084064</t>
  </si>
  <si>
    <t>HO/A/03/T0000114</t>
  </si>
  <si>
    <t>PRIG/ LAUDROMAT</t>
  </si>
  <si>
    <t>D00084053</t>
  </si>
  <si>
    <t>HO/F/01/T0000234</t>
  </si>
  <si>
    <t>22-Aug-2011</t>
  </si>
  <si>
    <t>D00097307</t>
  </si>
  <si>
    <t>HO/A/14/T0000021</t>
  </si>
  <si>
    <t>PROPER RESOURCES AND INVESTMENTS GROUP N</t>
  </si>
  <si>
    <t>D00097308</t>
  </si>
  <si>
    <t>HO/A/05/T0000048</t>
  </si>
  <si>
    <t>D00097311</t>
  </si>
  <si>
    <t>HO/A/11/T0000029</t>
  </si>
  <si>
    <t>08-Dec-2011</t>
  </si>
  <si>
    <t>D00097309</t>
  </si>
  <si>
    <t>HO/A/03/T0000061</t>
  </si>
  <si>
    <t>D00097231</t>
  </si>
  <si>
    <t>HO/V/29/T0000302</t>
  </si>
  <si>
    <t>PROPER RESOURCES AND INVESTMENT NIGERIA</t>
  </si>
  <si>
    <t>B0170/HO</t>
  </si>
  <si>
    <t>COLENSON INSURANCE BROKERS</t>
  </si>
  <si>
    <t>19-May-2009</t>
  </si>
  <si>
    <t>D00065718</t>
  </si>
  <si>
    <t>HO/V/29/T0000087</t>
  </si>
  <si>
    <t>PYRAMID MERCHANT LIMITED</t>
  </si>
  <si>
    <t>15-Jun-2009</t>
  </si>
  <si>
    <t>D00069090</t>
  </si>
  <si>
    <t>HO/V/29/T0000160</t>
  </si>
  <si>
    <t>THOMCAST NIGERIA LTD</t>
  </si>
  <si>
    <t>D00069069</t>
  </si>
  <si>
    <t>HO/A/03/T0000342</t>
  </si>
  <si>
    <t>02-Jun-2010</t>
  </si>
  <si>
    <t>G.M.O &amp; COMPANY LIMITED</t>
  </si>
  <si>
    <t>D00067089</t>
  </si>
  <si>
    <t>HO/V/29/T0000136</t>
  </si>
  <si>
    <t>PYRAMID MERCHANTS LIMITED</t>
  </si>
  <si>
    <t>D00070733</t>
  </si>
  <si>
    <t>14-Jul-2009</t>
  </si>
  <si>
    <t>13-Jul-2010</t>
  </si>
  <si>
    <t>D00069656</t>
  </si>
  <si>
    <t>18-Nov-2008</t>
  </si>
  <si>
    <t>17-Nov-2009</t>
  </si>
  <si>
    <t>D00073874</t>
  </si>
  <si>
    <t>18-Nov-2009</t>
  </si>
  <si>
    <t>17-Nov-2010</t>
  </si>
  <si>
    <t>D00073666</t>
  </si>
  <si>
    <t>HO/V/29/T0000059</t>
  </si>
  <si>
    <t>03-Nov-2009</t>
  </si>
  <si>
    <t>02-Nov-2010</t>
  </si>
  <si>
    <t>RIVISTA LIMITED</t>
  </si>
  <si>
    <t>D00080589</t>
  </si>
  <si>
    <t>D00080697</t>
  </si>
  <si>
    <t>HO/F/01/T0000608</t>
  </si>
  <si>
    <t>D00080424</t>
  </si>
  <si>
    <t>HO/V/29/T0000265</t>
  </si>
  <si>
    <t>UNICORN PLACE &amp; LEISURE SERVICE LTD</t>
  </si>
  <si>
    <t>14-Sep-2010</t>
  </si>
  <si>
    <t>D00083320</t>
  </si>
  <si>
    <t>HO/V/30/T0000280</t>
  </si>
  <si>
    <t>CHOIX POINT INT'L NIG/GROUND AIR TRAVEL</t>
  </si>
  <si>
    <t>08-May-2009</t>
  </si>
  <si>
    <t>D00067927</t>
  </si>
  <si>
    <t>HO/A/15/T0000043</t>
  </si>
  <si>
    <t>CHROMA ANALYTIC TECHNOLOGY CO. LTD.</t>
  </si>
  <si>
    <t>16-Mar-2009</t>
  </si>
  <si>
    <t>D00066458</t>
  </si>
  <si>
    <t>HO/V/30/T0000009</t>
  </si>
  <si>
    <t>14-Mar-2009</t>
  </si>
  <si>
    <t>13-Mar-2010</t>
  </si>
  <si>
    <t>FAMILY PRIDE LIMITED</t>
  </si>
  <si>
    <t>D00067928</t>
  </si>
  <si>
    <t>HO/A/15/T0000044</t>
  </si>
  <si>
    <t>MIS SOFTWARE NIG. LTD.</t>
  </si>
  <si>
    <t>D00069520</t>
  </si>
  <si>
    <t>HO/A/15/T0000024</t>
  </si>
  <si>
    <t>PROCENG LIMITED</t>
  </si>
  <si>
    <t>D00067929</t>
  </si>
  <si>
    <t>HO/A/15/T0000049</t>
  </si>
  <si>
    <t>SYNAPSE TECHNOLOGIES LIMITED</t>
  </si>
  <si>
    <t>B0224/HO</t>
  </si>
  <si>
    <t>QUICKLINK INSURANCE BROKERS</t>
  </si>
  <si>
    <t>14-Dec-2009</t>
  </si>
  <si>
    <t>D00073509</t>
  </si>
  <si>
    <t>HO/V/30/T0000133</t>
  </si>
  <si>
    <t>21-Aug-2009</t>
  </si>
  <si>
    <t>20-Aug-2010</t>
  </si>
  <si>
    <t>ARMAJARO NIGERIA LIMITED</t>
  </si>
  <si>
    <t>D00082422</t>
  </si>
  <si>
    <t>22-Mar-2010</t>
  </si>
  <si>
    <t>D00082423</t>
  </si>
  <si>
    <t>D00082424</t>
  </si>
  <si>
    <t>B0235/HO</t>
  </si>
  <si>
    <t>MBC INSURANCE BROKERS LTD.</t>
  </si>
  <si>
    <t>B0237/HO</t>
  </si>
  <si>
    <t>X &amp; T INSURANCE BROKER</t>
  </si>
  <si>
    <t>D00077048</t>
  </si>
  <si>
    <t>HO/V/30/T0000237</t>
  </si>
  <si>
    <t>AFRICANA FABRICS LIMITED</t>
  </si>
  <si>
    <t>D00078987</t>
  </si>
  <si>
    <t>28-Apr-2010</t>
  </si>
  <si>
    <t>D00082256</t>
  </si>
  <si>
    <t>B0243/HO</t>
  </si>
  <si>
    <t>DIPOD INSURANCE BROKERS OF NIG</t>
  </si>
  <si>
    <t>10-Aug-2011</t>
  </si>
  <si>
    <t>D00096887</t>
  </si>
  <si>
    <t>HO/V/30/T0000023</t>
  </si>
  <si>
    <t>23-Jul-2011</t>
  </si>
  <si>
    <t>22-Jul-2012</t>
  </si>
  <si>
    <t>KAYODE OLUWASHADE &amp; CO ESTATE SURVEYOR &amp;</t>
  </si>
  <si>
    <t>D00072412</t>
  </si>
  <si>
    <t>HO/A/08/T0000030</t>
  </si>
  <si>
    <t>07-Oct-2009</t>
  </si>
  <si>
    <t>06-Oct-2010</t>
  </si>
  <si>
    <t>BASIC SHARP SERVICES NIGERIA LTD.</t>
  </si>
  <si>
    <t>D00072590</t>
  </si>
  <si>
    <t>HO/V/29/T0000307</t>
  </si>
  <si>
    <t>BASIC SHARP SERVICES NIG. LTD</t>
  </si>
  <si>
    <t>D00077775</t>
  </si>
  <si>
    <t>HO/V/29/T0000270</t>
  </si>
  <si>
    <t>27-Feb-2011</t>
  </si>
  <si>
    <t>FIL PHARMACEUTICALS LTD</t>
  </si>
  <si>
    <t>D00076885</t>
  </si>
  <si>
    <t>HO/V/29/T0000391</t>
  </si>
  <si>
    <t>BASIC SHARP SERVICES NIG. LTD.</t>
  </si>
  <si>
    <t>D00094366</t>
  </si>
  <si>
    <t>D00094367</t>
  </si>
  <si>
    <t>HO/V/30/T0000270</t>
  </si>
  <si>
    <t>D00098686</t>
  </si>
  <si>
    <t>ho/v/30/t0000039</t>
  </si>
  <si>
    <t>11-Sep-2011</t>
  </si>
  <si>
    <t>30-Mar-2013</t>
  </si>
  <si>
    <t>B0276/HO</t>
  </si>
  <si>
    <t>GOLDCREST INSURANCE BROKERS</t>
  </si>
  <si>
    <t>D00079236</t>
  </si>
  <si>
    <t>HO/F/01/T0000293</t>
  </si>
  <si>
    <t>15-May-2010</t>
  </si>
  <si>
    <t>15-May-2011</t>
  </si>
  <si>
    <t>ANETOR + ASSOCIATES</t>
  </si>
  <si>
    <t>D00083471</t>
  </si>
  <si>
    <t>HO/F/01/T0000638</t>
  </si>
  <si>
    <t>07-Sep-2010</t>
  </si>
  <si>
    <t>OCN INTERNATIONAL LIMITED</t>
  </si>
  <si>
    <t>D00083473</t>
  </si>
  <si>
    <t>HO/F/01/T0000641</t>
  </si>
  <si>
    <t>D00094792</t>
  </si>
  <si>
    <t>HO/V/29/T0000163</t>
  </si>
  <si>
    <t>14-May-2012</t>
  </si>
  <si>
    <t>B0280/HO</t>
  </si>
  <si>
    <t>MUTUAL ALLIANCE INSURANCE BROKERS</t>
  </si>
  <si>
    <t>D00067766</t>
  </si>
  <si>
    <t>HO/A/03/T0000012</t>
  </si>
  <si>
    <t>27-Apr-2009</t>
  </si>
  <si>
    <t>26-Apr-2010</t>
  </si>
  <si>
    <t>ENVEE VENTURES LIMITED</t>
  </si>
  <si>
    <t>D00067762</t>
  </si>
  <si>
    <t>HO/F/01/T0000022</t>
  </si>
  <si>
    <t>27-Apr-2010</t>
  </si>
  <si>
    <t>B0281/HO</t>
  </si>
  <si>
    <t>MOLAG INSURANCE BROKERS LTD</t>
  </si>
  <si>
    <t>D00066843</t>
  </si>
  <si>
    <t>HO/V/29/T0001628</t>
  </si>
  <si>
    <t>02-Apr-2009</t>
  </si>
  <si>
    <t>MULTICHOICE NIGERIA LIMITED</t>
  </si>
  <si>
    <t>27-Oct-2009</t>
  </si>
  <si>
    <t>D00064584</t>
  </si>
  <si>
    <t>HO/V/30/T0000020</t>
  </si>
  <si>
    <t>M-WEB NIGERIA LIMITED</t>
  </si>
  <si>
    <t>D00066769</t>
  </si>
  <si>
    <t>24-Mar-2009</t>
  </si>
  <si>
    <t>23-Mar-2010</t>
  </si>
  <si>
    <t>D00067900</t>
  </si>
  <si>
    <t>HO/V/30/T0000084</t>
  </si>
  <si>
    <t>D00064582</t>
  </si>
  <si>
    <t>HO/V/29/T0000036</t>
  </si>
  <si>
    <t>D00066203</t>
  </si>
  <si>
    <t>HO/V/30/T0000022</t>
  </si>
  <si>
    <t>05-Jun-2008</t>
  </si>
  <si>
    <t>TROCADERO PROPERTIES AND INVESTMENT LTD.</t>
  </si>
  <si>
    <t>03-May-2012</t>
  </si>
  <si>
    <t>D00064911</t>
  </si>
  <si>
    <t>HO/F/01/T0000003</t>
  </si>
  <si>
    <t>ELEUTHERIA FOODS NIGERIA LTD</t>
  </si>
  <si>
    <t>D00065661</t>
  </si>
  <si>
    <t>HO/F/01/T0000089</t>
  </si>
  <si>
    <t>13-Feb-2010</t>
  </si>
  <si>
    <t>THE HARDLEY APARTMENTS</t>
  </si>
  <si>
    <t>20-May-2009</t>
  </si>
  <si>
    <t>D00067401</t>
  </si>
  <si>
    <t>HO/V/29/T0000026</t>
  </si>
  <si>
    <t>MANUFACTURERS ASSOCIATION OF NIGERIA</t>
  </si>
  <si>
    <t>D00067402</t>
  </si>
  <si>
    <t>HO/V/30/T0000014</t>
  </si>
  <si>
    <t>D00068788</t>
  </si>
  <si>
    <t>HO/F/01/T0000010</t>
  </si>
  <si>
    <t>MANUFACTURERS ASS. OF NIGERIA IKEJA BRAN</t>
  </si>
  <si>
    <t>D00068791</t>
  </si>
  <si>
    <t>HO/F/01/T0000011</t>
  </si>
  <si>
    <t>MANUFACTURERS ASS.OF NIGERIA IKEJA BRANC</t>
  </si>
  <si>
    <t>D00071718</t>
  </si>
  <si>
    <t>HO/V/29/T0001148</t>
  </si>
  <si>
    <t>07-Sep-2009</t>
  </si>
  <si>
    <t>06-Sep-2010</t>
  </si>
  <si>
    <t>TYONEX NIGERIA LTD</t>
  </si>
  <si>
    <t>D00076262</t>
  </si>
  <si>
    <t>HO/V/30/T0000135</t>
  </si>
  <si>
    <t>06-Jan-2010</t>
  </si>
  <si>
    <t>05-Jan-2011</t>
  </si>
  <si>
    <t>AROUND 'D' CLOCK SECURITY LIMITED</t>
  </si>
  <si>
    <t>D00079417</t>
  </si>
  <si>
    <t>HO/V/31/T0000020</t>
  </si>
  <si>
    <t>B0295</t>
  </si>
  <si>
    <t>KELSAN INSURANCE BROKERS LTD</t>
  </si>
  <si>
    <t>D00085609</t>
  </si>
  <si>
    <t>HO/V/30/T0000312</t>
  </si>
  <si>
    <t>GOSHEN ASSOCIATE/DITTO CONSULTING LIMITE</t>
  </si>
  <si>
    <t>B0300/HO</t>
  </si>
  <si>
    <t>BUFINS CONSULTANTS LTD</t>
  </si>
  <si>
    <t>D00072675</t>
  </si>
  <si>
    <t>HO/V/30/T0000229</t>
  </si>
  <si>
    <t>26-Sep-2009</t>
  </si>
  <si>
    <t>25-Sep-2010</t>
  </si>
  <si>
    <t>RCCG CHILD OF PROMISE</t>
  </si>
  <si>
    <t>D00070743</t>
  </si>
  <si>
    <t>HO/F/01/T0000123</t>
  </si>
  <si>
    <t>18-Sep-2009</t>
  </si>
  <si>
    <t>18-Sep-2010</t>
  </si>
  <si>
    <t>B0320/HO</t>
  </si>
  <si>
    <t>ACCORD NIG (INS. BROKERS) LTD</t>
  </si>
  <si>
    <t>D00075497</t>
  </si>
  <si>
    <t>HO/A/37/T0000002</t>
  </si>
  <si>
    <t>CHIEF A.E ASSAF &amp;/OR ASSOCIATED COMPANIE</t>
  </si>
  <si>
    <t>B0329/HO</t>
  </si>
  <si>
    <t>JULLY &amp; PARTNERS INS. BROKERS</t>
  </si>
  <si>
    <t>D00071200</t>
  </si>
  <si>
    <t>HO/V/30/T0000107</t>
  </si>
  <si>
    <t>06-Jul-2009</t>
  </si>
  <si>
    <t>05-Jul-2010</t>
  </si>
  <si>
    <t>DEMOTUS ENTERPRISE NIGERIA LTD.</t>
  </si>
  <si>
    <t>D00070848</t>
  </si>
  <si>
    <t>HO/A/03/T0000060</t>
  </si>
  <si>
    <t>01-Aug-2009</t>
  </si>
  <si>
    <t>31-Jul-2010</t>
  </si>
  <si>
    <t>WESTPHALIA CONSULTING LTD.</t>
  </si>
  <si>
    <t>D00079471</t>
  </si>
  <si>
    <t>HO/V/29/T0000251</t>
  </si>
  <si>
    <t>13-May-2010</t>
  </si>
  <si>
    <t>12-May-2011</t>
  </si>
  <si>
    <t>BRICK HOUSE SOLICITORS</t>
  </si>
  <si>
    <t>B0331/HO</t>
  </si>
  <si>
    <t>SOLUTIONS INSURANCE BROKERS LT</t>
  </si>
  <si>
    <t>D00074665</t>
  </si>
  <si>
    <t>HO/V/29/T0000216</t>
  </si>
  <si>
    <t>21-Dec-2009</t>
  </si>
  <si>
    <t>FESTUS AKOBUNDU GODSON/MEDIA PERSPECTIVE</t>
  </si>
  <si>
    <t>10-Feb-2012</t>
  </si>
  <si>
    <t>B0336/HO</t>
  </si>
  <si>
    <t>LUGARD INSURANCE BROKERS</t>
  </si>
  <si>
    <t>D00090315</t>
  </si>
  <si>
    <t>HO/V/30/T0000339</t>
  </si>
  <si>
    <t>10-Mar-2011</t>
  </si>
  <si>
    <t>09-Mar-2012</t>
  </si>
  <si>
    <t>MARK TRUST PROPERTY LIMITED</t>
  </si>
  <si>
    <t>D00090316</t>
  </si>
  <si>
    <t>HO/V/29/T0000338</t>
  </si>
  <si>
    <t>D00083092</t>
  </si>
  <si>
    <t>HO/V/29/T0000178</t>
  </si>
  <si>
    <t>04-Aug-2010</t>
  </si>
  <si>
    <t>03-Aug-2011</t>
  </si>
  <si>
    <t>BLUEWOOD PROPERTIES LIMITED</t>
  </si>
  <si>
    <t>B0358/HO</t>
  </si>
  <si>
    <t>THIB INSURANCE BROKERS LTD</t>
  </si>
  <si>
    <t>14-Apr-2009</t>
  </si>
  <si>
    <t>D00067170</t>
  </si>
  <si>
    <t>HO/V/29/T0000131</t>
  </si>
  <si>
    <t>EMS LIMITED</t>
  </si>
  <si>
    <t>D00070437</t>
  </si>
  <si>
    <t>28-Jul-2009</t>
  </si>
  <si>
    <t>27-Jul-2010</t>
  </si>
  <si>
    <t>B0365/HO</t>
  </si>
  <si>
    <t>INTERGLOBAL INSURANCE BROKERS LTD</t>
  </si>
  <si>
    <t>D00086573</t>
  </si>
  <si>
    <t>HO/V/29/T0000309</t>
  </si>
  <si>
    <t>LEGALMIND CHAMBERS 11TH FLOOR</t>
  </si>
  <si>
    <t>D00091488</t>
  </si>
  <si>
    <t>HO/F/01/T0000239</t>
  </si>
  <si>
    <t>27-Oct-2011</t>
  </si>
  <si>
    <t>D00091487</t>
  </si>
  <si>
    <t>HO/A/03/T0000154</t>
  </si>
  <si>
    <t>LEGAL MIND CHAMBERS</t>
  </si>
  <si>
    <t>31-May-2011</t>
  </si>
  <si>
    <t>D00094153</t>
  </si>
  <si>
    <t>B0371/HO</t>
  </si>
  <si>
    <t>ALEXANDER REISSE INS. BROKERS</t>
  </si>
  <si>
    <t>09-Feb-2009</t>
  </si>
  <si>
    <t>D00065356</t>
  </si>
  <si>
    <t>HO/V/29/T0000100</t>
  </si>
  <si>
    <t>17-Jan-2009</t>
  </si>
  <si>
    <t>C.P.M.S. C/O ALEXANDER REISSE INS. BROKERS</t>
  </si>
  <si>
    <t>07-Jun-2010</t>
  </si>
  <si>
    <t>D00077117</t>
  </si>
  <si>
    <t>HO/A/09/T0000026</t>
  </si>
  <si>
    <t>NIGERIA EMPLOYER\'S CONSULTATIVE ASSOCIA</t>
  </si>
  <si>
    <t>B0386/HO</t>
  </si>
  <si>
    <t>FIRST GUARANTY RISK SOLUTIONS LTD</t>
  </si>
  <si>
    <t>22-Sep-2010</t>
  </si>
  <si>
    <t>D00081606</t>
  </si>
  <si>
    <t>HO/V/31/T0000040</t>
  </si>
  <si>
    <t>15-Jul-2010</t>
  </si>
  <si>
    <t>AMERICAN EXPRESS INTERNATIONAL</t>
  </si>
  <si>
    <t>D00082236</t>
  </si>
  <si>
    <t>HO/V/31/T0000041</t>
  </si>
  <si>
    <t>05-Aug-2010</t>
  </si>
  <si>
    <t>AMERICAN EXPRESS TRAVEL &amp; TOURS</t>
  </si>
  <si>
    <t>B0405/HO</t>
  </si>
  <si>
    <t>BLISS INSURANCE BROKERS LTD</t>
  </si>
  <si>
    <t>D00069686</t>
  </si>
  <si>
    <t>HO/A/08/T0000025</t>
  </si>
  <si>
    <t>02-Jul-2009</t>
  </si>
  <si>
    <t>AJAYI MEDICAL CENTRE</t>
  </si>
  <si>
    <t>B0408/HO</t>
  </si>
  <si>
    <t>CLEAR INDEMNITY INS. BROKERS LTD.</t>
  </si>
  <si>
    <t>D00087877</t>
  </si>
  <si>
    <t>HO/F/01/T0000118</t>
  </si>
  <si>
    <t>07-Dec-2010</t>
  </si>
  <si>
    <t>07-Dec-2011</t>
  </si>
  <si>
    <t>VICTORIA PROPERTIES LIMITED</t>
  </si>
  <si>
    <t>B0523/HO</t>
  </si>
  <si>
    <t>MOTHERSWORTH INSURANCE BROKERS</t>
  </si>
  <si>
    <t>30-Aug-2010</t>
  </si>
  <si>
    <t>D00076625</t>
  </si>
  <si>
    <t>HO/F/01/T0000067</t>
  </si>
  <si>
    <t>17-May-2011</t>
  </si>
  <si>
    <t>ADVANCED LOGISTICS &amp; PROCUREMENT SERVICE</t>
  </si>
  <si>
    <t>D00081362</t>
  </si>
  <si>
    <t>HO/A/11/T0000022</t>
  </si>
  <si>
    <t>D00082815</t>
  </si>
  <si>
    <t>D00100956</t>
  </si>
  <si>
    <t>HO/M/27/T0000024</t>
  </si>
  <si>
    <t>20-Oct-2011</t>
  </si>
  <si>
    <t>ALPS</t>
  </si>
  <si>
    <t>D00100960</t>
  </si>
  <si>
    <t>D00100964</t>
  </si>
  <si>
    <t>D00100968</t>
  </si>
  <si>
    <t>D00100975</t>
  </si>
  <si>
    <t>D00100980</t>
  </si>
  <si>
    <t>18-Nov-2011</t>
  </si>
  <si>
    <t>D00100986</t>
  </si>
  <si>
    <t>D00100991</t>
  </si>
  <si>
    <t>D00099328</t>
  </si>
  <si>
    <t>02-Jun-2009</t>
  </si>
  <si>
    <t>D00065795</t>
  </si>
  <si>
    <t>HO/F/01/T0000081</t>
  </si>
  <si>
    <t>05-Jan-2009</t>
  </si>
  <si>
    <t>05-Jan-2010</t>
  </si>
  <si>
    <t>DAYSTAR CHRISTIAN CENTER</t>
  </si>
  <si>
    <t>D00067794</t>
  </si>
  <si>
    <t>HO/V/29/T0000127</t>
  </si>
  <si>
    <t>27-Mar-2009</t>
  </si>
  <si>
    <t>PRISMS CLINIC &amp; DIAGNOSTIC CENTRE</t>
  </si>
  <si>
    <t>BO274/HO</t>
  </si>
  <si>
    <t>TRANSRISK INSURANCE BROKERS LT</t>
  </si>
  <si>
    <t>D00082689</t>
  </si>
  <si>
    <t>HO/V/29/T0000441</t>
  </si>
  <si>
    <t>27-Aug-2010</t>
  </si>
  <si>
    <t>26-Aug-2011</t>
  </si>
  <si>
    <t>RIODEK LIMITED</t>
  </si>
  <si>
    <t>D00092888</t>
  </si>
  <si>
    <t>HO/V/29/T0000145</t>
  </si>
  <si>
    <t>12-May-2012</t>
  </si>
  <si>
    <t>ICEMARK MEDICALS NIGERIA LTD</t>
  </si>
  <si>
    <t>BO289/HO</t>
  </si>
  <si>
    <t>TRIPPLE RESOURCES INSURANCE BROKERS</t>
  </si>
  <si>
    <t>21-Sep-2011</t>
  </si>
  <si>
    <t>D00098527</t>
  </si>
  <si>
    <t>HO/M/27/T0000113</t>
  </si>
  <si>
    <t>12-Nov-2011</t>
  </si>
  <si>
    <t>AMUOLA VENTURES LIMITED</t>
  </si>
  <si>
    <t>D00066403</t>
  </si>
  <si>
    <t>HO/A/09/T0000075</t>
  </si>
  <si>
    <t>GRACEVISION GLOBAL SERVICES LTD.</t>
  </si>
  <si>
    <t>A0039/HO</t>
  </si>
  <si>
    <t>FOLAKE OGBOYE (MRS)</t>
  </si>
  <si>
    <t>D00070153</t>
  </si>
  <si>
    <t>HO/V/30/T0000030</t>
  </si>
  <si>
    <t>27-Jun-2010</t>
  </si>
  <si>
    <t>RAO AUTO VENTURES LIMITED</t>
  </si>
  <si>
    <t>D00079396</t>
  </si>
  <si>
    <t>HO/F/01/T0000090</t>
  </si>
  <si>
    <t>05-Mar-2011</t>
  </si>
  <si>
    <t>SAVOL WEST AFRICA LTD</t>
  </si>
  <si>
    <t>D00081290</t>
  </si>
  <si>
    <t>HO/V/30/T0000028</t>
  </si>
  <si>
    <t>26-Jun-2010</t>
  </si>
  <si>
    <t>25-Jun-2011</t>
  </si>
  <si>
    <t>NICEMOB ENTERPRISES</t>
  </si>
  <si>
    <t>D00097148</t>
  </si>
  <si>
    <t>HO/V/30/T0000288</t>
  </si>
  <si>
    <t>30-Aug-2011</t>
  </si>
  <si>
    <t>D00088414</t>
  </si>
  <si>
    <t>HO/A/08/T0000054</t>
  </si>
  <si>
    <t>RIGHT TIME SECURITY NIG. LTD</t>
  </si>
  <si>
    <t>A0055/HO</t>
  </si>
  <si>
    <t>LARROGY INSURANCE AGENCIES</t>
  </si>
  <si>
    <t>D00084357</t>
  </si>
  <si>
    <t>HO/V/29/T0002074</t>
  </si>
  <si>
    <t>17-Oct-2010</t>
  </si>
  <si>
    <t>16-Oct-2011</t>
  </si>
  <si>
    <t>GBENGA BIOBAKU &amp; CO.</t>
  </si>
  <si>
    <t>03-Mar-2009</t>
  </si>
  <si>
    <t>D00066102</t>
  </si>
  <si>
    <t>HO/V/30/T0000081</t>
  </si>
  <si>
    <t>02-Mar-2010</t>
  </si>
  <si>
    <t>NASFAT ETI OSA BRANCH</t>
  </si>
  <si>
    <t>D00068354</t>
  </si>
  <si>
    <t>HO/V/29/T0003243</t>
  </si>
  <si>
    <t>IGBINEDION UNIVERSITY</t>
  </si>
  <si>
    <t>D00073689</t>
  </si>
  <si>
    <t>HO/F/01/T0000153</t>
  </si>
  <si>
    <t>19-Nov-2009</t>
  </si>
  <si>
    <t>19-Nov-2010</t>
  </si>
  <si>
    <t>LIFEFORTE INTERNATIONAL HIGH SCHOOL</t>
  </si>
  <si>
    <t>D00070389</t>
  </si>
  <si>
    <t>HO/A/03/T0000346</t>
  </si>
  <si>
    <t>12-Jul-2009</t>
  </si>
  <si>
    <t>11-Jul-2010</t>
  </si>
  <si>
    <t>3 LINE CARD MANAGEMENT LTD 7, IDEJO STREET,VICTORIA ISLAND</t>
  </si>
  <si>
    <t>D00070390</t>
  </si>
  <si>
    <t>HO/F/01/T0000624</t>
  </si>
  <si>
    <t>12-Jul-2010</t>
  </si>
  <si>
    <t>10-May-2010</t>
  </si>
  <si>
    <t>D00078962</t>
  </si>
  <si>
    <t>HO/A/08/T0000039</t>
  </si>
  <si>
    <t>27-Apr-2011</t>
  </si>
  <si>
    <t>LH RESOURCES LIMITED</t>
  </si>
  <si>
    <t>26-May-2010</t>
  </si>
  <si>
    <t>D00079854</t>
  </si>
  <si>
    <t>HO/V/30/T0000183</t>
  </si>
  <si>
    <t>20-May-2011</t>
  </si>
  <si>
    <t>MAYLON PORTS &amp; MARINE SERVICES LTD.</t>
  </si>
  <si>
    <t>D00074949</t>
  </si>
  <si>
    <t>D00074948</t>
  </si>
  <si>
    <t>24-Jan-2011</t>
  </si>
  <si>
    <t>D00079286</t>
  </si>
  <si>
    <t>HO/V/29/T0000245</t>
  </si>
  <si>
    <t>PHILOKE &amp; ASSOCIATES</t>
  </si>
  <si>
    <t>23-Sep-2010</t>
  </si>
  <si>
    <t>D00083489</t>
  </si>
  <si>
    <t>HO/V/29/T0000293</t>
  </si>
  <si>
    <t>GRAHAM GRANT &amp; CO. LTD</t>
  </si>
  <si>
    <t>D00081845</t>
  </si>
  <si>
    <t>HO/V/29/T0002465</t>
  </si>
  <si>
    <t>24-Jul-2010</t>
  </si>
  <si>
    <t>AUSTEN-PETERS &amp; CO.</t>
  </si>
  <si>
    <t>D00085169</t>
  </si>
  <si>
    <t>19-Nov-2011</t>
  </si>
  <si>
    <t>D00085174</t>
  </si>
  <si>
    <t>HO/V/29/T0000061</t>
  </si>
  <si>
    <t>12-Nov-2010</t>
  </si>
  <si>
    <t>D00085175</t>
  </si>
  <si>
    <t>HO/V/30/T0000046</t>
  </si>
  <si>
    <t>D00087755</t>
  </si>
  <si>
    <t>HO/M/27/T0000095</t>
  </si>
  <si>
    <t>NISHIZAWA NIGERIA LIMITED</t>
  </si>
  <si>
    <t>D00091776</t>
  </si>
  <si>
    <t>HO/V/30/T0000344</t>
  </si>
  <si>
    <t>SUNNY - OLA (NIG) LTD</t>
  </si>
  <si>
    <t>D00093413</t>
  </si>
  <si>
    <t>HO/V/29/T0000184</t>
  </si>
  <si>
    <t>D00093701</t>
  </si>
  <si>
    <t>HO/V/29/T0000918</t>
  </si>
  <si>
    <t>HR INDEXX / MRS. ETE AMBAH</t>
  </si>
  <si>
    <t>D00095521</t>
  </si>
  <si>
    <t>24-Jul-2011</t>
  </si>
  <si>
    <t>D00096029</t>
  </si>
  <si>
    <t>HO/V/30/T0000373</t>
  </si>
  <si>
    <t>DIADEM COLLEGE</t>
  </si>
  <si>
    <t>D00097613</t>
  </si>
  <si>
    <t>HO/A/09/T0000063</t>
  </si>
  <si>
    <t>PHILEMON FAMILY ST JOHN'S ANGLICAN CHURCH</t>
  </si>
  <si>
    <t>D00097770</t>
  </si>
  <si>
    <t>HO/V/29/T0000228</t>
  </si>
  <si>
    <t>04-Sep-2012</t>
  </si>
  <si>
    <t>SISTERS OF OUR LADY OF APOSTLES GWARIMPA</t>
  </si>
  <si>
    <t>D00098405</t>
  </si>
  <si>
    <t>D00097350</t>
  </si>
  <si>
    <t>D00098958</t>
  </si>
  <si>
    <t>HO/A/08/T0000029</t>
  </si>
  <si>
    <t>AUSTEEN - PETERS &amp; COMPANY</t>
  </si>
  <si>
    <t>D00099370</t>
  </si>
  <si>
    <t>D00099784</t>
  </si>
  <si>
    <t>HO/V/30/T0000301</t>
  </si>
  <si>
    <t>TMJ PROPERTIES</t>
  </si>
  <si>
    <t>D00100160</t>
  </si>
  <si>
    <t>HO/V/29/T0000412</t>
  </si>
  <si>
    <t>NATURES GIFT FOR LIFE NIG. LTD.</t>
  </si>
  <si>
    <t>D00101507</t>
  </si>
  <si>
    <t>HO/V/30/T0000404</t>
  </si>
  <si>
    <t>KHAIRU INTERNATIONAL ISLAMIC ACADEMY</t>
  </si>
  <si>
    <t>D00101156</t>
  </si>
  <si>
    <t>HO/V/30/T0000024</t>
  </si>
  <si>
    <t>BISCORDINT TRAVELS AGENCY &amp; TOURS LTD</t>
  </si>
  <si>
    <t>07-Nov-2011</t>
  </si>
  <si>
    <t>06-Dec-2011</t>
  </si>
  <si>
    <t>B0054/KN</t>
  </si>
  <si>
    <t>HOGG ROBINSON NIG. LTD.</t>
  </si>
  <si>
    <t>D00064619</t>
  </si>
  <si>
    <t>KN/V/29/G0000003</t>
  </si>
  <si>
    <t>14-Jan-2009</t>
  </si>
  <si>
    <t>13-Jan-2010</t>
  </si>
  <si>
    <t>COTTER MOHAMMED S. MR.</t>
  </si>
  <si>
    <t>D00073017</t>
  </si>
  <si>
    <t>KN/A/02/M0000001</t>
  </si>
  <si>
    <t>12-Oct-2009</t>
  </si>
  <si>
    <t>VEEE OIL RESOURCES LTD</t>
  </si>
  <si>
    <t>D00073402</t>
  </si>
  <si>
    <t>KN/E/25/G0000001</t>
  </si>
  <si>
    <t>19-May-2011</t>
  </si>
  <si>
    <t>D00093456</t>
  </si>
  <si>
    <t>KN/F/01/G0000009</t>
  </si>
  <si>
    <t>WAHAB OPEOLUWA BURAIMOH</t>
  </si>
  <si>
    <t>23-Jun-2012</t>
  </si>
  <si>
    <t>B0085/KN</t>
  </si>
  <si>
    <t>31-Oct-2009</t>
  </si>
  <si>
    <t>D00070284</t>
  </si>
  <si>
    <t>KN/A/16/G0000001</t>
  </si>
  <si>
    <t>ADEYEMI THOMAS DR &amp; ENGR (MRS)</t>
  </si>
  <si>
    <t>23-Nov-2009</t>
  </si>
  <si>
    <t>D00072385</t>
  </si>
  <si>
    <t>KN/V/29/M0000029</t>
  </si>
  <si>
    <t>01-Oct-2009</t>
  </si>
  <si>
    <t>KANO TAN S.A LTD</t>
  </si>
  <si>
    <t>D00090556</t>
  </si>
  <si>
    <t>KN/A/03/G0000005</t>
  </si>
  <si>
    <t>06-Feb-2011</t>
  </si>
  <si>
    <t>05-Feb-2012</t>
  </si>
  <si>
    <t>MAMUDA INDUSTRIES NIGERIA LIMITED</t>
  </si>
  <si>
    <t>D00090555</t>
  </si>
  <si>
    <t>KN/F/01/G0000006</t>
  </si>
  <si>
    <t>B0039/KN</t>
  </si>
  <si>
    <t>KOGUNA BABURA INSURANCE BROKERS LTD</t>
  </si>
  <si>
    <t>D00076977</t>
  </si>
  <si>
    <t>KN/F/01/M0000030</t>
  </si>
  <si>
    <t>COWRIE FLOUR MILLS LIMITED</t>
  </si>
  <si>
    <t>D00089216</t>
  </si>
  <si>
    <t>D00093461</t>
  </si>
  <si>
    <t>KN/V/30/G0000020</t>
  </si>
  <si>
    <t>05-May-2011</t>
  </si>
  <si>
    <t>B0057/KN</t>
  </si>
  <si>
    <t>A.B. ALHASSAN INSURANCE BROKERS</t>
  </si>
  <si>
    <t>D00065157</t>
  </si>
  <si>
    <t>KN/M/27/G0000002</t>
  </si>
  <si>
    <t>13-Jan-2009</t>
  </si>
  <si>
    <t>13-Apr-2009</t>
  </si>
  <si>
    <t>SALEH ASSOCIATES LIMITED</t>
  </si>
  <si>
    <t>D00084360</t>
  </si>
  <si>
    <t>KN/A/03/M0000020</t>
  </si>
  <si>
    <t>LION SEAL INDUSTRIES LIMITED</t>
  </si>
  <si>
    <t>D00079228</t>
  </si>
  <si>
    <t>KN/F/01/M0000041</t>
  </si>
  <si>
    <t>D00076049</t>
  </si>
  <si>
    <t>KN/A/07/E0000003</t>
  </si>
  <si>
    <t>MOUKARIM CONSTRUCTION &amp; ENGINEERING LIMITED</t>
  </si>
  <si>
    <t>D00075679</t>
  </si>
  <si>
    <t>KN/F/01/E0000029</t>
  </si>
  <si>
    <t>D00076793</t>
  </si>
  <si>
    <t>17-Jan-2011</t>
  </si>
  <si>
    <t>D00087930</t>
  </si>
  <si>
    <t>KN/A/11/E0000001</t>
  </si>
  <si>
    <t>D00087927</t>
  </si>
  <si>
    <t>KN/A/15/E0000005</t>
  </si>
  <si>
    <t>D00090634</t>
  </si>
  <si>
    <t>KN/A/03/E0000017</t>
  </si>
  <si>
    <t>D00097428</t>
  </si>
  <si>
    <t>B0092/AB</t>
  </si>
  <si>
    <t>D00073928</t>
  </si>
  <si>
    <t>KN/V/29/G0000032</t>
  </si>
  <si>
    <t>STERLING BANK PLC/ABIODUN WILLIAMS</t>
  </si>
  <si>
    <t>D00070855</t>
  </si>
  <si>
    <t>KN/F/01/G0000014</t>
  </si>
  <si>
    <t>30-Jul-2010</t>
  </si>
  <si>
    <t>STERLING BANK PLC/BERNARD NWAJEI OYAGHIR</t>
  </si>
  <si>
    <t>D00070837</t>
  </si>
  <si>
    <t>KN/V/29/G0000017</t>
  </si>
  <si>
    <t>TAI OLUSOCCER</t>
  </si>
  <si>
    <t>D00070835</t>
  </si>
  <si>
    <t>KN/V/29/G0000018</t>
  </si>
  <si>
    <t>VICTOR ABAH</t>
  </si>
  <si>
    <t>D00078661</t>
  </si>
  <si>
    <t>KN/V/29/G0000046</t>
  </si>
  <si>
    <t>07-Apr-2011</t>
  </si>
  <si>
    <t>NDIBE ARINZE/STERLING BANK PLC</t>
  </si>
  <si>
    <t>B0001/KN</t>
  </si>
  <si>
    <t>NETWORK INSURANCE BROKERS LTD</t>
  </si>
  <si>
    <t>D00065869</t>
  </si>
  <si>
    <t>KN/A/03/G0000006</t>
  </si>
  <si>
    <t>FADLALLAH HUSSEIN MR.</t>
  </si>
  <si>
    <t>D00065865</t>
  </si>
  <si>
    <t>KN/F/01/G0000007</t>
  </si>
  <si>
    <t>LTD HUSSEIN FADLALLAH C/O NETWORK INSURANCE BROKER MR.</t>
  </si>
  <si>
    <t>D00075327</t>
  </si>
  <si>
    <t>KN/A/16/G0000003</t>
  </si>
  <si>
    <t>BROKERS GHASSAN ALI TAHIR C/O NETWORK INSURANCE</t>
  </si>
  <si>
    <t>D00075321</t>
  </si>
  <si>
    <t>KN/A/03/G0000016</t>
  </si>
  <si>
    <t>TAHIR TAHIR ALI MR</t>
  </si>
  <si>
    <t>D00075323</t>
  </si>
  <si>
    <t>KN/F/01/G0000028</t>
  </si>
  <si>
    <t>12-Jan-2011</t>
  </si>
  <si>
    <t>D00087371</t>
  </si>
  <si>
    <t>KN/A/07/G0000005</t>
  </si>
  <si>
    <t>ALI TAHIR NIGERIA LTD</t>
  </si>
  <si>
    <t>19-Apr-2011</t>
  </si>
  <si>
    <t>D00092472</t>
  </si>
  <si>
    <t>KN/V/29/G0000060</t>
  </si>
  <si>
    <t>13-Apr-2011</t>
  </si>
  <si>
    <t>MR. FASHAKIN OLALEKAN</t>
  </si>
  <si>
    <t>B0033/KN</t>
  </si>
  <si>
    <t>29-Jul-2011</t>
  </si>
  <si>
    <t>D00096433</t>
  </si>
  <si>
    <t>KN/F/01/M0000063</t>
  </si>
  <si>
    <t>DANGOTE GINING COMPANY LIMITED</t>
  </si>
  <si>
    <t>B0058/KN</t>
  </si>
  <si>
    <t>SAHAB INSURANCE BROKERS</t>
  </si>
  <si>
    <t>D00075313</t>
  </si>
  <si>
    <t>KN/V/29/G0000036</t>
  </si>
  <si>
    <t>13-Dec-2010</t>
  </si>
  <si>
    <t>FUNSHO ABDULRAHMAN O. DR.</t>
  </si>
  <si>
    <t>B0066/KN</t>
  </si>
  <si>
    <t>CONTINENTAL RISKS CARE LTD</t>
  </si>
  <si>
    <t>D00066724</t>
  </si>
  <si>
    <t>KN/V/30/G0000002</t>
  </si>
  <si>
    <t>PARK HOUSE SPECIALIST CLINIC</t>
  </si>
  <si>
    <t>D00067867</t>
  </si>
  <si>
    <t>KN/V/29/G0000005</t>
  </si>
  <si>
    <t>22-Apr-2009</t>
  </si>
  <si>
    <t>OSUIDE J.A. DR.</t>
  </si>
  <si>
    <t>D00074575</t>
  </si>
  <si>
    <t>04-Sep-2009</t>
  </si>
  <si>
    <t>D00078200</t>
  </si>
  <si>
    <t>B.A. BELLO NIGERIA LTD</t>
  </si>
  <si>
    <t>D00083673</t>
  </si>
  <si>
    <t>KN/A/03/G0000009</t>
  </si>
  <si>
    <t>D00082978</t>
  </si>
  <si>
    <t>KN/A/03/G0000024</t>
  </si>
  <si>
    <t>19-Aug-2011</t>
  </si>
  <si>
    <t>REST RESTAURANT</t>
  </si>
  <si>
    <t>D00082974</t>
  </si>
  <si>
    <t>KN/F/01/G0000048</t>
  </si>
  <si>
    <t>20-Aug-2011</t>
  </si>
  <si>
    <t>06-Apr-2011</t>
  </si>
  <si>
    <t>D00092001</t>
  </si>
  <si>
    <t>KN/F/01/G0000058</t>
  </si>
  <si>
    <t>MR. ONYEKA IKEDINMA</t>
  </si>
  <si>
    <t>D00092959</t>
  </si>
  <si>
    <t>KN/F/01/G0000039</t>
  </si>
  <si>
    <t>19-Apr-2012</t>
  </si>
  <si>
    <t>IKEDINMA ONYEKA MR</t>
  </si>
  <si>
    <t>D00098684</t>
  </si>
  <si>
    <t>KN/V/29/G0000072</t>
  </si>
  <si>
    <t>GEOFFREY ONYINBA</t>
  </si>
  <si>
    <t>B0093/KN</t>
  </si>
  <si>
    <t>LAGOON INSURANCE  BROKERS LTD</t>
  </si>
  <si>
    <t>D00069117</t>
  </si>
  <si>
    <t>KN/E/21/E0000001</t>
  </si>
  <si>
    <t>28-May-2009</t>
  </si>
  <si>
    <t>27-Nov-2010</t>
  </si>
  <si>
    <t>STANDARD CONSTRUCTION LIMITED</t>
  </si>
  <si>
    <t>18-Oct-2010</t>
  </si>
  <si>
    <t>D00084431</t>
  </si>
  <si>
    <t>KN/F/01/G0000044</t>
  </si>
  <si>
    <t>GEOKEV COMPANY NIGERIA LIMITED</t>
  </si>
  <si>
    <t>D00091952</t>
  </si>
  <si>
    <t>KN/A/07/E0000002</t>
  </si>
  <si>
    <t>MOULDS NIGERIA LIMITED</t>
  </si>
  <si>
    <t>D00100290</t>
  </si>
  <si>
    <t>KN/F/01/M0000067</t>
  </si>
  <si>
    <t>SED POLYMER PRODUCTS LIMITED</t>
  </si>
  <si>
    <t>B0185/KN</t>
  </si>
  <si>
    <t>GULF INSURANCE BROKERS</t>
  </si>
  <si>
    <t>D00093654</t>
  </si>
  <si>
    <t>KN/A/15/G0000008</t>
  </si>
  <si>
    <t>RECYCLOPLAST LIMITED</t>
  </si>
  <si>
    <t>D00099104</t>
  </si>
  <si>
    <t>KN/V/29/G0000073</t>
  </si>
  <si>
    <t>ADEKUNLE ADEKIYA</t>
  </si>
  <si>
    <t>B0219/KN</t>
  </si>
  <si>
    <t>D00079816</t>
  </si>
  <si>
    <t>KN/V/29/G0000006</t>
  </si>
  <si>
    <t>NWABUDIKE VICTORIA (MRS)</t>
  </si>
  <si>
    <t>D00093812</t>
  </si>
  <si>
    <t>KN/V/29/G0000063</t>
  </si>
  <si>
    <t>IGWEBUIKE M EJIUCHE</t>
  </si>
  <si>
    <t>D00095155</t>
  </si>
  <si>
    <t>KN/V/29/G0000049</t>
  </si>
  <si>
    <t>26-May-2011</t>
  </si>
  <si>
    <t>25-May-2012</t>
  </si>
  <si>
    <t>DUPE KALESANWO</t>
  </si>
  <si>
    <t>D00095084</t>
  </si>
  <si>
    <t>KN/V/29/G0000067</t>
  </si>
  <si>
    <t>MR. K. A. SALAMI</t>
  </si>
  <si>
    <t>D00096420</t>
  </si>
  <si>
    <t>20-Apr-2011</t>
  </si>
  <si>
    <t>D00097154</t>
  </si>
  <si>
    <t>B0432/KN</t>
  </si>
  <si>
    <t>VALID INSURANCE BROKERS LIMITED</t>
  </si>
  <si>
    <t>D00093341</t>
  </si>
  <si>
    <t>KN/V/30/G0000019</t>
  </si>
  <si>
    <t>HUSSAINI ADAMU FED. POLYTECHNIC</t>
  </si>
  <si>
    <t>THE TRAVEL INSURANCE</t>
  </si>
  <si>
    <t>HO/A/44/G0000001</t>
  </si>
  <si>
    <t>23-Mar-2012</t>
  </si>
  <si>
    <t>D00068667</t>
  </si>
  <si>
    <t>HO/A/11/E0000125</t>
  </si>
  <si>
    <t>CAPPA &amp; D'ALBERTO PLC</t>
  </si>
  <si>
    <t>D00066391</t>
  </si>
  <si>
    <t>HO/A/14/E0000026</t>
  </si>
  <si>
    <t>SKIPPER CONSORTIUM</t>
  </si>
  <si>
    <t>D00068015</t>
  </si>
  <si>
    <t>01-Apr-2009</t>
  </si>
  <si>
    <t>23-Jan-2009</t>
  </si>
  <si>
    <t>D00064870</t>
  </si>
  <si>
    <t>HO/M/27/E0000122</t>
  </si>
  <si>
    <t>GTA ENGINEERING NIG LTD/SKIPPER ELECTRICAL</t>
  </si>
  <si>
    <t>D00066780</t>
  </si>
  <si>
    <t>26-Mar-2009</t>
  </si>
  <si>
    <t>D00066967</t>
  </si>
  <si>
    <t>D00078245</t>
  </si>
  <si>
    <t>D00079537</t>
  </si>
  <si>
    <t>05-Apr-2010</t>
  </si>
  <si>
    <t>D00093626</t>
  </si>
  <si>
    <t>HO/V/29/E0000098</t>
  </si>
  <si>
    <t>BRISCOE NETWORK AND SUBSIDIARY COYS.</t>
  </si>
  <si>
    <t>HO/E/23/E0000054</t>
  </si>
  <si>
    <t>SALINI NIGERIA LIMITED</t>
  </si>
  <si>
    <t>D00081007</t>
  </si>
  <si>
    <t>12-Jun-2010</t>
  </si>
  <si>
    <t>11-Jun-2011</t>
  </si>
  <si>
    <t>D00082515</t>
  </si>
  <si>
    <t>HO/A/09/E0000085</t>
  </si>
  <si>
    <t>M-I NIGERIA LIMITED</t>
  </si>
  <si>
    <t>02-Dec-2010</t>
  </si>
  <si>
    <t>D00085961</t>
  </si>
  <si>
    <t>HO/E/22/E0000232</t>
  </si>
  <si>
    <t>NIGER DELTA POWER HOLDING COMPANY/CHINA MACHINERY &amp; EQUIPMENT IMPORT/EXPORT CORP</t>
  </si>
  <si>
    <t>D00087830</t>
  </si>
  <si>
    <t>HO/A/15/E0000142</t>
  </si>
  <si>
    <t>ABUMET NIGERIA LIMITED</t>
  </si>
  <si>
    <t>D00100508</t>
  </si>
  <si>
    <t>HO/E/22/E0000235</t>
  </si>
  <si>
    <t>INDORAMA PET (NIGERIA) LIMITED</t>
  </si>
  <si>
    <t>23-Feb-2009</t>
  </si>
  <si>
    <t>D00065829</t>
  </si>
  <si>
    <t>HO/V/29/E0000162</t>
  </si>
  <si>
    <t>31-Jan-2009</t>
  </si>
  <si>
    <t>CONTACT SOLUTIONS</t>
  </si>
  <si>
    <t>D00099700</t>
  </si>
  <si>
    <t>HO/V/30/E0000112</t>
  </si>
  <si>
    <t>BARLEYFIELD NIGERIA LIMITED</t>
  </si>
  <si>
    <t>D00101614</t>
  </si>
  <si>
    <t>HO/V/29/E0000070</t>
  </si>
  <si>
    <t>AVIATION LOGISTICS AND MANAGEMENT LIMITE</t>
  </si>
  <si>
    <t>D00101615</t>
  </si>
  <si>
    <t>HO/V/30/E0000044</t>
  </si>
  <si>
    <t>D00077875</t>
  </si>
  <si>
    <t>HO/A/08/E0000007</t>
  </si>
  <si>
    <t>D00066125</t>
  </si>
  <si>
    <t>HO/E/23/E0000070</t>
  </si>
  <si>
    <t>MILATEX GENEWORKS LIMITED</t>
  </si>
  <si>
    <t>D00064279</t>
  </si>
  <si>
    <t>HO/A/05/E0000037</t>
  </si>
  <si>
    <t>SOLEL BONEH GROUP</t>
  </si>
  <si>
    <t>D00071291</t>
  </si>
  <si>
    <t>HO/E/21/E0000096</t>
  </si>
  <si>
    <t>REYNOLDS CONSTRUCTION CO. NIG. LTD</t>
  </si>
  <si>
    <t>D00064602</t>
  </si>
  <si>
    <t>HO/E/21/E0000127</t>
  </si>
  <si>
    <t>09-Jan-2009</t>
  </si>
  <si>
    <t>REYNOLDS CONSTRUCTION COMPANY NIGERIA LT</t>
  </si>
  <si>
    <t>D00064603</t>
  </si>
  <si>
    <t>HO/E/21/E0000128</t>
  </si>
  <si>
    <t>D00064589</t>
  </si>
  <si>
    <t>HO/A/15/E0000155</t>
  </si>
  <si>
    <t>19-Jan-2009</t>
  </si>
  <si>
    <t>GATEWAY CONCEPTS</t>
  </si>
  <si>
    <t>D00068511</t>
  </si>
  <si>
    <t>HO/E/21/E0000133</t>
  </si>
  <si>
    <t>25-May-2010</t>
  </si>
  <si>
    <t>SERMATECH NIGERIA LIMITED</t>
  </si>
  <si>
    <t>D00068507</t>
  </si>
  <si>
    <t>HO/E/21/E0000134</t>
  </si>
  <si>
    <t>D00068503</t>
  </si>
  <si>
    <t>HO/E/21/E0000135</t>
  </si>
  <si>
    <t>D00083196</t>
  </si>
  <si>
    <t>HO/E/21/E0000154</t>
  </si>
  <si>
    <t>J.T GLOBAL INVESTMENT LIMITED</t>
  </si>
  <si>
    <t>D00087087</t>
  </si>
  <si>
    <t>HO/A/08/E0000022</t>
  </si>
  <si>
    <t>IOSIS NIGERIA/ENIA/ASSOCIATED/SUBSIDIARI</t>
  </si>
  <si>
    <t>D00092448</t>
  </si>
  <si>
    <t>HO/V/29/E0000290</t>
  </si>
  <si>
    <t>SEG MAHSEN &amp; COMPANY NIG. LTD.</t>
  </si>
  <si>
    <t>B0077/HO</t>
  </si>
  <si>
    <t>D00091119</t>
  </si>
  <si>
    <t>HO/V/29/E0000288</t>
  </si>
  <si>
    <t>18-Mar-2011</t>
  </si>
  <si>
    <t>DELTA AFRIK ENGINEERING LIMITED</t>
  </si>
  <si>
    <t>D00066890</t>
  </si>
  <si>
    <t>HO/V/29/E0000245</t>
  </si>
  <si>
    <t>11-Jun-2008</t>
  </si>
  <si>
    <t>10-Jun-2009</t>
  </si>
  <si>
    <t>SIGNAL ALLIANCE</t>
  </si>
  <si>
    <t>19-Oct-2009</t>
  </si>
  <si>
    <t>D00066892</t>
  </si>
  <si>
    <t>17-Oct-2008</t>
  </si>
  <si>
    <t>D00070827</t>
  </si>
  <si>
    <t>HO/V/29/E0000242</t>
  </si>
  <si>
    <t>05-Aug-2009</t>
  </si>
  <si>
    <t>MASS TELECOM INNOVATION LIMITED</t>
  </si>
  <si>
    <t>D00068975</t>
  </si>
  <si>
    <t>HO/V/30/E0000241</t>
  </si>
  <si>
    <t>01-Jun-2008</t>
  </si>
  <si>
    <t>31-May-2009</t>
  </si>
  <si>
    <t>STAG ENGINEERING NIGERIA LIMITED</t>
  </si>
  <si>
    <t>D00082239</t>
  </si>
  <si>
    <t>HO/V/29/E0000159</t>
  </si>
  <si>
    <t>08-Aug-2010</t>
  </si>
  <si>
    <t>07-Aug-2011</t>
  </si>
  <si>
    <t>MACAW COMMUNICATIONS LIMITED</t>
  </si>
  <si>
    <t>B0157/HO</t>
  </si>
  <si>
    <t>TRIPLE RESOURCES INS. BROKERS</t>
  </si>
  <si>
    <t>D00078411</t>
  </si>
  <si>
    <t>HO/V/30/E0000228</t>
  </si>
  <si>
    <t>UNITED GEOPHYSICAL NIG LTD</t>
  </si>
  <si>
    <t>D00089364</t>
  </si>
  <si>
    <t>HO/A/15/E0000175</t>
  </si>
  <si>
    <t>SHAFOL INVESTMENTS LIMITED 2E, FELICIA KOLEOSHO STREET</t>
  </si>
  <si>
    <t>D00073015</t>
  </si>
  <si>
    <t>HO/E/21/E0000138</t>
  </si>
  <si>
    <t>ZAKHEM CONSTRUCTION LIMITED</t>
  </si>
  <si>
    <t>D00069828</t>
  </si>
  <si>
    <t>HO/A/15/E0000162</t>
  </si>
  <si>
    <t>D00075649</t>
  </si>
  <si>
    <t>HO/E/21/E0000098</t>
  </si>
  <si>
    <t>ZAKHEM CONSTRUCTION NIG. LTD.&amp; OTHERS</t>
  </si>
  <si>
    <t>B0242/HO</t>
  </si>
  <si>
    <t>ROSEAT INSURANCE BROKERS LTD</t>
  </si>
  <si>
    <t>D00064458</t>
  </si>
  <si>
    <t>HO/E/21/E0000059</t>
  </si>
  <si>
    <t>IBOM POWER CO. LTD</t>
  </si>
  <si>
    <t>D00068815</t>
  </si>
  <si>
    <t>01-May-2009</t>
  </si>
  <si>
    <t>D00068818</t>
  </si>
  <si>
    <t>D00077083</t>
  </si>
  <si>
    <t>HO/F/01/E0000253</t>
  </si>
  <si>
    <t>COSTAIN (WEST AFRICAN) PLC</t>
  </si>
  <si>
    <t>D00065694</t>
  </si>
  <si>
    <t>HO/V/29/E0000234</t>
  </si>
  <si>
    <t>INSIGHT COMMUNICATIONS LTD.</t>
  </si>
  <si>
    <t>D00076853</t>
  </si>
  <si>
    <t>D00076687</t>
  </si>
  <si>
    <t>HO/V/29/E0000265</t>
  </si>
  <si>
    <t>D00090144</t>
  </si>
  <si>
    <t>HO/E/24/E0000019</t>
  </si>
  <si>
    <t>B0334/HO</t>
  </si>
  <si>
    <t>GOODMARK INSURANCE BROKERS LIMITED</t>
  </si>
  <si>
    <t>D00070510</t>
  </si>
  <si>
    <t>HO/A/15/E0000161</t>
  </si>
  <si>
    <t>02-May-2009</t>
  </si>
  <si>
    <t>01-May-2010</t>
  </si>
  <si>
    <t>KRESTA LAUREL LIMITED</t>
  </si>
  <si>
    <t>B0350/HO</t>
  </si>
  <si>
    <t>AYO RANDLE INSURANCE BROKERS</t>
  </si>
  <si>
    <t>D00065401</t>
  </si>
  <si>
    <t>HO/V/29/E0000253</t>
  </si>
  <si>
    <t>01-Feb-2009</t>
  </si>
  <si>
    <t>31-Jan-2010</t>
  </si>
  <si>
    <t>FADCO NIGERIA LIMITED</t>
  </si>
  <si>
    <t>D00066900</t>
  </si>
  <si>
    <t>HO/V/29/E0000254</t>
  </si>
  <si>
    <t>05-Mar-2009</t>
  </si>
  <si>
    <t>D00065901</t>
  </si>
  <si>
    <t>HO/V/30/E0000191</t>
  </si>
  <si>
    <t>D00075688</t>
  </si>
  <si>
    <t>HO/V/30/E0000189</t>
  </si>
  <si>
    <t>15-Jan-2011</t>
  </si>
  <si>
    <t>THIB INSURANCE BROKERS</t>
  </si>
  <si>
    <t>D00070253</t>
  </si>
  <si>
    <t>HO/V/29/E0000161</t>
  </si>
  <si>
    <t>ADENIYI COKER ARCHITECTS LIMITED</t>
  </si>
  <si>
    <t>B0366/HO</t>
  </si>
  <si>
    <t>CLEAR VISION INSURANCE BROKERS LTD.</t>
  </si>
  <si>
    <t>D00097045</t>
  </si>
  <si>
    <t>HO/E/21/E0000169</t>
  </si>
  <si>
    <t>S.C.C. (NIG.) LTD/FEDERAL MIN. OF WATER</t>
  </si>
  <si>
    <t>B0418/HO</t>
  </si>
  <si>
    <t>TAQWA INSURANCE BROKERS</t>
  </si>
  <si>
    <t>D00070740</t>
  </si>
  <si>
    <t>HO/A/08/E0000012</t>
  </si>
  <si>
    <t>TOWNCRIERS LTD</t>
  </si>
  <si>
    <t>D00070739</t>
  </si>
  <si>
    <t>HO/A/11/E0000126</t>
  </si>
  <si>
    <t>BO264/HO</t>
  </si>
  <si>
    <t>HYBRID INSURANCE BROKERS</t>
  </si>
  <si>
    <t>D00065060</t>
  </si>
  <si>
    <t>HO/E/24/E0000015</t>
  </si>
  <si>
    <t>COMPUTER WAREHOUSE</t>
  </si>
  <si>
    <t>D00066492</t>
  </si>
  <si>
    <t>HO/A/07/E0000081</t>
  </si>
  <si>
    <t>STRATEGIC ENERGY LIMITED</t>
  </si>
  <si>
    <t>D00078295</t>
  </si>
  <si>
    <t>HO/A/15/E0000158</t>
  </si>
  <si>
    <t>RUYI COMMUNICATIONS LIMITED</t>
  </si>
  <si>
    <t>A0056/HO</t>
  </si>
  <si>
    <t>P. W. NIG. LTD.</t>
  </si>
  <si>
    <t>D00090147</t>
  </si>
  <si>
    <t>HO/V/30/0000191</t>
  </si>
  <si>
    <t>P.W. NIGERIA LIMITED</t>
  </si>
  <si>
    <t>28-Aug-2009</t>
  </si>
  <si>
    <t>D00071358</t>
  </si>
  <si>
    <t>HO/V/30/E0000166</t>
  </si>
  <si>
    <t>P.W. NIGERIA LTD</t>
  </si>
  <si>
    <t>D00067832</t>
  </si>
  <si>
    <t>HO/M/27/E0000229</t>
  </si>
  <si>
    <t>TAL-BERT ENGINEERING SERVIES LTD</t>
  </si>
  <si>
    <t>D00077206</t>
  </si>
  <si>
    <t>HO/A/11/E0000128</t>
  </si>
  <si>
    <t>03-Jan-2011</t>
  </si>
  <si>
    <t>D00064368</t>
  </si>
  <si>
    <t>HO/V/29/G0003579</t>
  </si>
  <si>
    <t>18-Dec-2008</t>
  </si>
  <si>
    <t>17-Dec-2009</t>
  </si>
  <si>
    <t>ABOSEDE OYEBOADE MARY MRS</t>
  </si>
  <si>
    <t>16-Nov-2011</t>
  </si>
  <si>
    <t>D00100296</t>
  </si>
  <si>
    <t>HO/V/29/G0004027</t>
  </si>
  <si>
    <t>NIGERIAN MARITIME ADMINISTRATION AND SAFETY AGENCY</t>
  </si>
  <si>
    <t>HO/V/30/G0000332</t>
  </si>
  <si>
    <t>D00078585</t>
  </si>
  <si>
    <t>HO/V/29/G0002541</t>
  </si>
  <si>
    <t>IHUEGBU A.E. MR.</t>
  </si>
  <si>
    <t>26-Jul-2010</t>
  </si>
  <si>
    <t>D00081827</t>
  </si>
  <si>
    <t>HO/V/29/G0002753</t>
  </si>
  <si>
    <t>18-Jun-2011</t>
  </si>
  <si>
    <t>DABIRI BIODUN MR.</t>
  </si>
  <si>
    <t>14-Dec-2010</t>
  </si>
  <si>
    <t>D00086278</t>
  </si>
  <si>
    <t>HO/V/29/G0004400</t>
  </si>
  <si>
    <t>EKE-ALUKO ABIODUN DR.</t>
  </si>
  <si>
    <t>30-Apr-2011</t>
  </si>
  <si>
    <t>D00092853</t>
  </si>
  <si>
    <t>HO/A/16/0000077</t>
  </si>
  <si>
    <t>SAGOE KWESI MR. &amp; MRS.</t>
  </si>
  <si>
    <t>D00071989</t>
  </si>
  <si>
    <t>HO/A/16/G0000078</t>
  </si>
  <si>
    <t>22-Sep-2009</t>
  </si>
  <si>
    <t>OSHIN OLUSEGUN DR</t>
  </si>
  <si>
    <t>D00076901</t>
  </si>
  <si>
    <t>HO/V/29/G0000560</t>
  </si>
  <si>
    <t>27-Feb-2010</t>
  </si>
  <si>
    <t>26-Feb-2011</t>
  </si>
  <si>
    <t>BAMIDELE .A. ABIOSE</t>
  </si>
  <si>
    <t>03-Jun-2010</t>
  </si>
  <si>
    <t>D00080035</t>
  </si>
  <si>
    <t>11-Jun-2010</t>
  </si>
  <si>
    <t>10-Jun-2011</t>
  </si>
  <si>
    <t>D00077947</t>
  </si>
  <si>
    <t>HO/F/01/G0000534</t>
  </si>
  <si>
    <t>CAXTON-MARTINS JANET ABIMBOLA MRS.</t>
  </si>
  <si>
    <t>D00100380</t>
  </si>
  <si>
    <t>HO/A/16/G0000285</t>
  </si>
  <si>
    <t>DR. F. GBADEBO-SMITH</t>
  </si>
  <si>
    <t>D00100693</t>
  </si>
  <si>
    <t>D00101125</t>
  </si>
  <si>
    <t>HO/V/29/G0004524</t>
  </si>
  <si>
    <t>SMITH GBADEBO OSHUA</t>
  </si>
  <si>
    <t>D00089521</t>
  </si>
  <si>
    <t>HO/V/29/G0004648</t>
  </si>
  <si>
    <t>11-Feb-2011</t>
  </si>
  <si>
    <t>MR ADESOLA ADEPETUN</t>
  </si>
  <si>
    <t>D00100151</t>
  </si>
  <si>
    <t>HO/V/29/G0002084</t>
  </si>
  <si>
    <t>BISIRIYU O.M. MRS.</t>
  </si>
  <si>
    <t>D00098689</t>
  </si>
  <si>
    <t>HO/V/29/G0003790</t>
  </si>
  <si>
    <t>AJADI ADEWALE MR.</t>
  </si>
  <si>
    <t>D00065180</t>
  </si>
  <si>
    <t>HO/V/29/G0003617</t>
  </si>
  <si>
    <t>20-Jan-2010</t>
  </si>
  <si>
    <t>OJEH KALU OJEH</t>
  </si>
  <si>
    <t>10-Jul-2009</t>
  </si>
  <si>
    <t>D00067397</t>
  </si>
  <si>
    <t>HO/V/29/G0003241</t>
  </si>
  <si>
    <t>JUDE MONYE</t>
  </si>
  <si>
    <t>14-Aug-2009</t>
  </si>
  <si>
    <t>D00065851</t>
  </si>
  <si>
    <t>HO/V/29/G0003604</t>
  </si>
  <si>
    <t>EMPLOYEES / SPOUSES OF BANK PHB</t>
  </si>
  <si>
    <t>D00071923</t>
  </si>
  <si>
    <t>HO/V/29/G0003959</t>
  </si>
  <si>
    <t>ROLAND NWACHUKWU E. MR.</t>
  </si>
  <si>
    <t>30-Oct-2009</t>
  </si>
  <si>
    <t>D00071258</t>
  </si>
  <si>
    <t>HO/V/29/G0003473</t>
  </si>
  <si>
    <t>30-Oct-2010</t>
  </si>
  <si>
    <t>TESLIM YERIMAH .K.</t>
  </si>
  <si>
    <t>D00067852</t>
  </si>
  <si>
    <t>HO/V/29/G0003768</t>
  </si>
  <si>
    <t>NKIRU ASHIEGBU</t>
  </si>
  <si>
    <t>D00068792</t>
  </si>
  <si>
    <t>HO/V/29/G0003797</t>
  </si>
  <si>
    <t>27-May-2009</t>
  </si>
  <si>
    <t>STEVEN EKE</t>
  </si>
  <si>
    <t>D00064799</t>
  </si>
  <si>
    <t>HO/V/29/G0003052</t>
  </si>
  <si>
    <t>20-Jan-2009</t>
  </si>
  <si>
    <t>AUGUSTINE AGBO</t>
  </si>
  <si>
    <t>D00068399</t>
  </si>
  <si>
    <t>HO/V/29/G0003291</t>
  </si>
  <si>
    <t>BRIDGET MADUKAIFE</t>
  </si>
  <si>
    <t>D00068402</t>
  </si>
  <si>
    <t>HO/V/29/G0003292</t>
  </si>
  <si>
    <t>UBA PLC/ MADUKAIFE NKECHI</t>
  </si>
  <si>
    <t>D00072184</t>
  </si>
  <si>
    <t>HO/V/29/G0003425</t>
  </si>
  <si>
    <t>02-Oct-2009</t>
  </si>
  <si>
    <t>HOKE .K. WINIFRED</t>
  </si>
  <si>
    <t>D00064861</t>
  </si>
  <si>
    <t>HO/V/29/G0003567</t>
  </si>
  <si>
    <t>29-Dec-2008</t>
  </si>
  <si>
    <t>28-Dec-2009</t>
  </si>
  <si>
    <t>BEDE ALUGBUE</t>
  </si>
  <si>
    <t>D00065560</t>
  </si>
  <si>
    <t>HO/V/29/G0003660</t>
  </si>
  <si>
    <t>12-Feb-2010</t>
  </si>
  <si>
    <t>IHIMIRE MILLICENT</t>
  </si>
  <si>
    <t>D00070069</t>
  </si>
  <si>
    <t>16-Jul-2009</t>
  </si>
  <si>
    <t>D00072835</t>
  </si>
  <si>
    <t>HO/V/29/G0003971</t>
  </si>
  <si>
    <t>29-Sep-2010</t>
  </si>
  <si>
    <t>BOLANLE WILLIAMS</t>
  </si>
  <si>
    <t>D00073378</t>
  </si>
  <si>
    <t>HO/V/29/G0004034</t>
  </si>
  <si>
    <t>04-Nov-2009</t>
  </si>
  <si>
    <t>03-Nov-2010</t>
  </si>
  <si>
    <t>CHUKWUEMEKA ONYEGBULA</t>
  </si>
  <si>
    <t>D00074753</t>
  </si>
  <si>
    <t>HO/V/29/G0004093</t>
  </si>
  <si>
    <t>18-Dec-2009</t>
  </si>
  <si>
    <t>BABATUNDE AROGUNDADE</t>
  </si>
  <si>
    <t>D00074679</t>
  </si>
  <si>
    <t>HO/V/29/G0004113</t>
  </si>
  <si>
    <t>IGBO ANSELEM MR.</t>
  </si>
  <si>
    <t>15-Jun-2010</t>
  </si>
  <si>
    <t>D00078679</t>
  </si>
  <si>
    <t>HO/V/29/G0004249</t>
  </si>
  <si>
    <t>OLADOKUN AJI TAJUDEEN ALH</t>
  </si>
  <si>
    <t>D00077861</t>
  </si>
  <si>
    <t>HO/V/29/G0002168</t>
  </si>
  <si>
    <t>ADEKUNLE AJAI MR.</t>
  </si>
  <si>
    <t>D00076116</t>
  </si>
  <si>
    <t>D00079991</t>
  </si>
  <si>
    <t>05-Jun-2010</t>
  </si>
  <si>
    <t>D00077027</t>
  </si>
  <si>
    <t>HO/V/29/G0004050</t>
  </si>
  <si>
    <t>STANLEY UGWUMBA IKENNA MR.</t>
  </si>
  <si>
    <t>D00076892</t>
  </si>
  <si>
    <t>HO/V/29/G0004128</t>
  </si>
  <si>
    <t>07-Jan-2010</t>
  </si>
  <si>
    <t>06-Jan-2011</t>
  </si>
  <si>
    <t>EGUNDINA MUYIWA MR</t>
  </si>
  <si>
    <t>11-Oct-2010</t>
  </si>
  <si>
    <t>D00082038</t>
  </si>
  <si>
    <t>HO/V/29/G0003883</t>
  </si>
  <si>
    <t>02-Aug-2010</t>
  </si>
  <si>
    <t>SHODUNKE OLUGBENGA MR &amp; MRS</t>
  </si>
  <si>
    <t>D00084057</t>
  </si>
  <si>
    <t>HO/V/29/G0003549</t>
  </si>
  <si>
    <t>ENGR. IDOWU OLUSEGUN OLAWALE</t>
  </si>
  <si>
    <t>D00081611</t>
  </si>
  <si>
    <t>D00086455</t>
  </si>
  <si>
    <t>HO/V/29/G0003661</t>
  </si>
  <si>
    <t>19-Dec-2011</t>
  </si>
  <si>
    <t>ANYAKORAH CHRISTOPHER .U. DR</t>
  </si>
  <si>
    <t>D00083155</t>
  </si>
  <si>
    <t>17-Sep-2010</t>
  </si>
  <si>
    <t>D00085179</t>
  </si>
  <si>
    <t>HO/V/29/G0004035</t>
  </si>
  <si>
    <t>ABIOLA MHARUF ADERINOLA</t>
  </si>
  <si>
    <t>D00081203</t>
  </si>
  <si>
    <t>HO/V/29/G0004329</t>
  </si>
  <si>
    <t>22-Jun-2011</t>
  </si>
  <si>
    <t>ERHIEYOVWEN ORURUORU</t>
  </si>
  <si>
    <t>D00084649</t>
  </si>
  <si>
    <t>HO/V/29/G0004330</t>
  </si>
  <si>
    <t>MR. FRANCIS MADUKWE</t>
  </si>
  <si>
    <t>D00085884</t>
  </si>
  <si>
    <t>HO/V/29/G0004519</t>
  </si>
  <si>
    <t>OLABINTAN &amp; FAMILY</t>
  </si>
  <si>
    <t>D00088220</t>
  </si>
  <si>
    <t>HO/V/29/G0004565</t>
  </si>
  <si>
    <t>DAYO JAIYESIMI/ BANKPHB STAFFS</t>
  </si>
  <si>
    <t>D00088222</t>
  </si>
  <si>
    <t>HO/V/29/G0004567</t>
  </si>
  <si>
    <t>OLUFUNTO MABEWEJE/ BANKPHB STAFFS</t>
  </si>
  <si>
    <t>D00089009</t>
  </si>
  <si>
    <t>HO/V/29/G0004594</t>
  </si>
  <si>
    <t>19-Jan-2011</t>
  </si>
  <si>
    <t>AUGUSTINE AISHA/ BANK PHB STAFFS</t>
  </si>
  <si>
    <t>D00090451</t>
  </si>
  <si>
    <t>HO/V/29/G0004674</t>
  </si>
  <si>
    <t>EUDOKIA JUMBO / BANK PHB STAFFS</t>
  </si>
  <si>
    <t>D00090448</t>
  </si>
  <si>
    <t>HO/V/31/G0000051</t>
  </si>
  <si>
    <t>AKINWALE OLUWADAMILOLA / BANK PHB STAFFS</t>
  </si>
  <si>
    <t>D00088218</t>
  </si>
  <si>
    <t>HO/V/29/G0004564</t>
  </si>
  <si>
    <t>ABIGAIL AFOLAYAN/ BANK PHB STAFFS</t>
  </si>
  <si>
    <t>D00089006</t>
  </si>
  <si>
    <t>HO/V/29/G0004625</t>
  </si>
  <si>
    <t>BABATUNDE OSIKOYA / BANK PHB STAFFS</t>
  </si>
  <si>
    <t>D00087973</t>
  </si>
  <si>
    <t>HO/V/29/G0004551</t>
  </si>
  <si>
    <t>22-Dec-2010</t>
  </si>
  <si>
    <t>TAIWO SANUSI</t>
  </si>
  <si>
    <t>D00094282</t>
  </si>
  <si>
    <t>HO/V/29/G0003604C</t>
  </si>
  <si>
    <t>AMADI PETER J.C.(MR. )</t>
  </si>
  <si>
    <t>D00094378</t>
  </si>
  <si>
    <t>HO/V/29/G0004797</t>
  </si>
  <si>
    <t>MR &amp; MRS ROBERTS NANCY CHIGOZIE</t>
  </si>
  <si>
    <t>D00096476</t>
  </si>
  <si>
    <t>HO/V/29/G0005062</t>
  </si>
  <si>
    <t>28-Jul-2011</t>
  </si>
  <si>
    <t>27-Jul-2012</t>
  </si>
  <si>
    <t>OGUNJOBI OLAMIDE DORIS</t>
  </si>
  <si>
    <t>D00097573</t>
  </si>
  <si>
    <t>HO/V/29/G0005099</t>
  </si>
  <si>
    <t>BOLATITO ONI</t>
  </si>
  <si>
    <t>D00096073</t>
  </si>
  <si>
    <t>HO/F/01/G0000585</t>
  </si>
  <si>
    <t>OJO EMMANUEL OLORUNDARE</t>
  </si>
  <si>
    <t>D00101635</t>
  </si>
  <si>
    <t>HO/V/29/G0004542</t>
  </si>
  <si>
    <t>OJO SOLOMON OPEYEMI</t>
  </si>
  <si>
    <t>D00085871</t>
  </si>
  <si>
    <t>HO/V/29/G0004516</t>
  </si>
  <si>
    <t>30-Nov-2010</t>
  </si>
  <si>
    <t>AJULO FEMI (MR.)</t>
  </si>
  <si>
    <t>B0016/HO</t>
  </si>
  <si>
    <t>IMPERIAL TRUST INS. BROKERS</t>
  </si>
  <si>
    <t>D00098757</t>
  </si>
  <si>
    <t>HO/V/29/G0002048</t>
  </si>
  <si>
    <t>PRINCE K.O. AKINGBADE</t>
  </si>
  <si>
    <t>D00064827</t>
  </si>
  <si>
    <t>HO/F/01/G0000277</t>
  </si>
  <si>
    <t>OGUNDARE SHADE MRS</t>
  </si>
  <si>
    <t>D00071370</t>
  </si>
  <si>
    <t>22-Aug-2009</t>
  </si>
  <si>
    <t>22-Aug-2010</t>
  </si>
  <si>
    <t>D00070494</t>
  </si>
  <si>
    <t>HO/V/29/G0003884</t>
  </si>
  <si>
    <t>OGUNRINDE OLUSOJI KAYODE MR.</t>
  </si>
  <si>
    <t>D00070251</t>
  </si>
  <si>
    <t>HO/V/29/G0003330</t>
  </si>
  <si>
    <t>OKE JOHN EYITAYO MR</t>
  </si>
  <si>
    <t>D00074978</t>
  </si>
  <si>
    <t>HO/V/30/G0000279</t>
  </si>
  <si>
    <t>AWOTIDE RICHARD MR.</t>
  </si>
  <si>
    <t>D00071025</t>
  </si>
  <si>
    <t>HO/F/01/G0000492</t>
  </si>
  <si>
    <t>DESALU OMORINSOJO MRS.</t>
  </si>
  <si>
    <t>D00086543</t>
  </si>
  <si>
    <t>HO/V/29/G0004105</t>
  </si>
  <si>
    <t>CHIEF (MRS) M.O. BABALOLA</t>
  </si>
  <si>
    <t>D00098240</t>
  </si>
  <si>
    <t>HO/V/29/G0000971</t>
  </si>
  <si>
    <t>25-Jul-2011</t>
  </si>
  <si>
    <t>OYINKAN ADEWALE (MRS)</t>
  </si>
  <si>
    <t>D00068725</t>
  </si>
  <si>
    <t>HO/V/29/G0002713</t>
  </si>
  <si>
    <t>VAUGHAN E.O.AYO - MR.</t>
  </si>
  <si>
    <t>D00070612</t>
  </si>
  <si>
    <t>HO/V/29/G0003903</t>
  </si>
  <si>
    <t>OLOPADE AKINLOLA IREWUNMI MR &amp; MRS</t>
  </si>
  <si>
    <t>D00096296</t>
  </si>
  <si>
    <t>HO/V/29/G0003917</t>
  </si>
  <si>
    <t>BUHARI SHEHU YAR'ADUA</t>
  </si>
  <si>
    <t>D00100364</t>
  </si>
  <si>
    <t>HO/V/29/G0004038</t>
  </si>
  <si>
    <t>11-Nov-2012</t>
  </si>
  <si>
    <t>MUKHTAR ABUBAKAR M. MR</t>
  </si>
  <si>
    <t>D00076332</t>
  </si>
  <si>
    <t>HO/V/29/G0004172</t>
  </si>
  <si>
    <t>26-Jan-2010</t>
  </si>
  <si>
    <t>EMAFO EBIAHO MR.</t>
  </si>
  <si>
    <t>D00068077</t>
  </si>
  <si>
    <t>HO/F/01/G0000433</t>
  </si>
  <si>
    <t>26-Apr-2009</t>
  </si>
  <si>
    <t>EMAFO EBIGHE MR.</t>
  </si>
  <si>
    <t>D00067742</t>
  </si>
  <si>
    <t>HO/A/16/G0000186</t>
  </si>
  <si>
    <t>06-Apr-2009</t>
  </si>
  <si>
    <t>OYEWUNMI BOYE MR</t>
  </si>
  <si>
    <t>D00093711</t>
  </si>
  <si>
    <t>HO/V/29/G0004768</t>
  </si>
  <si>
    <t>ESAN OLUWAFEMI ENIOLA</t>
  </si>
  <si>
    <t>D00088759</t>
  </si>
  <si>
    <t>HO/A/16/G0000263</t>
  </si>
  <si>
    <t>PASTOR &amp; MRS. OLATUNJI ADEBOWALE ADENOLA</t>
  </si>
  <si>
    <t>D00101752</t>
  </si>
  <si>
    <t>HO/V/29/G0005230</t>
  </si>
  <si>
    <t>MRS. AROKOYU OLANIKE STELLA</t>
  </si>
  <si>
    <t>D00099955</t>
  </si>
  <si>
    <t>HO/F/01/G0000603</t>
  </si>
  <si>
    <t>ADENIRAN TEMITAYO</t>
  </si>
  <si>
    <t>D00072576</t>
  </si>
  <si>
    <t>HO/V/29/G0003594</t>
  </si>
  <si>
    <t>31-Dec-2008</t>
  </si>
  <si>
    <t>FAJOBI A.O MR.</t>
  </si>
  <si>
    <t>D00086026</t>
  </si>
  <si>
    <t>HO/A/16/G0000195</t>
  </si>
  <si>
    <t>OBRIMAH TUNDE MR.</t>
  </si>
  <si>
    <t>D00066674</t>
  </si>
  <si>
    <t>HO/F/01/G0000475</t>
  </si>
  <si>
    <t>AGBABIAKA KEHINDE MR</t>
  </si>
  <si>
    <t>D00069793</t>
  </si>
  <si>
    <t>HO/V/29/G0003315</t>
  </si>
  <si>
    <t>16-Jun-2009</t>
  </si>
  <si>
    <t>YETADE ELSA ADEYEMI</t>
  </si>
  <si>
    <t>D00084235</t>
  </si>
  <si>
    <t>HO/V/29/G0003966</t>
  </si>
  <si>
    <t>MARTINS AYODELE O. MR.</t>
  </si>
  <si>
    <t>06-Aug-2010</t>
  </si>
  <si>
    <t>D00082171</t>
  </si>
  <si>
    <t>HO/F/01/G0000545</t>
  </si>
  <si>
    <t>NIGERIA PORTS AUTHORITY</t>
  </si>
  <si>
    <t>D00085178</t>
  </si>
  <si>
    <t>HO/V/29/G0004379</t>
  </si>
  <si>
    <t>NIGERIAN PORTS AUTHORITY</t>
  </si>
  <si>
    <t>D00072045</t>
  </si>
  <si>
    <t>HO/V/29/G0000777</t>
  </si>
  <si>
    <t>OGUNDIMU MOBOLAJI MISS</t>
  </si>
  <si>
    <t>D00065285</t>
  </si>
  <si>
    <t>HO/A/16/G0000214</t>
  </si>
  <si>
    <t>27-Jan-2009</t>
  </si>
  <si>
    <t>SHOJI OLADIMEJI MR</t>
  </si>
  <si>
    <t>D00067177</t>
  </si>
  <si>
    <t>HO/V/29/G0003218</t>
  </si>
  <si>
    <t>NJOWUSI GILBRALTAR MR</t>
  </si>
  <si>
    <t>D00071211</t>
  </si>
  <si>
    <t>HO/V/29/G0003926</t>
  </si>
  <si>
    <t>20-Aug-2009</t>
  </si>
  <si>
    <t>KUTEYI BIOLA MR.</t>
  </si>
  <si>
    <t>D00091902</t>
  </si>
  <si>
    <t>HO/V/29/G0002570</t>
  </si>
  <si>
    <t>09-Apr-2011</t>
  </si>
  <si>
    <t>08-Apr-2012</t>
  </si>
  <si>
    <t>ADEBIYI A.S. MR. &amp; MRS.</t>
  </si>
  <si>
    <t>B0107/HO</t>
  </si>
  <si>
    <t>MULTILATERAL INSURANCE BROKERS</t>
  </si>
  <si>
    <t>D00065600</t>
  </si>
  <si>
    <t>HO/V/29/G0003667</t>
  </si>
  <si>
    <t>22-Feb-2010</t>
  </si>
  <si>
    <t>ADEBOYE ENOCH A. PASTOR</t>
  </si>
  <si>
    <t>D00066210</t>
  </si>
  <si>
    <t>HO/V/29/G0003686</t>
  </si>
  <si>
    <t>04-Feb-2010</t>
  </si>
  <si>
    <t>ADENIYI OLUGBENGA OYEDELE</t>
  </si>
  <si>
    <t>B0111/HO</t>
  </si>
  <si>
    <t>FRED MORLEY INS. BROKERS</t>
  </si>
  <si>
    <t>D00083136</t>
  </si>
  <si>
    <t>HO/A/09/G0000004</t>
  </si>
  <si>
    <t>01-Jan-2003</t>
  </si>
  <si>
    <t>31-Dec-2003</t>
  </si>
  <si>
    <t>LAGOS STATE DEVELOPMENT AND PROPERTY COR</t>
  </si>
  <si>
    <t>D00083135</t>
  </si>
  <si>
    <t>HO/A/05/G0000003</t>
  </si>
  <si>
    <t>L/STATE DEV. &amp; PROP. CORPORATION</t>
  </si>
  <si>
    <t>D00083134</t>
  </si>
  <si>
    <t>HO/A/14/G0000002</t>
  </si>
  <si>
    <t>LAGOS STATE DEVELOPMENT AND PROPERTY CORPORATION</t>
  </si>
  <si>
    <t>B0124/HO</t>
  </si>
  <si>
    <t>AFRICAN INSURANCE BROKERS LTD</t>
  </si>
  <si>
    <t>13-Jul-2011</t>
  </si>
  <si>
    <t>D00095820</t>
  </si>
  <si>
    <t>HO/V/29/G0004351</t>
  </si>
  <si>
    <t>12-Jul-2011</t>
  </si>
  <si>
    <t>CAPT. &amp; MRS ANTHONY OGHIDE</t>
  </si>
  <si>
    <t>B0128/HO</t>
  </si>
  <si>
    <t>CHROME INSURANCE BROKERS</t>
  </si>
  <si>
    <t>D00101917</t>
  </si>
  <si>
    <t>HO/V/29/G0005242</t>
  </si>
  <si>
    <t>AARE TOLA ODUNUGA</t>
  </si>
  <si>
    <t>D00072330</t>
  </si>
  <si>
    <t>HO/V/30/G0000289</t>
  </si>
  <si>
    <t>OLAKANMI IGBEKELE EDWARD MR.</t>
  </si>
  <si>
    <t>D00068369</t>
  </si>
  <si>
    <t>HO/F/01/G0000507</t>
  </si>
  <si>
    <t>14-May-2009</t>
  </si>
  <si>
    <t>LANRE ADEDIRAN</t>
  </si>
  <si>
    <t>D00068322</t>
  </si>
  <si>
    <t>HO/V/29/G0003787</t>
  </si>
  <si>
    <t>18-May-2009</t>
  </si>
  <si>
    <t>17-May-2010</t>
  </si>
  <si>
    <t>FUNMILAYO MICHAEL BAMIDELE</t>
  </si>
  <si>
    <t>D00070877</t>
  </si>
  <si>
    <t>HO/V/29/G0003908</t>
  </si>
  <si>
    <t>06-Aug-2009</t>
  </si>
  <si>
    <t>OLUYEMISI OYEWOLE</t>
  </si>
  <si>
    <t>D00082466</t>
  </si>
  <si>
    <t>HO/V/29/G0004369</t>
  </si>
  <si>
    <t>27-Jul-2011</t>
  </si>
  <si>
    <t>AKINTOLA OLAYINKA</t>
  </si>
  <si>
    <t>D00082513</t>
  </si>
  <si>
    <t>HO/V/29/G0004395</t>
  </si>
  <si>
    <t>26-Jul-2011</t>
  </si>
  <si>
    <t>SHODUNKE MICHAEL O. MR</t>
  </si>
  <si>
    <t>D00086204</t>
  </si>
  <si>
    <t>14-Oct-2010</t>
  </si>
  <si>
    <t>D00083479</t>
  </si>
  <si>
    <t>HO/V/29/G0004438</t>
  </si>
  <si>
    <t>SAMUEL OLUDARE AINA</t>
  </si>
  <si>
    <t>D00083375</t>
  </si>
  <si>
    <t>HO/V/29/G0004444</t>
  </si>
  <si>
    <t>COKER OMOLOLA M. MRS</t>
  </si>
  <si>
    <t>18-Feb-2011</t>
  </si>
  <si>
    <t>D00089794</t>
  </si>
  <si>
    <t>HO/F/01/G0000565</t>
  </si>
  <si>
    <t>OLUSOLA OMOTUNDE-YOUNG</t>
  </si>
  <si>
    <t>D00084677</t>
  </si>
  <si>
    <t>HO/V/29/G0004436</t>
  </si>
  <si>
    <t>SURVEYOR SEGUN OSIFESO</t>
  </si>
  <si>
    <t>B0179/HO</t>
  </si>
  <si>
    <t>FAIRDEAL INSURANCE BROKERS</t>
  </si>
  <si>
    <t>D00080698</t>
  </si>
  <si>
    <t>HO/A/16/G0000251</t>
  </si>
  <si>
    <t>EBUH VINCENT MR.</t>
  </si>
  <si>
    <t>D00074145</t>
  </si>
  <si>
    <t>HO/A/37/G0000021</t>
  </si>
  <si>
    <t>08-Dec-2009</t>
  </si>
  <si>
    <t>08-Dec-2010</t>
  </si>
  <si>
    <t>AJOKU NKEM MR.</t>
  </si>
  <si>
    <t>D00074181</t>
  </si>
  <si>
    <t>HO/F/01/G0000511</t>
  </si>
  <si>
    <t>08-Dec-2008</t>
  </si>
  <si>
    <t>D00074182</t>
  </si>
  <si>
    <t>D00064390</t>
  </si>
  <si>
    <t>HO/V/29/G0003578</t>
  </si>
  <si>
    <t>19-Dec-2008</t>
  </si>
  <si>
    <t>EMENI IDISE MR</t>
  </si>
  <si>
    <t>D00066311</t>
  </si>
  <si>
    <t>HO/V/29/G0003695</t>
  </si>
  <si>
    <t>ADEBAYO KOFOWOROLA MRS</t>
  </si>
  <si>
    <t>D00068192</t>
  </si>
  <si>
    <t>HO/V/29/G0003789</t>
  </si>
  <si>
    <t>ADEBAYO ADETUNJI MR.</t>
  </si>
  <si>
    <t>D00071724</t>
  </si>
  <si>
    <t>HO/V/29/G0003952</t>
  </si>
  <si>
    <t>10-Sep-2010</t>
  </si>
  <si>
    <t>MICHAEL .A. IGHOFOSE</t>
  </si>
  <si>
    <t>D00074178</t>
  </si>
  <si>
    <t>HO/V/29/G0004089</t>
  </si>
  <si>
    <t>TONY NDAH</t>
  </si>
  <si>
    <t>D00075621</t>
  </si>
  <si>
    <t>HO/V/29/G0004142</t>
  </si>
  <si>
    <t>NNEKA RITA C NZERIBE</t>
  </si>
  <si>
    <t>D00082559</t>
  </si>
  <si>
    <t>HO/V/29/G0003933</t>
  </si>
  <si>
    <t>21-Aug-2010</t>
  </si>
  <si>
    <t>OKOSUN FRANCIS MR</t>
  </si>
  <si>
    <t>D00081617</t>
  </si>
  <si>
    <t>HO/V/29/G0004357</t>
  </si>
  <si>
    <t>LOLA IDUDU</t>
  </si>
  <si>
    <t>D00083321</t>
  </si>
  <si>
    <t>D00086242</t>
  </si>
  <si>
    <t>HO/V/29/G0004532</t>
  </si>
  <si>
    <t>10-Dec-2010</t>
  </si>
  <si>
    <t>SOLOMON OLATUNJI</t>
  </si>
  <si>
    <t>D00090462</t>
  </si>
  <si>
    <t>HO/V/29/G0003905</t>
  </si>
  <si>
    <t>CHIEF (MRS) ALICE AHWINAHWI</t>
  </si>
  <si>
    <t>D00092561</t>
  </si>
  <si>
    <t>HO/V/29/G0003520</t>
  </si>
  <si>
    <t>25-Nov-2010</t>
  </si>
  <si>
    <t>ADESALU .O. FRANCIS</t>
  </si>
  <si>
    <t>D00067105</t>
  </si>
  <si>
    <t>HO/F/01/G0000429</t>
  </si>
  <si>
    <t>ENGR. OLADELE ADISA QUADRI</t>
  </si>
  <si>
    <t>07-Dec-2009</t>
  </si>
  <si>
    <t>D00073397</t>
  </si>
  <si>
    <t>HO/V/29/G0002100</t>
  </si>
  <si>
    <t>OLUSANYA ADEKUNBI MRS</t>
  </si>
  <si>
    <t>D00074359</t>
  </si>
  <si>
    <t>HO/V/29/G0003513</t>
  </si>
  <si>
    <t>21-Dec-2010</t>
  </si>
  <si>
    <t>ANIMASHAUN ADEMOLA MR &amp; MRS</t>
  </si>
  <si>
    <t>B0217/HO</t>
  </si>
  <si>
    <t>FLOURISH INSURANCE BROKERS LTD</t>
  </si>
  <si>
    <t>D00076676</t>
  </si>
  <si>
    <t>HO/V/29/G0004181</t>
  </si>
  <si>
    <t>OMOJOKUN ABAYOMI MR. &amp; MRS.</t>
  </si>
  <si>
    <t>B0222/HO</t>
  </si>
  <si>
    <t>EXCELLENCE &amp; TRUST INS. BROKER</t>
  </si>
  <si>
    <t>D00100371</t>
  </si>
  <si>
    <t>HO/V/29/G0004486</t>
  </si>
  <si>
    <t>LAMBERT OFOEGBU</t>
  </si>
  <si>
    <t>D00100372</t>
  </si>
  <si>
    <t>HO/V/29/G0004487</t>
  </si>
  <si>
    <t>LAMBERT IKECHI OFOEGBU</t>
  </si>
  <si>
    <t>D00070421</t>
  </si>
  <si>
    <t>HO/V/29/G0003890</t>
  </si>
  <si>
    <t>LAGOS STATE DEV. &amp; PROPERTY CORPORATION</t>
  </si>
  <si>
    <t>D00070396</t>
  </si>
  <si>
    <t>HO/V/30/G0000280</t>
  </si>
  <si>
    <t>17-Apr-2009</t>
  </si>
  <si>
    <t>D00070418</t>
  </si>
  <si>
    <t>HO/V/30/G0000281</t>
  </si>
  <si>
    <t>D00070436</t>
  </si>
  <si>
    <t>HO/V/29/G0003891</t>
  </si>
  <si>
    <t>B0226/HO</t>
  </si>
  <si>
    <t>XCELLENCE &amp; TRUST INS BRKS LTD</t>
  </si>
  <si>
    <t>D00084129</t>
  </si>
  <si>
    <t>HO/V/30/G0000327</t>
  </si>
  <si>
    <t>VICTORIA ADECHI (MRS)</t>
  </si>
  <si>
    <t>D00095117</t>
  </si>
  <si>
    <t>HO/V/29/G0001903</t>
  </si>
  <si>
    <t>OGUNNAIKE OLUSEUN A. MR.</t>
  </si>
  <si>
    <t>D00085491</t>
  </si>
  <si>
    <t>HO/V/29/G0003475</t>
  </si>
  <si>
    <t>08-Nov-2010</t>
  </si>
  <si>
    <t>MR &amp; MRS JEFFERY TAYLAUR</t>
  </si>
  <si>
    <t>D00064402</t>
  </si>
  <si>
    <t>HO/V/29/G0001567</t>
  </si>
  <si>
    <t>18-Jan-2009</t>
  </si>
  <si>
    <t>17-Jan-2010</t>
  </si>
  <si>
    <t>OLATUNDE KOLA PASTOR</t>
  </si>
  <si>
    <t>D00066733</t>
  </si>
  <si>
    <t>D00071583</t>
  </si>
  <si>
    <t>HO/V/29/G0002715</t>
  </si>
  <si>
    <t>08-Sep-2009</t>
  </si>
  <si>
    <t>ADEDEJI KAYODE I. MR.</t>
  </si>
  <si>
    <t>D00067041</t>
  </si>
  <si>
    <t>HO/V/29/G0002535</t>
  </si>
  <si>
    <t>19-Mar-2010</t>
  </si>
  <si>
    <t>FOLUKE OLADAPO</t>
  </si>
  <si>
    <t>D00098328</t>
  </si>
  <si>
    <t>HO/F/01/G0000590</t>
  </si>
  <si>
    <t>LAGOS METROPOLITAN AREA TRANSPORT AUTHORITY</t>
  </si>
  <si>
    <t>D00064289</t>
  </si>
  <si>
    <t>HO/V/29/G0003597</t>
  </si>
  <si>
    <t>07-Jan-2009</t>
  </si>
  <si>
    <t>SANNI OLA MR.</t>
  </si>
  <si>
    <t>D00078416</t>
  </si>
  <si>
    <t>HO/V/29/G0002378</t>
  </si>
  <si>
    <t>BASSEY GODWIN MR.</t>
  </si>
  <si>
    <t>D00080218</t>
  </si>
  <si>
    <t>HO/V/29/G0003968</t>
  </si>
  <si>
    <t>11-Jan-2010</t>
  </si>
  <si>
    <t>10-Jan-2011</t>
  </si>
  <si>
    <t>TIJANI OLAWALE MR</t>
  </si>
  <si>
    <t>D00081188</t>
  </si>
  <si>
    <t>D00100774</t>
  </si>
  <si>
    <t>HO/V/29/G0004010</t>
  </si>
  <si>
    <t>OGUNSANYA WOLE MR</t>
  </si>
  <si>
    <t>D00102214</t>
  </si>
  <si>
    <t>HO/V/29/G0004104</t>
  </si>
  <si>
    <t>ADEDEJI AJI ISIAKA ADEGOKE ALH</t>
  </si>
  <si>
    <t>B0250/HO</t>
  </si>
  <si>
    <t>PARAMOUNT EDGE INS. BROKERS</t>
  </si>
  <si>
    <t>D00083379</t>
  </si>
  <si>
    <t>ho/v/29/g0004356</t>
  </si>
  <si>
    <t>OKONKWO FELIX IKE MR.</t>
  </si>
  <si>
    <t>D00067119</t>
  </si>
  <si>
    <t>HO/A/03/G0000161</t>
  </si>
  <si>
    <t>ADEGBOYE ADETAYO MR.</t>
  </si>
  <si>
    <t>D00067118</t>
  </si>
  <si>
    <t>HO/F/01/G0000504</t>
  </si>
  <si>
    <t>27-Mar-2010</t>
  </si>
  <si>
    <t>28-Apr-2009</t>
  </si>
  <si>
    <t>D00067431</t>
  </si>
  <si>
    <t>HO/V/29/G0003745</t>
  </si>
  <si>
    <t>OGUNLEYE VICTOR OLUFEMI</t>
  </si>
  <si>
    <t>D00073091</t>
  </si>
  <si>
    <t>HO/V/29/G0003438</t>
  </si>
  <si>
    <t>13-Oct-2009</t>
  </si>
  <si>
    <t>12-Oct-2010</t>
  </si>
  <si>
    <t>OMOLOLA OLA</t>
  </si>
  <si>
    <t>D00072868</t>
  </si>
  <si>
    <t>HO/V/29/G0002874</t>
  </si>
  <si>
    <t>08-Oct-2010</t>
  </si>
  <si>
    <t>ONI TOLULOPE MR.</t>
  </si>
  <si>
    <t>D00064463</t>
  </si>
  <si>
    <t>HO/V/29/G0003156</t>
  </si>
  <si>
    <t>24-Feb-2008</t>
  </si>
  <si>
    <t>SEGUN OPESEITAN</t>
  </si>
  <si>
    <t>24-Apr-2009</t>
  </si>
  <si>
    <t>D00067081</t>
  </si>
  <si>
    <t>HO/V/29/G0003728</t>
  </si>
  <si>
    <t>YAHAYA OLAYIWOLA MR.</t>
  </si>
  <si>
    <t>D00066653</t>
  </si>
  <si>
    <t>HO/V/29/G0003705</t>
  </si>
  <si>
    <t>18-Mar-2009</t>
  </si>
  <si>
    <t>LAWAL MODUPE MRS</t>
  </si>
  <si>
    <t>09-Jun-2009</t>
  </si>
  <si>
    <t>D00067228</t>
  </si>
  <si>
    <t>HO/F/01/G0000439</t>
  </si>
  <si>
    <t>WILLIAMS L.A. MR. &amp; MRS.</t>
  </si>
  <si>
    <t>D00067400</t>
  </si>
  <si>
    <t>HO/A/16/G0000173</t>
  </si>
  <si>
    <t>25-Apr-2010</t>
  </si>
  <si>
    <t>WILLIAMS L.A. MR &amp; MRS</t>
  </si>
  <si>
    <t>26-Jun-2009</t>
  </si>
  <si>
    <t>D00069476</t>
  </si>
  <si>
    <t>HO/V/29/G0003848</t>
  </si>
  <si>
    <t>ADEBAYO ADEBOYE CLEMENT</t>
  </si>
  <si>
    <t>D00067977</t>
  </si>
  <si>
    <t>HO/V/29/G0003731</t>
  </si>
  <si>
    <t>11-May-2009</t>
  </si>
  <si>
    <t>OWOEYE ADEKUNLE MR.</t>
  </si>
  <si>
    <t>D00070913</t>
  </si>
  <si>
    <t>HO/V/29/G0003913</t>
  </si>
  <si>
    <t>12-Aug-2009</t>
  </si>
  <si>
    <t>11-Aug-2010</t>
  </si>
  <si>
    <t>ADEGBITE OLUKUNLE MR</t>
  </si>
  <si>
    <t>D00071702</t>
  </si>
  <si>
    <t>HO/V/29/G0003949</t>
  </si>
  <si>
    <t>PROF A.O EKUNDAYO</t>
  </si>
  <si>
    <t>20-Oct-2009</t>
  </si>
  <si>
    <t>D00072180</t>
  </si>
  <si>
    <t>HO/V/29/G0003972</t>
  </si>
  <si>
    <t>YETUNDE SALAKO FOLASADE MRS</t>
  </si>
  <si>
    <t>D00072816</t>
  </si>
  <si>
    <t>HO/V/29/G0004009</t>
  </si>
  <si>
    <t>26-Oct-2009</t>
  </si>
  <si>
    <t>25-Oct-2010</t>
  </si>
  <si>
    <t>OLUSOLA IDOWU</t>
  </si>
  <si>
    <t>D00070915</t>
  </si>
  <si>
    <t>D00068652</t>
  </si>
  <si>
    <t>HO/V/29/G0003806</t>
  </si>
  <si>
    <t>16-May-2009</t>
  </si>
  <si>
    <t>KADIRI J.S. MR.</t>
  </si>
  <si>
    <t>D00074563</t>
  </si>
  <si>
    <t>HO/V/29/G0004073</t>
  </si>
  <si>
    <t>03-Dec-2010</t>
  </si>
  <si>
    <t>AKALA FRANCISCA A. DR.</t>
  </si>
  <si>
    <t>D00074611</t>
  </si>
  <si>
    <t>HO/V/29/G0004090</t>
  </si>
  <si>
    <t>OSUNKEYE YEJIDE MRS.</t>
  </si>
  <si>
    <t>D00077914</t>
  </si>
  <si>
    <t>HO/F/01/G0000471</t>
  </si>
  <si>
    <t>15-Jan-2010</t>
  </si>
  <si>
    <t>YEMILOLA OKANLAWON (MRS.)</t>
  </si>
  <si>
    <t>D00078764</t>
  </si>
  <si>
    <t>HO/F/01/G0000535</t>
  </si>
  <si>
    <t>OMOTOSHO YOMI MR</t>
  </si>
  <si>
    <t>D00078605</t>
  </si>
  <si>
    <t>HO/V/29/G0004246</t>
  </si>
  <si>
    <t>ADEOJO TITI MRS</t>
  </si>
  <si>
    <t>D00079246</t>
  </si>
  <si>
    <t>HO/V/29/G0004272</t>
  </si>
  <si>
    <t>IYAMU IMADE JENNIFER MISS</t>
  </si>
  <si>
    <t>D00077854</t>
  </si>
  <si>
    <t>HO/F/01/G0000501</t>
  </si>
  <si>
    <t>13-Feb-2011</t>
  </si>
  <si>
    <t>KANU NWANKWO</t>
  </si>
  <si>
    <t>D00075684</t>
  </si>
  <si>
    <t>HO/V/29/G0004145</t>
  </si>
  <si>
    <t>OGUNYEMI SAMSON MR</t>
  </si>
  <si>
    <t>D00080840</t>
  </si>
  <si>
    <t>HO/V/29/G0004327</t>
  </si>
  <si>
    <t>DANIEL FOLORUNSHO AYOKUNLE MR</t>
  </si>
  <si>
    <t>D00091909</t>
  </si>
  <si>
    <t>HO/V/29/G0004231</t>
  </si>
  <si>
    <t>BABOR-EGEREGOR TOKUNBO MRS.</t>
  </si>
  <si>
    <t>D00094936</t>
  </si>
  <si>
    <t>HO/A/16/G0000248</t>
  </si>
  <si>
    <t>BABOR-EGEREGOR TOKUNBOH MRS</t>
  </si>
  <si>
    <t>D00094918</t>
  </si>
  <si>
    <t>HO/F/01/G0000538</t>
  </si>
  <si>
    <t>D00094443</t>
  </si>
  <si>
    <t>HO/V/29/G0005004</t>
  </si>
  <si>
    <t>14-Jun-2011</t>
  </si>
  <si>
    <t>13-Jun-2012</t>
  </si>
  <si>
    <t>BELGORE ISIAKA OLARONGBE</t>
  </si>
  <si>
    <t>D00079168</t>
  </si>
  <si>
    <t>HO/V/29/G0004268</t>
  </si>
  <si>
    <t>ELODIMOR EDWIN MR.</t>
  </si>
  <si>
    <t>B0301/HO</t>
  </si>
  <si>
    <t>NISSI INSURANCE BROKERS LTD</t>
  </si>
  <si>
    <t>D00100190</t>
  </si>
  <si>
    <t>HO/V/29/G0001457</t>
  </si>
  <si>
    <t>CHIEF ADEDAYO MEGBOPE</t>
  </si>
  <si>
    <t>D00069098</t>
  </si>
  <si>
    <t>HO/V/29/G0003833</t>
  </si>
  <si>
    <t>ASHAFA FUNMILAYO MRS</t>
  </si>
  <si>
    <t>D00074756</t>
  </si>
  <si>
    <t>HO/V/29/G0004126</t>
  </si>
  <si>
    <t>AKINDIPE JOSHUA KEHINDE</t>
  </si>
  <si>
    <t>D00070360</t>
  </si>
  <si>
    <t>HO/V/29/G0003888</t>
  </si>
  <si>
    <t>24-Jul-2009</t>
  </si>
  <si>
    <t>23-Jul-2010</t>
  </si>
  <si>
    <t>ENGR. SAMUEL ADEGBOYEGA</t>
  </si>
  <si>
    <t>D00084299</t>
  </si>
  <si>
    <t>HO/V/29/G0003981</t>
  </si>
  <si>
    <t>OMOLE SUNDAY O. MR &amp; MRS</t>
  </si>
  <si>
    <t>D00095141</t>
  </si>
  <si>
    <t>HO/V/29/G0003866</t>
  </si>
  <si>
    <t>ADETIMEHIN OLUWOLE MR</t>
  </si>
  <si>
    <t>D00067450</t>
  </si>
  <si>
    <t>HO/V/29/G0003747</t>
  </si>
  <si>
    <t>ABDULMALIK OLAIDE FAUZIAH</t>
  </si>
  <si>
    <t>D00071093</t>
  </si>
  <si>
    <t>HO/V/29/G0003922</t>
  </si>
  <si>
    <t>MALIK KAZEEM</t>
  </si>
  <si>
    <t>B0332/HO</t>
  </si>
  <si>
    <t>BLYTHE INSURANCE BROKERS LTD</t>
  </si>
  <si>
    <t>D00066001</t>
  </si>
  <si>
    <t>HO/V/29/G0003170</t>
  </si>
  <si>
    <t>IDOWU ABIMBOLA SADE</t>
  </si>
  <si>
    <t>09-Mar-2011</t>
  </si>
  <si>
    <t>D00090461</t>
  </si>
  <si>
    <t>HO/V/29/G0004647</t>
  </si>
  <si>
    <t>EPE LOCAL GOVERNMENT</t>
  </si>
  <si>
    <t>B0352/HO</t>
  </si>
  <si>
    <t>BG INSURANCE BROKERS LTD</t>
  </si>
  <si>
    <t>D00079071</t>
  </si>
  <si>
    <t>HO/A/16/G0000196</t>
  </si>
  <si>
    <t>04-Apr-2010</t>
  </si>
  <si>
    <t>03-Apr-2011</t>
  </si>
  <si>
    <t>OLASUPO AKIN MR.</t>
  </si>
  <si>
    <t>B0355/HO</t>
  </si>
  <si>
    <t>INDENT INSURANCE BROKERS LTD.</t>
  </si>
  <si>
    <t>D00064968</t>
  </si>
  <si>
    <t>HO/A/16/G0000086</t>
  </si>
  <si>
    <t>AYENI BABATUNDE OLADIMEJI (MR)</t>
  </si>
  <si>
    <t>D00074588</t>
  </si>
  <si>
    <t>HO/V/29/G0003038</t>
  </si>
  <si>
    <t>10-Dec-2009</t>
  </si>
  <si>
    <t>09-Dec-2010</t>
  </si>
  <si>
    <t>SULE HAMMED MR.</t>
  </si>
  <si>
    <t>D00076207</t>
  </si>
  <si>
    <t>28-Nov-2009</t>
  </si>
  <si>
    <t>D00097905</t>
  </si>
  <si>
    <t>HO/V/29/G0003948</t>
  </si>
  <si>
    <t>08-Sep-2011</t>
  </si>
  <si>
    <t>KEMI SOTIMINU</t>
  </si>
  <si>
    <t>D00085153</t>
  </si>
  <si>
    <t>HO/V/29/G0004478</t>
  </si>
  <si>
    <t>BENJAMIN OLUROPO AJAYI</t>
  </si>
  <si>
    <t>D00096964</t>
  </si>
  <si>
    <t>HO/A/16/G0000252</t>
  </si>
  <si>
    <t>OLADIGBOLU ABIDEMI &amp; MRS. FOLAKE MR.</t>
  </si>
  <si>
    <t>28-Sep-2010</t>
  </si>
  <si>
    <t>D00083214</t>
  </si>
  <si>
    <t>HO/V/29/G0004425</t>
  </si>
  <si>
    <t>OLADIRAN AKINYEMI MR. &amp; MRS.</t>
  </si>
  <si>
    <t>B0372/HO</t>
  </si>
  <si>
    <t>GLOBAL TREND INSURANCE BROKERS LIMITED</t>
  </si>
  <si>
    <t>D00099921</t>
  </si>
  <si>
    <t>HO/V/29/G0005167</t>
  </si>
  <si>
    <t>MRS. KALEJAYE OLUWAFUNMILOLA</t>
  </si>
  <si>
    <t>D00099913</t>
  </si>
  <si>
    <t>HO/V/29/G0004025</t>
  </si>
  <si>
    <t>KALEJAIYE DOTUN KAYODE (MR)</t>
  </si>
  <si>
    <t>B0385/HO</t>
  </si>
  <si>
    <t>SUMMERFIELD INSURANCE BROKERS LTD</t>
  </si>
  <si>
    <t>D00071537</t>
  </si>
  <si>
    <t>HO/V/29/G0003936</t>
  </si>
  <si>
    <t>25-Aug-2010</t>
  </si>
  <si>
    <t>ABU MATTHEW MR.</t>
  </si>
  <si>
    <t>D00069958</t>
  </si>
  <si>
    <t>HO/F/01/G0000509</t>
  </si>
  <si>
    <t>ERIBAKE TUNDE MR &amp; MRS</t>
  </si>
  <si>
    <t>D00069866</t>
  </si>
  <si>
    <t>HO/V/29/G0003859</t>
  </si>
  <si>
    <t>OLUSOLA AKINTAJUWA</t>
  </si>
  <si>
    <t>D00070004</t>
  </si>
  <si>
    <t>HO/V/29/G0003872</t>
  </si>
  <si>
    <t>S. O AKINTAJUWA MRS.</t>
  </si>
  <si>
    <t>B0443/HO</t>
  </si>
  <si>
    <t>D00081706</t>
  </si>
  <si>
    <t>HO/V/29/G0003889</t>
  </si>
  <si>
    <t>AJIBOYE AKINWUMI I. MR. &amp; MRS.</t>
  </si>
  <si>
    <t>B0444/HO</t>
  </si>
  <si>
    <t>GLOBAL RISKS NETWORK INS BROKERS LTD</t>
  </si>
  <si>
    <t>D00091454</t>
  </si>
  <si>
    <t>HO/V/30/G0000294</t>
  </si>
  <si>
    <t>08-Mar-2011</t>
  </si>
  <si>
    <t>NIGERIA MARITIME &amp; SAFETY AGENCY</t>
  </si>
  <si>
    <t>D00091455</t>
  </si>
  <si>
    <t>B0497/HO</t>
  </si>
  <si>
    <t>TRM INSURANCE BROKERS LTD</t>
  </si>
  <si>
    <t>D00094612</t>
  </si>
  <si>
    <t>HO/V/29/G0004795</t>
  </si>
  <si>
    <t>07-Jun-2011</t>
  </si>
  <si>
    <t>06-Jun-2012</t>
  </si>
  <si>
    <t>TOKOYA TOPE (CHIEF)</t>
  </si>
  <si>
    <t>D00094491</t>
  </si>
  <si>
    <t>HO/F/01/G0000576</t>
  </si>
  <si>
    <t>D00067197</t>
  </si>
  <si>
    <t>HO/V/29/G0003648</t>
  </si>
  <si>
    <t>OGUNBANWO LEKAN MR. &amp; MRS.</t>
  </si>
  <si>
    <t>D00074297</t>
  </si>
  <si>
    <t>HO/V/29/G0004086</t>
  </si>
  <si>
    <t>15-Dec-2009</t>
  </si>
  <si>
    <t>OLADELE OYEDELE KAZEEM MR.</t>
  </si>
  <si>
    <t>17-Jun-2010</t>
  </si>
  <si>
    <t>D00075466</t>
  </si>
  <si>
    <t>HO/V/29/G0004137</t>
  </si>
  <si>
    <t>25-Dec-2009</t>
  </si>
  <si>
    <t>ONIYA OLUSOLA ADEKUNLE MR.</t>
  </si>
  <si>
    <t>D00078489</t>
  </si>
  <si>
    <t>HO/V/29/G0003668</t>
  </si>
  <si>
    <t>BANK-OLEMOH OLADELE MR.</t>
  </si>
  <si>
    <t>D00077071</t>
  </si>
  <si>
    <t>HO/V/29/G0004007</t>
  </si>
  <si>
    <t>CHUKWUEMEKA &amp; IBIDUN UKEGBU</t>
  </si>
  <si>
    <t>D00086241</t>
  </si>
  <si>
    <t>15-Dec-2010</t>
  </si>
  <si>
    <t>D00065781</t>
  </si>
  <si>
    <t>HO/V/29/G0003671</t>
  </si>
  <si>
    <t>ADEGBOYEGA YEMI .J. MR &amp; MRS</t>
  </si>
  <si>
    <t>D00076672</t>
  </si>
  <si>
    <t>D00085496</t>
  </si>
  <si>
    <t>HO/A/37/G0000016</t>
  </si>
  <si>
    <t>28-Nov-2010</t>
  </si>
  <si>
    <t>27-Nov-2011</t>
  </si>
  <si>
    <t>ODUNLAMI ADENIYI DR.</t>
  </si>
  <si>
    <t>A0015/HO</t>
  </si>
  <si>
    <t>MR. KOFI SAGOE</t>
  </si>
  <si>
    <t>D00084044</t>
  </si>
  <si>
    <t>HO/V/29/G0003150</t>
  </si>
  <si>
    <t>ODUWOLE OLOLADE A MRS.</t>
  </si>
  <si>
    <t>D00085162</t>
  </si>
  <si>
    <t>D00100752</t>
  </si>
  <si>
    <t>HO/V/29/G0002403</t>
  </si>
  <si>
    <t>14-Jan-2012</t>
  </si>
  <si>
    <t>REV. O. A. OYEWOLE</t>
  </si>
  <si>
    <t>15-Feb-2010</t>
  </si>
  <si>
    <t>D00076210</t>
  </si>
  <si>
    <t>HO/V/29/G0003111</t>
  </si>
  <si>
    <t>OMOLARA OSUNSOKO</t>
  </si>
  <si>
    <t>D00095966</t>
  </si>
  <si>
    <t>HO/V/29/G0003343</t>
  </si>
  <si>
    <t>ADIGUN M.A MR</t>
  </si>
  <si>
    <t>D00079693</t>
  </si>
  <si>
    <t>HO/V/30/G0000305</t>
  </si>
  <si>
    <t>OLUYEDE OLUWOLE O. DR</t>
  </si>
  <si>
    <t>D00077112</t>
  </si>
  <si>
    <t>HO/V/29/G0003172</t>
  </si>
  <si>
    <t>AMINA MUHAMMED</t>
  </si>
  <si>
    <t>D00093968</t>
  </si>
  <si>
    <t>D00093992</t>
  </si>
  <si>
    <t>27-Jun-2011</t>
  </si>
  <si>
    <t>09-Jun-2011</t>
  </si>
  <si>
    <t>D00094319</t>
  </si>
  <si>
    <t>D00094355</t>
  </si>
  <si>
    <t>03-Jul-2011</t>
  </si>
  <si>
    <t>17-Jul-2011</t>
  </si>
  <si>
    <t>08-Jul-2011</t>
  </si>
  <si>
    <t>D00095579</t>
  </si>
  <si>
    <t>30-Jul-2011</t>
  </si>
  <si>
    <t>13-Aug-2011</t>
  </si>
  <si>
    <t>D00096064</t>
  </si>
  <si>
    <t>D00097085</t>
  </si>
  <si>
    <t>17-Sep-2011</t>
  </si>
  <si>
    <t>D00097637</t>
  </si>
  <si>
    <t>07-Oct-2011</t>
  </si>
  <si>
    <t>D00097729</t>
  </si>
  <si>
    <t>11-Oct-2011</t>
  </si>
  <si>
    <t>D00099219</t>
  </si>
  <si>
    <t>D00100001</t>
  </si>
  <si>
    <t>28-Nov-2011</t>
  </si>
  <si>
    <t>D00100561</t>
  </si>
  <si>
    <t>03-Dec-2011</t>
  </si>
  <si>
    <t>D00100557</t>
  </si>
  <si>
    <t>25-Feb-2012</t>
  </si>
  <si>
    <t>D00100598</t>
  </si>
  <si>
    <t>27-Jan-2012</t>
  </si>
  <si>
    <t>D00101569</t>
  </si>
  <si>
    <t>21-Aug-2011</t>
  </si>
  <si>
    <t>16-Dec-2011</t>
  </si>
  <si>
    <t>D00101581</t>
  </si>
  <si>
    <t>D00101630</t>
  </si>
  <si>
    <t>D00101704</t>
  </si>
  <si>
    <t>D00102045</t>
  </si>
  <si>
    <t>D00097680</t>
  </si>
  <si>
    <t>HO/V/29/G0003769</t>
  </si>
  <si>
    <t>OLOKO ADETUNJI MR</t>
  </si>
  <si>
    <t>D00098857</t>
  </si>
  <si>
    <t>HO/V/29/G0000069</t>
  </si>
  <si>
    <t>22-Oct-2011</t>
  </si>
  <si>
    <t>PROF. G. A. OLAWOYIN</t>
  </si>
  <si>
    <t>D00100260</t>
  </si>
  <si>
    <t>HO/V/29/G0003600</t>
  </si>
  <si>
    <t>BISHOP MIKE OKONKWO</t>
  </si>
  <si>
    <t>D00079829</t>
  </si>
  <si>
    <t>HO/V/30/G0000315</t>
  </si>
  <si>
    <t>D00082202</t>
  </si>
  <si>
    <t>HO/V/29/G0003794</t>
  </si>
  <si>
    <t>05-Aug-2011</t>
  </si>
  <si>
    <t>MUSTAPHA AJI GANI OLAWALE ALH</t>
  </si>
  <si>
    <t>D00098685</t>
  </si>
  <si>
    <t>HO/V/29/G0004429</t>
  </si>
  <si>
    <t>KEHINDE OGUNDIPE</t>
  </si>
  <si>
    <t>D00101243</t>
  </si>
  <si>
    <t>HO/V/30/G0000359</t>
  </si>
  <si>
    <t>FEDERAL MINISTRY OF WATER RESOURCES</t>
  </si>
  <si>
    <t>02-Mar-2012</t>
  </si>
  <si>
    <t>D00086394</t>
  </si>
  <si>
    <t>HO/A/09/S0000026</t>
  </si>
  <si>
    <t>SEAWOLF OILFIELD SERVICES LIMITED</t>
  </si>
  <si>
    <t>D00086618</t>
  </si>
  <si>
    <t>HO/E/23/S0000023</t>
  </si>
  <si>
    <t>WALTERSMITH PETROMAN OIL LIMITED WALTERSMITH</t>
  </si>
  <si>
    <t>D00067328</t>
  </si>
  <si>
    <t>HO/V/29/S0000010</t>
  </si>
  <si>
    <t>01-Oct-2008</t>
  </si>
  <si>
    <t>GENERAL ELECTRIC INT'L OPERATIONS NIG. L</t>
  </si>
  <si>
    <t>D00064575</t>
  </si>
  <si>
    <t>HO/F/01/S0000041</t>
  </si>
  <si>
    <t>22-May-2009</t>
  </si>
  <si>
    <t>D00068346</t>
  </si>
  <si>
    <t>HO/A/15/S0000015</t>
  </si>
  <si>
    <t>D00099748</t>
  </si>
  <si>
    <t>25-Jun-2010</t>
  </si>
  <si>
    <t>D00080832</t>
  </si>
  <si>
    <t>HO/V/29/S0000009</t>
  </si>
  <si>
    <t>OANDO GROUP</t>
  </si>
  <si>
    <t>D00088906</t>
  </si>
  <si>
    <t>D00101828</t>
  </si>
  <si>
    <t>D00089797</t>
  </si>
  <si>
    <t>HO/V/29/S0000085</t>
  </si>
  <si>
    <t>EMPLOYEES OF OANDO PLC</t>
  </si>
  <si>
    <t>D00075721</t>
  </si>
  <si>
    <t>HO/A/11/S0000014</t>
  </si>
  <si>
    <t>26-Feb-2010</t>
  </si>
  <si>
    <t>BG GROUP</t>
  </si>
  <si>
    <t>D00076734</t>
  </si>
  <si>
    <t>D00097420</t>
  </si>
  <si>
    <t>HO/V/30/S0000056</t>
  </si>
  <si>
    <t>SIMBI OIL &amp; GAS LIMITED</t>
  </si>
  <si>
    <t>FOLAWIYO ENERGY</t>
  </si>
  <si>
    <t>HO/A/05/S0000004</t>
  </si>
  <si>
    <t>SAF PETROLEUM LIMITED</t>
  </si>
  <si>
    <t>D00093073</t>
  </si>
  <si>
    <t>D00071646</t>
  </si>
  <si>
    <t>HO/M/27/S0000024</t>
  </si>
  <si>
    <t>SHELL PETROLEUM DEV. COMPANY</t>
  </si>
  <si>
    <t>D00081734</t>
  </si>
  <si>
    <t>HO/A/15/S0000037</t>
  </si>
  <si>
    <t>FYMAK MARINE &amp; OIL SERVICES LIMITED</t>
  </si>
  <si>
    <t>D00088428</t>
  </si>
  <si>
    <t>HO/A/11/S0000019</t>
  </si>
  <si>
    <t>D00099795</t>
  </si>
  <si>
    <t>HO/A/09/S0000014</t>
  </si>
  <si>
    <t>26-Sep-2011</t>
  </si>
  <si>
    <t>D00067109</t>
  </si>
  <si>
    <t>HO/F/01/S0000055</t>
  </si>
  <si>
    <t>20-Apr-2008</t>
  </si>
  <si>
    <t>ALCONI NIGERIA LIMITED</t>
  </si>
  <si>
    <t>D00070814</t>
  </si>
  <si>
    <t>HO/A/15/S0000017</t>
  </si>
  <si>
    <t>GRAND PETROLEUM &amp; CHEMICALS LIMITED</t>
  </si>
  <si>
    <t>D00071456</t>
  </si>
  <si>
    <t>HO/M/27/S0000023</t>
  </si>
  <si>
    <t>23-Feb-2010</t>
  </si>
  <si>
    <t>D00072254</t>
  </si>
  <si>
    <t>28-Sep-2009</t>
  </si>
  <si>
    <t>27-Dec-2009</t>
  </si>
  <si>
    <t>D00072371</t>
  </si>
  <si>
    <t>D00071450</t>
  </si>
  <si>
    <t>HO/M/27/S0000034</t>
  </si>
  <si>
    <t>NOSAK DISTILLERIES LTD.</t>
  </si>
  <si>
    <t>D00076213</t>
  </si>
  <si>
    <t>D00076851</t>
  </si>
  <si>
    <t>D00078695</t>
  </si>
  <si>
    <t>D00079489</t>
  </si>
  <si>
    <t>D00084425</t>
  </si>
  <si>
    <t>20-Sep-2010</t>
  </si>
  <si>
    <t>19-Dec-2010</t>
  </si>
  <si>
    <t>D00081788</t>
  </si>
  <si>
    <t>D00085126</t>
  </si>
  <si>
    <t>26-Oct-2010</t>
  </si>
  <si>
    <t>D00088339</t>
  </si>
  <si>
    <t>D00088443</t>
  </si>
  <si>
    <t>D00092110</t>
  </si>
  <si>
    <t>D00092411</t>
  </si>
  <si>
    <t>D00093662</t>
  </si>
  <si>
    <t>D00093023</t>
  </si>
  <si>
    <t>D00094745</t>
  </si>
  <si>
    <t>D00093562</t>
  </si>
  <si>
    <t>D00096037</t>
  </si>
  <si>
    <t>HO/F/01/S0000029</t>
  </si>
  <si>
    <t>D00081984</t>
  </si>
  <si>
    <t>HO/V/30/S0000082</t>
  </si>
  <si>
    <t>VICOLLINS OIL &amp; CO. LIMITED</t>
  </si>
  <si>
    <t>D00065620</t>
  </si>
  <si>
    <t>HO/V/30/S0000032</t>
  </si>
  <si>
    <t>WINOIL LIMITED</t>
  </si>
  <si>
    <t>SWIFT INSURANCE BROKERS LTD</t>
  </si>
  <si>
    <t>D00076887</t>
  </si>
  <si>
    <t>HO/M/27/S0000043</t>
  </si>
  <si>
    <t>ZENON PETROLEUM AND GAS LIMITED</t>
  </si>
  <si>
    <t>D00081548</t>
  </si>
  <si>
    <t>D00082882</t>
  </si>
  <si>
    <t>HO/M/27/S0000036</t>
  </si>
  <si>
    <t>D00094562</t>
  </si>
  <si>
    <t>HO/V/30/S0000011</t>
  </si>
  <si>
    <t>FORTE OIL PLC</t>
  </si>
  <si>
    <t>D00066015</t>
  </si>
  <si>
    <t>HO/V/29/S0000066</t>
  </si>
  <si>
    <t>WESTCOM TECH. &amp; ENERGY/FUNSO SOBANDE</t>
  </si>
  <si>
    <t>B0112/HO</t>
  </si>
  <si>
    <t>CRYSTAL TRUST INSURANCE BROKER</t>
  </si>
  <si>
    <t>D00098401</t>
  </si>
  <si>
    <t>HO/V/29/S0000086</t>
  </si>
  <si>
    <t>06-Jun-2011</t>
  </si>
  <si>
    <t>PAN OCEAN OIL CORPORATION (NIGERIA)</t>
  </si>
  <si>
    <t>D00068040</t>
  </si>
  <si>
    <t>HO/A/15/S0000023</t>
  </si>
  <si>
    <t>11-May-2010</t>
  </si>
  <si>
    <t>GALAXY OILFIELDS RESOURCES NIG LTD</t>
  </si>
  <si>
    <t>30-Mar-2011</t>
  </si>
  <si>
    <t>D00091694</t>
  </si>
  <si>
    <t>HO/A/15/S0000044</t>
  </si>
  <si>
    <t>24-Mar-2011</t>
  </si>
  <si>
    <t>HOT-HED NIGERIA LIMITED</t>
  </si>
  <si>
    <t>10-Feb-2011</t>
  </si>
  <si>
    <t>D00089460</t>
  </si>
  <si>
    <t>HO/V/29/S0000064</t>
  </si>
  <si>
    <t>D00089459</t>
  </si>
  <si>
    <t>HO/V/30/S0000035</t>
  </si>
  <si>
    <t>D00092913</t>
  </si>
  <si>
    <t>HO/A/07/S0000013</t>
  </si>
  <si>
    <t>OILSERV LIMITED</t>
  </si>
  <si>
    <t>D00094303</t>
  </si>
  <si>
    <t>D00080878</t>
  </si>
  <si>
    <t>HO/V/30/S0000022</t>
  </si>
  <si>
    <t>D00080879</t>
  </si>
  <si>
    <t>D00077882</t>
  </si>
  <si>
    <t>HO/V/30/S0000045</t>
  </si>
  <si>
    <t>D00089575</t>
  </si>
  <si>
    <t>HO/V/30/S0000021</t>
  </si>
  <si>
    <t>D00089578</t>
  </si>
  <si>
    <t>D00105818</t>
  </si>
  <si>
    <t>HO/V/29/S0000053</t>
  </si>
  <si>
    <t>D00065027</t>
  </si>
  <si>
    <t>HO/V/30/S0000031</t>
  </si>
  <si>
    <t>11-Jan-2009</t>
  </si>
  <si>
    <t>10-Jan-2010</t>
  </si>
  <si>
    <t>GEOPLEX (WEST AFRICA) LIMITED</t>
  </si>
  <si>
    <t>D00066540</t>
  </si>
  <si>
    <t>HO/A/15/S0000022</t>
  </si>
  <si>
    <t>WEST AFRICA BITUMEN EMULSION CO. LIMITED</t>
  </si>
  <si>
    <t>D00075942</t>
  </si>
  <si>
    <t>D00075935</t>
  </si>
  <si>
    <t>HO/F/01/S0000057</t>
  </si>
  <si>
    <t>D00076004</t>
  </si>
  <si>
    <t>HO/F/01/S0000070</t>
  </si>
  <si>
    <t>WABECO PETROLEUM LIMITED</t>
  </si>
  <si>
    <t>D00086635</t>
  </si>
  <si>
    <t>HO/M/27/S0000049</t>
  </si>
  <si>
    <t>23-Dec-2010</t>
  </si>
  <si>
    <t>NIGERIAN NATIONAL PETROLEUM CORPORATION NNPC</t>
  </si>
  <si>
    <t>D00081652</t>
  </si>
  <si>
    <t>HO/V/31/S0000001</t>
  </si>
  <si>
    <t>29-Jun-2011</t>
  </si>
  <si>
    <t>10-Sep-2011</t>
  </si>
  <si>
    <t>SEAWOLF OILFIELDS NIGERIA LTD.</t>
  </si>
  <si>
    <t>D00091779</t>
  </si>
  <si>
    <t>HO/A/03/S0000025</t>
  </si>
  <si>
    <t>D00097820</t>
  </si>
  <si>
    <t>HO/V/29/S0000051</t>
  </si>
  <si>
    <t>TONIQUE OIL SERVICES LIMITED</t>
  </si>
  <si>
    <t>D00097815</t>
  </si>
  <si>
    <t>HO/V/30/S0000039</t>
  </si>
  <si>
    <t>INTERNATIONAL ENERGY SERVICES LIMITED</t>
  </si>
  <si>
    <t>D00097821</t>
  </si>
  <si>
    <t>D00098113</t>
  </si>
  <si>
    <t>GLANVILL</t>
  </si>
  <si>
    <t>CODE</t>
  </si>
  <si>
    <t>NAME</t>
  </si>
  <si>
    <t>SENFORCE INSURANCE BROKERS</t>
  </si>
  <si>
    <t>CAPITAL TRUST INSURANCE BROKERS</t>
  </si>
  <si>
    <t>MULTICORN INSURANCE BROKERS</t>
  </si>
  <si>
    <t>GOLDFISH INSURANCE BROKERS</t>
  </si>
  <si>
    <t>Net Amount</t>
  </si>
  <si>
    <t>Commission Amt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</si>
</sst>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.00_);_(* \(#,##0.00\);_(* \-??_);_(@_)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color indexed="8"/>
      <name val="Times New Roman"/>
      <family val="1"/>
    </font>
    <font>
      <sz val="8"/>
      <color indexed="8"/>
      <name val="Times New Roman"/>
      <family val="1"/>
    </font>
    <font>
      <sz val="9.1999999999999993"/>
      <color indexed="8"/>
      <name val="Times New Roman"/>
      <family val="1"/>
    </font>
    <font>
      <sz val="9.1999999999999993"/>
      <color indexed="8"/>
      <name val="Times New Roman"/>
      <family val="1"/>
    </font>
    <font>
      <sz val="10"/>
      <color indexed="8"/>
      <name val="MS Sans Serif"/>
      <family val="2"/>
    </font>
    <font>
      <u/>
      <sz val="11"/>
      <color theme="10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MS Sans Serif"/>
      <family val="2"/>
    </font>
    <font>
      <sz val="8"/>
      <name val="Times New Roman"/>
      <family val="1"/>
    </font>
    <font>
      <sz val="11"/>
      <color rgb="FF0061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20"/>
      <name val="Calibri"/>
      <family val="2"/>
    </font>
    <font>
      <sz val="11"/>
      <color indexed="17"/>
      <name val="Calibri"/>
      <family val="2"/>
    </font>
    <font>
      <sz val="10"/>
      <color indexed="8"/>
      <name val="Times New Roman"/>
      <family val="1"/>
    </font>
    <font>
      <sz val="10"/>
      <color indexed="8"/>
      <name val="MS Sans Serif"/>
      <family val="2"/>
    </font>
    <font>
      <sz val="9.1999999999999993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8"/>
      <color indexed="8"/>
      <name val="Times New Roman"/>
      <family val="1"/>
    </font>
    <font>
      <sz val="10"/>
      <color indexed="8"/>
      <name val="MS Sans Serif"/>
      <family val="2"/>
    </font>
    <font>
      <sz val="10"/>
      <name val="Arial"/>
      <family val="2"/>
    </font>
    <font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charset val="1"/>
    </font>
    <font>
      <b/>
      <sz val="8"/>
      <name val="Calibri"/>
      <family val="2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"/>
      <name val="Calibri"/>
      <family val="2"/>
    </font>
    <font>
      <sz val="8"/>
      <name val="MS Sans Serif"/>
      <family val="2"/>
    </font>
    <font>
      <b/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522">
    <xf numFmtId="0" fontId="0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0" fontId="9" fillId="0" borderId="0" applyNumberFormat="0" applyFont="0" applyFill="0" applyBorder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6" fillId="0" borderId="0"/>
    <xf numFmtId="0" fontId="13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164" fontId="12" fillId="0" borderId="0" applyFont="0" applyFill="0" applyBorder="0" applyAlignment="0" applyProtection="0"/>
    <xf numFmtId="0" fontId="13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6" fillId="0" borderId="0"/>
    <xf numFmtId="0" fontId="13" fillId="0" borderId="0" applyNumberFormat="0" applyFont="0" applyFill="0" applyBorder="0" applyProtection="0">
      <alignment vertical="center"/>
    </xf>
    <xf numFmtId="0" fontId="6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ont="0" applyFill="0" applyBorder="0" applyProtection="0">
      <alignment vertical="center"/>
    </xf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2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164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9" fillId="0" borderId="0"/>
    <xf numFmtId="0" fontId="5" fillId="0" borderId="0"/>
    <xf numFmtId="0" fontId="7" fillId="0" borderId="0"/>
    <xf numFmtId="0" fontId="13" fillId="0" borderId="0"/>
    <xf numFmtId="0" fontId="9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3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13" fillId="0" borderId="0"/>
    <xf numFmtId="0" fontId="2" fillId="0" borderId="0"/>
    <xf numFmtId="0" fontId="7" fillId="0" borderId="0"/>
    <xf numFmtId="0" fontId="9" fillId="0" borderId="0"/>
    <xf numFmtId="0" fontId="5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 applyNumberFormat="0" applyFont="0" applyFill="0" applyBorder="0" applyProtection="0">
      <alignment vertical="center"/>
    </xf>
    <xf numFmtId="164" fontId="1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3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3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3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3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164" fontId="20" fillId="0" borderId="0" applyFont="0" applyFill="0" applyBorder="0" applyAlignment="0" applyProtection="0"/>
    <xf numFmtId="0" fontId="2" fillId="0" borderId="0" applyNumberFormat="0" applyFont="0" applyFill="0" applyBorder="0" applyProtection="0">
      <alignment vertical="center"/>
    </xf>
    <xf numFmtId="164" fontId="1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" fillId="0" borderId="0" applyNumberFormat="0" applyFont="0" applyFill="0" applyBorder="0" applyProtection="0">
      <alignment vertical="center"/>
    </xf>
    <xf numFmtId="164" fontId="1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0" fillId="0" borderId="0"/>
    <xf numFmtId="0" fontId="21" fillId="0" borderId="0"/>
    <xf numFmtId="0" fontId="1" fillId="0" borderId="0"/>
    <xf numFmtId="0" fontId="18" fillId="0" borderId="0"/>
    <xf numFmtId="0" fontId="2" fillId="0" borderId="0"/>
    <xf numFmtId="0" fontId="21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0" fillId="0" borderId="0" applyFont="0" applyFill="0" applyBorder="0" applyAlignment="0" applyProtection="0"/>
    <xf numFmtId="0" fontId="17" fillId="0" borderId="0" applyNumberFormat="0" applyFont="0" applyFill="0" applyBorder="0" applyProtection="0">
      <alignment vertical="center"/>
    </xf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3" fillId="0" borderId="0" applyNumberFormat="0" applyFont="0" applyFill="0" applyBorder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4" fillId="0" borderId="0"/>
    <xf numFmtId="0" fontId="1" fillId="0" borderId="0"/>
    <xf numFmtId="0" fontId="1" fillId="0" borderId="0"/>
    <xf numFmtId="164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24" fillId="0" borderId="0" applyFont="0" applyFill="0" applyBorder="0" applyAlignment="0" applyProtection="0"/>
    <xf numFmtId="0" fontId="1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24" fillId="0" borderId="0" applyFont="0" applyFill="0" applyBorder="0" applyAlignment="0" applyProtection="0"/>
    <xf numFmtId="0" fontId="20" fillId="0" borderId="0"/>
    <xf numFmtId="164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4" fillId="0" borderId="0" applyFont="0" applyFill="0" applyBorder="0" applyAlignment="0" applyProtection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24" fillId="0" borderId="0" applyFont="0" applyFill="0" applyBorder="0" applyAlignment="0" applyProtection="0"/>
    <xf numFmtId="0" fontId="2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ont="0" applyFill="0" applyBorder="0" applyProtection="0">
      <alignment vertical="center"/>
    </xf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" fillId="0" borderId="0"/>
    <xf numFmtId="164" fontId="24" fillId="0" borderId="0" applyFont="0" applyFill="0" applyBorder="0" applyAlignment="0" applyProtection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4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2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</cellStyleXfs>
  <cellXfs count="114">
    <xf numFmtId="0" fontId="0" fillId="0" borderId="0" xfId="0"/>
    <xf numFmtId="40" fontId="11" fillId="0" borderId="0" xfId="1458" applyNumberFormat="1" applyFont="1" applyFill="1" applyBorder="1" applyAlignment="1">
      <alignment vertical="center"/>
    </xf>
    <xf numFmtId="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" fontId="4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5" fontId="4" fillId="0" borderId="0" xfId="0" applyNumberFormat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4" fontId="11" fillId="0" borderId="0" xfId="0" applyNumberFormat="1" applyFont="1" applyBorder="1" applyAlignment="1">
      <alignment vertical="center"/>
    </xf>
    <xf numFmtId="0" fontId="11" fillId="0" borderId="0" xfId="1663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4" fontId="11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1" fillId="0" borderId="0" xfId="8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8" applyFont="1" applyBorder="1" applyAlignment="1">
      <alignment vertical="center"/>
    </xf>
    <xf numFmtId="40" fontId="11" fillId="0" borderId="0" xfId="0" applyNumberFormat="1" applyFont="1" applyBorder="1" applyAlignment="1">
      <alignment vertical="center"/>
    </xf>
    <xf numFmtId="40" fontId="11" fillId="0" borderId="0" xfId="0" applyNumberFormat="1" applyFont="1" applyFill="1" applyBorder="1" applyAlignment="1">
      <alignment vertical="center"/>
    </xf>
    <xf numFmtId="15" fontId="11" fillId="0" borderId="0" xfId="0" applyNumberFormat="1" applyFont="1" applyFill="1" applyBorder="1" applyAlignment="1">
      <alignment horizontal="left" vertical="center"/>
    </xf>
    <xf numFmtId="15" fontId="11" fillId="0" borderId="0" xfId="0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2" fontId="11" fillId="0" borderId="0" xfId="0" applyNumberFormat="1" applyFont="1" applyBorder="1" applyAlignment="1">
      <alignment vertical="center"/>
    </xf>
    <xf numFmtId="0" fontId="4" fillId="0" borderId="0" xfId="3781" applyFont="1" applyBorder="1" applyAlignment="1">
      <alignment vertical="center"/>
    </xf>
    <xf numFmtId="0" fontId="4" fillId="0" borderId="0" xfId="1819" applyFont="1" applyBorder="1" applyAlignment="1">
      <alignment vertical="center"/>
    </xf>
    <xf numFmtId="4" fontId="4" fillId="0" borderId="0" xfId="1819" applyNumberFormat="1" applyFont="1" applyBorder="1" applyAlignment="1">
      <alignment vertical="center"/>
    </xf>
    <xf numFmtId="0" fontId="4" fillId="0" borderId="0" xfId="6350" applyFont="1" applyBorder="1" applyAlignment="1">
      <alignment vertical="center"/>
    </xf>
    <xf numFmtId="0" fontId="4" fillId="0" borderId="0" xfId="1819" applyFont="1" applyBorder="1" applyAlignment="1">
      <alignment horizontal="left" vertical="center"/>
    </xf>
    <xf numFmtId="0" fontId="4" fillId="0" borderId="0" xfId="8" applyFont="1" applyBorder="1" applyAlignment="1">
      <alignment vertical="center"/>
    </xf>
    <xf numFmtId="4" fontId="4" fillId="0" borderId="0" xfId="6350" applyNumberFormat="1" applyFont="1" applyBorder="1" applyAlignment="1">
      <alignment vertical="center"/>
    </xf>
    <xf numFmtId="4" fontId="4" fillId="3" borderId="0" xfId="0" applyNumberFormat="1" applyFont="1" applyFill="1" applyBorder="1" applyAlignment="1">
      <alignment vertical="center"/>
    </xf>
    <xf numFmtId="0" fontId="27" fillId="0" borderId="0" xfId="0" applyFont="1"/>
    <xf numFmtId="0" fontId="28" fillId="0" borderId="0" xfId="0" applyFont="1" applyFill="1" applyBorder="1" applyAlignment="1">
      <alignment horizontal="left"/>
    </xf>
    <xf numFmtId="0" fontId="28" fillId="0" borderId="0" xfId="0" applyFont="1" applyFill="1" applyBorder="1"/>
    <xf numFmtId="40" fontId="29" fillId="0" borderId="0" xfId="1458" applyNumberFormat="1" applyFont="1" applyFill="1" applyBorder="1" applyAlignment="1" applyProtection="1"/>
    <xf numFmtId="165" fontId="29" fillId="0" borderId="0" xfId="1458" applyNumberFormat="1" applyFont="1" applyFill="1" applyBorder="1" applyAlignment="1" applyProtection="1"/>
    <xf numFmtId="0" fontId="27" fillId="0" borderId="0" xfId="0" applyFont="1" applyAlignment="1">
      <alignment horizontal="left"/>
    </xf>
    <xf numFmtId="0" fontId="27" fillId="0" borderId="0" xfId="0" applyFont="1" applyBorder="1"/>
    <xf numFmtId="0" fontId="30" fillId="0" borderId="0" xfId="0" applyFont="1" applyFill="1" applyBorder="1"/>
    <xf numFmtId="0" fontId="30" fillId="0" borderId="0" xfId="0" applyFont="1" applyFill="1" applyBorder="1" applyAlignment="1">
      <alignment horizontal="left"/>
    </xf>
    <xf numFmtId="40" fontId="30" fillId="0" borderId="0" xfId="1458" applyNumberFormat="1" applyFont="1" applyFill="1" applyBorder="1" applyAlignment="1" applyProtection="1"/>
    <xf numFmtId="40" fontId="30" fillId="0" borderId="0" xfId="1458" applyNumberFormat="1" applyFont="1" applyFill="1" applyBorder="1" applyAlignment="1" applyProtection="1">
      <alignment horizontal="center"/>
    </xf>
    <xf numFmtId="165" fontId="30" fillId="0" borderId="0" xfId="1458" applyNumberFormat="1" applyFont="1" applyFill="1" applyBorder="1" applyAlignment="1" applyProtection="1">
      <alignment horizontal="center"/>
    </xf>
    <xf numFmtId="49" fontId="30" fillId="0" borderId="0" xfId="1458" applyNumberFormat="1" applyFont="1" applyFill="1" applyBorder="1" applyAlignment="1" applyProtection="1">
      <alignment horizontal="center"/>
    </xf>
    <xf numFmtId="165" fontId="30" fillId="0" borderId="0" xfId="1458" quotePrefix="1" applyNumberFormat="1" applyFont="1" applyFill="1" applyBorder="1" applyAlignment="1" applyProtection="1">
      <alignment horizontal="center"/>
    </xf>
    <xf numFmtId="4" fontId="4" fillId="0" borderId="0" xfId="3781" applyNumberFormat="1" applyFont="1" applyBorder="1" applyAlignment="1">
      <alignment vertical="center"/>
    </xf>
    <xf numFmtId="15" fontId="11" fillId="0" borderId="0" xfId="0" applyNumberFormat="1" applyFont="1" applyBorder="1" applyAlignment="1">
      <alignment horizontal="left" vertical="center"/>
    </xf>
    <xf numFmtId="15" fontId="11" fillId="0" borderId="0" xfId="0" applyNumberFormat="1" applyFont="1" applyBorder="1" applyAlignment="1">
      <alignment vertical="center"/>
    </xf>
    <xf numFmtId="40" fontId="28" fillId="0" borderId="0" xfId="0" applyNumberFormat="1" applyFont="1" applyFill="1" applyBorder="1"/>
    <xf numFmtId="40" fontId="28" fillId="0" borderId="0" xfId="1458" applyNumberFormat="1" applyFont="1" applyFill="1" applyBorder="1"/>
    <xf numFmtId="0" fontId="27" fillId="0" borderId="0" xfId="0" applyFont="1" applyBorder="1" applyAlignment="1">
      <alignment horizontal="left"/>
    </xf>
    <xf numFmtId="0" fontId="27" fillId="0" borderId="0" xfId="0" applyFont="1" applyFill="1" applyBorder="1"/>
    <xf numFmtId="0" fontId="11" fillId="0" borderId="0" xfId="0" applyFont="1" applyBorder="1"/>
    <xf numFmtId="4" fontId="11" fillId="0" borderId="0" xfId="0" applyNumberFormat="1" applyFont="1" applyBorder="1"/>
    <xf numFmtId="0" fontId="31" fillId="0" borderId="0" xfId="0" applyFont="1" applyBorder="1"/>
    <xf numFmtId="40" fontId="27" fillId="0" borderId="0" xfId="0" applyNumberFormat="1" applyFont="1" applyBorder="1"/>
    <xf numFmtId="0" fontId="11" fillId="0" borderId="0" xfId="9" applyFont="1" applyBorder="1" applyAlignment="1">
      <alignment vertical="center"/>
    </xf>
    <xf numFmtId="165" fontId="28" fillId="0" borderId="0" xfId="0" applyNumberFormat="1" applyFont="1" applyFill="1" applyBorder="1"/>
    <xf numFmtId="0" fontId="27" fillId="2" borderId="0" xfId="0" applyFont="1" applyFill="1" applyBorder="1"/>
    <xf numFmtId="15" fontId="11" fillId="0" borderId="0" xfId="8" applyNumberFormat="1" applyFont="1" applyBorder="1" applyAlignment="1">
      <alignment vertical="center"/>
    </xf>
    <xf numFmtId="4" fontId="11" fillId="0" borderId="0" xfId="8" applyNumberFormat="1" applyFont="1" applyBorder="1" applyAlignment="1">
      <alignment vertical="center"/>
    </xf>
    <xf numFmtId="15" fontId="27" fillId="0" borderId="0" xfId="0" applyNumberFormat="1" applyFont="1" applyBorder="1" applyAlignment="1">
      <alignment horizontal="left"/>
    </xf>
    <xf numFmtId="0" fontId="28" fillId="0" borderId="0" xfId="0" applyFont="1" applyBorder="1"/>
    <xf numFmtId="40" fontId="28" fillId="0" borderId="0" xfId="1458" applyNumberFormat="1" applyFont="1" applyBorder="1"/>
    <xf numFmtId="40" fontId="28" fillId="0" borderId="0" xfId="0" applyNumberFormat="1" applyFont="1" applyBorder="1"/>
    <xf numFmtId="15" fontId="31" fillId="0" borderId="0" xfId="0" applyNumberFormat="1" applyFont="1" applyBorder="1" applyAlignment="1">
      <alignment horizontal="left"/>
    </xf>
    <xf numFmtId="0" fontId="11" fillId="0" borderId="0" xfId="6350" applyFont="1" applyBorder="1" applyAlignment="1">
      <alignment vertical="center"/>
    </xf>
    <xf numFmtId="15" fontId="31" fillId="0" borderId="0" xfId="0" applyNumberFormat="1" applyFont="1" applyBorder="1"/>
    <xf numFmtId="4" fontId="11" fillId="0" borderId="0" xfId="6350" applyNumberFormat="1" applyFont="1" applyBorder="1" applyAlignment="1">
      <alignment vertical="center"/>
    </xf>
    <xf numFmtId="40" fontId="31" fillId="0" borderId="0" xfId="0" applyNumberFormat="1" applyFont="1" applyBorder="1"/>
    <xf numFmtId="40" fontId="27" fillId="0" borderId="0" xfId="0" applyNumberFormat="1" applyFont="1" applyFill="1" applyBorder="1"/>
    <xf numFmtId="4" fontId="4" fillId="0" borderId="0" xfId="5659" applyNumberFormat="1" applyFont="1" applyBorder="1" applyAlignment="1">
      <alignment vertical="center"/>
    </xf>
    <xf numFmtId="4" fontId="4" fillId="0" borderId="0" xfId="8" applyNumberFormat="1" applyFont="1" applyBorder="1" applyAlignment="1">
      <alignment vertical="center"/>
    </xf>
    <xf numFmtId="40" fontId="33" fillId="0" borderId="0" xfId="1458" applyNumberFormat="1" applyFont="1" applyBorder="1"/>
    <xf numFmtId="40" fontId="34" fillId="0" borderId="0" xfId="0" applyNumberFormat="1" applyFont="1" applyFill="1" applyBorder="1"/>
    <xf numFmtId="40" fontId="34" fillId="0" borderId="0" xfId="0" applyNumberFormat="1" applyFont="1" applyBorder="1"/>
    <xf numFmtId="0" fontId="34" fillId="0" borderId="0" xfId="0" applyFont="1" applyBorder="1"/>
    <xf numFmtId="4" fontId="27" fillId="0" borderId="0" xfId="0" applyNumberFormat="1" applyFont="1" applyBorder="1"/>
    <xf numFmtId="15" fontId="28" fillId="0" borderId="0" xfId="0" applyNumberFormat="1" applyFont="1" applyFill="1" applyBorder="1" applyAlignment="1">
      <alignment horizontal="left"/>
    </xf>
    <xf numFmtId="164" fontId="28" fillId="0" borderId="0" xfId="1458" applyFont="1" applyFill="1" applyBorder="1"/>
    <xf numFmtId="0" fontId="34" fillId="0" borderId="0" xfId="0" applyFont="1" applyFill="1" applyBorder="1"/>
    <xf numFmtId="15" fontId="27" fillId="0" borderId="0" xfId="0" applyNumberFormat="1" applyFont="1" applyBorder="1" applyAlignment="1">
      <alignment horizontal="right"/>
    </xf>
    <xf numFmtId="15" fontId="28" fillId="0" borderId="0" xfId="0" applyNumberFormat="1" applyFont="1" applyFill="1" applyBorder="1"/>
    <xf numFmtId="39" fontId="27" fillId="0" borderId="0" xfId="0" applyNumberFormat="1" applyFont="1" applyBorder="1"/>
    <xf numFmtId="165" fontId="28" fillId="0" borderId="0" xfId="0" applyNumberFormat="1" applyFont="1" applyBorder="1"/>
    <xf numFmtId="164" fontId="28" fillId="0" borderId="0" xfId="1458" applyFont="1" applyBorder="1"/>
    <xf numFmtId="15" fontId="4" fillId="0" borderId="0" xfId="0" applyNumberFormat="1" applyFont="1" applyBorder="1" applyAlignment="1">
      <alignment horizontal="left" vertical="center"/>
    </xf>
    <xf numFmtId="0" fontId="28" fillId="0" borderId="0" xfId="0" applyFont="1" applyBorder="1" applyAlignment="1">
      <alignment horizontal="left"/>
    </xf>
    <xf numFmtId="0" fontId="32" fillId="0" borderId="0" xfId="0" applyFont="1"/>
    <xf numFmtId="4" fontId="27" fillId="0" borderId="0" xfId="0" applyNumberFormat="1" applyFont="1"/>
    <xf numFmtId="4" fontId="32" fillId="0" borderId="0" xfId="0" applyNumberFormat="1" applyFont="1"/>
    <xf numFmtId="40" fontId="35" fillId="0" borderId="0" xfId="1458" applyNumberFormat="1" applyFont="1" applyFill="1" applyBorder="1" applyAlignment="1" applyProtection="1"/>
    <xf numFmtId="4" fontId="22" fillId="0" borderId="0" xfId="0" applyNumberFormat="1" applyFont="1" applyBorder="1" applyAlignment="1">
      <alignment vertical="center"/>
    </xf>
    <xf numFmtId="4" fontId="22" fillId="0" borderId="0" xfId="3781" applyNumberFormat="1" applyFont="1" applyBorder="1" applyAlignment="1">
      <alignment vertical="center"/>
    </xf>
    <xf numFmtId="4" fontId="26" fillId="0" borderId="0" xfId="0" applyNumberFormat="1" applyFont="1" applyFill="1" applyBorder="1" applyAlignment="1">
      <alignment vertical="center"/>
    </xf>
    <xf numFmtId="40" fontId="26" fillId="0" borderId="0" xfId="0" applyNumberFormat="1" applyFont="1" applyBorder="1" applyAlignment="1">
      <alignment vertical="center"/>
    </xf>
    <xf numFmtId="40" fontId="26" fillId="0" borderId="0" xfId="1458" applyNumberFormat="1" applyFont="1" applyFill="1" applyBorder="1" applyAlignment="1">
      <alignment vertical="center"/>
    </xf>
    <xf numFmtId="40" fontId="26" fillId="0" borderId="0" xfId="0" applyNumberFormat="1" applyFont="1" applyFill="1" applyBorder="1" applyAlignment="1">
      <alignment vertical="center"/>
    </xf>
    <xf numFmtId="4" fontId="22" fillId="0" borderId="0" xfId="0" applyNumberFormat="1" applyFont="1" applyFill="1" applyBorder="1" applyAlignment="1">
      <alignment vertical="center"/>
    </xf>
    <xf numFmtId="4" fontId="26" fillId="0" borderId="0" xfId="0" applyNumberFormat="1" applyFont="1" applyBorder="1" applyAlignment="1">
      <alignment vertical="center"/>
    </xf>
    <xf numFmtId="40" fontId="30" fillId="0" borderId="0" xfId="1458" applyNumberFormat="1" applyFont="1" applyBorder="1"/>
    <xf numFmtId="4" fontId="26" fillId="0" borderId="0" xfId="6350" applyNumberFormat="1" applyFont="1" applyBorder="1" applyAlignment="1">
      <alignment vertical="center"/>
    </xf>
    <xf numFmtId="4" fontId="22" fillId="0" borderId="0" xfId="5659" applyNumberFormat="1" applyFont="1" applyBorder="1" applyAlignment="1">
      <alignment vertical="center"/>
    </xf>
    <xf numFmtId="4" fontId="22" fillId="0" borderId="0" xfId="6350" applyNumberFormat="1" applyFont="1" applyBorder="1" applyAlignment="1">
      <alignment vertical="center"/>
    </xf>
    <xf numFmtId="4" fontId="22" fillId="0" borderId="0" xfId="8" applyNumberFormat="1" applyFont="1" applyBorder="1" applyAlignment="1">
      <alignment vertical="center"/>
    </xf>
    <xf numFmtId="4" fontId="22" fillId="0" borderId="0" xfId="1819" applyNumberFormat="1" applyFont="1" applyBorder="1" applyAlignment="1">
      <alignment vertical="center"/>
    </xf>
    <xf numFmtId="39" fontId="22" fillId="0" borderId="0" xfId="0" applyNumberFormat="1" applyFont="1" applyBorder="1" applyAlignment="1">
      <alignment vertical="center"/>
    </xf>
    <xf numFmtId="0" fontId="4" fillId="0" borderId="0" xfId="3781" applyFont="1" applyBorder="1" applyAlignment="1">
      <alignment horizontal="left" vertical="center"/>
    </xf>
    <xf numFmtId="0" fontId="4" fillId="0" borderId="0" xfId="6350" applyFont="1" applyBorder="1" applyAlignment="1">
      <alignment horizontal="left" vertical="center"/>
    </xf>
    <xf numFmtId="15" fontId="11" fillId="0" borderId="0" xfId="8" applyNumberFormat="1" applyFont="1" applyBorder="1" applyAlignment="1">
      <alignment horizontal="left" vertical="center"/>
    </xf>
    <xf numFmtId="0" fontId="4" fillId="0" borderId="0" xfId="8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1" fillId="0" borderId="0" xfId="0" applyFont="1" applyBorder="1" applyAlignment="1">
      <alignment horizontal="left"/>
    </xf>
  </cellXfs>
  <cellStyles count="7522">
    <cellStyle name="Comma 2" xfId="2"/>
    <cellStyle name="Comma 2 2" xfId="236"/>
    <cellStyle name="Comma 2 2 2" xfId="628"/>
    <cellStyle name="Comma 2 2 2 2" xfId="1457"/>
    <cellStyle name="Comma 2 2 2 2 2" xfId="7489"/>
    <cellStyle name="Comma 2 2 2 3" xfId="4408"/>
    <cellStyle name="Comma 2 2 2 4" xfId="3765"/>
    <cellStyle name="Comma 2 2 2 5" xfId="5697"/>
    <cellStyle name="Comma 2 2 2 5 2" xfId="7516"/>
    <cellStyle name="Comma 2 2 3" xfId="923"/>
    <cellStyle name="Comma 2 2 3 2" xfId="5701"/>
    <cellStyle name="Comma 2 2 3 2 2" xfId="7517"/>
    <cellStyle name="Comma 2 2 4" xfId="4067"/>
    <cellStyle name="Comma 2 2 4 2" xfId="5897"/>
    <cellStyle name="Comma 2 2 4 3" xfId="7490"/>
    <cellStyle name="Comma 2 2 5" xfId="3764"/>
    <cellStyle name="Comma 2 2 6" xfId="5676"/>
    <cellStyle name="Comma 2 2 6 2" xfId="7511"/>
    <cellStyle name="Comma 2 3" xfId="3766"/>
    <cellStyle name="Comma 2 3 2" xfId="5703"/>
    <cellStyle name="Comma 2 3 3" xfId="7495"/>
    <cellStyle name="Comma 2 3 3 2" xfId="7519"/>
    <cellStyle name="Comma 2 4" xfId="3763"/>
    <cellStyle name="Comma 2 4 2" xfId="5667"/>
    <cellStyle name="Comma 2 4 2 2" xfId="7509"/>
    <cellStyle name="Comma 2 5" xfId="7493"/>
    <cellStyle name="Comma 2 6" xfId="5688"/>
    <cellStyle name="Comma 2 6 2" xfId="7514"/>
    <cellStyle name="Comma 3" xfId="235"/>
    <cellStyle name="Comma 3 2" xfId="592"/>
    <cellStyle name="Comma 3 2 2" xfId="1302"/>
    <cellStyle name="Comma 3 2 2 2" xfId="5669"/>
    <cellStyle name="Comma 3 2 3" xfId="4398"/>
    <cellStyle name="Comma 3 2 4" xfId="3768"/>
    <cellStyle name="Comma 3 2 5" xfId="7492"/>
    <cellStyle name="Comma 3 2 5 2" xfId="7518"/>
    <cellStyle name="Comma 3 3" xfId="4066"/>
    <cellStyle name="Comma 3 3 2" xfId="5674"/>
    <cellStyle name="Comma 3 3 2 2" xfId="7510"/>
    <cellStyle name="Comma 3 4" xfId="3767"/>
    <cellStyle name="Comma 3 4 2" xfId="5704"/>
    <cellStyle name="Comma 3 5" xfId="5663"/>
    <cellStyle name="Comma 3 5 2" xfId="7508"/>
    <cellStyle name="Comma 4" xfId="1458"/>
    <cellStyle name="Comma 4 2" xfId="3769"/>
    <cellStyle name="Comma 4 3" xfId="3770"/>
    <cellStyle name="Comma 4 3 2" xfId="3771"/>
    <cellStyle name="Comma 4 4" xfId="5670"/>
    <cellStyle name="Comma 5" xfId="3772"/>
    <cellStyle name="Comma 5 2" xfId="3773"/>
    <cellStyle name="Comma 5 2 2" xfId="3774"/>
    <cellStyle name="Comma 5 3" xfId="3775"/>
    <cellStyle name="Comma 6" xfId="3776"/>
    <cellStyle name="Comma 6 2" xfId="3777"/>
    <cellStyle name="Comma 6 2 2" xfId="3778"/>
    <cellStyle name="Comma 6 3" xfId="3779"/>
    <cellStyle name="Comma 7" xfId="7503"/>
    <cellStyle name="Comma 7 2" xfId="7521"/>
    <cellStyle name="Hyperlink 2" xfId="130"/>
    <cellStyle name="Hyperlink 2 2" xfId="237"/>
    <cellStyle name="Normal" xfId="0" builtinId="0"/>
    <cellStyle name="Normal 10" xfId="8"/>
    <cellStyle name="Normal 10 10" xfId="1342"/>
    <cellStyle name="Normal 10 10 2" xfId="1819"/>
    <cellStyle name="Normal 10 10 3" xfId="4524"/>
    <cellStyle name="Normal 10 10 3 2" xfId="6350"/>
    <cellStyle name="Normal 10 11" xfId="1292"/>
    <cellStyle name="Normal 10 11 2" xfId="1901"/>
    <cellStyle name="Normal 10 11 3" xfId="4483"/>
    <cellStyle name="Normal 10 11 3 2" xfId="6309"/>
    <cellStyle name="Normal 10 12" xfId="1360"/>
    <cellStyle name="Normal 10 12 2" xfId="1804"/>
    <cellStyle name="Normal 10 12 3" xfId="4540"/>
    <cellStyle name="Normal 10 12 3 2" xfId="6366"/>
    <cellStyle name="Normal 10 13" xfId="1454"/>
    <cellStyle name="Normal 10 13 2" xfId="1641"/>
    <cellStyle name="Normal 10 13 3" xfId="4619"/>
    <cellStyle name="Normal 10 13 3 2" xfId="6445"/>
    <cellStyle name="Normal 10 14" xfId="1437"/>
    <cellStyle name="Normal 10 14 2" xfId="1681"/>
    <cellStyle name="Normal 10 14 3" xfId="4603"/>
    <cellStyle name="Normal 10 14 3 2" xfId="6429"/>
    <cellStyle name="Normal 10 15" xfId="1422"/>
    <cellStyle name="Normal 10 15 2" xfId="1712"/>
    <cellStyle name="Normal 10 15 3" xfId="4590"/>
    <cellStyle name="Normal 10 15 3 2" xfId="6416"/>
    <cellStyle name="Normal 10 16" xfId="1549"/>
    <cellStyle name="Normal 10 16 2" xfId="3729"/>
    <cellStyle name="Normal 10 16 3" xfId="4686"/>
    <cellStyle name="Normal 10 16 3 2" xfId="6512"/>
    <cellStyle name="Normal 10 17" xfId="1550"/>
    <cellStyle name="Normal 10 17 2" xfId="3268"/>
    <cellStyle name="Normal 10 17 3" xfId="4687"/>
    <cellStyle name="Normal 10 17 3 2" xfId="6513"/>
    <cellStyle name="Normal 10 18" xfId="1551"/>
    <cellStyle name="Normal 10 18 2" xfId="3501"/>
    <cellStyle name="Normal 10 18 3" xfId="4688"/>
    <cellStyle name="Normal 10 18 3 2" xfId="6514"/>
    <cellStyle name="Normal 10 19" xfId="1552"/>
    <cellStyle name="Normal 10 19 2" xfId="3582"/>
    <cellStyle name="Normal 10 19 3" xfId="4689"/>
    <cellStyle name="Normal 10 19 3 2" xfId="6515"/>
    <cellStyle name="Normal 10 2" xfId="238"/>
    <cellStyle name="Normal 10 2 2" xfId="626"/>
    <cellStyle name="Normal 10 2 2 2" xfId="1407"/>
    <cellStyle name="Normal 10 2 2 2 2" xfId="1361"/>
    <cellStyle name="Normal 10 2 2 2 3" xfId="1721"/>
    <cellStyle name="Normal 10 2 2 2 4" xfId="4581"/>
    <cellStyle name="Normal 10 2 2 2 4 2" xfId="6407"/>
    <cellStyle name="Normal 10 2 3" xfId="924"/>
    <cellStyle name="Normal 10 2 4" xfId="1307"/>
    <cellStyle name="Normal 10 2 5" xfId="4068"/>
    <cellStyle name="Normal 10 2 5 2" xfId="5898"/>
    <cellStyle name="Normal 10 20" xfId="1557"/>
    <cellStyle name="Normal 10 20 2" xfId="3145"/>
    <cellStyle name="Normal 10 20 3" xfId="4690"/>
    <cellStyle name="Normal 10 20 3 2" xfId="6516"/>
    <cellStyle name="Normal 10 21" xfId="1558"/>
    <cellStyle name="Normal 10 21 2" xfId="3249"/>
    <cellStyle name="Normal 10 21 3" xfId="4691"/>
    <cellStyle name="Normal 10 21 3 2" xfId="6517"/>
    <cellStyle name="Normal 10 22" xfId="1559"/>
    <cellStyle name="Normal 10 22 2" xfId="3226"/>
    <cellStyle name="Normal 10 22 3" xfId="4692"/>
    <cellStyle name="Normal 10 22 3 2" xfId="6518"/>
    <cellStyle name="Normal 10 23" xfId="1560"/>
    <cellStyle name="Normal 10 23 2" xfId="3202"/>
    <cellStyle name="Normal 10 23 3" xfId="4693"/>
    <cellStyle name="Normal 10 23 3 2" xfId="6519"/>
    <cellStyle name="Normal 10 24" xfId="233"/>
    <cellStyle name="Normal 10 24 2" xfId="239"/>
    <cellStyle name="Normal 10 24 2 2" xfId="727"/>
    <cellStyle name="Normal 10 24 2 3" xfId="925"/>
    <cellStyle name="Normal 10 24 2 4" xfId="4069"/>
    <cellStyle name="Normal 10 24 2 4 2" xfId="5899"/>
    <cellStyle name="Normal 10 25" xfId="1565"/>
    <cellStyle name="Normal 10 25 2" xfId="3730"/>
    <cellStyle name="Normal 10 25 3" xfId="4694"/>
    <cellStyle name="Normal 10 25 3 2" xfId="6520"/>
    <cellStyle name="Normal 10 26" xfId="1566"/>
    <cellStyle name="Normal 10 26 2" xfId="2859"/>
    <cellStyle name="Normal 10 26 3" xfId="4695"/>
    <cellStyle name="Normal 10 26 3 2" xfId="6521"/>
    <cellStyle name="Normal 10 27" xfId="1567"/>
    <cellStyle name="Normal 10 27 2" xfId="3644"/>
    <cellStyle name="Normal 10 27 3" xfId="4696"/>
    <cellStyle name="Normal 10 27 3 2" xfId="6522"/>
    <cellStyle name="Normal 10 28" xfId="1568"/>
    <cellStyle name="Normal 10 28 2" xfId="3179"/>
    <cellStyle name="Normal 10 28 3" xfId="4697"/>
    <cellStyle name="Normal 10 28 3 2" xfId="6523"/>
    <cellStyle name="Normal 10 29" xfId="1569"/>
    <cellStyle name="Normal 10 29 2" xfId="3290"/>
    <cellStyle name="Normal 10 29 3" xfId="4698"/>
    <cellStyle name="Normal 10 29 3 2" xfId="6524"/>
    <cellStyle name="Normal 10 3" xfId="629"/>
    <cellStyle name="Normal 10 3 2" xfId="2556"/>
    <cellStyle name="Normal 10 3 3" xfId="4409"/>
    <cellStyle name="Normal 10 3 3 2" xfId="6238"/>
    <cellStyle name="Normal 10 30" xfId="1571"/>
    <cellStyle name="Normal 10 30 2" xfId="3645"/>
    <cellStyle name="Normal 10 30 3" xfId="4699"/>
    <cellStyle name="Normal 10 30 3 2" xfId="6525"/>
    <cellStyle name="Normal 10 31" xfId="1572"/>
    <cellStyle name="Normal 10 31 2" xfId="3035"/>
    <cellStyle name="Normal 10 31 3" xfId="4700"/>
    <cellStyle name="Normal 10 31 3 2" xfId="6526"/>
    <cellStyle name="Normal 10 32" xfId="1573"/>
    <cellStyle name="Normal 10 32 2" xfId="3731"/>
    <cellStyle name="Normal 10 32 3" xfId="4701"/>
    <cellStyle name="Normal 10 32 3 2" xfId="6527"/>
    <cellStyle name="Normal 10 33" xfId="1574"/>
    <cellStyle name="Normal 10 33 2" xfId="3359"/>
    <cellStyle name="Normal 10 33 3" xfId="4702"/>
    <cellStyle name="Normal 10 33 3 2" xfId="6528"/>
    <cellStyle name="Normal 10 34" xfId="1575"/>
    <cellStyle name="Normal 10 34 2" xfId="3264"/>
    <cellStyle name="Normal 10 34 3" xfId="4703"/>
    <cellStyle name="Normal 10 34 3 2" xfId="6529"/>
    <cellStyle name="Normal 10 35" xfId="1576"/>
    <cellStyle name="Normal 10 35 2" xfId="3369"/>
    <cellStyle name="Normal 10 35 3" xfId="4704"/>
    <cellStyle name="Normal 10 35 3 2" xfId="6530"/>
    <cellStyle name="Normal 10 36" xfId="1577"/>
    <cellStyle name="Normal 10 36 2" xfId="3270"/>
    <cellStyle name="Normal 10 36 3" xfId="4705"/>
    <cellStyle name="Normal 10 36 3 2" xfId="6531"/>
    <cellStyle name="Normal 10 37" xfId="1578"/>
    <cellStyle name="Normal 10 37 2" xfId="3363"/>
    <cellStyle name="Normal 10 37 3" xfId="4706"/>
    <cellStyle name="Normal 10 37 3 2" xfId="6532"/>
    <cellStyle name="Normal 10 38" xfId="1579"/>
    <cellStyle name="Normal 10 38 2" xfId="3241"/>
    <cellStyle name="Normal 10 38 3" xfId="4707"/>
    <cellStyle name="Normal 10 38 3 2" xfId="6533"/>
    <cellStyle name="Normal 10 39" xfId="1580"/>
    <cellStyle name="Normal 10 39 2" xfId="3118"/>
    <cellStyle name="Normal 10 39 3" xfId="4708"/>
    <cellStyle name="Normal 10 39 3 2" xfId="6534"/>
    <cellStyle name="Normal 10 4" xfId="1272"/>
    <cellStyle name="Normal 10 4 2" xfId="1920"/>
    <cellStyle name="Normal 10 4 3" xfId="4464"/>
    <cellStyle name="Normal 10 4 3 2" xfId="6290"/>
    <cellStyle name="Normal 10 40" xfId="1582"/>
    <cellStyle name="Normal 10 40 2" xfId="3208"/>
    <cellStyle name="Normal 10 40 3" xfId="4709"/>
    <cellStyle name="Normal 10 40 3 2" xfId="6535"/>
    <cellStyle name="Normal 10 41" xfId="1583"/>
    <cellStyle name="Normal 10 41 2" xfId="3405"/>
    <cellStyle name="Normal 10 41 3" xfId="4710"/>
    <cellStyle name="Normal 10 41 3 2" xfId="6536"/>
    <cellStyle name="Normal 10 42" xfId="1584"/>
    <cellStyle name="Normal 10 42 2" xfId="2828"/>
    <cellStyle name="Normal 10 42 3" xfId="4711"/>
    <cellStyle name="Normal 10 42 3 2" xfId="6537"/>
    <cellStyle name="Normal 10 43" xfId="1585"/>
    <cellStyle name="Normal 10 43 2" xfId="2867"/>
    <cellStyle name="Normal 10 43 3" xfId="4712"/>
    <cellStyle name="Normal 10 43 3 2" xfId="6538"/>
    <cellStyle name="Normal 10 44" xfId="1586"/>
    <cellStyle name="Normal 10 44 2" xfId="3098"/>
    <cellStyle name="Normal 10 44 3" xfId="4713"/>
    <cellStyle name="Normal 10 44 3 2" xfId="6539"/>
    <cellStyle name="Normal 10 45" xfId="1587"/>
    <cellStyle name="Normal 10 45 2" xfId="3060"/>
    <cellStyle name="Normal 10 45 3" xfId="4714"/>
    <cellStyle name="Normal 10 45 3 2" xfId="6540"/>
    <cellStyle name="Normal 10 46" xfId="1588"/>
    <cellStyle name="Normal 10 46 2" xfId="2827"/>
    <cellStyle name="Normal 10 46 3" xfId="4715"/>
    <cellStyle name="Normal 10 46 3 2" xfId="6541"/>
    <cellStyle name="Normal 10 47" xfId="1589"/>
    <cellStyle name="Normal 10 47 2" xfId="2868"/>
    <cellStyle name="Normal 10 47 3" xfId="4716"/>
    <cellStyle name="Normal 10 47 3 2" xfId="6542"/>
    <cellStyle name="Normal 10 48" xfId="1590"/>
    <cellStyle name="Normal 10 48 2" xfId="3099"/>
    <cellStyle name="Normal 10 48 3" xfId="4717"/>
    <cellStyle name="Normal 10 48 3 2" xfId="6543"/>
    <cellStyle name="Normal 10 49" xfId="1591"/>
    <cellStyle name="Normal 10 49 2" xfId="3411"/>
    <cellStyle name="Normal 10 49 3" xfId="4718"/>
    <cellStyle name="Normal 10 49 3 2" xfId="6544"/>
    <cellStyle name="Normal 10 5" xfId="1436"/>
    <cellStyle name="Normal 10 5 2" xfId="1692"/>
    <cellStyle name="Normal 10 5 3" xfId="4602"/>
    <cellStyle name="Normal 10 5 3 2" xfId="6428"/>
    <cellStyle name="Normal 10 50" xfId="1593"/>
    <cellStyle name="Normal 10 50 2" xfId="2869"/>
    <cellStyle name="Normal 10 50 3" xfId="4719"/>
    <cellStyle name="Normal 10 50 3 2" xfId="6545"/>
    <cellStyle name="Normal 10 51" xfId="1594"/>
    <cellStyle name="Normal 10 51 2" xfId="3100"/>
    <cellStyle name="Normal 10 51 3" xfId="4720"/>
    <cellStyle name="Normal 10 51 3 2" xfId="6546"/>
    <cellStyle name="Normal 10 52" xfId="1595"/>
    <cellStyle name="Normal 10 52 2" xfId="3058"/>
    <cellStyle name="Normal 10 52 3" xfId="4721"/>
    <cellStyle name="Normal 10 52 3 2" xfId="6547"/>
    <cellStyle name="Normal 10 53" xfId="1596"/>
    <cellStyle name="Normal 10 53 2" xfId="2821"/>
    <cellStyle name="Normal 10 53 3" xfId="4722"/>
    <cellStyle name="Normal 10 53 3 2" xfId="6548"/>
    <cellStyle name="Normal 10 54" xfId="1597"/>
    <cellStyle name="Normal 10 54 2" xfId="2870"/>
    <cellStyle name="Normal 10 54 3" xfId="4723"/>
    <cellStyle name="Normal 10 54 3 2" xfId="6549"/>
    <cellStyle name="Normal 10 55" xfId="1598"/>
    <cellStyle name="Normal 10 55 2" xfId="3101"/>
    <cellStyle name="Normal 10 55 3" xfId="4724"/>
    <cellStyle name="Normal 10 55 3 2" xfId="6550"/>
    <cellStyle name="Normal 10 56" xfId="1599"/>
    <cellStyle name="Normal 10 56 2" xfId="3646"/>
    <cellStyle name="Normal 10 56 3" xfId="4725"/>
    <cellStyle name="Normal 10 56 3 2" xfId="6551"/>
    <cellStyle name="Normal 10 57" xfId="1600"/>
    <cellStyle name="Normal 10 57 2" xfId="2820"/>
    <cellStyle name="Normal 10 57 3" xfId="4726"/>
    <cellStyle name="Normal 10 57 3 2" xfId="6552"/>
    <cellStyle name="Normal 10 58" xfId="1601"/>
    <cellStyle name="Normal 10 58 2" xfId="2804"/>
    <cellStyle name="Normal 10 58 3" xfId="4727"/>
    <cellStyle name="Normal 10 58 3 2" xfId="6553"/>
    <cellStyle name="Normal 10 59" xfId="1602"/>
    <cellStyle name="Normal 10 59 2" xfId="3155"/>
    <cellStyle name="Normal 10 59 3" xfId="4728"/>
    <cellStyle name="Normal 10 59 3 2" xfId="6554"/>
    <cellStyle name="Normal 10 6" xfId="1387"/>
    <cellStyle name="Normal 10 6 2" xfId="1745"/>
    <cellStyle name="Normal 10 6 3" xfId="4564"/>
    <cellStyle name="Normal 10 6 3 2" xfId="6390"/>
    <cellStyle name="Normal 10 60" xfId="1604"/>
    <cellStyle name="Normal 10 60 2" xfId="3620"/>
    <cellStyle name="Normal 10 60 3" xfId="4729"/>
    <cellStyle name="Normal 10 60 3 2" xfId="6555"/>
    <cellStyle name="Normal 10 61" xfId="2785"/>
    <cellStyle name="Normal 10 61 2" xfId="3348"/>
    <cellStyle name="Normal 10 61 3" xfId="5650"/>
    <cellStyle name="Normal 10 61 3 2" xfId="7476"/>
    <cellStyle name="Normal 10 7" xfId="1312"/>
    <cellStyle name="Normal 10 7 2" xfId="1884"/>
    <cellStyle name="Normal 10 7 3" xfId="4500"/>
    <cellStyle name="Normal 10 7 3 2" xfId="6326"/>
    <cellStyle name="Normal 10 8" xfId="1352"/>
    <cellStyle name="Normal 10 8 2" xfId="1811"/>
    <cellStyle name="Normal 10 8 3" xfId="4532"/>
    <cellStyle name="Normal 10 8 3 2" xfId="6358"/>
    <cellStyle name="Normal 10 9" xfId="1339"/>
    <cellStyle name="Normal 10 9 2" xfId="1822"/>
    <cellStyle name="Normal 10 9 3" xfId="4521"/>
    <cellStyle name="Normal 10 9 3 2" xfId="6347"/>
    <cellStyle name="Normal 100" xfId="72"/>
    <cellStyle name="Normal 100 2" xfId="240"/>
    <cellStyle name="Normal 100 2 2" xfId="926"/>
    <cellStyle name="Normal 100 2 3" xfId="4070"/>
    <cellStyle name="Normal 100 2 3 2" xfId="5900"/>
    <cellStyle name="Normal 100 2 4" xfId="3781"/>
    <cellStyle name="Normal 100 3" xfId="780"/>
    <cellStyle name="Normal 100 4" xfId="3780"/>
    <cellStyle name="Normal 100 4 2" xfId="5705"/>
    <cellStyle name="Normal 101" xfId="73"/>
    <cellStyle name="Normal 101 2" xfId="241"/>
    <cellStyle name="Normal 101 2 2" xfId="927"/>
    <cellStyle name="Normal 101 2 3" xfId="4071"/>
    <cellStyle name="Normal 101 2 3 2" xfId="5901"/>
    <cellStyle name="Normal 101 2 4" xfId="3783"/>
    <cellStyle name="Normal 101 3" xfId="781"/>
    <cellStyle name="Normal 101 4" xfId="3782"/>
    <cellStyle name="Normal 101 4 2" xfId="5706"/>
    <cellStyle name="Normal 102" xfId="74"/>
    <cellStyle name="Normal 102 2" xfId="242"/>
    <cellStyle name="Normal 102 2 2" xfId="928"/>
    <cellStyle name="Normal 102 2 3" xfId="4072"/>
    <cellStyle name="Normal 102 2 3 2" xfId="5902"/>
    <cellStyle name="Normal 102 2 4" xfId="3785"/>
    <cellStyle name="Normal 102 3" xfId="782"/>
    <cellStyle name="Normal 102 4" xfId="3784"/>
    <cellStyle name="Normal 102 4 2" xfId="5707"/>
    <cellStyle name="Normal 103" xfId="75"/>
    <cellStyle name="Normal 103 2" xfId="243"/>
    <cellStyle name="Normal 103 2 2" xfId="929"/>
    <cellStyle name="Normal 103 2 3" xfId="4073"/>
    <cellStyle name="Normal 103 2 3 2" xfId="5903"/>
    <cellStyle name="Normal 103 2 4" xfId="3787"/>
    <cellStyle name="Normal 103 3" xfId="783"/>
    <cellStyle name="Normal 103 4" xfId="3786"/>
    <cellStyle name="Normal 103 4 2" xfId="5708"/>
    <cellStyle name="Normal 104" xfId="76"/>
    <cellStyle name="Normal 104 2" xfId="244"/>
    <cellStyle name="Normal 104 2 2" xfId="930"/>
    <cellStyle name="Normal 104 2 3" xfId="4074"/>
    <cellStyle name="Normal 104 2 3 2" xfId="5904"/>
    <cellStyle name="Normal 104 2 4" xfId="3789"/>
    <cellStyle name="Normal 104 3" xfId="784"/>
    <cellStyle name="Normal 104 4" xfId="3788"/>
    <cellStyle name="Normal 104 4 2" xfId="5709"/>
    <cellStyle name="Normal 105" xfId="77"/>
    <cellStyle name="Normal 105 2" xfId="245"/>
    <cellStyle name="Normal 105 2 2" xfId="931"/>
    <cellStyle name="Normal 105 2 3" xfId="4075"/>
    <cellStyle name="Normal 105 2 3 2" xfId="5905"/>
    <cellStyle name="Normal 105 2 4" xfId="3791"/>
    <cellStyle name="Normal 105 3" xfId="785"/>
    <cellStyle name="Normal 105 4" xfId="3790"/>
    <cellStyle name="Normal 105 4 2" xfId="5710"/>
    <cellStyle name="Normal 106" xfId="140"/>
    <cellStyle name="Normal 106 2" xfId="246"/>
    <cellStyle name="Normal 106 2 2" xfId="932"/>
    <cellStyle name="Normal 106 2 3" xfId="4076"/>
    <cellStyle name="Normal 106 2 3 2" xfId="5906"/>
    <cellStyle name="Normal 106 3" xfId="845"/>
    <cellStyle name="Normal 106 4" xfId="3985"/>
    <cellStyle name="Normal 106 4 2" xfId="5819"/>
    <cellStyle name="Normal 107" xfId="139"/>
    <cellStyle name="Normal 107 2" xfId="247"/>
    <cellStyle name="Normal 107 2 2" xfId="933"/>
    <cellStyle name="Normal 107 2 3" xfId="4077"/>
    <cellStyle name="Normal 107 2 3 2" xfId="5907"/>
    <cellStyle name="Normal 107 3" xfId="844"/>
    <cellStyle name="Normal 107 4" xfId="3984"/>
    <cellStyle name="Normal 107 4 2" xfId="5818"/>
    <cellStyle name="Normal 108" xfId="78"/>
    <cellStyle name="Normal 108 2" xfId="248"/>
    <cellStyle name="Normal 108 2 2" xfId="934"/>
    <cellStyle name="Normal 108 2 3" xfId="4078"/>
    <cellStyle name="Normal 108 2 3 2" xfId="5908"/>
    <cellStyle name="Normal 108 2 4" xfId="3793"/>
    <cellStyle name="Normal 108 3" xfId="786"/>
    <cellStyle name="Normal 108 4" xfId="3792"/>
    <cellStyle name="Normal 108 4 2" xfId="5711"/>
    <cellStyle name="Normal 109" xfId="79"/>
    <cellStyle name="Normal 109 2" xfId="249"/>
    <cellStyle name="Normal 109 2 2" xfId="935"/>
    <cellStyle name="Normal 109 2 3" xfId="4079"/>
    <cellStyle name="Normal 109 2 3 2" xfId="5909"/>
    <cellStyle name="Normal 109 2 4" xfId="3795"/>
    <cellStyle name="Normal 109 3" xfId="787"/>
    <cellStyle name="Normal 109 4" xfId="3794"/>
    <cellStyle name="Normal 109 4 2" xfId="5712"/>
    <cellStyle name="Normal 11" xfId="9"/>
    <cellStyle name="Normal 11 10" xfId="1263"/>
    <cellStyle name="Normal 11 10 2" xfId="1929"/>
    <cellStyle name="Normal 11 10 3" xfId="4455"/>
    <cellStyle name="Normal 11 10 3 2" xfId="6281"/>
    <cellStyle name="Normal 11 11" xfId="1391"/>
    <cellStyle name="Normal 11 11 2" xfId="1735"/>
    <cellStyle name="Normal 11 11 3" xfId="4567"/>
    <cellStyle name="Normal 11 11 3 2" xfId="6393"/>
    <cellStyle name="Normal 11 12" xfId="1367"/>
    <cellStyle name="Normal 11 12 2" xfId="1798"/>
    <cellStyle name="Normal 11 12 3" xfId="4546"/>
    <cellStyle name="Normal 11 12 3 2" xfId="6372"/>
    <cellStyle name="Normal 11 13" xfId="1247"/>
    <cellStyle name="Normal 11 13 2" xfId="1943"/>
    <cellStyle name="Normal 11 13 3" xfId="4441"/>
    <cellStyle name="Normal 11 13 3 2" xfId="6267"/>
    <cellStyle name="Normal 11 14" xfId="1646"/>
    <cellStyle name="Normal 11 14 2" xfId="3648"/>
    <cellStyle name="Normal 11 14 3" xfId="4730"/>
    <cellStyle name="Normal 11 14 3 2" xfId="6556"/>
    <cellStyle name="Normal 11 15" xfId="1647"/>
    <cellStyle name="Normal 11 15 2" xfId="2952"/>
    <cellStyle name="Normal 11 15 3" xfId="4731"/>
    <cellStyle name="Normal 11 15 3 2" xfId="6557"/>
    <cellStyle name="Normal 11 16" xfId="1648"/>
    <cellStyle name="Normal 11 16 2" xfId="3732"/>
    <cellStyle name="Normal 11 16 3" xfId="4732"/>
    <cellStyle name="Normal 11 16 3 2" xfId="6558"/>
    <cellStyle name="Normal 11 17" xfId="1649"/>
    <cellStyle name="Normal 11 17 2" xfId="3156"/>
    <cellStyle name="Normal 11 17 3" xfId="4733"/>
    <cellStyle name="Normal 11 17 3 2" xfId="6559"/>
    <cellStyle name="Normal 11 18" xfId="1650"/>
    <cellStyle name="Normal 11 18 2" xfId="3649"/>
    <cellStyle name="Normal 11 18 3" xfId="4734"/>
    <cellStyle name="Normal 11 18 3 2" xfId="6560"/>
    <cellStyle name="Normal 11 19" xfId="1651"/>
    <cellStyle name="Normal 11 19 2" xfId="3583"/>
    <cellStyle name="Normal 11 19 3" xfId="4735"/>
    <cellStyle name="Normal 11 19 3 2" xfId="6561"/>
    <cellStyle name="Normal 11 2" xfId="250"/>
    <cellStyle name="Normal 11 2 2" xfId="630"/>
    <cellStyle name="Normal 11 2 2 2" xfId="1285"/>
    <cellStyle name="Normal 11 2 2 2 2" xfId="1385"/>
    <cellStyle name="Normal 11 2 2 2 3" xfId="1907"/>
    <cellStyle name="Normal 11 2 2 2 4" xfId="4477"/>
    <cellStyle name="Normal 11 2 2 2 4 2" xfId="6303"/>
    <cellStyle name="Normal 11 2 3" xfId="936"/>
    <cellStyle name="Normal 11 2 4" xfId="1451"/>
    <cellStyle name="Normal 11 2 5" xfId="4080"/>
    <cellStyle name="Normal 11 2 5 2" xfId="5910"/>
    <cellStyle name="Normal 11 20" xfId="1658"/>
    <cellStyle name="Normal 11 20 2" xfId="3288"/>
    <cellStyle name="Normal 11 20 3" xfId="4736"/>
    <cellStyle name="Normal 11 20 3 2" xfId="6562"/>
    <cellStyle name="Normal 11 21" xfId="1659"/>
    <cellStyle name="Normal 11 21 2" xfId="3581"/>
    <cellStyle name="Normal 11 21 3" xfId="4737"/>
    <cellStyle name="Normal 11 21 3 2" xfId="6563"/>
    <cellStyle name="Normal 11 22" xfId="234"/>
    <cellStyle name="Normal 11 22 2" xfId="251"/>
    <cellStyle name="Normal 11 22 2 2" xfId="579"/>
    <cellStyle name="Normal 11 22 2 3" xfId="937"/>
    <cellStyle name="Normal 11 22 2 4" xfId="4081"/>
    <cellStyle name="Normal 11 22 2 4 2" xfId="5911"/>
    <cellStyle name="Normal 11 23" xfId="1664"/>
    <cellStyle name="Normal 11 23 2" xfId="2871"/>
    <cellStyle name="Normal 11 23 3" xfId="4738"/>
    <cellStyle name="Normal 11 23 3 2" xfId="6564"/>
    <cellStyle name="Normal 11 24" xfId="1665"/>
    <cellStyle name="Normal 11 24 2" xfId="3102"/>
    <cellStyle name="Normal 11 24 3" xfId="4739"/>
    <cellStyle name="Normal 11 24 3 2" xfId="6565"/>
    <cellStyle name="Normal 11 25" xfId="1666"/>
    <cellStyle name="Normal 11 25 2" xfId="3057"/>
    <cellStyle name="Normal 11 25 3" xfId="4740"/>
    <cellStyle name="Normal 11 25 3 2" xfId="6566"/>
    <cellStyle name="Normal 11 26" xfId="1667"/>
    <cellStyle name="Normal 11 26 2" xfId="2826"/>
    <cellStyle name="Normal 11 26 3" xfId="4741"/>
    <cellStyle name="Normal 11 26 3 2" xfId="6567"/>
    <cellStyle name="Normal 11 27" xfId="1668"/>
    <cellStyle name="Normal 11 27 2" xfId="2872"/>
    <cellStyle name="Normal 11 27 3" xfId="4742"/>
    <cellStyle name="Normal 11 27 3 2" xfId="6568"/>
    <cellStyle name="Normal 11 28" xfId="1669"/>
    <cellStyle name="Normal 11 28 2" xfId="3103"/>
    <cellStyle name="Normal 11 28 3" xfId="4743"/>
    <cellStyle name="Normal 11 28 3 2" xfId="6569"/>
    <cellStyle name="Normal 11 29" xfId="1670"/>
    <cellStyle name="Normal 11 29 2" xfId="3530"/>
    <cellStyle name="Normal 11 29 3" xfId="4744"/>
    <cellStyle name="Normal 11 29 3 2" xfId="6570"/>
    <cellStyle name="Normal 11 3" xfId="1332"/>
    <cellStyle name="Normal 11 3 2" xfId="1828"/>
    <cellStyle name="Normal 11 3 3" xfId="4515"/>
    <cellStyle name="Normal 11 3 3 2" xfId="6341"/>
    <cellStyle name="Normal 11 30" xfId="1671"/>
    <cellStyle name="Normal 11 30 2" xfId="3215"/>
    <cellStyle name="Normal 11 30 3" xfId="4745"/>
    <cellStyle name="Normal 11 30 3 2" xfId="6571"/>
    <cellStyle name="Normal 11 31" xfId="1672"/>
    <cellStyle name="Normal 11 31 2" xfId="3599"/>
    <cellStyle name="Normal 11 31 3" xfId="4746"/>
    <cellStyle name="Normal 11 31 3 2" xfId="6572"/>
    <cellStyle name="Normal 11 32" xfId="1673"/>
    <cellStyle name="Normal 11 32 2" xfId="2797"/>
    <cellStyle name="Normal 11 32 3" xfId="4747"/>
    <cellStyle name="Normal 11 32 3 2" xfId="6573"/>
    <cellStyle name="Normal 11 33" xfId="1674"/>
    <cellStyle name="Normal 11 33 2" xfId="3419"/>
    <cellStyle name="Normal 11 33 3" xfId="4748"/>
    <cellStyle name="Normal 11 33 3 2" xfId="6574"/>
    <cellStyle name="Normal 11 34" xfId="1675"/>
    <cellStyle name="Normal 11 34 2" xfId="3420"/>
    <cellStyle name="Normal 11 34 3" xfId="4749"/>
    <cellStyle name="Normal 11 34 3 2" xfId="6575"/>
    <cellStyle name="Normal 11 35" xfId="1676"/>
    <cellStyle name="Normal 11 35 2" xfId="3421"/>
    <cellStyle name="Normal 11 35 3" xfId="4750"/>
    <cellStyle name="Normal 11 35 3 2" xfId="6576"/>
    <cellStyle name="Normal 11 36" xfId="1677"/>
    <cellStyle name="Normal 11 36 2" xfId="3422"/>
    <cellStyle name="Normal 11 36 3" xfId="4751"/>
    <cellStyle name="Normal 11 36 3 2" xfId="6577"/>
    <cellStyle name="Normal 11 37" xfId="1678"/>
    <cellStyle name="Normal 11 37 2" xfId="3423"/>
    <cellStyle name="Normal 11 37 3" xfId="4752"/>
    <cellStyle name="Normal 11 37 3 2" xfId="6578"/>
    <cellStyle name="Normal 11 38" xfId="1679"/>
    <cellStyle name="Normal 11 38 2" xfId="3424"/>
    <cellStyle name="Normal 11 38 3" xfId="4753"/>
    <cellStyle name="Normal 11 38 3 2" xfId="6579"/>
    <cellStyle name="Normal 11 39" xfId="1680"/>
    <cellStyle name="Normal 11 39 2" xfId="3754"/>
    <cellStyle name="Normal 11 39 3" xfId="4754"/>
    <cellStyle name="Normal 11 39 3 2" xfId="6580"/>
    <cellStyle name="Normal 11 4" xfId="1389"/>
    <cellStyle name="Normal 11 4 2" xfId="1737"/>
    <cellStyle name="Normal 11 4 3" xfId="4565"/>
    <cellStyle name="Normal 11 4 3 2" xfId="6391"/>
    <cellStyle name="Normal 11 40" xfId="1682"/>
    <cellStyle name="Normal 11 40 2" xfId="3425"/>
    <cellStyle name="Normal 11 40 3" xfId="4755"/>
    <cellStyle name="Normal 11 40 3 2" xfId="6581"/>
    <cellStyle name="Normal 11 41" xfId="1683"/>
    <cellStyle name="Normal 11 41 2" xfId="3612"/>
    <cellStyle name="Normal 11 41 3" xfId="4756"/>
    <cellStyle name="Normal 11 41 3 2" xfId="6582"/>
    <cellStyle name="Normal 11 42" xfId="1684"/>
    <cellStyle name="Normal 11 42 2" xfId="3650"/>
    <cellStyle name="Normal 11 42 3" xfId="4757"/>
    <cellStyle name="Normal 11 42 3 2" xfId="6583"/>
    <cellStyle name="Normal 11 43" xfId="1685"/>
    <cellStyle name="Normal 11 43 2" xfId="3531"/>
    <cellStyle name="Normal 11 43 3" xfId="4758"/>
    <cellStyle name="Normal 11 43 3 2" xfId="6584"/>
    <cellStyle name="Normal 11 44" xfId="1686"/>
    <cellStyle name="Normal 11 44 2" xfId="2855"/>
    <cellStyle name="Normal 11 44 3" xfId="4759"/>
    <cellStyle name="Normal 11 44 3 2" xfId="6585"/>
    <cellStyle name="Normal 11 45" xfId="1687"/>
    <cellStyle name="Normal 11 45 2" xfId="3229"/>
    <cellStyle name="Normal 11 45 3" xfId="4760"/>
    <cellStyle name="Normal 11 45 3 2" xfId="6586"/>
    <cellStyle name="Normal 11 46" xfId="1688"/>
    <cellStyle name="Normal 11 46 2" xfId="3023"/>
    <cellStyle name="Normal 11 46 3" xfId="4761"/>
    <cellStyle name="Normal 11 46 3 2" xfId="6587"/>
    <cellStyle name="Normal 11 47" xfId="1689"/>
    <cellStyle name="Normal 11 47 2" xfId="3084"/>
    <cellStyle name="Normal 11 47 3" xfId="4762"/>
    <cellStyle name="Normal 11 47 3 2" xfId="6588"/>
    <cellStyle name="Normal 11 48" xfId="1690"/>
    <cellStyle name="Normal 11 48 2" xfId="3426"/>
    <cellStyle name="Normal 11 48 3" xfId="4763"/>
    <cellStyle name="Normal 11 48 3 2" xfId="6589"/>
    <cellStyle name="Normal 11 49" xfId="1691"/>
    <cellStyle name="Normal 11 49 2" xfId="3412"/>
    <cellStyle name="Normal 11 49 3" xfId="4764"/>
    <cellStyle name="Normal 11 49 3 2" xfId="6590"/>
    <cellStyle name="Normal 11 5" xfId="1442"/>
    <cellStyle name="Normal 11 5 2" xfId="1660"/>
    <cellStyle name="Normal 11 5 3" xfId="4608"/>
    <cellStyle name="Normal 11 5 3 2" xfId="6434"/>
    <cellStyle name="Normal 11 50" xfId="1693"/>
    <cellStyle name="Normal 11 50 2" xfId="3221"/>
    <cellStyle name="Normal 11 50 3" xfId="4765"/>
    <cellStyle name="Normal 11 50 3 2" xfId="6591"/>
    <cellStyle name="Normal 11 51" xfId="1694"/>
    <cellStyle name="Normal 11 51 2" xfId="3218"/>
    <cellStyle name="Normal 11 51 3" xfId="4766"/>
    <cellStyle name="Normal 11 51 3 2" xfId="6592"/>
    <cellStyle name="Normal 11 52" xfId="1695"/>
    <cellStyle name="Normal 11 52 2" xfId="3392"/>
    <cellStyle name="Normal 11 52 3" xfId="4767"/>
    <cellStyle name="Normal 11 52 3 2" xfId="6593"/>
    <cellStyle name="Normal 11 53" xfId="1696"/>
    <cellStyle name="Normal 11 53 2" xfId="3104"/>
    <cellStyle name="Normal 11 53 3" xfId="4768"/>
    <cellStyle name="Normal 11 53 3 2" xfId="6594"/>
    <cellStyle name="Normal 11 54" xfId="1697"/>
    <cellStyle name="Normal 11 54 2" xfId="3256"/>
    <cellStyle name="Normal 11 54 3" xfId="4769"/>
    <cellStyle name="Normal 11 54 3 2" xfId="6595"/>
    <cellStyle name="Normal 11 55" xfId="1698"/>
    <cellStyle name="Normal 11 55 2" xfId="3427"/>
    <cellStyle name="Normal 11 55 3" xfId="4770"/>
    <cellStyle name="Normal 11 55 3 2" xfId="6596"/>
    <cellStyle name="Normal 11 56" xfId="1699"/>
    <cellStyle name="Normal 11 56 2" xfId="3428"/>
    <cellStyle name="Normal 11 56 3" xfId="4771"/>
    <cellStyle name="Normal 11 56 3 2" xfId="6597"/>
    <cellStyle name="Normal 11 57" xfId="1700"/>
    <cellStyle name="Normal 11 57 2" xfId="2945"/>
    <cellStyle name="Normal 11 57 3" xfId="4772"/>
    <cellStyle name="Normal 11 57 3 2" xfId="6598"/>
    <cellStyle name="Normal 11 58" xfId="2786"/>
    <cellStyle name="Normal 11 58 2" xfId="2829"/>
    <cellStyle name="Normal 11 58 3" xfId="5651"/>
    <cellStyle name="Normal 11 58 3 2" xfId="7477"/>
    <cellStyle name="Normal 11 6" xfId="1430"/>
    <cellStyle name="Normal 11 6 2" xfId="1706"/>
    <cellStyle name="Normal 11 6 3" xfId="4596"/>
    <cellStyle name="Normal 11 6 3 2" xfId="6422"/>
    <cellStyle name="Normal 11 7" xfId="1251"/>
    <cellStyle name="Normal 11 7 2" xfId="1939"/>
    <cellStyle name="Normal 11 7 3" xfId="4445"/>
    <cellStyle name="Normal 11 7 3 2" xfId="6271"/>
    <cellStyle name="Normal 11 8" xfId="1394"/>
    <cellStyle name="Normal 11 8 2" xfId="1732"/>
    <cellStyle name="Normal 11 8 3" xfId="4570"/>
    <cellStyle name="Normal 11 8 3 2" xfId="6396"/>
    <cellStyle name="Normal 11 9" xfId="1280"/>
    <cellStyle name="Normal 11 9 2" xfId="1912"/>
    <cellStyle name="Normal 11 9 3" xfId="4472"/>
    <cellStyle name="Normal 11 9 3 2" xfId="6298"/>
    <cellStyle name="Normal 110" xfId="80"/>
    <cellStyle name="Normal 110 2" xfId="252"/>
    <cellStyle name="Normal 110 2 2" xfId="938"/>
    <cellStyle name="Normal 110 2 3" xfId="4082"/>
    <cellStyle name="Normal 110 2 3 2" xfId="5912"/>
    <cellStyle name="Normal 110 2 4" xfId="3797"/>
    <cellStyle name="Normal 110 3" xfId="788"/>
    <cellStyle name="Normal 110 4" xfId="3796"/>
    <cellStyle name="Normal 110 4 2" xfId="5713"/>
    <cellStyle name="Normal 111" xfId="81"/>
    <cellStyle name="Normal 111 2" xfId="253"/>
    <cellStyle name="Normal 111 2 2" xfId="939"/>
    <cellStyle name="Normal 111 2 3" xfId="4083"/>
    <cellStyle name="Normal 111 2 3 2" xfId="5913"/>
    <cellStyle name="Normal 111 2 4" xfId="3799"/>
    <cellStyle name="Normal 111 3" xfId="789"/>
    <cellStyle name="Normal 111 4" xfId="3798"/>
    <cellStyle name="Normal 111 4 2" xfId="5714"/>
    <cellStyle name="Normal 112" xfId="82"/>
    <cellStyle name="Normal 112 2" xfId="254"/>
    <cellStyle name="Normal 112 2 2" xfId="940"/>
    <cellStyle name="Normal 112 2 3" xfId="4084"/>
    <cellStyle name="Normal 112 2 3 2" xfId="5914"/>
    <cellStyle name="Normal 112 2 4" xfId="3801"/>
    <cellStyle name="Normal 112 3" xfId="790"/>
    <cellStyle name="Normal 112 4" xfId="3800"/>
    <cellStyle name="Normal 112 4 2" xfId="5715"/>
    <cellStyle name="Normal 113" xfId="83"/>
    <cellStyle name="Normal 113 2" xfId="255"/>
    <cellStyle name="Normal 113 2 2" xfId="941"/>
    <cellStyle name="Normal 113 2 3" xfId="4085"/>
    <cellStyle name="Normal 113 2 3 2" xfId="5915"/>
    <cellStyle name="Normal 113 2 4" xfId="3803"/>
    <cellStyle name="Normal 113 3" xfId="791"/>
    <cellStyle name="Normal 113 4" xfId="3802"/>
    <cellStyle name="Normal 113 4 2" xfId="5717"/>
    <cellStyle name="Normal 114" xfId="138"/>
    <cellStyle name="Normal 114 2" xfId="256"/>
    <cellStyle name="Normal 114 2 2" xfId="942"/>
    <cellStyle name="Normal 114 2 3" xfId="4086"/>
    <cellStyle name="Normal 114 2 3 2" xfId="5916"/>
    <cellStyle name="Normal 114 3" xfId="843"/>
    <cellStyle name="Normal 114 4" xfId="3983"/>
    <cellStyle name="Normal 114 4 2" xfId="5817"/>
    <cellStyle name="Normal 115" xfId="84"/>
    <cellStyle name="Normal 115 2" xfId="257"/>
    <cellStyle name="Normal 115 2 2" xfId="943"/>
    <cellStyle name="Normal 115 2 3" xfId="4087"/>
    <cellStyle name="Normal 115 2 3 2" xfId="5917"/>
    <cellStyle name="Normal 115 2 4" xfId="3805"/>
    <cellStyle name="Normal 115 3" xfId="792"/>
    <cellStyle name="Normal 115 4" xfId="3804"/>
    <cellStyle name="Normal 115 4 2" xfId="5718"/>
    <cellStyle name="Normal 116" xfId="85"/>
    <cellStyle name="Normal 116 2" xfId="258"/>
    <cellStyle name="Normal 116 2 2" xfId="944"/>
    <cellStyle name="Normal 116 2 3" xfId="4088"/>
    <cellStyle name="Normal 116 2 3 2" xfId="5918"/>
    <cellStyle name="Normal 116 2 4" xfId="3807"/>
    <cellStyle name="Normal 116 3" xfId="793"/>
    <cellStyle name="Normal 116 4" xfId="3806"/>
    <cellStyle name="Normal 116 4 2" xfId="5719"/>
    <cellStyle name="Normal 117" xfId="86"/>
    <cellStyle name="Normal 117 2" xfId="259"/>
    <cellStyle name="Normal 117 2 2" xfId="945"/>
    <cellStyle name="Normal 117 2 3" xfId="4089"/>
    <cellStyle name="Normal 117 2 3 2" xfId="5919"/>
    <cellStyle name="Normal 117 2 4" xfId="3809"/>
    <cellStyle name="Normal 117 3" xfId="794"/>
    <cellStyle name="Normal 117 4" xfId="3808"/>
    <cellStyle name="Normal 117 4 2" xfId="5720"/>
    <cellStyle name="Normal 118" xfId="87"/>
    <cellStyle name="Normal 118 2" xfId="260"/>
    <cellStyle name="Normal 118 2 2" xfId="946"/>
    <cellStyle name="Normal 118 2 3" xfId="4090"/>
    <cellStyle name="Normal 118 2 3 2" xfId="5920"/>
    <cellStyle name="Normal 118 2 4" xfId="3811"/>
    <cellStyle name="Normal 118 3" xfId="795"/>
    <cellStyle name="Normal 118 4" xfId="3810"/>
    <cellStyle name="Normal 118 4 2" xfId="5721"/>
    <cellStyle name="Normal 119" xfId="88"/>
    <cellStyle name="Normal 119 2" xfId="261"/>
    <cellStyle name="Normal 119 2 2" xfId="947"/>
    <cellStyle name="Normal 119 2 3" xfId="4091"/>
    <cellStyle name="Normal 119 2 3 2" xfId="5921"/>
    <cellStyle name="Normal 119 2 4" xfId="3813"/>
    <cellStyle name="Normal 119 3" xfId="796"/>
    <cellStyle name="Normal 119 4" xfId="3812"/>
    <cellStyle name="Normal 119 4 2" xfId="5722"/>
    <cellStyle name="Normal 12" xfId="10"/>
    <cellStyle name="Normal 12 10" xfId="1341"/>
    <cellStyle name="Normal 12 10 2" xfId="1820"/>
    <cellStyle name="Normal 12 10 3" xfId="4523"/>
    <cellStyle name="Normal 12 10 3 2" xfId="6349"/>
    <cellStyle name="Normal 12 11" xfId="1373"/>
    <cellStyle name="Normal 12 11 2" xfId="1792"/>
    <cellStyle name="Normal 12 11 3" xfId="4552"/>
    <cellStyle name="Normal 12 11 3 2" xfId="6378"/>
    <cellStyle name="Normal 12 12" xfId="1317"/>
    <cellStyle name="Normal 12 12 2" xfId="1879"/>
    <cellStyle name="Normal 12 12 3" xfId="4505"/>
    <cellStyle name="Normal 12 12 3 2" xfId="6331"/>
    <cellStyle name="Normal 12 13" xfId="1738"/>
    <cellStyle name="Normal 12 13 2" xfId="3633"/>
    <cellStyle name="Normal 12 13 3" xfId="4773"/>
    <cellStyle name="Normal 12 13 3 2" xfId="6599"/>
    <cellStyle name="Normal 12 14" xfId="1739"/>
    <cellStyle name="Normal 12 14 2" xfId="3593"/>
    <cellStyle name="Normal 12 14 3" xfId="4774"/>
    <cellStyle name="Normal 12 14 3 2" xfId="6600"/>
    <cellStyle name="Normal 12 15" xfId="1740"/>
    <cellStyle name="Normal 12 15 2" xfId="2887"/>
    <cellStyle name="Normal 12 15 3" xfId="4775"/>
    <cellStyle name="Normal 12 15 3 2" xfId="6601"/>
    <cellStyle name="Normal 12 16" xfId="1741"/>
    <cellStyle name="Normal 12 16 2" xfId="3628"/>
    <cellStyle name="Normal 12 16 3" xfId="4776"/>
    <cellStyle name="Normal 12 16 3 2" xfId="6602"/>
    <cellStyle name="Normal 12 17" xfId="1742"/>
    <cellStyle name="Normal 12 17 2" xfId="3071"/>
    <cellStyle name="Normal 12 17 3" xfId="4777"/>
    <cellStyle name="Normal 12 17 3 2" xfId="6603"/>
    <cellStyle name="Normal 12 18" xfId="1743"/>
    <cellStyle name="Normal 12 18 2" xfId="3614"/>
    <cellStyle name="Normal 12 18 3" xfId="4778"/>
    <cellStyle name="Normal 12 18 3 2" xfId="6604"/>
    <cellStyle name="Normal 12 19" xfId="1744"/>
    <cellStyle name="Normal 12 19 2" xfId="3157"/>
    <cellStyle name="Normal 12 19 3" xfId="4779"/>
    <cellStyle name="Normal 12 19 3 2" xfId="6605"/>
    <cellStyle name="Normal 12 2" xfId="262"/>
    <cellStyle name="Normal 12 2 2" xfId="631"/>
    <cellStyle name="Normal 12 2 2 2" xfId="1331"/>
    <cellStyle name="Normal 12 2 2 2 2" xfId="1261"/>
    <cellStyle name="Normal 12 2 2 2 3" xfId="1837"/>
    <cellStyle name="Normal 12 2 2 2 4" xfId="4514"/>
    <cellStyle name="Normal 12 2 2 2 4 2" xfId="6340"/>
    <cellStyle name="Normal 12 2 3" xfId="948"/>
    <cellStyle name="Normal 12 2 4" xfId="1335"/>
    <cellStyle name="Normal 12 2 5" xfId="4092"/>
    <cellStyle name="Normal 12 2 5 2" xfId="5922"/>
    <cellStyle name="Normal 12 20" xfId="1750"/>
    <cellStyle name="Normal 12 20 2" xfId="2899"/>
    <cellStyle name="Normal 12 20 3" xfId="4780"/>
    <cellStyle name="Normal 12 20 3 2" xfId="6606"/>
    <cellStyle name="Normal 12 21" xfId="1751"/>
    <cellStyle name="Normal 12 21 2" xfId="2908"/>
    <cellStyle name="Normal 12 21 3" xfId="4781"/>
    <cellStyle name="Normal 12 21 3 2" xfId="6607"/>
    <cellStyle name="Normal 12 22" xfId="1752"/>
    <cellStyle name="Normal 12 22 2" xfId="3505"/>
    <cellStyle name="Normal 12 22 3" xfId="4782"/>
    <cellStyle name="Normal 12 22 3 2" xfId="6608"/>
    <cellStyle name="Normal 12 23" xfId="1753"/>
    <cellStyle name="Normal 12 23 2" xfId="3387"/>
    <cellStyle name="Normal 12 23 3" xfId="4783"/>
    <cellStyle name="Normal 12 23 3 2" xfId="6609"/>
    <cellStyle name="Normal 12 24" xfId="1754"/>
    <cellStyle name="Normal 12 24 2" xfId="3367"/>
    <cellStyle name="Normal 12 24 3" xfId="4784"/>
    <cellStyle name="Normal 12 24 3 2" xfId="6610"/>
    <cellStyle name="Normal 12 25" xfId="1755"/>
    <cellStyle name="Normal 12 25 2" xfId="2910"/>
    <cellStyle name="Normal 12 25 3" xfId="4785"/>
    <cellStyle name="Normal 12 25 3 2" xfId="6611"/>
    <cellStyle name="Normal 12 26" xfId="1756"/>
    <cellStyle name="Normal 12 26 2" xfId="3378"/>
    <cellStyle name="Normal 12 26 3" xfId="4786"/>
    <cellStyle name="Normal 12 26 3 2" xfId="6612"/>
    <cellStyle name="Normal 12 27" xfId="1757"/>
    <cellStyle name="Normal 12 27 2" xfId="3082"/>
    <cellStyle name="Normal 12 27 3" xfId="4787"/>
    <cellStyle name="Normal 12 27 3 2" xfId="6613"/>
    <cellStyle name="Normal 12 28" xfId="1758"/>
    <cellStyle name="Normal 12 28 2" xfId="3388"/>
    <cellStyle name="Normal 12 28 3" xfId="4788"/>
    <cellStyle name="Normal 12 28 3 2" xfId="6614"/>
    <cellStyle name="Normal 12 29" xfId="1759"/>
    <cellStyle name="Normal 12 29 2" xfId="3094"/>
    <cellStyle name="Normal 12 29 3" xfId="4789"/>
    <cellStyle name="Normal 12 29 3 2" xfId="6615"/>
    <cellStyle name="Normal 12 3" xfId="1264"/>
    <cellStyle name="Normal 12 3 2" xfId="1928"/>
    <cellStyle name="Normal 12 3 3" xfId="4456"/>
    <cellStyle name="Normal 12 3 3 2" xfId="6282"/>
    <cellStyle name="Normal 12 30" xfId="1761"/>
    <cellStyle name="Normal 12 30 2" xfId="3651"/>
    <cellStyle name="Normal 12 30 3" xfId="4790"/>
    <cellStyle name="Normal 12 30 3 2" xfId="6616"/>
    <cellStyle name="Normal 12 31" xfId="1762"/>
    <cellStyle name="Normal 12 31 2" xfId="3180"/>
    <cellStyle name="Normal 12 31 3" xfId="4791"/>
    <cellStyle name="Normal 12 31 3 2" xfId="6617"/>
    <cellStyle name="Normal 12 32" xfId="1763"/>
    <cellStyle name="Normal 12 32 2" xfId="2894"/>
    <cellStyle name="Normal 12 32 3" xfId="4792"/>
    <cellStyle name="Normal 12 32 3 2" xfId="6618"/>
    <cellStyle name="Normal 12 33" xfId="1764"/>
    <cellStyle name="Normal 12 33 2" xfId="2852"/>
    <cellStyle name="Normal 12 33 3" xfId="4793"/>
    <cellStyle name="Normal 12 33 3 2" xfId="6619"/>
    <cellStyle name="Normal 12 34" xfId="1765"/>
    <cellStyle name="Normal 12 34 2" xfId="3370"/>
    <cellStyle name="Normal 12 34 3" xfId="4794"/>
    <cellStyle name="Normal 12 34 3 2" xfId="6620"/>
    <cellStyle name="Normal 12 35" xfId="1766"/>
    <cellStyle name="Normal 12 35 2" xfId="2913"/>
    <cellStyle name="Normal 12 35 3" xfId="4795"/>
    <cellStyle name="Normal 12 35 3 2" xfId="6621"/>
    <cellStyle name="Normal 12 36" xfId="1767"/>
    <cellStyle name="Normal 12 36 2" xfId="2840"/>
    <cellStyle name="Normal 12 36 3" xfId="4796"/>
    <cellStyle name="Normal 12 36 3 2" xfId="6622"/>
    <cellStyle name="Normal 12 37" xfId="1768"/>
    <cellStyle name="Normal 12 37 2" xfId="3243"/>
    <cellStyle name="Normal 12 37 3" xfId="4797"/>
    <cellStyle name="Normal 12 37 3 2" xfId="6623"/>
    <cellStyle name="Normal 12 38" xfId="1769"/>
    <cellStyle name="Normal 12 38 2" xfId="3129"/>
    <cellStyle name="Normal 12 38 3" xfId="4798"/>
    <cellStyle name="Normal 12 38 3 2" xfId="6624"/>
    <cellStyle name="Normal 12 39" xfId="1770"/>
    <cellStyle name="Normal 12 39 2" xfId="2819"/>
    <cellStyle name="Normal 12 39 3" xfId="4799"/>
    <cellStyle name="Normal 12 39 3 2" xfId="6625"/>
    <cellStyle name="Normal 12 4" xfId="1399"/>
    <cellStyle name="Normal 12 4 2" xfId="1728"/>
    <cellStyle name="Normal 12 4 3" xfId="4574"/>
    <cellStyle name="Normal 12 4 3 2" xfId="6400"/>
    <cellStyle name="Normal 12 40" xfId="1772"/>
    <cellStyle name="Normal 12 40 2" xfId="3024"/>
    <cellStyle name="Normal 12 40 3" xfId="4800"/>
    <cellStyle name="Normal 12 40 3 2" xfId="6626"/>
    <cellStyle name="Normal 12 41" xfId="1773"/>
    <cellStyle name="Normal 12 41 2" xfId="2864"/>
    <cellStyle name="Normal 12 41 3" xfId="4801"/>
    <cellStyle name="Normal 12 41 3 2" xfId="6627"/>
    <cellStyle name="Normal 12 42" xfId="1774"/>
    <cellStyle name="Normal 12 42 2" xfId="2992"/>
    <cellStyle name="Normal 12 42 3" xfId="4802"/>
    <cellStyle name="Normal 12 42 3 2" xfId="6628"/>
    <cellStyle name="Normal 12 43" xfId="1775"/>
    <cellStyle name="Normal 12 43 2" xfId="3279"/>
    <cellStyle name="Normal 12 43 3" xfId="4803"/>
    <cellStyle name="Normal 12 43 3 2" xfId="6629"/>
    <cellStyle name="Normal 12 44" xfId="1776"/>
    <cellStyle name="Normal 12 44 2" xfId="2946"/>
    <cellStyle name="Normal 12 44 3" xfId="4804"/>
    <cellStyle name="Normal 12 44 3 2" xfId="6630"/>
    <cellStyle name="Normal 12 45" xfId="1777"/>
    <cellStyle name="Normal 12 45 2" xfId="3242"/>
    <cellStyle name="Normal 12 45 3" xfId="4805"/>
    <cellStyle name="Normal 12 45 3 2" xfId="6631"/>
    <cellStyle name="Normal 12 46" xfId="1778"/>
    <cellStyle name="Normal 12 46 2" xfId="2942"/>
    <cellStyle name="Normal 12 46 3" xfId="4806"/>
    <cellStyle name="Normal 12 46 3 2" xfId="6632"/>
    <cellStyle name="Normal 12 47" xfId="1779"/>
    <cellStyle name="Normal 12 47 2" xfId="3358"/>
    <cellStyle name="Normal 12 47 3" xfId="4807"/>
    <cellStyle name="Normal 12 47 3 2" xfId="6633"/>
    <cellStyle name="Normal 12 48" xfId="1780"/>
    <cellStyle name="Normal 12 48 2" xfId="3175"/>
    <cellStyle name="Normal 12 48 3" xfId="4808"/>
    <cellStyle name="Normal 12 48 3 2" xfId="6634"/>
    <cellStyle name="Normal 12 49" xfId="1781"/>
    <cellStyle name="Normal 12 49 2" xfId="3096"/>
    <cellStyle name="Normal 12 49 3" xfId="4809"/>
    <cellStyle name="Normal 12 49 3 2" xfId="6635"/>
    <cellStyle name="Normal 12 5" xfId="1362"/>
    <cellStyle name="Normal 12 5 2" xfId="1803"/>
    <cellStyle name="Normal 12 5 3" xfId="4541"/>
    <cellStyle name="Normal 12 5 3 2" xfId="6367"/>
    <cellStyle name="Normal 12 50" xfId="1783"/>
    <cellStyle name="Normal 12 50 2" xfId="3200"/>
    <cellStyle name="Normal 12 50 3" xfId="4810"/>
    <cellStyle name="Normal 12 50 3 2" xfId="6636"/>
    <cellStyle name="Normal 12 51" xfId="1784"/>
    <cellStyle name="Normal 12 51 2" xfId="3711"/>
    <cellStyle name="Normal 12 51 3" xfId="4811"/>
    <cellStyle name="Normal 12 51 3 2" xfId="6637"/>
    <cellStyle name="Normal 12 52" xfId="1785"/>
    <cellStyle name="Normal 12 52 2" xfId="3016"/>
    <cellStyle name="Normal 12 52 3" xfId="4812"/>
    <cellStyle name="Normal 12 52 3 2" xfId="6638"/>
    <cellStyle name="Normal 12 53" xfId="1786"/>
    <cellStyle name="Normal 12 53 2" xfId="2805"/>
    <cellStyle name="Normal 12 53 3" xfId="4813"/>
    <cellStyle name="Normal 12 53 3 2" xfId="6639"/>
    <cellStyle name="Normal 12 54" xfId="1787"/>
    <cellStyle name="Normal 12 54 2" xfId="3308"/>
    <cellStyle name="Normal 12 54 3" xfId="4814"/>
    <cellStyle name="Normal 12 54 3 2" xfId="6640"/>
    <cellStyle name="Normal 12 55" xfId="2787"/>
    <cellStyle name="Normal 12 55 2" xfId="2969"/>
    <cellStyle name="Normal 12 55 3" xfId="5652"/>
    <cellStyle name="Normal 12 55 3 2" xfId="7478"/>
    <cellStyle name="Normal 12 6" xfId="1252"/>
    <cellStyle name="Normal 12 6 2" xfId="1938"/>
    <cellStyle name="Normal 12 6 3" xfId="4446"/>
    <cellStyle name="Normal 12 6 3 2" xfId="6272"/>
    <cellStyle name="Normal 12 7" xfId="1349"/>
    <cellStyle name="Normal 12 7 2" xfId="1813"/>
    <cellStyle name="Normal 12 7 3" xfId="4530"/>
    <cellStyle name="Normal 12 7 3 2" xfId="6356"/>
    <cellStyle name="Normal 12 8" xfId="1386"/>
    <cellStyle name="Normal 12 8 2" xfId="1746"/>
    <cellStyle name="Normal 12 8 3" xfId="4563"/>
    <cellStyle name="Normal 12 8 3 2" xfId="6389"/>
    <cellStyle name="Normal 12 9" xfId="1344"/>
    <cellStyle name="Normal 12 9 2" xfId="1817"/>
    <cellStyle name="Normal 12 9 3" xfId="4526"/>
    <cellStyle name="Normal 12 9 3 2" xfId="6352"/>
    <cellStyle name="Normal 120" xfId="89"/>
    <cellStyle name="Normal 120 2" xfId="263"/>
    <cellStyle name="Normal 120 2 2" xfId="949"/>
    <cellStyle name="Normal 120 2 3" xfId="4093"/>
    <cellStyle name="Normal 120 2 3 2" xfId="5923"/>
    <cellStyle name="Normal 120 2 4" xfId="3815"/>
    <cellStyle name="Normal 120 3" xfId="797"/>
    <cellStyle name="Normal 120 4" xfId="3814"/>
    <cellStyle name="Normal 120 4 2" xfId="5723"/>
    <cellStyle name="Normal 121" xfId="137"/>
    <cellStyle name="Normal 121 2" xfId="264"/>
    <cellStyle name="Normal 121 2 2" xfId="950"/>
    <cellStyle name="Normal 121 2 3" xfId="4094"/>
    <cellStyle name="Normal 121 2 3 2" xfId="5924"/>
    <cellStyle name="Normal 121 3" xfId="842"/>
    <cellStyle name="Normal 121 4" xfId="3982"/>
    <cellStyle name="Normal 121 4 2" xfId="5816"/>
    <cellStyle name="Normal 122" xfId="90"/>
    <cellStyle name="Normal 122 2" xfId="265"/>
    <cellStyle name="Normal 122 2 2" xfId="951"/>
    <cellStyle name="Normal 122 2 3" xfId="4095"/>
    <cellStyle name="Normal 122 2 3 2" xfId="5925"/>
    <cellStyle name="Normal 122 2 4" xfId="3817"/>
    <cellStyle name="Normal 122 3" xfId="798"/>
    <cellStyle name="Normal 122 4" xfId="3816"/>
    <cellStyle name="Normal 122 4 2" xfId="5724"/>
    <cellStyle name="Normal 123" xfId="92"/>
    <cellStyle name="Normal 123 2" xfId="266"/>
    <cellStyle name="Normal 123 2 2" xfId="952"/>
    <cellStyle name="Normal 123 2 3" xfId="4096"/>
    <cellStyle name="Normal 123 2 3 2" xfId="5926"/>
    <cellStyle name="Normal 123 2 4" xfId="3819"/>
    <cellStyle name="Normal 123 3" xfId="800"/>
    <cellStyle name="Normal 123 4" xfId="3818"/>
    <cellStyle name="Normal 123 4 2" xfId="5725"/>
    <cellStyle name="Normal 124" xfId="93"/>
    <cellStyle name="Normal 124 2" xfId="267"/>
    <cellStyle name="Normal 124 2 2" xfId="953"/>
    <cellStyle name="Normal 124 2 3" xfId="4097"/>
    <cellStyle name="Normal 124 2 3 2" xfId="5927"/>
    <cellStyle name="Normal 124 2 4" xfId="3821"/>
    <cellStyle name="Normal 124 3" xfId="801"/>
    <cellStyle name="Normal 124 4" xfId="3820"/>
    <cellStyle name="Normal 124 4 2" xfId="5726"/>
    <cellStyle name="Normal 125" xfId="94"/>
    <cellStyle name="Normal 125 2" xfId="268"/>
    <cellStyle name="Normal 125 2 2" xfId="954"/>
    <cellStyle name="Normal 125 2 3" xfId="4098"/>
    <cellStyle name="Normal 125 2 3 2" xfId="5928"/>
    <cellStyle name="Normal 125 2 4" xfId="3823"/>
    <cellStyle name="Normal 125 3" xfId="802"/>
    <cellStyle name="Normal 125 4" xfId="3822"/>
    <cellStyle name="Normal 125 4 2" xfId="5727"/>
    <cellStyle name="Normal 126" xfId="96"/>
    <cellStyle name="Normal 126 2" xfId="269"/>
    <cellStyle name="Normal 126 2 2" xfId="955"/>
    <cellStyle name="Normal 126 2 3" xfId="4099"/>
    <cellStyle name="Normal 126 2 3 2" xfId="5929"/>
    <cellStyle name="Normal 126 2 4" xfId="3825"/>
    <cellStyle name="Normal 126 3" xfId="804"/>
    <cellStyle name="Normal 126 4" xfId="3824"/>
    <cellStyle name="Normal 126 4 2" xfId="5728"/>
    <cellStyle name="Normal 127" xfId="112"/>
    <cellStyle name="Normal 127 2" xfId="270"/>
    <cellStyle name="Normal 127 2 2" xfId="956"/>
    <cellStyle name="Normal 127 2 3" xfId="4100"/>
    <cellStyle name="Normal 127 2 3 2" xfId="5930"/>
    <cellStyle name="Normal 127 3" xfId="819"/>
    <cellStyle name="Normal 127 4" xfId="3958"/>
    <cellStyle name="Normal 127 4 2" xfId="5793"/>
    <cellStyle name="Normal 128" xfId="97"/>
    <cellStyle name="Normal 128 2" xfId="271"/>
    <cellStyle name="Normal 128 2 2" xfId="957"/>
    <cellStyle name="Normal 128 2 3" xfId="4101"/>
    <cellStyle name="Normal 128 2 3 2" xfId="5931"/>
    <cellStyle name="Normal 128 2 4" xfId="3827"/>
    <cellStyle name="Normal 128 3" xfId="805"/>
    <cellStyle name="Normal 128 4" xfId="3826"/>
    <cellStyle name="Normal 128 4 2" xfId="5729"/>
    <cellStyle name="Normal 129" xfId="91"/>
    <cellStyle name="Normal 129 2" xfId="272"/>
    <cellStyle name="Normal 129 2 2" xfId="958"/>
    <cellStyle name="Normal 129 2 3" xfId="4102"/>
    <cellStyle name="Normal 129 2 3 2" xfId="5932"/>
    <cellStyle name="Normal 129 2 4" xfId="3829"/>
    <cellStyle name="Normal 129 3" xfId="799"/>
    <cellStyle name="Normal 129 4" xfId="3828"/>
    <cellStyle name="Normal 129 4 2" xfId="5730"/>
    <cellStyle name="Normal 13" xfId="11"/>
    <cellStyle name="Normal 13 10" xfId="1359"/>
    <cellStyle name="Normal 13 10 2" xfId="1805"/>
    <cellStyle name="Normal 13 10 3" xfId="4539"/>
    <cellStyle name="Normal 13 10 3 2" xfId="6365"/>
    <cellStyle name="Normal 13 11" xfId="1371"/>
    <cellStyle name="Normal 13 11 2" xfId="1794"/>
    <cellStyle name="Normal 13 11 3" xfId="4550"/>
    <cellStyle name="Normal 13 11 3 2" xfId="6376"/>
    <cellStyle name="Normal 13 12" xfId="1829"/>
    <cellStyle name="Normal 13 12 2" xfId="3605"/>
    <cellStyle name="Normal 13 12 3" xfId="4815"/>
    <cellStyle name="Normal 13 12 3 2" xfId="6641"/>
    <cellStyle name="Normal 13 13" xfId="1830"/>
    <cellStyle name="Normal 13 13 2" xfId="3429"/>
    <cellStyle name="Normal 13 13 3" xfId="4816"/>
    <cellStyle name="Normal 13 13 3 2" xfId="6642"/>
    <cellStyle name="Normal 13 14" xfId="1831"/>
    <cellStyle name="Normal 13 14 2" xfId="3430"/>
    <cellStyle name="Normal 13 14 3" xfId="4817"/>
    <cellStyle name="Normal 13 14 3 2" xfId="6643"/>
    <cellStyle name="Normal 13 15" xfId="1832"/>
    <cellStyle name="Normal 13 15 2" xfId="3072"/>
    <cellStyle name="Normal 13 15 3" xfId="4818"/>
    <cellStyle name="Normal 13 15 3 2" xfId="6644"/>
    <cellStyle name="Normal 13 16" xfId="1833"/>
    <cellStyle name="Normal 13 16 2" xfId="3606"/>
    <cellStyle name="Normal 13 16 3" xfId="4819"/>
    <cellStyle name="Normal 13 16 3 2" xfId="6645"/>
    <cellStyle name="Normal 13 17" xfId="1834"/>
    <cellStyle name="Normal 13 17 2" xfId="3431"/>
    <cellStyle name="Normal 13 17 3" xfId="4820"/>
    <cellStyle name="Normal 13 17 3 2" xfId="6646"/>
    <cellStyle name="Normal 13 18" xfId="1835"/>
    <cellStyle name="Normal 13 18 2" xfId="3432"/>
    <cellStyle name="Normal 13 18 3" xfId="4821"/>
    <cellStyle name="Normal 13 18 3 2" xfId="6647"/>
    <cellStyle name="Normal 13 19" xfId="1836"/>
    <cellStyle name="Normal 13 19 2" xfId="3751"/>
    <cellStyle name="Normal 13 19 3" xfId="4822"/>
    <cellStyle name="Normal 13 19 3 2" xfId="6648"/>
    <cellStyle name="Normal 13 2" xfId="273"/>
    <cellStyle name="Normal 13 2 2" xfId="580"/>
    <cellStyle name="Normal 13 2 2 2" xfId="1297"/>
    <cellStyle name="Normal 13 2 2 2 2" xfId="1322"/>
    <cellStyle name="Normal 13 2 2 2 3" xfId="1897"/>
    <cellStyle name="Normal 13 2 2 2 4" xfId="4487"/>
    <cellStyle name="Normal 13 2 2 2 4 2" xfId="6313"/>
    <cellStyle name="Normal 13 2 3" xfId="959"/>
    <cellStyle name="Normal 13 2 4" xfId="1402"/>
    <cellStyle name="Normal 13 2 5" xfId="4103"/>
    <cellStyle name="Normal 13 2 5 2" xfId="5933"/>
    <cellStyle name="Normal 13 20" xfId="1842"/>
    <cellStyle name="Normal 13 20 2" xfId="3433"/>
    <cellStyle name="Normal 13 20 3" xfId="4823"/>
    <cellStyle name="Normal 13 20 3 2" xfId="6649"/>
    <cellStyle name="Normal 13 21" xfId="1843"/>
    <cellStyle name="Normal 13 21 2" xfId="3434"/>
    <cellStyle name="Normal 13 21 3" xfId="4824"/>
    <cellStyle name="Normal 13 21 3 2" xfId="6650"/>
    <cellStyle name="Normal 13 22" xfId="1844"/>
    <cellStyle name="Normal 13 22 2" xfId="2841"/>
    <cellStyle name="Normal 13 22 3" xfId="4825"/>
    <cellStyle name="Normal 13 22 3 2" xfId="6651"/>
    <cellStyle name="Normal 13 23" xfId="1845"/>
    <cellStyle name="Normal 13 23 2" xfId="3393"/>
    <cellStyle name="Normal 13 23 3" xfId="4826"/>
    <cellStyle name="Normal 13 23 3 2" xfId="6652"/>
    <cellStyle name="Normal 13 24" xfId="1846"/>
    <cellStyle name="Normal 13 24 2" xfId="3435"/>
    <cellStyle name="Normal 13 24 3" xfId="4827"/>
    <cellStyle name="Normal 13 24 3 2" xfId="6653"/>
    <cellStyle name="Normal 13 25" xfId="1847"/>
    <cellStyle name="Normal 13 25 2" xfId="3436"/>
    <cellStyle name="Normal 13 25 3" xfId="4828"/>
    <cellStyle name="Normal 13 25 3 2" xfId="6654"/>
    <cellStyle name="Normal 13 26" xfId="1848"/>
    <cellStyle name="Normal 13 26 2" xfId="3437"/>
    <cellStyle name="Normal 13 26 3" xfId="4829"/>
    <cellStyle name="Normal 13 26 3 2" xfId="6655"/>
    <cellStyle name="Normal 13 27" xfId="1849"/>
    <cellStyle name="Normal 13 27 2" xfId="3438"/>
    <cellStyle name="Normal 13 27 3" xfId="4830"/>
    <cellStyle name="Normal 13 27 3 2" xfId="6656"/>
    <cellStyle name="Normal 13 28" xfId="1850"/>
    <cellStyle name="Normal 13 28 2" xfId="3258"/>
    <cellStyle name="Normal 13 28 3" xfId="4831"/>
    <cellStyle name="Normal 13 28 3 2" xfId="6657"/>
    <cellStyle name="Normal 13 29" xfId="1851"/>
    <cellStyle name="Normal 13 29 2" xfId="2866"/>
    <cellStyle name="Normal 13 29 3" xfId="4832"/>
    <cellStyle name="Normal 13 29 3 2" xfId="6658"/>
    <cellStyle name="Normal 13 3" xfId="1448"/>
    <cellStyle name="Normal 13 3 2" xfId="1652"/>
    <cellStyle name="Normal 13 3 3" xfId="4614"/>
    <cellStyle name="Normal 13 3 3 2" xfId="6440"/>
    <cellStyle name="Normal 13 30" xfId="1853"/>
    <cellStyle name="Normal 13 30 2" xfId="3439"/>
    <cellStyle name="Normal 13 30 3" xfId="4833"/>
    <cellStyle name="Normal 13 30 3 2" xfId="6659"/>
    <cellStyle name="Normal 13 31" xfId="1854"/>
    <cellStyle name="Normal 13 31 2" xfId="3440"/>
    <cellStyle name="Normal 13 31 3" xfId="4834"/>
    <cellStyle name="Normal 13 31 3 2" xfId="6660"/>
    <cellStyle name="Normal 13 32" xfId="1855"/>
    <cellStyle name="Normal 13 32 2" xfId="3441"/>
    <cellStyle name="Normal 13 32 3" xfId="4835"/>
    <cellStyle name="Normal 13 32 3 2" xfId="6661"/>
    <cellStyle name="Normal 13 33" xfId="1856"/>
    <cellStyle name="Normal 13 33 2" xfId="3083"/>
    <cellStyle name="Normal 13 33 3" xfId="4836"/>
    <cellStyle name="Normal 13 33 3 2" xfId="6662"/>
    <cellStyle name="Normal 13 34" xfId="1857"/>
    <cellStyle name="Normal 13 34 2" xfId="3652"/>
    <cellStyle name="Normal 13 34 3" xfId="4837"/>
    <cellStyle name="Normal 13 34 3 2" xfId="6663"/>
    <cellStyle name="Normal 13 35" xfId="1858"/>
    <cellStyle name="Normal 13 35 2" xfId="3752"/>
    <cellStyle name="Normal 13 35 3" xfId="4838"/>
    <cellStyle name="Normal 13 35 3 2" xfId="6664"/>
    <cellStyle name="Normal 13 36" xfId="1859"/>
    <cellStyle name="Normal 13 36 2" xfId="3346"/>
    <cellStyle name="Normal 13 36 3" xfId="4839"/>
    <cellStyle name="Normal 13 36 3 2" xfId="6665"/>
    <cellStyle name="Normal 13 37" xfId="1860"/>
    <cellStyle name="Normal 13 37 2" xfId="3598"/>
    <cellStyle name="Normal 13 37 3" xfId="4840"/>
    <cellStyle name="Normal 13 37 3 2" xfId="6666"/>
    <cellStyle name="Normal 13 38" xfId="1861"/>
    <cellStyle name="Normal 13 38 2" xfId="3718"/>
    <cellStyle name="Normal 13 38 3" xfId="4841"/>
    <cellStyle name="Normal 13 38 3 2" xfId="6667"/>
    <cellStyle name="Normal 13 39" xfId="1862"/>
    <cellStyle name="Normal 13 39 2" xfId="3095"/>
    <cellStyle name="Normal 13 39 3" xfId="4842"/>
    <cellStyle name="Normal 13 39 3 2" xfId="6668"/>
    <cellStyle name="Normal 13 4" xfId="1274"/>
    <cellStyle name="Normal 13 4 2" xfId="1918"/>
    <cellStyle name="Normal 13 4 3" xfId="4466"/>
    <cellStyle name="Normal 13 4 3 2" xfId="6292"/>
    <cellStyle name="Normal 13 40" xfId="1863"/>
    <cellStyle name="Normal 13 40 2" xfId="3442"/>
    <cellStyle name="Normal 13 40 3" xfId="4843"/>
    <cellStyle name="Normal 13 40 3 2" xfId="6669"/>
    <cellStyle name="Normal 13 41" xfId="1864"/>
    <cellStyle name="Normal 13 41 2" xfId="3443"/>
    <cellStyle name="Normal 13 41 3" xfId="4844"/>
    <cellStyle name="Normal 13 41 3 2" xfId="6670"/>
    <cellStyle name="Normal 13 42" xfId="1865"/>
    <cellStyle name="Normal 13 42 2" xfId="3444"/>
    <cellStyle name="Normal 13 42 3" xfId="4845"/>
    <cellStyle name="Normal 13 42 3 2" xfId="6671"/>
    <cellStyle name="Normal 13 43" xfId="1866"/>
    <cellStyle name="Normal 13 43 2" xfId="3445"/>
    <cellStyle name="Normal 13 43 3" xfId="4846"/>
    <cellStyle name="Normal 13 43 3 2" xfId="6672"/>
    <cellStyle name="Normal 13 44" xfId="1867"/>
    <cellStyle name="Normal 13 44 2" xfId="3205"/>
    <cellStyle name="Normal 13 44 3" xfId="4847"/>
    <cellStyle name="Normal 13 44 3 2" xfId="6673"/>
    <cellStyle name="Normal 13 45" xfId="1868"/>
    <cellStyle name="Normal 13 45 2" xfId="3408"/>
    <cellStyle name="Normal 13 45 3" xfId="4848"/>
    <cellStyle name="Normal 13 45 3 2" xfId="6674"/>
    <cellStyle name="Normal 13 46" xfId="1869"/>
    <cellStyle name="Normal 13 46 2" xfId="3212"/>
    <cellStyle name="Normal 13 46 3" xfId="4849"/>
    <cellStyle name="Normal 13 46 3 2" xfId="6675"/>
    <cellStyle name="Normal 13 47" xfId="1870"/>
    <cellStyle name="Normal 13 47 2" xfId="3401"/>
    <cellStyle name="Normal 13 47 3" xfId="4850"/>
    <cellStyle name="Normal 13 47 3 2" xfId="6676"/>
    <cellStyle name="Normal 13 48" xfId="1871"/>
    <cellStyle name="Normal 13 48 2" xfId="3245"/>
    <cellStyle name="Normal 13 48 3" xfId="4851"/>
    <cellStyle name="Normal 13 48 3 2" xfId="6677"/>
    <cellStyle name="Normal 13 49" xfId="1872"/>
    <cellStyle name="Normal 13 49 2" xfId="3233"/>
    <cellStyle name="Normal 13 49 3" xfId="4852"/>
    <cellStyle name="Normal 13 49 3 2" xfId="6678"/>
    <cellStyle name="Normal 13 5" xfId="1450"/>
    <cellStyle name="Normal 13 5 2" xfId="1644"/>
    <cellStyle name="Normal 13 5 3" xfId="4616"/>
    <cellStyle name="Normal 13 5 3 2" xfId="6442"/>
    <cellStyle name="Normal 13 50" xfId="1874"/>
    <cellStyle name="Normal 13 50 2" xfId="2892"/>
    <cellStyle name="Normal 13 50 3" xfId="4853"/>
    <cellStyle name="Normal 13 50 3 2" xfId="6679"/>
    <cellStyle name="Normal 13 51" xfId="1875"/>
    <cellStyle name="Normal 13 51 2" xfId="3078"/>
    <cellStyle name="Normal 13 51 3" xfId="4854"/>
    <cellStyle name="Normal 13 51 3 2" xfId="6680"/>
    <cellStyle name="Normal 13 52" xfId="1876"/>
    <cellStyle name="Normal 13 52 2" xfId="3717"/>
    <cellStyle name="Normal 13 52 3" xfId="4855"/>
    <cellStyle name="Normal 13 52 3 2" xfId="6681"/>
    <cellStyle name="Normal 13 6" xfId="1246"/>
    <cellStyle name="Normal 13 6 2" xfId="1944"/>
    <cellStyle name="Normal 13 6 3" xfId="4440"/>
    <cellStyle name="Normal 13 6 3 2" xfId="6266"/>
    <cellStyle name="Normal 13 7" xfId="1250"/>
    <cellStyle name="Normal 13 7 2" xfId="1940"/>
    <cellStyle name="Normal 13 7 3" xfId="4444"/>
    <cellStyle name="Normal 13 7 3 2" xfId="6270"/>
    <cellStyle name="Normal 13 8" xfId="1245"/>
    <cellStyle name="Normal 13 8 2" xfId="1945"/>
    <cellStyle name="Normal 13 8 3" xfId="4439"/>
    <cellStyle name="Normal 13 8 3 2" xfId="6265"/>
    <cellStyle name="Normal 13 9" xfId="1441"/>
    <cellStyle name="Normal 13 9 2" xfId="1661"/>
    <cellStyle name="Normal 13 9 3" xfId="4607"/>
    <cellStyle name="Normal 13 9 3 2" xfId="6433"/>
    <cellStyle name="Normal 130" xfId="95"/>
    <cellStyle name="Normal 130 2" xfId="274"/>
    <cellStyle name="Normal 130 2 2" xfId="960"/>
    <cellStyle name="Normal 130 2 3" xfId="4104"/>
    <cellStyle name="Normal 130 2 3 2" xfId="5934"/>
    <cellStyle name="Normal 130 2 4" xfId="3831"/>
    <cellStyle name="Normal 130 3" xfId="803"/>
    <cellStyle name="Normal 130 4" xfId="3830"/>
    <cellStyle name="Normal 130 4 2" xfId="5731"/>
    <cellStyle name="Normal 131" xfId="98"/>
    <cellStyle name="Normal 131 2" xfId="275"/>
    <cellStyle name="Normal 131 2 2" xfId="581"/>
    <cellStyle name="Normal 131 2 3" xfId="961"/>
    <cellStyle name="Normal 131 2 4" xfId="4105"/>
    <cellStyle name="Normal 131 2 4 2" xfId="5935"/>
    <cellStyle name="Normal 132" xfId="220"/>
    <cellStyle name="Normal 132 2" xfId="276"/>
    <cellStyle name="Normal 132 2 2" xfId="962"/>
    <cellStyle name="Normal 132 2 3" xfId="4106"/>
    <cellStyle name="Normal 132 2 3 2" xfId="5936"/>
    <cellStyle name="Normal 132 3" xfId="913"/>
    <cellStyle name="Normal 132 4" xfId="4056"/>
    <cellStyle name="Normal 132 4 2" xfId="5887"/>
    <cellStyle name="Normal 133" xfId="221"/>
    <cellStyle name="Normal 133 2" xfId="277"/>
    <cellStyle name="Normal 133 2 2" xfId="963"/>
    <cellStyle name="Normal 133 2 3" xfId="4107"/>
    <cellStyle name="Normal 133 2 3 2" xfId="5937"/>
    <cellStyle name="Normal 133 3" xfId="914"/>
    <cellStyle name="Normal 133 4" xfId="4057"/>
    <cellStyle name="Normal 133 4 2" xfId="5888"/>
    <cellStyle name="Normal 134" xfId="222"/>
    <cellStyle name="Normal 134 2" xfId="278"/>
    <cellStyle name="Normal 134 2 2" xfId="964"/>
    <cellStyle name="Normal 134 2 3" xfId="4108"/>
    <cellStyle name="Normal 134 2 3 2" xfId="5938"/>
    <cellStyle name="Normal 134 3" xfId="915"/>
    <cellStyle name="Normal 134 4" xfId="4058"/>
    <cellStyle name="Normal 134 4 2" xfId="5889"/>
    <cellStyle name="Normal 135" xfId="136"/>
    <cellStyle name="Normal 135 2" xfId="279"/>
    <cellStyle name="Normal 135 2 2" xfId="965"/>
    <cellStyle name="Normal 135 2 3" xfId="4109"/>
    <cellStyle name="Normal 135 2 3 2" xfId="5939"/>
    <cellStyle name="Normal 135 3" xfId="841"/>
    <cellStyle name="Normal 135 4" xfId="3981"/>
    <cellStyle name="Normal 135 4 2" xfId="5815"/>
    <cellStyle name="Normal 136" xfId="135"/>
    <cellStyle name="Normal 136 2" xfId="280"/>
    <cellStyle name="Normal 136 2 2" xfId="966"/>
    <cellStyle name="Normal 136 2 3" xfId="4110"/>
    <cellStyle name="Normal 136 2 3 2" xfId="5940"/>
    <cellStyle name="Normal 136 3" xfId="840"/>
    <cellStyle name="Normal 136 4" xfId="3980"/>
    <cellStyle name="Normal 136 4 2" xfId="5814"/>
    <cellStyle name="Normal 137" xfId="134"/>
    <cellStyle name="Normal 137 2" xfId="281"/>
    <cellStyle name="Normal 137 2 2" xfId="967"/>
    <cellStyle name="Normal 137 2 3" xfId="4111"/>
    <cellStyle name="Normal 137 2 3 2" xfId="5941"/>
    <cellStyle name="Normal 137 3" xfId="839"/>
    <cellStyle name="Normal 137 4" xfId="3979"/>
    <cellStyle name="Normal 137 4 2" xfId="5813"/>
    <cellStyle name="Normal 138" xfId="133"/>
    <cellStyle name="Normal 138 2" xfId="282"/>
    <cellStyle name="Normal 138 2 2" xfId="968"/>
    <cellStyle name="Normal 138 2 3" xfId="4112"/>
    <cellStyle name="Normal 138 2 3 2" xfId="5942"/>
    <cellStyle name="Normal 138 3" xfId="838"/>
    <cellStyle name="Normal 138 4" xfId="3978"/>
    <cellStyle name="Normal 138 4 2" xfId="5812"/>
    <cellStyle name="Normal 139" xfId="132"/>
    <cellStyle name="Normal 139 2" xfId="283"/>
    <cellStyle name="Normal 139 2 2" xfId="969"/>
    <cellStyle name="Normal 139 2 3" xfId="4113"/>
    <cellStyle name="Normal 139 2 3 2" xfId="5943"/>
    <cellStyle name="Normal 139 3" xfId="837"/>
    <cellStyle name="Normal 139 4" xfId="3977"/>
    <cellStyle name="Normal 139 4 2" xfId="5811"/>
    <cellStyle name="Normal 14" xfId="12"/>
    <cellStyle name="Normal 14 10" xfId="1269"/>
    <cellStyle name="Normal 14 10 2" xfId="1923"/>
    <cellStyle name="Normal 14 10 3" xfId="4461"/>
    <cellStyle name="Normal 14 10 3 2" xfId="6287"/>
    <cellStyle name="Normal 14 2" xfId="284"/>
    <cellStyle name="Normal 14 2 2" xfId="632"/>
    <cellStyle name="Normal 14 2 2 2" xfId="1319"/>
    <cellStyle name="Normal 14 2 2 2 2" xfId="1329"/>
    <cellStyle name="Normal 14 2 2 2 3" xfId="1878"/>
    <cellStyle name="Normal 14 2 2 2 4" xfId="4506"/>
    <cellStyle name="Normal 14 2 2 2 4 2" xfId="6332"/>
    <cellStyle name="Normal 14 2 3" xfId="970"/>
    <cellStyle name="Normal 14 2 4" xfId="1346"/>
    <cellStyle name="Normal 14 2 5" xfId="4114"/>
    <cellStyle name="Normal 14 2 5 2" xfId="5944"/>
    <cellStyle name="Normal 14 3" xfId="1291"/>
    <cellStyle name="Normal 14 3 2" xfId="1902"/>
    <cellStyle name="Normal 14 3 3" xfId="4482"/>
    <cellStyle name="Normal 14 3 3 2" xfId="6308"/>
    <cellStyle name="Normal 14 4" xfId="1311"/>
    <cellStyle name="Normal 14 4 2" xfId="1885"/>
    <cellStyle name="Normal 14 4 3" xfId="4499"/>
    <cellStyle name="Normal 14 4 3 2" xfId="6325"/>
    <cellStyle name="Normal 14 5" xfId="1330"/>
    <cellStyle name="Normal 14 5 2" xfId="1838"/>
    <cellStyle name="Normal 14 5 3" xfId="4513"/>
    <cellStyle name="Normal 14 5 3 2" xfId="6339"/>
    <cellStyle name="Normal 14 6" xfId="1310"/>
    <cellStyle name="Normal 14 6 2" xfId="1886"/>
    <cellStyle name="Normal 14 6 3" xfId="4498"/>
    <cellStyle name="Normal 14 6 3 2" xfId="6324"/>
    <cellStyle name="Normal 14 7" xfId="1260"/>
    <cellStyle name="Normal 14 7 2" xfId="1931"/>
    <cellStyle name="Normal 14 7 3" xfId="4453"/>
    <cellStyle name="Normal 14 7 3 2" xfId="6279"/>
    <cellStyle name="Normal 14 8" xfId="1434"/>
    <cellStyle name="Normal 14 8 2" xfId="1702"/>
    <cellStyle name="Normal 14 8 3" xfId="4600"/>
    <cellStyle name="Normal 14 8 3 2" xfId="6426"/>
    <cellStyle name="Normal 14 9" xfId="1308"/>
    <cellStyle name="Normal 14 9 2" xfId="1888"/>
    <cellStyle name="Normal 14 9 3" xfId="4496"/>
    <cellStyle name="Normal 14 9 3 2" xfId="6322"/>
    <cellStyle name="Normal 140" xfId="131"/>
    <cellStyle name="Normal 140 2" xfId="285"/>
    <cellStyle name="Normal 140 2 2" xfId="971"/>
    <cellStyle name="Normal 140 2 3" xfId="4115"/>
    <cellStyle name="Normal 140 2 3 2" xfId="5945"/>
    <cellStyle name="Normal 140 3" xfId="836"/>
    <cellStyle name="Normal 140 4" xfId="3976"/>
    <cellStyle name="Normal 140 4 2" xfId="5810"/>
    <cellStyle name="Normal 141" xfId="152"/>
    <cellStyle name="Normal 141 2" xfId="286"/>
    <cellStyle name="Normal 141 2 2" xfId="972"/>
    <cellStyle name="Normal 141 2 3" xfId="4116"/>
    <cellStyle name="Normal 141 2 3 2" xfId="5946"/>
    <cellStyle name="Normal 141 3" xfId="855"/>
    <cellStyle name="Normal 141 4" xfId="3996"/>
    <cellStyle name="Normal 141 4 2" xfId="5829"/>
    <cellStyle name="Normal 142" xfId="151"/>
    <cellStyle name="Normal 142 2" xfId="287"/>
    <cellStyle name="Normal 142 2 2" xfId="973"/>
    <cellStyle name="Normal 142 2 3" xfId="4117"/>
    <cellStyle name="Normal 142 2 3 2" xfId="5947"/>
    <cellStyle name="Normal 142 3" xfId="854"/>
    <cellStyle name="Normal 142 4" xfId="3995"/>
    <cellStyle name="Normal 142 4 2" xfId="5828"/>
    <cellStyle name="Normal 143" xfId="150"/>
    <cellStyle name="Normal 143 2" xfId="288"/>
    <cellStyle name="Normal 143 2 2" xfId="974"/>
    <cellStyle name="Normal 143 2 3" xfId="4118"/>
    <cellStyle name="Normal 143 2 3 2" xfId="5948"/>
    <cellStyle name="Normal 143 3" xfId="853"/>
    <cellStyle name="Normal 143 4" xfId="3994"/>
    <cellStyle name="Normal 143 4 2" xfId="5827"/>
    <cellStyle name="Normal 144" xfId="129"/>
    <cellStyle name="Normal 144 2" xfId="289"/>
    <cellStyle name="Normal 144 2 2" xfId="975"/>
    <cellStyle name="Normal 144 2 3" xfId="4119"/>
    <cellStyle name="Normal 144 2 3 2" xfId="5949"/>
    <cellStyle name="Normal 144 3" xfId="835"/>
    <cellStyle name="Normal 144 4" xfId="3975"/>
    <cellStyle name="Normal 144 4 2" xfId="5809"/>
    <cellStyle name="Normal 145" xfId="149"/>
    <cellStyle name="Normal 145 2" xfId="290"/>
    <cellStyle name="Normal 145 2 2" xfId="976"/>
    <cellStyle name="Normal 145 2 3" xfId="4120"/>
    <cellStyle name="Normal 145 2 3 2" xfId="5950"/>
    <cellStyle name="Normal 145 3" xfId="852"/>
    <cellStyle name="Normal 145 4" xfId="3993"/>
    <cellStyle name="Normal 145 4 2" xfId="5826"/>
    <cellStyle name="Normal 146" xfId="148"/>
    <cellStyle name="Normal 146 2" xfId="291"/>
    <cellStyle name="Normal 146 2 2" xfId="977"/>
    <cellStyle name="Normal 146 2 3" xfId="4121"/>
    <cellStyle name="Normal 146 2 3 2" xfId="5951"/>
    <cellStyle name="Normal 146 3" xfId="851"/>
    <cellStyle name="Normal 146 4" xfId="3992"/>
    <cellStyle name="Normal 146 4 2" xfId="5825"/>
    <cellStyle name="Normal 147" xfId="147"/>
    <cellStyle name="Normal 147 2" xfId="292"/>
    <cellStyle name="Normal 147 2 2" xfId="978"/>
    <cellStyle name="Normal 147 2 3" xfId="4122"/>
    <cellStyle name="Normal 147 2 3 2" xfId="5952"/>
    <cellStyle name="Normal 147 3" xfId="850"/>
    <cellStyle name="Normal 147 4" xfId="3991"/>
    <cellStyle name="Normal 147 4 2" xfId="5824"/>
    <cellStyle name="Normal 148" xfId="146"/>
    <cellStyle name="Normal 148 2" xfId="293"/>
    <cellStyle name="Normal 148 2 2" xfId="979"/>
    <cellStyle name="Normal 148 2 3" xfId="4123"/>
    <cellStyle name="Normal 148 2 3 2" xfId="5953"/>
    <cellStyle name="Normal 148 3" xfId="849"/>
    <cellStyle name="Normal 148 4" xfId="3990"/>
    <cellStyle name="Normal 148 4 2" xfId="5823"/>
    <cellStyle name="Normal 149" xfId="145"/>
    <cellStyle name="Normal 149 2" xfId="294"/>
    <cellStyle name="Normal 149 2 2" xfId="980"/>
    <cellStyle name="Normal 149 2 3" xfId="4124"/>
    <cellStyle name="Normal 149 2 3 2" xfId="5954"/>
    <cellStyle name="Normal 149 3" xfId="848"/>
    <cellStyle name="Normal 149 4" xfId="3989"/>
    <cellStyle name="Normal 149 4 2" xfId="5822"/>
    <cellStyle name="Normal 15" xfId="13"/>
    <cellStyle name="Normal 15 10" xfId="1946"/>
    <cellStyle name="Normal 15 10 2" xfId="2825"/>
    <cellStyle name="Normal 15 10 3" xfId="4856"/>
    <cellStyle name="Normal 15 10 3 2" xfId="6682"/>
    <cellStyle name="Normal 15 11" xfId="1947"/>
    <cellStyle name="Normal 15 11 2" xfId="2873"/>
    <cellStyle name="Normal 15 11 3" xfId="4857"/>
    <cellStyle name="Normal 15 11 3 2" xfId="6683"/>
    <cellStyle name="Normal 15 12" xfId="1948"/>
    <cellStyle name="Normal 15 12 2" xfId="3105"/>
    <cellStyle name="Normal 15 12 3" xfId="4858"/>
    <cellStyle name="Normal 15 12 3 2" xfId="6684"/>
    <cellStyle name="Normal 15 13" xfId="1949"/>
    <cellStyle name="Normal 15 13 2" xfId="3056"/>
    <cellStyle name="Normal 15 13 3" xfId="4859"/>
    <cellStyle name="Normal 15 13 3 2" xfId="6685"/>
    <cellStyle name="Normal 15 14" xfId="1950"/>
    <cellStyle name="Normal 15 14 2" xfId="3287"/>
    <cellStyle name="Normal 15 14 3" xfId="4860"/>
    <cellStyle name="Normal 15 14 3 2" xfId="6686"/>
    <cellStyle name="Normal 15 15" xfId="1951"/>
    <cellStyle name="Normal 15 15 2" xfId="3653"/>
    <cellStyle name="Normal 15 15 3" xfId="4861"/>
    <cellStyle name="Normal 15 15 3 2" xfId="6687"/>
    <cellStyle name="Normal 15 16" xfId="1952"/>
    <cellStyle name="Normal 15 16 2" xfId="2845"/>
    <cellStyle name="Normal 15 16 3" xfId="4862"/>
    <cellStyle name="Normal 15 16 3 2" xfId="6688"/>
    <cellStyle name="Normal 15 17" xfId="1953"/>
    <cellStyle name="Normal 15 17 2" xfId="2909"/>
    <cellStyle name="Normal 15 17 3" xfId="4863"/>
    <cellStyle name="Normal 15 17 3 2" xfId="6689"/>
    <cellStyle name="Normal 15 18" xfId="1954"/>
    <cellStyle name="Normal 15 18 2" xfId="3601"/>
    <cellStyle name="Normal 15 18 3" xfId="4864"/>
    <cellStyle name="Normal 15 18 3 2" xfId="6690"/>
    <cellStyle name="Normal 15 19" xfId="1955"/>
    <cellStyle name="Normal 15 19 2" xfId="2905"/>
    <cellStyle name="Normal 15 19 3" xfId="4865"/>
    <cellStyle name="Normal 15 19 3 2" xfId="6691"/>
    <cellStyle name="Normal 15 2" xfId="295"/>
    <cellStyle name="Normal 15 2 2" xfId="582"/>
    <cellStyle name="Normal 15 2 2 2" xfId="1323"/>
    <cellStyle name="Normal 15 2 2 2 2" xfId="1417"/>
    <cellStyle name="Normal 15 2 2 2 3" xfId="1873"/>
    <cellStyle name="Normal 15 2 2 2 4" xfId="4508"/>
    <cellStyle name="Normal 15 2 2 2 4 2" xfId="6334"/>
    <cellStyle name="Normal 15 2 3" xfId="981"/>
    <cellStyle name="Normal 15 2 4" xfId="1296"/>
    <cellStyle name="Normal 15 2 5" xfId="4125"/>
    <cellStyle name="Normal 15 2 5 2" xfId="5955"/>
    <cellStyle name="Normal 15 20" xfId="1956"/>
    <cellStyle name="Normal 15 20 2" xfId="3342"/>
    <cellStyle name="Normal 15 20 3" xfId="4866"/>
    <cellStyle name="Normal 15 20 3 2" xfId="6692"/>
    <cellStyle name="Normal 15 21" xfId="1957"/>
    <cellStyle name="Normal 15 21 2" xfId="2824"/>
    <cellStyle name="Normal 15 21 3" xfId="4867"/>
    <cellStyle name="Normal 15 21 3 2" xfId="6693"/>
    <cellStyle name="Normal 15 22" xfId="1958"/>
    <cellStyle name="Normal 15 22 2" xfId="2874"/>
    <cellStyle name="Normal 15 22 3" xfId="4868"/>
    <cellStyle name="Normal 15 22 3 2" xfId="6694"/>
    <cellStyle name="Normal 15 23" xfId="1959"/>
    <cellStyle name="Normal 15 23 2" xfId="3106"/>
    <cellStyle name="Normal 15 23 3" xfId="4869"/>
    <cellStyle name="Normal 15 23 3 2" xfId="6695"/>
    <cellStyle name="Normal 15 24" xfId="1960"/>
    <cellStyle name="Normal 15 24 2" xfId="3055"/>
    <cellStyle name="Normal 15 24 3" xfId="4870"/>
    <cellStyle name="Normal 15 24 3 2" xfId="6696"/>
    <cellStyle name="Normal 15 25" xfId="1961"/>
    <cellStyle name="Normal 15 25 2" xfId="2823"/>
    <cellStyle name="Normal 15 25 3" xfId="4871"/>
    <cellStyle name="Normal 15 25 3 2" xfId="6697"/>
    <cellStyle name="Normal 15 26" xfId="1962"/>
    <cellStyle name="Normal 15 26 2" xfId="2875"/>
    <cellStyle name="Normal 15 26 3" xfId="4872"/>
    <cellStyle name="Normal 15 26 3 2" xfId="6698"/>
    <cellStyle name="Normal 15 27" xfId="1963"/>
    <cellStyle name="Normal 15 27 2" xfId="3107"/>
    <cellStyle name="Normal 15 27 3" xfId="4873"/>
    <cellStyle name="Normal 15 27 3 2" xfId="6699"/>
    <cellStyle name="Normal 15 28" xfId="1964"/>
    <cellStyle name="Normal 15 28 2" xfId="3054"/>
    <cellStyle name="Normal 15 28 3" xfId="4874"/>
    <cellStyle name="Normal 15 28 3 2" xfId="6700"/>
    <cellStyle name="Normal 15 29" xfId="1965"/>
    <cellStyle name="Normal 15 29 2" xfId="3147"/>
    <cellStyle name="Normal 15 29 3" xfId="4875"/>
    <cellStyle name="Normal 15 29 3 2" xfId="6701"/>
    <cellStyle name="Normal 15 3" xfId="1400"/>
    <cellStyle name="Normal 15 3 2" xfId="1727"/>
    <cellStyle name="Normal 15 3 3" xfId="4575"/>
    <cellStyle name="Normal 15 3 3 2" xfId="6401"/>
    <cellStyle name="Normal 15 30" xfId="1966"/>
    <cellStyle name="Normal 15 30 2" xfId="2876"/>
    <cellStyle name="Normal 15 30 3" xfId="4876"/>
    <cellStyle name="Normal 15 30 3 2" xfId="6702"/>
    <cellStyle name="Normal 15 31" xfId="1967"/>
    <cellStyle name="Normal 15 31 2" xfId="3046"/>
    <cellStyle name="Normal 15 31 3" xfId="4877"/>
    <cellStyle name="Normal 15 31 3 2" xfId="6703"/>
    <cellStyle name="Normal 15 32" xfId="1968"/>
    <cellStyle name="Normal 15 32 2" xfId="3158"/>
    <cellStyle name="Normal 15 32 3" xfId="4878"/>
    <cellStyle name="Normal 15 32 3 2" xfId="6704"/>
    <cellStyle name="Normal 15 33" xfId="1969"/>
    <cellStyle name="Normal 15 33 2" xfId="3654"/>
    <cellStyle name="Normal 15 33 3" xfId="4879"/>
    <cellStyle name="Normal 15 33 3 2" xfId="6705"/>
    <cellStyle name="Normal 15 34" xfId="1970"/>
    <cellStyle name="Normal 15 34 2" xfId="3292"/>
    <cellStyle name="Normal 15 34 3" xfId="4880"/>
    <cellStyle name="Normal 15 34 3 2" xfId="6706"/>
    <cellStyle name="Normal 15 35" xfId="1971"/>
    <cellStyle name="Normal 15 35 2" xfId="3310"/>
    <cellStyle name="Normal 15 35 3" xfId="4881"/>
    <cellStyle name="Normal 15 35 3 2" xfId="6707"/>
    <cellStyle name="Normal 15 36" xfId="1972"/>
    <cellStyle name="Normal 15 36 2" xfId="2923"/>
    <cellStyle name="Normal 15 36 3" xfId="4882"/>
    <cellStyle name="Normal 15 36 3 2" xfId="6708"/>
    <cellStyle name="Normal 15 37" xfId="1973"/>
    <cellStyle name="Normal 15 37 2" xfId="3655"/>
    <cellStyle name="Normal 15 37 3" xfId="4883"/>
    <cellStyle name="Normal 15 37 3 2" xfId="6709"/>
    <cellStyle name="Normal 15 38" xfId="1974"/>
    <cellStyle name="Normal 15 38 2" xfId="3341"/>
    <cellStyle name="Normal 15 38 3" xfId="4884"/>
    <cellStyle name="Normal 15 38 3 2" xfId="6710"/>
    <cellStyle name="Normal 15 39" xfId="1975"/>
    <cellStyle name="Normal 15 39 2" xfId="3237"/>
    <cellStyle name="Normal 15 39 3" xfId="4885"/>
    <cellStyle name="Normal 15 39 3 2" xfId="6711"/>
    <cellStyle name="Normal 15 4" xfId="1305"/>
    <cellStyle name="Normal 15 4 2" xfId="1890"/>
    <cellStyle name="Normal 15 4 3" xfId="4494"/>
    <cellStyle name="Normal 15 4 3 2" xfId="6320"/>
    <cellStyle name="Normal 15 40" xfId="1976"/>
    <cellStyle name="Normal 15 40 2" xfId="2976"/>
    <cellStyle name="Normal 15 40 3" xfId="4886"/>
    <cellStyle name="Normal 15 40 3 2" xfId="6712"/>
    <cellStyle name="Normal 15 41" xfId="1977"/>
    <cellStyle name="Normal 15 41 2" xfId="3656"/>
    <cellStyle name="Normal 15 41 3" xfId="4887"/>
    <cellStyle name="Normal 15 41 3 2" xfId="6713"/>
    <cellStyle name="Normal 15 42" xfId="1978"/>
    <cellStyle name="Normal 15 42 2" xfId="3293"/>
    <cellStyle name="Normal 15 42 3" xfId="4888"/>
    <cellStyle name="Normal 15 42 3 2" xfId="6714"/>
    <cellStyle name="Normal 15 43" xfId="1979"/>
    <cellStyle name="Normal 15 43 2" xfId="3311"/>
    <cellStyle name="Normal 15 43 3" xfId="4889"/>
    <cellStyle name="Normal 15 43 3 2" xfId="6715"/>
    <cellStyle name="Normal 15 44" xfId="1980"/>
    <cellStyle name="Normal 15 44 2" xfId="3150"/>
    <cellStyle name="Normal 15 44 3" xfId="4890"/>
    <cellStyle name="Normal 15 44 3 2" xfId="6716"/>
    <cellStyle name="Normal 15 45" xfId="1981"/>
    <cellStyle name="Normal 15 45 2" xfId="3657"/>
    <cellStyle name="Normal 15 45 3" xfId="4891"/>
    <cellStyle name="Normal 15 45 3 2" xfId="6717"/>
    <cellStyle name="Normal 15 46" xfId="1982"/>
    <cellStyle name="Normal 15 46 2" xfId="3340"/>
    <cellStyle name="Normal 15 46 3" xfId="4892"/>
    <cellStyle name="Normal 15 46 3 2" xfId="6718"/>
    <cellStyle name="Normal 15 47" xfId="1983"/>
    <cellStyle name="Normal 15 47 2" xfId="3190"/>
    <cellStyle name="Normal 15 47 3" xfId="4893"/>
    <cellStyle name="Normal 15 47 3 2" xfId="6719"/>
    <cellStyle name="Normal 15 48" xfId="1984"/>
    <cellStyle name="Normal 15 48 2" xfId="3508"/>
    <cellStyle name="Normal 15 48 3" xfId="4894"/>
    <cellStyle name="Normal 15 48 3 2" xfId="6720"/>
    <cellStyle name="Normal 15 49" xfId="1985"/>
    <cellStyle name="Normal 15 49 2" xfId="3097"/>
    <cellStyle name="Normal 15 49 3" xfId="4895"/>
    <cellStyle name="Normal 15 49 3 2" xfId="6721"/>
    <cellStyle name="Normal 15 5" xfId="1428"/>
    <cellStyle name="Normal 15 5 2" xfId="1708"/>
    <cellStyle name="Normal 15 5 3" xfId="4594"/>
    <cellStyle name="Normal 15 5 3 2" xfId="6420"/>
    <cellStyle name="Normal 15 6" xfId="1393"/>
    <cellStyle name="Normal 15 6 2" xfId="1733"/>
    <cellStyle name="Normal 15 6 3" xfId="4569"/>
    <cellStyle name="Normal 15 6 3 2" xfId="6395"/>
    <cellStyle name="Normal 15 7" xfId="1411"/>
    <cellStyle name="Normal 15 7 2" xfId="1717"/>
    <cellStyle name="Normal 15 7 3" xfId="4585"/>
    <cellStyle name="Normal 15 7 3 2" xfId="6411"/>
    <cellStyle name="Normal 15 8" xfId="1340"/>
    <cellStyle name="Normal 15 8 2" xfId="1821"/>
    <cellStyle name="Normal 15 8 3" xfId="4522"/>
    <cellStyle name="Normal 15 8 3 2" xfId="6348"/>
    <cellStyle name="Normal 15 9" xfId="1267"/>
    <cellStyle name="Normal 15 9 2" xfId="1925"/>
    <cellStyle name="Normal 15 9 3" xfId="4459"/>
    <cellStyle name="Normal 15 9 3 2" xfId="6285"/>
    <cellStyle name="Normal 150" xfId="144"/>
    <cellStyle name="Normal 150 2" xfId="296"/>
    <cellStyle name="Normal 150 2 2" xfId="982"/>
    <cellStyle name="Normal 150 2 3" xfId="4126"/>
    <cellStyle name="Normal 150 2 3 2" xfId="5956"/>
    <cellStyle name="Normal 150 3" xfId="847"/>
    <cellStyle name="Normal 150 4" xfId="3988"/>
    <cellStyle name="Normal 150 4 2" xfId="5821"/>
    <cellStyle name="Normal 151" xfId="128"/>
    <cellStyle name="Normal 151 2" xfId="297"/>
    <cellStyle name="Normal 151 2 2" xfId="983"/>
    <cellStyle name="Normal 151 2 3" xfId="4127"/>
    <cellStyle name="Normal 151 2 3 2" xfId="5957"/>
    <cellStyle name="Normal 151 3" xfId="834"/>
    <cellStyle name="Normal 151 4" xfId="3974"/>
    <cellStyle name="Normal 151 4 2" xfId="5808"/>
    <cellStyle name="Normal 152" xfId="127"/>
    <cellStyle name="Normal 152 2" xfId="298"/>
    <cellStyle name="Normal 152 2 2" xfId="984"/>
    <cellStyle name="Normal 152 2 3" xfId="4128"/>
    <cellStyle name="Normal 152 2 3 2" xfId="5958"/>
    <cellStyle name="Normal 152 3" xfId="833"/>
    <cellStyle name="Normal 152 4" xfId="3973"/>
    <cellStyle name="Normal 152 4 2" xfId="5807"/>
    <cellStyle name="Normal 153" xfId="111"/>
    <cellStyle name="Normal 153 2" xfId="299"/>
    <cellStyle name="Normal 153 2 2" xfId="985"/>
    <cellStyle name="Normal 153 2 3" xfId="4129"/>
    <cellStyle name="Normal 153 2 3 2" xfId="5959"/>
    <cellStyle name="Normal 153 3" xfId="818"/>
    <cellStyle name="Normal 153 4" xfId="3957"/>
    <cellStyle name="Normal 153 4 2" xfId="5792"/>
    <cellStyle name="Normal 154" xfId="126"/>
    <cellStyle name="Normal 154 2" xfId="300"/>
    <cellStyle name="Normal 154 2 2" xfId="986"/>
    <cellStyle name="Normal 154 2 3" xfId="4130"/>
    <cellStyle name="Normal 154 2 3 2" xfId="5960"/>
    <cellStyle name="Normal 154 3" xfId="832"/>
    <cellStyle name="Normal 154 4" xfId="3972"/>
    <cellStyle name="Normal 154 4 2" xfId="5806"/>
    <cellStyle name="Normal 155" xfId="125"/>
    <cellStyle name="Normal 155 2" xfId="301"/>
    <cellStyle name="Normal 155 2 2" xfId="987"/>
    <cellStyle name="Normal 155 2 3" xfId="4131"/>
    <cellStyle name="Normal 155 2 3 2" xfId="5961"/>
    <cellStyle name="Normal 155 3" xfId="831"/>
    <cellStyle name="Normal 155 4" xfId="3971"/>
    <cellStyle name="Normal 155 4 2" xfId="5805"/>
    <cellStyle name="Normal 156" xfId="124"/>
    <cellStyle name="Normal 156 2" xfId="302"/>
    <cellStyle name="Normal 156 2 2" xfId="988"/>
    <cellStyle name="Normal 156 2 3" xfId="4132"/>
    <cellStyle name="Normal 156 2 3 2" xfId="5962"/>
    <cellStyle name="Normal 156 3" xfId="830"/>
    <cellStyle name="Normal 156 4" xfId="3970"/>
    <cellStyle name="Normal 156 4 2" xfId="5804"/>
    <cellStyle name="Normal 157" xfId="143"/>
    <cellStyle name="Normal 157 2" xfId="303"/>
    <cellStyle name="Normal 157 2 2" xfId="989"/>
    <cellStyle name="Normal 157 2 3" xfId="4133"/>
    <cellStyle name="Normal 157 2 3 2" xfId="5963"/>
    <cellStyle name="Normal 157 3" xfId="846"/>
    <cellStyle name="Normal 157 4" xfId="3987"/>
    <cellStyle name="Normal 157 4 2" xfId="5820"/>
    <cellStyle name="Normal 158" xfId="123"/>
    <cellStyle name="Normal 158 2" xfId="304"/>
    <cellStyle name="Normal 158 2 2" xfId="990"/>
    <cellStyle name="Normal 158 2 3" xfId="4134"/>
    <cellStyle name="Normal 158 2 3 2" xfId="5964"/>
    <cellStyle name="Normal 158 3" xfId="829"/>
    <cellStyle name="Normal 158 4" xfId="3969"/>
    <cellStyle name="Normal 158 4 2" xfId="5803"/>
    <cellStyle name="Normal 159" xfId="122"/>
    <cellStyle name="Normal 159 2" xfId="305"/>
    <cellStyle name="Normal 159 2 2" xfId="991"/>
    <cellStyle name="Normal 159 2 3" xfId="4135"/>
    <cellStyle name="Normal 159 2 3 2" xfId="5965"/>
    <cellStyle name="Normal 159 3" xfId="828"/>
    <cellStyle name="Normal 159 4" xfId="3968"/>
    <cellStyle name="Normal 159 4 2" xfId="5802"/>
    <cellStyle name="Normal 16" xfId="14"/>
    <cellStyle name="Normal 16 10" xfId="1986"/>
    <cellStyle name="Normal 16 10 2" xfId="3108"/>
    <cellStyle name="Normal 16 10 3" xfId="4896"/>
    <cellStyle name="Normal 16 10 3 2" xfId="6722"/>
    <cellStyle name="Normal 16 11" xfId="1987"/>
    <cellStyle name="Normal 16 11 2" xfId="3504"/>
    <cellStyle name="Normal 16 11 3" xfId="4897"/>
    <cellStyle name="Normal 16 11 3 2" xfId="6723"/>
    <cellStyle name="Normal 16 12" xfId="1988"/>
    <cellStyle name="Normal 16 12 2" xfId="3539"/>
    <cellStyle name="Normal 16 12 3" xfId="4898"/>
    <cellStyle name="Normal 16 12 3 2" xfId="6724"/>
    <cellStyle name="Normal 16 13" xfId="1989"/>
    <cellStyle name="Normal 16 13 2" xfId="3235"/>
    <cellStyle name="Normal 16 13 3" xfId="4899"/>
    <cellStyle name="Normal 16 13 3 2" xfId="6725"/>
    <cellStyle name="Normal 16 14" xfId="1990"/>
    <cellStyle name="Normal 16 14 2" xfId="3632"/>
    <cellStyle name="Normal 16 14 3" xfId="4900"/>
    <cellStyle name="Normal 16 14 3 2" xfId="6726"/>
    <cellStyle name="Normal 16 15" xfId="1991"/>
    <cellStyle name="Normal 16 15 2" xfId="3051"/>
    <cellStyle name="Normal 16 15 3" xfId="4901"/>
    <cellStyle name="Normal 16 15 3 2" xfId="6727"/>
    <cellStyle name="Normal 16 16" xfId="1992"/>
    <cellStyle name="Normal 16 16 2" xfId="3658"/>
    <cellStyle name="Normal 16 16 3" xfId="4902"/>
    <cellStyle name="Normal 16 16 3 2" xfId="6728"/>
    <cellStyle name="Normal 16 17" xfId="1993"/>
    <cellStyle name="Normal 16 17 2" xfId="3294"/>
    <cellStyle name="Normal 16 17 3" xfId="4903"/>
    <cellStyle name="Normal 16 17 3 2" xfId="6729"/>
    <cellStyle name="Normal 16 18" xfId="1994"/>
    <cellStyle name="Normal 16 18 2" xfId="3309"/>
    <cellStyle name="Normal 16 18 3" xfId="4904"/>
    <cellStyle name="Normal 16 18 3 2" xfId="6730"/>
    <cellStyle name="Normal 16 19" xfId="1995"/>
    <cellStyle name="Normal 16 19 2" xfId="2822"/>
    <cellStyle name="Normal 16 19 3" xfId="4905"/>
    <cellStyle name="Normal 16 19 3 2" xfId="6731"/>
    <cellStyle name="Normal 16 2" xfId="306"/>
    <cellStyle name="Normal 16 2 2" xfId="565"/>
    <cellStyle name="Normal 16 2 2 2" xfId="1295"/>
    <cellStyle name="Normal 16 2 2 2 2" xfId="1289"/>
    <cellStyle name="Normal 16 2 2 2 3" xfId="1898"/>
    <cellStyle name="Normal 16 2 2 2 4" xfId="4486"/>
    <cellStyle name="Normal 16 2 2 2 4 2" xfId="6312"/>
    <cellStyle name="Normal 16 2 3" xfId="992"/>
    <cellStyle name="Normal 16 2 4" xfId="1374"/>
    <cellStyle name="Normal 16 2 5" xfId="4136"/>
    <cellStyle name="Normal 16 2 5 2" xfId="5966"/>
    <cellStyle name="Normal 16 20" xfId="1996"/>
    <cellStyle name="Normal 16 20 2" xfId="2994"/>
    <cellStyle name="Normal 16 20 3" xfId="4906"/>
    <cellStyle name="Normal 16 20 3 2" xfId="6732"/>
    <cellStyle name="Normal 16 21" xfId="1997"/>
    <cellStyle name="Normal 16 21 2" xfId="3339"/>
    <cellStyle name="Normal 16 21 3" xfId="4907"/>
    <cellStyle name="Normal 16 21 3 2" xfId="6733"/>
    <cellStyle name="Normal 16 22" xfId="1998"/>
    <cellStyle name="Normal 16 22 2" xfId="3724"/>
    <cellStyle name="Normal 16 22 3" xfId="4908"/>
    <cellStyle name="Normal 16 22 3 2" xfId="6734"/>
    <cellStyle name="Normal 16 23" xfId="1999"/>
    <cellStyle name="Normal 16 23 2" xfId="2922"/>
    <cellStyle name="Normal 16 23 3" xfId="4909"/>
    <cellStyle name="Normal 16 23 3 2" xfId="6735"/>
    <cellStyle name="Normal 16 24" xfId="2000"/>
    <cellStyle name="Normal 16 24 2" xfId="3709"/>
    <cellStyle name="Normal 16 24 3" xfId="4910"/>
    <cellStyle name="Normal 16 24 3 2" xfId="6736"/>
    <cellStyle name="Normal 16 25" xfId="2001"/>
    <cellStyle name="Normal 16 25 2" xfId="2953"/>
    <cellStyle name="Normal 16 25 3" xfId="4911"/>
    <cellStyle name="Normal 16 25 3 2" xfId="6737"/>
    <cellStyle name="Normal 16 26" xfId="2002"/>
    <cellStyle name="Normal 16 26 2" xfId="3725"/>
    <cellStyle name="Normal 16 26 3" xfId="4912"/>
    <cellStyle name="Normal 16 26 3 2" xfId="6738"/>
    <cellStyle name="Normal 16 27" xfId="2003"/>
    <cellStyle name="Normal 16 27 2" xfId="3018"/>
    <cellStyle name="Normal 16 27 3" xfId="4913"/>
    <cellStyle name="Normal 16 27 3 2" xfId="6739"/>
    <cellStyle name="Normal 16 28" xfId="2004"/>
    <cellStyle name="Normal 16 28 2" xfId="3659"/>
    <cellStyle name="Normal 16 28 3" xfId="4914"/>
    <cellStyle name="Normal 16 28 3 2" xfId="6740"/>
    <cellStyle name="Normal 16 29" xfId="2005"/>
    <cellStyle name="Normal 16 29 2" xfId="3061"/>
    <cellStyle name="Normal 16 29 3" xfId="4915"/>
    <cellStyle name="Normal 16 29 3 2" xfId="6741"/>
    <cellStyle name="Normal 16 3" xfId="1429"/>
    <cellStyle name="Normal 16 3 2" xfId="1707"/>
    <cellStyle name="Normal 16 3 3" xfId="4595"/>
    <cellStyle name="Normal 16 3 3 2" xfId="6421"/>
    <cellStyle name="Normal 16 30" xfId="2006"/>
    <cellStyle name="Normal 16 30 2" xfId="3726"/>
    <cellStyle name="Normal 16 30 3" xfId="4916"/>
    <cellStyle name="Normal 16 30 3 2" xfId="6742"/>
    <cellStyle name="Normal 16 31" xfId="2007"/>
    <cellStyle name="Normal 16 31 2" xfId="3053"/>
    <cellStyle name="Normal 16 31 3" xfId="4917"/>
    <cellStyle name="Normal 16 31 3 2" xfId="6743"/>
    <cellStyle name="Normal 16 32" xfId="2008"/>
    <cellStyle name="Normal 16 32 2" xfId="2856"/>
    <cellStyle name="Normal 16 32 3" xfId="4918"/>
    <cellStyle name="Normal 16 32 3 2" xfId="6744"/>
    <cellStyle name="Normal 16 33" xfId="2009"/>
    <cellStyle name="Normal 16 33 2" xfId="2877"/>
    <cellStyle name="Normal 16 33 3" xfId="4919"/>
    <cellStyle name="Normal 16 33 3 2" xfId="6745"/>
    <cellStyle name="Normal 16 34" xfId="2010"/>
    <cellStyle name="Normal 16 34 2" xfId="3109"/>
    <cellStyle name="Normal 16 34 3" xfId="4920"/>
    <cellStyle name="Normal 16 34 3 2" xfId="6746"/>
    <cellStyle name="Normal 16 35" xfId="2011"/>
    <cellStyle name="Normal 16 35 2" xfId="3085"/>
    <cellStyle name="Normal 16 35 3" xfId="4921"/>
    <cellStyle name="Normal 16 35 3 2" xfId="6747"/>
    <cellStyle name="Normal 16 36" xfId="2012"/>
    <cellStyle name="Normal 16 36 2" xfId="2861"/>
    <cellStyle name="Normal 16 36 3" xfId="4922"/>
    <cellStyle name="Normal 16 36 3 2" xfId="6748"/>
    <cellStyle name="Normal 16 37" xfId="2013"/>
    <cellStyle name="Normal 16 37 2" xfId="2798"/>
    <cellStyle name="Normal 16 37 3" xfId="4923"/>
    <cellStyle name="Normal 16 37 3 2" xfId="6749"/>
    <cellStyle name="Normal 16 38" xfId="2014"/>
    <cellStyle name="Normal 16 38 2" xfId="3446"/>
    <cellStyle name="Normal 16 38 3" xfId="4924"/>
    <cellStyle name="Normal 16 38 3 2" xfId="6750"/>
    <cellStyle name="Normal 16 39" xfId="2015"/>
    <cellStyle name="Normal 16 39 2" xfId="2830"/>
    <cellStyle name="Normal 16 39 3" xfId="4925"/>
    <cellStyle name="Normal 16 39 3 2" xfId="6751"/>
    <cellStyle name="Normal 16 4" xfId="1379"/>
    <cellStyle name="Normal 16 4 2" xfId="1782"/>
    <cellStyle name="Normal 16 4 3" xfId="4557"/>
    <cellStyle name="Normal 16 4 3 2" xfId="6383"/>
    <cellStyle name="Normal 16 40" xfId="2016"/>
    <cellStyle name="Normal 16 40 2" xfId="3447"/>
    <cellStyle name="Normal 16 40 3" xfId="4926"/>
    <cellStyle name="Normal 16 40 3 2" xfId="6752"/>
    <cellStyle name="Normal 16 41" xfId="2017"/>
    <cellStyle name="Normal 16 41 2" xfId="3448"/>
    <cellStyle name="Normal 16 41 3" xfId="4927"/>
    <cellStyle name="Normal 16 41 3 2" xfId="6753"/>
    <cellStyle name="Normal 16 42" xfId="2018"/>
    <cellStyle name="Normal 16 42 2" xfId="3449"/>
    <cellStyle name="Normal 16 42 3" xfId="4928"/>
    <cellStyle name="Normal 16 42 3 2" xfId="6754"/>
    <cellStyle name="Normal 16 43" xfId="2019"/>
    <cellStyle name="Normal 16 43 2" xfId="3450"/>
    <cellStyle name="Normal 16 43 3" xfId="4929"/>
    <cellStyle name="Normal 16 43 3 2" xfId="6755"/>
    <cellStyle name="Normal 16 44" xfId="2020"/>
    <cellStyle name="Normal 16 44 2" xfId="3451"/>
    <cellStyle name="Normal 16 44 3" xfId="4930"/>
    <cellStyle name="Normal 16 44 3 2" xfId="6756"/>
    <cellStyle name="Normal 16 45" xfId="2021"/>
    <cellStyle name="Normal 16 45 2" xfId="3452"/>
    <cellStyle name="Normal 16 45 3" xfId="4931"/>
    <cellStyle name="Normal 16 45 3 2" xfId="6757"/>
    <cellStyle name="Normal 16 46" xfId="2022"/>
    <cellStyle name="Normal 16 46 2" xfId="3453"/>
    <cellStyle name="Normal 16 46 3" xfId="4932"/>
    <cellStyle name="Normal 16 46 3 2" xfId="6758"/>
    <cellStyle name="Normal 16 47" xfId="2023"/>
    <cellStyle name="Normal 16 47 2" xfId="3224"/>
    <cellStyle name="Normal 16 47 3" xfId="4933"/>
    <cellStyle name="Normal 16 47 3 2" xfId="6759"/>
    <cellStyle name="Normal 16 5" xfId="1262"/>
    <cellStyle name="Normal 16 5 2" xfId="1930"/>
    <cellStyle name="Normal 16 5 3" xfId="4454"/>
    <cellStyle name="Normal 16 5 3 2" xfId="6280"/>
    <cellStyle name="Normal 16 6" xfId="1273"/>
    <cellStyle name="Normal 16 6 2" xfId="1919"/>
    <cellStyle name="Normal 16 6 3" xfId="4465"/>
    <cellStyle name="Normal 16 6 3 2" xfId="6291"/>
    <cellStyle name="Normal 16 7" xfId="1347"/>
    <cellStyle name="Normal 16 7 2" xfId="1815"/>
    <cellStyle name="Normal 16 7 3" xfId="4528"/>
    <cellStyle name="Normal 16 7 3 2" xfId="6354"/>
    <cellStyle name="Normal 16 8" xfId="1432"/>
    <cellStyle name="Normal 16 8 2" xfId="1704"/>
    <cellStyle name="Normal 16 8 3" xfId="4598"/>
    <cellStyle name="Normal 16 8 3 2" xfId="6424"/>
    <cellStyle name="Normal 16 9" xfId="2024"/>
    <cellStyle name="Normal 16 9 2" xfId="3579"/>
    <cellStyle name="Normal 16 9 3" xfId="4934"/>
    <cellStyle name="Normal 16 9 3 2" xfId="6760"/>
    <cellStyle name="Normal 160" xfId="121"/>
    <cellStyle name="Normal 160 2" xfId="307"/>
    <cellStyle name="Normal 160 2 2" xfId="993"/>
    <cellStyle name="Normal 160 2 3" xfId="4137"/>
    <cellStyle name="Normal 160 2 3 2" xfId="5967"/>
    <cellStyle name="Normal 160 3" xfId="827"/>
    <cellStyle name="Normal 160 4" xfId="3967"/>
    <cellStyle name="Normal 160 4 2" xfId="5801"/>
    <cellStyle name="Normal 161" xfId="120"/>
    <cellStyle name="Normal 161 2" xfId="308"/>
    <cellStyle name="Normal 161 2 2" xfId="994"/>
    <cellStyle name="Normal 161 2 3" xfId="4138"/>
    <cellStyle name="Normal 161 2 3 2" xfId="5968"/>
    <cellStyle name="Normal 161 3" xfId="826"/>
    <cellStyle name="Normal 161 4" xfId="3966"/>
    <cellStyle name="Normal 161 4 2" xfId="5800"/>
    <cellStyle name="Normal 162" xfId="119"/>
    <cellStyle name="Normal 162 2" xfId="309"/>
    <cellStyle name="Normal 162 2 2" xfId="995"/>
    <cellStyle name="Normal 162 2 3" xfId="4139"/>
    <cellStyle name="Normal 162 2 3 2" xfId="5969"/>
    <cellStyle name="Normal 162 3" xfId="825"/>
    <cellStyle name="Normal 162 4" xfId="3965"/>
    <cellStyle name="Normal 162 4 2" xfId="5799"/>
    <cellStyle name="Normal 163" xfId="110"/>
    <cellStyle name="Normal 163 2" xfId="310"/>
    <cellStyle name="Normal 163 2 2" xfId="996"/>
    <cellStyle name="Normal 163 2 3" xfId="4140"/>
    <cellStyle name="Normal 163 2 3 2" xfId="5970"/>
    <cellStyle name="Normal 163 3" xfId="817"/>
    <cellStyle name="Normal 163 4" xfId="3956"/>
    <cellStyle name="Normal 163 4 2" xfId="5791"/>
    <cellStyle name="Normal 164" xfId="118"/>
    <cellStyle name="Normal 164 2" xfId="311"/>
    <cellStyle name="Normal 164 2 2" xfId="997"/>
    <cellStyle name="Normal 164 2 3" xfId="4141"/>
    <cellStyle name="Normal 164 2 3 2" xfId="5971"/>
    <cellStyle name="Normal 164 3" xfId="824"/>
    <cellStyle name="Normal 164 4" xfId="3964"/>
    <cellStyle name="Normal 164 4 2" xfId="5798"/>
    <cellStyle name="Normal 165" xfId="117"/>
    <cellStyle name="Normal 165 2" xfId="312"/>
    <cellStyle name="Normal 165 2 2" xfId="998"/>
    <cellStyle name="Normal 165 2 3" xfId="4142"/>
    <cellStyle name="Normal 165 2 3 2" xfId="5972"/>
    <cellStyle name="Normal 165 3" xfId="823"/>
    <cellStyle name="Normal 165 4" xfId="3963"/>
    <cellStyle name="Normal 165 4 2" xfId="5797"/>
    <cellStyle name="Normal 166" xfId="116"/>
    <cellStyle name="Normal 166 2" xfId="313"/>
    <cellStyle name="Normal 166 2 2" xfId="999"/>
    <cellStyle name="Normal 166 2 3" xfId="4143"/>
    <cellStyle name="Normal 166 2 3 2" xfId="5973"/>
    <cellStyle name="Normal 166 3" xfId="822"/>
    <cellStyle name="Normal 166 4" xfId="3962"/>
    <cellStyle name="Normal 166 4 2" xfId="5796"/>
    <cellStyle name="Normal 167" xfId="115"/>
    <cellStyle name="Normal 167 2" xfId="314"/>
    <cellStyle name="Normal 167 2 2" xfId="1000"/>
    <cellStyle name="Normal 167 2 3" xfId="4144"/>
    <cellStyle name="Normal 167 2 3 2" xfId="5974"/>
    <cellStyle name="Normal 167 3" xfId="821"/>
    <cellStyle name="Normal 167 4" xfId="3961"/>
    <cellStyle name="Normal 167 4 2" xfId="5795"/>
    <cellStyle name="Normal 168" xfId="114"/>
    <cellStyle name="Normal 168 2" xfId="315"/>
    <cellStyle name="Normal 168 2 2" xfId="1001"/>
    <cellStyle name="Normal 168 2 3" xfId="4145"/>
    <cellStyle name="Normal 168 2 3 2" xfId="5975"/>
    <cellStyle name="Normal 168 3" xfId="820"/>
    <cellStyle name="Normal 168 4" xfId="3960"/>
    <cellStyle name="Normal 168 4 2" xfId="5794"/>
    <cellStyle name="Normal 169" xfId="223"/>
    <cellStyle name="Normal 169 2" xfId="316"/>
    <cellStyle name="Normal 169 2 2" xfId="1002"/>
    <cellStyle name="Normal 169 2 3" xfId="4146"/>
    <cellStyle name="Normal 169 2 3 2" xfId="5976"/>
    <cellStyle name="Normal 169 3" xfId="916"/>
    <cellStyle name="Normal 169 4" xfId="4059"/>
    <cellStyle name="Normal 169 4 2" xfId="5890"/>
    <cellStyle name="Normal 17" xfId="15"/>
    <cellStyle name="Normal 17 10" xfId="2025"/>
    <cellStyle name="Normal 17 10 2" xfId="2982"/>
    <cellStyle name="Normal 17 10 3" xfId="4935"/>
    <cellStyle name="Normal 17 10 3 2" xfId="6761"/>
    <cellStyle name="Normal 17 11" xfId="2026"/>
    <cellStyle name="Normal 17 11 2" xfId="3067"/>
    <cellStyle name="Normal 17 11 3" xfId="4936"/>
    <cellStyle name="Normal 17 11 3 2" xfId="6762"/>
    <cellStyle name="Normal 17 12" xfId="2027"/>
    <cellStyle name="Normal 17 12 2" xfId="3014"/>
    <cellStyle name="Normal 17 12 3" xfId="4937"/>
    <cellStyle name="Normal 17 12 3 2" xfId="6763"/>
    <cellStyle name="Normal 17 13" xfId="2028"/>
    <cellStyle name="Normal 17 13 2" xfId="3225"/>
    <cellStyle name="Normal 17 13 3" xfId="4938"/>
    <cellStyle name="Normal 17 13 3 2" xfId="6764"/>
    <cellStyle name="Normal 17 14" xfId="2029"/>
    <cellStyle name="Normal 17 14 2" xfId="3274"/>
    <cellStyle name="Normal 17 14 3" xfId="4939"/>
    <cellStyle name="Normal 17 14 3 2" xfId="6765"/>
    <cellStyle name="Normal 17 15" xfId="2030"/>
    <cellStyle name="Normal 17 15 2" xfId="3389"/>
    <cellStyle name="Normal 17 15 3" xfId="4940"/>
    <cellStyle name="Normal 17 15 3 2" xfId="6766"/>
    <cellStyle name="Normal 17 16" xfId="2031"/>
    <cellStyle name="Normal 17 16 2" xfId="3110"/>
    <cellStyle name="Normal 17 16 3" xfId="4941"/>
    <cellStyle name="Normal 17 16 3 2" xfId="6767"/>
    <cellStyle name="Normal 17 17" xfId="2032"/>
    <cellStyle name="Normal 17 17 2" xfId="3203"/>
    <cellStyle name="Normal 17 17 3" xfId="4942"/>
    <cellStyle name="Normal 17 17 3 2" xfId="6768"/>
    <cellStyle name="Normal 17 18" xfId="2033"/>
    <cellStyle name="Normal 17 18 2" xfId="3454"/>
    <cellStyle name="Normal 17 18 3" xfId="4943"/>
    <cellStyle name="Normal 17 18 3 2" xfId="6769"/>
    <cellStyle name="Normal 17 19" xfId="2034"/>
    <cellStyle name="Normal 17 19 2" xfId="3720"/>
    <cellStyle name="Normal 17 19 3" xfId="4944"/>
    <cellStyle name="Normal 17 19 3 2" xfId="6770"/>
    <cellStyle name="Normal 17 2" xfId="317"/>
    <cellStyle name="Normal 17 2 2" xfId="591"/>
    <cellStyle name="Normal 17 2 2 2" xfId="1301"/>
    <cellStyle name="Normal 17 2 2 2 2" xfId="1416"/>
    <cellStyle name="Normal 17 2 2 2 3" xfId="1893"/>
    <cellStyle name="Normal 17 2 2 2 4" xfId="4491"/>
    <cellStyle name="Normal 17 2 2 2 4 2" xfId="6317"/>
    <cellStyle name="Normal 17 2 3" xfId="1003"/>
    <cellStyle name="Normal 17 2 4" xfId="1258"/>
    <cellStyle name="Normal 17 2 5" xfId="4147"/>
    <cellStyle name="Normal 17 2 5 2" xfId="5977"/>
    <cellStyle name="Normal 17 20" xfId="2035"/>
    <cellStyle name="Normal 17 20 2" xfId="3455"/>
    <cellStyle name="Normal 17 20 3" xfId="4945"/>
    <cellStyle name="Normal 17 20 3 2" xfId="6771"/>
    <cellStyle name="Normal 17 21" xfId="2036"/>
    <cellStyle name="Normal 17 21 2" xfId="3456"/>
    <cellStyle name="Normal 17 21 3" xfId="4946"/>
    <cellStyle name="Normal 17 21 3 2" xfId="6772"/>
    <cellStyle name="Normal 17 22" xfId="2037"/>
    <cellStyle name="Normal 17 22 2" xfId="3457"/>
    <cellStyle name="Normal 17 22 3" xfId="4947"/>
    <cellStyle name="Normal 17 22 3 2" xfId="6773"/>
    <cellStyle name="Normal 17 23" xfId="2038"/>
    <cellStyle name="Normal 17 23 2" xfId="3204"/>
    <cellStyle name="Normal 17 23 3" xfId="4948"/>
    <cellStyle name="Normal 17 23 3 2" xfId="6774"/>
    <cellStyle name="Normal 17 24" xfId="2039"/>
    <cellStyle name="Normal 17 24 2" xfId="3660"/>
    <cellStyle name="Normal 17 24 3" xfId="4949"/>
    <cellStyle name="Normal 17 24 3 2" xfId="6775"/>
    <cellStyle name="Normal 17 25" xfId="2040"/>
    <cellStyle name="Normal 17 25 2" xfId="3120"/>
    <cellStyle name="Normal 17 25 3" xfId="4950"/>
    <cellStyle name="Normal 17 25 3 2" xfId="6776"/>
    <cellStyle name="Normal 17 26" xfId="2041"/>
    <cellStyle name="Normal 17 26 2" xfId="3390"/>
    <cellStyle name="Normal 17 26 3" xfId="4951"/>
    <cellStyle name="Normal 17 26 3 2" xfId="6777"/>
    <cellStyle name="Normal 17 27" xfId="2042"/>
    <cellStyle name="Normal 17 27 2" xfId="3621"/>
    <cellStyle name="Normal 17 27 3" xfId="4952"/>
    <cellStyle name="Normal 17 27 3 2" xfId="6778"/>
    <cellStyle name="Normal 17 28" xfId="2043"/>
    <cellStyle name="Normal 17 28 2" xfId="2977"/>
    <cellStyle name="Normal 17 28 3" xfId="4953"/>
    <cellStyle name="Normal 17 28 3 2" xfId="6779"/>
    <cellStyle name="Normal 17 29" xfId="2044"/>
    <cellStyle name="Normal 17 29 2" xfId="3723"/>
    <cellStyle name="Normal 17 29 3" xfId="4954"/>
    <cellStyle name="Normal 17 29 3 2" xfId="6780"/>
    <cellStyle name="Normal 17 3" xfId="1298"/>
    <cellStyle name="Normal 17 3 2" xfId="1896"/>
    <cellStyle name="Normal 17 3 3" xfId="4488"/>
    <cellStyle name="Normal 17 3 3 2" xfId="6314"/>
    <cellStyle name="Normal 17 30" xfId="2045"/>
    <cellStyle name="Normal 17 30 2" xfId="3458"/>
    <cellStyle name="Normal 17 30 3" xfId="4955"/>
    <cellStyle name="Normal 17 30 3 2" xfId="6781"/>
    <cellStyle name="Normal 17 31" xfId="2046"/>
    <cellStyle name="Normal 17 31 2" xfId="3459"/>
    <cellStyle name="Normal 17 31 3" xfId="4956"/>
    <cellStyle name="Normal 17 31 3 2" xfId="6782"/>
    <cellStyle name="Normal 17 32" xfId="2047"/>
    <cellStyle name="Normal 17 32 2" xfId="3460"/>
    <cellStyle name="Normal 17 32 3" xfId="4957"/>
    <cellStyle name="Normal 17 32 3 2" xfId="6783"/>
    <cellStyle name="Normal 17 33" xfId="2048"/>
    <cellStyle name="Normal 17 33 2" xfId="3461"/>
    <cellStyle name="Normal 17 33 3" xfId="4958"/>
    <cellStyle name="Normal 17 33 3 2" xfId="6784"/>
    <cellStyle name="Normal 17 34" xfId="2049"/>
    <cellStyle name="Normal 17 34 2" xfId="3462"/>
    <cellStyle name="Normal 17 34 3" xfId="4959"/>
    <cellStyle name="Normal 17 34 3 2" xfId="6785"/>
    <cellStyle name="Normal 17 35" xfId="2050"/>
    <cellStyle name="Normal 17 35 2" xfId="3222"/>
    <cellStyle name="Normal 17 35 3" xfId="4960"/>
    <cellStyle name="Normal 17 35 3 2" xfId="6786"/>
    <cellStyle name="Normal 17 36" xfId="2051"/>
    <cellStyle name="Normal 17 36 2" xfId="3391"/>
    <cellStyle name="Normal 17 36 3" xfId="4961"/>
    <cellStyle name="Normal 17 36 3 2" xfId="6787"/>
    <cellStyle name="Normal 17 37" xfId="2052"/>
    <cellStyle name="Normal 17 37 2" xfId="3463"/>
    <cellStyle name="Normal 17 37 3" xfId="4962"/>
    <cellStyle name="Normal 17 37 3 2" xfId="6788"/>
    <cellStyle name="Normal 17 38" xfId="2053"/>
    <cellStyle name="Normal 17 38 2" xfId="3464"/>
    <cellStyle name="Normal 17 38 3" xfId="4963"/>
    <cellStyle name="Normal 17 38 3 2" xfId="6789"/>
    <cellStyle name="Normal 17 39" xfId="2054"/>
    <cellStyle name="Normal 17 39 2" xfId="3465"/>
    <cellStyle name="Normal 17 39 3" xfId="4964"/>
    <cellStyle name="Normal 17 39 3 2" xfId="6790"/>
    <cellStyle name="Normal 17 4" xfId="2055"/>
    <cellStyle name="Normal 17 4 2" xfId="2815"/>
    <cellStyle name="Normal 17 4 3" xfId="4965"/>
    <cellStyle name="Normal 17 4 3 2" xfId="6791"/>
    <cellStyle name="Normal 17 40" xfId="2056"/>
    <cellStyle name="Normal 17 40 2" xfId="3154"/>
    <cellStyle name="Normal 17 40 3" xfId="4966"/>
    <cellStyle name="Normal 17 40 3 2" xfId="6792"/>
    <cellStyle name="Normal 17 41" xfId="2057"/>
    <cellStyle name="Normal 17 41 2" xfId="3153"/>
    <cellStyle name="Normal 17 41 3" xfId="4967"/>
    <cellStyle name="Normal 17 41 3 2" xfId="6793"/>
    <cellStyle name="Normal 17 43" xfId="2788"/>
    <cellStyle name="Normal 17 43 2" xfId="3661"/>
    <cellStyle name="Normal 17 43 3" xfId="5653"/>
    <cellStyle name="Normal 17 43 3 2" xfId="7479"/>
    <cellStyle name="Normal 17 5" xfId="2058"/>
    <cellStyle name="Normal 17 5 2" xfId="3295"/>
    <cellStyle name="Normal 17 5 3" xfId="4968"/>
    <cellStyle name="Normal 17 5 3 2" xfId="6794"/>
    <cellStyle name="Normal 17 6" xfId="2059"/>
    <cellStyle name="Normal 17 6 2" xfId="3727"/>
    <cellStyle name="Normal 17 6 3" xfId="4969"/>
    <cellStyle name="Normal 17 6 3 2" xfId="6795"/>
    <cellStyle name="Normal 17 7" xfId="2060"/>
    <cellStyle name="Normal 17 7 2" xfId="2989"/>
    <cellStyle name="Normal 17 7 3" xfId="4970"/>
    <cellStyle name="Normal 17 7 3 2" xfId="6796"/>
    <cellStyle name="Normal 17 8" xfId="2061"/>
    <cellStyle name="Normal 17 8 2" xfId="3662"/>
    <cellStyle name="Normal 17 8 3" xfId="4971"/>
    <cellStyle name="Normal 17 8 3 2" xfId="6797"/>
    <cellStyle name="Normal 17 9" xfId="2062"/>
    <cellStyle name="Normal 17 9 2" xfId="3090"/>
    <cellStyle name="Normal 17 9 3" xfId="4972"/>
    <cellStyle name="Normal 17 9 3 2" xfId="6798"/>
    <cellStyle name="Normal 170" xfId="224"/>
    <cellStyle name="Normal 170 2" xfId="318"/>
    <cellStyle name="Normal 170 2 2" xfId="1004"/>
    <cellStyle name="Normal 170 2 3" xfId="4148"/>
    <cellStyle name="Normal 170 2 3 2" xfId="5978"/>
    <cellStyle name="Normal 170 3" xfId="917"/>
    <cellStyle name="Normal 170 4" xfId="4060"/>
    <cellStyle name="Normal 170 4 2" xfId="5891"/>
    <cellStyle name="Normal 171" xfId="225"/>
    <cellStyle name="Normal 171 2" xfId="319"/>
    <cellStyle name="Normal 171 2 2" xfId="1005"/>
    <cellStyle name="Normal 171 2 3" xfId="4149"/>
    <cellStyle name="Normal 171 2 3 2" xfId="5979"/>
    <cellStyle name="Normal 171 3" xfId="918"/>
    <cellStyle name="Normal 171 4" xfId="4061"/>
    <cellStyle name="Normal 171 4 2" xfId="5892"/>
    <cellStyle name="Normal 172" xfId="226"/>
    <cellStyle name="Normal 172 2" xfId="320"/>
    <cellStyle name="Normal 172 2 2" xfId="1006"/>
    <cellStyle name="Normal 172 2 3" xfId="4150"/>
    <cellStyle name="Normal 172 2 3 2" xfId="5980"/>
    <cellStyle name="Normal 172 3" xfId="919"/>
    <cellStyle name="Normal 172 4" xfId="4062"/>
    <cellStyle name="Normal 172 4 2" xfId="5893"/>
    <cellStyle name="Normal 173" xfId="227"/>
    <cellStyle name="Normal 173 2" xfId="321"/>
    <cellStyle name="Normal 173 2 2" xfId="1007"/>
    <cellStyle name="Normal 173 2 3" xfId="4151"/>
    <cellStyle name="Normal 173 2 3 2" xfId="5981"/>
    <cellStyle name="Normal 173 3" xfId="920"/>
    <cellStyle name="Normal 173 4" xfId="4063"/>
    <cellStyle name="Normal 173 4 2" xfId="5894"/>
    <cellStyle name="Normal 174" xfId="1265"/>
    <cellStyle name="Normal 174 2" xfId="1334"/>
    <cellStyle name="Normal 174 2 2" xfId="1826"/>
    <cellStyle name="Normal 174 2 3" xfId="4517"/>
    <cellStyle name="Normal 174 2 3 2" xfId="6343"/>
    <cellStyle name="Normal 174 3" xfId="1927"/>
    <cellStyle name="Normal 174 4" xfId="4457"/>
    <cellStyle name="Normal 174 4 2" xfId="6283"/>
    <cellStyle name="Normal 175" xfId="2063"/>
    <cellStyle name="Normal 175 2" xfId="1276"/>
    <cellStyle name="Normal 175 2 2" xfId="1916"/>
    <cellStyle name="Normal 175 2 3" xfId="4468"/>
    <cellStyle name="Normal 175 2 3 2" xfId="6294"/>
    <cellStyle name="Normal 175 3" xfId="4973"/>
    <cellStyle name="Normal 175 3 2" xfId="6799"/>
    <cellStyle name="Normal 176" xfId="228"/>
    <cellStyle name="Normal 176 2" xfId="322"/>
    <cellStyle name="Normal 176 2 2" xfId="1008"/>
    <cellStyle name="Normal 176 2 3" xfId="4152"/>
    <cellStyle name="Normal 176 2 3 2" xfId="5982"/>
    <cellStyle name="Normal 176 3" xfId="921"/>
    <cellStyle name="Normal 176 4" xfId="4064"/>
    <cellStyle name="Normal 176 4 2" xfId="5895"/>
    <cellStyle name="Normal 177" xfId="165"/>
    <cellStyle name="Normal 177 2" xfId="323"/>
    <cellStyle name="Normal 177 2 2" xfId="1009"/>
    <cellStyle name="Normal 177 2 3" xfId="4153"/>
    <cellStyle name="Normal 177 2 3 2" xfId="5983"/>
    <cellStyle name="Normal 177 3" xfId="858"/>
    <cellStyle name="Normal 177 4" xfId="4001"/>
    <cellStyle name="Normal 177 4 2" xfId="5832"/>
    <cellStyle name="Normal 178" xfId="166"/>
    <cellStyle name="Normal 178 2" xfId="324"/>
    <cellStyle name="Normal 178 2 2" xfId="1010"/>
    <cellStyle name="Normal 178 2 3" xfId="4154"/>
    <cellStyle name="Normal 178 2 3 2" xfId="5984"/>
    <cellStyle name="Normal 178 3" xfId="859"/>
    <cellStyle name="Normal 178 4" xfId="4002"/>
    <cellStyle name="Normal 178 4 2" xfId="5833"/>
    <cellStyle name="Normal 179" xfId="167"/>
    <cellStyle name="Normal 179 2" xfId="325"/>
    <cellStyle name="Normal 179 2 2" xfId="1011"/>
    <cellStyle name="Normal 179 2 3" xfId="4155"/>
    <cellStyle name="Normal 179 2 3 2" xfId="5985"/>
    <cellStyle name="Normal 179 3" xfId="860"/>
    <cellStyle name="Normal 179 4" xfId="4003"/>
    <cellStyle name="Normal 179 4 2" xfId="5834"/>
    <cellStyle name="Normal 18" xfId="16"/>
    <cellStyle name="Normal 18 10" xfId="2064"/>
    <cellStyle name="Normal 18 10 2" xfId="2931"/>
    <cellStyle name="Normal 18 10 3" xfId="4974"/>
    <cellStyle name="Normal 18 10 3 2" xfId="6800"/>
    <cellStyle name="Normal 18 11" xfId="2065"/>
    <cellStyle name="Normal 18 11 2" xfId="3663"/>
    <cellStyle name="Normal 18 11 3" xfId="4975"/>
    <cellStyle name="Normal 18 11 3 2" xfId="6801"/>
    <cellStyle name="Normal 18 12" xfId="2066"/>
    <cellStyle name="Normal 18 12 2" xfId="3181"/>
    <cellStyle name="Normal 18 12 3" xfId="4976"/>
    <cellStyle name="Normal 18 12 3 2" xfId="6802"/>
    <cellStyle name="Normal 18 13" xfId="2067"/>
    <cellStyle name="Normal 18 13 2" xfId="3317"/>
    <cellStyle name="Normal 18 13 3" xfId="4977"/>
    <cellStyle name="Normal 18 13 3 2" xfId="6803"/>
    <cellStyle name="Normal 18 14" xfId="2068"/>
    <cellStyle name="Normal 18 14 2" xfId="3168"/>
    <cellStyle name="Normal 18 14 3" xfId="4978"/>
    <cellStyle name="Normal 18 14 3 2" xfId="6804"/>
    <cellStyle name="Normal 18 15" xfId="2069"/>
    <cellStyle name="Normal 18 15 2" xfId="3664"/>
    <cellStyle name="Normal 18 15 3" xfId="4979"/>
    <cellStyle name="Normal 18 15 3 2" xfId="6805"/>
    <cellStyle name="Normal 18 16" xfId="2070"/>
    <cellStyle name="Normal 18 16 2" xfId="3296"/>
    <cellStyle name="Normal 18 16 3" xfId="4980"/>
    <cellStyle name="Normal 18 16 3 2" xfId="6806"/>
    <cellStyle name="Normal 18 17" xfId="2071"/>
    <cellStyle name="Normal 18 17 2" xfId="3315"/>
    <cellStyle name="Normal 18 17 3" xfId="4981"/>
    <cellStyle name="Normal 18 17 3 2" xfId="6807"/>
    <cellStyle name="Normal 18 18" xfId="2072"/>
    <cellStyle name="Normal 18 18 2" xfId="2971"/>
    <cellStyle name="Normal 18 18 3" xfId="4982"/>
    <cellStyle name="Normal 18 18 3 2" xfId="6808"/>
    <cellStyle name="Normal 18 19" xfId="2073"/>
    <cellStyle name="Normal 18 19 2" xfId="2851"/>
    <cellStyle name="Normal 18 19 3" xfId="4983"/>
    <cellStyle name="Normal 18 19 3 2" xfId="6809"/>
    <cellStyle name="Normal 18 2" xfId="326"/>
    <cellStyle name="Normal 18 2 2" xfId="593"/>
    <cellStyle name="Normal 18 2 2 2" xfId="1377"/>
    <cellStyle name="Normal 18 2 2 2 2" xfId="1414"/>
    <cellStyle name="Normal 18 2 2 2 3" xfId="1789"/>
    <cellStyle name="Normal 18 2 2 2 4" xfId="4555"/>
    <cellStyle name="Normal 18 2 2 2 4 2" xfId="6381"/>
    <cellStyle name="Normal 18 2 3" xfId="1012"/>
    <cellStyle name="Normal 18 2 4" xfId="1421"/>
    <cellStyle name="Normal 18 2 5" xfId="4156"/>
    <cellStyle name="Normal 18 2 5 2" xfId="5986"/>
    <cellStyle name="Normal 18 20" xfId="2074"/>
    <cellStyle name="Normal 18 20 2" xfId="3297"/>
    <cellStyle name="Normal 18 20 3" xfId="4984"/>
    <cellStyle name="Normal 18 20 3 2" xfId="6810"/>
    <cellStyle name="Normal 18 21" xfId="2075"/>
    <cellStyle name="Normal 18 21 2" xfId="3320"/>
    <cellStyle name="Normal 18 21 3" xfId="4985"/>
    <cellStyle name="Normal 18 21 3 2" xfId="6811"/>
    <cellStyle name="Normal 18 22" xfId="2076"/>
    <cellStyle name="Normal 18 22 2" xfId="2930"/>
    <cellStyle name="Normal 18 22 3" xfId="4986"/>
    <cellStyle name="Normal 18 22 3 2" xfId="6812"/>
    <cellStyle name="Normal 18 23" xfId="2077"/>
    <cellStyle name="Normal 18 23 2" xfId="3759"/>
    <cellStyle name="Normal 18 23 3" xfId="4987"/>
    <cellStyle name="Normal 18 23 3 2" xfId="6813"/>
    <cellStyle name="Normal 18 24" xfId="2078"/>
    <cellStyle name="Normal 18 24 2" xfId="3338"/>
    <cellStyle name="Normal 18 24 3" xfId="4988"/>
    <cellStyle name="Normal 18 24 3 2" xfId="6814"/>
    <cellStyle name="Normal 18 25" xfId="2079"/>
    <cellStyle name="Normal 18 25 2" xfId="3314"/>
    <cellStyle name="Normal 18 25 3" xfId="4989"/>
    <cellStyle name="Normal 18 25 3 2" xfId="6815"/>
    <cellStyle name="Normal 18 26" xfId="2080"/>
    <cellStyle name="Normal 18 26 2" xfId="3010"/>
    <cellStyle name="Normal 18 26 3" xfId="4990"/>
    <cellStyle name="Normal 18 26 3 2" xfId="6816"/>
    <cellStyle name="Normal 18 27" xfId="2081"/>
    <cellStyle name="Normal 18 27 2" xfId="2999"/>
    <cellStyle name="Normal 18 27 3" xfId="4991"/>
    <cellStyle name="Normal 18 27 3 2" xfId="6817"/>
    <cellStyle name="Normal 18 28" xfId="2082"/>
    <cellStyle name="Normal 18 28 2" xfId="3298"/>
    <cellStyle name="Normal 18 28 3" xfId="4992"/>
    <cellStyle name="Normal 18 28 3 2" xfId="6818"/>
    <cellStyle name="Normal 18 29" xfId="2083"/>
    <cellStyle name="Normal 18 29 2" xfId="3403"/>
    <cellStyle name="Normal 18 29 3" xfId="4993"/>
    <cellStyle name="Normal 18 29 3 2" xfId="6819"/>
    <cellStyle name="Normal 18 3" xfId="1290"/>
    <cellStyle name="Normal 18 3 2" xfId="1903"/>
    <cellStyle name="Normal 18 3 3" xfId="4481"/>
    <cellStyle name="Normal 18 3 3 2" xfId="6307"/>
    <cellStyle name="Normal 18 30" xfId="2084"/>
    <cellStyle name="Normal 18 30 2" xfId="3353"/>
    <cellStyle name="Normal 18 30 3" xfId="4994"/>
    <cellStyle name="Normal 18 30 3 2" xfId="6820"/>
    <cellStyle name="Normal 18 31" xfId="2085"/>
    <cellStyle name="Normal 18 31 2" xfId="3647"/>
    <cellStyle name="Normal 18 31 3" xfId="4995"/>
    <cellStyle name="Normal 18 31 3 2" xfId="6821"/>
    <cellStyle name="Normal 18 32" xfId="2086"/>
    <cellStyle name="Normal 18 32 2" xfId="3337"/>
    <cellStyle name="Normal 18 32 3" xfId="4996"/>
    <cellStyle name="Normal 18 32 3 2" xfId="6822"/>
    <cellStyle name="Normal 18 33" xfId="2087"/>
    <cellStyle name="Normal 18 33 2" xfId="3321"/>
    <cellStyle name="Normal 18 33 3" xfId="4997"/>
    <cellStyle name="Normal 18 33 3 2" xfId="6823"/>
    <cellStyle name="Normal 18 34" xfId="2088"/>
    <cellStyle name="Normal 18 34 2" xfId="3280"/>
    <cellStyle name="Normal 18 34 3" xfId="4998"/>
    <cellStyle name="Normal 18 34 3 2" xfId="6824"/>
    <cellStyle name="Normal 18 35" xfId="2089"/>
    <cellStyle name="Normal 18 35 2" xfId="3753"/>
    <cellStyle name="Normal 18 35 3" xfId="4999"/>
    <cellStyle name="Normal 18 35 3 2" xfId="6825"/>
    <cellStyle name="Normal 18 36" xfId="2090"/>
    <cellStyle name="Normal 18 36 2" xfId="3007"/>
    <cellStyle name="Normal 18 36 3" xfId="5000"/>
    <cellStyle name="Normal 18 36 3 2" xfId="6826"/>
    <cellStyle name="Normal 18 37" xfId="2091"/>
    <cellStyle name="Normal 18 37 2" xfId="3313"/>
    <cellStyle name="Normal 18 37 3" xfId="5001"/>
    <cellStyle name="Normal 18 37 3 2" xfId="6827"/>
    <cellStyle name="Normal 18 38" xfId="2092"/>
    <cellStyle name="Normal 18 38 2" xfId="3167"/>
    <cellStyle name="Normal 18 38 3" xfId="5002"/>
    <cellStyle name="Normal 18 38 3 2" xfId="6828"/>
    <cellStyle name="Normal 18 39" xfId="2093"/>
    <cellStyle name="Normal 18 39 2" xfId="3618"/>
    <cellStyle name="Normal 18 39 3" xfId="5003"/>
    <cellStyle name="Normal 18 39 3 2" xfId="6829"/>
    <cellStyle name="Normal 18 4" xfId="1268"/>
    <cellStyle name="Normal 18 4 2" xfId="1924"/>
    <cellStyle name="Normal 18 4 3" xfId="4460"/>
    <cellStyle name="Normal 18 4 3 2" xfId="6286"/>
    <cellStyle name="Normal 18 40" xfId="2094"/>
    <cellStyle name="Normal 18 40 2" xfId="3643"/>
    <cellStyle name="Normal 18 40 3" xfId="5004"/>
    <cellStyle name="Normal 18 40 3 2" xfId="6830"/>
    <cellStyle name="Normal 18 41" xfId="2095"/>
    <cellStyle name="Normal 18 41 2" xfId="3322"/>
    <cellStyle name="Normal 18 41 3" xfId="5005"/>
    <cellStyle name="Normal 18 41 3 2" xfId="6831"/>
    <cellStyle name="Normal 18 42" xfId="2096"/>
    <cellStyle name="Normal 18 42 2" xfId="3466"/>
    <cellStyle name="Normal 18 42 3" xfId="5006"/>
    <cellStyle name="Normal 18 42 3 2" xfId="6832"/>
    <cellStyle name="Normal 18 43" xfId="2097"/>
    <cellStyle name="Normal 18 43 2" xfId="3584"/>
    <cellStyle name="Normal 18 43 3" xfId="5007"/>
    <cellStyle name="Normal 18 43 3 2" xfId="6833"/>
    <cellStyle name="Normal 18 44" xfId="2789"/>
    <cellStyle name="Normal 18 44 2" xfId="3244"/>
    <cellStyle name="Normal 18 44 3" xfId="5654"/>
    <cellStyle name="Normal 18 44 3 2" xfId="7480"/>
    <cellStyle name="Normal 18 5" xfId="1300"/>
    <cellStyle name="Normal 18 5 2" xfId="1894"/>
    <cellStyle name="Normal 18 5 3" xfId="4490"/>
    <cellStyle name="Normal 18 5 3 2" xfId="6316"/>
    <cellStyle name="Normal 18 6" xfId="1443"/>
    <cellStyle name="Normal 18 6 2" xfId="1657"/>
    <cellStyle name="Normal 18 6 3" xfId="4609"/>
    <cellStyle name="Normal 18 6 3 2" xfId="6435"/>
    <cellStyle name="Normal 18 7" xfId="2098"/>
    <cellStyle name="Normal 18 7 2" xfId="3594"/>
    <cellStyle name="Normal 18 7 3" xfId="5008"/>
    <cellStyle name="Normal 18 7 3 2" xfId="6834"/>
    <cellStyle name="Normal 18 8" xfId="2099"/>
    <cellStyle name="Normal 18 8 2" xfId="3123"/>
    <cellStyle name="Normal 18 8 3" xfId="5009"/>
    <cellStyle name="Normal 18 8 3 2" xfId="6835"/>
    <cellStyle name="Normal 18 9" xfId="2100"/>
    <cellStyle name="Normal 18 9 2" xfId="2850"/>
    <cellStyle name="Normal 18 9 3" xfId="5010"/>
    <cellStyle name="Normal 18 9 3 2" xfId="6836"/>
    <cellStyle name="Normal 180" xfId="168"/>
    <cellStyle name="Normal 180 2" xfId="327"/>
    <cellStyle name="Normal 180 2 2" xfId="1013"/>
    <cellStyle name="Normal 180 2 3" xfId="4157"/>
    <cellStyle name="Normal 180 2 3 2" xfId="5987"/>
    <cellStyle name="Normal 180 3" xfId="861"/>
    <cellStyle name="Normal 180 4" xfId="4004"/>
    <cellStyle name="Normal 180 4 2" xfId="5835"/>
    <cellStyle name="Normal 181" xfId="169"/>
    <cellStyle name="Normal 181 2" xfId="328"/>
    <cellStyle name="Normal 181 2 2" xfId="1014"/>
    <cellStyle name="Normal 181 2 3" xfId="4158"/>
    <cellStyle name="Normal 181 2 3 2" xfId="5988"/>
    <cellStyle name="Normal 181 3" xfId="862"/>
    <cellStyle name="Normal 181 4" xfId="4005"/>
    <cellStyle name="Normal 181 4 2" xfId="5836"/>
    <cellStyle name="Normal 182" xfId="170"/>
    <cellStyle name="Normal 182 2" xfId="329"/>
    <cellStyle name="Normal 182 2 2" xfId="1015"/>
    <cellStyle name="Normal 182 2 3" xfId="4159"/>
    <cellStyle name="Normal 182 2 3 2" xfId="5989"/>
    <cellStyle name="Normal 182 3" xfId="863"/>
    <cellStyle name="Normal 182 4" xfId="4006"/>
    <cellStyle name="Normal 182 4 2" xfId="5837"/>
    <cellStyle name="Normal 183" xfId="171"/>
    <cellStyle name="Normal 183 2" xfId="330"/>
    <cellStyle name="Normal 183 2 2" xfId="1016"/>
    <cellStyle name="Normal 183 2 3" xfId="4160"/>
    <cellStyle name="Normal 183 2 3 2" xfId="5990"/>
    <cellStyle name="Normal 183 3" xfId="864"/>
    <cellStyle name="Normal 183 4" xfId="4007"/>
    <cellStyle name="Normal 183 4 2" xfId="5838"/>
    <cellStyle name="Normal 184" xfId="172"/>
    <cellStyle name="Normal 184 2" xfId="331"/>
    <cellStyle name="Normal 184 2 2" xfId="1017"/>
    <cellStyle name="Normal 184 2 3" xfId="4161"/>
    <cellStyle name="Normal 184 2 3 2" xfId="5991"/>
    <cellStyle name="Normal 184 3" xfId="865"/>
    <cellStyle name="Normal 184 4" xfId="4008"/>
    <cellStyle name="Normal 184 4 2" xfId="5839"/>
    <cellStyle name="Normal 185" xfId="173"/>
    <cellStyle name="Normal 185 2" xfId="332"/>
    <cellStyle name="Normal 185 2 2" xfId="1018"/>
    <cellStyle name="Normal 185 2 3" xfId="4162"/>
    <cellStyle name="Normal 185 2 3 2" xfId="5992"/>
    <cellStyle name="Normal 185 3" xfId="866"/>
    <cellStyle name="Normal 185 4" xfId="4009"/>
    <cellStyle name="Normal 185 4 2" xfId="5840"/>
    <cellStyle name="Normal 186" xfId="174"/>
    <cellStyle name="Normal 186 2" xfId="333"/>
    <cellStyle name="Normal 186 2 2" xfId="1019"/>
    <cellStyle name="Normal 186 2 3" xfId="4163"/>
    <cellStyle name="Normal 186 2 3 2" xfId="5993"/>
    <cellStyle name="Normal 186 3" xfId="867"/>
    <cellStyle name="Normal 186 4" xfId="4010"/>
    <cellStyle name="Normal 186 4 2" xfId="5841"/>
    <cellStyle name="Normal 187" xfId="175"/>
    <cellStyle name="Normal 187 2" xfId="334"/>
    <cellStyle name="Normal 187 2 2" xfId="1020"/>
    <cellStyle name="Normal 187 2 3" xfId="4164"/>
    <cellStyle name="Normal 187 2 3 2" xfId="5994"/>
    <cellStyle name="Normal 187 3" xfId="868"/>
    <cellStyle name="Normal 187 4" xfId="4011"/>
    <cellStyle name="Normal 187 4 2" xfId="5842"/>
    <cellStyle name="Normal 188" xfId="176"/>
    <cellStyle name="Normal 188 2" xfId="335"/>
    <cellStyle name="Normal 188 2 2" xfId="1021"/>
    <cellStyle name="Normal 188 2 3" xfId="4165"/>
    <cellStyle name="Normal 188 2 3 2" xfId="5995"/>
    <cellStyle name="Normal 188 3" xfId="869"/>
    <cellStyle name="Normal 188 4" xfId="4012"/>
    <cellStyle name="Normal 188 4 2" xfId="5843"/>
    <cellStyle name="Normal 189" xfId="1369"/>
    <cellStyle name="Normal 189 2" xfId="1452"/>
    <cellStyle name="Normal 189 2 2" xfId="1643"/>
    <cellStyle name="Normal 189 2 3" xfId="4617"/>
    <cellStyle name="Normal 189 2 3 2" xfId="6443"/>
    <cellStyle name="Normal 189 3" xfId="1796"/>
    <cellStyle name="Normal 189 4" xfId="4548"/>
    <cellStyle name="Normal 189 4 2" xfId="6374"/>
    <cellStyle name="Normal 19" xfId="17"/>
    <cellStyle name="Normal 19 10" xfId="2101"/>
    <cellStyle name="Normal 19 10 2" xfId="3351"/>
    <cellStyle name="Normal 19 10 3" xfId="5011"/>
    <cellStyle name="Normal 19 10 3 2" xfId="6837"/>
    <cellStyle name="Normal 19 11" xfId="2102"/>
    <cellStyle name="Normal 19 11 2" xfId="3395"/>
    <cellStyle name="Normal 19 11 3" xfId="5012"/>
    <cellStyle name="Normal 19 11 3 2" xfId="6838"/>
    <cellStyle name="Normal 19 12" xfId="2103"/>
    <cellStyle name="Normal 19 12 2" xfId="3503"/>
    <cellStyle name="Normal 19 12 3" xfId="5013"/>
    <cellStyle name="Normal 19 12 3 2" xfId="6839"/>
    <cellStyle name="Normal 19 13" xfId="2104"/>
    <cellStyle name="Normal 19 13 2" xfId="3230"/>
    <cellStyle name="Normal 19 13 3" xfId="5014"/>
    <cellStyle name="Normal 19 13 3 2" xfId="6840"/>
    <cellStyle name="Normal 19 14" xfId="2105"/>
    <cellStyle name="Normal 19 14 2" xfId="3467"/>
    <cellStyle name="Normal 19 14 3" xfId="5015"/>
    <cellStyle name="Normal 19 14 3 2" xfId="6841"/>
    <cellStyle name="Normal 19 15" xfId="2106"/>
    <cellStyle name="Normal 19 15 2" xfId="3468"/>
    <cellStyle name="Normal 19 15 3" xfId="5016"/>
    <cellStyle name="Normal 19 15 3 2" xfId="6842"/>
    <cellStyle name="Normal 19 16" xfId="2107"/>
    <cellStyle name="Normal 19 16 2" xfId="3469"/>
    <cellStyle name="Normal 19 16 3" xfId="5017"/>
    <cellStyle name="Normal 19 16 3 2" xfId="6843"/>
    <cellStyle name="Normal 19 17" xfId="2108"/>
    <cellStyle name="Normal 19 17 2" xfId="3470"/>
    <cellStyle name="Normal 19 17 3" xfId="5018"/>
    <cellStyle name="Normal 19 17 3 2" xfId="6844"/>
    <cellStyle name="Normal 19 18" xfId="2109"/>
    <cellStyle name="Normal 19 18 2" xfId="3471"/>
    <cellStyle name="Normal 19 18 3" xfId="5019"/>
    <cellStyle name="Normal 19 18 3 2" xfId="6845"/>
    <cellStyle name="Normal 19 19" xfId="2110"/>
    <cellStyle name="Normal 19 19 2" xfId="2906"/>
    <cellStyle name="Normal 19 19 3" xfId="5020"/>
    <cellStyle name="Normal 19 19 3 2" xfId="6846"/>
    <cellStyle name="Normal 19 2" xfId="336"/>
    <cellStyle name="Normal 19 2 2" xfId="728"/>
    <cellStyle name="Normal 19 2 2 2" xfId="1423"/>
    <cellStyle name="Normal 19 2 2 2 2" xfId="1420"/>
    <cellStyle name="Normal 19 2 2 2 3" xfId="1711"/>
    <cellStyle name="Normal 19 2 2 2 4" xfId="4591"/>
    <cellStyle name="Normal 19 2 2 2 4 2" xfId="6417"/>
    <cellStyle name="Normal 19 2 3" xfId="1022"/>
    <cellStyle name="Normal 19 2 4" xfId="1388"/>
    <cellStyle name="Normal 19 2 5" xfId="4166"/>
    <cellStyle name="Normal 19 2 5 2" xfId="5996"/>
    <cellStyle name="Normal 19 20" xfId="2111"/>
    <cellStyle name="Normal 19 20 2" xfId="3472"/>
    <cellStyle name="Normal 19 20 3" xfId="5021"/>
    <cellStyle name="Normal 19 20 3 2" xfId="6847"/>
    <cellStyle name="Normal 19 21" xfId="2112"/>
    <cellStyle name="Normal 19 21 2" xfId="3473"/>
    <cellStyle name="Normal 19 21 3" xfId="5022"/>
    <cellStyle name="Normal 19 21 3 2" xfId="6848"/>
    <cellStyle name="Normal 19 22" xfId="2113"/>
    <cellStyle name="Normal 19 22 2" xfId="2981"/>
    <cellStyle name="Normal 19 22 3" xfId="5023"/>
    <cellStyle name="Normal 19 22 3 2" xfId="6849"/>
    <cellStyle name="Normal 19 23" xfId="2114"/>
    <cellStyle name="Normal 19 23 2" xfId="3600"/>
    <cellStyle name="Normal 19 23 3" xfId="5024"/>
    <cellStyle name="Normal 19 23 3 2" xfId="6850"/>
    <cellStyle name="Normal 19 24" xfId="2115"/>
    <cellStyle name="Normal 19 24 2" xfId="3474"/>
    <cellStyle name="Normal 19 24 3" xfId="5025"/>
    <cellStyle name="Normal 19 24 3 2" xfId="6851"/>
    <cellStyle name="Normal 19 25" xfId="2116"/>
    <cellStyle name="Normal 19 25 2" xfId="3755"/>
    <cellStyle name="Normal 19 25 3" xfId="5026"/>
    <cellStyle name="Normal 19 25 3 2" xfId="6852"/>
    <cellStyle name="Normal 19 26" xfId="2117"/>
    <cellStyle name="Normal 19 26 2" xfId="3475"/>
    <cellStyle name="Normal 19 26 3" xfId="5027"/>
    <cellStyle name="Normal 19 26 3 2" xfId="6853"/>
    <cellStyle name="Normal 19 27" xfId="2118"/>
    <cellStyle name="Normal 19 27 2" xfId="3476"/>
    <cellStyle name="Normal 19 27 3" xfId="5028"/>
    <cellStyle name="Normal 19 27 3 2" xfId="6854"/>
    <cellStyle name="Normal 19 28" xfId="2119"/>
    <cellStyle name="Normal 19 28 2" xfId="3477"/>
    <cellStyle name="Normal 19 28 3" xfId="5029"/>
    <cellStyle name="Normal 19 28 3 2" xfId="6855"/>
    <cellStyle name="Normal 19 29" xfId="2120"/>
    <cellStyle name="Normal 19 29 2" xfId="2843"/>
    <cellStyle name="Normal 19 29 3" xfId="5030"/>
    <cellStyle name="Normal 19 29 3 2" xfId="6856"/>
    <cellStyle name="Normal 19 3" xfId="1336"/>
    <cellStyle name="Normal 19 3 2" xfId="1825"/>
    <cellStyle name="Normal 19 3 3" xfId="4518"/>
    <cellStyle name="Normal 19 3 3 2" xfId="6344"/>
    <cellStyle name="Normal 19 30" xfId="2121"/>
    <cellStyle name="Normal 19 30 2" xfId="3478"/>
    <cellStyle name="Normal 19 30 3" xfId="5031"/>
    <cellStyle name="Normal 19 30 3 2" xfId="6857"/>
    <cellStyle name="Normal 19 31" xfId="2122"/>
    <cellStyle name="Normal 19 31 2" xfId="2857"/>
    <cellStyle name="Normal 19 31 3" xfId="5032"/>
    <cellStyle name="Normal 19 31 3 2" xfId="6858"/>
    <cellStyle name="Normal 19 32" xfId="2123"/>
    <cellStyle name="Normal 19 32 2" xfId="2878"/>
    <cellStyle name="Normal 19 32 3" xfId="5033"/>
    <cellStyle name="Normal 19 32 3 2" xfId="6859"/>
    <cellStyle name="Normal 19 33" xfId="2124"/>
    <cellStyle name="Normal 19 33 2" xfId="3111"/>
    <cellStyle name="Normal 19 33 3" xfId="5034"/>
    <cellStyle name="Normal 19 33 3 2" xfId="6860"/>
    <cellStyle name="Normal 19 34" xfId="2125"/>
    <cellStyle name="Normal 19 34 2" xfId="3714"/>
    <cellStyle name="Normal 19 34 3" xfId="5035"/>
    <cellStyle name="Normal 19 34 3 2" xfId="6861"/>
    <cellStyle name="Normal 19 35" xfId="2126"/>
    <cellStyle name="Normal 19 35 2" xfId="3595"/>
    <cellStyle name="Normal 19 35 3" xfId="5036"/>
    <cellStyle name="Normal 19 35 3 2" xfId="6862"/>
    <cellStyle name="Normal 19 36" xfId="2127"/>
    <cellStyle name="Normal 19 36 2" xfId="3086"/>
    <cellStyle name="Normal 19 36 3" xfId="5037"/>
    <cellStyle name="Normal 19 36 3 2" xfId="6863"/>
    <cellStyle name="Normal 19 37" xfId="2128"/>
    <cellStyle name="Normal 19 37 2" xfId="2858"/>
    <cellStyle name="Normal 19 37 3" xfId="5038"/>
    <cellStyle name="Normal 19 37 3 2" xfId="6864"/>
    <cellStyle name="Normal 19 38" xfId="2129"/>
    <cellStyle name="Normal 19 38 2" xfId="2879"/>
    <cellStyle name="Normal 19 38 3" xfId="5039"/>
    <cellStyle name="Normal 19 38 3 2" xfId="6865"/>
    <cellStyle name="Normal 19 39" xfId="2130"/>
    <cellStyle name="Normal 19 39 2" xfId="3062"/>
    <cellStyle name="Normal 19 39 3" xfId="5040"/>
    <cellStyle name="Normal 19 39 3 2" xfId="6866"/>
    <cellStyle name="Normal 19 4" xfId="1363"/>
    <cellStyle name="Normal 19 4 2" xfId="1802"/>
    <cellStyle name="Normal 19 4 3" xfId="4542"/>
    <cellStyle name="Normal 19 4 3 2" xfId="6368"/>
    <cellStyle name="Normal 19 40" xfId="2131"/>
    <cellStyle name="Normal 19 40 2" xfId="3087"/>
    <cellStyle name="Normal 19 40 3" xfId="5041"/>
    <cellStyle name="Normal 19 40 3 2" xfId="6867"/>
    <cellStyle name="Normal 19 41" xfId="2132"/>
    <cellStyle name="Normal 19 41 2" xfId="2831"/>
    <cellStyle name="Normal 19 41 3" xfId="5042"/>
    <cellStyle name="Normal 19 41 3 2" xfId="6868"/>
    <cellStyle name="Normal 19 5" xfId="1364"/>
    <cellStyle name="Normal 19 5 2" xfId="1801"/>
    <cellStyle name="Normal 19 5 3" xfId="4543"/>
    <cellStyle name="Normal 19 5 3 2" xfId="6369"/>
    <cellStyle name="Normal 19 6" xfId="2133"/>
    <cellStyle name="Normal 19 6 2" xfId="2880"/>
    <cellStyle name="Normal 19 6 3" xfId="5043"/>
    <cellStyle name="Normal 19 6 3 2" xfId="6869"/>
    <cellStyle name="Normal 19 7" xfId="2134"/>
    <cellStyle name="Normal 19 7 2" xfId="3112"/>
    <cellStyle name="Normal 19 7 3" xfId="5044"/>
    <cellStyle name="Normal 19 7 3 2" xfId="6870"/>
    <cellStyle name="Normal 19 8" xfId="2135"/>
    <cellStyle name="Normal 19 8 2" xfId="3088"/>
    <cellStyle name="Normal 19 8 3" xfId="5045"/>
    <cellStyle name="Normal 19 8 3 2" xfId="6871"/>
    <cellStyle name="Normal 19 9" xfId="2136"/>
    <cellStyle name="Normal 19 9 2" xfId="3331"/>
    <cellStyle name="Normal 19 9 3" xfId="5046"/>
    <cellStyle name="Normal 19 9 3 2" xfId="6872"/>
    <cellStyle name="Normal 190" xfId="177"/>
    <cellStyle name="Normal 190 2" xfId="337"/>
    <cellStyle name="Normal 190 2 2" xfId="1023"/>
    <cellStyle name="Normal 190 2 3" xfId="4167"/>
    <cellStyle name="Normal 190 2 3 2" xfId="5997"/>
    <cellStyle name="Normal 190 3" xfId="870"/>
    <cellStyle name="Normal 190 4" xfId="4013"/>
    <cellStyle name="Normal 190 4 2" xfId="5844"/>
    <cellStyle name="Normal 191" xfId="1271"/>
    <cellStyle name="Normal 191 2" xfId="1449"/>
    <cellStyle name="Normal 191 2 2" xfId="1645"/>
    <cellStyle name="Normal 191 2 3" xfId="4615"/>
    <cellStyle name="Normal 191 2 3 2" xfId="6441"/>
    <cellStyle name="Normal 191 3" xfId="1921"/>
    <cellStyle name="Normal 191 4" xfId="4463"/>
    <cellStyle name="Normal 191 4 2" xfId="6289"/>
    <cellStyle name="Normal 192" xfId="178"/>
    <cellStyle name="Normal 192 2" xfId="338"/>
    <cellStyle name="Normal 192 2 2" xfId="1024"/>
    <cellStyle name="Normal 192 2 3" xfId="4168"/>
    <cellStyle name="Normal 192 2 3 2" xfId="5998"/>
    <cellStyle name="Normal 192 3" xfId="871"/>
    <cellStyle name="Normal 192 4" xfId="4014"/>
    <cellStyle name="Normal 192 4 2" xfId="5845"/>
    <cellStyle name="Normal 193" xfId="1294"/>
    <cellStyle name="Normal 193 2" xfId="1279"/>
    <cellStyle name="Normal 193 2 2" xfId="1913"/>
    <cellStyle name="Normal 193 2 3" xfId="4471"/>
    <cellStyle name="Normal 193 2 3 2" xfId="6297"/>
    <cellStyle name="Normal 193 3" xfId="1899"/>
    <cellStyle name="Normal 193 4" xfId="4485"/>
    <cellStyle name="Normal 193 4 2" xfId="6311"/>
    <cellStyle name="Normal 194" xfId="179"/>
    <cellStyle name="Normal 194 2" xfId="339"/>
    <cellStyle name="Normal 194 2 2" xfId="1025"/>
    <cellStyle name="Normal 194 2 3" xfId="4169"/>
    <cellStyle name="Normal 194 2 3 2" xfId="5999"/>
    <cellStyle name="Normal 194 3" xfId="872"/>
    <cellStyle name="Normal 194 4" xfId="4015"/>
    <cellStyle name="Normal 194 4 2" xfId="5846"/>
    <cellStyle name="Normal 195" xfId="180"/>
    <cellStyle name="Normal 195 2" xfId="340"/>
    <cellStyle name="Normal 195 2 2" xfId="1026"/>
    <cellStyle name="Normal 195 2 3" xfId="4170"/>
    <cellStyle name="Normal 195 2 3 2" xfId="6000"/>
    <cellStyle name="Normal 195 3" xfId="873"/>
    <cellStyle name="Normal 195 4" xfId="4016"/>
    <cellStyle name="Normal 195 4 2" xfId="5847"/>
    <cellStyle name="Normal 196" xfId="181"/>
    <cellStyle name="Normal 196 2" xfId="341"/>
    <cellStyle name="Normal 196 2 2" xfId="1027"/>
    <cellStyle name="Normal 196 2 3" xfId="4171"/>
    <cellStyle name="Normal 196 2 3 2" xfId="6001"/>
    <cellStyle name="Normal 196 3" xfId="874"/>
    <cellStyle name="Normal 196 4" xfId="4017"/>
    <cellStyle name="Normal 196 4 2" xfId="5848"/>
    <cellStyle name="Normal 197" xfId="182"/>
    <cellStyle name="Normal 197 2" xfId="342"/>
    <cellStyle name="Normal 197 2 2" xfId="1028"/>
    <cellStyle name="Normal 197 2 3" xfId="4172"/>
    <cellStyle name="Normal 197 2 3 2" xfId="6002"/>
    <cellStyle name="Normal 197 3" xfId="875"/>
    <cellStyle name="Normal 197 4" xfId="4018"/>
    <cellStyle name="Normal 197 4 2" xfId="5849"/>
    <cellStyle name="Normal 198" xfId="183"/>
    <cellStyle name="Normal 198 2" xfId="343"/>
    <cellStyle name="Normal 198 2 2" xfId="1029"/>
    <cellStyle name="Normal 198 2 3" xfId="4173"/>
    <cellStyle name="Normal 198 2 3 2" xfId="6003"/>
    <cellStyle name="Normal 198 3" xfId="876"/>
    <cellStyle name="Normal 198 4" xfId="4019"/>
    <cellStyle name="Normal 198 4 2" xfId="5850"/>
    <cellStyle name="Normal 199" xfId="184"/>
    <cellStyle name="Normal 199 2" xfId="344"/>
    <cellStyle name="Normal 199 2 2" xfId="1030"/>
    <cellStyle name="Normal 199 2 3" xfId="4174"/>
    <cellStyle name="Normal 199 2 3 2" xfId="6004"/>
    <cellStyle name="Normal 199 3" xfId="877"/>
    <cellStyle name="Normal 199 4" xfId="4020"/>
    <cellStyle name="Normal 199 4 2" xfId="5851"/>
    <cellStyle name="Normal 2" xfId="1"/>
    <cellStyle name="Normal 2 10" xfId="634"/>
    <cellStyle name="Normal 2 10 2" xfId="2528"/>
    <cellStyle name="Normal 2 10 3" xfId="4411"/>
    <cellStyle name="Normal 2 10 3 2" xfId="6240"/>
    <cellStyle name="Normal 2 11" xfId="590"/>
    <cellStyle name="Normal 2 11 2" xfId="2587"/>
    <cellStyle name="Normal 2 11 3" xfId="4397"/>
    <cellStyle name="Normal 2 11 3 2" xfId="6227"/>
    <cellStyle name="Normal 2 12" xfId="633"/>
    <cellStyle name="Normal 2 12 2" xfId="2539"/>
    <cellStyle name="Normal 2 12 3" xfId="4410"/>
    <cellStyle name="Normal 2 12 3 2" xfId="6239"/>
    <cellStyle name="Normal 2 13" xfId="589"/>
    <cellStyle name="Normal 2 13 2" xfId="2588"/>
    <cellStyle name="Normal 2 13 3" xfId="4396"/>
    <cellStyle name="Normal 2 13 3 2" xfId="6226"/>
    <cellStyle name="Normal 2 14" xfId="594"/>
    <cellStyle name="Normal 2 14 2" xfId="2575"/>
    <cellStyle name="Normal 2 14 3" xfId="4399"/>
    <cellStyle name="Normal 2 14 3 2" xfId="6229"/>
    <cellStyle name="Normal 2 15" xfId="585"/>
    <cellStyle name="Normal 2 15 2" xfId="2590"/>
    <cellStyle name="Normal 2 15 3" xfId="4394"/>
    <cellStyle name="Normal 2 15 3 2" xfId="6224"/>
    <cellStyle name="Normal 2 16" xfId="1412"/>
    <cellStyle name="Normal 2 16 2" xfId="1716"/>
    <cellStyle name="Normal 2 16 3" xfId="4586"/>
    <cellStyle name="Normal 2 16 3 2" xfId="6412"/>
    <cellStyle name="Normal 2 17" xfId="1313"/>
    <cellStyle name="Normal 2 17 2" xfId="1883"/>
    <cellStyle name="Normal 2 17 3" xfId="4501"/>
    <cellStyle name="Normal 2 17 3 2" xfId="6327"/>
    <cellStyle name="Normal 2 18" xfId="1390"/>
    <cellStyle name="Normal 2 18 2" xfId="1736"/>
    <cellStyle name="Normal 2 18 3" xfId="4566"/>
    <cellStyle name="Normal 2 18 3 2" xfId="6392"/>
    <cellStyle name="Normal 2 19" xfId="1415"/>
    <cellStyle name="Normal 2 19 2" xfId="1714"/>
    <cellStyle name="Normal 2 19 3" xfId="4588"/>
    <cellStyle name="Normal 2 19 3 2" xfId="6414"/>
    <cellStyle name="Normal 2 2" xfId="346"/>
    <cellStyle name="Normal 2 2 2" xfId="1032"/>
    <cellStyle name="Normal 2 2 2 2" xfId="1356"/>
    <cellStyle name="Normal 2 2 2 2 2" xfId="1320"/>
    <cellStyle name="Normal 2 2 2 2 3" xfId="4536"/>
    <cellStyle name="Normal 2 2 2 2 3 2" xfId="6362"/>
    <cellStyle name="Normal 2 2 2 3" xfId="7487"/>
    <cellStyle name="Normal 2 2 3" xfId="1318"/>
    <cellStyle name="Normal 2 2 4" xfId="4176"/>
    <cellStyle name="Normal 2 2 4 2" xfId="6006"/>
    <cellStyle name="Normal 2 2 5" xfId="5660"/>
    <cellStyle name="Normal 2 2 5 2" xfId="7507"/>
    <cellStyle name="Normal 2 20" xfId="1392"/>
    <cellStyle name="Normal 2 20 2" xfId="1734"/>
    <cellStyle name="Normal 2 20 3" xfId="4568"/>
    <cellStyle name="Normal 2 20 3 2" xfId="6394"/>
    <cellStyle name="Normal 2 21" xfId="1406"/>
    <cellStyle name="Normal 2 21 2" xfId="1722"/>
    <cellStyle name="Normal 2 21 3" xfId="4580"/>
    <cellStyle name="Normal 2 21 3 2" xfId="6406"/>
    <cellStyle name="Normal 2 22" xfId="1266"/>
    <cellStyle name="Normal 2 22 2" xfId="1926"/>
    <cellStyle name="Normal 2 22 3" xfId="4458"/>
    <cellStyle name="Normal 2 22 3 2" xfId="6284"/>
    <cellStyle name="Normal 2 23" xfId="1447"/>
    <cellStyle name="Normal 2 23 2" xfId="1653"/>
    <cellStyle name="Normal 2 23 3" xfId="4613"/>
    <cellStyle name="Normal 2 23 3 2" xfId="6439"/>
    <cellStyle name="Normal 2 24" xfId="1404"/>
    <cellStyle name="Normal 2 24 2" xfId="1724"/>
    <cellStyle name="Normal 2 24 3" xfId="4578"/>
    <cellStyle name="Normal 2 24 3 2" xfId="6404"/>
    <cellStyle name="Normal 2 25" xfId="1278"/>
    <cellStyle name="Normal 2 25 2" xfId="1914"/>
    <cellStyle name="Normal 2 25 3" xfId="4470"/>
    <cellStyle name="Normal 2 25 3 2" xfId="6296"/>
    <cellStyle name="Normal 2 26" xfId="1249"/>
    <cellStyle name="Normal 2 26 2" xfId="1941"/>
    <cellStyle name="Normal 2 26 3" xfId="4443"/>
    <cellStyle name="Normal 2 26 3 2" xfId="6269"/>
    <cellStyle name="Normal 2 27" xfId="1348"/>
    <cellStyle name="Normal 2 27 2" xfId="1814"/>
    <cellStyle name="Normal 2 27 3" xfId="4529"/>
    <cellStyle name="Normal 2 27 3 2" xfId="6355"/>
    <cellStyle name="Normal 2 28" xfId="1282"/>
    <cellStyle name="Normal 2 28 2" xfId="1910"/>
    <cellStyle name="Normal 2 28 3" xfId="4474"/>
    <cellStyle name="Normal 2 28 3 2" xfId="6300"/>
    <cellStyle name="Normal 2 29" xfId="1433"/>
    <cellStyle name="Normal 2 29 2" xfId="1703"/>
    <cellStyle name="Normal 2 29 3" xfId="4599"/>
    <cellStyle name="Normal 2 29 3 2" xfId="6425"/>
    <cellStyle name="Normal 2 3" xfId="347"/>
    <cellStyle name="Normal 2 3 2" xfId="1033"/>
    <cellStyle name="Normal 2 3 2 2" xfId="4437"/>
    <cellStyle name="Normal 2 3 2 3" xfId="3834"/>
    <cellStyle name="Normal 2 3 3" xfId="4177"/>
    <cellStyle name="Normal 2 3 3 2" xfId="6007"/>
    <cellStyle name="Normal 2 3 4" xfId="3833"/>
    <cellStyle name="Normal 2 3 4 2" xfId="5732"/>
    <cellStyle name="Normal 2 3 5" xfId="5682"/>
    <cellStyle name="Normal 2 3 5 2" xfId="7513"/>
    <cellStyle name="Normal 2 30" xfId="1384"/>
    <cellStyle name="Normal 2 30 2" xfId="1747"/>
    <cellStyle name="Normal 2 30 3" xfId="4562"/>
    <cellStyle name="Normal 2 30 3 2" xfId="6388"/>
    <cellStyle name="Normal 2 31" xfId="1351"/>
    <cellStyle name="Normal 2 31 2" xfId="1812"/>
    <cellStyle name="Normal 2 31 3" xfId="4531"/>
    <cellStyle name="Normal 2 31 3 2" xfId="6357"/>
    <cellStyle name="Normal 2 32" xfId="1321"/>
    <cellStyle name="Normal 2 32 2" xfId="1877"/>
    <cellStyle name="Normal 2 32 3" xfId="4507"/>
    <cellStyle name="Normal 2 32 3 2" xfId="6333"/>
    <cellStyle name="Normal 2 33" xfId="1304"/>
    <cellStyle name="Normal 2 33 2" xfId="1891"/>
    <cellStyle name="Normal 2 33 3" xfId="4493"/>
    <cellStyle name="Normal 2 33 3 2" xfId="6319"/>
    <cellStyle name="Normal 2 34" xfId="1255"/>
    <cellStyle name="Normal 2 34 2" xfId="1935"/>
    <cellStyle name="Normal 2 34 3" xfId="4449"/>
    <cellStyle name="Normal 2 34 3 2" xfId="6275"/>
    <cellStyle name="Normal 2 35" xfId="1370"/>
    <cellStyle name="Normal 2 35 2" xfId="1795"/>
    <cellStyle name="Normal 2 35 3" xfId="4549"/>
    <cellStyle name="Normal 2 35 3 2" xfId="6375"/>
    <cellStyle name="Normal 2 36" xfId="1431"/>
    <cellStyle name="Normal 2 36 2" xfId="1705"/>
    <cellStyle name="Normal 2 36 3" xfId="4597"/>
    <cellStyle name="Normal 2 36 3 2" xfId="6423"/>
    <cellStyle name="Normal 2 37" xfId="1401"/>
    <cellStyle name="Normal 2 37 2" xfId="1726"/>
    <cellStyle name="Normal 2 37 3" xfId="4576"/>
    <cellStyle name="Normal 2 37 3 2" xfId="6402"/>
    <cellStyle name="Normal 2 38" xfId="1358"/>
    <cellStyle name="Normal 2 38 2" xfId="1806"/>
    <cellStyle name="Normal 2 38 3" xfId="4538"/>
    <cellStyle name="Normal 2 38 3 2" xfId="6364"/>
    <cellStyle name="Normal 2 39" xfId="1284"/>
    <cellStyle name="Normal 2 39 2" xfId="1908"/>
    <cellStyle name="Normal 2 39 3" xfId="4476"/>
    <cellStyle name="Normal 2 39 3 2" xfId="6302"/>
    <cellStyle name="Normal 2 4" xfId="348"/>
    <cellStyle name="Normal 2 4 2" xfId="1034"/>
    <cellStyle name="Normal 2 4 3" xfId="4178"/>
    <cellStyle name="Normal 2 4 3 2" xfId="6008"/>
    <cellStyle name="Normal 2 4 4" xfId="7486"/>
    <cellStyle name="Normal 2 40" xfId="2792"/>
    <cellStyle name="Normal 2 40 2" xfId="3636"/>
    <cellStyle name="Normal 2 40 3" xfId="5657"/>
    <cellStyle name="Normal 2 40 3 2" xfId="7483"/>
    <cellStyle name="Normal 2 41" xfId="3832"/>
    <cellStyle name="Normal 2 42" xfId="7498"/>
    <cellStyle name="Normal 2 42 2" xfId="7520"/>
    <cellStyle name="Normal 2 5" xfId="345"/>
    <cellStyle name="Normal 2 5 2" xfId="588"/>
    <cellStyle name="Normal 2 5 3" xfId="1031"/>
    <cellStyle name="Normal 2 5 4" xfId="4175"/>
    <cellStyle name="Normal 2 5 4 2" xfId="6005"/>
    <cellStyle name="Normal 2 51" xfId="2781"/>
    <cellStyle name="Normal 2 51 2" xfId="3344"/>
    <cellStyle name="Normal 2 51 3" xfId="5646"/>
    <cellStyle name="Normal 2 51 3 2" xfId="7472"/>
    <cellStyle name="Normal 2 6" xfId="677"/>
    <cellStyle name="Normal 2 6 2" xfId="2438"/>
    <cellStyle name="Normal 2 6 3" xfId="4424"/>
    <cellStyle name="Normal 2 6 3 2" xfId="6252"/>
    <cellStyle name="Normal 2 7" xfId="587"/>
    <cellStyle name="Normal 2 7 2" xfId="2589"/>
    <cellStyle name="Normal 2 7 3" xfId="4395"/>
    <cellStyle name="Normal 2 7 3 2" xfId="6225"/>
    <cellStyle name="Normal 2 8" xfId="635"/>
    <cellStyle name="Normal 2 8 2" xfId="2510"/>
    <cellStyle name="Normal 2 8 3" xfId="4412"/>
    <cellStyle name="Normal 2 8 3 2" xfId="6241"/>
    <cellStyle name="Normal 2 9" xfId="730"/>
    <cellStyle name="Normal 2 9 2" xfId="2341"/>
    <cellStyle name="Normal 2 9 3" xfId="4434"/>
    <cellStyle name="Normal 2 9 3 2" xfId="6262"/>
    <cellStyle name="Normal 20" xfId="18"/>
    <cellStyle name="Normal 20 10" xfId="2137"/>
    <cellStyle name="Normal 20 10 2" xfId="3602"/>
    <cellStyle name="Normal 20 10 3" xfId="5047"/>
    <cellStyle name="Normal 20 10 3 2" xfId="6873"/>
    <cellStyle name="Normal 20 11" xfId="2138"/>
    <cellStyle name="Normal 20 11 2" xfId="3665"/>
    <cellStyle name="Normal 20 11 3" xfId="5048"/>
    <cellStyle name="Normal 20 11 3 2" xfId="6874"/>
    <cellStyle name="Normal 20 12" xfId="2139"/>
    <cellStyle name="Normal 20 12 2" xfId="2889"/>
    <cellStyle name="Normal 20 12 3" xfId="5049"/>
    <cellStyle name="Normal 20 12 3 2" xfId="6875"/>
    <cellStyle name="Normal 20 13" xfId="2140"/>
    <cellStyle name="Normal 20 13 2" xfId="3626"/>
    <cellStyle name="Normal 20 13 3" xfId="5050"/>
    <cellStyle name="Normal 20 13 3 2" xfId="6876"/>
    <cellStyle name="Normal 20 14" xfId="2141"/>
    <cellStyle name="Normal 20 14 2" xfId="3623"/>
    <cellStyle name="Normal 20 14 3" xfId="5051"/>
    <cellStyle name="Normal 20 14 3 2" xfId="6877"/>
    <cellStyle name="Normal 20 15" xfId="2142"/>
    <cellStyle name="Normal 20 15 2" xfId="2949"/>
    <cellStyle name="Normal 20 15 3" xfId="5052"/>
    <cellStyle name="Normal 20 15 3 2" xfId="6878"/>
    <cellStyle name="Normal 20 16" xfId="2143"/>
    <cellStyle name="Normal 20 16 2" xfId="2973"/>
    <cellStyle name="Normal 20 16 3" xfId="5053"/>
    <cellStyle name="Normal 20 16 3 2" xfId="6879"/>
    <cellStyle name="Normal 20 17" xfId="2144"/>
    <cellStyle name="Normal 20 17 2" xfId="2881"/>
    <cellStyle name="Normal 20 17 3" xfId="5054"/>
    <cellStyle name="Normal 20 17 3 2" xfId="6880"/>
    <cellStyle name="Normal 20 18" xfId="2145"/>
    <cellStyle name="Normal 20 18 2" xfId="3113"/>
    <cellStyle name="Normal 20 18 3" xfId="5055"/>
    <cellStyle name="Normal 20 18 3 2" xfId="6881"/>
    <cellStyle name="Normal 20 19" xfId="2146"/>
    <cellStyle name="Normal 20 19 2" xfId="2917"/>
    <cellStyle name="Normal 20 19 3" xfId="5056"/>
    <cellStyle name="Normal 20 19 3 2" xfId="6882"/>
    <cellStyle name="Normal 20 2" xfId="349"/>
    <cellStyle name="Normal 20 2 2" xfId="573"/>
    <cellStyle name="Normal 20 2 2 2" xfId="1328"/>
    <cellStyle name="Normal 20 2 2 2 2" xfId="1395"/>
    <cellStyle name="Normal 20 2 2 2 3" xfId="1839"/>
    <cellStyle name="Normal 20 2 2 2 4" xfId="4512"/>
    <cellStyle name="Normal 20 2 2 2 4 2" xfId="6338"/>
    <cellStyle name="Normal 20 2 3" xfId="1035"/>
    <cellStyle name="Normal 20 2 4" xfId="1350"/>
    <cellStyle name="Normal 20 2 5" xfId="4179"/>
    <cellStyle name="Normal 20 2 5 2" xfId="6009"/>
    <cellStyle name="Normal 20 20" xfId="2147"/>
    <cellStyle name="Normal 20 20 2" xfId="3206"/>
    <cellStyle name="Normal 20 20 3" xfId="5057"/>
    <cellStyle name="Normal 20 20 3 2" xfId="6883"/>
    <cellStyle name="Normal 20 21" xfId="2148"/>
    <cellStyle name="Normal 20 21 2" xfId="3239"/>
    <cellStyle name="Normal 20 21 3" xfId="5058"/>
    <cellStyle name="Normal 20 21 3 2" xfId="6884"/>
    <cellStyle name="Normal 20 22" xfId="2149"/>
    <cellStyle name="Normal 20 22 2" xfId="3382"/>
    <cellStyle name="Normal 20 22 3" xfId="5059"/>
    <cellStyle name="Normal 20 22 3 2" xfId="6885"/>
    <cellStyle name="Normal 20 23" xfId="2150"/>
    <cellStyle name="Normal 20 23 2" xfId="3407"/>
    <cellStyle name="Normal 20 23 3" xfId="5060"/>
    <cellStyle name="Normal 20 23 3 2" xfId="6886"/>
    <cellStyle name="Normal 20 24" xfId="2151"/>
    <cellStyle name="Normal 20 24 2" xfId="3479"/>
    <cellStyle name="Normal 20 24 3" xfId="5061"/>
    <cellStyle name="Normal 20 24 3 2" xfId="6887"/>
    <cellStyle name="Normal 20 25" xfId="2152"/>
    <cellStyle name="Normal 20 25 2" xfId="3213"/>
    <cellStyle name="Normal 20 25 3" xfId="5062"/>
    <cellStyle name="Normal 20 25 3 2" xfId="6888"/>
    <cellStyle name="Normal 20 26" xfId="2153"/>
    <cellStyle name="Normal 20 26 2" xfId="3399"/>
    <cellStyle name="Normal 20 26 3" xfId="5063"/>
    <cellStyle name="Normal 20 26 3 2" xfId="6889"/>
    <cellStyle name="Normal 20 27" xfId="2154"/>
    <cellStyle name="Normal 20 27 2" xfId="2967"/>
    <cellStyle name="Normal 20 27 3" xfId="5064"/>
    <cellStyle name="Normal 20 27 3 2" xfId="6890"/>
    <cellStyle name="Normal 20 28" xfId="2155"/>
    <cellStyle name="Normal 20 28 2" xfId="3398"/>
    <cellStyle name="Normal 20 28 3" xfId="5065"/>
    <cellStyle name="Normal 20 28 3 2" xfId="6891"/>
    <cellStyle name="Normal 20 29" xfId="2156"/>
    <cellStyle name="Normal 20 29 2" xfId="2966"/>
    <cellStyle name="Normal 20 29 3" xfId="5066"/>
    <cellStyle name="Normal 20 29 3 2" xfId="6892"/>
    <cellStyle name="Normal 20 3" xfId="1382"/>
    <cellStyle name="Normal 20 3 2" xfId="1749"/>
    <cellStyle name="Normal 20 3 3" xfId="4560"/>
    <cellStyle name="Normal 20 3 3 2" xfId="6386"/>
    <cellStyle name="Normal 20 30" xfId="2157"/>
    <cellStyle name="Normal 20 30 2" xfId="3716"/>
    <cellStyle name="Normal 20 30 3" xfId="5067"/>
    <cellStyle name="Normal 20 30 3 2" xfId="6893"/>
    <cellStyle name="Normal 20 31" xfId="2158"/>
    <cellStyle name="Normal 20 31 2" xfId="3312"/>
    <cellStyle name="Normal 20 31 3" xfId="5068"/>
    <cellStyle name="Normal 20 31 3 2" xfId="6894"/>
    <cellStyle name="Normal 20 32" xfId="2159"/>
    <cellStyle name="Normal 20 32 2" xfId="3234"/>
    <cellStyle name="Normal 20 32 3" xfId="5069"/>
    <cellStyle name="Normal 20 32 3 2" xfId="6895"/>
    <cellStyle name="Normal 20 33" xfId="2160"/>
    <cellStyle name="Normal 20 33 2" xfId="3666"/>
    <cellStyle name="Normal 20 33 3" xfId="5070"/>
    <cellStyle name="Normal 20 33 3 2" xfId="6896"/>
    <cellStyle name="Normal 20 34" xfId="2161"/>
    <cellStyle name="Normal 20 34 2" xfId="3008"/>
    <cellStyle name="Normal 20 34 3" xfId="5071"/>
    <cellStyle name="Normal 20 34 3 2" xfId="6897"/>
    <cellStyle name="Normal 20 35" xfId="2162"/>
    <cellStyle name="Normal 20 35 2" xfId="2796"/>
    <cellStyle name="Normal 20 35 3" xfId="5072"/>
    <cellStyle name="Normal 20 35 3 2" xfId="6898"/>
    <cellStyle name="Normal 20 36" xfId="2163"/>
    <cellStyle name="Normal 20 36 2" xfId="3020"/>
    <cellStyle name="Normal 20 36 3" xfId="5073"/>
    <cellStyle name="Normal 20 36 3 2" xfId="6899"/>
    <cellStyle name="Normal 20 37" xfId="2164"/>
    <cellStyle name="Normal 20 37 2" xfId="3667"/>
    <cellStyle name="Normal 20 37 3" xfId="5074"/>
    <cellStyle name="Normal 20 37 3 2" xfId="6900"/>
    <cellStyle name="Normal 20 38" xfId="2165"/>
    <cellStyle name="Normal 20 38 2" xfId="3642"/>
    <cellStyle name="Normal 20 38 3" xfId="5075"/>
    <cellStyle name="Normal 20 38 3 2" xfId="6901"/>
    <cellStyle name="Normal 20 39" xfId="2166"/>
    <cellStyle name="Normal 20 39 2" xfId="3059"/>
    <cellStyle name="Normal 20 39 3" xfId="5076"/>
    <cellStyle name="Normal 20 39 3 2" xfId="6902"/>
    <cellStyle name="Normal 20 4" xfId="1355"/>
    <cellStyle name="Normal 20 4 2" xfId="1808"/>
    <cellStyle name="Normal 20 4 3" xfId="4535"/>
    <cellStyle name="Normal 20 4 3 2" xfId="6361"/>
    <cellStyle name="Normal 20 40" xfId="2790"/>
    <cellStyle name="Normal 20 40 2" xfId="2835"/>
    <cellStyle name="Normal 20 40 3" xfId="5655"/>
    <cellStyle name="Normal 20 40 3 2" xfId="7481"/>
    <cellStyle name="Normal 20 5" xfId="2167"/>
    <cellStyle name="Normal 20 5 2" xfId="3214"/>
    <cellStyle name="Normal 20 5 3" xfId="5077"/>
    <cellStyle name="Normal 20 5 3 2" xfId="6903"/>
    <cellStyle name="Normal 20 6" xfId="2168"/>
    <cellStyle name="Normal 20 6 2" xfId="3668"/>
    <cellStyle name="Normal 20 6 3" xfId="5078"/>
    <cellStyle name="Normal 20 6 3 2" xfId="6904"/>
    <cellStyle name="Normal 20 7" xfId="2169"/>
    <cellStyle name="Normal 20 7 2" xfId="3022"/>
    <cellStyle name="Normal 20 7 3" xfId="5079"/>
    <cellStyle name="Normal 20 7 3 2" xfId="6905"/>
    <cellStyle name="Normal 20 8" xfId="2170"/>
    <cellStyle name="Normal 20 8 2" xfId="3045"/>
    <cellStyle name="Normal 20 8 3" xfId="5080"/>
    <cellStyle name="Normal 20 8 3 2" xfId="6906"/>
    <cellStyle name="Normal 20 9" xfId="2171"/>
    <cellStyle name="Normal 20 9 2" xfId="3332"/>
    <cellStyle name="Normal 20 9 3" xfId="5081"/>
    <cellStyle name="Normal 20 9 3 2" xfId="6907"/>
    <cellStyle name="Normal 200" xfId="185"/>
    <cellStyle name="Normal 200 2" xfId="350"/>
    <cellStyle name="Normal 200 2 2" xfId="1036"/>
    <cellStyle name="Normal 200 2 3" xfId="4180"/>
    <cellStyle name="Normal 200 2 3 2" xfId="6010"/>
    <cellStyle name="Normal 200 3" xfId="878"/>
    <cellStyle name="Normal 200 4" xfId="4021"/>
    <cellStyle name="Normal 200 4 2" xfId="5852"/>
    <cellStyle name="Normal 201" xfId="186"/>
    <cellStyle name="Normal 201 2" xfId="351"/>
    <cellStyle name="Normal 201 2 2" xfId="1037"/>
    <cellStyle name="Normal 201 2 3" xfId="4181"/>
    <cellStyle name="Normal 201 2 3 2" xfId="6011"/>
    <cellStyle name="Normal 201 3" xfId="879"/>
    <cellStyle name="Normal 201 4" xfId="4022"/>
    <cellStyle name="Normal 201 4 2" xfId="5853"/>
    <cellStyle name="Normal 202" xfId="187"/>
    <cellStyle name="Normal 202 2" xfId="352"/>
    <cellStyle name="Normal 202 2 2" xfId="1038"/>
    <cellStyle name="Normal 202 2 3" xfId="4182"/>
    <cellStyle name="Normal 202 2 3 2" xfId="6012"/>
    <cellStyle name="Normal 202 3" xfId="880"/>
    <cellStyle name="Normal 202 4" xfId="4023"/>
    <cellStyle name="Normal 202 4 2" xfId="5854"/>
    <cellStyle name="Normal 203" xfId="188"/>
    <cellStyle name="Normal 203 2" xfId="353"/>
    <cellStyle name="Normal 203 2 2" xfId="1039"/>
    <cellStyle name="Normal 203 2 3" xfId="4183"/>
    <cellStyle name="Normal 203 2 3 2" xfId="6013"/>
    <cellStyle name="Normal 203 3" xfId="881"/>
    <cellStyle name="Normal 203 4" xfId="4024"/>
    <cellStyle name="Normal 203 4 2" xfId="5855"/>
    <cellStyle name="Normal 204" xfId="189"/>
    <cellStyle name="Normal 204 2" xfId="354"/>
    <cellStyle name="Normal 204 2 2" xfId="1040"/>
    <cellStyle name="Normal 204 2 3" xfId="4184"/>
    <cellStyle name="Normal 204 2 3 2" xfId="6014"/>
    <cellStyle name="Normal 204 3" xfId="882"/>
    <cellStyle name="Normal 204 4" xfId="4025"/>
    <cellStyle name="Normal 204 4 2" xfId="5856"/>
    <cellStyle name="Normal 205" xfId="190"/>
    <cellStyle name="Normal 205 2" xfId="355"/>
    <cellStyle name="Normal 205 2 2" xfId="1041"/>
    <cellStyle name="Normal 205 2 3" xfId="4185"/>
    <cellStyle name="Normal 205 2 3 2" xfId="6015"/>
    <cellStyle name="Normal 205 3" xfId="883"/>
    <cellStyle name="Normal 205 4" xfId="4026"/>
    <cellStyle name="Normal 205 4 2" xfId="5857"/>
    <cellStyle name="Normal 206" xfId="191"/>
    <cellStyle name="Normal 206 2" xfId="356"/>
    <cellStyle name="Normal 206 2 2" xfId="1042"/>
    <cellStyle name="Normal 206 2 3" xfId="4186"/>
    <cellStyle name="Normal 206 2 3 2" xfId="6016"/>
    <cellStyle name="Normal 206 3" xfId="884"/>
    <cellStyle name="Normal 206 4" xfId="4027"/>
    <cellStyle name="Normal 206 4 2" xfId="5858"/>
    <cellStyle name="Normal 207" xfId="192"/>
    <cellStyle name="Normal 207 2" xfId="357"/>
    <cellStyle name="Normal 207 2 2" xfId="1043"/>
    <cellStyle name="Normal 207 2 3" xfId="4187"/>
    <cellStyle name="Normal 207 2 3 2" xfId="6017"/>
    <cellStyle name="Normal 207 3" xfId="885"/>
    <cellStyle name="Normal 207 4" xfId="4028"/>
    <cellStyle name="Normal 207 4 2" xfId="5859"/>
    <cellStyle name="Normal 208" xfId="193"/>
    <cellStyle name="Normal 208 2" xfId="358"/>
    <cellStyle name="Normal 208 2 2" xfId="1044"/>
    <cellStyle name="Normal 208 2 3" xfId="4188"/>
    <cellStyle name="Normal 208 2 3 2" xfId="6018"/>
    <cellStyle name="Normal 208 3" xfId="886"/>
    <cellStyle name="Normal 208 4" xfId="4029"/>
    <cellStyle name="Normal 208 4 2" xfId="5860"/>
    <cellStyle name="Normal 209" xfId="194"/>
    <cellStyle name="Normal 209 2" xfId="359"/>
    <cellStyle name="Normal 209 2 2" xfId="1045"/>
    <cellStyle name="Normal 209 2 3" xfId="4189"/>
    <cellStyle name="Normal 209 2 3 2" xfId="6019"/>
    <cellStyle name="Normal 209 3" xfId="887"/>
    <cellStyle name="Normal 209 4" xfId="4030"/>
    <cellStyle name="Normal 209 4 2" xfId="5861"/>
    <cellStyle name="Normal 21" xfId="19"/>
    <cellStyle name="Normal 21 10" xfId="2172"/>
    <cellStyle name="Normal 21 10 2" xfId="3669"/>
    <cellStyle name="Normal 21 10 3" xfId="5082"/>
    <cellStyle name="Normal 21 10 3 2" xfId="6908"/>
    <cellStyle name="Normal 21 11" xfId="2173"/>
    <cellStyle name="Normal 21 11 2" xfId="3635"/>
    <cellStyle name="Normal 21 11 3" xfId="5083"/>
    <cellStyle name="Normal 21 11 3 2" xfId="6909"/>
    <cellStyle name="Normal 21 12" xfId="2174"/>
    <cellStyle name="Normal 21 12 2" xfId="3197"/>
    <cellStyle name="Normal 21 12 3" xfId="5084"/>
    <cellStyle name="Normal 21 12 3 2" xfId="6910"/>
    <cellStyle name="Normal 21 13" xfId="2175"/>
    <cellStyle name="Normal 21 13 2" xfId="2929"/>
    <cellStyle name="Normal 21 13 3" xfId="5085"/>
    <cellStyle name="Normal 21 13 3 2" xfId="6911"/>
    <cellStyle name="Normal 21 14" xfId="2176"/>
    <cellStyle name="Normal 21 14 2" xfId="3670"/>
    <cellStyle name="Normal 21 14 3" xfId="5086"/>
    <cellStyle name="Normal 21 14 3 2" xfId="6912"/>
    <cellStyle name="Normal 21 15" xfId="2177"/>
    <cellStyle name="Normal 21 15 2" xfId="3299"/>
    <cellStyle name="Normal 21 15 3" xfId="5087"/>
    <cellStyle name="Normal 21 15 3 2" xfId="6913"/>
    <cellStyle name="Normal 21 16" xfId="2178"/>
    <cellStyle name="Normal 21 16 2" xfId="2965"/>
    <cellStyle name="Normal 21 16 3" xfId="5088"/>
    <cellStyle name="Normal 21 16 3 2" xfId="6914"/>
    <cellStyle name="Normal 21 17" xfId="2179"/>
    <cellStyle name="Normal 21 17 2" xfId="2932"/>
    <cellStyle name="Normal 21 17 3" xfId="5089"/>
    <cellStyle name="Normal 21 17 3 2" xfId="6915"/>
    <cellStyle name="Normal 21 18" xfId="2180"/>
    <cellStyle name="Normal 21 18 2" xfId="3671"/>
    <cellStyle name="Normal 21 18 3" xfId="5090"/>
    <cellStyle name="Normal 21 18 3 2" xfId="6916"/>
    <cellStyle name="Normal 21 19" xfId="2181"/>
    <cellStyle name="Normal 21 19 2" xfId="3710"/>
    <cellStyle name="Normal 21 19 3" xfId="5091"/>
    <cellStyle name="Normal 21 19 3 2" xfId="6917"/>
    <cellStyle name="Normal 21 2" xfId="360"/>
    <cellStyle name="Normal 21 2 2" xfId="683"/>
    <cellStyle name="Normal 21 2 3" xfId="1046"/>
    <cellStyle name="Normal 21 2 4" xfId="4190"/>
    <cellStyle name="Normal 21 2 4 2" xfId="6020"/>
    <cellStyle name="Normal 21 20" xfId="2182"/>
    <cellStyle name="Normal 21 20 2" xfId="3319"/>
    <cellStyle name="Normal 21 20 3" xfId="5092"/>
    <cellStyle name="Normal 21 20 3 2" xfId="6918"/>
    <cellStyle name="Normal 21 21" xfId="2183"/>
    <cellStyle name="Normal 21 21 2" xfId="3166"/>
    <cellStyle name="Normal 21 21 3" xfId="5093"/>
    <cellStyle name="Normal 21 21 3 2" xfId="6919"/>
    <cellStyle name="Normal 21 22" xfId="2184"/>
    <cellStyle name="Normal 21 22 2" xfId="3672"/>
    <cellStyle name="Normal 21 22 3" xfId="5094"/>
    <cellStyle name="Normal 21 22 3 2" xfId="6920"/>
    <cellStyle name="Normal 21 23" xfId="2185"/>
    <cellStyle name="Normal 21 23 2" xfId="3300"/>
    <cellStyle name="Normal 21 23 3" xfId="5095"/>
    <cellStyle name="Normal 21 23 3 2" xfId="6921"/>
    <cellStyle name="Normal 21 24" xfId="2186"/>
    <cellStyle name="Normal 21 24 2" xfId="2814"/>
    <cellStyle name="Normal 21 24 3" xfId="5096"/>
    <cellStyle name="Normal 21 24 3 2" xfId="6922"/>
    <cellStyle name="Normal 21 25" xfId="2187"/>
    <cellStyle name="Normal 21 25 2" xfId="3009"/>
    <cellStyle name="Normal 21 25 3" xfId="5097"/>
    <cellStyle name="Normal 21 25 3 2" xfId="6923"/>
    <cellStyle name="Normal 21 26" xfId="2188"/>
    <cellStyle name="Normal 21 26 2" xfId="3673"/>
    <cellStyle name="Normal 21 26 3" xfId="5098"/>
    <cellStyle name="Normal 21 26 3 2" xfId="6924"/>
    <cellStyle name="Normal 21 27" xfId="2189"/>
    <cellStyle name="Normal 21 27 2" xfId="3336"/>
    <cellStyle name="Normal 21 27 3" xfId="5099"/>
    <cellStyle name="Normal 21 27 3 2" xfId="6925"/>
    <cellStyle name="Normal 21 28" xfId="2190"/>
    <cellStyle name="Normal 21 28 2" xfId="3196"/>
    <cellStyle name="Normal 21 28 3" xfId="5100"/>
    <cellStyle name="Normal 21 28 3 2" xfId="6926"/>
    <cellStyle name="Normal 21 29" xfId="2191"/>
    <cellStyle name="Normal 21 29 2" xfId="2925"/>
    <cellStyle name="Normal 21 29 3" xfId="5101"/>
    <cellStyle name="Normal 21 29 3 2" xfId="6927"/>
    <cellStyle name="Normal 21 3" xfId="2192"/>
    <cellStyle name="Normal 21 3 2" xfId="2918"/>
    <cellStyle name="Normal 21 3 3" xfId="5102"/>
    <cellStyle name="Normal 21 3 3 2" xfId="6928"/>
    <cellStyle name="Normal 21 30" xfId="2193"/>
    <cellStyle name="Normal 21 30 2" xfId="3301"/>
    <cellStyle name="Normal 21 30 3" xfId="5103"/>
    <cellStyle name="Normal 21 30 3 2" xfId="6929"/>
    <cellStyle name="Normal 21 31" xfId="2194"/>
    <cellStyle name="Normal 21 31 2" xfId="3043"/>
    <cellStyle name="Normal 21 31 3" xfId="5104"/>
    <cellStyle name="Normal 21 31 3 2" xfId="6930"/>
    <cellStyle name="Normal 21 32" xfId="2195"/>
    <cellStyle name="Normal 21 32 2" xfId="3506"/>
    <cellStyle name="Normal 21 32 3" xfId="5105"/>
    <cellStyle name="Normal 21 32 3 2" xfId="6931"/>
    <cellStyle name="Normal 21 33" xfId="2196"/>
    <cellStyle name="Normal 21 33 2" xfId="3409"/>
    <cellStyle name="Normal 21 33 3" xfId="5106"/>
    <cellStyle name="Normal 21 33 3 2" xfId="6932"/>
    <cellStyle name="Normal 21 34" xfId="2197"/>
    <cellStyle name="Normal 21 34 2" xfId="3211"/>
    <cellStyle name="Normal 21 34 3" xfId="5107"/>
    <cellStyle name="Normal 21 34 3 2" xfId="6933"/>
    <cellStyle name="Normal 21 35" xfId="2198"/>
    <cellStyle name="Normal 21 35 2" xfId="3400"/>
    <cellStyle name="Normal 21 35 3" xfId="5108"/>
    <cellStyle name="Normal 21 35 3 2" xfId="6934"/>
    <cellStyle name="Normal 21 36" xfId="2199"/>
    <cellStyle name="Normal 21 36 2" xfId="3324"/>
    <cellStyle name="Normal 21 36 3" xfId="5109"/>
    <cellStyle name="Normal 21 36 3 2" xfId="6935"/>
    <cellStyle name="Normal 21 37" xfId="2791"/>
    <cellStyle name="Normal 21 37 2" xfId="2897"/>
    <cellStyle name="Normal 21 37 3" xfId="5656"/>
    <cellStyle name="Normal 21 37 3 2" xfId="7482"/>
    <cellStyle name="Normal 21 4" xfId="2200"/>
    <cellStyle name="Normal 21 4 2" xfId="2853"/>
    <cellStyle name="Normal 21 4 3" xfId="5110"/>
    <cellStyle name="Normal 21 4 3 2" xfId="6936"/>
    <cellStyle name="Normal 21 5" xfId="2201"/>
    <cellStyle name="Normal 21 5 2" xfId="3232"/>
    <cellStyle name="Normal 21 5 3" xfId="5111"/>
    <cellStyle name="Normal 21 5 3 2" xfId="6937"/>
    <cellStyle name="Normal 21 6" xfId="2202"/>
    <cellStyle name="Normal 21 6 2" xfId="3140"/>
    <cellStyle name="Normal 21 6 3" xfId="5112"/>
    <cellStyle name="Normal 21 6 3 2" xfId="6938"/>
    <cellStyle name="Normal 21 7" xfId="2203"/>
    <cellStyle name="Normal 21 7 2" xfId="2979"/>
    <cellStyle name="Normal 21 7 3" xfId="5113"/>
    <cellStyle name="Normal 21 7 3 2" xfId="6939"/>
    <cellStyle name="Normal 21 8" xfId="2204"/>
    <cellStyle name="Normal 21 8 2" xfId="3596"/>
    <cellStyle name="Normal 21 8 3" xfId="5114"/>
    <cellStyle name="Normal 21 8 3 2" xfId="6940"/>
    <cellStyle name="Normal 21 9" xfId="2205"/>
    <cellStyle name="Normal 21 9 2" xfId="3334"/>
    <cellStyle name="Normal 21 9 3" xfId="5115"/>
    <cellStyle name="Normal 21 9 3 2" xfId="6941"/>
    <cellStyle name="Normal 210" xfId="195"/>
    <cellStyle name="Normal 210 2" xfId="361"/>
    <cellStyle name="Normal 210 2 2" xfId="1047"/>
    <cellStyle name="Normal 210 2 3" xfId="4191"/>
    <cellStyle name="Normal 210 2 3 2" xfId="6021"/>
    <cellStyle name="Normal 210 3" xfId="888"/>
    <cellStyle name="Normal 210 4" xfId="4031"/>
    <cellStyle name="Normal 210 4 2" xfId="5862"/>
    <cellStyle name="Normal 211" xfId="196"/>
    <cellStyle name="Normal 211 2" xfId="362"/>
    <cellStyle name="Normal 211 2 2" xfId="1048"/>
    <cellStyle name="Normal 211 2 3" xfId="4192"/>
    <cellStyle name="Normal 211 2 3 2" xfId="6022"/>
    <cellStyle name="Normal 211 3" xfId="889"/>
    <cellStyle name="Normal 211 4" xfId="4032"/>
    <cellStyle name="Normal 211 4 2" xfId="5863"/>
    <cellStyle name="Normal 212" xfId="197"/>
    <cellStyle name="Normal 212 2" xfId="363"/>
    <cellStyle name="Normal 212 2 2" xfId="1049"/>
    <cellStyle name="Normal 212 2 3" xfId="4193"/>
    <cellStyle name="Normal 212 2 3 2" xfId="6023"/>
    <cellStyle name="Normal 212 3" xfId="890"/>
    <cellStyle name="Normal 212 4" xfId="4033"/>
    <cellStyle name="Normal 212 4 2" xfId="5864"/>
    <cellStyle name="Normal 213" xfId="1440"/>
    <cellStyle name="Normal 213 2" xfId="1396"/>
    <cellStyle name="Normal 213 2 2" xfId="1731"/>
    <cellStyle name="Normal 213 2 3" xfId="4571"/>
    <cellStyle name="Normal 213 2 3 2" xfId="6397"/>
    <cellStyle name="Normal 213 3" xfId="1662"/>
    <cellStyle name="Normal 213 4" xfId="4606"/>
    <cellStyle name="Normal 213 4 2" xfId="6432"/>
    <cellStyle name="Normal 214" xfId="1248"/>
    <cellStyle name="Normal 214 2" xfId="1333"/>
    <cellStyle name="Normal 214 2 2" xfId="1827"/>
    <cellStyle name="Normal 214 2 3" xfId="4516"/>
    <cellStyle name="Normal 214 2 3 2" xfId="6342"/>
    <cellStyle name="Normal 214 3" xfId="1942"/>
    <cellStyle name="Normal 214 4" xfId="4442"/>
    <cellStyle name="Normal 214 4 2" xfId="6268"/>
    <cellStyle name="Normal 215" xfId="1405"/>
    <cellStyle name="Normal 215 2" xfId="1256"/>
    <cellStyle name="Normal 215 2 2" xfId="1934"/>
    <cellStyle name="Normal 215 2 3" xfId="4450"/>
    <cellStyle name="Normal 215 2 3 2" xfId="6276"/>
    <cellStyle name="Normal 215 3" xfId="1723"/>
    <cellStyle name="Normal 215 4" xfId="4579"/>
    <cellStyle name="Normal 215 4 2" xfId="6405"/>
    <cellStyle name="Normal 216" xfId="198"/>
    <cellStyle name="Normal 216 2" xfId="364"/>
    <cellStyle name="Normal 216 2 2" xfId="1050"/>
    <cellStyle name="Normal 216 2 3" xfId="4194"/>
    <cellStyle name="Normal 216 2 3 2" xfId="6024"/>
    <cellStyle name="Normal 216 3" xfId="891"/>
    <cellStyle name="Normal 216 4" xfId="4034"/>
    <cellStyle name="Normal 216 4 2" xfId="5865"/>
    <cellStyle name="Normal 217" xfId="199"/>
    <cellStyle name="Normal 217 2" xfId="365"/>
    <cellStyle name="Normal 217 2 2" xfId="1051"/>
    <cellStyle name="Normal 217 2 3" xfId="4195"/>
    <cellStyle name="Normal 217 2 3 2" xfId="6025"/>
    <cellStyle name="Normal 217 3" xfId="892"/>
    <cellStyle name="Normal 217 4" xfId="4035"/>
    <cellStyle name="Normal 217 4 2" xfId="5866"/>
    <cellStyle name="Normal 218" xfId="200"/>
    <cellStyle name="Normal 218 2" xfId="366"/>
    <cellStyle name="Normal 218 2 2" xfId="1052"/>
    <cellStyle name="Normal 218 2 3" xfId="4196"/>
    <cellStyle name="Normal 218 2 3 2" xfId="6026"/>
    <cellStyle name="Normal 218 3" xfId="893"/>
    <cellStyle name="Normal 218 4" xfId="4036"/>
    <cellStyle name="Normal 218 4 2" xfId="5867"/>
    <cellStyle name="Normal 219" xfId="201"/>
    <cellStyle name="Normal 219 2" xfId="367"/>
    <cellStyle name="Normal 219 2 2" xfId="1053"/>
    <cellStyle name="Normal 219 2 3" xfId="4197"/>
    <cellStyle name="Normal 219 2 3 2" xfId="6027"/>
    <cellStyle name="Normal 219 3" xfId="894"/>
    <cellStyle name="Normal 219 4" xfId="4037"/>
    <cellStyle name="Normal 219 4 2" xfId="5868"/>
    <cellStyle name="Normal 22" xfId="20"/>
    <cellStyle name="Normal 22 10" xfId="2206"/>
    <cellStyle name="Normal 22 10 2" xfId="2882"/>
    <cellStyle name="Normal 22 10 3" xfId="5116"/>
    <cellStyle name="Normal 22 10 3 2" xfId="6942"/>
    <cellStyle name="Normal 22 11" xfId="2207"/>
    <cellStyle name="Normal 22 11 2" xfId="3114"/>
    <cellStyle name="Normal 22 11 3" xfId="5117"/>
    <cellStyle name="Normal 22 11 3 2" xfId="6943"/>
    <cellStyle name="Normal 22 12" xfId="2208"/>
    <cellStyle name="Normal 22 12 2" xfId="3089"/>
    <cellStyle name="Normal 22 12 3" xfId="5118"/>
    <cellStyle name="Normal 22 12 3 2" xfId="6944"/>
    <cellStyle name="Normal 22 13" xfId="2209"/>
    <cellStyle name="Normal 22 13 2" xfId="2837"/>
    <cellStyle name="Normal 22 13 3" xfId="5119"/>
    <cellStyle name="Normal 22 13 3 2" xfId="6945"/>
    <cellStyle name="Normal 22 14" xfId="2210"/>
    <cellStyle name="Normal 22 14 2" xfId="2883"/>
    <cellStyle name="Normal 22 14 3" xfId="5120"/>
    <cellStyle name="Normal 22 14 3 2" xfId="6946"/>
    <cellStyle name="Normal 22 15" xfId="2211"/>
    <cellStyle name="Normal 22 15 2" xfId="3115"/>
    <cellStyle name="Normal 22 15 3" xfId="5121"/>
    <cellStyle name="Normal 22 15 3 2" xfId="6947"/>
    <cellStyle name="Normal 22 16" xfId="2212"/>
    <cellStyle name="Normal 22 16 2" xfId="3063"/>
    <cellStyle name="Normal 22 16 3" xfId="5122"/>
    <cellStyle name="Normal 22 16 3 2" xfId="6948"/>
    <cellStyle name="Normal 22 17" xfId="2213"/>
    <cellStyle name="Normal 22 17 2" xfId="2838"/>
    <cellStyle name="Normal 22 17 3" xfId="5123"/>
    <cellStyle name="Normal 22 17 3 2" xfId="6949"/>
    <cellStyle name="Normal 22 18" xfId="2214"/>
    <cellStyle name="Normal 22 18 2" xfId="2884"/>
    <cellStyle name="Normal 22 18 3" xfId="5124"/>
    <cellStyle name="Normal 22 18 3 2" xfId="6950"/>
    <cellStyle name="Normal 22 19" xfId="2215"/>
    <cellStyle name="Normal 22 19 2" xfId="3634"/>
    <cellStyle name="Normal 22 19 3" xfId="5125"/>
    <cellStyle name="Normal 22 19 3 2" xfId="6951"/>
    <cellStyle name="Normal 22 2" xfId="368"/>
    <cellStyle name="Normal 22 2 2" xfId="586"/>
    <cellStyle name="Normal 22 2 3" xfId="1054"/>
    <cellStyle name="Normal 22 2 4" xfId="4198"/>
    <cellStyle name="Normal 22 2 4 2" xfId="6028"/>
    <cellStyle name="Normal 22 20" xfId="2216"/>
    <cellStyle name="Normal 22 20 2" xfId="3619"/>
    <cellStyle name="Normal 22 20 3" xfId="5126"/>
    <cellStyle name="Normal 22 20 3 2" xfId="6952"/>
    <cellStyle name="Normal 22 21" xfId="2217"/>
    <cellStyle name="Normal 22 21 2" xfId="3116"/>
    <cellStyle name="Normal 22 21 3" xfId="5127"/>
    <cellStyle name="Normal 22 21 3 2" xfId="6953"/>
    <cellStyle name="Normal 22 22" xfId="2218"/>
    <cellStyle name="Normal 22 22 2" xfId="3064"/>
    <cellStyle name="Normal 22 22 3" xfId="5128"/>
    <cellStyle name="Normal 22 22 3 2" xfId="6954"/>
    <cellStyle name="Normal 22 23" xfId="2219"/>
    <cellStyle name="Normal 22 23 2" xfId="2839"/>
    <cellStyle name="Normal 22 23 3" xfId="5129"/>
    <cellStyle name="Normal 22 23 3 2" xfId="6955"/>
    <cellStyle name="Normal 22 24" xfId="2220"/>
    <cellStyle name="Normal 22 24 2" xfId="2885"/>
    <cellStyle name="Normal 22 24 3" xfId="5130"/>
    <cellStyle name="Normal 22 24 3 2" xfId="6956"/>
    <cellStyle name="Normal 22 25" xfId="2221"/>
    <cellStyle name="Normal 22 25 2" xfId="3117"/>
    <cellStyle name="Normal 22 25 3" xfId="5131"/>
    <cellStyle name="Normal 22 25 3 2" xfId="6957"/>
    <cellStyle name="Normal 22 26" xfId="2222"/>
    <cellStyle name="Normal 22 26 2" xfId="3065"/>
    <cellStyle name="Normal 22 26 3" xfId="5132"/>
    <cellStyle name="Normal 22 26 3 2" xfId="6958"/>
    <cellStyle name="Normal 22 27" xfId="2223"/>
    <cellStyle name="Normal 22 27 2" xfId="2799"/>
    <cellStyle name="Normal 22 27 3" xfId="5133"/>
    <cellStyle name="Normal 22 27 3 2" xfId="6959"/>
    <cellStyle name="Normal 22 28" xfId="2224"/>
    <cellStyle name="Normal 22 28 2" xfId="3480"/>
    <cellStyle name="Normal 22 28 3" xfId="5134"/>
    <cellStyle name="Normal 22 28 3 2" xfId="6960"/>
    <cellStyle name="Normal 22 29" xfId="2225"/>
    <cellStyle name="Normal 22 29 2" xfId="3481"/>
    <cellStyle name="Normal 22 29 3" xfId="5135"/>
    <cellStyle name="Normal 22 29 3 2" xfId="6961"/>
    <cellStyle name="Normal 22 3" xfId="2226"/>
    <cellStyle name="Normal 22 3 2" xfId="3482"/>
    <cellStyle name="Normal 22 3 3" xfId="5136"/>
    <cellStyle name="Normal 22 3 3 2" xfId="6962"/>
    <cellStyle name="Normal 22 30" xfId="2227"/>
    <cellStyle name="Normal 22 30 2" xfId="3255"/>
    <cellStyle name="Normal 22 30 3" xfId="5137"/>
    <cellStyle name="Normal 22 30 3 2" xfId="6963"/>
    <cellStyle name="Normal 22 31" xfId="2228"/>
    <cellStyle name="Normal 22 31 2" xfId="3081"/>
    <cellStyle name="Normal 22 31 3" xfId="5138"/>
    <cellStyle name="Normal 22 31 3 2" xfId="6964"/>
    <cellStyle name="Normal 22 32" xfId="2229"/>
    <cellStyle name="Normal 22 32 2" xfId="3483"/>
    <cellStyle name="Normal 22 32 3" xfId="5139"/>
    <cellStyle name="Normal 22 32 3 2" xfId="6965"/>
    <cellStyle name="Normal 22 33" xfId="2230"/>
    <cellStyle name="Normal 22 33 2" xfId="3484"/>
    <cellStyle name="Normal 22 33 3" xfId="5140"/>
    <cellStyle name="Normal 22 33 3 2" xfId="6966"/>
    <cellStyle name="Normal 22 34" xfId="2231"/>
    <cellStyle name="Normal 22 34 2" xfId="3485"/>
    <cellStyle name="Normal 22 34 3" xfId="5141"/>
    <cellStyle name="Normal 22 34 3 2" xfId="6967"/>
    <cellStyle name="Normal 22 35" xfId="2232"/>
    <cellStyle name="Normal 22 35 2" xfId="3486"/>
    <cellStyle name="Normal 22 35 3" xfId="5142"/>
    <cellStyle name="Normal 22 35 3 2" xfId="6968"/>
    <cellStyle name="Normal 22 4" xfId="2233"/>
    <cellStyle name="Normal 22 4 2" xfId="3487"/>
    <cellStyle name="Normal 22 4 3" xfId="5143"/>
    <cellStyle name="Normal 22 4 3 2" xfId="6969"/>
    <cellStyle name="Normal 22 5" xfId="2234"/>
    <cellStyle name="Normal 22 5 2" xfId="3488"/>
    <cellStyle name="Normal 22 5 3" xfId="5144"/>
    <cellStyle name="Normal 22 5 3 2" xfId="6970"/>
    <cellStyle name="Normal 22 6" xfId="2235"/>
    <cellStyle name="Normal 22 6 2" xfId="3489"/>
    <cellStyle name="Normal 22 6 3" xfId="5145"/>
    <cellStyle name="Normal 22 6 3 2" xfId="6971"/>
    <cellStyle name="Normal 22 7" xfId="2236"/>
    <cellStyle name="Normal 22 7 2" xfId="2886"/>
    <cellStyle name="Normal 22 7 3" xfId="5146"/>
    <cellStyle name="Normal 22 7 3 2" xfId="6972"/>
    <cellStyle name="Normal 22 8" xfId="2237"/>
    <cellStyle name="Normal 22 8 2" xfId="2984"/>
    <cellStyle name="Normal 22 8 3" xfId="5147"/>
    <cellStyle name="Normal 22 8 3 2" xfId="6973"/>
    <cellStyle name="Normal 22 9" xfId="2238"/>
    <cellStyle name="Normal 22 9 2" xfId="3356"/>
    <cellStyle name="Normal 22 9 3" xfId="5148"/>
    <cellStyle name="Normal 22 9 3 2" xfId="6974"/>
    <cellStyle name="Normal 220" xfId="202"/>
    <cellStyle name="Normal 220 2" xfId="369"/>
    <cellStyle name="Normal 220 2 2" xfId="1055"/>
    <cellStyle name="Normal 220 2 3" xfId="4199"/>
    <cellStyle name="Normal 220 2 3 2" xfId="6029"/>
    <cellStyle name="Normal 220 3" xfId="895"/>
    <cellStyle name="Normal 220 4" xfId="4038"/>
    <cellStyle name="Normal 220 4 2" xfId="5869"/>
    <cellStyle name="Normal 221" xfId="203"/>
    <cellStyle name="Normal 221 2" xfId="370"/>
    <cellStyle name="Normal 221 2 2" xfId="1056"/>
    <cellStyle name="Normal 221 2 3" xfId="4200"/>
    <cellStyle name="Normal 221 2 3 2" xfId="6030"/>
    <cellStyle name="Normal 221 3" xfId="896"/>
    <cellStyle name="Normal 221 4" xfId="4039"/>
    <cellStyle name="Normal 221 4 2" xfId="5870"/>
    <cellStyle name="Normal 222" xfId="204"/>
    <cellStyle name="Normal 222 2" xfId="371"/>
    <cellStyle name="Normal 222 2 2" xfId="1057"/>
    <cellStyle name="Normal 222 2 3" xfId="4201"/>
    <cellStyle name="Normal 222 2 3 2" xfId="6031"/>
    <cellStyle name="Normal 222 3" xfId="897"/>
    <cellStyle name="Normal 222 4" xfId="4040"/>
    <cellStyle name="Normal 222 4 2" xfId="5871"/>
    <cellStyle name="Normal 223" xfId="205"/>
    <cellStyle name="Normal 223 2" xfId="372"/>
    <cellStyle name="Normal 223 2 2" xfId="1058"/>
    <cellStyle name="Normal 223 2 3" xfId="4202"/>
    <cellStyle name="Normal 223 2 3 2" xfId="6032"/>
    <cellStyle name="Normal 223 3" xfId="898"/>
    <cellStyle name="Normal 223 4" xfId="4041"/>
    <cellStyle name="Normal 223 4 2" xfId="5872"/>
    <cellStyle name="Normal 224" xfId="206"/>
    <cellStyle name="Normal 224 2" xfId="373"/>
    <cellStyle name="Normal 224 2 2" xfId="1059"/>
    <cellStyle name="Normal 224 2 3" xfId="4203"/>
    <cellStyle name="Normal 224 2 3 2" xfId="6033"/>
    <cellStyle name="Normal 224 3" xfId="899"/>
    <cellStyle name="Normal 224 4" xfId="4042"/>
    <cellStyle name="Normal 224 4 2" xfId="5873"/>
    <cellStyle name="Normal 225" xfId="207"/>
    <cellStyle name="Normal 225 2" xfId="374"/>
    <cellStyle name="Normal 225 2 2" xfId="1060"/>
    <cellStyle name="Normal 225 2 3" xfId="4204"/>
    <cellStyle name="Normal 225 2 3 2" xfId="6034"/>
    <cellStyle name="Normal 225 3" xfId="900"/>
    <cellStyle name="Normal 225 4" xfId="4043"/>
    <cellStyle name="Normal 225 4 2" xfId="5874"/>
    <cellStyle name="Normal 226" xfId="208"/>
    <cellStyle name="Normal 226 2" xfId="375"/>
    <cellStyle name="Normal 226 2 2" xfId="1061"/>
    <cellStyle name="Normal 226 2 3" xfId="4205"/>
    <cellStyle name="Normal 226 2 3 2" xfId="6035"/>
    <cellStyle name="Normal 226 3" xfId="901"/>
    <cellStyle name="Normal 226 4" xfId="4044"/>
    <cellStyle name="Normal 226 4 2" xfId="5875"/>
    <cellStyle name="Normal 227" xfId="209"/>
    <cellStyle name="Normal 227 2" xfId="376"/>
    <cellStyle name="Normal 227 2 2" xfId="1062"/>
    <cellStyle name="Normal 227 2 3" xfId="4206"/>
    <cellStyle name="Normal 227 2 3 2" xfId="6036"/>
    <cellStyle name="Normal 227 3" xfId="902"/>
    <cellStyle name="Normal 227 4" xfId="4045"/>
    <cellStyle name="Normal 227 4 2" xfId="5876"/>
    <cellStyle name="Normal 228" xfId="210"/>
    <cellStyle name="Normal 228 2" xfId="377"/>
    <cellStyle name="Normal 228 2 2" xfId="1063"/>
    <cellStyle name="Normal 228 2 3" xfId="4207"/>
    <cellStyle name="Normal 228 2 3 2" xfId="6037"/>
    <cellStyle name="Normal 228 3" xfId="903"/>
    <cellStyle name="Normal 228 4" xfId="4046"/>
    <cellStyle name="Normal 228 4 2" xfId="5877"/>
    <cellStyle name="Normal 229" xfId="211"/>
    <cellStyle name="Normal 229 2" xfId="378"/>
    <cellStyle name="Normal 229 2 2" xfId="1064"/>
    <cellStyle name="Normal 229 2 3" xfId="4208"/>
    <cellStyle name="Normal 229 2 3 2" xfId="6038"/>
    <cellStyle name="Normal 229 3" xfId="904"/>
    <cellStyle name="Normal 229 4" xfId="4047"/>
    <cellStyle name="Normal 229 4 2" xfId="5878"/>
    <cellStyle name="Normal 23" xfId="21"/>
    <cellStyle name="Normal 23 10" xfId="2239"/>
    <cellStyle name="Normal 23 10 2" xfId="3622"/>
    <cellStyle name="Normal 23 10 3" xfId="5149"/>
    <cellStyle name="Normal 23 10 3 2" xfId="6975"/>
    <cellStyle name="Normal 23 11" xfId="2240"/>
    <cellStyle name="Normal 23 11 2" xfId="2986"/>
    <cellStyle name="Normal 23 11 3" xfId="5150"/>
    <cellStyle name="Normal 23 11 3 2" xfId="6976"/>
    <cellStyle name="Normal 23 12" xfId="2241"/>
    <cellStyle name="Normal 23 12 2" xfId="3510"/>
    <cellStyle name="Normal 23 12 3" xfId="5151"/>
    <cellStyle name="Normal 23 12 3 2" xfId="6977"/>
    <cellStyle name="Normal 23 13" xfId="2242"/>
    <cellStyle name="Normal 23 13 2" xfId="3223"/>
    <cellStyle name="Normal 23 13 3" xfId="5152"/>
    <cellStyle name="Normal 23 13 3 2" xfId="6978"/>
    <cellStyle name="Normal 23 14" xfId="2243"/>
    <cellStyle name="Normal 23 14 2" xfId="3396"/>
    <cellStyle name="Normal 23 14 3" xfId="5153"/>
    <cellStyle name="Normal 23 14 3 2" xfId="6979"/>
    <cellStyle name="Normal 23 15" xfId="2244"/>
    <cellStyle name="Normal 23 15 2" xfId="2993"/>
    <cellStyle name="Normal 23 15 3" xfId="5154"/>
    <cellStyle name="Normal 23 15 3 2" xfId="6980"/>
    <cellStyle name="Normal 23 16" xfId="2245"/>
    <cellStyle name="Normal 23 16 2" xfId="3335"/>
    <cellStyle name="Normal 23 16 3" xfId="5155"/>
    <cellStyle name="Normal 23 16 3 2" xfId="6981"/>
    <cellStyle name="Normal 23 17" xfId="2246"/>
    <cellStyle name="Normal 23 17 2" xfId="3272"/>
    <cellStyle name="Normal 23 17 3" xfId="5156"/>
    <cellStyle name="Normal 23 17 3 2" xfId="6982"/>
    <cellStyle name="Normal 23 18" xfId="2247"/>
    <cellStyle name="Normal 23 18 2" xfId="3373"/>
    <cellStyle name="Normal 23 18 3" xfId="5157"/>
    <cellStyle name="Normal 23 18 3 2" xfId="6983"/>
    <cellStyle name="Normal 23 19" xfId="2248"/>
    <cellStyle name="Normal 23 19 2" xfId="3318"/>
    <cellStyle name="Normal 23 19 3" xfId="5158"/>
    <cellStyle name="Normal 23 19 3 2" xfId="6984"/>
    <cellStyle name="Normal 23 2" xfId="379"/>
    <cellStyle name="Normal 23 2 2" xfId="684"/>
    <cellStyle name="Normal 23 2 3" xfId="1065"/>
    <cellStyle name="Normal 23 2 4" xfId="4209"/>
    <cellStyle name="Normal 23 2 4 2" xfId="6039"/>
    <cellStyle name="Normal 23 20" xfId="2249"/>
    <cellStyle name="Normal 23 20 2" xfId="3276"/>
    <cellStyle name="Normal 23 20 3" xfId="5159"/>
    <cellStyle name="Normal 23 20 3 2" xfId="6985"/>
    <cellStyle name="Normal 23 21" xfId="2250"/>
    <cellStyle name="Normal 23 21 2" xfId="3490"/>
    <cellStyle name="Normal 23 21 3" xfId="5160"/>
    <cellStyle name="Normal 23 21 3 2" xfId="6986"/>
    <cellStyle name="Normal 23 22" xfId="2251"/>
    <cellStyle name="Normal 23 22 2" xfId="3491"/>
    <cellStyle name="Normal 23 22 3" xfId="5161"/>
    <cellStyle name="Normal 23 22 3 2" xfId="6987"/>
    <cellStyle name="Normal 23 23" xfId="2252"/>
    <cellStyle name="Normal 23 23 2" xfId="3492"/>
    <cellStyle name="Normal 23 23 3" xfId="5162"/>
    <cellStyle name="Normal 23 23 3 2" xfId="6988"/>
    <cellStyle name="Normal 23 24" xfId="2253"/>
    <cellStyle name="Normal 23 24 2" xfId="3493"/>
    <cellStyle name="Normal 23 24 3" xfId="5163"/>
    <cellStyle name="Normal 23 24 3 2" xfId="6989"/>
    <cellStyle name="Normal 23 25" xfId="2254"/>
    <cellStyle name="Normal 23 25 2" xfId="3494"/>
    <cellStyle name="Normal 23 25 3" xfId="5164"/>
    <cellStyle name="Normal 23 25 3 2" xfId="6990"/>
    <cellStyle name="Normal 23 26" xfId="2255"/>
    <cellStyle name="Normal 23 26 2" xfId="3495"/>
    <cellStyle name="Normal 23 26 3" xfId="5165"/>
    <cellStyle name="Normal 23 26 3 2" xfId="6991"/>
    <cellStyle name="Normal 23 27" xfId="2256"/>
    <cellStyle name="Normal 23 27 2" xfId="3198"/>
    <cellStyle name="Normal 23 27 3" xfId="5166"/>
    <cellStyle name="Normal 23 27 3 2" xfId="6992"/>
    <cellStyle name="Normal 23 28" xfId="2257"/>
    <cellStyle name="Normal 23 28 2" xfId="3161"/>
    <cellStyle name="Normal 23 28 3" xfId="5167"/>
    <cellStyle name="Normal 23 28 3 2" xfId="6993"/>
    <cellStyle name="Normal 23 29" xfId="2258"/>
    <cellStyle name="Normal 23 29 2" xfId="3148"/>
    <cellStyle name="Normal 23 29 3" xfId="5168"/>
    <cellStyle name="Normal 23 29 3 2" xfId="6994"/>
    <cellStyle name="Normal 23 3" xfId="2259"/>
    <cellStyle name="Normal 23 3 2" xfId="2806"/>
    <cellStyle name="Normal 23 3 3" xfId="5169"/>
    <cellStyle name="Normal 23 3 3 2" xfId="6995"/>
    <cellStyle name="Normal 23 30" xfId="2260"/>
    <cellStyle name="Normal 23 30 2" xfId="3192"/>
    <cellStyle name="Normal 23 30 3" xfId="5170"/>
    <cellStyle name="Normal 23 30 3 2" xfId="6996"/>
    <cellStyle name="Normal 23 31" xfId="2261"/>
    <cellStyle name="Normal 23 31 2" xfId="2987"/>
    <cellStyle name="Normal 23 31 3" xfId="5171"/>
    <cellStyle name="Normal 23 31 3 2" xfId="6997"/>
    <cellStyle name="Normal 23 32" xfId="2262"/>
    <cellStyle name="Normal 23 32 2" xfId="3674"/>
    <cellStyle name="Normal 23 32 3" xfId="5172"/>
    <cellStyle name="Normal 23 32 3 2" xfId="6998"/>
    <cellStyle name="Normal 23 33" xfId="2263"/>
    <cellStyle name="Normal 23 33 2" xfId="2954"/>
    <cellStyle name="Normal 23 33 3" xfId="5173"/>
    <cellStyle name="Normal 23 33 3 2" xfId="6999"/>
    <cellStyle name="Normal 23 34" xfId="2264"/>
    <cellStyle name="Normal 23 34 2" xfId="2962"/>
    <cellStyle name="Normal 23 34 3" xfId="5174"/>
    <cellStyle name="Normal 23 34 3 2" xfId="7000"/>
    <cellStyle name="Normal 23 4" xfId="2265"/>
    <cellStyle name="Normal 23 4 2" xfId="2924"/>
    <cellStyle name="Normal 23 4 3" xfId="5175"/>
    <cellStyle name="Normal 23 4 3 2" xfId="7001"/>
    <cellStyle name="Normal 23 5" xfId="2266"/>
    <cellStyle name="Normal 23 5 2" xfId="3675"/>
    <cellStyle name="Normal 23 5 3" xfId="5176"/>
    <cellStyle name="Normal 23 5 3 2" xfId="7002"/>
    <cellStyle name="Normal 23 6" xfId="2267"/>
    <cellStyle name="Normal 23 6 2" xfId="3182"/>
    <cellStyle name="Normal 23 6 3" xfId="5177"/>
    <cellStyle name="Normal 23 6 3 2" xfId="7003"/>
    <cellStyle name="Normal 23 7" xfId="2268"/>
    <cellStyle name="Normal 23 7 2" xfId="2812"/>
    <cellStyle name="Normal 23 7 3" xfId="5178"/>
    <cellStyle name="Normal 23 7 3 2" xfId="7004"/>
    <cellStyle name="Normal 23 8" xfId="2269"/>
    <cellStyle name="Normal 23 8 2" xfId="3160"/>
    <cellStyle name="Normal 23 8 3" xfId="5179"/>
    <cellStyle name="Normal 23 8 3 2" xfId="7005"/>
    <cellStyle name="Normal 23 9" xfId="2270"/>
    <cellStyle name="Normal 23 9 2" xfId="3597"/>
    <cellStyle name="Normal 23 9 3" xfId="5180"/>
    <cellStyle name="Normal 23 9 3 2" xfId="7006"/>
    <cellStyle name="Normal 230" xfId="1397"/>
    <cellStyle name="Normal 230 2" xfId="1456"/>
    <cellStyle name="Normal 230 2 2" xfId="1639"/>
    <cellStyle name="Normal 230 2 3" xfId="4621"/>
    <cellStyle name="Normal 230 2 3 2" xfId="6447"/>
    <cellStyle name="Normal 230 3" xfId="1730"/>
    <cellStyle name="Normal 230 4" xfId="4572"/>
    <cellStyle name="Normal 230 4 2" xfId="6398"/>
    <cellStyle name="Normal 231" xfId="2271"/>
    <cellStyle name="Normal 231 2" xfId="1299"/>
    <cellStyle name="Normal 231 2 2" xfId="1895"/>
    <cellStyle name="Normal 231 2 3" xfId="4489"/>
    <cellStyle name="Normal 231 2 3 2" xfId="6315"/>
    <cellStyle name="Normal 231 3" xfId="5181"/>
    <cellStyle name="Normal 231 3 2" xfId="7007"/>
    <cellStyle name="Normal 232" xfId="212"/>
    <cellStyle name="Normal 232 2" xfId="380"/>
    <cellStyle name="Normal 232 2 2" xfId="1066"/>
    <cellStyle name="Normal 232 2 3" xfId="4210"/>
    <cellStyle name="Normal 232 2 3 2" xfId="6040"/>
    <cellStyle name="Normal 232 3" xfId="905"/>
    <cellStyle name="Normal 232 4" xfId="4048"/>
    <cellStyle name="Normal 232 4 2" xfId="5879"/>
    <cellStyle name="Normal 233" xfId="213"/>
    <cellStyle name="Normal 233 2" xfId="381"/>
    <cellStyle name="Normal 233 2 2" xfId="1067"/>
    <cellStyle name="Normal 233 2 3" xfId="4211"/>
    <cellStyle name="Normal 233 2 3 2" xfId="6041"/>
    <cellStyle name="Normal 233 3" xfId="906"/>
    <cellStyle name="Normal 233 4" xfId="4049"/>
    <cellStyle name="Normal 233 4 2" xfId="5880"/>
    <cellStyle name="Normal 234" xfId="214"/>
    <cellStyle name="Normal 234 2" xfId="382"/>
    <cellStyle name="Normal 234 2 2" xfId="1068"/>
    <cellStyle name="Normal 234 2 3" xfId="4212"/>
    <cellStyle name="Normal 234 2 3 2" xfId="6042"/>
    <cellStyle name="Normal 234 3" xfId="907"/>
    <cellStyle name="Normal 234 4" xfId="4050"/>
    <cellStyle name="Normal 234 4 2" xfId="5881"/>
    <cellStyle name="Normal 235" xfId="215"/>
    <cellStyle name="Normal 235 2" xfId="383"/>
    <cellStyle name="Normal 235 2 2" xfId="1069"/>
    <cellStyle name="Normal 235 2 3" xfId="4213"/>
    <cellStyle name="Normal 235 2 3 2" xfId="6043"/>
    <cellStyle name="Normal 235 3" xfId="908"/>
    <cellStyle name="Normal 235 4" xfId="4051"/>
    <cellStyle name="Normal 235 4 2" xfId="5882"/>
    <cellStyle name="Normal 236" xfId="1375"/>
    <cellStyle name="Normal 236 2" xfId="1425"/>
    <cellStyle name="Normal 236 2 2" xfId="1710"/>
    <cellStyle name="Normal 236 2 3" xfId="4592"/>
    <cellStyle name="Normal 236 2 3 2" xfId="6418"/>
    <cellStyle name="Normal 236 3" xfId="1791"/>
    <cellStyle name="Normal 236 4" xfId="4553"/>
    <cellStyle name="Normal 236 4 2" xfId="6379"/>
    <cellStyle name="Normal 237" xfId="216"/>
    <cellStyle name="Normal 237 2" xfId="384"/>
    <cellStyle name="Normal 237 2 2" xfId="1070"/>
    <cellStyle name="Normal 237 2 3" xfId="4214"/>
    <cellStyle name="Normal 237 2 3 2" xfId="6044"/>
    <cellStyle name="Normal 237 3" xfId="909"/>
    <cellStyle name="Normal 237 4" xfId="4052"/>
    <cellStyle name="Normal 237 4 2" xfId="5883"/>
    <cellStyle name="Normal 238" xfId="217"/>
    <cellStyle name="Normal 238 2" xfId="385"/>
    <cellStyle name="Normal 238 2 2" xfId="1071"/>
    <cellStyle name="Normal 238 2 3" xfId="4215"/>
    <cellStyle name="Normal 238 2 3 2" xfId="6045"/>
    <cellStyle name="Normal 238 3" xfId="910"/>
    <cellStyle name="Normal 238 4" xfId="4053"/>
    <cellStyle name="Normal 238 4 2" xfId="5884"/>
    <cellStyle name="Normal 239" xfId="218"/>
    <cellStyle name="Normal 239 2" xfId="386"/>
    <cellStyle name="Normal 239 2 2" xfId="1072"/>
    <cellStyle name="Normal 239 2 3" xfId="4216"/>
    <cellStyle name="Normal 239 2 3 2" xfId="6046"/>
    <cellStyle name="Normal 239 3" xfId="911"/>
    <cellStyle name="Normal 239 4" xfId="4054"/>
    <cellStyle name="Normal 239 4 2" xfId="5885"/>
    <cellStyle name="Normal 24" xfId="22"/>
    <cellStyle name="Normal 24 10" xfId="2272"/>
    <cellStyle name="Normal 24 10 2" xfId="3042"/>
    <cellStyle name="Normal 24 10 3" xfId="5182"/>
    <cellStyle name="Normal 24 10 3 2" xfId="7008"/>
    <cellStyle name="Normal 24 11" xfId="2273"/>
    <cellStyle name="Normal 24 11 2" xfId="3019"/>
    <cellStyle name="Normal 24 11 3" xfId="5183"/>
    <cellStyle name="Normal 24 11 3 2" xfId="7009"/>
    <cellStyle name="Normal 24 12" xfId="2274"/>
    <cellStyle name="Normal 24 12 2" xfId="3676"/>
    <cellStyle name="Normal 24 12 3" xfId="5184"/>
    <cellStyle name="Normal 24 12 3 2" xfId="7010"/>
    <cellStyle name="Normal 24 13" xfId="2275"/>
    <cellStyle name="Normal 24 13 2" xfId="2832"/>
    <cellStyle name="Normal 24 13 3" xfId="5185"/>
    <cellStyle name="Normal 24 13 3 2" xfId="7011"/>
    <cellStyle name="Normal 24 14" xfId="2276"/>
    <cellStyle name="Normal 24 14 2" xfId="3191"/>
    <cellStyle name="Normal 24 14 3" xfId="5186"/>
    <cellStyle name="Normal 24 14 3 2" xfId="7012"/>
    <cellStyle name="Normal 24 15" xfId="2277"/>
    <cellStyle name="Normal 24 15 2" xfId="2928"/>
    <cellStyle name="Normal 24 15 3" xfId="5187"/>
    <cellStyle name="Normal 24 15 3 2" xfId="7013"/>
    <cellStyle name="Normal 24 16" xfId="2278"/>
    <cellStyle name="Normal 24 16 2" xfId="3677"/>
    <cellStyle name="Normal 24 16 3" xfId="5188"/>
    <cellStyle name="Normal 24 16 3 2" xfId="7014"/>
    <cellStyle name="Normal 24 17" xfId="2279"/>
    <cellStyle name="Normal 24 17 2" xfId="2955"/>
    <cellStyle name="Normal 24 17 3" xfId="5189"/>
    <cellStyle name="Normal 24 17 3 2" xfId="7015"/>
    <cellStyle name="Normal 24 18" xfId="2280"/>
    <cellStyle name="Normal 24 18 2" xfId="3032"/>
    <cellStyle name="Normal 24 18 3" xfId="5190"/>
    <cellStyle name="Normal 24 18 3 2" xfId="7016"/>
    <cellStyle name="Normal 24 19" xfId="2281"/>
    <cellStyle name="Normal 24 19 2" xfId="3091"/>
    <cellStyle name="Normal 24 19 3" xfId="5191"/>
    <cellStyle name="Normal 24 19 3 2" xfId="7017"/>
    <cellStyle name="Normal 24 2" xfId="387"/>
    <cellStyle name="Normal 24 2 2" xfId="685"/>
    <cellStyle name="Normal 24 2 3" xfId="1073"/>
    <cellStyle name="Normal 24 2 4" xfId="4217"/>
    <cellStyle name="Normal 24 2 4 2" xfId="6047"/>
    <cellStyle name="Normal 24 20" xfId="2282"/>
    <cellStyle name="Normal 24 20 2" xfId="3678"/>
    <cellStyle name="Normal 24 20 3" xfId="5192"/>
    <cellStyle name="Normal 24 20 3 2" xfId="7018"/>
    <cellStyle name="Normal 24 21" xfId="2283"/>
    <cellStyle name="Normal 24 21 2" xfId="3028"/>
    <cellStyle name="Normal 24 21 3" xfId="5193"/>
    <cellStyle name="Normal 24 21 3 2" xfId="7019"/>
    <cellStyle name="Normal 24 22" xfId="2284"/>
    <cellStyle name="Normal 24 22 2" xfId="2961"/>
    <cellStyle name="Normal 24 22 3" xfId="5194"/>
    <cellStyle name="Normal 24 22 3 2" xfId="7020"/>
    <cellStyle name="Normal 24 23" xfId="2285"/>
    <cellStyle name="Normal 24 23 2" xfId="3159"/>
    <cellStyle name="Normal 24 23 3" xfId="5195"/>
    <cellStyle name="Normal 24 23 3 2" xfId="7021"/>
    <cellStyle name="Normal 24 24" xfId="2286"/>
    <cellStyle name="Normal 24 24 2" xfId="3679"/>
    <cellStyle name="Normal 24 24 3" xfId="5196"/>
    <cellStyle name="Normal 24 24 3 2" xfId="7022"/>
    <cellStyle name="Normal 24 25" xfId="2287"/>
    <cellStyle name="Normal 24 25 2" xfId="3183"/>
    <cellStyle name="Normal 24 25 3" xfId="5197"/>
    <cellStyle name="Normal 24 25 3 2" xfId="7023"/>
    <cellStyle name="Normal 24 26" xfId="2288"/>
    <cellStyle name="Normal 24 26 2" xfId="2811"/>
    <cellStyle name="Normal 24 26 3" xfId="5198"/>
    <cellStyle name="Normal 24 26 3 2" xfId="7024"/>
    <cellStyle name="Normal 24 27" xfId="2289"/>
    <cellStyle name="Normal 24 27 2" xfId="3002"/>
    <cellStyle name="Normal 24 27 3" xfId="5199"/>
    <cellStyle name="Normal 24 27 3 2" xfId="7025"/>
    <cellStyle name="Normal 24 28" xfId="2290"/>
    <cellStyle name="Normal 24 28 2" xfId="3680"/>
    <cellStyle name="Normal 24 28 3" xfId="5200"/>
    <cellStyle name="Normal 24 28 3 2" xfId="7026"/>
    <cellStyle name="Normal 24 29" xfId="2291"/>
    <cellStyle name="Normal 24 29 2" xfId="2807"/>
    <cellStyle name="Normal 24 29 3" xfId="5201"/>
    <cellStyle name="Normal 24 29 3 2" xfId="7027"/>
    <cellStyle name="Normal 24 3" xfId="2292"/>
    <cellStyle name="Normal 24 3 2" xfId="3041"/>
    <cellStyle name="Normal 24 3 3" xfId="5202"/>
    <cellStyle name="Normal 24 3 3 2" xfId="7028"/>
    <cellStyle name="Normal 24 30" xfId="2293"/>
    <cellStyle name="Normal 24 30 2" xfId="3165"/>
    <cellStyle name="Normal 24 30 3" xfId="5203"/>
    <cellStyle name="Normal 24 30 3 2" xfId="7029"/>
    <cellStyle name="Normal 24 31" xfId="2294"/>
    <cellStyle name="Normal 24 31 2" xfId="3681"/>
    <cellStyle name="Normal 24 31 3" xfId="5204"/>
    <cellStyle name="Normal 24 31 3 2" xfId="7030"/>
    <cellStyle name="Normal 24 32" xfId="2295"/>
    <cellStyle name="Normal 24 32 2" xfId="2956"/>
    <cellStyle name="Normal 24 32 3" xfId="5205"/>
    <cellStyle name="Normal 24 32 3 2" xfId="7031"/>
    <cellStyle name="Normal 24 33" xfId="2296"/>
    <cellStyle name="Normal 24 33 2" xfId="2836"/>
    <cellStyle name="Normal 24 33 3" xfId="5206"/>
    <cellStyle name="Normal 24 33 3 2" xfId="7032"/>
    <cellStyle name="Normal 24 34" xfId="2297"/>
    <cellStyle name="Normal 24 34 2" xfId="3068"/>
    <cellStyle name="Normal 24 34 3" xfId="5207"/>
    <cellStyle name="Normal 24 34 3 2" xfId="7033"/>
    <cellStyle name="Normal 24 4" xfId="2298"/>
    <cellStyle name="Normal 24 4 2" xfId="3616"/>
    <cellStyle name="Normal 24 4 3" xfId="5208"/>
    <cellStyle name="Normal 24 4 3 2" xfId="7034"/>
    <cellStyle name="Normal 24 5" xfId="2299"/>
    <cellStyle name="Normal 24 5 2" xfId="2801"/>
    <cellStyle name="Normal 24 5 3" xfId="5209"/>
    <cellStyle name="Normal 24 5 3 2" xfId="7035"/>
    <cellStyle name="Normal 24 6" xfId="2300"/>
    <cellStyle name="Normal 24 6 2" xfId="3592"/>
    <cellStyle name="Normal 24 6 3" xfId="5210"/>
    <cellStyle name="Normal 24 6 3 2" xfId="7036"/>
    <cellStyle name="Normal 24 7" xfId="2301"/>
    <cellStyle name="Normal 24 7 2" xfId="3502"/>
    <cellStyle name="Normal 24 7 3" xfId="5211"/>
    <cellStyle name="Normal 24 7 3 2" xfId="7037"/>
    <cellStyle name="Normal 24 8" xfId="2302"/>
    <cellStyle name="Normal 24 8 2" xfId="3368"/>
    <cellStyle name="Normal 24 8 3" xfId="5212"/>
    <cellStyle name="Normal 24 8 3 2" xfId="7038"/>
    <cellStyle name="Normal 24 9" xfId="2303"/>
    <cellStyle name="Normal 24 9 2" xfId="2865"/>
    <cellStyle name="Normal 24 9 3" xfId="5213"/>
    <cellStyle name="Normal 24 9 3 2" xfId="7039"/>
    <cellStyle name="Normal 240" xfId="1357"/>
    <cellStyle name="Normal 240 2" xfId="1453"/>
    <cellStyle name="Normal 240 2 2" xfId="1642"/>
    <cellStyle name="Normal 240 2 3" xfId="4618"/>
    <cellStyle name="Normal 240 2 3 2" xfId="6444"/>
    <cellStyle name="Normal 240 3" xfId="1807"/>
    <cellStyle name="Normal 240 4" xfId="4537"/>
    <cellStyle name="Normal 240 4 2" xfId="6363"/>
    <cellStyle name="Normal 241" xfId="1275"/>
    <cellStyle name="Normal 241 2" xfId="1455"/>
    <cellStyle name="Normal 241 2 2" xfId="1640"/>
    <cellStyle name="Normal 241 2 3" xfId="4620"/>
    <cellStyle name="Normal 241 2 3 2" xfId="6446"/>
    <cellStyle name="Normal 241 3" xfId="1917"/>
    <cellStyle name="Normal 241 4" xfId="4467"/>
    <cellStyle name="Normal 241 4 2" xfId="6293"/>
    <cellStyle name="Normal 242" xfId="1293"/>
    <cellStyle name="Normal 242 2" xfId="1354"/>
    <cellStyle name="Normal 242 2 2" xfId="1809"/>
    <cellStyle name="Normal 242 2 3" xfId="4534"/>
    <cellStyle name="Normal 242 2 3 2" xfId="6360"/>
    <cellStyle name="Normal 242 3" xfId="1900"/>
    <cellStyle name="Normal 242 4" xfId="4484"/>
    <cellStyle name="Normal 242 4 2" xfId="6310"/>
    <cellStyle name="Normal 243" xfId="1381"/>
    <cellStyle name="Normal 243 2" xfId="1326"/>
    <cellStyle name="Normal 243 2 2" xfId="1841"/>
    <cellStyle name="Normal 243 2 3" xfId="4510"/>
    <cellStyle name="Normal 243 2 3 2" xfId="6336"/>
    <cellStyle name="Normal 243 3" xfId="1760"/>
    <cellStyle name="Normal 243 4" xfId="4559"/>
    <cellStyle name="Normal 243 4 2" xfId="6385"/>
    <cellStyle name="Normal 244" xfId="3761"/>
    <cellStyle name="Normal 244 2" xfId="1426"/>
    <cellStyle name="Normal 244 2 2" xfId="1709"/>
    <cellStyle name="Normal 244 2 3" xfId="4593"/>
    <cellStyle name="Normal 244 2 3 2" xfId="6419"/>
    <cellStyle name="Normal 245" xfId="1288"/>
    <cellStyle name="Normal 245 2" xfId="1314"/>
    <cellStyle name="Normal 245 2 2" xfId="1882"/>
    <cellStyle name="Normal 245 2 3" xfId="4502"/>
    <cellStyle name="Normal 245 2 3 2" xfId="6328"/>
    <cellStyle name="Normal 245 3" xfId="1904"/>
    <cellStyle name="Normal 245 4" xfId="4480"/>
    <cellStyle name="Normal 245 4 2" xfId="6306"/>
    <cellStyle name="Normal 246" xfId="1376"/>
    <cellStyle name="Normal 246 2" xfId="1281"/>
    <cellStyle name="Normal 246 2 2" xfId="1911"/>
    <cellStyle name="Normal 246 2 3" xfId="4473"/>
    <cellStyle name="Normal 246 2 3 2" xfId="6299"/>
    <cellStyle name="Normal 246 3" xfId="1790"/>
    <cellStyle name="Normal 246 4" xfId="4554"/>
    <cellStyle name="Normal 246 4 2" xfId="6380"/>
    <cellStyle name="Normal 247" xfId="1303"/>
    <cellStyle name="Normal 247 2" xfId="1309"/>
    <cellStyle name="Normal 247 2 2" xfId="1887"/>
    <cellStyle name="Normal 247 2 3" xfId="4497"/>
    <cellStyle name="Normal 247 2 3 2" xfId="6323"/>
    <cellStyle name="Normal 247 3" xfId="1892"/>
    <cellStyle name="Normal 247 4" xfId="4492"/>
    <cellStyle name="Normal 247 4 2" xfId="6318"/>
    <cellStyle name="Normal 248" xfId="2304"/>
    <cellStyle name="Normal 248 2" xfId="1327"/>
    <cellStyle name="Normal 248 2 2" xfId="1840"/>
    <cellStyle name="Normal 248 2 3" xfId="4511"/>
    <cellStyle name="Normal 248 2 3 2" xfId="6337"/>
    <cellStyle name="Normal 248 3" xfId="5214"/>
    <cellStyle name="Normal 248 3 2" xfId="7040"/>
    <cellStyle name="Normal 249" xfId="1413"/>
    <cellStyle name="Normal 249 2" xfId="1345"/>
    <cellStyle name="Normal 249 2 2" xfId="1816"/>
    <cellStyle name="Normal 249 2 3" xfId="4527"/>
    <cellStyle name="Normal 249 2 3 2" xfId="6353"/>
    <cellStyle name="Normal 249 3" xfId="1715"/>
    <cellStyle name="Normal 249 4" xfId="4587"/>
    <cellStyle name="Normal 249 4 2" xfId="6413"/>
    <cellStyle name="Normal 25" xfId="23"/>
    <cellStyle name="Normal 25 10" xfId="2305"/>
    <cellStyle name="Normal 25 10 2" xfId="3532"/>
    <cellStyle name="Normal 25 10 3" xfId="5215"/>
    <cellStyle name="Normal 25 10 3 2" xfId="7041"/>
    <cellStyle name="Normal 25 11" xfId="2306"/>
    <cellStyle name="Normal 25 11 2" xfId="3360"/>
    <cellStyle name="Normal 25 11 3" xfId="5216"/>
    <cellStyle name="Normal 25 11 3 2" xfId="7042"/>
    <cellStyle name="Normal 25 12" xfId="2307"/>
    <cellStyle name="Normal 25 12 2" xfId="3121"/>
    <cellStyle name="Normal 25 12 3" xfId="5217"/>
    <cellStyle name="Normal 25 12 3 2" xfId="7043"/>
    <cellStyle name="Normal 25 13" xfId="2308"/>
    <cellStyle name="Normal 25 13 2" xfId="3362"/>
    <cellStyle name="Normal 25 13 3" xfId="5218"/>
    <cellStyle name="Normal 25 13 3 2" xfId="7044"/>
    <cellStyle name="Normal 25 14" xfId="2309"/>
    <cellStyle name="Normal 25 14 2" xfId="2888"/>
    <cellStyle name="Normal 25 14 3" xfId="5219"/>
    <cellStyle name="Normal 25 14 3 2" xfId="7045"/>
    <cellStyle name="Normal 25 15" xfId="2310"/>
    <cellStyle name="Normal 25 15 2" xfId="3625"/>
    <cellStyle name="Normal 25 15 3" xfId="5220"/>
    <cellStyle name="Normal 25 15 3 2" xfId="7046"/>
    <cellStyle name="Normal 25 16" xfId="2311"/>
    <cellStyle name="Normal 25 16 2" xfId="3285"/>
    <cellStyle name="Normal 25 16 3" xfId="5221"/>
    <cellStyle name="Normal 25 16 3 2" xfId="7047"/>
    <cellStyle name="Normal 25 17" xfId="2312"/>
    <cellStyle name="Normal 25 17 2" xfId="3682"/>
    <cellStyle name="Normal 25 17 3" xfId="5222"/>
    <cellStyle name="Normal 25 17 3 2" xfId="7048"/>
    <cellStyle name="Normal 25 18" xfId="2313"/>
    <cellStyle name="Normal 25 18 2" xfId="3284"/>
    <cellStyle name="Normal 25 18 3" xfId="5223"/>
    <cellStyle name="Normal 25 18 3 2" xfId="7049"/>
    <cellStyle name="Normal 25 19" xfId="2314"/>
    <cellStyle name="Normal 25 19 2" xfId="3355"/>
    <cellStyle name="Normal 25 19 3" xfId="5224"/>
    <cellStyle name="Normal 25 19 3 2" xfId="7050"/>
    <cellStyle name="Normal 25 2" xfId="388"/>
    <cellStyle name="Normal 25 2 2" xfId="686"/>
    <cellStyle name="Normal 25 2 3" xfId="1074"/>
    <cellStyle name="Normal 25 2 4" xfId="4218"/>
    <cellStyle name="Normal 25 2 4 2" xfId="6048"/>
    <cellStyle name="Normal 25 20" xfId="2315"/>
    <cellStyle name="Normal 25 20 2" xfId="3386"/>
    <cellStyle name="Normal 25 20 3" xfId="5225"/>
    <cellStyle name="Normal 25 20 3 2" xfId="7051"/>
    <cellStyle name="Normal 25 21" xfId="2316"/>
    <cellStyle name="Normal 25 21 2" xfId="2972"/>
    <cellStyle name="Normal 25 21 3" xfId="5226"/>
    <cellStyle name="Normal 25 21 3 2" xfId="7052"/>
    <cellStyle name="Normal 25 22" xfId="2317"/>
    <cellStyle name="Normal 25 22 2" xfId="3184"/>
    <cellStyle name="Normal 25 22 3" xfId="5227"/>
    <cellStyle name="Normal 25 22 3 2" xfId="7053"/>
    <cellStyle name="Normal 25 23" xfId="2318"/>
    <cellStyle name="Normal 25 23 2" xfId="3756"/>
    <cellStyle name="Normal 25 23 3" xfId="5228"/>
    <cellStyle name="Normal 25 23 3 2" xfId="7054"/>
    <cellStyle name="Normal 25 24" xfId="2319"/>
    <cellStyle name="Normal 25 24 2" xfId="3227"/>
    <cellStyle name="Normal 25 24 3" xfId="5229"/>
    <cellStyle name="Normal 25 24 3 2" xfId="7055"/>
    <cellStyle name="Normal 25 25" xfId="2320"/>
    <cellStyle name="Normal 25 25 2" xfId="3047"/>
    <cellStyle name="Normal 25 25 3" xfId="5230"/>
    <cellStyle name="Normal 25 25 3 2" xfId="7056"/>
    <cellStyle name="Normal 25 26" xfId="2321"/>
    <cellStyle name="Normal 25 26 2" xfId="2988"/>
    <cellStyle name="Normal 25 26 3" xfId="5231"/>
    <cellStyle name="Normal 25 26 3 2" xfId="7057"/>
    <cellStyle name="Normal 25 27" xfId="2322"/>
    <cellStyle name="Normal 25 27 2" xfId="3683"/>
    <cellStyle name="Normal 25 27 3" xfId="5232"/>
    <cellStyle name="Normal 25 27 3 2" xfId="7058"/>
    <cellStyle name="Normal 25 28" xfId="2323"/>
    <cellStyle name="Normal 25 28 2" xfId="3036"/>
    <cellStyle name="Normal 25 28 3" xfId="5233"/>
    <cellStyle name="Normal 25 28 3 2" xfId="7059"/>
    <cellStyle name="Normal 25 29" xfId="2324"/>
    <cellStyle name="Normal 25 29 2" xfId="3044"/>
    <cellStyle name="Normal 25 29 3" xfId="5234"/>
    <cellStyle name="Normal 25 29 3 2" xfId="7060"/>
    <cellStyle name="Normal 25 3" xfId="2325"/>
    <cellStyle name="Normal 25 3 2" xfId="2927"/>
    <cellStyle name="Normal 25 3 3" xfId="5235"/>
    <cellStyle name="Normal 25 3 3 2" xfId="7061"/>
    <cellStyle name="Normal 25 30" xfId="2326"/>
    <cellStyle name="Normal 25 30 2" xfId="3684"/>
    <cellStyle name="Normal 25 30 3" xfId="5236"/>
    <cellStyle name="Normal 25 30 3 2" xfId="7062"/>
    <cellStyle name="Normal 25 31" xfId="2327"/>
    <cellStyle name="Normal 25 31 2" xfId="2833"/>
    <cellStyle name="Normal 25 31 3" xfId="5237"/>
    <cellStyle name="Normal 25 31 3 2" xfId="7063"/>
    <cellStyle name="Normal 25 32" xfId="2328"/>
    <cellStyle name="Normal 25 32 2" xfId="3195"/>
    <cellStyle name="Normal 25 32 3" xfId="5238"/>
    <cellStyle name="Normal 25 32 3 2" xfId="7064"/>
    <cellStyle name="Normal 25 33" xfId="2329"/>
    <cellStyle name="Normal 25 33 2" xfId="3164"/>
    <cellStyle name="Normal 25 33 3" xfId="5239"/>
    <cellStyle name="Normal 25 33 3 2" xfId="7065"/>
    <cellStyle name="Normal 25 4" xfId="2330"/>
    <cellStyle name="Normal 25 4 2" xfId="3685"/>
    <cellStyle name="Normal 25 4 3" xfId="5240"/>
    <cellStyle name="Normal 25 4 3 2" xfId="7066"/>
    <cellStyle name="Normal 25 5" xfId="2331"/>
    <cellStyle name="Normal 25 5 2" xfId="2957"/>
    <cellStyle name="Normal 25 5 3" xfId="5241"/>
    <cellStyle name="Normal 25 5 3 2" xfId="7067"/>
    <cellStyle name="Normal 25 6" xfId="2332"/>
    <cellStyle name="Normal 25 6 2" xfId="2963"/>
    <cellStyle name="Normal 25 6 3" xfId="5242"/>
    <cellStyle name="Normal 25 6 3 2" xfId="7068"/>
    <cellStyle name="Normal 25 7" xfId="2333"/>
    <cellStyle name="Normal 25 7 2" xfId="3021"/>
    <cellStyle name="Normal 25 7 3" xfId="5243"/>
    <cellStyle name="Normal 25 7 3 2" xfId="7069"/>
    <cellStyle name="Normal 25 8" xfId="2334"/>
    <cellStyle name="Normal 25 8 2" xfId="3686"/>
    <cellStyle name="Normal 25 8 3" xfId="5244"/>
    <cellStyle name="Normal 25 8 3 2" xfId="7070"/>
    <cellStyle name="Normal 25 9" xfId="2335"/>
    <cellStyle name="Normal 25 9 2" xfId="3029"/>
    <cellStyle name="Normal 25 9 3" xfId="5245"/>
    <cellStyle name="Normal 25 9 3 2" xfId="7071"/>
    <cellStyle name="Normal 250" xfId="2336"/>
    <cellStyle name="Normal 250 2" xfId="1283"/>
    <cellStyle name="Normal 250 2 2" xfId="1909"/>
    <cellStyle name="Normal 250 2 3" xfId="4475"/>
    <cellStyle name="Normal 250 2 3 2" xfId="6301"/>
    <cellStyle name="Normal 250 3" xfId="5246"/>
    <cellStyle name="Normal 250 3 2" xfId="7072"/>
    <cellStyle name="Normal 251" xfId="2337"/>
    <cellStyle name="Normal 251 2" xfId="1446"/>
    <cellStyle name="Normal 251 2 2" xfId="1654"/>
    <cellStyle name="Normal 251 2 3" xfId="4612"/>
    <cellStyle name="Normal 251 2 3 2" xfId="6438"/>
    <cellStyle name="Normal 251 3" xfId="5247"/>
    <cellStyle name="Normal 251 3 2" xfId="7073"/>
    <cellStyle name="Normal 252" xfId="1306"/>
    <cellStyle name="Normal 252 2" xfId="1257"/>
    <cellStyle name="Normal 252 2 2" xfId="1933"/>
    <cellStyle name="Normal 252 2 3" xfId="4451"/>
    <cellStyle name="Normal 252 2 3 2" xfId="6277"/>
    <cellStyle name="Normal 252 3" xfId="1889"/>
    <cellStyle name="Normal 252 4" xfId="4495"/>
    <cellStyle name="Normal 252 4 2" xfId="6321"/>
    <cellStyle name="Normal 253" xfId="2340"/>
    <cellStyle name="Normal 253 2" xfId="1270"/>
    <cellStyle name="Normal 253 2 2" xfId="1922"/>
    <cellStyle name="Normal 253 2 3" xfId="4462"/>
    <cellStyle name="Normal 253 2 3 2" xfId="6288"/>
    <cellStyle name="Normal 253 3" xfId="5248"/>
    <cellStyle name="Normal 253 3 2" xfId="7074"/>
    <cellStyle name="Normal 254" xfId="1316"/>
    <cellStyle name="Normal 254 2" xfId="1398"/>
    <cellStyle name="Normal 254 2 2" xfId="1729"/>
    <cellStyle name="Normal 254 2 3" xfId="4573"/>
    <cellStyle name="Normal 254 2 3 2" xfId="6399"/>
    <cellStyle name="Normal 254 3" xfId="1880"/>
    <cellStyle name="Normal 254 4" xfId="4504"/>
    <cellStyle name="Normal 254 4 2" xfId="6330"/>
    <cellStyle name="Normal 255" xfId="1259"/>
    <cellStyle name="Normal 255 2" xfId="1337"/>
    <cellStyle name="Normal 255 2 2" xfId="1824"/>
    <cellStyle name="Normal 255 2 3" xfId="4519"/>
    <cellStyle name="Normal 255 2 3 2" xfId="6345"/>
    <cellStyle name="Normal 255 3" xfId="1932"/>
    <cellStyle name="Normal 255 4" xfId="4452"/>
    <cellStyle name="Normal 255 4 2" xfId="6278"/>
    <cellStyle name="Normal 256" xfId="5659"/>
    <cellStyle name="Normal 256 2" xfId="7506"/>
    <cellStyle name="Normal 257" xfId="5680"/>
    <cellStyle name="Normal 257 2" xfId="7512"/>
    <cellStyle name="Normal 26" xfId="99"/>
    <cellStyle name="Normal 26 10" xfId="390"/>
    <cellStyle name="Normal 26 10 2" xfId="687"/>
    <cellStyle name="Normal 26 10 3" xfId="1076"/>
    <cellStyle name="Normal 26 10 4" xfId="4220"/>
    <cellStyle name="Normal 26 10 4 2" xfId="6050"/>
    <cellStyle name="Normal 26 11" xfId="391"/>
    <cellStyle name="Normal 26 11 2" xfId="636"/>
    <cellStyle name="Normal 26 11 3" xfId="1077"/>
    <cellStyle name="Normal 26 11 4" xfId="4221"/>
    <cellStyle name="Normal 26 11 4 2" xfId="6051"/>
    <cellStyle name="Normal 26 12" xfId="389"/>
    <cellStyle name="Normal 26 12 2" xfId="1075"/>
    <cellStyle name="Normal 26 12 3" xfId="4219"/>
    <cellStyle name="Normal 26 12 3 2" xfId="6049"/>
    <cellStyle name="Normal 26 13" xfId="806"/>
    <cellStyle name="Normal 26 14" xfId="3835"/>
    <cellStyle name="Normal 26 14 2" xfId="5733"/>
    <cellStyle name="Normal 26 2" xfId="392"/>
    <cellStyle name="Normal 26 2 2" xfId="562"/>
    <cellStyle name="Normal 26 2 3" xfId="1078"/>
    <cellStyle name="Normal 26 2 4" xfId="4222"/>
    <cellStyle name="Normal 26 2 4 2" xfId="6052"/>
    <cellStyle name="Normal 26 2 5" xfId="3836"/>
    <cellStyle name="Normal 26 3" xfId="393"/>
    <cellStyle name="Normal 26 3 2" xfId="688"/>
    <cellStyle name="Normal 26 3 3" xfId="1079"/>
    <cellStyle name="Normal 26 3 4" xfId="4223"/>
    <cellStyle name="Normal 26 3 4 2" xfId="6053"/>
    <cellStyle name="Normal 26 4" xfId="394"/>
    <cellStyle name="Normal 26 4 2" xfId="637"/>
    <cellStyle name="Normal 26 4 3" xfId="1080"/>
    <cellStyle name="Normal 26 4 4" xfId="4224"/>
    <cellStyle name="Normal 26 4 4 2" xfId="6054"/>
    <cellStyle name="Normal 26 5" xfId="395"/>
    <cellStyle name="Normal 26 5 2" xfId="689"/>
    <cellStyle name="Normal 26 5 3" xfId="1081"/>
    <cellStyle name="Normal 26 5 4" xfId="4225"/>
    <cellStyle name="Normal 26 5 4 2" xfId="6055"/>
    <cellStyle name="Normal 26 6" xfId="396"/>
    <cellStyle name="Normal 26 6 2" xfId="596"/>
    <cellStyle name="Normal 26 6 3" xfId="1082"/>
    <cellStyle name="Normal 26 6 4" xfId="4226"/>
    <cellStyle name="Normal 26 6 4 2" xfId="6056"/>
    <cellStyle name="Normal 26 7" xfId="397"/>
    <cellStyle name="Normal 26 7 2" xfId="690"/>
    <cellStyle name="Normal 26 7 3" xfId="1083"/>
    <cellStyle name="Normal 26 7 4" xfId="4227"/>
    <cellStyle name="Normal 26 7 4 2" xfId="6057"/>
    <cellStyle name="Normal 26 8" xfId="398"/>
    <cellStyle name="Normal 26 8 2" xfId="638"/>
    <cellStyle name="Normal 26 8 3" xfId="1084"/>
    <cellStyle name="Normal 26 8 4" xfId="4228"/>
    <cellStyle name="Normal 26 8 4 2" xfId="6058"/>
    <cellStyle name="Normal 26 9" xfId="399"/>
    <cellStyle name="Normal 26 9 2" xfId="691"/>
    <cellStyle name="Normal 26 9 3" xfId="1085"/>
    <cellStyle name="Normal 26 9 4" xfId="4229"/>
    <cellStyle name="Normal 26 9 4 2" xfId="6059"/>
    <cellStyle name="Normal 27" xfId="24"/>
    <cellStyle name="Normal 27 10" xfId="2349"/>
    <cellStyle name="Normal 27 10 2" xfId="3052"/>
    <cellStyle name="Normal 27 10 3" xfId="5249"/>
    <cellStyle name="Normal 27 10 3 2" xfId="7075"/>
    <cellStyle name="Normal 27 11" xfId="2350"/>
    <cellStyle name="Normal 27 11 2" xfId="2802"/>
    <cellStyle name="Normal 27 11 3" xfId="5250"/>
    <cellStyle name="Normal 27 11 3 2" xfId="7076"/>
    <cellStyle name="Normal 27 12" xfId="2351"/>
    <cellStyle name="Normal 27 12 2" xfId="2974"/>
    <cellStyle name="Normal 27 12 3" xfId="5251"/>
    <cellStyle name="Normal 27 12 3 2" xfId="7077"/>
    <cellStyle name="Normal 27 13" xfId="2352"/>
    <cellStyle name="Normal 27 13 2" xfId="3728"/>
    <cellStyle name="Normal 27 13 3" xfId="5252"/>
    <cellStyle name="Normal 27 13 3 2" xfId="7078"/>
    <cellStyle name="Normal 27 14" xfId="2353"/>
    <cellStyle name="Normal 27 14 2" xfId="3688"/>
    <cellStyle name="Normal 27 14 3" xfId="5253"/>
    <cellStyle name="Normal 27 14 3 2" xfId="7079"/>
    <cellStyle name="Normal 27 15" xfId="2354"/>
    <cellStyle name="Normal 27 15 2" xfId="3177"/>
    <cellStyle name="Normal 27 15 3" xfId="5254"/>
    <cellStyle name="Normal 27 15 3 2" xfId="7080"/>
    <cellStyle name="Normal 27 16" xfId="2355"/>
    <cellStyle name="Normal 27 16 2" xfId="3185"/>
    <cellStyle name="Normal 27 16 3" xfId="5255"/>
    <cellStyle name="Normal 27 16 3 2" xfId="7081"/>
    <cellStyle name="Normal 27 17" xfId="2356"/>
    <cellStyle name="Normal 27 17 2" xfId="3316"/>
    <cellStyle name="Normal 27 17 3" xfId="5256"/>
    <cellStyle name="Normal 27 17 3 2" xfId="7082"/>
    <cellStyle name="Normal 27 18" xfId="2357"/>
    <cellStyle name="Normal 27 18 2" xfId="2933"/>
    <cellStyle name="Normal 27 18 3" xfId="5257"/>
    <cellStyle name="Normal 27 18 3 2" xfId="7083"/>
    <cellStyle name="Normal 27 19" xfId="2358"/>
    <cellStyle name="Normal 27 19 2" xfId="3049"/>
    <cellStyle name="Normal 27 19 3" xfId="5258"/>
    <cellStyle name="Normal 27 19 3 2" xfId="7084"/>
    <cellStyle name="Normal 27 2" xfId="400"/>
    <cellStyle name="Normal 27 2 2" xfId="692"/>
    <cellStyle name="Normal 27 2 3" xfId="1086"/>
    <cellStyle name="Normal 27 2 4" xfId="4230"/>
    <cellStyle name="Normal 27 2 4 2" xfId="6060"/>
    <cellStyle name="Normal 27 20" xfId="2359"/>
    <cellStyle name="Normal 27 20 2" xfId="2808"/>
    <cellStyle name="Normal 27 20 3" xfId="5259"/>
    <cellStyle name="Normal 27 20 3 2" xfId="7085"/>
    <cellStyle name="Normal 27 21" xfId="2360"/>
    <cellStyle name="Normal 27 21 2" xfId="3733"/>
    <cellStyle name="Normal 27 21 3" xfId="5260"/>
    <cellStyle name="Normal 27 21 3 2" xfId="7086"/>
    <cellStyle name="Normal 27 22" xfId="2361"/>
    <cellStyle name="Normal 27 22 2" xfId="3377"/>
    <cellStyle name="Normal 27 22 3" xfId="5261"/>
    <cellStyle name="Normal 27 22 3 2" xfId="7087"/>
    <cellStyle name="Normal 27 23" xfId="2362"/>
    <cellStyle name="Normal 27 23 2" xfId="3589"/>
    <cellStyle name="Normal 27 23 3" xfId="5262"/>
    <cellStyle name="Normal 27 23 3 2" xfId="7088"/>
    <cellStyle name="Normal 27 24" xfId="2363"/>
    <cellStyle name="Normal 27 24 2" xfId="3496"/>
    <cellStyle name="Normal 27 24 3" xfId="5263"/>
    <cellStyle name="Normal 27 24 3 2" xfId="7089"/>
    <cellStyle name="Normal 27 25" xfId="2364"/>
    <cellStyle name="Normal 27 25 2" xfId="3050"/>
    <cellStyle name="Normal 27 25 3" xfId="5264"/>
    <cellStyle name="Normal 27 25 3 2" xfId="7090"/>
    <cellStyle name="Normal 27 26" xfId="2365"/>
    <cellStyle name="Normal 27 26 2" xfId="3394"/>
    <cellStyle name="Normal 27 26 3" xfId="5265"/>
    <cellStyle name="Normal 27 26 3 2" xfId="7091"/>
    <cellStyle name="Normal 27 27" xfId="2366"/>
    <cellStyle name="Normal 27 27 2" xfId="2916"/>
    <cellStyle name="Normal 27 27 3" xfId="5266"/>
    <cellStyle name="Normal 27 27 3 2" xfId="7092"/>
    <cellStyle name="Normal 27 28" xfId="2367"/>
    <cellStyle name="Normal 27 28 2" xfId="3497"/>
    <cellStyle name="Normal 27 28 3" xfId="5267"/>
    <cellStyle name="Normal 27 28 3 2" xfId="7093"/>
    <cellStyle name="Normal 27 29" xfId="2368"/>
    <cellStyle name="Normal 27 29 2" xfId="3143"/>
    <cellStyle name="Normal 27 29 3" xfId="5268"/>
    <cellStyle name="Normal 27 29 3 2" xfId="7094"/>
    <cellStyle name="Normal 27 3" xfId="2369"/>
    <cellStyle name="Normal 27 3 2" xfId="3375"/>
    <cellStyle name="Normal 27 3 3" xfId="5269"/>
    <cellStyle name="Normal 27 3 3 2" xfId="7095"/>
    <cellStyle name="Normal 27 30" xfId="2370"/>
    <cellStyle name="Normal 27 30 2" xfId="2800"/>
    <cellStyle name="Normal 27 30 3" xfId="5270"/>
    <cellStyle name="Normal 27 30 3 2" xfId="7096"/>
    <cellStyle name="Normal 27 31" xfId="2371"/>
    <cellStyle name="Normal 27 31 2" xfId="3509"/>
    <cellStyle name="Normal 27 31 3" xfId="5271"/>
    <cellStyle name="Normal 27 31 3 2" xfId="7097"/>
    <cellStyle name="Normal 27 32" xfId="2372"/>
    <cellStyle name="Normal 27 32 2" xfId="3133"/>
    <cellStyle name="Normal 27 32 3" xfId="5272"/>
    <cellStyle name="Normal 27 32 3 2" xfId="7098"/>
    <cellStyle name="Normal 27 4" xfId="2373"/>
    <cellStyle name="Normal 27 4 2" xfId="3586"/>
    <cellStyle name="Normal 27 4 3" xfId="5273"/>
    <cellStyle name="Normal 27 4 3 2" xfId="7099"/>
    <cellStyle name="Normal 27 5" xfId="2374"/>
    <cellStyle name="Normal 27 5 2" xfId="3511"/>
    <cellStyle name="Normal 27 5 3" xfId="5274"/>
    <cellStyle name="Normal 27 5 3 2" xfId="7100"/>
    <cellStyle name="Normal 27 6" xfId="2375"/>
    <cellStyle name="Normal 27 6 2" xfId="3512"/>
    <cellStyle name="Normal 27 6 3" xfId="5275"/>
    <cellStyle name="Normal 27 6 3 2" xfId="7101"/>
    <cellStyle name="Normal 27 7" xfId="2376"/>
    <cellStyle name="Normal 27 7 2" xfId="3513"/>
    <cellStyle name="Normal 27 7 3" xfId="5276"/>
    <cellStyle name="Normal 27 7 3 2" xfId="7102"/>
    <cellStyle name="Normal 27 8" xfId="2377"/>
    <cellStyle name="Normal 27 8 2" xfId="3514"/>
    <cellStyle name="Normal 27 8 3" xfId="5277"/>
    <cellStyle name="Normal 27 8 3 2" xfId="7103"/>
    <cellStyle name="Normal 27 9" xfId="2378"/>
    <cellStyle name="Normal 27 9 2" xfId="3641"/>
    <cellStyle name="Normal 27 9 3" xfId="5278"/>
    <cellStyle name="Normal 27 9 3 2" xfId="7104"/>
    <cellStyle name="Normal 28" xfId="25"/>
    <cellStyle name="Normal 28 10" xfId="2379"/>
    <cellStyle name="Normal 28 10 2" xfId="3515"/>
    <cellStyle name="Normal 28 10 3" xfId="5279"/>
    <cellStyle name="Normal 28 10 3 2" xfId="7105"/>
    <cellStyle name="Normal 28 11" xfId="2380"/>
    <cellStyle name="Normal 28 11 2" xfId="3516"/>
    <cellStyle name="Normal 28 11 3" xfId="5280"/>
    <cellStyle name="Normal 28 11 3 2" xfId="7106"/>
    <cellStyle name="Normal 28 12" xfId="2381"/>
    <cellStyle name="Normal 28 12 2" xfId="3517"/>
    <cellStyle name="Normal 28 12 3" xfId="5281"/>
    <cellStyle name="Normal 28 12 3 2" xfId="7107"/>
    <cellStyle name="Normal 28 13" xfId="2382"/>
    <cellStyle name="Normal 28 13 2" xfId="2890"/>
    <cellStyle name="Normal 28 13 3" xfId="5282"/>
    <cellStyle name="Normal 28 13 3 2" xfId="7108"/>
    <cellStyle name="Normal 28 14" xfId="2383"/>
    <cellStyle name="Normal 28 14 2" xfId="3030"/>
    <cellStyle name="Normal 28 14 3" xfId="5283"/>
    <cellStyle name="Normal 28 14 3 2" xfId="7109"/>
    <cellStyle name="Normal 28 15" xfId="2384"/>
    <cellStyle name="Normal 28 15 2" xfId="3507"/>
    <cellStyle name="Normal 28 15 3" xfId="5284"/>
    <cellStyle name="Normal 28 15 3 2" xfId="7110"/>
    <cellStyle name="Normal 28 16" xfId="2385"/>
    <cellStyle name="Normal 28 16 2" xfId="3217"/>
    <cellStyle name="Normal 28 16 3" xfId="5285"/>
    <cellStyle name="Normal 28 16 3 2" xfId="7111"/>
    <cellStyle name="Normal 28 17" xfId="2386"/>
    <cellStyle name="Normal 28 17 2" xfId="3277"/>
    <cellStyle name="Normal 28 17 3" xfId="5286"/>
    <cellStyle name="Normal 28 17 3 2" xfId="7112"/>
    <cellStyle name="Normal 28 18" xfId="2387"/>
    <cellStyle name="Normal 28 18 2" xfId="3275"/>
    <cellStyle name="Normal 28 18 3" xfId="5287"/>
    <cellStyle name="Normal 28 18 3 2" xfId="7113"/>
    <cellStyle name="Normal 28 19" xfId="2388"/>
    <cellStyle name="Normal 28 19 2" xfId="3173"/>
    <cellStyle name="Normal 28 19 3" xfId="5288"/>
    <cellStyle name="Normal 28 19 3 2" xfId="7114"/>
    <cellStyle name="Normal 28 2" xfId="401"/>
    <cellStyle name="Normal 28 2 2" xfId="693"/>
    <cellStyle name="Normal 28 2 3" xfId="1087"/>
    <cellStyle name="Normal 28 2 4" xfId="4231"/>
    <cellStyle name="Normal 28 2 4 2" xfId="6061"/>
    <cellStyle name="Normal 28 20" xfId="2389"/>
    <cellStyle name="Normal 28 20 2" xfId="3122"/>
    <cellStyle name="Normal 28 20 3" xfId="5289"/>
    <cellStyle name="Normal 28 20 3 2" xfId="7115"/>
    <cellStyle name="Normal 28 21" xfId="2390"/>
    <cellStyle name="Normal 28 21 2" xfId="3262"/>
    <cellStyle name="Normal 28 21 3" xfId="5290"/>
    <cellStyle name="Normal 28 21 3 2" xfId="7116"/>
    <cellStyle name="Normal 28 22" xfId="2391"/>
    <cellStyle name="Normal 28 22 2" xfId="3518"/>
    <cellStyle name="Normal 28 22 3" xfId="5291"/>
    <cellStyle name="Normal 28 22 3 2" xfId="7117"/>
    <cellStyle name="Normal 28 23" xfId="2392"/>
    <cellStyle name="Normal 28 23 2" xfId="3519"/>
    <cellStyle name="Normal 28 23 3" xfId="5292"/>
    <cellStyle name="Normal 28 23 3 2" xfId="7118"/>
    <cellStyle name="Normal 28 24" xfId="2393"/>
    <cellStyle name="Normal 28 24 2" xfId="3520"/>
    <cellStyle name="Normal 28 24 3" xfId="5293"/>
    <cellStyle name="Normal 28 24 3 2" xfId="7119"/>
    <cellStyle name="Normal 28 25" xfId="2394"/>
    <cellStyle name="Normal 28 25 2" xfId="3521"/>
    <cellStyle name="Normal 28 25 3" xfId="5294"/>
    <cellStyle name="Normal 28 25 3 2" xfId="7120"/>
    <cellStyle name="Normal 28 26" xfId="2395"/>
    <cellStyle name="Normal 28 26 2" xfId="3522"/>
    <cellStyle name="Normal 28 26 3" xfId="5295"/>
    <cellStyle name="Normal 28 26 3 2" xfId="7121"/>
    <cellStyle name="Normal 28 27" xfId="2396"/>
    <cellStyle name="Normal 28 27 2" xfId="3131"/>
    <cellStyle name="Normal 28 27 3" xfId="5296"/>
    <cellStyle name="Normal 28 27 3 2" xfId="7122"/>
    <cellStyle name="Normal 28 28" xfId="2397"/>
    <cellStyle name="Normal 28 28 2" xfId="3587"/>
    <cellStyle name="Normal 28 28 3" xfId="5297"/>
    <cellStyle name="Normal 28 28 3 2" xfId="7123"/>
    <cellStyle name="Normal 28 29" xfId="2398"/>
    <cellStyle name="Normal 28 29 2" xfId="3523"/>
    <cellStyle name="Normal 28 29 3" xfId="5298"/>
    <cellStyle name="Normal 28 29 3 2" xfId="7124"/>
    <cellStyle name="Normal 28 3" xfId="2399"/>
    <cellStyle name="Normal 28 3 2" xfId="3524"/>
    <cellStyle name="Normal 28 3 3" xfId="5299"/>
    <cellStyle name="Normal 28 3 3 2" xfId="7125"/>
    <cellStyle name="Normal 28 30" xfId="2400"/>
    <cellStyle name="Normal 28 30 2" xfId="3525"/>
    <cellStyle name="Normal 28 30 3" xfId="5300"/>
    <cellStyle name="Normal 28 30 3 2" xfId="7126"/>
    <cellStyle name="Normal 28 31" xfId="2401"/>
    <cellStyle name="Normal 28 31 2" xfId="3526"/>
    <cellStyle name="Normal 28 31 3" xfId="5301"/>
    <cellStyle name="Normal 28 31 3 2" xfId="7127"/>
    <cellStyle name="Normal 28 4" xfId="2402"/>
    <cellStyle name="Normal 28 4 2" xfId="3240"/>
    <cellStyle name="Normal 28 4 3" xfId="5302"/>
    <cellStyle name="Normal 28 4 3 2" xfId="7128"/>
    <cellStyle name="Normal 28 5" xfId="2403"/>
    <cellStyle name="Normal 28 5 2" xfId="3381"/>
    <cellStyle name="Normal 28 5 3" xfId="5303"/>
    <cellStyle name="Normal 28 5 3 2" xfId="7129"/>
    <cellStyle name="Normal 28 6" xfId="2404"/>
    <cellStyle name="Normal 28 6 2" xfId="3527"/>
    <cellStyle name="Normal 28 6 3" xfId="5304"/>
    <cellStyle name="Normal 28 6 3 2" xfId="7130"/>
    <cellStyle name="Normal 28 7" xfId="2405"/>
    <cellStyle name="Normal 28 7 2" xfId="3528"/>
    <cellStyle name="Normal 28 7 3" xfId="5305"/>
    <cellStyle name="Normal 28 7 3 2" xfId="7131"/>
    <cellStyle name="Normal 28 8" xfId="2406"/>
    <cellStyle name="Normal 28 8 2" xfId="3529"/>
    <cellStyle name="Normal 28 8 3" xfId="5306"/>
    <cellStyle name="Normal 28 8 3 2" xfId="7132"/>
    <cellStyle name="Normal 28 9" xfId="2407"/>
    <cellStyle name="Normal 28 9 2" xfId="3749"/>
    <cellStyle name="Normal 28 9 3" xfId="5307"/>
    <cellStyle name="Normal 28 9 3 2" xfId="7133"/>
    <cellStyle name="Normal 29" xfId="26"/>
    <cellStyle name="Normal 29 10" xfId="2408"/>
    <cellStyle name="Normal 29 10 2" xfId="2911"/>
    <cellStyle name="Normal 29 10 3" xfId="5308"/>
    <cellStyle name="Normal 29 10 3 2" xfId="7134"/>
    <cellStyle name="Normal 29 11" xfId="2409"/>
    <cellStyle name="Normal 29 11 2" xfId="3689"/>
    <cellStyle name="Normal 29 11 3" xfId="5309"/>
    <cellStyle name="Normal 29 11 3 2" xfId="7135"/>
    <cellStyle name="Normal 29 12" xfId="2410"/>
    <cellStyle name="Normal 29 12 2" xfId="3119"/>
    <cellStyle name="Normal 29 12 3" xfId="5310"/>
    <cellStyle name="Normal 29 12 3 2" xfId="7136"/>
    <cellStyle name="Normal 29 13" xfId="2411"/>
    <cellStyle name="Normal 29 13 2" xfId="3374"/>
    <cellStyle name="Normal 29 13 3" xfId="5311"/>
    <cellStyle name="Normal 29 13 3 2" xfId="7137"/>
    <cellStyle name="Normal 29 14" xfId="2412"/>
    <cellStyle name="Normal 29 14 2" xfId="3142"/>
    <cellStyle name="Normal 29 14 3" xfId="5312"/>
    <cellStyle name="Normal 29 14 3 2" xfId="7138"/>
    <cellStyle name="Normal 29 15" xfId="2413"/>
    <cellStyle name="Normal 29 15 2" xfId="2947"/>
    <cellStyle name="Normal 29 15 3" xfId="5313"/>
    <cellStyle name="Normal 29 15 3 2" xfId="7139"/>
    <cellStyle name="Normal 29 16" xfId="2414"/>
    <cellStyle name="Normal 29 16 2" xfId="2958"/>
    <cellStyle name="Normal 29 16 3" xfId="5314"/>
    <cellStyle name="Normal 29 16 3 2" xfId="7140"/>
    <cellStyle name="Normal 29 17" xfId="2415"/>
    <cellStyle name="Normal 29 17 2" xfId="3534"/>
    <cellStyle name="Normal 29 17 3" xfId="5315"/>
    <cellStyle name="Normal 29 17 3 2" xfId="7141"/>
    <cellStyle name="Normal 29 18" xfId="2416"/>
    <cellStyle name="Normal 29 18 2" xfId="3252"/>
    <cellStyle name="Normal 29 18 3" xfId="5316"/>
    <cellStyle name="Normal 29 18 3 2" xfId="7142"/>
    <cellStyle name="Normal 29 19" xfId="2417"/>
    <cellStyle name="Normal 29 19 2" xfId="2862"/>
    <cellStyle name="Normal 29 19 3" xfId="5317"/>
    <cellStyle name="Normal 29 19 3 2" xfId="7143"/>
    <cellStyle name="Normal 29 2" xfId="402"/>
    <cellStyle name="Normal 29 2 2" xfId="574"/>
    <cellStyle name="Normal 29 2 3" xfId="1088"/>
    <cellStyle name="Normal 29 2 4" xfId="4232"/>
    <cellStyle name="Normal 29 2 4 2" xfId="6062"/>
    <cellStyle name="Normal 29 20" xfId="2418"/>
    <cellStyle name="Normal 29 20 2" xfId="3535"/>
    <cellStyle name="Normal 29 20 3" xfId="5318"/>
    <cellStyle name="Normal 29 20 3 2" xfId="7144"/>
    <cellStyle name="Normal 29 21" xfId="2419"/>
    <cellStyle name="Normal 29 21 2" xfId="3536"/>
    <cellStyle name="Normal 29 21 3" xfId="5319"/>
    <cellStyle name="Normal 29 21 3 2" xfId="7145"/>
    <cellStyle name="Normal 29 22" xfId="2420"/>
    <cellStyle name="Normal 29 22 2" xfId="3253"/>
    <cellStyle name="Normal 29 22 3" xfId="5320"/>
    <cellStyle name="Normal 29 22 3 2" xfId="7146"/>
    <cellStyle name="Normal 29 23" xfId="2421"/>
    <cellStyle name="Normal 29 23 2" xfId="3376"/>
    <cellStyle name="Normal 29 23 3" xfId="5321"/>
    <cellStyle name="Normal 29 23 3 2" xfId="7147"/>
    <cellStyle name="Normal 29 24" xfId="2422"/>
    <cellStyle name="Normal 29 24 2" xfId="3537"/>
    <cellStyle name="Normal 29 24 3" xfId="5322"/>
    <cellStyle name="Normal 29 24 3 2" xfId="7148"/>
    <cellStyle name="Normal 29 25" xfId="2423"/>
    <cellStyle name="Normal 29 25 2" xfId="3074"/>
    <cellStyle name="Normal 29 25 3" xfId="5323"/>
    <cellStyle name="Normal 29 25 3 2" xfId="7149"/>
    <cellStyle name="Normal 29 26" xfId="2424"/>
    <cellStyle name="Normal 29 26 2" xfId="3013"/>
    <cellStyle name="Normal 29 26 3" xfId="5324"/>
    <cellStyle name="Normal 29 26 3 2" xfId="7150"/>
    <cellStyle name="Normal 29 27" xfId="2425"/>
    <cellStyle name="Normal 29 27 2" xfId="2844"/>
    <cellStyle name="Normal 29 27 3" xfId="5325"/>
    <cellStyle name="Normal 29 27 3 2" xfId="7151"/>
    <cellStyle name="Normal 29 28" xfId="2426"/>
    <cellStyle name="Normal 29 28 2" xfId="3610"/>
    <cellStyle name="Normal 29 28 3" xfId="5326"/>
    <cellStyle name="Normal 29 28 3 2" xfId="7152"/>
    <cellStyle name="Normal 29 29" xfId="2427"/>
    <cellStyle name="Normal 29 29 2" xfId="2816"/>
    <cellStyle name="Normal 29 29 3" xfId="5327"/>
    <cellStyle name="Normal 29 29 3 2" xfId="7153"/>
    <cellStyle name="Normal 29 3" xfId="2428"/>
    <cellStyle name="Normal 29 3 2" xfId="3031"/>
    <cellStyle name="Normal 29 3 3" xfId="5328"/>
    <cellStyle name="Normal 29 3 3 2" xfId="7154"/>
    <cellStyle name="Normal 29 30" xfId="2429"/>
    <cellStyle name="Normal 29 30 2" xfId="3690"/>
    <cellStyle name="Normal 29 30 3" xfId="5329"/>
    <cellStyle name="Normal 29 30 3 2" xfId="7155"/>
    <cellStyle name="Normal 29 4" xfId="2430"/>
    <cellStyle name="Normal 29 4 2" xfId="3186"/>
    <cellStyle name="Normal 29 4 3" xfId="5330"/>
    <cellStyle name="Normal 29 4 3 2" xfId="7156"/>
    <cellStyle name="Normal 29 5" xfId="2431"/>
    <cellStyle name="Normal 29 5 2" xfId="3737"/>
    <cellStyle name="Normal 29 5 3" xfId="5331"/>
    <cellStyle name="Normal 29 5 3 2" xfId="7157"/>
    <cellStyle name="Normal 29 6" xfId="2432"/>
    <cellStyle name="Normal 29 6 2" xfId="3011"/>
    <cellStyle name="Normal 29 6 3" xfId="5332"/>
    <cellStyle name="Normal 29 6 3 2" xfId="7158"/>
    <cellStyle name="Normal 29 7" xfId="2433"/>
    <cellStyle name="Normal 29 7 2" xfId="3691"/>
    <cellStyle name="Normal 29 7 3" xfId="5333"/>
    <cellStyle name="Normal 29 7 3 2" xfId="7159"/>
    <cellStyle name="Normal 29 8" xfId="2434"/>
    <cellStyle name="Normal 29 8 2" xfId="3037"/>
    <cellStyle name="Normal 29 8 3" xfId="5334"/>
    <cellStyle name="Normal 29 8 3 2" xfId="7160"/>
    <cellStyle name="Normal 29 9" xfId="2435"/>
    <cellStyle name="Normal 29 9 2" xfId="2970"/>
    <cellStyle name="Normal 29 9 3" xfId="5335"/>
    <cellStyle name="Normal 29 9 3 2" xfId="7161"/>
    <cellStyle name="Normal 3" xfId="3"/>
    <cellStyle name="Normal 3 10" xfId="639"/>
    <cellStyle name="Normal 3 10 2" xfId="2499"/>
    <cellStyle name="Normal 3 10 3" xfId="4413"/>
    <cellStyle name="Normal 3 10 3 2" xfId="6242"/>
    <cellStyle name="Normal 3 11" xfId="597"/>
    <cellStyle name="Normal 3 11 2" xfId="2573"/>
    <cellStyle name="Normal 3 11 3" xfId="4401"/>
    <cellStyle name="Normal 3 11 3 2" xfId="6231"/>
    <cellStyle name="Normal 3 12" xfId="640"/>
    <cellStyle name="Normal 3 12 2" xfId="2491"/>
    <cellStyle name="Normal 3 12 3" xfId="4414"/>
    <cellStyle name="Normal 3 12 3 2" xfId="6243"/>
    <cellStyle name="Normal 3 13" xfId="1368"/>
    <cellStyle name="Normal 3 13 2" xfId="1797"/>
    <cellStyle name="Normal 3 13 3" xfId="4547"/>
    <cellStyle name="Normal 3 13 3 2" xfId="6373"/>
    <cellStyle name="Normal 3 14" xfId="1365"/>
    <cellStyle name="Normal 3 14 2" xfId="1800"/>
    <cellStyle name="Normal 3 14 3" xfId="4544"/>
    <cellStyle name="Normal 3 14 3 2" xfId="6370"/>
    <cellStyle name="Normal 3 15" xfId="1325"/>
    <cellStyle name="Normal 3 15 2" xfId="1852"/>
    <cellStyle name="Normal 3 15 3" xfId="4509"/>
    <cellStyle name="Normal 3 15 3 2" xfId="6335"/>
    <cellStyle name="Normal 3 16" xfId="1445"/>
    <cellStyle name="Normal 3 16 2" xfId="1655"/>
    <cellStyle name="Normal 3 16 3" xfId="4611"/>
    <cellStyle name="Normal 3 16 3 2" xfId="6437"/>
    <cellStyle name="Normal 3 17" xfId="1435"/>
    <cellStyle name="Normal 3 17 2" xfId="1701"/>
    <cellStyle name="Normal 3 17 3" xfId="4601"/>
    <cellStyle name="Normal 3 17 3 2" xfId="6427"/>
    <cellStyle name="Normal 3 18" xfId="1380"/>
    <cellStyle name="Normal 3 18 2" xfId="1771"/>
    <cellStyle name="Normal 3 18 3" xfId="4558"/>
    <cellStyle name="Normal 3 18 3 2" xfId="6384"/>
    <cellStyle name="Normal 3 19" xfId="1418"/>
    <cellStyle name="Normal 3 19 2" xfId="1713"/>
    <cellStyle name="Normal 3 19 3" xfId="4589"/>
    <cellStyle name="Normal 3 19 3 2" xfId="6415"/>
    <cellStyle name="Normal 3 2" xfId="404"/>
    <cellStyle name="Normal 3 2 2" xfId="1090"/>
    <cellStyle name="Normal 3 2 2 2" xfId="1438"/>
    <cellStyle name="Normal 3 2 2 2 2" xfId="1424"/>
    <cellStyle name="Normal 3 2 2 2 2 2" xfId="5693"/>
    <cellStyle name="Normal 3 2 2 2 3" xfId="4604"/>
    <cellStyle name="Normal 3 2 2 2 3 2" xfId="6430"/>
    <cellStyle name="Normal 3 2 2 2 4" xfId="6228"/>
    <cellStyle name="Normal 3 2 2 3" xfId="4438"/>
    <cellStyle name="Normal 3 2 2 3 2" xfId="5683"/>
    <cellStyle name="Normal 3 2 2 4" xfId="3839"/>
    <cellStyle name="Normal 3 2 2 4 2" xfId="5700"/>
    <cellStyle name="Normal 3 2 2 5" xfId="5673"/>
    <cellStyle name="Normal 3 2 3" xfId="1427"/>
    <cellStyle name="Normal 3 2 3 2" xfId="7488"/>
    <cellStyle name="Normal 3 2 3 2 2" xfId="5666"/>
    <cellStyle name="Normal 3 2 3 3" xfId="5665"/>
    <cellStyle name="Normal 3 2 3 4" xfId="5672"/>
    <cellStyle name="Normal 3 2 3 5" xfId="7502"/>
    <cellStyle name="Normal 3 2 4" xfId="4234"/>
    <cellStyle name="Normal 3 2 4 2" xfId="6064"/>
    <cellStyle name="Normal 3 2 4 2 2" xfId="7497"/>
    <cellStyle name="Normal 3 2 4 3" xfId="7500"/>
    <cellStyle name="Normal 3 2 4 4" xfId="5678"/>
    <cellStyle name="Normal 3 2 5" xfId="3838"/>
    <cellStyle name="Normal 3 2 5 2" xfId="5735"/>
    <cellStyle name="Normal 3 2 5 2 2" xfId="5677"/>
    <cellStyle name="Normal 3 2 5 3" xfId="5661"/>
    <cellStyle name="Normal 3 2 6" xfId="5695"/>
    <cellStyle name="Normal 3 2 7" xfId="5664"/>
    <cellStyle name="Normal 3 2 8" xfId="5690"/>
    <cellStyle name="Normal 3 20" xfId="1315"/>
    <cellStyle name="Normal 3 20 2" xfId="1881"/>
    <cellStyle name="Normal 3 20 3" xfId="4503"/>
    <cellStyle name="Normal 3 20 3 2" xfId="6329"/>
    <cellStyle name="Normal 3 21" xfId="1409"/>
    <cellStyle name="Normal 3 21 2" xfId="1719"/>
    <cellStyle name="Normal 3 21 3" xfId="4583"/>
    <cellStyle name="Normal 3 21 3 2" xfId="6409"/>
    <cellStyle name="Normal 3 22" xfId="1253"/>
    <cellStyle name="Normal 3 22 2" xfId="1937"/>
    <cellStyle name="Normal 3 22 3" xfId="4447"/>
    <cellStyle name="Normal 3 22 3 2" xfId="6273"/>
    <cellStyle name="Normal 3 23" xfId="1254"/>
    <cellStyle name="Normal 3 23 2" xfId="1936"/>
    <cellStyle name="Normal 3 23 3" xfId="4448"/>
    <cellStyle name="Normal 3 23 3 2" xfId="6274"/>
    <cellStyle name="Normal 3 24" xfId="1353"/>
    <cellStyle name="Normal 3 24 2" xfId="1810"/>
    <cellStyle name="Normal 3 24 3" xfId="4533"/>
    <cellStyle name="Normal 3 24 3 2" xfId="6359"/>
    <cellStyle name="Normal 3 25" xfId="1403"/>
    <cellStyle name="Normal 3 25 2" xfId="1725"/>
    <cellStyle name="Normal 3 25 3" xfId="4577"/>
    <cellStyle name="Normal 3 25 3 2" xfId="6403"/>
    <cellStyle name="Normal 3 26" xfId="1444"/>
    <cellStyle name="Normal 3 26 2" xfId="1656"/>
    <cellStyle name="Normal 3 26 3" xfId="4610"/>
    <cellStyle name="Normal 3 26 3 2" xfId="6436"/>
    <cellStyle name="Normal 3 27" xfId="1372"/>
    <cellStyle name="Normal 3 27 2" xfId="1793"/>
    <cellStyle name="Normal 3 27 3" xfId="4551"/>
    <cellStyle name="Normal 3 27 3 2" xfId="6377"/>
    <cellStyle name="Normal 3 28" xfId="1410"/>
    <cellStyle name="Normal 3 28 2" xfId="1718"/>
    <cellStyle name="Normal 3 28 3" xfId="4584"/>
    <cellStyle name="Normal 3 28 3 2" xfId="6410"/>
    <cellStyle name="Normal 3 29" xfId="1343"/>
    <cellStyle name="Normal 3 29 2" xfId="1818"/>
    <cellStyle name="Normal 3 29 3" xfId="4525"/>
    <cellStyle name="Normal 3 29 3 2" xfId="6351"/>
    <cellStyle name="Normal 3 3" xfId="403"/>
    <cellStyle name="Normal 3 3 2" xfId="641"/>
    <cellStyle name="Normal 3 3 2 2" xfId="7505"/>
    <cellStyle name="Normal 3 3 2 3" xfId="5694"/>
    <cellStyle name="Normal 3 3 3" xfId="1089"/>
    <cellStyle name="Normal 3 3 3 2" xfId="5691"/>
    <cellStyle name="Normal 3 3 4" xfId="4233"/>
    <cellStyle name="Normal 3 3 4 2" xfId="6063"/>
    <cellStyle name="Normal 3 3 4 3" xfId="7496"/>
    <cellStyle name="Normal 3 3 5" xfId="3840"/>
    <cellStyle name="Normal 3 3 6" xfId="5699"/>
    <cellStyle name="Normal 3 30" xfId="230"/>
    <cellStyle name="Normal 3 30 2" xfId="405"/>
    <cellStyle name="Normal 3 30 2 2" xfId="598"/>
    <cellStyle name="Normal 3 30 2 3" xfId="1091"/>
    <cellStyle name="Normal 3 30 2 4" xfId="4235"/>
    <cellStyle name="Normal 3 30 2 4 2" xfId="6065"/>
    <cellStyle name="Normal 3 31" xfId="1286"/>
    <cellStyle name="Normal 3 31 2" xfId="1906"/>
    <cellStyle name="Normal 3 31 3" xfId="4478"/>
    <cellStyle name="Normal 3 31 3 2" xfId="6304"/>
    <cellStyle name="Normal 3 32" xfId="1338"/>
    <cellStyle name="Normal 3 32 2" xfId="1823"/>
    <cellStyle name="Normal 3 32 3" xfId="4520"/>
    <cellStyle name="Normal 3 32 3 2" xfId="6346"/>
    <cellStyle name="Normal 3 33" xfId="1378"/>
    <cellStyle name="Normal 3 33 2" xfId="1788"/>
    <cellStyle name="Normal 3 33 3" xfId="4556"/>
    <cellStyle name="Normal 3 33 3 2" xfId="6382"/>
    <cellStyle name="Normal 3 34" xfId="1287"/>
    <cellStyle name="Normal 3 34 2" xfId="1905"/>
    <cellStyle name="Normal 3 34 3" xfId="4479"/>
    <cellStyle name="Normal 3 34 3 2" xfId="6305"/>
    <cellStyle name="Normal 3 35" xfId="1366"/>
    <cellStyle name="Normal 3 35 2" xfId="1799"/>
    <cellStyle name="Normal 3 35 3" xfId="4545"/>
    <cellStyle name="Normal 3 35 3 2" xfId="6371"/>
    <cellStyle name="Normal 3 36" xfId="2445"/>
    <cellStyle name="Normal 3 36 2" xfId="3692"/>
    <cellStyle name="Normal 3 36 3" xfId="5336"/>
    <cellStyle name="Normal 3 36 3 2" xfId="7162"/>
    <cellStyle name="Normal 3 37" xfId="2446"/>
    <cellStyle name="Normal 3 37 2" xfId="3187"/>
    <cellStyle name="Normal 3 37 3" xfId="5337"/>
    <cellStyle name="Normal 3 37 3 2" xfId="7163"/>
    <cellStyle name="Normal 3 38" xfId="2447"/>
    <cellStyle name="Normal 3 38 2" xfId="3734"/>
    <cellStyle name="Normal 3 38 3" xfId="5338"/>
    <cellStyle name="Normal 3 38 3 2" xfId="7164"/>
    <cellStyle name="Normal 3 39" xfId="2448"/>
    <cellStyle name="Normal 3 39 2" xfId="3640"/>
    <cellStyle name="Normal 3 39 3" xfId="5339"/>
    <cellStyle name="Normal 3 39 3 2" xfId="7165"/>
    <cellStyle name="Normal 3 4" xfId="694"/>
    <cellStyle name="Normal 3 4 2" xfId="2348"/>
    <cellStyle name="Normal 3 4 2 2" xfId="5684"/>
    <cellStyle name="Normal 3 4 2 3" xfId="5685"/>
    <cellStyle name="Normal 3 4 3" xfId="4427"/>
    <cellStyle name="Normal 3 4 3 2" xfId="6255"/>
    <cellStyle name="Normal 3 4 3 3" xfId="7501"/>
    <cellStyle name="Normal 3 4 4" xfId="5716"/>
    <cellStyle name="Normal 3 4 5" xfId="5679"/>
    <cellStyle name="Normal 3 40" xfId="2449"/>
    <cellStyle name="Normal 3 40 2" xfId="3693"/>
    <cellStyle name="Normal 3 40 3" xfId="5340"/>
    <cellStyle name="Normal 3 40 3 2" xfId="7166"/>
    <cellStyle name="Normal 3 41" xfId="2450"/>
    <cellStyle name="Normal 3 41 2" xfId="3038"/>
    <cellStyle name="Normal 3 41 3" xfId="5341"/>
    <cellStyle name="Normal 3 41 3 2" xfId="7167"/>
    <cellStyle name="Normal 3 42" xfId="2451"/>
    <cellStyle name="Normal 3 42 2" xfId="3735"/>
    <cellStyle name="Normal 3 42 3" xfId="5342"/>
    <cellStyle name="Normal 3 42 3 2" xfId="7168"/>
    <cellStyle name="Normal 3 43" xfId="2452"/>
    <cellStyle name="Normal 3 43 2" xfId="2934"/>
    <cellStyle name="Normal 3 43 3" xfId="5343"/>
    <cellStyle name="Normal 3 43 3 2" xfId="7169"/>
    <cellStyle name="Normal 3 44" xfId="2453"/>
    <cellStyle name="Normal 3 44 2" xfId="3694"/>
    <cellStyle name="Normal 3 44 3" xfId="5344"/>
    <cellStyle name="Normal 3 44 3 2" xfId="7170"/>
    <cellStyle name="Normal 3 45" xfId="2454"/>
    <cellStyle name="Normal 3 45 2" xfId="2809"/>
    <cellStyle name="Normal 3 45 3" xfId="5345"/>
    <cellStyle name="Normal 3 45 3 2" xfId="7171"/>
    <cellStyle name="Normal 3 46" xfId="2455"/>
    <cellStyle name="Normal 3 46 2" xfId="3736"/>
    <cellStyle name="Normal 3 46 3" xfId="5346"/>
    <cellStyle name="Normal 3 46 3 2" xfId="7172"/>
    <cellStyle name="Normal 3 47" xfId="2456"/>
    <cellStyle name="Normal 3 47 2" xfId="3169"/>
    <cellStyle name="Normal 3 47 3" xfId="5347"/>
    <cellStyle name="Normal 3 47 3 2" xfId="7173"/>
    <cellStyle name="Normal 3 48" xfId="2457"/>
    <cellStyle name="Normal 3 48 2" xfId="2919"/>
    <cellStyle name="Normal 3 48 3" xfId="5348"/>
    <cellStyle name="Normal 3 48 3 2" xfId="7174"/>
    <cellStyle name="Normal 3 49" xfId="2458"/>
    <cellStyle name="Normal 3 49 2" xfId="3638"/>
    <cellStyle name="Normal 3 49 3" xfId="5349"/>
    <cellStyle name="Normal 3 49 3 2" xfId="7175"/>
    <cellStyle name="Normal 3 5" xfId="642"/>
    <cellStyle name="Normal 3 5 2" xfId="2470"/>
    <cellStyle name="Normal 3 5 2 2" xfId="7499"/>
    <cellStyle name="Normal 3 5 2 3" xfId="5671"/>
    <cellStyle name="Normal 3 5 3" xfId="4415"/>
    <cellStyle name="Normal 3 5 3 2" xfId="6244"/>
    <cellStyle name="Normal 3 5 3 3" xfId="7504"/>
    <cellStyle name="Normal 3 5 4" xfId="7485"/>
    <cellStyle name="Normal 3 5 5" xfId="5668"/>
    <cellStyle name="Normal 3 50" xfId="2460"/>
    <cellStyle name="Normal 3 50 2" xfId="3163"/>
    <cellStyle name="Normal 3 50 3" xfId="5350"/>
    <cellStyle name="Normal 3 50 3 2" xfId="7176"/>
    <cellStyle name="Normal 3 51" xfId="2461"/>
    <cellStyle name="Normal 3 51 2" xfId="3000"/>
    <cellStyle name="Normal 3 51 3" xfId="5351"/>
    <cellStyle name="Normal 3 51 3 2" xfId="7177"/>
    <cellStyle name="Normal 3 52" xfId="2462"/>
    <cellStyle name="Normal 3 52 2" xfId="3188"/>
    <cellStyle name="Normal 3 52 3" xfId="5352"/>
    <cellStyle name="Normal 3 52 3 2" xfId="7178"/>
    <cellStyle name="Normal 3 53" xfId="2463"/>
    <cellStyle name="Normal 3 53 2" xfId="3194"/>
    <cellStyle name="Normal 3 53 3" xfId="5353"/>
    <cellStyle name="Normal 3 53 3 2" xfId="7179"/>
    <cellStyle name="Normal 3 54" xfId="2464"/>
    <cellStyle name="Normal 3 54 2" xfId="2935"/>
    <cellStyle name="Normal 3 54 3" xfId="5354"/>
    <cellStyle name="Normal 3 54 3 2" xfId="7180"/>
    <cellStyle name="Normal 3 55" xfId="2465"/>
    <cellStyle name="Normal 3 55 2" xfId="3149"/>
    <cellStyle name="Normal 3 55 3" xfId="5355"/>
    <cellStyle name="Normal 3 55 3 2" xfId="7181"/>
    <cellStyle name="Normal 3 56" xfId="2466"/>
    <cellStyle name="Normal 3 56 2" xfId="3039"/>
    <cellStyle name="Normal 3 56 3" xfId="5356"/>
    <cellStyle name="Normal 3 56 3 2" xfId="7182"/>
    <cellStyle name="Normal 3 57" xfId="2467"/>
    <cellStyle name="Normal 3 57 2" xfId="3738"/>
    <cellStyle name="Normal 3 57 3" xfId="5357"/>
    <cellStyle name="Normal 3 57 3 2" xfId="7183"/>
    <cellStyle name="Normal 3 58" xfId="2468"/>
    <cellStyle name="Normal 3 58 2" xfId="2842"/>
    <cellStyle name="Normal 3 58 3" xfId="5358"/>
    <cellStyle name="Normal 3 58 3 2" xfId="7184"/>
    <cellStyle name="Normal 3 59" xfId="2469"/>
    <cellStyle name="Normal 3 59 2" xfId="3005"/>
    <cellStyle name="Normal 3 59 3" xfId="5359"/>
    <cellStyle name="Normal 3 59 3 2" xfId="7185"/>
    <cellStyle name="Normal 3 6" xfId="695"/>
    <cellStyle name="Normal 3 6 2" xfId="2347"/>
    <cellStyle name="Normal 3 6 2 2" xfId="5698"/>
    <cellStyle name="Normal 3 6 3" xfId="4428"/>
    <cellStyle name="Normal 3 6 3 2" xfId="6256"/>
    <cellStyle name="Normal 3 6 3 3" xfId="5662"/>
    <cellStyle name="Normal 3 6 4" xfId="5687"/>
    <cellStyle name="Normal 3 60" xfId="2471"/>
    <cellStyle name="Normal 3 60 2" xfId="2914"/>
    <cellStyle name="Normal 3 60 3" xfId="5360"/>
    <cellStyle name="Normal 3 60 3 2" xfId="7186"/>
    <cellStyle name="Normal 3 61" xfId="2472"/>
    <cellStyle name="Normal 3 61 2" xfId="3220"/>
    <cellStyle name="Normal 3 61 3" xfId="5361"/>
    <cellStyle name="Normal 3 61 3 2" xfId="7187"/>
    <cellStyle name="Normal 3 62" xfId="2473"/>
    <cellStyle name="Normal 3 62 2" xfId="3613"/>
    <cellStyle name="Normal 3 62 3" xfId="5362"/>
    <cellStyle name="Normal 3 62 3 2" xfId="7188"/>
    <cellStyle name="Normal 3 63" xfId="2474"/>
    <cellStyle name="Normal 3 63 2" xfId="3500"/>
    <cellStyle name="Normal 3 63 3" xfId="5363"/>
    <cellStyle name="Normal 3 63 3 2" xfId="7189"/>
    <cellStyle name="Normal 3 64" xfId="2475"/>
    <cellStyle name="Normal 3 64 2" xfId="3015"/>
    <cellStyle name="Normal 3 64 3" xfId="5364"/>
    <cellStyle name="Normal 3 64 3 2" xfId="7190"/>
    <cellStyle name="Normal 3 65" xfId="2476"/>
    <cellStyle name="Normal 3 65 2" xfId="2983"/>
    <cellStyle name="Normal 3 65 3" xfId="5365"/>
    <cellStyle name="Normal 3 65 3 2" xfId="7191"/>
    <cellStyle name="Normal 3 66" xfId="2477"/>
    <cellStyle name="Normal 3 66 2" xfId="3125"/>
    <cellStyle name="Normal 3 66 3" xfId="5366"/>
    <cellStyle name="Normal 3 66 3 2" xfId="7192"/>
    <cellStyle name="Normal 3 67" xfId="2478"/>
    <cellStyle name="Normal 3 67 2" xfId="3075"/>
    <cellStyle name="Normal 3 67 3" xfId="5367"/>
    <cellStyle name="Normal 3 67 3 2" xfId="7193"/>
    <cellStyle name="Normal 3 68" xfId="2479"/>
    <cellStyle name="Normal 3 68 2" xfId="2794"/>
    <cellStyle name="Normal 3 68 3" xfId="5368"/>
    <cellStyle name="Normal 3 68 3 2" xfId="7194"/>
    <cellStyle name="Normal 3 69" xfId="2480"/>
    <cellStyle name="Normal 3 69 2" xfId="2803"/>
    <cellStyle name="Normal 3 69 3" xfId="5369"/>
    <cellStyle name="Normal 3 69 3 2" xfId="7195"/>
    <cellStyle name="Normal 3 7" xfId="599"/>
    <cellStyle name="Normal 3 7 2" xfId="2562"/>
    <cellStyle name="Normal 3 7 2 2" xfId="5681"/>
    <cellStyle name="Normal 3 7 3" xfId="4402"/>
    <cellStyle name="Normal 3 7 3 2" xfId="6232"/>
    <cellStyle name="Normal 3 7 4" xfId="5692"/>
    <cellStyle name="Normal 3 70" xfId="2481"/>
    <cellStyle name="Normal 3 70 2" xfId="3687"/>
    <cellStyle name="Normal 3 70 3" xfId="5370"/>
    <cellStyle name="Normal 3 70 3 2" xfId="7196"/>
    <cellStyle name="Normal 3 71" xfId="2482"/>
    <cellStyle name="Normal 3 71 2" xfId="3124"/>
    <cellStyle name="Normal 3 71 3" xfId="5371"/>
    <cellStyle name="Normal 3 71 3 2" xfId="7197"/>
    <cellStyle name="Normal 3 72" xfId="2483"/>
    <cellStyle name="Normal 3 72 2" xfId="3607"/>
    <cellStyle name="Normal 3 72 3" xfId="5372"/>
    <cellStyle name="Normal 3 72 3 2" xfId="7198"/>
    <cellStyle name="Normal 3 73" xfId="2484"/>
    <cellStyle name="Normal 3 73 2" xfId="3712"/>
    <cellStyle name="Normal 3 73 3" xfId="5373"/>
    <cellStyle name="Normal 3 73 3 2" xfId="7199"/>
    <cellStyle name="Normal 3 74" xfId="2485"/>
    <cellStyle name="Normal 3 74 2" xfId="2995"/>
    <cellStyle name="Normal 3 74 3" xfId="5374"/>
    <cellStyle name="Normal 3 74 3 2" xfId="7200"/>
    <cellStyle name="Normal 3 75" xfId="2486"/>
    <cellStyle name="Normal 3 75 2" xfId="3695"/>
    <cellStyle name="Normal 3 75 3" xfId="5375"/>
    <cellStyle name="Normal 3 75 3 2" xfId="7201"/>
    <cellStyle name="Normal 3 76" xfId="2487"/>
    <cellStyle name="Normal 3 76 2" xfId="2980"/>
    <cellStyle name="Normal 3 76 3" xfId="5376"/>
    <cellStyle name="Normal 3 76 3 2" xfId="7202"/>
    <cellStyle name="Normal 3 77" xfId="2488"/>
    <cellStyle name="Normal 3 77 2" xfId="3713"/>
    <cellStyle name="Normal 3 77 3" xfId="5377"/>
    <cellStyle name="Normal 3 77 3 2" xfId="7203"/>
    <cellStyle name="Normal 3 78" xfId="2489"/>
    <cellStyle name="Normal 3 78 2" xfId="2985"/>
    <cellStyle name="Normal 3 78 3" xfId="5378"/>
    <cellStyle name="Normal 3 78 3 2" xfId="7204"/>
    <cellStyle name="Normal 3 79" xfId="2490"/>
    <cellStyle name="Normal 3 79 2" xfId="3637"/>
    <cellStyle name="Normal 3 79 3" xfId="5379"/>
    <cellStyle name="Normal 3 79 3 2" xfId="7205"/>
    <cellStyle name="Normal 3 8" xfId="627"/>
    <cellStyle name="Normal 3 8 2" xfId="2557"/>
    <cellStyle name="Normal 3 8 3" xfId="4407"/>
    <cellStyle name="Normal 3 8 3 2" xfId="6237"/>
    <cellStyle name="Normal 3 8 4" xfId="5696"/>
    <cellStyle name="Normal 3 80" xfId="2492"/>
    <cellStyle name="Normal 3 80 2" xfId="3715"/>
    <cellStyle name="Normal 3 80 3" xfId="5380"/>
    <cellStyle name="Normal 3 80 3 2" xfId="7206"/>
    <cellStyle name="Normal 3 81" xfId="2493"/>
    <cellStyle name="Normal 3 81 2" xfId="3271"/>
    <cellStyle name="Normal 3 81 3" xfId="5381"/>
    <cellStyle name="Normal 3 81 3 2" xfId="7207"/>
    <cellStyle name="Normal 3 82" xfId="2494"/>
    <cellStyle name="Normal 3 82 2" xfId="3410"/>
    <cellStyle name="Normal 3 82 3" xfId="5382"/>
    <cellStyle name="Normal 3 82 3 2" xfId="7208"/>
    <cellStyle name="Normal 3 83" xfId="2495"/>
    <cellStyle name="Normal 3 83 2" xfId="3257"/>
    <cellStyle name="Normal 3 83 3" xfId="5383"/>
    <cellStyle name="Normal 3 83 3 2" xfId="7209"/>
    <cellStyle name="Normal 3 84" xfId="2496"/>
    <cellStyle name="Normal 3 84 2" xfId="3228"/>
    <cellStyle name="Normal 3 84 3" xfId="5384"/>
    <cellStyle name="Normal 3 84 3 2" xfId="7210"/>
    <cellStyle name="Normal 3 85" xfId="2497"/>
    <cellStyle name="Normal 3 85 2" xfId="3385"/>
    <cellStyle name="Normal 3 85 3" xfId="5385"/>
    <cellStyle name="Normal 3 85 3 2" xfId="7211"/>
    <cellStyle name="Normal 3 86" xfId="2498"/>
    <cellStyle name="Normal 3 86 2" xfId="3760"/>
    <cellStyle name="Normal 3 86 3" xfId="5386"/>
    <cellStyle name="Normal 3 86 3 2" xfId="7212"/>
    <cellStyle name="Normal 3 87" xfId="2793"/>
    <cellStyle name="Normal 3 87 2" xfId="2948"/>
    <cellStyle name="Normal 3 87 3" xfId="5658"/>
    <cellStyle name="Normal 3 87 3 2" xfId="7484"/>
    <cellStyle name="Normal 3 88" xfId="3837"/>
    <cellStyle name="Normal 3 88 2" xfId="5734"/>
    <cellStyle name="Normal 3 89" xfId="5686"/>
    <cellStyle name="Normal 3 9" xfId="643"/>
    <cellStyle name="Normal 3 9 2" xfId="2459"/>
    <cellStyle name="Normal 3 9 3" xfId="4416"/>
    <cellStyle name="Normal 3 9 3 2" xfId="6245"/>
    <cellStyle name="Normal 3 9 4" xfId="7494"/>
    <cellStyle name="Normal 3 97" xfId="2782"/>
    <cellStyle name="Normal 3 97 2" xfId="2991"/>
    <cellStyle name="Normal 3 97 3" xfId="5647"/>
    <cellStyle name="Normal 3 97 3 2" xfId="7473"/>
    <cellStyle name="Normal 30" xfId="27"/>
    <cellStyle name="Normal 30 10" xfId="2500"/>
    <cellStyle name="Normal 30 10 2" xfId="3273"/>
    <cellStyle name="Normal 30 10 3" xfId="5387"/>
    <cellStyle name="Normal 30 10 3 2" xfId="7213"/>
    <cellStyle name="Normal 30 11" xfId="2501"/>
    <cellStyle name="Normal 30 11 2" xfId="3361"/>
    <cellStyle name="Normal 30 11 3" xfId="5388"/>
    <cellStyle name="Normal 30 11 3 2" xfId="7214"/>
    <cellStyle name="Normal 30 12" xfId="2502"/>
    <cellStyle name="Normal 30 12 2" xfId="2895"/>
    <cellStyle name="Normal 30 12 3" xfId="5389"/>
    <cellStyle name="Normal 30 12 3 2" xfId="7215"/>
    <cellStyle name="Normal 30 13" xfId="2503"/>
    <cellStyle name="Normal 30 13 2" xfId="3127"/>
    <cellStyle name="Normal 30 13 3" xfId="5390"/>
    <cellStyle name="Normal 30 13 3 2" xfId="7216"/>
    <cellStyle name="Normal 30 14" xfId="2504"/>
    <cellStyle name="Normal 30 14 2" xfId="3250"/>
    <cellStyle name="Normal 30 14 3" xfId="5391"/>
    <cellStyle name="Normal 30 14 3 2" xfId="7217"/>
    <cellStyle name="Normal 30 15" xfId="2505"/>
    <cellStyle name="Normal 30 15 2" xfId="3231"/>
    <cellStyle name="Normal 30 15 3" xfId="5392"/>
    <cellStyle name="Normal 30 15 3 2" xfId="7218"/>
    <cellStyle name="Normal 30 16" xfId="2506"/>
    <cellStyle name="Normal 30 16 2" xfId="3404"/>
    <cellStyle name="Normal 30 16 3" xfId="5393"/>
    <cellStyle name="Normal 30 16 3 2" xfId="7219"/>
    <cellStyle name="Normal 30 17" xfId="2507"/>
    <cellStyle name="Normal 30 17 2" xfId="3210"/>
    <cellStyle name="Normal 30 17 3" xfId="5394"/>
    <cellStyle name="Normal 30 17 3 2" xfId="7220"/>
    <cellStyle name="Normal 30 18" xfId="2508"/>
    <cellStyle name="Normal 30 18 2" xfId="3263"/>
    <cellStyle name="Normal 30 18 3" xfId="5395"/>
    <cellStyle name="Normal 30 18 3 2" xfId="7221"/>
    <cellStyle name="Normal 30 19" xfId="2509"/>
    <cellStyle name="Normal 30 19 2" xfId="2863"/>
    <cellStyle name="Normal 30 19 3" xfId="5396"/>
    <cellStyle name="Normal 30 19 3 2" xfId="7222"/>
    <cellStyle name="Normal 30 2" xfId="406"/>
    <cellStyle name="Normal 30 2 2" xfId="600"/>
    <cellStyle name="Normal 30 2 3" xfId="1092"/>
    <cellStyle name="Normal 30 2 4" xfId="4236"/>
    <cellStyle name="Normal 30 2 4 2" xfId="6066"/>
    <cellStyle name="Normal 30 20" xfId="2511"/>
    <cellStyle name="Normal 30 20 2" xfId="3364"/>
    <cellStyle name="Normal 30 20 3" xfId="5397"/>
    <cellStyle name="Normal 30 20 3 2" xfId="7223"/>
    <cellStyle name="Normal 30 21" xfId="2512"/>
    <cellStyle name="Normal 30 21 2" xfId="3207"/>
    <cellStyle name="Normal 30 21 3" xfId="5398"/>
    <cellStyle name="Normal 30 21 3 2" xfId="7224"/>
    <cellStyle name="Normal 30 22" xfId="2513"/>
    <cellStyle name="Normal 30 22 2" xfId="3406"/>
    <cellStyle name="Normal 30 22 3" xfId="5399"/>
    <cellStyle name="Normal 30 22 3 2" xfId="7225"/>
    <cellStyle name="Normal 30 23" xfId="2514"/>
    <cellStyle name="Normal 30 23 2" xfId="3282"/>
    <cellStyle name="Normal 30 23 3" xfId="5400"/>
    <cellStyle name="Normal 30 23 3 2" xfId="7226"/>
    <cellStyle name="Normal 30 24" xfId="2515"/>
    <cellStyle name="Normal 30 24 2" xfId="3350"/>
    <cellStyle name="Normal 30 24 3" xfId="5401"/>
    <cellStyle name="Normal 30 24 3 2" xfId="7227"/>
    <cellStyle name="Normal 30 25" xfId="2516"/>
    <cellStyle name="Normal 30 25 2" xfId="3269"/>
    <cellStyle name="Normal 30 25 3" xfId="5402"/>
    <cellStyle name="Normal 30 25 3 2" xfId="7228"/>
    <cellStyle name="Normal 30 26" xfId="2517"/>
    <cellStyle name="Normal 30 26 2" xfId="3366"/>
    <cellStyle name="Normal 30 26 3" xfId="5403"/>
    <cellStyle name="Normal 30 26 3 2" xfId="7229"/>
    <cellStyle name="Normal 30 27" xfId="2518"/>
    <cellStyle name="Normal 30 27 2" xfId="3259"/>
    <cellStyle name="Normal 30 27 3" xfId="5404"/>
    <cellStyle name="Normal 30 27 3 2" xfId="7230"/>
    <cellStyle name="Normal 30 28" xfId="2519"/>
    <cellStyle name="Normal 30 28 2" xfId="3696"/>
    <cellStyle name="Normal 30 28 3" xfId="5405"/>
    <cellStyle name="Normal 30 28 3 2" xfId="7231"/>
    <cellStyle name="Normal 30 29" xfId="2520"/>
    <cellStyle name="Normal 30 29 2" xfId="3533"/>
    <cellStyle name="Normal 30 29 3" xfId="5406"/>
    <cellStyle name="Normal 30 29 3 2" xfId="7232"/>
    <cellStyle name="Normal 30 3" xfId="2521"/>
    <cellStyle name="Normal 30 3 2" xfId="3267"/>
    <cellStyle name="Normal 30 3 3" xfId="5407"/>
    <cellStyle name="Normal 30 3 3 2" xfId="7233"/>
    <cellStyle name="Normal 30 4" xfId="2522"/>
    <cellStyle name="Normal 30 4 2" xfId="3278"/>
    <cellStyle name="Normal 30 4 3" xfId="5408"/>
    <cellStyle name="Normal 30 4 3 2" xfId="7234"/>
    <cellStyle name="Normal 30 5" xfId="2523"/>
    <cellStyle name="Normal 30 5 2" xfId="3174"/>
    <cellStyle name="Normal 30 5 3" xfId="5409"/>
    <cellStyle name="Normal 30 5 3 2" xfId="7235"/>
    <cellStyle name="Normal 30 6" xfId="2524"/>
    <cellStyle name="Normal 30 6 2" xfId="2834"/>
    <cellStyle name="Normal 30 6 3" xfId="5410"/>
    <cellStyle name="Normal 30 6 3 2" xfId="7236"/>
    <cellStyle name="Normal 30 7" xfId="2525"/>
    <cellStyle name="Normal 30 7 2" xfId="3379"/>
    <cellStyle name="Normal 30 7 3" xfId="5411"/>
    <cellStyle name="Normal 30 7 3 2" xfId="7237"/>
    <cellStyle name="Normal 30 8" xfId="2526"/>
    <cellStyle name="Normal 30 8 2" xfId="3216"/>
    <cellStyle name="Normal 30 8 3" xfId="5412"/>
    <cellStyle name="Normal 30 8 3 2" xfId="7238"/>
    <cellStyle name="Normal 30 9" xfId="2527"/>
    <cellStyle name="Normal 30 9 2" xfId="2997"/>
    <cellStyle name="Normal 30 9 3" xfId="5413"/>
    <cellStyle name="Normal 30 9 3 2" xfId="7239"/>
    <cellStyle name="Normal 31" xfId="28"/>
    <cellStyle name="Normal 31 10" xfId="2529"/>
    <cellStyle name="Normal 31 10 2" xfId="3357"/>
    <cellStyle name="Normal 31 10 3" xfId="5414"/>
    <cellStyle name="Normal 31 10 3 2" xfId="7240"/>
    <cellStyle name="Normal 31 11" xfId="2530"/>
    <cellStyle name="Normal 31 11 2" xfId="2896"/>
    <cellStyle name="Normal 31 11 3" xfId="5415"/>
    <cellStyle name="Normal 31 11 3 2" xfId="7241"/>
    <cellStyle name="Normal 31 12" xfId="2531"/>
    <cellStyle name="Normal 31 12 2" xfId="3128"/>
    <cellStyle name="Normal 31 12 3" xfId="5416"/>
    <cellStyle name="Normal 31 12 3 2" xfId="7242"/>
    <cellStyle name="Normal 31 13" xfId="2532"/>
    <cellStyle name="Normal 31 13 2" xfId="3254"/>
    <cellStyle name="Normal 31 13 3" xfId="5417"/>
    <cellStyle name="Normal 31 13 3 2" xfId="7243"/>
    <cellStyle name="Normal 31 14" xfId="2533"/>
    <cellStyle name="Normal 31 14 2" xfId="3615"/>
    <cellStyle name="Normal 31 14 3" xfId="5418"/>
    <cellStyle name="Normal 31 14 3 2" xfId="7244"/>
    <cellStyle name="Normal 31 15" xfId="2534"/>
    <cellStyle name="Normal 31 15 2" xfId="2893"/>
    <cellStyle name="Normal 31 15 3" xfId="5419"/>
    <cellStyle name="Normal 31 15 3 2" xfId="7245"/>
    <cellStyle name="Normal 31 16" xfId="2535"/>
    <cellStyle name="Normal 31 16 2" xfId="3603"/>
    <cellStyle name="Normal 31 16 3" xfId="5420"/>
    <cellStyle name="Normal 31 16 3 2" xfId="7246"/>
    <cellStyle name="Normal 31 17" xfId="2536"/>
    <cellStyle name="Normal 31 17 2" xfId="3283"/>
    <cellStyle name="Normal 31 17 3" xfId="5421"/>
    <cellStyle name="Normal 31 17 3 2" xfId="7247"/>
    <cellStyle name="Normal 31 18" xfId="2537"/>
    <cellStyle name="Normal 31 18 2" xfId="3347"/>
    <cellStyle name="Normal 31 18 3" xfId="5422"/>
    <cellStyle name="Normal 31 18 3 2" xfId="7248"/>
    <cellStyle name="Normal 31 19" xfId="2538"/>
    <cellStyle name="Normal 31 19 2" xfId="3092"/>
    <cellStyle name="Normal 31 19 3" xfId="5423"/>
    <cellStyle name="Normal 31 19 3 2" xfId="7249"/>
    <cellStyle name="Normal 31 2" xfId="407"/>
    <cellStyle name="Normal 31 2 2" xfId="644"/>
    <cellStyle name="Normal 31 2 3" xfId="1093"/>
    <cellStyle name="Normal 31 2 4" xfId="4237"/>
    <cellStyle name="Normal 31 2 4 2" xfId="6067"/>
    <cellStyle name="Normal 31 20" xfId="2540"/>
    <cellStyle name="Normal 31 20 2" xfId="3697"/>
    <cellStyle name="Normal 31 20 3" xfId="5424"/>
    <cellStyle name="Normal 31 20 3 2" xfId="7250"/>
    <cellStyle name="Normal 31 21" xfId="2541"/>
    <cellStyle name="Normal 31 21 2" xfId="2959"/>
    <cellStyle name="Normal 31 21 3" xfId="5425"/>
    <cellStyle name="Normal 31 21 3 2" xfId="7251"/>
    <cellStyle name="Normal 31 22" xfId="2542"/>
    <cellStyle name="Normal 31 22 2" xfId="3739"/>
    <cellStyle name="Normal 31 22 3" xfId="5426"/>
    <cellStyle name="Normal 31 22 3 2" xfId="7252"/>
    <cellStyle name="Normal 31 23" xfId="2543"/>
    <cellStyle name="Normal 31 23 2" xfId="3170"/>
    <cellStyle name="Normal 31 23 3" xfId="5427"/>
    <cellStyle name="Normal 31 23 3 2" xfId="7253"/>
    <cellStyle name="Normal 31 24" xfId="2544"/>
    <cellStyle name="Normal 31 24 2" xfId="3698"/>
    <cellStyle name="Normal 31 24 3" xfId="5428"/>
    <cellStyle name="Normal 31 24 3 2" xfId="7254"/>
    <cellStyle name="Normal 31 25" xfId="2545"/>
    <cellStyle name="Normal 31 25 2" xfId="2978"/>
    <cellStyle name="Normal 31 25 3" xfId="5429"/>
    <cellStyle name="Normal 31 25 3 2" xfId="7255"/>
    <cellStyle name="Normal 31 26" xfId="2546"/>
    <cellStyle name="Normal 31 26 2" xfId="3033"/>
    <cellStyle name="Normal 31 26 3" xfId="5430"/>
    <cellStyle name="Normal 31 26 3 2" xfId="7256"/>
    <cellStyle name="Normal 31 27" xfId="2547"/>
    <cellStyle name="Normal 31 27 2" xfId="2860"/>
    <cellStyle name="Normal 31 27 3" xfId="5431"/>
    <cellStyle name="Normal 31 27 3 2" xfId="7257"/>
    <cellStyle name="Normal 31 28" xfId="2548"/>
    <cellStyle name="Normal 31 28 2" xfId="3699"/>
    <cellStyle name="Normal 31 28 3" xfId="5432"/>
    <cellStyle name="Normal 31 28 3 2" xfId="7258"/>
    <cellStyle name="Normal 31 3" xfId="2549"/>
    <cellStyle name="Normal 31 3 2" xfId="3189"/>
    <cellStyle name="Normal 31 3 3" xfId="5433"/>
    <cellStyle name="Normal 31 3 3 2" xfId="7259"/>
    <cellStyle name="Normal 31 4" xfId="2550"/>
    <cellStyle name="Normal 31 4 2" xfId="3631"/>
    <cellStyle name="Normal 31 4 3" xfId="5434"/>
    <cellStyle name="Normal 31 4 3 2" xfId="7260"/>
    <cellStyle name="Normal 31 5" xfId="2551"/>
    <cellStyle name="Normal 31 5 2" xfId="2936"/>
    <cellStyle name="Normal 31 5 3" xfId="5435"/>
    <cellStyle name="Normal 31 5 3 2" xfId="7261"/>
    <cellStyle name="Normal 31 6" xfId="2552"/>
    <cellStyle name="Normal 31 6 2" xfId="3700"/>
    <cellStyle name="Normal 31 6 3" xfId="5436"/>
    <cellStyle name="Normal 31 6 3 2" xfId="7262"/>
    <cellStyle name="Normal 31 7" xfId="2553"/>
    <cellStyle name="Normal 31 7 2" xfId="2810"/>
    <cellStyle name="Normal 31 7 3" xfId="5437"/>
    <cellStyle name="Normal 31 7 3 2" xfId="7263"/>
    <cellStyle name="Normal 31 8" xfId="2554"/>
    <cellStyle name="Normal 31 8 2" xfId="3740"/>
    <cellStyle name="Normal 31 8 3" xfId="5438"/>
    <cellStyle name="Normal 31 8 3 2" xfId="7264"/>
    <cellStyle name="Normal 31 9" xfId="2555"/>
    <cellStyle name="Normal 31 9 2" xfId="2904"/>
    <cellStyle name="Normal 31 9 3" xfId="5439"/>
    <cellStyle name="Normal 31 9 3 2" xfId="7265"/>
    <cellStyle name="Normal 32" xfId="100"/>
    <cellStyle name="Normal 32 2" xfId="409"/>
    <cellStyle name="Normal 32 2 2" xfId="560"/>
    <cellStyle name="Normal 32 2 3" xfId="1095"/>
    <cellStyle name="Normal 32 2 4" xfId="4239"/>
    <cellStyle name="Normal 32 2 4 2" xfId="6069"/>
    <cellStyle name="Normal 32 2 5" xfId="3842"/>
    <cellStyle name="Normal 32 3" xfId="410"/>
    <cellStyle name="Normal 32 3 2" xfId="696"/>
    <cellStyle name="Normal 32 3 3" xfId="1096"/>
    <cellStyle name="Normal 32 3 4" xfId="4240"/>
    <cellStyle name="Normal 32 3 4 2" xfId="6070"/>
    <cellStyle name="Normal 32 4" xfId="411"/>
    <cellStyle name="Normal 32 4 2" xfId="645"/>
    <cellStyle name="Normal 32 4 3" xfId="1097"/>
    <cellStyle name="Normal 32 4 4" xfId="4241"/>
    <cellStyle name="Normal 32 4 4 2" xfId="6071"/>
    <cellStyle name="Normal 32 5" xfId="408"/>
    <cellStyle name="Normal 32 5 2" xfId="1094"/>
    <cellStyle name="Normal 32 5 3" xfId="4238"/>
    <cellStyle name="Normal 32 5 3 2" xfId="6068"/>
    <cellStyle name="Normal 32 6" xfId="807"/>
    <cellStyle name="Normal 32 7" xfId="3841"/>
    <cellStyle name="Normal 32 7 2" xfId="5736"/>
    <cellStyle name="Normal 33" xfId="101"/>
    <cellStyle name="Normal 33 2" xfId="413"/>
    <cellStyle name="Normal 33 2 2" xfId="697"/>
    <cellStyle name="Normal 33 2 3" xfId="1099"/>
    <cellStyle name="Normal 33 2 4" xfId="4243"/>
    <cellStyle name="Normal 33 2 4 2" xfId="6073"/>
    <cellStyle name="Normal 33 2 5" xfId="3844"/>
    <cellStyle name="Normal 33 3" xfId="412"/>
    <cellStyle name="Normal 33 3 2" xfId="1098"/>
    <cellStyle name="Normal 33 3 3" xfId="4242"/>
    <cellStyle name="Normal 33 3 3 2" xfId="6072"/>
    <cellStyle name="Normal 33 4" xfId="808"/>
    <cellStyle name="Normal 33 5" xfId="3843"/>
    <cellStyle name="Normal 33 5 2" xfId="5737"/>
    <cellStyle name="Normal 34" xfId="102"/>
    <cellStyle name="Normal 34 2" xfId="414"/>
    <cellStyle name="Normal 34 2 2" xfId="1100"/>
    <cellStyle name="Normal 34 2 3" xfId="4244"/>
    <cellStyle name="Normal 34 2 3 2" xfId="6074"/>
    <cellStyle name="Normal 34 2 4" xfId="3846"/>
    <cellStyle name="Normal 34 3" xfId="809"/>
    <cellStyle name="Normal 34 4" xfId="3845"/>
    <cellStyle name="Normal 34 4 2" xfId="5738"/>
    <cellStyle name="Normal 35" xfId="103"/>
    <cellStyle name="Normal 35 2" xfId="415"/>
    <cellStyle name="Normal 35 2 2" xfId="1101"/>
    <cellStyle name="Normal 35 2 3" xfId="4245"/>
    <cellStyle name="Normal 35 2 3 2" xfId="6075"/>
    <cellStyle name="Normal 35 2 4" xfId="3848"/>
    <cellStyle name="Normal 35 3" xfId="810"/>
    <cellStyle name="Normal 35 4" xfId="3847"/>
    <cellStyle name="Normal 35 4 2" xfId="5739"/>
    <cellStyle name="Normal 36" xfId="104"/>
    <cellStyle name="Normal 36 2" xfId="416"/>
    <cellStyle name="Normal 36 2 2" xfId="1102"/>
    <cellStyle name="Normal 36 2 3" xfId="4246"/>
    <cellStyle name="Normal 36 2 3 2" xfId="6076"/>
    <cellStyle name="Normal 36 2 4" xfId="3850"/>
    <cellStyle name="Normal 36 3" xfId="811"/>
    <cellStyle name="Normal 36 4" xfId="3849"/>
    <cellStyle name="Normal 36 4 2" xfId="5740"/>
    <cellStyle name="Normal 37" xfId="113"/>
    <cellStyle name="Normal 37 10" xfId="2563"/>
    <cellStyle name="Normal 37 10 2" xfId="3171"/>
    <cellStyle name="Normal 37 10 3" xfId="5440"/>
    <cellStyle name="Normal 37 10 3 2" xfId="7266"/>
    <cellStyle name="Normal 37 11" xfId="2564"/>
    <cellStyle name="Normal 37 11 2" xfId="3701"/>
    <cellStyle name="Normal 37 11 3" xfId="5441"/>
    <cellStyle name="Normal 37 11 3 2" xfId="7267"/>
    <cellStyle name="Normal 37 12" xfId="2565"/>
    <cellStyle name="Normal 37 12 2" xfId="3040"/>
    <cellStyle name="Normal 37 12 3" xfId="5442"/>
    <cellStyle name="Normal 37 12 3 2" xfId="7268"/>
    <cellStyle name="Normal 37 13" xfId="2566"/>
    <cellStyle name="Normal 37 13 2" xfId="3741"/>
    <cellStyle name="Normal 37 13 3" xfId="5443"/>
    <cellStyle name="Normal 37 13 3 2" xfId="7269"/>
    <cellStyle name="Normal 37 14" xfId="2567"/>
    <cellStyle name="Normal 37 14 2" xfId="2937"/>
    <cellStyle name="Normal 37 14 3" xfId="5444"/>
    <cellStyle name="Normal 37 14 3 2" xfId="7270"/>
    <cellStyle name="Normal 37 15" xfId="2568"/>
    <cellStyle name="Normal 37 15 2" xfId="3702"/>
    <cellStyle name="Normal 37 15 3" xfId="5445"/>
    <cellStyle name="Normal 37 15 3 2" xfId="7271"/>
    <cellStyle name="Normal 37 16" xfId="2569"/>
    <cellStyle name="Normal 37 16 2" xfId="2795"/>
    <cellStyle name="Normal 37 16 3" xfId="5446"/>
    <cellStyle name="Normal 37 16 3 2" xfId="7272"/>
    <cellStyle name="Normal 37 17" xfId="2570"/>
    <cellStyle name="Normal 37 17 2" xfId="3742"/>
    <cellStyle name="Normal 37 17 3" xfId="5447"/>
    <cellStyle name="Normal 37 17 3 2" xfId="7273"/>
    <cellStyle name="Normal 37 18" xfId="2571"/>
    <cellStyle name="Normal 37 18 2" xfId="3027"/>
    <cellStyle name="Normal 37 18 3" xfId="5448"/>
    <cellStyle name="Normal 37 18 3 2" xfId="7274"/>
    <cellStyle name="Normal 37 19" xfId="2572"/>
    <cellStyle name="Normal 37 19 2" xfId="3580"/>
    <cellStyle name="Normal 37 19 3" xfId="5449"/>
    <cellStyle name="Normal 37 19 3 2" xfId="7275"/>
    <cellStyle name="Normal 37 2" xfId="229"/>
    <cellStyle name="Normal 37 2 2" xfId="418"/>
    <cellStyle name="Normal 37 2 2 2" xfId="1104"/>
    <cellStyle name="Normal 37 2 2 3" xfId="4248"/>
    <cellStyle name="Normal 37 2 2 3 2" xfId="6078"/>
    <cellStyle name="Normal 37 2 3" xfId="922"/>
    <cellStyle name="Normal 37 2 4" xfId="4065"/>
    <cellStyle name="Normal 37 2 4 2" xfId="5896"/>
    <cellStyle name="Normal 37 20" xfId="2576"/>
    <cellStyle name="Normal 37 20 2" xfId="3703"/>
    <cellStyle name="Normal 37 20 3" xfId="5450"/>
    <cellStyle name="Normal 37 20 3 2" xfId="7276"/>
    <cellStyle name="Normal 37 21" xfId="2577"/>
    <cellStyle name="Normal 37 21 2" xfId="3333"/>
    <cellStyle name="Normal 37 21 3" xfId="5451"/>
    <cellStyle name="Normal 37 21 3 2" xfId="7277"/>
    <cellStyle name="Normal 37 22" xfId="2578"/>
    <cellStyle name="Normal 37 22 2" xfId="3743"/>
    <cellStyle name="Normal 37 22 3" xfId="5452"/>
    <cellStyle name="Normal 37 22 3 2" xfId="7278"/>
    <cellStyle name="Normal 37 23" xfId="2579"/>
    <cellStyle name="Normal 37 23 2" xfId="3066"/>
    <cellStyle name="Normal 37 23 3" xfId="5453"/>
    <cellStyle name="Normal 37 23 3 2" xfId="7279"/>
    <cellStyle name="Normal 37 24" xfId="2580"/>
    <cellStyle name="Normal 37 24 2" xfId="3093"/>
    <cellStyle name="Normal 37 24 3" xfId="5454"/>
    <cellStyle name="Normal 37 24 3 2" xfId="7280"/>
    <cellStyle name="Normal 37 25" xfId="3959"/>
    <cellStyle name="Normal 37 26" xfId="3851"/>
    <cellStyle name="Normal 37 3" xfId="417"/>
    <cellStyle name="Normal 37 3 2" xfId="646"/>
    <cellStyle name="Normal 37 3 3" xfId="1103"/>
    <cellStyle name="Normal 37 3 4" xfId="4247"/>
    <cellStyle name="Normal 37 3 4 2" xfId="6077"/>
    <cellStyle name="Normal 37 4" xfId="2581"/>
    <cellStyle name="Normal 37 4 2" xfId="3384"/>
    <cellStyle name="Normal 37 4 3" xfId="5455"/>
    <cellStyle name="Normal 37 4 3 2" xfId="7281"/>
    <cellStyle name="Normal 37 5" xfId="2582"/>
    <cellStyle name="Normal 37 5 2" xfId="2912"/>
    <cellStyle name="Normal 37 5 3" xfId="5456"/>
    <cellStyle name="Normal 37 5 3 2" xfId="7282"/>
    <cellStyle name="Normal 37 6" xfId="2583"/>
    <cellStyle name="Normal 37 6 2" xfId="3499"/>
    <cellStyle name="Normal 37 6 3" xfId="5457"/>
    <cellStyle name="Normal 37 6 3 2" xfId="7283"/>
    <cellStyle name="Normal 37 7" xfId="2584"/>
    <cellStyle name="Normal 37 7 2" xfId="3144"/>
    <cellStyle name="Normal 37 7 3" xfId="5458"/>
    <cellStyle name="Normal 37 7 3 2" xfId="7284"/>
    <cellStyle name="Normal 37 8" xfId="2585"/>
    <cellStyle name="Normal 37 8 2" xfId="2996"/>
    <cellStyle name="Normal 37 8 3" xfId="5459"/>
    <cellStyle name="Normal 37 8 3 2" xfId="7285"/>
    <cellStyle name="Normal 37 9" xfId="2586"/>
    <cellStyle name="Normal 37 9 2" xfId="3330"/>
    <cellStyle name="Normal 37 9 3" xfId="5460"/>
    <cellStyle name="Normal 37 9 3 2" xfId="7286"/>
    <cellStyle name="Normal 38" xfId="105"/>
    <cellStyle name="Normal 38 2" xfId="419"/>
    <cellStyle name="Normal 38 2 2" xfId="1105"/>
    <cellStyle name="Normal 38 2 3" xfId="4249"/>
    <cellStyle name="Normal 38 2 3 2" xfId="6079"/>
    <cellStyle name="Normal 38 2 4" xfId="3853"/>
    <cellStyle name="Normal 38 3" xfId="812"/>
    <cellStyle name="Normal 38 4" xfId="3852"/>
    <cellStyle name="Normal 38 4 2" xfId="5741"/>
    <cellStyle name="Normal 39" xfId="106"/>
    <cellStyle name="Normal 39 2" xfId="420"/>
    <cellStyle name="Normal 39 2 2" xfId="1106"/>
    <cellStyle name="Normal 39 2 3" xfId="4250"/>
    <cellStyle name="Normal 39 2 3 2" xfId="6080"/>
    <cellStyle name="Normal 39 2 4" xfId="3855"/>
    <cellStyle name="Normal 39 3" xfId="813"/>
    <cellStyle name="Normal 39 4" xfId="3854"/>
    <cellStyle name="Normal 39 4 2" xfId="5742"/>
    <cellStyle name="Normal 4" xfId="29"/>
    <cellStyle name="Normal 4 10" xfId="422"/>
    <cellStyle name="Normal 4 10 2" xfId="601"/>
    <cellStyle name="Normal 4 10 3" xfId="1108"/>
    <cellStyle name="Normal 4 10 4" xfId="4252"/>
    <cellStyle name="Normal 4 10 4 2" xfId="6082"/>
    <cellStyle name="Normal 4 11" xfId="423"/>
    <cellStyle name="Normal 4 11 2" xfId="575"/>
    <cellStyle name="Normal 4 11 3" xfId="1109"/>
    <cellStyle name="Normal 4 11 4" xfId="4253"/>
    <cellStyle name="Normal 4 11 4 2" xfId="6083"/>
    <cellStyle name="Normal 4 12" xfId="424"/>
    <cellStyle name="Normal 4 12 2" xfId="647"/>
    <cellStyle name="Normal 4 12 3" xfId="1110"/>
    <cellStyle name="Normal 4 12 4" xfId="4254"/>
    <cellStyle name="Normal 4 12 4 2" xfId="6084"/>
    <cellStyle name="Normal 4 13" xfId="425"/>
    <cellStyle name="Normal 4 13 2" xfId="698"/>
    <cellStyle name="Normal 4 13 3" xfId="1111"/>
    <cellStyle name="Normal 4 13 4" xfId="4255"/>
    <cellStyle name="Normal 4 13 4 2" xfId="6085"/>
    <cellStyle name="Normal 4 14" xfId="426"/>
    <cellStyle name="Normal 4 14 2" xfId="602"/>
    <cellStyle name="Normal 4 14 3" xfId="1112"/>
    <cellStyle name="Normal 4 14 4" xfId="4256"/>
    <cellStyle name="Normal 4 14 4 2" xfId="6086"/>
    <cellStyle name="Normal 4 15" xfId="427"/>
    <cellStyle name="Normal 4 15 2" xfId="699"/>
    <cellStyle name="Normal 4 15 3" xfId="1113"/>
    <cellStyle name="Normal 4 15 4" xfId="4257"/>
    <cellStyle name="Normal 4 15 4 2" xfId="6087"/>
    <cellStyle name="Normal 4 16" xfId="428"/>
    <cellStyle name="Normal 4 16 2" xfId="648"/>
    <cellStyle name="Normal 4 16 3" xfId="1114"/>
    <cellStyle name="Normal 4 16 4" xfId="4258"/>
    <cellStyle name="Normal 4 16 4 2" xfId="6088"/>
    <cellStyle name="Normal 4 17" xfId="429"/>
    <cellStyle name="Normal 4 17 2" xfId="700"/>
    <cellStyle name="Normal 4 17 3" xfId="1115"/>
    <cellStyle name="Normal 4 17 4" xfId="4259"/>
    <cellStyle name="Normal 4 17 4 2" xfId="6089"/>
    <cellStyle name="Normal 4 18" xfId="430"/>
    <cellStyle name="Normal 4 18 2" xfId="603"/>
    <cellStyle name="Normal 4 18 3" xfId="1116"/>
    <cellStyle name="Normal 4 18 4" xfId="4260"/>
    <cellStyle name="Normal 4 18 4 2" xfId="6090"/>
    <cellStyle name="Normal 4 19" xfId="431"/>
    <cellStyle name="Normal 4 19 2" xfId="678"/>
    <cellStyle name="Normal 4 19 3" xfId="1117"/>
    <cellStyle name="Normal 4 19 4" xfId="4261"/>
    <cellStyle name="Normal 4 19 4 2" xfId="6091"/>
    <cellStyle name="Normal 4 2" xfId="432"/>
    <cellStyle name="Normal 4 2 2" xfId="649"/>
    <cellStyle name="Normal 4 2 2 2" xfId="1277"/>
    <cellStyle name="Normal 4 2 2 2 2" xfId="1324"/>
    <cellStyle name="Normal 4 2 2 2 3" xfId="1915"/>
    <cellStyle name="Normal 4 2 2 2 4" xfId="4469"/>
    <cellStyle name="Normal 4 2 2 2 4 2" xfId="6295"/>
    <cellStyle name="Normal 4 2 2 3" xfId="4417"/>
    <cellStyle name="Normal 4 2 2 4" xfId="3858"/>
    <cellStyle name="Normal 4 2 3" xfId="1118"/>
    <cellStyle name="Normal 4 2 4" xfId="1439"/>
    <cellStyle name="Normal 4 2 4 2" xfId="1663"/>
    <cellStyle name="Normal 4 2 4 3" xfId="4605"/>
    <cellStyle name="Normal 4 2 4 3 2" xfId="6431"/>
    <cellStyle name="Normal 4 2 5" xfId="4262"/>
    <cellStyle name="Normal 4 2 5 2" xfId="6092"/>
    <cellStyle name="Normal 4 2 6" xfId="3857"/>
    <cellStyle name="Normal 4 2 6 2" xfId="5743"/>
    <cellStyle name="Normal 4 2 7" xfId="5689"/>
    <cellStyle name="Normal 4 2 7 2" xfId="7515"/>
    <cellStyle name="Normal 4 20" xfId="433"/>
    <cellStyle name="Normal 4 20 2" xfId="564"/>
    <cellStyle name="Normal 4 20 3" xfId="1119"/>
    <cellStyle name="Normal 4 20 4" xfId="4263"/>
    <cellStyle name="Normal 4 20 4 2" xfId="6093"/>
    <cellStyle name="Normal 4 21" xfId="434"/>
    <cellStyle name="Normal 4 21 2" xfId="604"/>
    <cellStyle name="Normal 4 21 3" xfId="1120"/>
    <cellStyle name="Normal 4 21 4" xfId="4264"/>
    <cellStyle name="Normal 4 21 4 2" xfId="6094"/>
    <cellStyle name="Normal 4 22" xfId="435"/>
    <cellStyle name="Normal 4 22 2" xfId="679"/>
    <cellStyle name="Normal 4 22 3" xfId="1121"/>
    <cellStyle name="Normal 4 22 4" xfId="4265"/>
    <cellStyle name="Normal 4 22 4 2" xfId="6095"/>
    <cellStyle name="Normal 4 23" xfId="436"/>
    <cellStyle name="Normal 4 23 2" xfId="650"/>
    <cellStyle name="Normal 4 23 3" xfId="1122"/>
    <cellStyle name="Normal 4 23 4" xfId="4266"/>
    <cellStyle name="Normal 4 23 4 2" xfId="6096"/>
    <cellStyle name="Normal 4 24" xfId="437"/>
    <cellStyle name="Normal 4 24 2" xfId="583"/>
    <cellStyle name="Normal 4 24 3" xfId="1123"/>
    <cellStyle name="Normal 4 24 4" xfId="4267"/>
    <cellStyle name="Normal 4 24 4 2" xfId="6097"/>
    <cellStyle name="Normal 4 25" xfId="438"/>
    <cellStyle name="Normal 4 25 2" xfId="605"/>
    <cellStyle name="Normal 4 25 3" xfId="1124"/>
    <cellStyle name="Normal 4 25 4" xfId="4268"/>
    <cellStyle name="Normal 4 25 4 2" xfId="6098"/>
    <cellStyle name="Normal 4 26" xfId="439"/>
    <cellStyle name="Normal 4 26 2" xfId="681"/>
    <cellStyle name="Normal 4 26 3" xfId="1125"/>
    <cellStyle name="Normal 4 26 4" xfId="4269"/>
    <cellStyle name="Normal 4 26 4 2" xfId="6099"/>
    <cellStyle name="Normal 4 27" xfId="440"/>
    <cellStyle name="Normal 4 27 2" xfId="651"/>
    <cellStyle name="Normal 4 27 3" xfId="1126"/>
    <cellStyle name="Normal 4 27 4" xfId="4270"/>
    <cellStyle name="Normal 4 27 4 2" xfId="6100"/>
    <cellStyle name="Normal 4 28" xfId="441"/>
    <cellStyle name="Normal 4 28 2" xfId="729"/>
    <cellStyle name="Normal 4 28 3" xfId="1127"/>
    <cellStyle name="Normal 4 28 4" xfId="4271"/>
    <cellStyle name="Normal 4 28 4 2" xfId="6101"/>
    <cellStyle name="Normal 4 29" xfId="442"/>
    <cellStyle name="Normal 4 29 2" xfId="606"/>
    <cellStyle name="Normal 4 29 3" xfId="1128"/>
    <cellStyle name="Normal 4 29 4" xfId="4272"/>
    <cellStyle name="Normal 4 29 4 2" xfId="6102"/>
    <cellStyle name="Normal 4 3" xfId="231"/>
    <cellStyle name="Normal 4 3 2" xfId="443"/>
    <cellStyle name="Normal 4 3 2 2" xfId="652"/>
    <cellStyle name="Normal 4 3 2 3" xfId="1129"/>
    <cellStyle name="Normal 4 3 2 4" xfId="4273"/>
    <cellStyle name="Normal 4 3 2 4 2" xfId="6103"/>
    <cellStyle name="Normal 4 3 3" xfId="7491"/>
    <cellStyle name="Normal 4 30" xfId="444"/>
    <cellStyle name="Normal 4 30 2" xfId="720"/>
    <cellStyle name="Normal 4 30 3" xfId="1130"/>
    <cellStyle name="Normal 4 30 4" xfId="4274"/>
    <cellStyle name="Normal 4 30 4 2" xfId="6104"/>
    <cellStyle name="Normal 4 31" xfId="445"/>
    <cellStyle name="Normal 4 31 2" xfId="607"/>
    <cellStyle name="Normal 4 31 3" xfId="1131"/>
    <cellStyle name="Normal 4 31 4" xfId="4275"/>
    <cellStyle name="Normal 4 31 4 2" xfId="6105"/>
    <cellStyle name="Normal 4 32" xfId="446"/>
    <cellStyle name="Normal 4 32 2" xfId="719"/>
    <cellStyle name="Normal 4 32 3" xfId="1132"/>
    <cellStyle name="Normal 4 32 4" xfId="4276"/>
    <cellStyle name="Normal 4 32 4 2" xfId="6106"/>
    <cellStyle name="Normal 4 33" xfId="447"/>
    <cellStyle name="Normal 4 33 2" xfId="653"/>
    <cellStyle name="Normal 4 33 3" xfId="1133"/>
    <cellStyle name="Normal 4 33 4" xfId="4277"/>
    <cellStyle name="Normal 4 33 4 2" xfId="6107"/>
    <cellStyle name="Normal 4 34" xfId="448"/>
    <cellStyle name="Normal 4 34 2" xfId="718"/>
    <cellStyle name="Normal 4 34 3" xfId="1134"/>
    <cellStyle name="Normal 4 34 4" xfId="4278"/>
    <cellStyle name="Normal 4 34 4 2" xfId="6108"/>
    <cellStyle name="Normal 4 35" xfId="449"/>
    <cellStyle name="Normal 4 35 2" xfId="608"/>
    <cellStyle name="Normal 4 35 3" xfId="1135"/>
    <cellStyle name="Normal 4 35 4" xfId="4279"/>
    <cellStyle name="Normal 4 35 4 2" xfId="6109"/>
    <cellStyle name="Normal 4 36" xfId="450"/>
    <cellStyle name="Normal 4 36 2" xfId="717"/>
    <cellStyle name="Normal 4 36 3" xfId="1136"/>
    <cellStyle name="Normal 4 36 4" xfId="4280"/>
    <cellStyle name="Normal 4 36 4 2" xfId="6110"/>
    <cellStyle name="Normal 4 37" xfId="451"/>
    <cellStyle name="Normal 4 37 2" xfId="654"/>
    <cellStyle name="Normal 4 37 3" xfId="1137"/>
    <cellStyle name="Normal 4 37 4" xfId="4281"/>
    <cellStyle name="Normal 4 37 4 2" xfId="6111"/>
    <cellStyle name="Normal 4 38" xfId="452"/>
    <cellStyle name="Normal 4 38 2" xfId="716"/>
    <cellStyle name="Normal 4 38 3" xfId="1138"/>
    <cellStyle name="Normal 4 38 4" xfId="4282"/>
    <cellStyle name="Normal 4 38 4 2" xfId="6112"/>
    <cellStyle name="Normal 4 39" xfId="421"/>
    <cellStyle name="Normal 4 39 2" xfId="1107"/>
    <cellStyle name="Normal 4 39 3" xfId="4251"/>
    <cellStyle name="Normal 4 39 3 2" xfId="6081"/>
    <cellStyle name="Normal 4 4" xfId="453"/>
    <cellStyle name="Normal 4 4 2" xfId="721"/>
    <cellStyle name="Normal 4 4 3" xfId="1139"/>
    <cellStyle name="Normal 4 4 4" xfId="4283"/>
    <cellStyle name="Normal 4 4 4 2" xfId="6113"/>
    <cellStyle name="Normal 4 40" xfId="655"/>
    <cellStyle name="Normal 4 40 2" xfId="2444"/>
    <cellStyle name="Normal 4 40 3" xfId="4418"/>
    <cellStyle name="Normal 4 40 3 2" xfId="6246"/>
    <cellStyle name="Normal 4 41" xfId="715"/>
    <cellStyle name="Normal 4 41 2" xfId="2343"/>
    <cellStyle name="Normal 4 41 3" xfId="4432"/>
    <cellStyle name="Normal 4 41 3 2" xfId="6260"/>
    <cellStyle name="Normal 4 42" xfId="609"/>
    <cellStyle name="Normal 4 42 2" xfId="2561"/>
    <cellStyle name="Normal 4 42 3" xfId="4403"/>
    <cellStyle name="Normal 4 42 3 2" xfId="6233"/>
    <cellStyle name="Normal 4 43" xfId="714"/>
    <cellStyle name="Normal 4 43 2" xfId="2344"/>
    <cellStyle name="Normal 4 43 3" xfId="4431"/>
    <cellStyle name="Normal 4 43 3 2" xfId="6259"/>
    <cellStyle name="Normal 4 44" xfId="656"/>
    <cellStyle name="Normal 4 44 2" xfId="2443"/>
    <cellStyle name="Normal 4 44 3" xfId="4419"/>
    <cellStyle name="Normal 4 44 3 2" xfId="6247"/>
    <cellStyle name="Normal 4 45" xfId="713"/>
    <cellStyle name="Normal 4 45 2" xfId="2345"/>
    <cellStyle name="Normal 4 45 3" xfId="4430"/>
    <cellStyle name="Normal 4 45 3 2" xfId="6258"/>
    <cellStyle name="Normal 4 46" xfId="737"/>
    <cellStyle name="Normal 4 47" xfId="3856"/>
    <cellStyle name="Normal 4 48" xfId="5675"/>
    <cellStyle name="Normal 4 5" xfId="454"/>
    <cellStyle name="Normal 4 5 2" xfId="610"/>
    <cellStyle name="Normal 4 5 3" xfId="1140"/>
    <cellStyle name="Normal 4 5 4" xfId="4284"/>
    <cellStyle name="Normal 4 5 4 2" xfId="6114"/>
    <cellStyle name="Normal 4 6" xfId="455"/>
    <cellStyle name="Normal 4 6 2" xfId="576"/>
    <cellStyle name="Normal 4 6 3" xfId="1141"/>
    <cellStyle name="Normal 4 6 4" xfId="4285"/>
    <cellStyle name="Normal 4 6 4 2" xfId="6115"/>
    <cellStyle name="Normal 4 7" xfId="456"/>
    <cellStyle name="Normal 4 7 2" xfId="657"/>
    <cellStyle name="Normal 4 7 3" xfId="1142"/>
    <cellStyle name="Normal 4 7 4" xfId="4286"/>
    <cellStyle name="Normal 4 7 4 2" xfId="6116"/>
    <cellStyle name="Normal 4 8" xfId="457"/>
    <cellStyle name="Normal 4 8 2" xfId="712"/>
    <cellStyle name="Normal 4 8 3" xfId="1143"/>
    <cellStyle name="Normal 4 8 4" xfId="4287"/>
    <cellStyle name="Normal 4 8 4 2" xfId="6117"/>
    <cellStyle name="Normal 4 9" xfId="458"/>
    <cellStyle name="Normal 4 9 2" xfId="611"/>
    <cellStyle name="Normal 4 9 3" xfId="1144"/>
    <cellStyle name="Normal 4 9 4" xfId="4288"/>
    <cellStyle name="Normal 4 9 4 2" xfId="6118"/>
    <cellStyle name="Normal 40" xfId="142"/>
    <cellStyle name="Normal 40 10" xfId="2596"/>
    <cellStyle name="Normal 40 10 2" xfId="3757"/>
    <cellStyle name="Normal 40 10 3" xfId="5461"/>
    <cellStyle name="Normal 40 10 3 2" xfId="7287"/>
    <cellStyle name="Normal 40 11" xfId="2597"/>
    <cellStyle name="Normal 40 11 2" xfId="3588"/>
    <cellStyle name="Normal 40 11 3" xfId="5462"/>
    <cellStyle name="Normal 40 11 3 2" xfId="7288"/>
    <cellStyle name="Normal 40 12" xfId="2598"/>
    <cellStyle name="Normal 40 12 2" xfId="2898"/>
    <cellStyle name="Normal 40 12 3" xfId="5463"/>
    <cellStyle name="Normal 40 12 3 2" xfId="7289"/>
    <cellStyle name="Normal 40 13" xfId="2599"/>
    <cellStyle name="Normal 40 13 2" xfId="2975"/>
    <cellStyle name="Normal 40 13 3" xfId="5464"/>
    <cellStyle name="Normal 40 13 3 2" xfId="7290"/>
    <cellStyle name="Normal 40 14" xfId="2600"/>
    <cellStyle name="Normal 40 14 2" xfId="3236"/>
    <cellStyle name="Normal 40 14 3" xfId="5465"/>
    <cellStyle name="Normal 40 14 3 2" xfId="7291"/>
    <cellStyle name="Normal 40 15" xfId="2601"/>
    <cellStyle name="Normal 40 15 2" xfId="3265"/>
    <cellStyle name="Normal 40 15 3" xfId="5466"/>
    <cellStyle name="Normal 40 15 3 2" xfId="7292"/>
    <cellStyle name="Normal 40 16" xfId="2602"/>
    <cellStyle name="Normal 40 16 2" xfId="3383"/>
    <cellStyle name="Normal 40 16 3" xfId="5467"/>
    <cellStyle name="Normal 40 16 3 2" xfId="7293"/>
    <cellStyle name="Normal 40 17" xfId="2603"/>
    <cellStyle name="Normal 40 17 2" xfId="3130"/>
    <cellStyle name="Normal 40 17 3" xfId="5468"/>
    <cellStyle name="Normal 40 17 3 2" xfId="7294"/>
    <cellStyle name="Normal 40 18" xfId="2604"/>
    <cellStyle name="Normal 40 18 2" xfId="3247"/>
    <cellStyle name="Normal 40 18 3" xfId="5469"/>
    <cellStyle name="Normal 40 18 3 2" xfId="7295"/>
    <cellStyle name="Normal 40 19" xfId="2605"/>
    <cellStyle name="Normal 40 19 2" xfId="2907"/>
    <cellStyle name="Normal 40 19 3" xfId="5470"/>
    <cellStyle name="Normal 40 19 3 2" xfId="7296"/>
    <cellStyle name="Normal 40 2" xfId="459"/>
    <cellStyle name="Normal 40 2 2" xfId="658"/>
    <cellStyle name="Normal 40 2 3" xfId="1145"/>
    <cellStyle name="Normal 40 2 4" xfId="4289"/>
    <cellStyle name="Normal 40 2 4 2" xfId="6119"/>
    <cellStyle name="Normal 40 2 5" xfId="3860"/>
    <cellStyle name="Normal 40 20" xfId="2606"/>
    <cellStyle name="Normal 40 20 2" xfId="3541"/>
    <cellStyle name="Normal 40 20 3" xfId="5471"/>
    <cellStyle name="Normal 40 20 3 2" xfId="7297"/>
    <cellStyle name="Normal 40 21" xfId="3859"/>
    <cellStyle name="Normal 40 21 2" xfId="5744"/>
    <cellStyle name="Normal 40 3" xfId="2607"/>
    <cellStyle name="Normal 40 3 2" xfId="3542"/>
    <cellStyle name="Normal 40 3 3" xfId="5472"/>
    <cellStyle name="Normal 40 3 3 2" xfId="7298"/>
    <cellStyle name="Normal 40 4" xfId="2608"/>
    <cellStyle name="Normal 40 4 2" xfId="3261"/>
    <cellStyle name="Normal 40 4 3" xfId="5473"/>
    <cellStyle name="Normal 40 4 3 2" xfId="7299"/>
    <cellStyle name="Normal 40 5" xfId="2609"/>
    <cellStyle name="Normal 40 5 2" xfId="3141"/>
    <cellStyle name="Normal 40 5 3" xfId="5474"/>
    <cellStyle name="Normal 40 5 3 2" xfId="7300"/>
    <cellStyle name="Normal 40 6" xfId="2610"/>
    <cellStyle name="Normal 40 6 2" xfId="3544"/>
    <cellStyle name="Normal 40 6 3" xfId="5475"/>
    <cellStyle name="Normal 40 6 3 2" xfId="7301"/>
    <cellStyle name="Normal 40 7" xfId="2611"/>
    <cellStyle name="Normal 40 7 2" xfId="3545"/>
    <cellStyle name="Normal 40 7 3" xfId="5476"/>
    <cellStyle name="Normal 40 7 3 2" xfId="7302"/>
    <cellStyle name="Normal 40 8" xfId="2612"/>
    <cellStyle name="Normal 40 8 2" xfId="3546"/>
    <cellStyle name="Normal 40 8 3" xfId="5477"/>
    <cellStyle name="Normal 40 8 3 2" xfId="7303"/>
    <cellStyle name="Normal 40 9" xfId="2613"/>
    <cellStyle name="Normal 40 9 2" xfId="2950"/>
    <cellStyle name="Normal 40 9 3" xfId="5478"/>
    <cellStyle name="Normal 40 9 3 2" xfId="7304"/>
    <cellStyle name="Normal 41" xfId="141"/>
    <cellStyle name="Normal 41 10" xfId="2614"/>
    <cellStyle name="Normal 41 10 2" xfId="3547"/>
    <cellStyle name="Normal 41 10 3" xfId="5479"/>
    <cellStyle name="Normal 41 10 3 2" xfId="7305"/>
    <cellStyle name="Normal 41 11" xfId="2615"/>
    <cellStyle name="Normal 41 11 2" xfId="3548"/>
    <cellStyle name="Normal 41 11 3" xfId="5480"/>
    <cellStyle name="Normal 41 11 3 2" xfId="7306"/>
    <cellStyle name="Normal 41 12" xfId="2616"/>
    <cellStyle name="Normal 41 12 2" xfId="3260"/>
    <cellStyle name="Normal 41 12 3" xfId="5481"/>
    <cellStyle name="Normal 41 12 3 2" xfId="7307"/>
    <cellStyle name="Normal 41 13" xfId="2617"/>
    <cellStyle name="Normal 41 13 2" xfId="3371"/>
    <cellStyle name="Normal 41 13 3" xfId="5482"/>
    <cellStyle name="Normal 41 13 3 2" xfId="7308"/>
    <cellStyle name="Normal 41 14" xfId="2618"/>
    <cellStyle name="Normal 41 14 2" xfId="3549"/>
    <cellStyle name="Normal 41 14 3" xfId="5483"/>
    <cellStyle name="Normal 41 14 3 2" xfId="7309"/>
    <cellStyle name="Normal 41 15" xfId="2619"/>
    <cellStyle name="Normal 41 15 2" xfId="3550"/>
    <cellStyle name="Normal 41 15 3" xfId="5484"/>
    <cellStyle name="Normal 41 15 3 2" xfId="7310"/>
    <cellStyle name="Normal 41 16" xfId="2620"/>
    <cellStyle name="Normal 41 16 2" xfId="3538"/>
    <cellStyle name="Normal 41 16 3" xfId="5485"/>
    <cellStyle name="Normal 41 16 3 2" xfId="7311"/>
    <cellStyle name="Normal 41 17" xfId="2621"/>
    <cellStyle name="Normal 41 17 2" xfId="3372"/>
    <cellStyle name="Normal 41 17 3" xfId="5486"/>
    <cellStyle name="Normal 41 17 3 2" xfId="7312"/>
    <cellStyle name="Normal 41 18" xfId="2622"/>
    <cellStyle name="Normal 41 18 2" xfId="3551"/>
    <cellStyle name="Normal 41 18 3" xfId="5487"/>
    <cellStyle name="Normal 41 18 3 2" xfId="7313"/>
    <cellStyle name="Normal 41 19" xfId="2623"/>
    <cellStyle name="Normal 41 19 2" xfId="2944"/>
    <cellStyle name="Normal 41 19 3" xfId="5488"/>
    <cellStyle name="Normal 41 19 3 2" xfId="7314"/>
    <cellStyle name="Normal 41 2" xfId="460"/>
    <cellStyle name="Normal 41 2 2" xfId="612"/>
    <cellStyle name="Normal 41 2 3" xfId="1146"/>
    <cellStyle name="Normal 41 2 4" xfId="4290"/>
    <cellStyle name="Normal 41 2 4 2" xfId="6120"/>
    <cellStyle name="Normal 41 20" xfId="3986"/>
    <cellStyle name="Normal 41 21" xfId="3861"/>
    <cellStyle name="Normal 41 3" xfId="2624"/>
    <cellStyle name="Normal 41 3 2" xfId="3552"/>
    <cellStyle name="Normal 41 3 3" xfId="5489"/>
    <cellStyle name="Normal 41 3 3 2" xfId="7315"/>
    <cellStyle name="Normal 41 4" xfId="2625"/>
    <cellStyle name="Normal 41 4 2" xfId="3553"/>
    <cellStyle name="Normal 41 4 3" xfId="5490"/>
    <cellStyle name="Normal 41 4 3 2" xfId="7316"/>
    <cellStyle name="Normal 41 5" xfId="2626"/>
    <cellStyle name="Normal 41 5 2" xfId="3554"/>
    <cellStyle name="Normal 41 5 3" xfId="5491"/>
    <cellStyle name="Normal 41 5 3 2" xfId="7317"/>
    <cellStyle name="Normal 41 6" xfId="2627"/>
    <cellStyle name="Normal 41 6 2" xfId="3555"/>
    <cellStyle name="Normal 41 6 3" xfId="5492"/>
    <cellStyle name="Normal 41 6 3 2" xfId="7318"/>
    <cellStyle name="Normal 41 7" xfId="2628"/>
    <cellStyle name="Normal 41 7 2" xfId="3556"/>
    <cellStyle name="Normal 41 7 3" xfId="5493"/>
    <cellStyle name="Normal 41 7 3 2" xfId="7319"/>
    <cellStyle name="Normal 41 8" xfId="2629"/>
    <cellStyle name="Normal 41 8 2" xfId="3704"/>
    <cellStyle name="Normal 41 8 3" xfId="5494"/>
    <cellStyle name="Normal 41 8 3 2" xfId="7320"/>
    <cellStyle name="Normal 41 9" xfId="2630"/>
    <cellStyle name="Normal 41 9 2" xfId="3139"/>
    <cellStyle name="Normal 41 9 3" xfId="5495"/>
    <cellStyle name="Normal 41 9 3 2" xfId="7321"/>
    <cellStyle name="Normal 42" xfId="107"/>
    <cellStyle name="Normal 42 2" xfId="461"/>
    <cellStyle name="Normal 42 2 2" xfId="1147"/>
    <cellStyle name="Normal 42 2 3" xfId="4291"/>
    <cellStyle name="Normal 42 2 3 2" xfId="6121"/>
    <cellStyle name="Normal 42 2 4" xfId="3863"/>
    <cellStyle name="Normal 42 3" xfId="814"/>
    <cellStyle name="Normal 42 4" xfId="3862"/>
    <cellStyle name="Normal 42 4 2" xfId="5745"/>
    <cellStyle name="Normal 43" xfId="108"/>
    <cellStyle name="Normal 43 2" xfId="462"/>
    <cellStyle name="Normal 43 2 2" xfId="1148"/>
    <cellStyle name="Normal 43 2 3" xfId="4292"/>
    <cellStyle name="Normal 43 2 3 2" xfId="6122"/>
    <cellStyle name="Normal 43 2 4" xfId="3865"/>
    <cellStyle name="Normal 43 3" xfId="815"/>
    <cellStyle name="Normal 43 4" xfId="3864"/>
    <cellStyle name="Normal 43 4 2" xfId="5746"/>
    <cellStyle name="Normal 44" xfId="109"/>
    <cellStyle name="Normal 44 2" xfId="463"/>
    <cellStyle name="Normal 44 2 2" xfId="1149"/>
    <cellStyle name="Normal 44 2 3" xfId="4293"/>
    <cellStyle name="Normal 44 2 3 2" xfId="6123"/>
    <cellStyle name="Normal 44 2 4" xfId="3867"/>
    <cellStyle name="Normal 44 3" xfId="816"/>
    <cellStyle name="Normal 44 4" xfId="3866"/>
    <cellStyle name="Normal 44 4 2" xfId="5747"/>
    <cellStyle name="Normal 45" xfId="30"/>
    <cellStyle name="Normal 45 2" xfId="464"/>
    <cellStyle name="Normal 45 2 2" xfId="1150"/>
    <cellStyle name="Normal 45 2 3" xfId="4294"/>
    <cellStyle name="Normal 45 2 3 2" xfId="6124"/>
    <cellStyle name="Normal 45 2 4" xfId="3869"/>
    <cellStyle name="Normal 45 3" xfId="738"/>
    <cellStyle name="Normal 45 4" xfId="3868"/>
    <cellStyle name="Normal 45 4 2" xfId="5748"/>
    <cellStyle name="Normal 46" xfId="31"/>
    <cellStyle name="Normal 46 2" xfId="465"/>
    <cellStyle name="Normal 46 2 2" xfId="1151"/>
    <cellStyle name="Normal 46 2 3" xfId="4295"/>
    <cellStyle name="Normal 46 2 3 2" xfId="6125"/>
    <cellStyle name="Normal 46 2 4" xfId="3871"/>
    <cellStyle name="Normal 46 3" xfId="739"/>
    <cellStyle name="Normal 46 4" xfId="3870"/>
    <cellStyle name="Normal 46 4 2" xfId="5749"/>
    <cellStyle name="Normal 47" xfId="32"/>
    <cellStyle name="Normal 47 2" xfId="466"/>
    <cellStyle name="Normal 47 2 2" xfId="1152"/>
    <cellStyle name="Normal 47 2 3" xfId="4296"/>
    <cellStyle name="Normal 47 2 3 2" xfId="6126"/>
    <cellStyle name="Normal 47 2 4" xfId="3873"/>
    <cellStyle name="Normal 47 3" xfId="740"/>
    <cellStyle name="Normal 47 4" xfId="3872"/>
    <cellStyle name="Normal 47 4 2" xfId="5750"/>
    <cellStyle name="Normal 48" xfId="33"/>
    <cellStyle name="Normal 48 2" xfId="467"/>
    <cellStyle name="Normal 48 2 2" xfId="1153"/>
    <cellStyle name="Normal 48 2 3" xfId="4297"/>
    <cellStyle name="Normal 48 2 3 2" xfId="6127"/>
    <cellStyle name="Normal 48 2 4" xfId="3875"/>
    <cellStyle name="Normal 48 3" xfId="741"/>
    <cellStyle name="Normal 48 4" xfId="3874"/>
    <cellStyle name="Normal 48 4 2" xfId="5751"/>
    <cellStyle name="Normal 49" xfId="34"/>
    <cellStyle name="Normal 49 2" xfId="468"/>
    <cellStyle name="Normal 49 2 2" xfId="1154"/>
    <cellStyle name="Normal 49 2 3" xfId="4298"/>
    <cellStyle name="Normal 49 2 3 2" xfId="6128"/>
    <cellStyle name="Normal 49 2 4" xfId="3877"/>
    <cellStyle name="Normal 49 3" xfId="742"/>
    <cellStyle name="Normal 49 4" xfId="3876"/>
    <cellStyle name="Normal 49 4 2" xfId="5752"/>
    <cellStyle name="Normal 5" xfId="153"/>
    <cellStyle name="Normal 5 10" xfId="470"/>
    <cellStyle name="Normal 5 10 2" xfId="659"/>
    <cellStyle name="Normal 5 10 3" xfId="1156"/>
    <cellStyle name="Normal 5 10 4" xfId="4300"/>
    <cellStyle name="Normal 5 10 4 2" xfId="6130"/>
    <cellStyle name="Normal 5 11" xfId="471"/>
    <cellStyle name="Normal 5 11 2" xfId="704"/>
    <cellStyle name="Normal 5 11 3" xfId="1157"/>
    <cellStyle name="Normal 5 11 4" xfId="4301"/>
    <cellStyle name="Normal 5 11 4 2" xfId="6131"/>
    <cellStyle name="Normal 5 12" xfId="472"/>
    <cellStyle name="Normal 5 12 2" xfId="613"/>
    <cellStyle name="Normal 5 12 3" xfId="1158"/>
    <cellStyle name="Normal 5 12 4" xfId="4302"/>
    <cellStyle name="Normal 5 12 4 2" xfId="6132"/>
    <cellStyle name="Normal 5 13" xfId="473"/>
    <cellStyle name="Normal 5 13 2" xfId="568"/>
    <cellStyle name="Normal 5 13 3" xfId="1159"/>
    <cellStyle name="Normal 5 13 4" xfId="4303"/>
    <cellStyle name="Normal 5 13 4 2" xfId="6133"/>
    <cellStyle name="Normal 5 14" xfId="474"/>
    <cellStyle name="Normal 5 14 2" xfId="660"/>
    <cellStyle name="Normal 5 14 3" xfId="1160"/>
    <cellStyle name="Normal 5 14 4" xfId="4304"/>
    <cellStyle name="Normal 5 14 4 2" xfId="6134"/>
    <cellStyle name="Normal 5 15" xfId="475"/>
    <cellStyle name="Normal 5 15 2" xfId="703"/>
    <cellStyle name="Normal 5 15 3" xfId="1161"/>
    <cellStyle name="Normal 5 15 4" xfId="4305"/>
    <cellStyle name="Normal 5 15 4 2" xfId="6135"/>
    <cellStyle name="Normal 5 16" xfId="476"/>
    <cellStyle name="Normal 5 16 2" xfId="614"/>
    <cellStyle name="Normal 5 16 3" xfId="1162"/>
    <cellStyle name="Normal 5 16 4" xfId="4306"/>
    <cellStyle name="Normal 5 16 4 2" xfId="6136"/>
    <cellStyle name="Normal 5 17" xfId="477"/>
    <cellStyle name="Normal 5 17 2" xfId="567"/>
    <cellStyle name="Normal 5 17 3" xfId="1163"/>
    <cellStyle name="Normal 5 17 4" xfId="4307"/>
    <cellStyle name="Normal 5 17 4 2" xfId="6137"/>
    <cellStyle name="Normal 5 18" xfId="478"/>
    <cellStyle name="Normal 5 18 2" xfId="661"/>
    <cellStyle name="Normal 5 18 3" xfId="1164"/>
    <cellStyle name="Normal 5 18 4" xfId="4308"/>
    <cellStyle name="Normal 5 18 4 2" xfId="6138"/>
    <cellStyle name="Normal 5 19" xfId="479"/>
    <cellStyle name="Normal 5 19 2" xfId="711"/>
    <cellStyle name="Normal 5 19 3" xfId="1165"/>
    <cellStyle name="Normal 5 19 4" xfId="4309"/>
    <cellStyle name="Normal 5 19 4 2" xfId="6139"/>
    <cellStyle name="Normal 5 2" xfId="480"/>
    <cellStyle name="Normal 5 2 2" xfId="615"/>
    <cellStyle name="Normal 5 2 2 2" xfId="1383"/>
    <cellStyle name="Normal 5 2 2 2 2" xfId="1419"/>
    <cellStyle name="Normal 5 2 2 2 3" xfId="1748"/>
    <cellStyle name="Normal 5 2 2 2 4" xfId="4561"/>
    <cellStyle name="Normal 5 2 2 2 4 2" xfId="6387"/>
    <cellStyle name="Normal 5 2 3" xfId="1166"/>
    <cellStyle name="Normal 5 2 4" xfId="1408"/>
    <cellStyle name="Normal 5 2 4 2" xfId="1720"/>
    <cellStyle name="Normal 5 2 4 3" xfId="4582"/>
    <cellStyle name="Normal 5 2 4 3 2" xfId="6408"/>
    <cellStyle name="Normal 5 2 5" xfId="4310"/>
    <cellStyle name="Normal 5 2 5 2" xfId="6140"/>
    <cellStyle name="Normal 5 20" xfId="481"/>
    <cellStyle name="Normal 5 20 2" xfId="702"/>
    <cellStyle name="Normal 5 20 3" xfId="1167"/>
    <cellStyle name="Normal 5 20 4" xfId="4311"/>
    <cellStyle name="Normal 5 20 4 2" xfId="6141"/>
    <cellStyle name="Normal 5 21" xfId="482"/>
    <cellStyle name="Normal 5 21 2" xfId="662"/>
    <cellStyle name="Normal 5 21 3" xfId="1168"/>
    <cellStyle name="Normal 5 21 4" xfId="4312"/>
    <cellStyle name="Normal 5 21 4 2" xfId="6142"/>
    <cellStyle name="Normal 5 22" xfId="483"/>
    <cellStyle name="Normal 5 22 2" xfId="566"/>
    <cellStyle name="Normal 5 22 3" xfId="1169"/>
    <cellStyle name="Normal 5 22 4" xfId="4313"/>
    <cellStyle name="Normal 5 22 4 2" xfId="6143"/>
    <cellStyle name="Normal 5 23" xfId="484"/>
    <cellStyle name="Normal 5 23 2" xfId="616"/>
    <cellStyle name="Normal 5 23 3" xfId="1170"/>
    <cellStyle name="Normal 5 23 4" xfId="4314"/>
    <cellStyle name="Normal 5 23 4 2" xfId="6144"/>
    <cellStyle name="Normal 5 24" xfId="485"/>
    <cellStyle name="Normal 5 24 2" xfId="701"/>
    <cellStyle name="Normal 5 24 3" xfId="1171"/>
    <cellStyle name="Normal 5 24 4" xfId="4315"/>
    <cellStyle name="Normal 5 24 4 2" xfId="6145"/>
    <cellStyle name="Normal 5 25" xfId="486"/>
    <cellStyle name="Normal 5 25 2" xfId="663"/>
    <cellStyle name="Normal 5 25 3" xfId="1172"/>
    <cellStyle name="Normal 5 25 4" xfId="4316"/>
    <cellStyle name="Normal 5 25 4 2" xfId="6146"/>
    <cellStyle name="Normal 5 26" xfId="487"/>
    <cellStyle name="Normal 5 26 2" xfId="710"/>
    <cellStyle name="Normal 5 26 3" xfId="1173"/>
    <cellStyle name="Normal 5 26 4" xfId="4317"/>
    <cellStyle name="Normal 5 26 4 2" xfId="6147"/>
    <cellStyle name="Normal 5 27" xfId="488"/>
    <cellStyle name="Normal 5 27 2" xfId="617"/>
    <cellStyle name="Normal 5 27 3" xfId="1174"/>
    <cellStyle name="Normal 5 27 4" xfId="4318"/>
    <cellStyle name="Normal 5 27 4 2" xfId="6148"/>
    <cellStyle name="Normal 5 28" xfId="489"/>
    <cellStyle name="Normal 5 28 2" xfId="577"/>
    <cellStyle name="Normal 5 28 3" xfId="1175"/>
    <cellStyle name="Normal 5 28 4" xfId="4319"/>
    <cellStyle name="Normal 5 28 4 2" xfId="6149"/>
    <cellStyle name="Normal 5 29" xfId="490"/>
    <cellStyle name="Normal 5 29 2" xfId="664"/>
    <cellStyle name="Normal 5 29 3" xfId="1176"/>
    <cellStyle name="Normal 5 29 4" xfId="4320"/>
    <cellStyle name="Normal 5 29 4 2" xfId="6150"/>
    <cellStyle name="Normal 5 3" xfId="491"/>
    <cellStyle name="Normal 5 3 2" xfId="709"/>
    <cellStyle name="Normal 5 3 3" xfId="1177"/>
    <cellStyle name="Normal 5 3 4" xfId="4321"/>
    <cellStyle name="Normal 5 3 4 2" xfId="6151"/>
    <cellStyle name="Normal 5 30" xfId="492"/>
    <cellStyle name="Normal 5 30 2" xfId="618"/>
    <cellStyle name="Normal 5 30 3" xfId="1178"/>
    <cellStyle name="Normal 5 30 4" xfId="4322"/>
    <cellStyle name="Normal 5 30 4 2" xfId="6152"/>
    <cellStyle name="Normal 5 31" xfId="493"/>
    <cellStyle name="Normal 5 31 2" xfId="708"/>
    <cellStyle name="Normal 5 31 3" xfId="1179"/>
    <cellStyle name="Normal 5 31 4" xfId="4323"/>
    <cellStyle name="Normal 5 31 4 2" xfId="6153"/>
    <cellStyle name="Normal 5 32" xfId="494"/>
    <cellStyle name="Normal 5 32 2" xfId="665"/>
    <cellStyle name="Normal 5 32 3" xfId="1180"/>
    <cellStyle name="Normal 5 32 4" xfId="4324"/>
    <cellStyle name="Normal 5 32 4 2" xfId="6154"/>
    <cellStyle name="Normal 5 33" xfId="495"/>
    <cellStyle name="Normal 5 33 2" xfId="707"/>
    <cellStyle name="Normal 5 33 3" xfId="1181"/>
    <cellStyle name="Normal 5 33 4" xfId="4325"/>
    <cellStyle name="Normal 5 33 4 2" xfId="6155"/>
    <cellStyle name="Normal 5 34" xfId="496"/>
    <cellStyle name="Normal 5 34 2" xfId="619"/>
    <cellStyle name="Normal 5 34 3" xfId="1182"/>
    <cellStyle name="Normal 5 34 4" xfId="4326"/>
    <cellStyle name="Normal 5 34 4 2" xfId="6156"/>
    <cellStyle name="Normal 5 35" xfId="497"/>
    <cellStyle name="Normal 5 35 2" xfId="706"/>
    <cellStyle name="Normal 5 35 3" xfId="1183"/>
    <cellStyle name="Normal 5 35 4" xfId="4327"/>
    <cellStyle name="Normal 5 35 4 2" xfId="6157"/>
    <cellStyle name="Normal 5 36" xfId="498"/>
    <cellStyle name="Normal 5 36 2" xfId="666"/>
    <cellStyle name="Normal 5 36 3" xfId="1184"/>
    <cellStyle name="Normal 5 36 4" xfId="4328"/>
    <cellStyle name="Normal 5 36 4 2" xfId="6158"/>
    <cellStyle name="Normal 5 37" xfId="469"/>
    <cellStyle name="Normal 5 37 2" xfId="1155"/>
    <cellStyle name="Normal 5 37 3" xfId="4299"/>
    <cellStyle name="Normal 5 37 3 2" xfId="6129"/>
    <cellStyle name="Normal 5 38" xfId="620"/>
    <cellStyle name="Normal 5 38 2" xfId="2560"/>
    <cellStyle name="Normal 5 38 3" xfId="4404"/>
    <cellStyle name="Normal 5 38 3 2" xfId="6234"/>
    <cellStyle name="Normal 5 39" xfId="682"/>
    <cellStyle name="Normal 5 39 2" xfId="2436"/>
    <cellStyle name="Normal 5 39 3" xfId="4426"/>
    <cellStyle name="Normal 5 39 3 2" xfId="6254"/>
    <cellStyle name="Normal 5 4" xfId="499"/>
    <cellStyle name="Normal 5 4 2" xfId="667"/>
    <cellStyle name="Normal 5 4 3" xfId="1185"/>
    <cellStyle name="Normal 5 4 4" xfId="4329"/>
    <cellStyle name="Normal 5 4 4 2" xfId="6159"/>
    <cellStyle name="Normal 5 40" xfId="680"/>
    <cellStyle name="Normal 5 40 2" xfId="2437"/>
    <cellStyle name="Normal 5 40 3" xfId="4425"/>
    <cellStyle name="Normal 5 40 3 2" xfId="6253"/>
    <cellStyle name="Normal 5 41" xfId="621"/>
    <cellStyle name="Normal 5 41 2" xfId="2559"/>
    <cellStyle name="Normal 5 41 3" xfId="4405"/>
    <cellStyle name="Normal 5 41 3 2" xfId="6235"/>
    <cellStyle name="Normal 5 42" xfId="584"/>
    <cellStyle name="Normal 5 42 2" xfId="2591"/>
    <cellStyle name="Normal 5 42 3" xfId="4393"/>
    <cellStyle name="Normal 5 42 3 2" xfId="6223"/>
    <cellStyle name="Normal 5 43" xfId="856"/>
    <cellStyle name="Normal 5 44" xfId="3997"/>
    <cellStyle name="Normal 5 44 2" xfId="5830"/>
    <cellStyle name="Normal 5 45" xfId="3878"/>
    <cellStyle name="Normal 5 5" xfId="500"/>
    <cellStyle name="Normal 5 5 2" xfId="668"/>
    <cellStyle name="Normal 5 5 3" xfId="1186"/>
    <cellStyle name="Normal 5 5 4" xfId="4330"/>
    <cellStyle name="Normal 5 5 4 2" xfId="6160"/>
    <cellStyle name="Normal 5 6" xfId="501"/>
    <cellStyle name="Normal 5 6 2" xfId="569"/>
    <cellStyle name="Normal 5 6 3" xfId="1187"/>
    <cellStyle name="Normal 5 6 4" xfId="4331"/>
    <cellStyle name="Normal 5 6 4 2" xfId="6161"/>
    <cellStyle name="Normal 5 7" xfId="502"/>
    <cellStyle name="Normal 5 7 2" xfId="622"/>
    <cellStyle name="Normal 5 7 3" xfId="1188"/>
    <cellStyle name="Normal 5 7 4" xfId="4332"/>
    <cellStyle name="Normal 5 7 4 2" xfId="6162"/>
    <cellStyle name="Normal 5 8" xfId="503"/>
    <cellStyle name="Normal 5 8 2" xfId="722"/>
    <cellStyle name="Normal 5 8 3" xfId="1189"/>
    <cellStyle name="Normal 5 8 4" xfId="4333"/>
    <cellStyle name="Normal 5 8 4 2" xfId="6163"/>
    <cellStyle name="Normal 5 9" xfId="504"/>
    <cellStyle name="Normal 5 9 2" xfId="669"/>
    <cellStyle name="Normal 5 9 3" xfId="1190"/>
    <cellStyle name="Normal 5 9 4" xfId="4334"/>
    <cellStyle name="Normal 5 9 4 2" xfId="6164"/>
    <cellStyle name="Normal 50" xfId="35"/>
    <cellStyle name="Normal 50 2" xfId="505"/>
    <cellStyle name="Normal 50 2 2" xfId="1191"/>
    <cellStyle name="Normal 50 2 3" xfId="4335"/>
    <cellStyle name="Normal 50 2 3 2" xfId="6165"/>
    <cellStyle name="Normal 50 2 4" xfId="3880"/>
    <cellStyle name="Normal 50 3" xfId="743"/>
    <cellStyle name="Normal 50 4" xfId="3879"/>
    <cellStyle name="Normal 50 4 2" xfId="5753"/>
    <cellStyle name="Normal 51" xfId="36"/>
    <cellStyle name="Normal 51 2" xfId="506"/>
    <cellStyle name="Normal 51 2 2" xfId="1192"/>
    <cellStyle name="Normal 51 2 3" xfId="4336"/>
    <cellStyle name="Normal 51 2 3 2" xfId="6166"/>
    <cellStyle name="Normal 51 2 4" xfId="3882"/>
    <cellStyle name="Normal 51 3" xfId="744"/>
    <cellStyle name="Normal 51 4" xfId="3881"/>
    <cellStyle name="Normal 51 4 2" xfId="5754"/>
    <cellStyle name="Normal 52" xfId="37"/>
    <cellStyle name="Normal 52 2" xfId="507"/>
    <cellStyle name="Normal 52 2 2" xfId="1193"/>
    <cellStyle name="Normal 52 2 3" xfId="4337"/>
    <cellStyle name="Normal 52 2 3 2" xfId="6167"/>
    <cellStyle name="Normal 52 2 4" xfId="3884"/>
    <cellStyle name="Normal 52 3" xfId="745"/>
    <cellStyle name="Normal 52 4" xfId="3883"/>
    <cellStyle name="Normal 52 4 2" xfId="5755"/>
    <cellStyle name="Normal 53" xfId="154"/>
    <cellStyle name="Normal 53 2" xfId="508"/>
    <cellStyle name="Normal 53 2 2" xfId="670"/>
    <cellStyle name="Normal 53 2 3" xfId="1194"/>
    <cellStyle name="Normal 53 2 4" xfId="4338"/>
    <cellStyle name="Normal 53 2 4 2" xfId="6168"/>
    <cellStyle name="Normal 53 2 5" xfId="3886"/>
    <cellStyle name="Normal 53 3" xfId="2631"/>
    <cellStyle name="Normal 53 3 2" xfId="3302"/>
    <cellStyle name="Normal 53 3 3" xfId="5496"/>
    <cellStyle name="Normal 53 3 3 2" xfId="7322"/>
    <cellStyle name="Normal 53 4" xfId="2632"/>
    <cellStyle name="Normal 53 4 2" xfId="3323"/>
    <cellStyle name="Normal 53 4 3" xfId="5497"/>
    <cellStyle name="Normal 53 4 3 2" xfId="7323"/>
    <cellStyle name="Normal 53 5" xfId="2633"/>
    <cellStyle name="Normal 53 5 2" xfId="3557"/>
    <cellStyle name="Normal 53 5 3" xfId="5498"/>
    <cellStyle name="Normal 53 5 3 2" xfId="7324"/>
    <cellStyle name="Normal 53 6" xfId="2634"/>
    <cellStyle name="Normal 53 6 2" xfId="3558"/>
    <cellStyle name="Normal 53 6 3" xfId="5499"/>
    <cellStyle name="Normal 53 6 3 2" xfId="7325"/>
    <cellStyle name="Normal 53 7" xfId="2635"/>
    <cellStyle name="Normal 53 7 2" xfId="3750"/>
    <cellStyle name="Normal 53 7 3" xfId="5500"/>
    <cellStyle name="Normal 53 7 3 2" xfId="7326"/>
    <cellStyle name="Normal 53 8" xfId="3885"/>
    <cellStyle name="Normal 53 8 2" xfId="5756"/>
    <cellStyle name="Normal 54" xfId="38"/>
    <cellStyle name="Normal 54 2" xfId="509"/>
    <cellStyle name="Normal 54 2 2" xfId="1195"/>
    <cellStyle name="Normal 54 2 3" xfId="4339"/>
    <cellStyle name="Normal 54 2 3 2" xfId="6169"/>
    <cellStyle name="Normal 54 2 4" xfId="3888"/>
    <cellStyle name="Normal 54 3" xfId="746"/>
    <cellStyle name="Normal 54 4" xfId="3887"/>
    <cellStyle name="Normal 54 4 2" xfId="5757"/>
    <cellStyle name="Normal 55" xfId="39"/>
    <cellStyle name="Normal 55 2" xfId="510"/>
    <cellStyle name="Normal 55 2 2" xfId="1196"/>
    <cellStyle name="Normal 55 2 3" xfId="4340"/>
    <cellStyle name="Normal 55 2 3 2" xfId="6170"/>
    <cellStyle name="Normal 55 2 4" xfId="3890"/>
    <cellStyle name="Normal 55 3" xfId="747"/>
    <cellStyle name="Normal 55 4" xfId="3889"/>
    <cellStyle name="Normal 55 4 2" xfId="5758"/>
    <cellStyle name="Normal 56" xfId="40"/>
    <cellStyle name="Normal 56 2" xfId="511"/>
    <cellStyle name="Normal 56 2 2" xfId="1197"/>
    <cellStyle name="Normal 56 2 3" xfId="4341"/>
    <cellStyle name="Normal 56 2 3 2" xfId="6171"/>
    <cellStyle name="Normal 56 2 4" xfId="3892"/>
    <cellStyle name="Normal 56 3" xfId="748"/>
    <cellStyle name="Normal 56 4" xfId="3891"/>
    <cellStyle name="Normal 56 4 2" xfId="5759"/>
    <cellStyle name="Normal 57" xfId="155"/>
    <cellStyle name="Normal 57 2" xfId="512"/>
    <cellStyle name="Normal 57 2 2" xfId="671"/>
    <cellStyle name="Normal 57 2 3" xfId="1198"/>
    <cellStyle name="Normal 57 2 4" xfId="4342"/>
    <cellStyle name="Normal 57 2 4 2" xfId="6172"/>
    <cellStyle name="Normal 57 3" xfId="2636"/>
    <cellStyle name="Normal 57 3 2" xfId="3705"/>
    <cellStyle name="Normal 57 3 3" xfId="5501"/>
    <cellStyle name="Normal 57 3 3 2" xfId="7327"/>
    <cellStyle name="Normal 57 4" xfId="2637"/>
    <cellStyle name="Normal 57 4 2" xfId="2998"/>
    <cellStyle name="Normal 57 4 3" xfId="5502"/>
    <cellStyle name="Normal 57 4 3 2" xfId="7328"/>
    <cellStyle name="Normal 57 5" xfId="3998"/>
    <cellStyle name="Normal 57 6" xfId="3893"/>
    <cellStyle name="Normal 58" xfId="156"/>
    <cellStyle name="Normal 58 2" xfId="513"/>
    <cellStyle name="Normal 58 2 2" xfId="623"/>
    <cellStyle name="Normal 58 2 3" xfId="1199"/>
    <cellStyle name="Normal 58 2 4" xfId="4343"/>
    <cellStyle name="Normal 58 2 4 2" xfId="6173"/>
    <cellStyle name="Normal 58 3" xfId="2638"/>
    <cellStyle name="Normal 58 3 2" xfId="3578"/>
    <cellStyle name="Normal 58 3 3" xfId="5503"/>
    <cellStyle name="Normal 58 3 3 2" xfId="7329"/>
    <cellStyle name="Normal 58 4" xfId="3999"/>
    <cellStyle name="Normal 58 5" xfId="3762"/>
    <cellStyle name="Normal 58 5 2" xfId="5702"/>
    <cellStyle name="Normal 59" xfId="41"/>
    <cellStyle name="Normal 59 2" xfId="514"/>
    <cellStyle name="Normal 59 2 2" xfId="1200"/>
    <cellStyle name="Normal 59 2 3" xfId="4344"/>
    <cellStyle name="Normal 59 2 3 2" xfId="6174"/>
    <cellStyle name="Normal 59 2 4" xfId="3895"/>
    <cellStyle name="Normal 59 3" xfId="749"/>
    <cellStyle name="Normal 59 4" xfId="3894"/>
    <cellStyle name="Normal 59 4 2" xfId="5760"/>
    <cellStyle name="Normal 6" xfId="4"/>
    <cellStyle name="Normal 6 10" xfId="1459"/>
    <cellStyle name="Normal 6 10 2" xfId="1638"/>
    <cellStyle name="Normal 6 10 3" xfId="4622"/>
    <cellStyle name="Normal 6 10 3 2" xfId="6448"/>
    <cellStyle name="Normal 6 11" xfId="1460"/>
    <cellStyle name="Normal 6 11 2" xfId="1637"/>
    <cellStyle name="Normal 6 11 3" xfId="4623"/>
    <cellStyle name="Normal 6 11 3 2" xfId="6449"/>
    <cellStyle name="Normal 6 12" xfId="1461"/>
    <cellStyle name="Normal 6 12 2" xfId="1636"/>
    <cellStyle name="Normal 6 12 3" xfId="4624"/>
    <cellStyle name="Normal 6 12 3 2" xfId="6450"/>
    <cellStyle name="Normal 6 13" xfId="1462"/>
    <cellStyle name="Normal 6 13 2" xfId="1635"/>
    <cellStyle name="Normal 6 13 3" xfId="4625"/>
    <cellStyle name="Normal 6 13 3 2" xfId="6451"/>
    <cellStyle name="Normal 6 14" xfId="1463"/>
    <cellStyle name="Normal 6 14 2" xfId="1634"/>
    <cellStyle name="Normal 6 14 3" xfId="4626"/>
    <cellStyle name="Normal 6 14 3 2" xfId="6452"/>
    <cellStyle name="Normal 6 15" xfId="1464"/>
    <cellStyle name="Normal 6 15 2" xfId="1633"/>
    <cellStyle name="Normal 6 15 3" xfId="4627"/>
    <cellStyle name="Normal 6 15 3 2" xfId="6453"/>
    <cellStyle name="Normal 6 16" xfId="1465"/>
    <cellStyle name="Normal 6 16 2" xfId="1632"/>
    <cellStyle name="Normal 6 16 3" xfId="4628"/>
    <cellStyle name="Normal 6 16 3 2" xfId="6454"/>
    <cellStyle name="Normal 6 17" xfId="1466"/>
    <cellStyle name="Normal 6 17 2" xfId="1631"/>
    <cellStyle name="Normal 6 17 3" xfId="4629"/>
    <cellStyle name="Normal 6 17 3 2" xfId="6455"/>
    <cellStyle name="Normal 6 18" xfId="1467"/>
    <cellStyle name="Normal 6 18 2" xfId="1630"/>
    <cellStyle name="Normal 6 18 3" xfId="4630"/>
    <cellStyle name="Normal 6 18 3 2" xfId="6456"/>
    <cellStyle name="Normal 6 19" xfId="1468"/>
    <cellStyle name="Normal 6 19 2" xfId="1629"/>
    <cellStyle name="Normal 6 19 3" xfId="4631"/>
    <cellStyle name="Normal 6 19 3 2" xfId="6457"/>
    <cellStyle name="Normal 6 2" xfId="515"/>
    <cellStyle name="Normal 6 2 2" xfId="624"/>
    <cellStyle name="Normal 6 2 2 2" xfId="1469"/>
    <cellStyle name="Normal 6 2 2 2 2" xfId="1470"/>
    <cellStyle name="Normal 6 2 2 2 3" xfId="1628"/>
    <cellStyle name="Normal 6 2 2 2 4" xfId="4632"/>
    <cellStyle name="Normal 6 2 2 2 4 2" xfId="6458"/>
    <cellStyle name="Normal 6 2 3" xfId="1201"/>
    <cellStyle name="Normal 6 2 4" xfId="1471"/>
    <cellStyle name="Normal 6 2 5" xfId="4345"/>
    <cellStyle name="Normal 6 2 5 2" xfId="6175"/>
    <cellStyle name="Normal 6 20" xfId="1472"/>
    <cellStyle name="Normal 6 20 2" xfId="1627"/>
    <cellStyle name="Normal 6 20 3" xfId="4633"/>
    <cellStyle name="Normal 6 20 3 2" xfId="6459"/>
    <cellStyle name="Normal 6 21" xfId="1473"/>
    <cellStyle name="Normal 6 21 2" xfId="1626"/>
    <cellStyle name="Normal 6 21 3" xfId="4634"/>
    <cellStyle name="Normal 6 21 3 2" xfId="6460"/>
    <cellStyle name="Normal 6 22" xfId="1474"/>
    <cellStyle name="Normal 6 22 2" xfId="1625"/>
    <cellStyle name="Normal 6 22 3" xfId="4635"/>
    <cellStyle name="Normal 6 22 3 2" xfId="6461"/>
    <cellStyle name="Normal 6 23" xfId="1475"/>
    <cellStyle name="Normal 6 23 2" xfId="1624"/>
    <cellStyle name="Normal 6 23 3" xfId="4636"/>
    <cellStyle name="Normal 6 23 3 2" xfId="6462"/>
    <cellStyle name="Normal 6 24" xfId="2639"/>
    <cellStyle name="Normal 6 24 2" xfId="3627"/>
    <cellStyle name="Normal 6 24 3" xfId="5504"/>
    <cellStyle name="Normal 6 24 3 2" xfId="7330"/>
    <cellStyle name="Normal 6 25" xfId="2640"/>
    <cellStyle name="Normal 6 25 2" xfId="2943"/>
    <cellStyle name="Normal 6 25 3" xfId="5505"/>
    <cellStyle name="Normal 6 25 3 2" xfId="7331"/>
    <cellStyle name="Normal 6 26" xfId="2641"/>
    <cellStyle name="Normal 6 26 2" xfId="2951"/>
    <cellStyle name="Normal 6 26 3" xfId="5506"/>
    <cellStyle name="Normal 6 26 3 2" xfId="7332"/>
    <cellStyle name="Normal 6 27" xfId="232"/>
    <cellStyle name="Normal 6 27 2" xfId="516"/>
    <cellStyle name="Normal 6 27 2 2" xfId="672"/>
    <cellStyle name="Normal 6 27 2 3" xfId="1202"/>
    <cellStyle name="Normal 6 27 2 4" xfId="4346"/>
    <cellStyle name="Normal 6 27 2 4 2" xfId="6176"/>
    <cellStyle name="Normal 6 28" xfId="2642"/>
    <cellStyle name="Normal 6 28 2" xfId="3076"/>
    <cellStyle name="Normal 6 28 3" xfId="5507"/>
    <cellStyle name="Normal 6 28 3 2" xfId="7333"/>
    <cellStyle name="Normal 6 29" xfId="2643"/>
    <cellStyle name="Normal 6 29 2" xfId="3006"/>
    <cellStyle name="Normal 6 29 3" xfId="5508"/>
    <cellStyle name="Normal 6 29 3 2" xfId="7334"/>
    <cellStyle name="Normal 6 3" xfId="570"/>
    <cellStyle name="Normal 6 3 2" xfId="2593"/>
    <cellStyle name="Normal 6 3 3" xfId="4391"/>
    <cellStyle name="Normal 6 3 3 2" xfId="6221"/>
    <cellStyle name="Normal 6 30" xfId="2644"/>
    <cellStyle name="Normal 6 30 2" xfId="2900"/>
    <cellStyle name="Normal 6 30 3" xfId="5509"/>
    <cellStyle name="Normal 6 30 3 2" xfId="7335"/>
    <cellStyle name="Normal 6 31" xfId="2645"/>
    <cellStyle name="Normal 6 31 2" xfId="3132"/>
    <cellStyle name="Normal 6 31 3" xfId="5510"/>
    <cellStyle name="Normal 6 31 3 2" xfId="7336"/>
    <cellStyle name="Normal 6 32" xfId="2646"/>
    <cellStyle name="Normal 6 32 2" xfId="3077"/>
    <cellStyle name="Normal 6 32 3" xfId="5511"/>
    <cellStyle name="Normal 6 32 3 2" xfId="7337"/>
    <cellStyle name="Normal 6 33" xfId="2647"/>
    <cellStyle name="Normal 6 33 2" xfId="2846"/>
    <cellStyle name="Normal 6 33 3" xfId="5512"/>
    <cellStyle name="Normal 6 33 3 2" xfId="7338"/>
    <cellStyle name="Normal 6 34" xfId="2648"/>
    <cellStyle name="Normal 6 34 2" xfId="3498"/>
    <cellStyle name="Normal 6 34 3" xfId="5513"/>
    <cellStyle name="Normal 6 34 3 2" xfId="7339"/>
    <cellStyle name="Normal 6 35" xfId="2649"/>
    <cellStyle name="Normal 6 35 2" xfId="2915"/>
    <cellStyle name="Normal 6 35 3" xfId="5514"/>
    <cellStyle name="Normal 6 35 3 2" xfId="7340"/>
    <cellStyle name="Normal 6 36" xfId="2650"/>
    <cellStyle name="Normal 6 36 2" xfId="3073"/>
    <cellStyle name="Normal 6 36 3" xfId="5515"/>
    <cellStyle name="Normal 6 36 3 2" xfId="7341"/>
    <cellStyle name="Normal 6 37" xfId="2651"/>
    <cellStyle name="Normal 6 37 2" xfId="3604"/>
    <cellStyle name="Normal 6 37 3" xfId="5516"/>
    <cellStyle name="Normal 6 37 3 2" xfId="7342"/>
    <cellStyle name="Normal 6 38" xfId="2652"/>
    <cellStyle name="Normal 6 38 2" xfId="3248"/>
    <cellStyle name="Normal 6 38 3" xfId="5517"/>
    <cellStyle name="Normal 6 38 3 2" xfId="7343"/>
    <cellStyle name="Normal 6 39" xfId="2653"/>
    <cellStyle name="Normal 6 39 2" xfId="3722"/>
    <cellStyle name="Normal 6 39 3" xfId="5518"/>
    <cellStyle name="Normal 6 39 3 2" xfId="7344"/>
    <cellStyle name="Normal 6 4" xfId="625"/>
    <cellStyle name="Normal 6 4 2" xfId="2558"/>
    <cellStyle name="Normal 6 4 3" xfId="4406"/>
    <cellStyle name="Normal 6 4 3 2" xfId="6236"/>
    <cellStyle name="Normal 6 40" xfId="2654"/>
    <cellStyle name="Normal 6 40 2" xfId="3209"/>
    <cellStyle name="Normal 6 40 3" xfId="5519"/>
    <cellStyle name="Normal 6 40 3 2" xfId="7345"/>
    <cellStyle name="Normal 6 41" xfId="2655"/>
    <cellStyle name="Normal 6 41 2" xfId="3402"/>
    <cellStyle name="Normal 6 41 3" xfId="5520"/>
    <cellStyle name="Normal 6 41 3 2" xfId="7346"/>
    <cellStyle name="Normal 6 42" xfId="2656"/>
    <cellStyle name="Normal 6 42 2" xfId="3199"/>
    <cellStyle name="Normal 6 42 3" xfId="5521"/>
    <cellStyle name="Normal 6 42 3 2" xfId="7347"/>
    <cellStyle name="Normal 6 43" xfId="2657"/>
    <cellStyle name="Normal 6 43 2" xfId="2938"/>
    <cellStyle name="Normal 6 43 3" xfId="5522"/>
    <cellStyle name="Normal 6 43 3 2" xfId="7348"/>
    <cellStyle name="Normal 6 44" xfId="2658"/>
    <cellStyle name="Normal 6 44 2" xfId="3706"/>
    <cellStyle name="Normal 6 44 3" xfId="5523"/>
    <cellStyle name="Normal 6 44 3 2" xfId="7349"/>
    <cellStyle name="Normal 6 45" xfId="2659"/>
    <cellStyle name="Normal 6 45 2" xfId="3303"/>
    <cellStyle name="Normal 6 45 3" xfId="5524"/>
    <cellStyle name="Normal 6 45 3 2" xfId="7350"/>
    <cellStyle name="Normal 6 46" xfId="2660"/>
    <cellStyle name="Normal 6 46 2" xfId="3744"/>
    <cellStyle name="Normal 6 46 3" xfId="5525"/>
    <cellStyle name="Normal 6 46 3 2" xfId="7351"/>
    <cellStyle name="Normal 6 47" xfId="2661"/>
    <cellStyle name="Normal 6 47 2" xfId="2990"/>
    <cellStyle name="Normal 6 47 3" xfId="5526"/>
    <cellStyle name="Normal 6 47 3 2" xfId="7352"/>
    <cellStyle name="Normal 6 48" xfId="2662"/>
    <cellStyle name="Normal 6 48 2" xfId="3707"/>
    <cellStyle name="Normal 6 48 3" xfId="5527"/>
    <cellStyle name="Normal 6 48 3 2" xfId="7353"/>
    <cellStyle name="Normal 6 49" xfId="2663"/>
    <cellStyle name="Normal 6 49 2" xfId="3354"/>
    <cellStyle name="Normal 6 49 3" xfId="5528"/>
    <cellStyle name="Normal 6 49 3 2" xfId="7354"/>
    <cellStyle name="Normal 6 5" xfId="723"/>
    <cellStyle name="Normal 6 5 2" xfId="2342"/>
    <cellStyle name="Normal 6 5 3" xfId="4433"/>
    <cellStyle name="Normal 6 5 3 2" xfId="6261"/>
    <cellStyle name="Normal 6 50" xfId="2664"/>
    <cellStyle name="Normal 6 50 2" xfId="3745"/>
    <cellStyle name="Normal 6 50 3" xfId="5529"/>
    <cellStyle name="Normal 6 50 3 2" xfId="7355"/>
    <cellStyle name="Normal 6 51" xfId="2665"/>
    <cellStyle name="Normal 6 51 2" xfId="2926"/>
    <cellStyle name="Normal 6 51 3" xfId="5530"/>
    <cellStyle name="Normal 6 51 3 2" xfId="7356"/>
    <cellStyle name="Normal 6 52" xfId="2666"/>
    <cellStyle name="Normal 6 52 2" xfId="3708"/>
    <cellStyle name="Normal 6 52 3" xfId="5531"/>
    <cellStyle name="Normal 6 52 3 2" xfId="7357"/>
    <cellStyle name="Normal 6 53" xfId="2667"/>
    <cellStyle name="Normal 6 53 2" xfId="3304"/>
    <cellStyle name="Normal 6 53 3" xfId="5532"/>
    <cellStyle name="Normal 6 53 3 2" xfId="7358"/>
    <cellStyle name="Normal 6 54" xfId="2668"/>
    <cellStyle name="Normal 6 54 2" xfId="2813"/>
    <cellStyle name="Normal 6 54 3" xfId="5533"/>
    <cellStyle name="Normal 6 54 3 2" xfId="7359"/>
    <cellStyle name="Normal 6 55" xfId="2669"/>
    <cellStyle name="Normal 6 55 2" xfId="3162"/>
    <cellStyle name="Normal 6 55 3" xfId="5534"/>
    <cellStyle name="Normal 6 55 3 2" xfId="7360"/>
    <cellStyle name="Normal 6 56" xfId="2670"/>
    <cellStyle name="Normal 6 56 2" xfId="2818"/>
    <cellStyle name="Normal 6 56 3" xfId="5535"/>
    <cellStyle name="Normal 6 56 3 2" xfId="7361"/>
    <cellStyle name="Normal 6 57" xfId="2671"/>
    <cellStyle name="Normal 6 57 2" xfId="3329"/>
    <cellStyle name="Normal 6 57 3" xfId="5536"/>
    <cellStyle name="Normal 6 57 3 2" xfId="7362"/>
    <cellStyle name="Normal 6 58" xfId="2672"/>
    <cellStyle name="Normal 6 58 2" xfId="3193"/>
    <cellStyle name="Normal 6 58 3" xfId="5537"/>
    <cellStyle name="Normal 6 58 3 2" xfId="7363"/>
    <cellStyle name="Normal 6 59" xfId="2673"/>
    <cellStyle name="Normal 6 59 2" xfId="3291"/>
    <cellStyle name="Normal 6 59 3" xfId="5538"/>
    <cellStyle name="Normal 6 59 3 2" xfId="7364"/>
    <cellStyle name="Normal 6 6" xfId="673"/>
    <cellStyle name="Normal 6 6 2" xfId="2442"/>
    <cellStyle name="Normal 6 6 3" xfId="4420"/>
    <cellStyle name="Normal 6 6 3 2" xfId="6248"/>
    <cellStyle name="Normal 6 60" xfId="2674"/>
    <cellStyle name="Normal 6 60 2" xfId="2920"/>
    <cellStyle name="Normal 6 60 3" xfId="5539"/>
    <cellStyle name="Normal 6 60 3 2" xfId="7365"/>
    <cellStyle name="Normal 6 61" xfId="2675"/>
    <cellStyle name="Normal 6 61 2" xfId="3305"/>
    <cellStyle name="Normal 6 61 3" xfId="5540"/>
    <cellStyle name="Normal 6 61 3 2" xfId="7366"/>
    <cellStyle name="Normal 6 62" xfId="2676"/>
    <cellStyle name="Normal 6 62 2" xfId="3746"/>
    <cellStyle name="Normal 6 62 3" xfId="5541"/>
    <cellStyle name="Normal 6 62 3 2" xfId="7367"/>
    <cellStyle name="Normal 6 63" xfId="2677"/>
    <cellStyle name="Normal 6 63 2" xfId="2939"/>
    <cellStyle name="Normal 6 63 3" xfId="5542"/>
    <cellStyle name="Normal 6 63 3 2" xfId="7368"/>
    <cellStyle name="Normal 6 64" xfId="2678"/>
    <cellStyle name="Normal 6 64 2" xfId="2968"/>
    <cellStyle name="Normal 6 64 3" xfId="5543"/>
    <cellStyle name="Normal 6 64 3 2" xfId="7369"/>
    <cellStyle name="Normal 6 65" xfId="2679"/>
    <cellStyle name="Normal 6 65 2" xfId="3328"/>
    <cellStyle name="Normal 6 65 3" xfId="5544"/>
    <cellStyle name="Normal 6 65 3 2" xfId="7370"/>
    <cellStyle name="Normal 6 66" xfId="2680"/>
    <cellStyle name="Normal 6 66 2" xfId="3747"/>
    <cellStyle name="Normal 6 66 3" xfId="5545"/>
    <cellStyle name="Normal 6 66 3 2" xfId="7371"/>
    <cellStyle name="Normal 6 67" xfId="2681"/>
    <cellStyle name="Normal 6 67 2" xfId="3026"/>
    <cellStyle name="Normal 6 67 3" xfId="5546"/>
    <cellStyle name="Normal 6 67 3 2" xfId="7372"/>
    <cellStyle name="Normal 6 68" xfId="2682"/>
    <cellStyle name="Normal 6 68 2" xfId="3151"/>
    <cellStyle name="Normal 6 68 3" xfId="5547"/>
    <cellStyle name="Normal 6 68 3 2" xfId="7373"/>
    <cellStyle name="Normal 6 69" xfId="2683"/>
    <cellStyle name="Normal 6 69 2" xfId="3345"/>
    <cellStyle name="Normal 6 69 3" xfId="5548"/>
    <cellStyle name="Normal 6 69 3 2" xfId="7374"/>
    <cellStyle name="Normal 6 7" xfId="561"/>
    <cellStyle name="Normal 6 7 2" xfId="2595"/>
    <cellStyle name="Normal 6 7 3" xfId="4389"/>
    <cellStyle name="Normal 6 7 3 2" xfId="6219"/>
    <cellStyle name="Normal 6 70" xfId="2684"/>
    <cellStyle name="Normal 6 70 2" xfId="3034"/>
    <cellStyle name="Normal 6 70 3" xfId="5549"/>
    <cellStyle name="Normal 6 70 3 2" xfId="7375"/>
    <cellStyle name="Normal 6 71" xfId="2685"/>
    <cellStyle name="Normal 6 71 2" xfId="3172"/>
    <cellStyle name="Normal 6 71 3" xfId="5550"/>
    <cellStyle name="Normal 6 71 3 2" xfId="7376"/>
    <cellStyle name="Normal 6 72" xfId="2686"/>
    <cellStyle name="Normal 6 72 2" xfId="2964"/>
    <cellStyle name="Normal 6 72 3" xfId="5551"/>
    <cellStyle name="Normal 6 72 3 2" xfId="7377"/>
    <cellStyle name="Normal 6 79" xfId="2783"/>
    <cellStyle name="Normal 6 79 2" xfId="3343"/>
    <cellStyle name="Normal 6 79 3" xfId="5648"/>
    <cellStyle name="Normal 6 79 3 2" xfId="7474"/>
    <cellStyle name="Normal 6 8" xfId="1476"/>
    <cellStyle name="Normal 6 8 2" xfId="1623"/>
    <cellStyle name="Normal 6 8 3" xfId="4637"/>
    <cellStyle name="Normal 6 8 3 2" xfId="6463"/>
    <cellStyle name="Normal 6 9" xfId="1477"/>
    <cellStyle name="Normal 6 9 2" xfId="1622"/>
    <cellStyle name="Normal 6 9 3" xfId="4638"/>
    <cellStyle name="Normal 6 9 3 2" xfId="6464"/>
    <cellStyle name="Normal 60" xfId="42"/>
    <cellStyle name="Normal 60 2" xfId="517"/>
    <cellStyle name="Normal 60 2 2" xfId="1203"/>
    <cellStyle name="Normal 60 2 3" xfId="4347"/>
    <cellStyle name="Normal 60 2 3 2" xfId="6177"/>
    <cellStyle name="Normal 60 2 4" xfId="3897"/>
    <cellStyle name="Normal 60 3" xfId="750"/>
    <cellStyle name="Normal 60 4" xfId="3896"/>
    <cellStyle name="Normal 60 4 2" xfId="5761"/>
    <cellStyle name="Normal 61" xfId="1478"/>
    <cellStyle name="Normal 61 2" xfId="1479"/>
    <cellStyle name="Normal 61 2 2" xfId="1620"/>
    <cellStyle name="Normal 61 2 3" xfId="4640"/>
    <cellStyle name="Normal 61 2 3 2" xfId="6466"/>
    <cellStyle name="Normal 61 3" xfId="1621"/>
    <cellStyle name="Normal 61 4" xfId="4639"/>
    <cellStyle name="Normal 61 4 2" xfId="6465"/>
    <cellStyle name="Normal 62" xfId="43"/>
    <cellStyle name="Normal 62 2" xfId="518"/>
    <cellStyle name="Normal 62 2 2" xfId="1204"/>
    <cellStyle name="Normal 62 2 3" xfId="4348"/>
    <cellStyle name="Normal 62 2 3 2" xfId="6178"/>
    <cellStyle name="Normal 62 2 4" xfId="3899"/>
    <cellStyle name="Normal 62 3" xfId="751"/>
    <cellStyle name="Normal 62 4" xfId="3898"/>
    <cellStyle name="Normal 62 4 2" xfId="5762"/>
    <cellStyle name="Normal 63" xfId="44"/>
    <cellStyle name="Normal 63 2" xfId="519"/>
    <cellStyle name="Normal 63 2 2" xfId="1205"/>
    <cellStyle name="Normal 63 2 3" xfId="4349"/>
    <cellStyle name="Normal 63 2 3 2" xfId="6179"/>
    <cellStyle name="Normal 63 2 4" xfId="3901"/>
    <cellStyle name="Normal 63 3" xfId="752"/>
    <cellStyle name="Normal 63 4" xfId="3900"/>
    <cellStyle name="Normal 63 4 2" xfId="5763"/>
    <cellStyle name="Normal 64" xfId="45"/>
    <cellStyle name="Normal 64 2" xfId="520"/>
    <cellStyle name="Normal 64 2 2" xfId="1206"/>
    <cellStyle name="Normal 64 2 3" xfId="4350"/>
    <cellStyle name="Normal 64 2 3 2" xfId="6180"/>
    <cellStyle name="Normal 64 2 4" xfId="3903"/>
    <cellStyle name="Normal 64 3" xfId="753"/>
    <cellStyle name="Normal 64 4" xfId="3902"/>
    <cellStyle name="Normal 64 4 2" xfId="5764"/>
    <cellStyle name="Normal 65" xfId="46"/>
    <cellStyle name="Normal 65 2" xfId="521"/>
    <cellStyle name="Normal 65 2 2" xfId="1207"/>
    <cellStyle name="Normal 65 2 3" xfId="4351"/>
    <cellStyle name="Normal 65 2 3 2" xfId="6181"/>
    <cellStyle name="Normal 65 2 4" xfId="3905"/>
    <cellStyle name="Normal 65 3" xfId="754"/>
    <cellStyle name="Normal 65 4" xfId="3904"/>
    <cellStyle name="Normal 65 4 2" xfId="5765"/>
    <cellStyle name="Normal 66" xfId="47"/>
    <cellStyle name="Normal 66 2" xfId="522"/>
    <cellStyle name="Normal 66 2 2" xfId="1208"/>
    <cellStyle name="Normal 66 2 3" xfId="4352"/>
    <cellStyle name="Normal 66 2 3 2" xfId="6182"/>
    <cellStyle name="Normal 66 2 4" xfId="3907"/>
    <cellStyle name="Normal 66 3" xfId="755"/>
    <cellStyle name="Normal 66 4" xfId="3906"/>
    <cellStyle name="Normal 66 4 2" xfId="5766"/>
    <cellStyle name="Normal 67" xfId="219"/>
    <cellStyle name="Normal 67 2" xfId="523"/>
    <cellStyle name="Normal 67 2 2" xfId="1209"/>
    <cellStyle name="Normal 67 2 3" xfId="4353"/>
    <cellStyle name="Normal 67 2 3 2" xfId="6183"/>
    <cellStyle name="Normal 67 3" xfId="912"/>
    <cellStyle name="Normal 67 4" xfId="4055"/>
    <cellStyle name="Normal 67 4 2" xfId="5886"/>
    <cellStyle name="Normal 68" xfId="48"/>
    <cellStyle name="Normal 68 2" xfId="524"/>
    <cellStyle name="Normal 68 2 2" xfId="1210"/>
    <cellStyle name="Normal 68 2 3" xfId="4354"/>
    <cellStyle name="Normal 68 2 3 2" xfId="6184"/>
    <cellStyle name="Normal 68 2 4" xfId="3909"/>
    <cellStyle name="Normal 68 3" xfId="756"/>
    <cellStyle name="Normal 68 4" xfId="3908"/>
    <cellStyle name="Normal 68 4 2" xfId="5767"/>
    <cellStyle name="Normal 69" xfId="49"/>
    <cellStyle name="Normal 69 2" xfId="525"/>
    <cellStyle name="Normal 69 2 2" xfId="1211"/>
    <cellStyle name="Normal 69 2 3" xfId="4355"/>
    <cellStyle name="Normal 69 2 3 2" xfId="6185"/>
    <cellStyle name="Normal 69 2 4" xfId="3911"/>
    <cellStyle name="Normal 69 3" xfId="757"/>
    <cellStyle name="Normal 69 4" xfId="3910"/>
    <cellStyle name="Normal 69 4 2" xfId="5768"/>
    <cellStyle name="Normal 7" xfId="5"/>
    <cellStyle name="Normal 7 10" xfId="1480"/>
    <cellStyle name="Normal 7 10 2" xfId="1619"/>
    <cellStyle name="Normal 7 10 3" xfId="4641"/>
    <cellStyle name="Normal 7 10 3 2" xfId="6467"/>
    <cellStyle name="Normal 7 11" xfId="1481"/>
    <cellStyle name="Normal 7 11 2" xfId="1618"/>
    <cellStyle name="Normal 7 11 3" xfId="4642"/>
    <cellStyle name="Normal 7 11 3 2" xfId="6468"/>
    <cellStyle name="Normal 7 12" xfId="1482"/>
    <cellStyle name="Normal 7 12 2" xfId="1617"/>
    <cellStyle name="Normal 7 12 3" xfId="4643"/>
    <cellStyle name="Normal 7 12 3 2" xfId="6469"/>
    <cellStyle name="Normal 7 13" xfId="1483"/>
    <cellStyle name="Normal 7 13 2" xfId="1616"/>
    <cellStyle name="Normal 7 13 3" xfId="4644"/>
    <cellStyle name="Normal 7 13 3 2" xfId="6470"/>
    <cellStyle name="Normal 7 14" xfId="1484"/>
    <cellStyle name="Normal 7 14 2" xfId="1615"/>
    <cellStyle name="Normal 7 14 3" xfId="4645"/>
    <cellStyle name="Normal 7 14 3 2" xfId="6471"/>
    <cellStyle name="Normal 7 15" xfId="1485"/>
    <cellStyle name="Normal 7 15 2" xfId="1614"/>
    <cellStyle name="Normal 7 15 3" xfId="4646"/>
    <cellStyle name="Normal 7 15 3 2" xfId="6472"/>
    <cellStyle name="Normal 7 16" xfId="1486"/>
    <cellStyle name="Normal 7 16 2" xfId="1613"/>
    <cellStyle name="Normal 7 16 3" xfId="4647"/>
    <cellStyle name="Normal 7 16 3 2" xfId="6473"/>
    <cellStyle name="Normal 7 17" xfId="1487"/>
    <cellStyle name="Normal 7 17 2" xfId="1612"/>
    <cellStyle name="Normal 7 17 3" xfId="4648"/>
    <cellStyle name="Normal 7 17 3 2" xfId="6474"/>
    <cellStyle name="Normal 7 18" xfId="1488"/>
    <cellStyle name="Normal 7 18 2" xfId="1611"/>
    <cellStyle name="Normal 7 18 3" xfId="4649"/>
    <cellStyle name="Normal 7 18 3 2" xfId="6475"/>
    <cellStyle name="Normal 7 19" xfId="1489"/>
    <cellStyle name="Normal 7 19 2" xfId="1610"/>
    <cellStyle name="Normal 7 19 3" xfId="4650"/>
    <cellStyle name="Normal 7 19 3 2" xfId="6476"/>
    <cellStyle name="Normal 7 2" xfId="526"/>
    <cellStyle name="Normal 7 2 2" xfId="724"/>
    <cellStyle name="Normal 7 2 2 2" xfId="1490"/>
    <cellStyle name="Normal 7 2 2 2 2" xfId="1491"/>
    <cellStyle name="Normal 7 2 2 2 3" xfId="1609"/>
    <cellStyle name="Normal 7 2 2 2 4" xfId="4651"/>
    <cellStyle name="Normal 7 2 2 2 4 2" xfId="6477"/>
    <cellStyle name="Normal 7 2 3" xfId="1212"/>
    <cellStyle name="Normal 7 2 4" xfId="1492"/>
    <cellStyle name="Normal 7 2 5" xfId="4356"/>
    <cellStyle name="Normal 7 2 5 2" xfId="6186"/>
    <cellStyle name="Normal 7 20" xfId="1493"/>
    <cellStyle name="Normal 7 20 2" xfId="1608"/>
    <cellStyle name="Normal 7 20 3" xfId="4652"/>
    <cellStyle name="Normal 7 20 3 2" xfId="6478"/>
    <cellStyle name="Normal 7 21" xfId="1494"/>
    <cellStyle name="Normal 7 21 2" xfId="1607"/>
    <cellStyle name="Normal 7 21 3" xfId="4653"/>
    <cellStyle name="Normal 7 21 3 2" xfId="6479"/>
    <cellStyle name="Normal 7 3" xfId="674"/>
    <cellStyle name="Normal 7 3 2" xfId="2441"/>
    <cellStyle name="Normal 7 3 3" xfId="4421"/>
    <cellStyle name="Normal 7 3 3 2" xfId="6249"/>
    <cellStyle name="Normal 7 4" xfId="571"/>
    <cellStyle name="Normal 7 4 2" xfId="2592"/>
    <cellStyle name="Normal 7 4 3" xfId="4392"/>
    <cellStyle name="Normal 7 4 3 2" xfId="6222"/>
    <cellStyle name="Normal 7 5" xfId="675"/>
    <cellStyle name="Normal 7 5 2" xfId="2440"/>
    <cellStyle name="Normal 7 5 3" xfId="4422"/>
    <cellStyle name="Normal 7 5 3 2" xfId="6250"/>
    <cellStyle name="Normal 7 6" xfId="705"/>
    <cellStyle name="Normal 7 6 2" xfId="2346"/>
    <cellStyle name="Normal 7 6 3" xfId="4429"/>
    <cellStyle name="Normal 7 6 3 2" xfId="6257"/>
    <cellStyle name="Normal 7 7" xfId="1495"/>
    <cellStyle name="Normal 7 7 2" xfId="1606"/>
    <cellStyle name="Normal 7 7 3" xfId="4654"/>
    <cellStyle name="Normal 7 7 3 2" xfId="6480"/>
    <cellStyle name="Normal 7 8" xfId="1496"/>
    <cellStyle name="Normal 7 8 2" xfId="1605"/>
    <cellStyle name="Normal 7 8 3" xfId="4655"/>
    <cellStyle name="Normal 7 8 3 2" xfId="6481"/>
    <cellStyle name="Normal 7 9" xfId="1497"/>
    <cellStyle name="Normal 7 9 2" xfId="1603"/>
    <cellStyle name="Normal 7 9 3" xfId="4656"/>
    <cellStyle name="Normal 7 9 3 2" xfId="6482"/>
    <cellStyle name="Normal 70" xfId="50"/>
    <cellStyle name="Normal 70 2" xfId="527"/>
    <cellStyle name="Normal 70 2 2" xfId="1213"/>
    <cellStyle name="Normal 70 2 3" xfId="4357"/>
    <cellStyle name="Normal 70 2 3 2" xfId="6187"/>
    <cellStyle name="Normal 70 2 4" xfId="3913"/>
    <cellStyle name="Normal 70 3" xfId="758"/>
    <cellStyle name="Normal 70 4" xfId="3912"/>
    <cellStyle name="Normal 70 4 2" xfId="5769"/>
    <cellStyle name="Normal 71" xfId="157"/>
    <cellStyle name="Normal 71 2" xfId="528"/>
    <cellStyle name="Normal 71 2 2" xfId="725"/>
    <cellStyle name="Normal 71 2 3" xfId="1214"/>
    <cellStyle name="Normal 71 2 4" xfId="4358"/>
    <cellStyle name="Normal 71 2 4 2" xfId="6188"/>
    <cellStyle name="Normal 72" xfId="51"/>
    <cellStyle name="Normal 72 2" xfId="529"/>
    <cellStyle name="Normal 72 2 2" xfId="1215"/>
    <cellStyle name="Normal 72 2 3" xfId="4359"/>
    <cellStyle name="Normal 72 2 3 2" xfId="6189"/>
    <cellStyle name="Normal 72 2 4" xfId="3915"/>
    <cellStyle name="Normal 72 3" xfId="759"/>
    <cellStyle name="Normal 72 4" xfId="3914"/>
    <cellStyle name="Normal 72 4 2" xfId="5770"/>
    <cellStyle name="Normal 73" xfId="158"/>
    <cellStyle name="Normal 73 2" xfId="530"/>
    <cellStyle name="Normal 73 2 2" xfId="726"/>
    <cellStyle name="Normal 73 2 3" xfId="1216"/>
    <cellStyle name="Normal 73 2 4" xfId="4360"/>
    <cellStyle name="Normal 73 2 4 2" xfId="6190"/>
    <cellStyle name="Normal 74" xfId="159"/>
    <cellStyle name="Normal 74 2" xfId="531"/>
    <cellStyle name="Normal 74 2 2" xfId="572"/>
    <cellStyle name="Normal 74 2 3" xfId="1217"/>
    <cellStyle name="Normal 74 2 4" xfId="4361"/>
    <cellStyle name="Normal 74 2 4 2" xfId="6191"/>
    <cellStyle name="Normal 75" xfId="52"/>
    <cellStyle name="Normal 75 2" xfId="532"/>
    <cellStyle name="Normal 75 2 2" xfId="1218"/>
    <cellStyle name="Normal 75 2 3" xfId="4362"/>
    <cellStyle name="Normal 75 2 3 2" xfId="6192"/>
    <cellStyle name="Normal 75 2 4" xfId="3917"/>
    <cellStyle name="Normal 75 3" xfId="760"/>
    <cellStyle name="Normal 75 4" xfId="3916"/>
    <cellStyle name="Normal 75 4 2" xfId="5771"/>
    <cellStyle name="Normal 76" xfId="53"/>
    <cellStyle name="Normal 76 2" xfId="533"/>
    <cellStyle name="Normal 76 2 2" xfId="1219"/>
    <cellStyle name="Normal 76 2 3" xfId="4363"/>
    <cellStyle name="Normal 76 2 3 2" xfId="6193"/>
    <cellStyle name="Normal 76 2 4" xfId="3919"/>
    <cellStyle name="Normal 76 3" xfId="761"/>
    <cellStyle name="Normal 76 4" xfId="3918"/>
    <cellStyle name="Normal 76 4 2" xfId="5772"/>
    <cellStyle name="Normal 77" xfId="54"/>
    <cellStyle name="Normal 77 2" xfId="534"/>
    <cellStyle name="Normal 77 2 2" xfId="1220"/>
    <cellStyle name="Normal 77 2 3" xfId="4364"/>
    <cellStyle name="Normal 77 2 3 2" xfId="6194"/>
    <cellStyle name="Normal 77 2 4" xfId="3921"/>
    <cellStyle name="Normal 77 3" xfId="762"/>
    <cellStyle name="Normal 77 4" xfId="3920"/>
    <cellStyle name="Normal 77 4 2" xfId="5773"/>
    <cellStyle name="Normal 78" xfId="160"/>
    <cellStyle name="Normal 78 2" xfId="535"/>
    <cellStyle name="Normal 78 2 2" xfId="578"/>
    <cellStyle name="Normal 78 2 3" xfId="1221"/>
    <cellStyle name="Normal 78 2 4" xfId="4365"/>
    <cellStyle name="Normal 78 2 4 2" xfId="6195"/>
    <cellStyle name="Normal 79" xfId="55"/>
    <cellStyle name="Normal 79 2" xfId="536"/>
    <cellStyle name="Normal 79 2 2" xfId="1222"/>
    <cellStyle name="Normal 79 2 3" xfId="4366"/>
    <cellStyle name="Normal 79 2 3 2" xfId="6196"/>
    <cellStyle name="Normal 79 2 4" xfId="3923"/>
    <cellStyle name="Normal 79 3" xfId="763"/>
    <cellStyle name="Normal 79 4" xfId="3922"/>
    <cellStyle name="Normal 79 4 2" xfId="5774"/>
    <cellStyle name="Normal 8" xfId="6"/>
    <cellStyle name="Normal 8 10" xfId="1498"/>
    <cellStyle name="Normal 8 10 2" xfId="1592"/>
    <cellStyle name="Normal 8 10 3" xfId="4657"/>
    <cellStyle name="Normal 8 10 3 2" xfId="6483"/>
    <cellStyle name="Normal 8 11" xfId="1499"/>
    <cellStyle name="Normal 8 11 2" xfId="1581"/>
    <cellStyle name="Normal 8 11 3" xfId="4658"/>
    <cellStyle name="Normal 8 11 3 2" xfId="6484"/>
    <cellStyle name="Normal 8 12" xfId="1500"/>
    <cellStyle name="Normal 8 12 2" xfId="1570"/>
    <cellStyle name="Normal 8 12 3" xfId="4659"/>
    <cellStyle name="Normal 8 12 3 2" xfId="6485"/>
    <cellStyle name="Normal 8 13" xfId="1501"/>
    <cellStyle name="Normal 8 13 2" xfId="1564"/>
    <cellStyle name="Normal 8 13 3" xfId="4660"/>
    <cellStyle name="Normal 8 13 3 2" xfId="6486"/>
    <cellStyle name="Normal 8 14" xfId="1502"/>
    <cellStyle name="Normal 8 14 2" xfId="1563"/>
    <cellStyle name="Normal 8 14 3" xfId="4661"/>
    <cellStyle name="Normal 8 14 3 2" xfId="6487"/>
    <cellStyle name="Normal 8 15" xfId="1503"/>
    <cellStyle name="Normal 8 15 2" xfId="1562"/>
    <cellStyle name="Normal 8 15 3" xfId="4662"/>
    <cellStyle name="Normal 8 15 3 2" xfId="6488"/>
    <cellStyle name="Normal 8 16" xfId="1504"/>
    <cellStyle name="Normal 8 16 2" xfId="1561"/>
    <cellStyle name="Normal 8 16 3" xfId="4663"/>
    <cellStyle name="Normal 8 16 3 2" xfId="6489"/>
    <cellStyle name="Normal 8 17" xfId="1505"/>
    <cellStyle name="Normal 8 17 2" xfId="1556"/>
    <cellStyle name="Normal 8 17 3" xfId="4664"/>
    <cellStyle name="Normal 8 17 3 2" xfId="6490"/>
    <cellStyle name="Normal 8 18" xfId="1506"/>
    <cellStyle name="Normal 8 18 2" xfId="1555"/>
    <cellStyle name="Normal 8 18 3" xfId="4665"/>
    <cellStyle name="Normal 8 18 3 2" xfId="6491"/>
    <cellStyle name="Normal 8 19" xfId="1507"/>
    <cellStyle name="Normal 8 19 2" xfId="1554"/>
    <cellStyle name="Normal 8 19 3" xfId="4666"/>
    <cellStyle name="Normal 8 19 3 2" xfId="6492"/>
    <cellStyle name="Normal 8 2" xfId="537"/>
    <cellStyle name="Normal 8 2 2" xfId="559"/>
    <cellStyle name="Normal 8 2 2 2" xfId="1508"/>
    <cellStyle name="Normal 8 2 2 2 2" xfId="1509"/>
    <cellStyle name="Normal 8 2 2 2 3" xfId="1553"/>
    <cellStyle name="Normal 8 2 2 2 4" xfId="4667"/>
    <cellStyle name="Normal 8 2 2 2 4 2" xfId="6493"/>
    <cellStyle name="Normal 8 2 3" xfId="1223"/>
    <cellStyle name="Normal 8 2 4" xfId="1510"/>
    <cellStyle name="Normal 8 2 5" xfId="4367"/>
    <cellStyle name="Normal 8 2 5 2" xfId="6197"/>
    <cellStyle name="Normal 8 20" xfId="2687"/>
    <cellStyle name="Normal 8 20 2" xfId="3327"/>
    <cellStyle name="Normal 8 20 3" xfId="5552"/>
    <cellStyle name="Normal 8 20 3 2" xfId="7378"/>
    <cellStyle name="Normal 8 21" xfId="2688"/>
    <cellStyle name="Normal 8 21 2" xfId="3630"/>
    <cellStyle name="Normal 8 21 3" xfId="5553"/>
    <cellStyle name="Normal 8 21 3 2" xfId="7379"/>
    <cellStyle name="Normal 8 22" xfId="2689"/>
    <cellStyle name="Normal 8 22 2" xfId="2940"/>
    <cellStyle name="Normal 8 22 3" xfId="5554"/>
    <cellStyle name="Normal 8 22 3 2" xfId="7380"/>
    <cellStyle name="Normal 8 23" xfId="2690"/>
    <cellStyle name="Normal 8 23 2" xfId="3017"/>
    <cellStyle name="Normal 8 23 3" xfId="5555"/>
    <cellStyle name="Normal 8 23 3 2" xfId="7381"/>
    <cellStyle name="Normal 8 24" xfId="2691"/>
    <cellStyle name="Normal 8 24 2" xfId="3306"/>
    <cellStyle name="Normal 8 24 3" xfId="5556"/>
    <cellStyle name="Normal 8 24 3 2" xfId="7382"/>
    <cellStyle name="Normal 8 25" xfId="2692"/>
    <cellStyle name="Normal 8 25 2" xfId="3748"/>
    <cellStyle name="Normal 8 25 3" xfId="5557"/>
    <cellStyle name="Normal 8 25 3 2" xfId="7383"/>
    <cellStyle name="Normal 8 26" xfId="2693"/>
    <cellStyle name="Normal 8 26 2" xfId="3003"/>
    <cellStyle name="Normal 8 26 3" xfId="5558"/>
    <cellStyle name="Normal 8 26 3 2" xfId="7384"/>
    <cellStyle name="Normal 8 27" xfId="2694"/>
    <cellStyle name="Normal 8 27 2" xfId="3152"/>
    <cellStyle name="Normal 8 27 3" xfId="5559"/>
    <cellStyle name="Normal 8 27 3 2" xfId="7385"/>
    <cellStyle name="Normal 8 28" xfId="2695"/>
    <cellStyle name="Normal 8 28 2" xfId="3326"/>
    <cellStyle name="Normal 8 28 3" xfId="5560"/>
    <cellStyle name="Normal 8 28 3 2" xfId="7386"/>
    <cellStyle name="Normal 8 29" xfId="2696"/>
    <cellStyle name="Normal 8 29 2" xfId="3639"/>
    <cellStyle name="Normal 8 29 3" xfId="5561"/>
    <cellStyle name="Normal 8 29 3 2" xfId="7387"/>
    <cellStyle name="Normal 8 3" xfId="676"/>
    <cellStyle name="Normal 8 3 2" xfId="2439"/>
    <cellStyle name="Normal 8 3 3" xfId="4423"/>
    <cellStyle name="Normal 8 3 3 2" xfId="6251"/>
    <cellStyle name="Normal 8 30" xfId="2697"/>
    <cellStyle name="Normal 8 30 2" xfId="3070"/>
    <cellStyle name="Normal 8 30 3" xfId="5562"/>
    <cellStyle name="Normal 8 30 3 2" xfId="7388"/>
    <cellStyle name="Normal 8 31" xfId="2698"/>
    <cellStyle name="Normal 8 31 2" xfId="3219"/>
    <cellStyle name="Normal 8 31 3" xfId="5563"/>
    <cellStyle name="Normal 8 31 3 2" xfId="7389"/>
    <cellStyle name="Normal 8 32" xfId="2699"/>
    <cellStyle name="Normal 8 32 2" xfId="3397"/>
    <cellStyle name="Normal 8 32 3" xfId="5564"/>
    <cellStyle name="Normal 8 32 3 2" xfId="7390"/>
    <cellStyle name="Normal 8 33" xfId="2700"/>
    <cellStyle name="Normal 8 33 2" xfId="3611"/>
    <cellStyle name="Normal 8 33 3" xfId="5565"/>
    <cellStyle name="Normal 8 33 3 2" xfId="7391"/>
    <cellStyle name="Normal 8 34" xfId="2701"/>
    <cellStyle name="Normal 8 34 2" xfId="3069"/>
    <cellStyle name="Normal 8 34 3" xfId="5566"/>
    <cellStyle name="Normal 8 34 3 2" xfId="7392"/>
    <cellStyle name="Normal 8 35" xfId="2702"/>
    <cellStyle name="Normal 8 35 2" xfId="3380"/>
    <cellStyle name="Normal 8 35 3" xfId="5567"/>
    <cellStyle name="Normal 8 35 3 2" xfId="7393"/>
    <cellStyle name="Normal 8 36" xfId="2703"/>
    <cellStyle name="Normal 8 36 2" xfId="3289"/>
    <cellStyle name="Normal 8 36 3" xfId="5568"/>
    <cellStyle name="Normal 8 36 3 2" xfId="7394"/>
    <cellStyle name="Normal 8 37" xfId="2704"/>
    <cellStyle name="Normal 8 37 2" xfId="3559"/>
    <cellStyle name="Normal 8 37 3" xfId="5569"/>
    <cellStyle name="Normal 8 37 3 2" xfId="7395"/>
    <cellStyle name="Normal 8 38" xfId="2705"/>
    <cellStyle name="Normal 8 38 2" xfId="3246"/>
    <cellStyle name="Normal 8 38 3" xfId="5570"/>
    <cellStyle name="Normal 8 38 3 2" xfId="7396"/>
    <cellStyle name="Normal 8 39" xfId="2706"/>
    <cellStyle name="Normal 8 39 2" xfId="2941"/>
    <cellStyle name="Normal 8 39 3" xfId="5571"/>
    <cellStyle name="Normal 8 39 3 2" xfId="7397"/>
    <cellStyle name="Normal 8 4" xfId="563"/>
    <cellStyle name="Normal 8 4 2" xfId="2594"/>
    <cellStyle name="Normal 8 4 3" xfId="4390"/>
    <cellStyle name="Normal 8 4 3 2" xfId="6220"/>
    <cellStyle name="Normal 8 40" xfId="2707"/>
    <cellStyle name="Normal 8 40 2" xfId="3012"/>
    <cellStyle name="Normal 8 40 3" xfId="5572"/>
    <cellStyle name="Normal 8 40 3 2" xfId="7398"/>
    <cellStyle name="Normal 8 41" xfId="2708"/>
    <cellStyle name="Normal 8 41 2" xfId="3134"/>
    <cellStyle name="Normal 8 41 3" xfId="5573"/>
    <cellStyle name="Normal 8 41 3 2" xfId="7399"/>
    <cellStyle name="Normal 8 42" xfId="2709"/>
    <cellStyle name="Normal 8 42 2" xfId="3560"/>
    <cellStyle name="Normal 8 42 3" xfId="5574"/>
    <cellStyle name="Normal 8 42 3 2" xfId="7400"/>
    <cellStyle name="Normal 8 43" xfId="2710"/>
    <cellStyle name="Normal 8 43 2" xfId="3561"/>
    <cellStyle name="Normal 8 43 3" xfId="5575"/>
    <cellStyle name="Normal 8 43 3 2" xfId="7401"/>
    <cellStyle name="Normal 8 44" xfId="2711"/>
    <cellStyle name="Normal 8 44 2" xfId="3562"/>
    <cellStyle name="Normal 8 44 3" xfId="5576"/>
    <cellStyle name="Normal 8 44 3 2" xfId="7402"/>
    <cellStyle name="Normal 8 45" xfId="2712"/>
    <cellStyle name="Normal 8 45 2" xfId="3563"/>
    <cellStyle name="Normal 8 45 3" xfId="5577"/>
    <cellStyle name="Normal 8 45 3 2" xfId="7403"/>
    <cellStyle name="Normal 8 46" xfId="2713"/>
    <cellStyle name="Normal 8 46 2" xfId="3564"/>
    <cellStyle name="Normal 8 46 3" xfId="5578"/>
    <cellStyle name="Normal 8 46 3 2" xfId="7404"/>
    <cellStyle name="Normal 8 47" xfId="2714"/>
    <cellStyle name="Normal 8 47 2" xfId="3565"/>
    <cellStyle name="Normal 8 47 3" xfId="5579"/>
    <cellStyle name="Normal 8 47 3 2" xfId="7405"/>
    <cellStyle name="Normal 8 48" xfId="2715"/>
    <cellStyle name="Normal 8 48 2" xfId="3566"/>
    <cellStyle name="Normal 8 48 3" xfId="5580"/>
    <cellStyle name="Normal 8 48 3 2" xfId="7406"/>
    <cellStyle name="Normal 8 49" xfId="2716"/>
    <cellStyle name="Normal 8 49 2" xfId="3146"/>
    <cellStyle name="Normal 8 49 3" xfId="5581"/>
    <cellStyle name="Normal 8 49 3 2" xfId="7407"/>
    <cellStyle name="Normal 8 5" xfId="595"/>
    <cellStyle name="Normal 8 5 2" xfId="2574"/>
    <cellStyle name="Normal 8 5 3" xfId="4400"/>
    <cellStyle name="Normal 8 5 3 2" xfId="6230"/>
    <cellStyle name="Normal 8 50" xfId="2717"/>
    <cellStyle name="Normal 8 50 2" xfId="3540"/>
    <cellStyle name="Normal 8 50 3" xfId="5582"/>
    <cellStyle name="Normal 8 50 3 2" xfId="7408"/>
    <cellStyle name="Normal 8 51" xfId="2718"/>
    <cellStyle name="Normal 8 51 2" xfId="3591"/>
    <cellStyle name="Normal 8 51 3" xfId="5583"/>
    <cellStyle name="Normal 8 51 3 2" xfId="7409"/>
    <cellStyle name="Normal 8 52" xfId="2719"/>
    <cellStyle name="Normal 8 52 2" xfId="3567"/>
    <cellStyle name="Normal 8 52 3" xfId="5584"/>
    <cellStyle name="Normal 8 52 3 2" xfId="7410"/>
    <cellStyle name="Normal 8 53" xfId="2720"/>
    <cellStyle name="Normal 8 53 2" xfId="3568"/>
    <cellStyle name="Normal 8 53 3" xfId="5585"/>
    <cellStyle name="Normal 8 53 3 2" xfId="7411"/>
    <cellStyle name="Normal 8 54" xfId="2721"/>
    <cellStyle name="Normal 8 54 2" xfId="3569"/>
    <cellStyle name="Normal 8 54 3" xfId="5586"/>
    <cellStyle name="Normal 8 54 3 2" xfId="7412"/>
    <cellStyle name="Normal 8 55" xfId="2722"/>
    <cellStyle name="Normal 8 55 2" xfId="3570"/>
    <cellStyle name="Normal 8 55 3" xfId="5587"/>
    <cellStyle name="Normal 8 55 3 2" xfId="7413"/>
    <cellStyle name="Normal 8 56" xfId="2723"/>
    <cellStyle name="Normal 8 56 2" xfId="3571"/>
    <cellStyle name="Normal 8 56 3" xfId="5588"/>
    <cellStyle name="Normal 8 56 3 2" xfId="7414"/>
    <cellStyle name="Normal 8 57" xfId="2724"/>
    <cellStyle name="Normal 8 57 2" xfId="3572"/>
    <cellStyle name="Normal 8 57 3" xfId="5589"/>
    <cellStyle name="Normal 8 57 3 2" xfId="7415"/>
    <cellStyle name="Normal 8 58" xfId="2725"/>
    <cellStyle name="Normal 8 58 2" xfId="3573"/>
    <cellStyle name="Normal 8 58 3" xfId="5590"/>
    <cellStyle name="Normal 8 58 3 2" xfId="7416"/>
    <cellStyle name="Normal 8 59" xfId="2726"/>
    <cellStyle name="Normal 8 59 2" xfId="3413"/>
    <cellStyle name="Normal 8 59 3" xfId="5591"/>
    <cellStyle name="Normal 8 59 3 2" xfId="7417"/>
    <cellStyle name="Normal 8 6" xfId="1511"/>
    <cellStyle name="Normal 8 6 2" xfId="1548"/>
    <cellStyle name="Normal 8 6 3" xfId="4668"/>
    <cellStyle name="Normal 8 6 3 2" xfId="6494"/>
    <cellStyle name="Normal 8 60" xfId="2727"/>
    <cellStyle name="Normal 8 60 2" xfId="3574"/>
    <cellStyle name="Normal 8 60 3" xfId="5592"/>
    <cellStyle name="Normal 8 60 3 2" xfId="7418"/>
    <cellStyle name="Normal 8 61" xfId="2728"/>
    <cellStyle name="Normal 8 61 2" xfId="3758"/>
    <cellStyle name="Normal 8 61 3" xfId="5593"/>
    <cellStyle name="Normal 8 61 3 2" xfId="7419"/>
    <cellStyle name="Normal 8 62" xfId="2729"/>
    <cellStyle name="Normal 8 62 2" xfId="3281"/>
    <cellStyle name="Normal 8 62 3" xfId="5594"/>
    <cellStyle name="Normal 8 62 3 2" xfId="7420"/>
    <cellStyle name="Normal 8 63" xfId="2730"/>
    <cellStyle name="Normal 8 63 2" xfId="3629"/>
    <cellStyle name="Normal 8 63 3" xfId="5595"/>
    <cellStyle name="Normal 8 63 3 2" xfId="7421"/>
    <cellStyle name="Normal 8 64" xfId="2731"/>
    <cellStyle name="Normal 8 64 2" xfId="3575"/>
    <cellStyle name="Normal 8 64 3" xfId="5596"/>
    <cellStyle name="Normal 8 64 3 2" xfId="7422"/>
    <cellStyle name="Normal 8 65" xfId="2732"/>
    <cellStyle name="Normal 8 65 2" xfId="3576"/>
    <cellStyle name="Normal 8 65 3" xfId="5597"/>
    <cellStyle name="Normal 8 65 3 2" xfId="7423"/>
    <cellStyle name="Normal 8 66" xfId="2733"/>
    <cellStyle name="Normal 8 66 2" xfId="3286"/>
    <cellStyle name="Normal 8 66 3" xfId="5598"/>
    <cellStyle name="Normal 8 66 3 2" xfId="7424"/>
    <cellStyle name="Normal 8 67" xfId="2779"/>
    <cellStyle name="Normal 8 67 2" xfId="3414"/>
    <cellStyle name="Normal 8 67 3" xfId="5644"/>
    <cellStyle name="Normal 8 67 3 2" xfId="7470"/>
    <cellStyle name="Normal 8 7" xfId="1512"/>
    <cellStyle name="Normal 8 7 2" xfId="1547"/>
    <cellStyle name="Normal 8 7 3" xfId="4669"/>
    <cellStyle name="Normal 8 7 3 2" xfId="6495"/>
    <cellStyle name="Normal 8 71" xfId="2784"/>
    <cellStyle name="Normal 8 71 2" xfId="3415"/>
    <cellStyle name="Normal 8 71 3" xfId="5649"/>
    <cellStyle name="Normal 8 71 3 2" xfId="7475"/>
    <cellStyle name="Normal 8 8" xfId="1513"/>
    <cellStyle name="Normal 8 8 2" xfId="1546"/>
    <cellStyle name="Normal 8 8 3" xfId="4670"/>
    <cellStyle name="Normal 8 8 3 2" xfId="6496"/>
    <cellStyle name="Normal 8 9" xfId="1514"/>
    <cellStyle name="Normal 8 9 2" xfId="1545"/>
    <cellStyle name="Normal 8 9 3" xfId="4671"/>
    <cellStyle name="Normal 8 9 3 2" xfId="6497"/>
    <cellStyle name="Normal 80" xfId="56"/>
    <cellStyle name="Normal 80 2" xfId="538"/>
    <cellStyle name="Normal 80 2 2" xfId="1224"/>
    <cellStyle name="Normal 80 2 3" xfId="4368"/>
    <cellStyle name="Normal 80 2 3 2" xfId="6198"/>
    <cellStyle name="Normal 80 2 4" xfId="3925"/>
    <cellStyle name="Normal 80 3" xfId="764"/>
    <cellStyle name="Normal 80 4" xfId="3924"/>
    <cellStyle name="Normal 80 4 2" xfId="5775"/>
    <cellStyle name="Normal 81" xfId="57"/>
    <cellStyle name="Normal 81 2" xfId="539"/>
    <cellStyle name="Normal 81 2 2" xfId="1225"/>
    <cellStyle name="Normal 81 2 3" xfId="4369"/>
    <cellStyle name="Normal 81 2 3 2" xfId="6199"/>
    <cellStyle name="Normal 81 2 4" xfId="3927"/>
    <cellStyle name="Normal 81 3" xfId="765"/>
    <cellStyle name="Normal 81 4" xfId="3926"/>
    <cellStyle name="Normal 81 4 2" xfId="5776"/>
    <cellStyle name="Normal 82" xfId="58"/>
    <cellStyle name="Normal 82 2" xfId="540"/>
    <cellStyle name="Normal 82 2 2" xfId="1226"/>
    <cellStyle name="Normal 82 2 3" xfId="4370"/>
    <cellStyle name="Normal 82 2 3 2" xfId="6200"/>
    <cellStyle name="Normal 82 2 4" xfId="3929"/>
    <cellStyle name="Normal 82 3" xfId="766"/>
    <cellStyle name="Normal 82 4" xfId="3928"/>
    <cellStyle name="Normal 82 4 2" xfId="5777"/>
    <cellStyle name="Normal 83" xfId="59"/>
    <cellStyle name="Normal 83 2" xfId="541"/>
    <cellStyle name="Normal 83 2 2" xfId="1227"/>
    <cellStyle name="Normal 83 2 3" xfId="4371"/>
    <cellStyle name="Normal 83 2 3 2" xfId="6201"/>
    <cellStyle name="Normal 83 2 4" xfId="3931"/>
    <cellStyle name="Normal 83 3" xfId="767"/>
    <cellStyle name="Normal 83 4" xfId="3930"/>
    <cellStyle name="Normal 83 4 2" xfId="5778"/>
    <cellStyle name="Normal 84" xfId="60"/>
    <cellStyle name="Normal 84 2" xfId="542"/>
    <cellStyle name="Normal 84 2 2" xfId="1228"/>
    <cellStyle name="Normal 84 2 3" xfId="4372"/>
    <cellStyle name="Normal 84 2 3 2" xfId="6202"/>
    <cellStyle name="Normal 84 2 4" xfId="3933"/>
    <cellStyle name="Normal 84 3" xfId="768"/>
    <cellStyle name="Normal 84 4" xfId="3932"/>
    <cellStyle name="Normal 84 4 2" xfId="5779"/>
    <cellStyle name="Normal 85" xfId="161"/>
    <cellStyle name="Normal 85 2" xfId="543"/>
    <cellStyle name="Normal 85 2 2" xfId="731"/>
    <cellStyle name="Normal 85 2 3" xfId="1229"/>
    <cellStyle name="Normal 85 2 4" xfId="4373"/>
    <cellStyle name="Normal 85 2 4 2" xfId="6203"/>
    <cellStyle name="Normal 86" xfId="61"/>
    <cellStyle name="Normal 86 2" xfId="544"/>
    <cellStyle name="Normal 86 2 2" xfId="1230"/>
    <cellStyle name="Normal 86 2 3" xfId="4374"/>
    <cellStyle name="Normal 86 2 3 2" xfId="6204"/>
    <cellStyle name="Normal 86 2 4" xfId="3935"/>
    <cellStyle name="Normal 86 3" xfId="769"/>
    <cellStyle name="Normal 86 4" xfId="3934"/>
    <cellStyle name="Normal 86 4 2" xfId="5780"/>
    <cellStyle name="Normal 87" xfId="62"/>
    <cellStyle name="Normal 87 2" xfId="545"/>
    <cellStyle name="Normal 87 2 2" xfId="1231"/>
    <cellStyle name="Normal 87 2 3" xfId="4375"/>
    <cellStyle name="Normal 87 2 3 2" xfId="6205"/>
    <cellStyle name="Normal 87 2 4" xfId="3937"/>
    <cellStyle name="Normal 87 3" xfId="770"/>
    <cellStyle name="Normal 87 4" xfId="3936"/>
    <cellStyle name="Normal 87 4 2" xfId="5781"/>
    <cellStyle name="Normal 88" xfId="162"/>
    <cellStyle name="Normal 88 2" xfId="546"/>
    <cellStyle name="Normal 88 2 2" xfId="732"/>
    <cellStyle name="Normal 88 2 3" xfId="1232"/>
    <cellStyle name="Normal 88 2 4" xfId="4376"/>
    <cellStyle name="Normal 88 2 4 2" xfId="6206"/>
    <cellStyle name="Normal 89" xfId="63"/>
    <cellStyle name="Normal 89 2" xfId="547"/>
    <cellStyle name="Normal 89 2 2" xfId="1233"/>
    <cellStyle name="Normal 89 2 3" xfId="4377"/>
    <cellStyle name="Normal 89 2 3 2" xfId="6207"/>
    <cellStyle name="Normal 89 2 4" xfId="3939"/>
    <cellStyle name="Normal 89 3" xfId="771"/>
    <cellStyle name="Normal 89 4" xfId="3938"/>
    <cellStyle name="Normal 89 4 2" xfId="5782"/>
    <cellStyle name="Normal 9" xfId="7"/>
    <cellStyle name="Normal 9 10" xfId="1515"/>
    <cellStyle name="Normal 9 10 2" xfId="1544"/>
    <cellStyle name="Normal 9 10 3" xfId="4672"/>
    <cellStyle name="Normal 9 10 3 2" xfId="6498"/>
    <cellStyle name="Normal 9 11" xfId="1516"/>
    <cellStyle name="Normal 9 11 2" xfId="1543"/>
    <cellStyle name="Normal 9 11 3" xfId="4673"/>
    <cellStyle name="Normal 9 11 3 2" xfId="6499"/>
    <cellStyle name="Normal 9 12" xfId="1517"/>
    <cellStyle name="Normal 9 12 2" xfId="1542"/>
    <cellStyle name="Normal 9 12 3" xfId="4674"/>
    <cellStyle name="Normal 9 12 3 2" xfId="6500"/>
    <cellStyle name="Normal 9 13" xfId="1518"/>
    <cellStyle name="Normal 9 13 2" xfId="1531"/>
    <cellStyle name="Normal 9 13 3" xfId="4675"/>
    <cellStyle name="Normal 9 13 3 2" xfId="6501"/>
    <cellStyle name="Normal 9 14" xfId="1519"/>
    <cellStyle name="Normal 9 14 2" xfId="1541"/>
    <cellStyle name="Normal 9 14 3" xfId="4676"/>
    <cellStyle name="Normal 9 14 3 2" xfId="6502"/>
    <cellStyle name="Normal 9 15" xfId="1520"/>
    <cellStyle name="Normal 9 15 2" xfId="1540"/>
    <cellStyle name="Normal 9 15 3" xfId="4677"/>
    <cellStyle name="Normal 9 15 3 2" xfId="6503"/>
    <cellStyle name="Normal 9 16" xfId="1521"/>
    <cellStyle name="Normal 9 16 2" xfId="1539"/>
    <cellStyle name="Normal 9 16 3" xfId="4678"/>
    <cellStyle name="Normal 9 16 3 2" xfId="6504"/>
    <cellStyle name="Normal 9 17" xfId="1522"/>
    <cellStyle name="Normal 9 17 2" xfId="1538"/>
    <cellStyle name="Normal 9 17 3" xfId="4679"/>
    <cellStyle name="Normal 9 17 3 2" xfId="6505"/>
    <cellStyle name="Normal 9 18" xfId="2734"/>
    <cellStyle name="Normal 9 18 2" xfId="3577"/>
    <cellStyle name="Normal 9 18 3" xfId="5599"/>
    <cellStyle name="Normal 9 18 3 2" xfId="7425"/>
    <cellStyle name="Normal 9 19" xfId="2735"/>
    <cellStyle name="Normal 9 19 2" xfId="3176"/>
    <cellStyle name="Normal 9 19 3" xfId="5600"/>
    <cellStyle name="Normal 9 19 3 2" xfId="7426"/>
    <cellStyle name="Normal 9 2" xfId="548"/>
    <cellStyle name="Normal 9 2 2" xfId="733"/>
    <cellStyle name="Normal 9 2 2 2" xfId="1523"/>
    <cellStyle name="Normal 9 2 2 2 2" xfId="1524"/>
    <cellStyle name="Normal 9 2 2 2 3" xfId="1537"/>
    <cellStyle name="Normal 9 2 2 2 4" xfId="4680"/>
    <cellStyle name="Normal 9 2 2 2 4 2" xfId="6506"/>
    <cellStyle name="Normal 9 2 3" xfId="1234"/>
    <cellStyle name="Normal 9 2 4" xfId="1525"/>
    <cellStyle name="Normal 9 2 5" xfId="4378"/>
    <cellStyle name="Normal 9 2 5 2" xfId="6208"/>
    <cellStyle name="Normal 9 20" xfId="2736"/>
    <cellStyle name="Normal 9 20 2" xfId="2847"/>
    <cellStyle name="Normal 9 20 3" xfId="5601"/>
    <cellStyle name="Normal 9 20 3 2" xfId="7427"/>
    <cellStyle name="Normal 9 21" xfId="2737"/>
    <cellStyle name="Normal 9 21 2" xfId="2902"/>
    <cellStyle name="Normal 9 21 3" xfId="5602"/>
    <cellStyle name="Normal 9 21 3 2" xfId="7428"/>
    <cellStyle name="Normal 9 22" xfId="2738"/>
    <cellStyle name="Normal 9 22 2" xfId="3135"/>
    <cellStyle name="Normal 9 22 3" xfId="5603"/>
    <cellStyle name="Normal 9 22 3 2" xfId="7429"/>
    <cellStyle name="Normal 9 23" xfId="2739"/>
    <cellStyle name="Normal 9 23 2" xfId="3079"/>
    <cellStyle name="Normal 9 23 3" xfId="5604"/>
    <cellStyle name="Normal 9 23 3 2" xfId="7430"/>
    <cellStyle name="Normal 9 24" xfId="2740"/>
    <cellStyle name="Normal 9 24 2" xfId="2848"/>
    <cellStyle name="Normal 9 24 3" xfId="5605"/>
    <cellStyle name="Normal 9 24 3 2" xfId="7431"/>
    <cellStyle name="Normal 9 25" xfId="2741"/>
    <cellStyle name="Normal 9 25 2" xfId="2817"/>
    <cellStyle name="Normal 9 25 3" xfId="5606"/>
    <cellStyle name="Normal 9 25 3 2" xfId="7432"/>
    <cellStyle name="Normal 9 26" xfId="2742"/>
    <cellStyle name="Normal 9 26 2" xfId="3004"/>
    <cellStyle name="Normal 9 26 3" xfId="5607"/>
    <cellStyle name="Normal 9 26 3 2" xfId="7433"/>
    <cellStyle name="Normal 9 27" xfId="2743"/>
    <cellStyle name="Normal 9 27 2" xfId="3136"/>
    <cellStyle name="Normal 9 27 3" xfId="5608"/>
    <cellStyle name="Normal 9 27 3 2" xfId="7434"/>
    <cellStyle name="Normal 9 28" xfId="2744"/>
    <cellStyle name="Normal 9 28 2" xfId="3080"/>
    <cellStyle name="Normal 9 28 3" xfId="5609"/>
    <cellStyle name="Normal 9 28 3 2" xfId="7435"/>
    <cellStyle name="Normal 9 29" xfId="2745"/>
    <cellStyle name="Normal 9 29 2" xfId="3721"/>
    <cellStyle name="Normal 9 29 3" xfId="5610"/>
    <cellStyle name="Normal 9 29 3 2" xfId="7436"/>
    <cellStyle name="Normal 9 3" xfId="734"/>
    <cellStyle name="Normal 9 3 2" xfId="2339"/>
    <cellStyle name="Normal 9 3 3" xfId="4435"/>
    <cellStyle name="Normal 9 3 3 2" xfId="6263"/>
    <cellStyle name="Normal 9 30" xfId="2746"/>
    <cellStyle name="Normal 9 30 2" xfId="2903"/>
    <cellStyle name="Normal 9 30 3" xfId="5611"/>
    <cellStyle name="Normal 9 30 3 2" xfId="7437"/>
    <cellStyle name="Normal 9 31" xfId="2747"/>
    <cellStyle name="Normal 9 31 2" xfId="3137"/>
    <cellStyle name="Normal 9 31 3" xfId="5612"/>
    <cellStyle name="Normal 9 31 3 2" xfId="7438"/>
    <cellStyle name="Normal 9 32" xfId="2748"/>
    <cellStyle name="Normal 9 32 2" xfId="2921"/>
    <cellStyle name="Normal 9 32 3" xfId="5613"/>
    <cellStyle name="Normal 9 32 3 2" xfId="7439"/>
    <cellStyle name="Normal 9 33" xfId="2749"/>
    <cellStyle name="Normal 9 33 2" xfId="3719"/>
    <cellStyle name="Normal 9 33 3" xfId="5614"/>
    <cellStyle name="Normal 9 33 3 2" xfId="7440"/>
    <cellStyle name="Normal 9 34" xfId="2750"/>
    <cellStyle name="Normal 9 34 2" xfId="3307"/>
    <cellStyle name="Normal 9 34 3" xfId="5615"/>
    <cellStyle name="Normal 9 34 3 2" xfId="7441"/>
    <cellStyle name="Normal 9 35" xfId="2751"/>
    <cellStyle name="Normal 9 35 2" xfId="2960"/>
    <cellStyle name="Normal 9 35 3" xfId="5616"/>
    <cellStyle name="Normal 9 35 3 2" xfId="7442"/>
    <cellStyle name="Normal 9 36" xfId="2752"/>
    <cellStyle name="Normal 9 36 2" xfId="3352"/>
    <cellStyle name="Normal 9 36 3" xfId="5617"/>
    <cellStyle name="Normal 9 36 3 2" xfId="7443"/>
    <cellStyle name="Normal 9 37" xfId="2753"/>
    <cellStyle name="Normal 9 37 2" xfId="3201"/>
    <cellStyle name="Normal 9 37 3" xfId="5618"/>
    <cellStyle name="Normal 9 37 3 2" xfId="7444"/>
    <cellStyle name="Normal 9 38" xfId="2754"/>
    <cellStyle name="Normal 9 38 2" xfId="3238"/>
    <cellStyle name="Normal 9 38 3" xfId="5619"/>
    <cellStyle name="Normal 9 38 3 2" xfId="7445"/>
    <cellStyle name="Normal 9 39" xfId="2755"/>
    <cellStyle name="Normal 9 39 2" xfId="3178"/>
    <cellStyle name="Normal 9 39 3" xfId="5620"/>
    <cellStyle name="Normal 9 39 3 2" xfId="7446"/>
    <cellStyle name="Normal 9 4" xfId="735"/>
    <cellStyle name="Normal 9 4 2" xfId="2338"/>
    <cellStyle name="Normal 9 4 3" xfId="4436"/>
    <cellStyle name="Normal 9 4 3 2" xfId="6264"/>
    <cellStyle name="Normal 9 40" xfId="2756"/>
    <cellStyle name="Normal 9 40 2" xfId="3617"/>
    <cellStyle name="Normal 9 40 3" xfId="5621"/>
    <cellStyle name="Normal 9 40 3 2" xfId="7447"/>
    <cellStyle name="Normal 9 41" xfId="2757"/>
    <cellStyle name="Normal 9 41 2" xfId="3001"/>
    <cellStyle name="Normal 9 41 3" xfId="5622"/>
    <cellStyle name="Normal 9 41 3 2" xfId="7448"/>
    <cellStyle name="Normal 9 42" xfId="2758"/>
    <cellStyle name="Normal 9 42 2" xfId="3251"/>
    <cellStyle name="Normal 9 42 3" xfId="5623"/>
    <cellStyle name="Normal 9 42 3 2" xfId="7449"/>
    <cellStyle name="Normal 9 43" xfId="2759"/>
    <cellStyle name="Normal 9 43 2" xfId="3608"/>
    <cellStyle name="Normal 9 43 3" xfId="5624"/>
    <cellStyle name="Normal 9 43 3 2" xfId="7450"/>
    <cellStyle name="Normal 9 44" xfId="2760"/>
    <cellStyle name="Normal 9 44 2" xfId="2854"/>
    <cellStyle name="Normal 9 44 3" xfId="5625"/>
    <cellStyle name="Normal 9 44 3 2" xfId="7451"/>
    <cellStyle name="Normal 9 45" xfId="2761"/>
    <cellStyle name="Normal 9 45 2" xfId="3025"/>
    <cellStyle name="Normal 9 45 3" xfId="5626"/>
    <cellStyle name="Normal 9 45 3 2" xfId="7452"/>
    <cellStyle name="Normal 9 46" xfId="2762"/>
    <cellStyle name="Normal 9 46 2" xfId="3325"/>
    <cellStyle name="Normal 9 46 3" xfId="5627"/>
    <cellStyle name="Normal 9 46 3 2" xfId="7453"/>
    <cellStyle name="Normal 9 47" xfId="2763"/>
    <cellStyle name="Normal 9 47 2" xfId="3365"/>
    <cellStyle name="Normal 9 47 3" xfId="5628"/>
    <cellStyle name="Normal 9 47 3 2" xfId="7454"/>
    <cellStyle name="Normal 9 48" xfId="2764"/>
    <cellStyle name="Normal 9 48 2" xfId="2849"/>
    <cellStyle name="Normal 9 48 3" xfId="5629"/>
    <cellStyle name="Normal 9 48 3 2" xfId="7455"/>
    <cellStyle name="Normal 9 49" xfId="2765"/>
    <cellStyle name="Normal 9 49 2" xfId="3416"/>
    <cellStyle name="Normal 9 49 3" xfId="5630"/>
    <cellStyle name="Normal 9 49 3 2" xfId="7456"/>
    <cellStyle name="Normal 9 5" xfId="1526"/>
    <cellStyle name="Normal 9 5 2" xfId="1536"/>
    <cellStyle name="Normal 9 5 3" xfId="4681"/>
    <cellStyle name="Normal 9 5 3 2" xfId="6507"/>
    <cellStyle name="Normal 9 50" xfId="2766"/>
    <cellStyle name="Normal 9 50 2" xfId="3138"/>
    <cellStyle name="Normal 9 50 3" xfId="5631"/>
    <cellStyle name="Normal 9 50 3 2" xfId="7457"/>
    <cellStyle name="Normal 9 51" xfId="2767"/>
    <cellStyle name="Normal 9 51 2" xfId="3126"/>
    <cellStyle name="Normal 9 51 3" xfId="5632"/>
    <cellStyle name="Normal 9 51 3 2" xfId="7458"/>
    <cellStyle name="Normal 9 52" xfId="2768"/>
    <cellStyle name="Normal 9 52 2" xfId="3266"/>
    <cellStyle name="Normal 9 52 3" xfId="5633"/>
    <cellStyle name="Normal 9 52 3 2" xfId="7459"/>
    <cellStyle name="Normal 9 53" xfId="2769"/>
    <cellStyle name="Normal 9 53 2" xfId="3543"/>
    <cellStyle name="Normal 9 53 3" xfId="5634"/>
    <cellStyle name="Normal 9 53 3 2" xfId="7460"/>
    <cellStyle name="Normal 9 54" xfId="2770"/>
    <cellStyle name="Normal 9 54 2" xfId="3590"/>
    <cellStyle name="Normal 9 54 3" xfId="5635"/>
    <cellStyle name="Normal 9 54 3 2" xfId="7461"/>
    <cellStyle name="Normal 9 55" xfId="2771"/>
    <cellStyle name="Normal 9 55 2" xfId="2901"/>
    <cellStyle name="Normal 9 55 3" xfId="5636"/>
    <cellStyle name="Normal 9 55 3 2" xfId="7462"/>
    <cellStyle name="Normal 9 56" xfId="2772"/>
    <cellStyle name="Normal 9 56 2" xfId="3585"/>
    <cellStyle name="Normal 9 56 3" xfId="5637"/>
    <cellStyle name="Normal 9 56 3 2" xfId="7463"/>
    <cellStyle name="Normal 9 57" xfId="2773"/>
    <cellStyle name="Normal 9 57 2" xfId="2891"/>
    <cellStyle name="Normal 9 57 3" xfId="5638"/>
    <cellStyle name="Normal 9 57 3 2" xfId="7464"/>
    <cellStyle name="Normal 9 58" xfId="2774"/>
    <cellStyle name="Normal 9 58 2" xfId="3609"/>
    <cellStyle name="Normal 9 58 3" xfId="5639"/>
    <cellStyle name="Normal 9 58 3 2" xfId="7465"/>
    <cellStyle name="Normal 9 59" xfId="2775"/>
    <cellStyle name="Normal 9 59 2" xfId="3417"/>
    <cellStyle name="Normal 9 59 3" xfId="5640"/>
    <cellStyle name="Normal 9 59 3 2" xfId="7466"/>
    <cellStyle name="Normal 9 6" xfId="1527"/>
    <cellStyle name="Normal 9 6 2" xfId="1535"/>
    <cellStyle name="Normal 9 6 3" xfId="4682"/>
    <cellStyle name="Normal 9 6 3 2" xfId="6508"/>
    <cellStyle name="Normal 9 60" xfId="2776"/>
    <cellStyle name="Normal 9 60 2" xfId="3624"/>
    <cellStyle name="Normal 9 60 3" xfId="5641"/>
    <cellStyle name="Normal 9 60 3 2" xfId="7467"/>
    <cellStyle name="Normal 9 61" xfId="2777"/>
    <cellStyle name="Normal 9 61 2" xfId="3349"/>
    <cellStyle name="Normal 9 61 3" xfId="5642"/>
    <cellStyle name="Normal 9 61 3 2" xfId="7468"/>
    <cellStyle name="Normal 9 62" xfId="2778"/>
    <cellStyle name="Normal 9 62 2" xfId="3048"/>
    <cellStyle name="Normal 9 62 3" xfId="5643"/>
    <cellStyle name="Normal 9 62 3 2" xfId="7469"/>
    <cellStyle name="Normal 9 64" xfId="2780"/>
    <cellStyle name="Normal 9 64 2" xfId="3418"/>
    <cellStyle name="Normal 9 64 3" xfId="5645"/>
    <cellStyle name="Normal 9 64 3 2" xfId="7471"/>
    <cellStyle name="Normal 9 7" xfId="1528"/>
    <cellStyle name="Normal 9 7 2" xfId="1534"/>
    <cellStyle name="Normal 9 7 3" xfId="4683"/>
    <cellStyle name="Normal 9 7 3 2" xfId="6509"/>
    <cellStyle name="Normal 9 8" xfId="1529"/>
    <cellStyle name="Normal 9 8 2" xfId="1533"/>
    <cellStyle name="Normal 9 8 3" xfId="4684"/>
    <cellStyle name="Normal 9 8 3 2" xfId="6510"/>
    <cellStyle name="Normal 9 9" xfId="1530"/>
    <cellStyle name="Normal 9 9 2" xfId="1532"/>
    <cellStyle name="Normal 9 9 3" xfId="4685"/>
    <cellStyle name="Normal 9 9 3 2" xfId="6511"/>
    <cellStyle name="Normal 90" xfId="64"/>
    <cellStyle name="Normal 90 2" xfId="549"/>
    <cellStyle name="Normal 90 2 2" xfId="1235"/>
    <cellStyle name="Normal 90 2 3" xfId="4379"/>
    <cellStyle name="Normal 90 2 3 2" xfId="6209"/>
    <cellStyle name="Normal 90 2 4" xfId="3941"/>
    <cellStyle name="Normal 90 3" xfId="772"/>
    <cellStyle name="Normal 90 4" xfId="3940"/>
    <cellStyle name="Normal 90 4 2" xfId="5783"/>
    <cellStyle name="Normal 91" xfId="65"/>
    <cellStyle name="Normal 91 2" xfId="550"/>
    <cellStyle name="Normal 91 2 2" xfId="1236"/>
    <cellStyle name="Normal 91 2 3" xfId="4380"/>
    <cellStyle name="Normal 91 2 3 2" xfId="6210"/>
    <cellStyle name="Normal 91 2 4" xfId="3943"/>
    <cellStyle name="Normal 91 3" xfId="773"/>
    <cellStyle name="Normal 91 4" xfId="3942"/>
    <cellStyle name="Normal 91 4 2" xfId="5784"/>
    <cellStyle name="Normal 92" xfId="66"/>
    <cellStyle name="Normal 92 2" xfId="551"/>
    <cellStyle name="Normal 92 2 2" xfId="1237"/>
    <cellStyle name="Normal 92 2 3" xfId="4381"/>
    <cellStyle name="Normal 92 2 3 2" xfId="6211"/>
    <cellStyle name="Normal 92 2 4" xfId="3945"/>
    <cellStyle name="Normal 92 3" xfId="774"/>
    <cellStyle name="Normal 92 4" xfId="3944"/>
    <cellStyle name="Normal 92 4 2" xfId="5785"/>
    <cellStyle name="Normal 93" xfId="67"/>
    <cellStyle name="Normal 93 2" xfId="552"/>
    <cellStyle name="Normal 93 2 2" xfId="1238"/>
    <cellStyle name="Normal 93 2 3" xfId="4382"/>
    <cellStyle name="Normal 93 2 3 2" xfId="6212"/>
    <cellStyle name="Normal 93 2 4" xfId="3947"/>
    <cellStyle name="Normal 93 3" xfId="775"/>
    <cellStyle name="Normal 93 4" xfId="3946"/>
    <cellStyle name="Normal 93 4 2" xfId="5786"/>
    <cellStyle name="Normal 94" xfId="68"/>
    <cellStyle name="Normal 94 2" xfId="553"/>
    <cellStyle name="Normal 94 2 2" xfId="1239"/>
    <cellStyle name="Normal 94 2 3" xfId="4383"/>
    <cellStyle name="Normal 94 2 3 2" xfId="6213"/>
    <cellStyle name="Normal 94 2 4" xfId="3949"/>
    <cellStyle name="Normal 94 3" xfId="776"/>
    <cellStyle name="Normal 94 4" xfId="3948"/>
    <cellStyle name="Normal 94 4 2" xfId="5787"/>
    <cellStyle name="Normal 95" xfId="69"/>
    <cellStyle name="Normal 95 2" xfId="554"/>
    <cellStyle name="Normal 95 2 2" xfId="1240"/>
    <cellStyle name="Normal 95 2 3" xfId="4384"/>
    <cellStyle name="Normal 95 2 3 2" xfId="6214"/>
    <cellStyle name="Normal 95 2 4" xfId="3951"/>
    <cellStyle name="Normal 95 3" xfId="777"/>
    <cellStyle name="Normal 95 4" xfId="3950"/>
    <cellStyle name="Normal 95 4 2" xfId="5788"/>
    <cellStyle name="Normal 96" xfId="70"/>
    <cellStyle name="Normal 96 2" xfId="555"/>
    <cellStyle name="Normal 96 2 2" xfId="1241"/>
    <cellStyle name="Normal 96 2 3" xfId="4385"/>
    <cellStyle name="Normal 96 2 3 2" xfId="6215"/>
    <cellStyle name="Normal 96 2 4" xfId="3953"/>
    <cellStyle name="Normal 96 3" xfId="778"/>
    <cellStyle name="Normal 96 4" xfId="3952"/>
    <cellStyle name="Normal 96 4 2" xfId="5789"/>
    <cellStyle name="Normal 97" xfId="71"/>
    <cellStyle name="Normal 97 2" xfId="556"/>
    <cellStyle name="Normal 97 2 2" xfId="1242"/>
    <cellStyle name="Normal 97 2 3" xfId="4386"/>
    <cellStyle name="Normal 97 2 3 2" xfId="6216"/>
    <cellStyle name="Normal 97 2 4" xfId="3955"/>
    <cellStyle name="Normal 97 3" xfId="779"/>
    <cellStyle name="Normal 97 4" xfId="3954"/>
    <cellStyle name="Normal 97 4 2" xfId="5790"/>
    <cellStyle name="Normal 98" xfId="163"/>
    <cellStyle name="Normal 98 2" xfId="557"/>
    <cellStyle name="Normal 98 2 2" xfId="736"/>
    <cellStyle name="Normal 98 2 3" xfId="1243"/>
    <cellStyle name="Normal 98 2 4" xfId="4387"/>
    <cellStyle name="Normal 98 2 4 2" xfId="6217"/>
    <cellStyle name="Normal 99" xfId="164"/>
    <cellStyle name="Normal 99 2" xfId="558"/>
    <cellStyle name="Normal 99 2 2" xfId="1244"/>
    <cellStyle name="Normal 99 2 3" xfId="4388"/>
    <cellStyle name="Normal 99 2 3 2" xfId="6218"/>
    <cellStyle name="Normal 99 3" xfId="857"/>
    <cellStyle name="Normal 99 4" xfId="4000"/>
    <cellStyle name="Normal 99 4 2" xfId="5831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TOREG\Users\busayo\AppData\Local\Microsoft\Windows\Temporary%20Internet%20Files\Content.Outlook\ECNKHJSF\kano%20summ%20fe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TOREG\Documents%20and%20Settings\busayo\Local%20Settings\Temporary%20Internet%20Files\Content.Outlook\FSBBSX7Y\kano%20summary%20june%2020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TOREG\Users\busayo\AppData\Local\Microsoft\Windows\Temporary%20Internet%20Files\Content.Outlook\ECNKHJSF\ph%20summar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TOREG\Users\busayo\AppData\Local\Microsoft\Windows\Temporary%20Internet%20Files\Content.Outlook\ECNKHJSF\ph%20summary%20ja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209">
          <cell r="C209">
            <v>130165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123">
          <cell r="C123">
            <v>474381.25</v>
          </cell>
        </row>
        <row r="218">
          <cell r="C218">
            <v>40604.86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407">
          <cell r="C407">
            <v>65672.13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29">
          <cell r="C29">
            <v>1675158.52</v>
          </cell>
        </row>
        <row r="591">
          <cell r="C591">
            <v>326484.36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96"/>
  <sheetViews>
    <sheetView tabSelected="1" workbookViewId="0">
      <selection activeCell="A10" sqref="A10:B10"/>
    </sheetView>
  </sheetViews>
  <sheetFormatPr defaultRowHeight="11.25"/>
  <cols>
    <col min="1" max="1" width="12.140625" style="32" customWidth="1"/>
    <col min="2" max="2" width="24.5703125" style="32" customWidth="1"/>
    <col min="3" max="3" width="11.7109375" style="37" customWidth="1"/>
    <col min="4" max="4" width="11" style="32" hidden="1" customWidth="1"/>
    <col min="5" max="5" width="16" style="32" customWidth="1"/>
    <col min="6" max="6" width="11.85546875" style="32" hidden="1" customWidth="1"/>
    <col min="7" max="7" width="11.7109375" style="32" hidden="1" customWidth="1"/>
    <col min="8" max="8" width="28" style="32" customWidth="1"/>
    <col min="9" max="9" width="14" style="32" customWidth="1"/>
    <col min="10" max="10" width="15" style="32" bestFit="1" customWidth="1"/>
    <col min="11" max="11" width="15" style="89" bestFit="1" customWidth="1"/>
    <col min="12" max="12" width="8.7109375" style="32" customWidth="1"/>
    <col min="13" max="13" width="10.85546875" style="32" customWidth="1"/>
    <col min="14" max="14" width="15" style="32" bestFit="1" customWidth="1"/>
    <col min="15" max="15" width="8.42578125" style="32" customWidth="1"/>
    <col min="16" max="16" width="13" style="32" customWidth="1"/>
    <col min="17" max="17" width="12.140625" style="32" customWidth="1"/>
    <col min="18" max="18" width="13.85546875" style="32" customWidth="1"/>
    <col min="19" max="16384" width="9.140625" style="32"/>
  </cols>
  <sheetData>
    <row r="1" spans="1:258" s="89" customFormat="1">
      <c r="A1" s="89" t="s">
        <v>4002</v>
      </c>
      <c r="B1" s="89" t="s">
        <v>4003</v>
      </c>
      <c r="C1" s="40" t="s">
        <v>0</v>
      </c>
      <c r="D1" s="39" t="s">
        <v>1</v>
      </c>
      <c r="E1" s="39" t="s">
        <v>2</v>
      </c>
      <c r="F1" s="40" t="s">
        <v>3</v>
      </c>
      <c r="G1" s="39" t="s">
        <v>4</v>
      </c>
      <c r="H1" s="39" t="s">
        <v>5</v>
      </c>
      <c r="I1" s="41" t="s">
        <v>6</v>
      </c>
      <c r="J1" s="41" t="s">
        <v>4009</v>
      </c>
      <c r="K1" s="41" t="s">
        <v>4008</v>
      </c>
      <c r="L1" s="42"/>
      <c r="M1" s="43"/>
      <c r="N1" s="43"/>
      <c r="O1" s="44"/>
      <c r="P1" s="44"/>
      <c r="Q1" s="45"/>
      <c r="R1" s="43"/>
    </row>
    <row r="2" spans="1:258" s="38" customFormat="1">
      <c r="A2" s="3" t="s">
        <v>1395</v>
      </c>
      <c r="B2" s="3" t="s">
        <v>1396</v>
      </c>
      <c r="C2" s="87">
        <v>39940</v>
      </c>
      <c r="D2" s="7" t="s">
        <v>1397</v>
      </c>
      <c r="E2" s="5" t="s">
        <v>1398</v>
      </c>
      <c r="F2" s="6">
        <v>36471</v>
      </c>
      <c r="G2" s="6">
        <v>36471</v>
      </c>
      <c r="H2" s="5" t="s">
        <v>1399</v>
      </c>
      <c r="I2" s="2">
        <f>37401.8/0.8</f>
        <v>46752.25</v>
      </c>
      <c r="J2" s="2">
        <f>I2*0.2</f>
        <v>9350.4500000000007</v>
      </c>
      <c r="K2" s="93">
        <f>I2-J2</f>
        <v>37401.800000000003</v>
      </c>
      <c r="L2" s="2"/>
      <c r="M2" s="2"/>
      <c r="N2" s="2"/>
      <c r="O2" s="2"/>
      <c r="P2" s="2"/>
      <c r="Q2" s="2"/>
      <c r="R2" s="2"/>
      <c r="S2" s="2"/>
      <c r="T2" s="3"/>
    </row>
    <row r="3" spans="1:258" s="38" customFormat="1">
      <c r="A3" s="3" t="s">
        <v>259</v>
      </c>
      <c r="B3" s="3" t="s">
        <v>257</v>
      </c>
      <c r="C3" s="108" t="s">
        <v>14</v>
      </c>
      <c r="D3" s="24" t="s">
        <v>2395</v>
      </c>
      <c r="E3" s="24" t="s">
        <v>2396</v>
      </c>
      <c r="F3" s="24" t="s">
        <v>230</v>
      </c>
      <c r="G3" s="24" t="s">
        <v>231</v>
      </c>
      <c r="H3" s="24" t="s">
        <v>2397</v>
      </c>
      <c r="I3" s="46">
        <v>604100.66</v>
      </c>
      <c r="J3" s="46">
        <v>120820.13</v>
      </c>
      <c r="K3" s="94">
        <v>483280.53</v>
      </c>
      <c r="L3" s="2"/>
      <c r="M3" s="2"/>
      <c r="N3" s="2"/>
      <c r="O3" s="2"/>
      <c r="P3" s="2"/>
      <c r="Q3" s="2"/>
      <c r="R3" s="2"/>
    </row>
    <row r="4" spans="1:258" s="38" customFormat="1">
      <c r="A4" s="12" t="s">
        <v>1091</v>
      </c>
      <c r="B4" s="12" t="s">
        <v>1092</v>
      </c>
      <c r="C4" s="16" t="s">
        <v>13</v>
      </c>
      <c r="D4" s="12" t="s">
        <v>1093</v>
      </c>
      <c r="E4" s="12" t="s">
        <v>1094</v>
      </c>
      <c r="F4" s="12" t="s">
        <v>310</v>
      </c>
      <c r="G4" s="12" t="s">
        <v>389</v>
      </c>
      <c r="H4" s="12" t="s">
        <v>1095</v>
      </c>
      <c r="I4" s="13">
        <v>213546.87</v>
      </c>
      <c r="J4" s="13">
        <v>108000</v>
      </c>
      <c r="K4" s="95">
        <v>105546.87</v>
      </c>
      <c r="L4" s="13"/>
      <c r="M4" s="13"/>
      <c r="N4" s="13"/>
      <c r="O4" s="13"/>
      <c r="P4" s="13"/>
      <c r="Q4" s="13"/>
      <c r="R4" s="13"/>
    </row>
    <row r="5" spans="1:258" s="38" customFormat="1">
      <c r="A5" s="12" t="s">
        <v>1091</v>
      </c>
      <c r="B5" s="12" t="s">
        <v>1092</v>
      </c>
      <c r="C5" s="16" t="s">
        <v>13</v>
      </c>
      <c r="D5" s="12" t="s">
        <v>1096</v>
      </c>
      <c r="E5" s="12" t="s">
        <v>1097</v>
      </c>
      <c r="F5" s="12" t="s">
        <v>310</v>
      </c>
      <c r="G5" s="12" t="s">
        <v>389</v>
      </c>
      <c r="H5" s="12" t="s">
        <v>1095</v>
      </c>
      <c r="I5" s="13">
        <v>194546.88</v>
      </c>
      <c r="J5" s="13">
        <v>105625</v>
      </c>
      <c r="K5" s="95">
        <v>88921.88</v>
      </c>
      <c r="L5" s="13"/>
      <c r="M5" s="13"/>
      <c r="N5" s="13"/>
      <c r="O5" s="13"/>
      <c r="P5" s="13"/>
      <c r="Q5" s="13"/>
      <c r="R5" s="13"/>
    </row>
    <row r="6" spans="1:258" s="38" customFormat="1">
      <c r="A6" s="12" t="s">
        <v>1091</v>
      </c>
      <c r="B6" s="12" t="s">
        <v>1092</v>
      </c>
      <c r="C6" s="16" t="s">
        <v>1051</v>
      </c>
      <c r="D6" s="12" t="s">
        <v>1098</v>
      </c>
      <c r="E6" s="12" t="s">
        <v>1099</v>
      </c>
      <c r="F6" s="12" t="s">
        <v>304</v>
      </c>
      <c r="G6" s="12" t="s">
        <v>305</v>
      </c>
      <c r="H6" s="12" t="s">
        <v>1100</v>
      </c>
      <c r="I6" s="13">
        <v>187032</v>
      </c>
      <c r="J6" s="13">
        <v>23379</v>
      </c>
      <c r="K6" s="95">
        <v>163653</v>
      </c>
      <c r="L6" s="13"/>
      <c r="M6" s="13"/>
      <c r="N6" s="13"/>
      <c r="O6" s="13"/>
      <c r="P6" s="13"/>
      <c r="Q6" s="13"/>
      <c r="R6" s="13"/>
    </row>
    <row r="7" spans="1:258" s="38" customFormat="1">
      <c r="A7" s="12" t="s">
        <v>1091</v>
      </c>
      <c r="B7" s="12" t="s">
        <v>1092</v>
      </c>
      <c r="C7" s="16" t="s">
        <v>1051</v>
      </c>
      <c r="D7" s="12" t="s">
        <v>1101</v>
      </c>
      <c r="E7" s="12" t="s">
        <v>1102</v>
      </c>
      <c r="F7" s="12" t="s">
        <v>304</v>
      </c>
      <c r="G7" s="12" t="s">
        <v>305</v>
      </c>
      <c r="H7" s="12" t="s">
        <v>1100</v>
      </c>
      <c r="I7" s="13">
        <v>225000</v>
      </c>
      <c r="J7" s="13">
        <v>28125</v>
      </c>
      <c r="K7" s="95">
        <v>196875</v>
      </c>
      <c r="L7" s="13"/>
      <c r="M7" s="13"/>
      <c r="N7" s="13"/>
      <c r="O7" s="13"/>
      <c r="P7" s="13"/>
      <c r="Q7" s="13"/>
      <c r="R7" s="13"/>
    </row>
    <row r="8" spans="1:258" s="38" customFormat="1">
      <c r="A8" s="12" t="s">
        <v>951</v>
      </c>
      <c r="B8" s="12" t="s">
        <v>952</v>
      </c>
      <c r="C8" s="47">
        <v>40178</v>
      </c>
      <c r="D8" s="11" t="s">
        <v>953</v>
      </c>
      <c r="E8" s="11" t="s">
        <v>954</v>
      </c>
      <c r="F8" s="48">
        <v>40170</v>
      </c>
      <c r="G8" s="48">
        <v>40534</v>
      </c>
      <c r="H8" s="11" t="s">
        <v>955</v>
      </c>
      <c r="I8" s="18">
        <v>177500</v>
      </c>
      <c r="J8" s="18">
        <v>17750</v>
      </c>
      <c r="K8" s="96">
        <v>159750</v>
      </c>
      <c r="L8" s="49"/>
      <c r="M8" s="49"/>
      <c r="N8" s="49"/>
      <c r="O8" s="1"/>
      <c r="P8" s="1"/>
      <c r="Q8" s="1"/>
      <c r="R8" s="50"/>
    </row>
    <row r="9" spans="1:258" s="38" customFormat="1">
      <c r="A9" s="12" t="s">
        <v>951</v>
      </c>
      <c r="B9" s="12" t="s">
        <v>952</v>
      </c>
      <c r="C9" s="16" t="s">
        <v>16</v>
      </c>
      <c r="D9" s="12" t="s">
        <v>956</v>
      </c>
      <c r="E9" s="12" t="s">
        <v>957</v>
      </c>
      <c r="F9" s="16" t="s">
        <v>418</v>
      </c>
      <c r="G9" s="16" t="s">
        <v>958</v>
      </c>
      <c r="H9" s="12" t="s">
        <v>959</v>
      </c>
      <c r="I9" s="19">
        <v>200000</v>
      </c>
      <c r="J9" s="19">
        <v>20000</v>
      </c>
      <c r="K9" s="98">
        <v>180000</v>
      </c>
      <c r="L9" s="49"/>
      <c r="M9" s="49"/>
      <c r="N9" s="49"/>
      <c r="O9" s="1"/>
      <c r="P9" s="49"/>
      <c r="Q9" s="1"/>
      <c r="R9" s="1"/>
    </row>
    <row r="10" spans="1:258" s="38" customFormat="1">
      <c r="A10" s="38" t="s">
        <v>3749</v>
      </c>
      <c r="B10" s="38" t="s">
        <v>3750</v>
      </c>
      <c r="C10" s="51" t="s">
        <v>1591</v>
      </c>
      <c r="D10" s="38" t="s">
        <v>3751</v>
      </c>
      <c r="E10" s="38" t="s">
        <v>3752</v>
      </c>
      <c r="F10" s="38" t="s">
        <v>3570</v>
      </c>
      <c r="G10" s="38" t="s">
        <v>28</v>
      </c>
      <c r="H10" s="38" t="s">
        <v>3753</v>
      </c>
      <c r="I10" s="4">
        <v>73339.3</v>
      </c>
      <c r="J10" s="4">
        <v>9167.4125000000004</v>
      </c>
      <c r="K10" s="99">
        <v>64171.887500000004</v>
      </c>
      <c r="L10" s="4"/>
      <c r="M10" s="4"/>
      <c r="N10" s="4"/>
      <c r="O10" s="4"/>
      <c r="P10" s="4"/>
      <c r="Q10" s="4"/>
      <c r="R10" s="4"/>
    </row>
    <row r="11" spans="1:258" s="38" customFormat="1">
      <c r="A11" s="38" t="s">
        <v>3749</v>
      </c>
      <c r="B11" s="38" t="s">
        <v>3750</v>
      </c>
      <c r="C11" s="51" t="s">
        <v>1591</v>
      </c>
      <c r="D11" s="38" t="s">
        <v>3754</v>
      </c>
      <c r="E11" s="38" t="s">
        <v>3752</v>
      </c>
      <c r="F11" s="51">
        <v>40026</v>
      </c>
      <c r="G11" s="51">
        <v>40178</v>
      </c>
      <c r="H11" s="38" t="s">
        <v>3753</v>
      </c>
      <c r="I11" s="4">
        <v>104794.52</v>
      </c>
      <c r="J11" s="4">
        <v>13099.315000000001</v>
      </c>
      <c r="K11" s="99">
        <v>91695.205000000002</v>
      </c>
      <c r="L11" s="4"/>
      <c r="M11" s="4"/>
      <c r="N11" s="4"/>
      <c r="O11" s="4"/>
      <c r="P11" s="4"/>
      <c r="Q11" s="4"/>
      <c r="R11" s="4"/>
    </row>
    <row r="12" spans="1:258" s="38" customFormat="1">
      <c r="A12" s="38" t="s">
        <v>3749</v>
      </c>
      <c r="B12" s="38" t="s">
        <v>3750</v>
      </c>
      <c r="C12" s="51" t="s">
        <v>417</v>
      </c>
      <c r="D12" s="38" t="s">
        <v>3755</v>
      </c>
      <c r="E12" s="38" t="s">
        <v>3756</v>
      </c>
      <c r="F12" s="38" t="s">
        <v>418</v>
      </c>
      <c r="G12" s="38" t="s">
        <v>3757</v>
      </c>
      <c r="H12" s="38" t="s">
        <v>3758</v>
      </c>
      <c r="I12" s="4">
        <v>294657.53000000003</v>
      </c>
      <c r="J12" s="4">
        <v>0</v>
      </c>
      <c r="K12" s="99">
        <v>294657.53000000003</v>
      </c>
      <c r="L12" s="4"/>
      <c r="M12" s="4"/>
      <c r="N12" s="4"/>
      <c r="O12" s="4"/>
      <c r="P12" s="4"/>
      <c r="Q12" s="4"/>
      <c r="R12" s="4"/>
    </row>
    <row r="13" spans="1:258" s="52" customFormat="1">
      <c r="A13" s="11" t="s">
        <v>960</v>
      </c>
      <c r="B13" s="11" t="s">
        <v>717</v>
      </c>
      <c r="C13" s="22" t="s">
        <v>153</v>
      </c>
      <c r="D13" s="11" t="s">
        <v>961</v>
      </c>
      <c r="E13" s="11" t="s">
        <v>962</v>
      </c>
      <c r="F13" s="11" t="s">
        <v>963</v>
      </c>
      <c r="G13" s="11" t="s">
        <v>561</v>
      </c>
      <c r="H13" s="11" t="s">
        <v>717</v>
      </c>
      <c r="I13" s="18">
        <v>641946.67000000004</v>
      </c>
      <c r="J13" s="18">
        <v>0</v>
      </c>
      <c r="K13" s="96">
        <v>641946.67000000004</v>
      </c>
      <c r="L13" s="1"/>
      <c r="M13" s="4"/>
      <c r="N13" s="1"/>
      <c r="O13" s="1"/>
      <c r="P13" s="50"/>
      <c r="Q13" s="1"/>
      <c r="R13" s="1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38"/>
      <c r="HD13" s="38"/>
      <c r="HE13" s="38"/>
      <c r="HF13" s="38"/>
      <c r="HG13" s="38"/>
      <c r="HH13" s="38"/>
      <c r="HI13" s="38"/>
      <c r="HJ13" s="38"/>
      <c r="HK13" s="38"/>
      <c r="HL13" s="38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8"/>
      <c r="ID13" s="38"/>
      <c r="IE13" s="38"/>
      <c r="IF13" s="38"/>
      <c r="IG13" s="38"/>
      <c r="IH13" s="38"/>
      <c r="II13" s="38"/>
      <c r="IJ13" s="38"/>
      <c r="IK13" s="38"/>
      <c r="IL13" s="38"/>
      <c r="IM13" s="38"/>
      <c r="IN13" s="38"/>
      <c r="IO13" s="38"/>
      <c r="IP13" s="38"/>
      <c r="IQ13" s="38"/>
      <c r="IR13" s="38"/>
      <c r="IS13" s="38"/>
      <c r="IT13" s="38"/>
      <c r="IU13" s="38"/>
      <c r="IV13" s="38"/>
      <c r="IW13" s="38"/>
      <c r="IX13" s="38"/>
    </row>
    <row r="14" spans="1:258" s="38" customFormat="1">
      <c r="A14" s="38" t="s">
        <v>2398</v>
      </c>
      <c r="B14" s="38" t="s">
        <v>2399</v>
      </c>
      <c r="C14" s="51" t="s">
        <v>3759</v>
      </c>
      <c r="D14" s="38" t="s">
        <v>3760</v>
      </c>
      <c r="E14" s="38" t="s">
        <v>3761</v>
      </c>
      <c r="F14" s="38" t="s">
        <v>396</v>
      </c>
      <c r="G14" s="38" t="s">
        <v>2459</v>
      </c>
      <c r="H14" s="38" t="s">
        <v>3762</v>
      </c>
      <c r="I14" s="4">
        <v>82750</v>
      </c>
      <c r="J14" s="4">
        <v>18000</v>
      </c>
      <c r="K14" s="99">
        <v>64750</v>
      </c>
      <c r="L14" s="4"/>
      <c r="M14" s="4"/>
      <c r="N14" s="4"/>
      <c r="O14" s="4"/>
      <c r="P14" s="4"/>
      <c r="Q14" s="4"/>
      <c r="R14" s="4"/>
    </row>
    <row r="15" spans="1:258" s="38" customFormat="1">
      <c r="A15" s="38" t="s">
        <v>2398</v>
      </c>
      <c r="B15" s="38" t="s">
        <v>2399</v>
      </c>
      <c r="C15" s="51" t="s">
        <v>1189</v>
      </c>
      <c r="D15" s="38" t="s">
        <v>3763</v>
      </c>
      <c r="E15" s="38" t="s">
        <v>3764</v>
      </c>
      <c r="F15" s="38" t="s">
        <v>1383</v>
      </c>
      <c r="G15" s="38" t="s">
        <v>1384</v>
      </c>
      <c r="H15" s="38" t="s">
        <v>3765</v>
      </c>
      <c r="I15" s="4">
        <v>5000</v>
      </c>
      <c r="J15" s="4">
        <v>625</v>
      </c>
      <c r="K15" s="99">
        <v>4375</v>
      </c>
      <c r="L15" s="4"/>
      <c r="M15" s="4"/>
      <c r="N15" s="4"/>
      <c r="O15" s="4"/>
      <c r="P15" s="4"/>
      <c r="Q15" s="4"/>
      <c r="R15" s="4"/>
    </row>
    <row r="16" spans="1:258" s="38" customFormat="1">
      <c r="A16" s="3" t="s">
        <v>2398</v>
      </c>
      <c r="B16" s="3" t="s">
        <v>2399</v>
      </c>
      <c r="C16" s="5" t="s">
        <v>12</v>
      </c>
      <c r="D16" s="3" t="s">
        <v>2404</v>
      </c>
      <c r="E16" s="3" t="s">
        <v>2405</v>
      </c>
      <c r="F16" s="3" t="s">
        <v>1731</v>
      </c>
      <c r="G16" s="3" t="s">
        <v>2406</v>
      </c>
      <c r="H16" s="3" t="s">
        <v>2407</v>
      </c>
      <c r="I16" s="2">
        <v>155375</v>
      </c>
      <c r="J16" s="2">
        <v>31075</v>
      </c>
      <c r="K16" s="93">
        <v>124300</v>
      </c>
      <c r="L16" s="2"/>
      <c r="M16" s="2"/>
      <c r="N16" s="2"/>
      <c r="O16" s="2"/>
      <c r="P16" s="2"/>
      <c r="Q16" s="2"/>
      <c r="R16" s="2"/>
    </row>
    <row r="17" spans="1:258" s="38" customFormat="1">
      <c r="A17" s="3" t="s">
        <v>2398</v>
      </c>
      <c r="B17" s="3" t="s">
        <v>2399</v>
      </c>
      <c r="C17" s="5" t="s">
        <v>13</v>
      </c>
      <c r="D17" s="24" t="s">
        <v>2400</v>
      </c>
      <c r="E17" s="24" t="s">
        <v>2401</v>
      </c>
      <c r="F17" s="24" t="s">
        <v>2402</v>
      </c>
      <c r="G17" s="24" t="s">
        <v>1184</v>
      </c>
      <c r="H17" s="24" t="s">
        <v>2403</v>
      </c>
      <c r="I17" s="46">
        <v>76870.982857142852</v>
      </c>
      <c r="J17" s="46">
        <v>9608.8728571428564</v>
      </c>
      <c r="K17" s="94">
        <v>67262.11</v>
      </c>
      <c r="L17" s="2"/>
      <c r="M17" s="2"/>
      <c r="N17" s="2"/>
      <c r="O17" s="2"/>
      <c r="P17" s="2"/>
      <c r="Q17" s="2"/>
      <c r="R17" s="2"/>
    </row>
    <row r="18" spans="1:258" s="38" customFormat="1">
      <c r="A18" s="3" t="s">
        <v>2398</v>
      </c>
      <c r="B18" s="3" t="s">
        <v>2399</v>
      </c>
      <c r="C18" s="5" t="s">
        <v>13</v>
      </c>
      <c r="D18" s="3" t="s">
        <v>2408</v>
      </c>
      <c r="E18" s="3" t="s">
        <v>2409</v>
      </c>
      <c r="F18" s="3" t="s">
        <v>2410</v>
      </c>
      <c r="G18" s="3" t="s">
        <v>2411</v>
      </c>
      <c r="H18" s="3" t="s">
        <v>2412</v>
      </c>
      <c r="I18" s="2">
        <v>111375</v>
      </c>
      <c r="J18" s="2">
        <v>13921.880000000001</v>
      </c>
      <c r="K18" s="93">
        <v>97453.119999999995</v>
      </c>
      <c r="L18" s="2"/>
      <c r="M18" s="2"/>
      <c r="N18" s="2"/>
      <c r="O18" s="2"/>
      <c r="P18" s="2"/>
      <c r="Q18" s="2"/>
      <c r="R18" s="2"/>
    </row>
    <row r="19" spans="1:258" s="38" customFormat="1">
      <c r="A19" s="3" t="s">
        <v>2398</v>
      </c>
      <c r="B19" s="3" t="s">
        <v>2399</v>
      </c>
      <c r="C19" s="5" t="s">
        <v>1309</v>
      </c>
      <c r="D19" s="3" t="s">
        <v>2413</v>
      </c>
      <c r="E19" s="3" t="s">
        <v>2414</v>
      </c>
      <c r="F19" s="3" t="s">
        <v>2415</v>
      </c>
      <c r="G19" s="3" t="s">
        <v>164</v>
      </c>
      <c r="H19" s="3" t="s">
        <v>2403</v>
      </c>
      <c r="I19" s="2">
        <v>57857.142857142855</v>
      </c>
      <c r="J19" s="2">
        <v>7232.1428571428569</v>
      </c>
      <c r="K19" s="93">
        <v>50625</v>
      </c>
      <c r="L19" s="2"/>
      <c r="M19" s="2"/>
      <c r="N19" s="2"/>
      <c r="O19" s="2"/>
      <c r="P19" s="2"/>
      <c r="Q19" s="2"/>
      <c r="R19" s="2"/>
    </row>
    <row r="20" spans="1:258" s="38" customFormat="1">
      <c r="A20" s="12" t="s">
        <v>1103</v>
      </c>
      <c r="B20" s="12" t="s">
        <v>1104</v>
      </c>
      <c r="C20" s="16" t="s">
        <v>14</v>
      </c>
      <c r="D20" s="12" t="s">
        <v>1105</v>
      </c>
      <c r="E20" s="12" t="s">
        <v>1106</v>
      </c>
      <c r="F20" s="12" t="s">
        <v>320</v>
      </c>
      <c r="G20" s="12" t="s">
        <v>296</v>
      </c>
      <c r="H20" s="12" t="s">
        <v>1107</v>
      </c>
      <c r="I20" s="13">
        <v>46000</v>
      </c>
      <c r="J20" s="13">
        <v>5750</v>
      </c>
      <c r="K20" s="95">
        <v>40250</v>
      </c>
      <c r="L20" s="13"/>
      <c r="M20" s="13"/>
      <c r="N20" s="13"/>
      <c r="O20" s="13"/>
      <c r="P20" s="13"/>
      <c r="Q20" s="13"/>
      <c r="R20" s="13"/>
    </row>
    <row r="21" spans="1:258" s="38" customFormat="1">
      <c r="A21" s="12" t="s">
        <v>1108</v>
      </c>
      <c r="B21" s="12" t="s">
        <v>1109</v>
      </c>
      <c r="C21" s="16" t="s">
        <v>14</v>
      </c>
      <c r="D21" s="12" t="s">
        <v>1110</v>
      </c>
      <c r="E21" s="12" t="s">
        <v>1111</v>
      </c>
      <c r="F21" s="12" t="s">
        <v>317</v>
      </c>
      <c r="G21" s="12" t="s">
        <v>311</v>
      </c>
      <c r="H21" s="12" t="s">
        <v>1112</v>
      </c>
      <c r="I21" s="13">
        <v>120000</v>
      </c>
      <c r="J21" s="13">
        <v>7500</v>
      </c>
      <c r="K21" s="95">
        <v>112500</v>
      </c>
      <c r="L21" s="13"/>
      <c r="M21" s="13"/>
      <c r="N21" s="13"/>
      <c r="O21" s="13"/>
      <c r="P21" s="13"/>
      <c r="Q21" s="13"/>
      <c r="R21" s="13"/>
    </row>
    <row r="22" spans="1:258" s="38" customFormat="1">
      <c r="A22" s="12" t="s">
        <v>1108</v>
      </c>
      <c r="B22" s="12" t="s">
        <v>1109</v>
      </c>
      <c r="C22" s="16" t="s">
        <v>14</v>
      </c>
      <c r="D22" s="12" t="s">
        <v>1113</v>
      </c>
      <c r="E22" s="12" t="s">
        <v>1114</v>
      </c>
      <c r="F22" s="12" t="s">
        <v>1115</v>
      </c>
      <c r="G22" s="12" t="s">
        <v>1116</v>
      </c>
      <c r="H22" s="12" t="s">
        <v>1117</v>
      </c>
      <c r="I22" s="13">
        <v>175000</v>
      </c>
      <c r="J22" s="13">
        <v>10937.5</v>
      </c>
      <c r="K22" s="95">
        <v>164062.5</v>
      </c>
      <c r="L22" s="13"/>
      <c r="M22" s="13"/>
      <c r="N22" s="13"/>
      <c r="O22" s="13"/>
      <c r="P22" s="13"/>
      <c r="Q22" s="13"/>
      <c r="R22" s="13"/>
    </row>
    <row r="23" spans="1:258" s="38" customFormat="1">
      <c r="A23" s="12" t="s">
        <v>1108</v>
      </c>
      <c r="B23" s="12" t="s">
        <v>1109</v>
      </c>
      <c r="C23" s="16" t="s">
        <v>14</v>
      </c>
      <c r="D23" s="12" t="s">
        <v>1118</v>
      </c>
      <c r="E23" s="12" t="s">
        <v>1119</v>
      </c>
      <c r="F23" s="12" t="s">
        <v>1120</v>
      </c>
      <c r="G23" s="12" t="s">
        <v>1121</v>
      </c>
      <c r="H23" s="12" t="s">
        <v>1122</v>
      </c>
      <c r="I23" s="13">
        <v>5000</v>
      </c>
      <c r="J23" s="13">
        <v>312.5</v>
      </c>
      <c r="K23" s="95">
        <v>4687.5</v>
      </c>
      <c r="L23" s="13"/>
      <c r="M23" s="13"/>
      <c r="N23" s="13"/>
      <c r="O23" s="13"/>
      <c r="P23" s="13"/>
      <c r="Q23" s="13"/>
      <c r="R23" s="13"/>
    </row>
    <row r="24" spans="1:258" s="38" customFormat="1">
      <c r="A24" s="12" t="s">
        <v>1108</v>
      </c>
      <c r="B24" s="12" t="s">
        <v>1109</v>
      </c>
      <c r="C24" s="16" t="s">
        <v>14</v>
      </c>
      <c r="D24" s="12" t="s">
        <v>1123</v>
      </c>
      <c r="E24" s="12" t="s">
        <v>1124</v>
      </c>
      <c r="F24" s="12" t="s">
        <v>1125</v>
      </c>
      <c r="G24" s="12" t="s">
        <v>945</v>
      </c>
      <c r="H24" s="12" t="s">
        <v>1126</v>
      </c>
      <c r="I24" s="13">
        <v>692765.49714285717</v>
      </c>
      <c r="J24" s="13">
        <v>86595.687142857147</v>
      </c>
      <c r="K24" s="95">
        <v>606169.81000000006</v>
      </c>
      <c r="L24" s="13"/>
      <c r="M24" s="13"/>
      <c r="N24" s="13"/>
      <c r="O24" s="13"/>
      <c r="P24" s="13"/>
      <c r="Q24" s="13"/>
      <c r="R24" s="1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</row>
    <row r="25" spans="1:258" s="38" customFormat="1">
      <c r="A25" s="12" t="s">
        <v>112</v>
      </c>
      <c r="B25" s="12" t="s">
        <v>40</v>
      </c>
      <c r="C25" s="16" t="s">
        <v>13</v>
      </c>
      <c r="D25" s="12" t="s">
        <v>964</v>
      </c>
      <c r="E25" s="12" t="s">
        <v>965</v>
      </c>
      <c r="F25" s="16" t="s">
        <v>966</v>
      </c>
      <c r="G25" s="16" t="s">
        <v>116</v>
      </c>
      <c r="H25" s="12" t="s">
        <v>967</v>
      </c>
      <c r="I25" s="1">
        <v>1635065.89</v>
      </c>
      <c r="J25" s="1">
        <v>102191.61812499999</v>
      </c>
      <c r="K25" s="97">
        <v>1532874.2718749999</v>
      </c>
      <c r="L25" s="1"/>
      <c r="M25" s="1"/>
      <c r="N25" s="1"/>
      <c r="O25" s="1"/>
      <c r="P25" s="1"/>
      <c r="Q25" s="1"/>
      <c r="R25" s="1"/>
    </row>
    <row r="26" spans="1:258" s="38" customFormat="1">
      <c r="A26" s="12" t="s">
        <v>112</v>
      </c>
      <c r="B26" s="12" t="s">
        <v>40</v>
      </c>
      <c r="C26" s="16" t="s">
        <v>16</v>
      </c>
      <c r="D26" s="12" t="s">
        <v>968</v>
      </c>
      <c r="E26" s="12" t="s">
        <v>965</v>
      </c>
      <c r="F26" s="16" t="s">
        <v>260</v>
      </c>
      <c r="G26" s="16" t="s">
        <v>116</v>
      </c>
      <c r="H26" s="12" t="s">
        <v>967</v>
      </c>
      <c r="I26" s="19">
        <v>62260.270000000004</v>
      </c>
      <c r="J26" s="19">
        <v>7782.5337500000005</v>
      </c>
      <c r="K26" s="98">
        <v>54477.736250000002</v>
      </c>
      <c r="L26" s="1"/>
      <c r="M26" s="1"/>
      <c r="N26" s="1"/>
      <c r="O26" s="1"/>
      <c r="P26" s="49"/>
      <c r="Q26" s="1"/>
      <c r="R26" s="1"/>
    </row>
    <row r="27" spans="1:258" s="38" customFormat="1">
      <c r="A27" s="12" t="s">
        <v>112</v>
      </c>
      <c r="B27" s="12" t="s">
        <v>40</v>
      </c>
      <c r="C27" s="16" t="s">
        <v>16</v>
      </c>
      <c r="D27" s="12" t="s">
        <v>969</v>
      </c>
      <c r="E27" s="12" t="s">
        <v>965</v>
      </c>
      <c r="F27" s="16" t="s">
        <v>399</v>
      </c>
      <c r="G27" s="16" t="s">
        <v>116</v>
      </c>
      <c r="H27" s="12" t="s">
        <v>967</v>
      </c>
      <c r="I27" s="19">
        <v>22294.52</v>
      </c>
      <c r="J27" s="19">
        <v>1393.4075</v>
      </c>
      <c r="K27" s="98">
        <v>20901.112499999999</v>
      </c>
      <c r="L27" s="1"/>
      <c r="M27" s="1"/>
      <c r="N27" s="1"/>
      <c r="O27" s="1"/>
      <c r="P27" s="49"/>
      <c r="Q27" s="1"/>
      <c r="R27" s="1"/>
    </row>
    <row r="28" spans="1:258" s="52" customFormat="1">
      <c r="A28" s="12" t="s">
        <v>112</v>
      </c>
      <c r="B28" s="12" t="s">
        <v>40</v>
      </c>
      <c r="C28" s="22" t="s">
        <v>409</v>
      </c>
      <c r="D28" s="11" t="s">
        <v>970</v>
      </c>
      <c r="E28" s="11" t="s">
        <v>971</v>
      </c>
      <c r="F28" s="11" t="s">
        <v>153</v>
      </c>
      <c r="G28" s="11" t="s">
        <v>972</v>
      </c>
      <c r="H28" s="11" t="s">
        <v>967</v>
      </c>
      <c r="I28" s="18">
        <v>12058.737499999999</v>
      </c>
      <c r="J28" s="18">
        <v>2411.7474999999999</v>
      </c>
      <c r="K28" s="96">
        <v>9646.99</v>
      </c>
      <c r="L28" s="1"/>
      <c r="M28" s="1"/>
      <c r="N28" s="19"/>
      <c r="O28" s="1"/>
      <c r="P28" s="49"/>
      <c r="Q28" s="1"/>
      <c r="R28" s="1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8"/>
      <c r="HI28" s="38"/>
      <c r="HJ28" s="38"/>
      <c r="HK28" s="38"/>
      <c r="HL28" s="38"/>
      <c r="HM28" s="38"/>
      <c r="HN28" s="38"/>
      <c r="HO28" s="38"/>
      <c r="HP28" s="38"/>
      <c r="HQ28" s="38"/>
      <c r="HR28" s="38"/>
      <c r="HS28" s="38"/>
      <c r="HT28" s="38"/>
      <c r="HU28" s="38"/>
      <c r="HV28" s="38"/>
      <c r="HW28" s="38"/>
      <c r="HX28" s="38"/>
      <c r="HY28" s="38"/>
      <c r="HZ28" s="38"/>
      <c r="IA28" s="38"/>
      <c r="IB28" s="38"/>
      <c r="IC28" s="38"/>
      <c r="ID28" s="38"/>
      <c r="IE28" s="38"/>
      <c r="IF28" s="38"/>
      <c r="IG28" s="38"/>
      <c r="IH28" s="38"/>
      <c r="II28" s="38"/>
      <c r="IJ28" s="38"/>
      <c r="IK28" s="38"/>
      <c r="IL28" s="38"/>
      <c r="IM28" s="38"/>
      <c r="IN28" s="38"/>
      <c r="IO28" s="38"/>
      <c r="IP28" s="38"/>
      <c r="IQ28" s="38"/>
      <c r="IR28" s="38"/>
      <c r="IS28" s="38"/>
      <c r="IT28" s="38"/>
      <c r="IU28" s="38"/>
      <c r="IV28" s="38"/>
      <c r="IW28" s="38"/>
      <c r="IX28" s="38"/>
    </row>
    <row r="29" spans="1:258" s="38" customFormat="1">
      <c r="A29" s="38" t="s">
        <v>112</v>
      </c>
      <c r="B29" s="38" t="s">
        <v>40</v>
      </c>
      <c r="C29" s="62">
        <v>39994</v>
      </c>
      <c r="D29" s="38" t="s">
        <v>2924</v>
      </c>
      <c r="E29" s="38" t="s">
        <v>2925</v>
      </c>
      <c r="F29" s="38" t="s">
        <v>1913</v>
      </c>
      <c r="G29" s="38" t="s">
        <v>2607</v>
      </c>
      <c r="H29" s="38" t="s">
        <v>2926</v>
      </c>
      <c r="I29" s="4">
        <v>100425</v>
      </c>
      <c r="J29" s="4">
        <v>10042.5</v>
      </c>
      <c r="K29" s="99">
        <v>90382.5</v>
      </c>
      <c r="L29" s="4"/>
      <c r="M29" s="4"/>
      <c r="N29" s="4"/>
      <c r="O29" s="4"/>
      <c r="P29" s="4"/>
      <c r="Q29" s="4"/>
      <c r="R29" s="4"/>
    </row>
    <row r="30" spans="1:258" s="38" customFormat="1">
      <c r="A30" s="38" t="s">
        <v>112</v>
      </c>
      <c r="B30" s="38" t="s">
        <v>40</v>
      </c>
      <c r="C30" s="51" t="s">
        <v>12</v>
      </c>
      <c r="D30" s="38" t="s">
        <v>2927</v>
      </c>
      <c r="E30" s="38" t="s">
        <v>2928</v>
      </c>
      <c r="F30" s="38" t="s">
        <v>1913</v>
      </c>
      <c r="G30" s="38" t="s">
        <v>2607</v>
      </c>
      <c r="H30" s="38" t="s">
        <v>2929</v>
      </c>
      <c r="I30" s="4">
        <v>77104.740000000005</v>
      </c>
      <c r="J30" s="4">
        <v>5782.86</v>
      </c>
      <c r="K30" s="99">
        <v>71321.88</v>
      </c>
      <c r="L30" s="4"/>
      <c r="M30" s="4"/>
      <c r="N30" s="4"/>
      <c r="O30" s="4"/>
      <c r="P30" s="4"/>
      <c r="Q30" s="4"/>
      <c r="R30" s="4"/>
    </row>
    <row r="31" spans="1:258" s="38" customFormat="1">
      <c r="A31" s="38" t="s">
        <v>112</v>
      </c>
      <c r="B31" s="38" t="s">
        <v>40</v>
      </c>
      <c r="C31" s="51" t="s">
        <v>311</v>
      </c>
      <c r="D31" s="38" t="s">
        <v>3766</v>
      </c>
      <c r="E31" s="38" t="s">
        <v>3767</v>
      </c>
      <c r="F31" s="38" t="s">
        <v>2006</v>
      </c>
      <c r="G31" s="38" t="s">
        <v>2277</v>
      </c>
      <c r="H31" s="38" t="s">
        <v>3768</v>
      </c>
      <c r="I31" s="4">
        <v>261863.01</v>
      </c>
      <c r="J31" s="4">
        <v>0</v>
      </c>
      <c r="K31" s="99">
        <v>261863.01</v>
      </c>
      <c r="L31" s="4"/>
      <c r="M31" s="4"/>
      <c r="N31" s="4"/>
      <c r="O31" s="4"/>
      <c r="P31" s="4"/>
      <c r="Q31" s="4"/>
      <c r="R31" s="4"/>
    </row>
    <row r="32" spans="1:258" s="38" customFormat="1">
      <c r="A32" s="38" t="s">
        <v>112</v>
      </c>
      <c r="B32" s="38" t="s">
        <v>40</v>
      </c>
      <c r="C32" s="51" t="s">
        <v>12</v>
      </c>
      <c r="D32" s="38" t="s">
        <v>3769</v>
      </c>
      <c r="E32" s="38" t="s">
        <v>3770</v>
      </c>
      <c r="F32" s="38" t="s">
        <v>1731</v>
      </c>
      <c r="G32" s="38" t="s">
        <v>1233</v>
      </c>
      <c r="H32" s="38" t="s">
        <v>3771</v>
      </c>
      <c r="I32" s="4">
        <v>90000</v>
      </c>
      <c r="J32" s="4">
        <v>5625</v>
      </c>
      <c r="K32" s="99">
        <v>84375</v>
      </c>
      <c r="L32" s="4"/>
      <c r="M32" s="4"/>
      <c r="N32" s="4"/>
      <c r="O32" s="4"/>
      <c r="P32" s="4"/>
      <c r="Q32" s="4"/>
      <c r="R32" s="4"/>
    </row>
    <row r="33" spans="1:18" s="38" customFormat="1">
      <c r="A33" s="38" t="s">
        <v>112</v>
      </c>
      <c r="B33" s="38" t="s">
        <v>40</v>
      </c>
      <c r="C33" s="51" t="s">
        <v>2307</v>
      </c>
      <c r="D33" s="38" t="s">
        <v>3772</v>
      </c>
      <c r="E33" s="38" t="s">
        <v>2727</v>
      </c>
      <c r="F33" s="38" t="s">
        <v>1373</v>
      </c>
      <c r="G33" s="38" t="s">
        <v>1189</v>
      </c>
      <c r="H33" s="38" t="s">
        <v>2726</v>
      </c>
      <c r="I33" s="4">
        <v>7530</v>
      </c>
      <c r="J33" s="4">
        <v>753</v>
      </c>
      <c r="K33" s="99">
        <v>6777</v>
      </c>
      <c r="L33" s="4"/>
      <c r="M33" s="4"/>
      <c r="N33" s="4"/>
      <c r="O33" s="4"/>
      <c r="P33" s="4"/>
      <c r="Q33" s="4"/>
      <c r="R33" s="4"/>
    </row>
    <row r="34" spans="1:18" s="38" customFormat="1">
      <c r="A34" s="38" t="s">
        <v>112</v>
      </c>
      <c r="B34" s="38" t="s">
        <v>40</v>
      </c>
      <c r="C34" s="51" t="s">
        <v>2307</v>
      </c>
      <c r="D34" s="38" t="s">
        <v>3773</v>
      </c>
      <c r="E34" s="38" t="s">
        <v>2727</v>
      </c>
      <c r="F34" s="38" t="s">
        <v>3774</v>
      </c>
      <c r="G34" s="38" t="s">
        <v>1189</v>
      </c>
      <c r="H34" s="38" t="s">
        <v>2726</v>
      </c>
      <c r="I34" s="4">
        <v>6330</v>
      </c>
      <c r="J34" s="4">
        <v>633</v>
      </c>
      <c r="K34" s="99">
        <v>5697</v>
      </c>
      <c r="L34" s="4"/>
      <c r="M34" s="4"/>
      <c r="N34" s="4"/>
      <c r="O34" s="4"/>
      <c r="P34" s="4"/>
      <c r="Q34" s="4"/>
      <c r="R34" s="4"/>
    </row>
    <row r="35" spans="1:18" s="38" customFormat="1">
      <c r="A35" s="38" t="s">
        <v>112</v>
      </c>
      <c r="B35" s="38" t="s">
        <v>40</v>
      </c>
      <c r="C35" s="51" t="s">
        <v>3775</v>
      </c>
      <c r="D35" s="38" t="s">
        <v>3776</v>
      </c>
      <c r="E35" s="38" t="s">
        <v>2727</v>
      </c>
      <c r="F35" s="38" t="s">
        <v>16</v>
      </c>
      <c r="G35" s="38" t="s">
        <v>2635</v>
      </c>
      <c r="H35" s="38" t="s">
        <v>2726</v>
      </c>
      <c r="I35" s="4">
        <v>7630</v>
      </c>
      <c r="J35" s="4">
        <v>763</v>
      </c>
      <c r="K35" s="99">
        <v>6867</v>
      </c>
      <c r="L35" s="4"/>
      <c r="M35" s="4"/>
      <c r="N35" s="4"/>
      <c r="O35" s="4"/>
      <c r="P35" s="4"/>
      <c r="Q35" s="4"/>
      <c r="R35" s="4"/>
    </row>
    <row r="36" spans="1:18" s="38" customFormat="1">
      <c r="A36" s="38" t="s">
        <v>112</v>
      </c>
      <c r="B36" s="38" t="s">
        <v>40</v>
      </c>
      <c r="C36" s="51" t="s">
        <v>3775</v>
      </c>
      <c r="D36" s="38" t="s">
        <v>3777</v>
      </c>
      <c r="E36" s="38" t="s">
        <v>2727</v>
      </c>
      <c r="F36" s="38" t="s">
        <v>3778</v>
      </c>
      <c r="G36" s="38" t="s">
        <v>3779</v>
      </c>
      <c r="H36" s="38" t="s">
        <v>2726</v>
      </c>
      <c r="I36" s="4">
        <v>4450</v>
      </c>
      <c r="J36" s="4">
        <v>445</v>
      </c>
      <c r="K36" s="99">
        <v>4005</v>
      </c>
      <c r="L36" s="4"/>
      <c r="M36" s="4"/>
      <c r="N36" s="4"/>
      <c r="O36" s="4"/>
      <c r="P36" s="4"/>
      <c r="Q36" s="4"/>
      <c r="R36" s="4"/>
    </row>
    <row r="37" spans="1:18" s="38" customFormat="1">
      <c r="A37" s="38" t="s">
        <v>112</v>
      </c>
      <c r="B37" s="38" t="s">
        <v>40</v>
      </c>
      <c r="C37" s="51" t="s">
        <v>3780</v>
      </c>
      <c r="D37" s="38" t="s">
        <v>3781</v>
      </c>
      <c r="E37" s="38" t="s">
        <v>2727</v>
      </c>
      <c r="F37" s="38" t="s">
        <v>3782</v>
      </c>
      <c r="G37" s="38" t="s">
        <v>3783</v>
      </c>
      <c r="H37" s="38" t="s">
        <v>2726</v>
      </c>
      <c r="I37" s="4">
        <v>4270</v>
      </c>
      <c r="J37" s="4">
        <v>427</v>
      </c>
      <c r="K37" s="99">
        <v>3843</v>
      </c>
      <c r="L37" s="4"/>
      <c r="M37" s="4"/>
      <c r="N37" s="4"/>
      <c r="O37" s="4"/>
      <c r="P37" s="4"/>
      <c r="Q37" s="4"/>
      <c r="R37" s="4"/>
    </row>
    <row r="38" spans="1:18" s="38" customFormat="1">
      <c r="A38" s="38" t="s">
        <v>112</v>
      </c>
      <c r="B38" s="38" t="s">
        <v>40</v>
      </c>
      <c r="C38" s="51" t="s">
        <v>1186</v>
      </c>
      <c r="D38" s="38" t="s">
        <v>3784</v>
      </c>
      <c r="E38" s="38" t="s">
        <v>2727</v>
      </c>
      <c r="F38" s="38" t="s">
        <v>414</v>
      </c>
      <c r="G38" s="38" t="s">
        <v>68</v>
      </c>
      <c r="H38" s="38" t="s">
        <v>2726</v>
      </c>
      <c r="I38" s="4">
        <v>2800</v>
      </c>
      <c r="J38" s="4">
        <v>280</v>
      </c>
      <c r="K38" s="99">
        <v>2520</v>
      </c>
      <c r="L38" s="4"/>
      <c r="M38" s="4"/>
      <c r="N38" s="4"/>
      <c r="O38" s="4"/>
      <c r="P38" s="4"/>
      <c r="Q38" s="4"/>
      <c r="R38" s="4"/>
    </row>
    <row r="39" spans="1:18" s="38" customFormat="1">
      <c r="A39" s="38" t="s">
        <v>112</v>
      </c>
      <c r="B39" s="38" t="s">
        <v>40</v>
      </c>
      <c r="C39" s="51" t="s">
        <v>415</v>
      </c>
      <c r="D39" s="38" t="s">
        <v>3785</v>
      </c>
      <c r="E39" s="38" t="s">
        <v>2727</v>
      </c>
      <c r="F39" s="38" t="s">
        <v>3786</v>
      </c>
      <c r="G39" s="38" t="s">
        <v>312</v>
      </c>
      <c r="H39" s="38" t="s">
        <v>2726</v>
      </c>
      <c r="I39" s="4">
        <v>4240</v>
      </c>
      <c r="J39" s="4">
        <v>424</v>
      </c>
      <c r="K39" s="99">
        <v>3816</v>
      </c>
      <c r="L39" s="4"/>
      <c r="M39" s="4"/>
      <c r="N39" s="4"/>
      <c r="O39" s="4"/>
      <c r="P39" s="4"/>
      <c r="Q39" s="4"/>
      <c r="R39" s="4"/>
    </row>
    <row r="40" spans="1:18" s="38" customFormat="1">
      <c r="A40" s="38" t="s">
        <v>112</v>
      </c>
      <c r="B40" s="38" t="s">
        <v>40</v>
      </c>
      <c r="C40" s="51" t="s">
        <v>1268</v>
      </c>
      <c r="D40" s="38" t="s">
        <v>3787</v>
      </c>
      <c r="E40" s="38" t="s">
        <v>2727</v>
      </c>
      <c r="F40" s="38" t="s">
        <v>371</v>
      </c>
      <c r="G40" s="38" t="s">
        <v>3788</v>
      </c>
      <c r="H40" s="38" t="s">
        <v>2726</v>
      </c>
      <c r="I40" s="4">
        <v>4400</v>
      </c>
      <c r="J40" s="4">
        <v>440</v>
      </c>
      <c r="K40" s="99">
        <v>3960</v>
      </c>
      <c r="L40" s="4"/>
      <c r="M40" s="4"/>
      <c r="N40" s="4"/>
      <c r="O40" s="4"/>
      <c r="P40" s="4"/>
      <c r="Q40" s="4"/>
      <c r="R40" s="4"/>
    </row>
    <row r="41" spans="1:18" s="38" customFormat="1">
      <c r="A41" s="38" t="s">
        <v>112</v>
      </c>
      <c r="B41" s="38" t="s">
        <v>40</v>
      </c>
      <c r="C41" s="51" t="s">
        <v>68</v>
      </c>
      <c r="D41" s="38" t="s">
        <v>3807</v>
      </c>
      <c r="E41" s="38" t="s">
        <v>3808</v>
      </c>
      <c r="F41" s="38" t="s">
        <v>391</v>
      </c>
      <c r="G41" s="38" t="s">
        <v>154</v>
      </c>
      <c r="H41" s="38" t="s">
        <v>3809</v>
      </c>
      <c r="I41" s="4">
        <v>34970</v>
      </c>
      <c r="J41" s="4">
        <v>2185.625</v>
      </c>
      <c r="K41" s="99">
        <v>32784.375</v>
      </c>
      <c r="L41" s="4"/>
      <c r="M41" s="4"/>
      <c r="N41" s="4"/>
      <c r="O41" s="4"/>
      <c r="P41" s="4"/>
      <c r="Q41" s="4"/>
      <c r="R41" s="4"/>
    </row>
    <row r="42" spans="1:18" s="38" customFormat="1">
      <c r="A42" s="38" t="s">
        <v>112</v>
      </c>
      <c r="B42" s="38" t="s">
        <v>40</v>
      </c>
      <c r="C42" s="51" t="s">
        <v>1827</v>
      </c>
      <c r="D42" s="38" t="s">
        <v>3789</v>
      </c>
      <c r="E42" s="38" t="s">
        <v>2727</v>
      </c>
      <c r="F42" s="38" t="s">
        <v>1478</v>
      </c>
      <c r="G42" s="38" t="s">
        <v>3790</v>
      </c>
      <c r="H42" s="38" t="s">
        <v>2726</v>
      </c>
      <c r="I42" s="4">
        <v>4340</v>
      </c>
      <c r="J42" s="4">
        <v>434</v>
      </c>
      <c r="K42" s="99">
        <v>3906</v>
      </c>
      <c r="L42" s="4"/>
      <c r="M42" s="4"/>
      <c r="N42" s="4"/>
      <c r="O42" s="4"/>
      <c r="P42" s="4"/>
      <c r="Q42" s="4"/>
      <c r="R42" s="4"/>
    </row>
    <row r="43" spans="1:18" s="38" customFormat="1">
      <c r="A43" s="38" t="s">
        <v>112</v>
      </c>
      <c r="B43" s="38" t="s">
        <v>40</v>
      </c>
      <c r="C43" s="51" t="s">
        <v>416</v>
      </c>
      <c r="D43" s="38" t="s">
        <v>3791</v>
      </c>
      <c r="E43" s="38" t="s">
        <v>2727</v>
      </c>
      <c r="F43" s="38" t="s">
        <v>313</v>
      </c>
      <c r="G43" s="38" t="s">
        <v>137</v>
      </c>
      <c r="H43" s="38" t="s">
        <v>2726</v>
      </c>
      <c r="I43" s="4">
        <v>4410</v>
      </c>
      <c r="J43" s="4">
        <v>441</v>
      </c>
      <c r="K43" s="99">
        <v>3969</v>
      </c>
      <c r="L43" s="4"/>
      <c r="M43" s="4"/>
      <c r="N43" s="4"/>
      <c r="O43" s="4"/>
      <c r="P43" s="4"/>
      <c r="Q43" s="4"/>
      <c r="R43" s="4"/>
    </row>
    <row r="44" spans="1:18" s="38" customFormat="1">
      <c r="A44" s="38" t="s">
        <v>112</v>
      </c>
      <c r="B44" s="38" t="s">
        <v>40</v>
      </c>
      <c r="C44" s="51" t="s">
        <v>149</v>
      </c>
      <c r="D44" s="38" t="s">
        <v>3792</v>
      </c>
      <c r="E44" s="38" t="s">
        <v>2727</v>
      </c>
      <c r="F44" s="38" t="s">
        <v>3793</v>
      </c>
      <c r="G44" s="38" t="s">
        <v>286</v>
      </c>
      <c r="H44" s="38" t="s">
        <v>2726</v>
      </c>
      <c r="I44" s="4">
        <v>3470</v>
      </c>
      <c r="J44" s="4">
        <v>347</v>
      </c>
      <c r="K44" s="99">
        <v>3123</v>
      </c>
      <c r="L44" s="4"/>
      <c r="M44" s="4"/>
      <c r="N44" s="4"/>
      <c r="O44" s="4"/>
      <c r="P44" s="4"/>
      <c r="Q44" s="4"/>
      <c r="R44" s="4"/>
    </row>
    <row r="45" spans="1:18" s="38" customFormat="1">
      <c r="A45" s="38" t="s">
        <v>112</v>
      </c>
      <c r="B45" s="38" t="s">
        <v>40</v>
      </c>
      <c r="C45" s="51" t="s">
        <v>2950</v>
      </c>
      <c r="D45" s="38" t="s">
        <v>3794</v>
      </c>
      <c r="E45" s="38" t="s">
        <v>2727</v>
      </c>
      <c r="F45" s="38" t="s">
        <v>3795</v>
      </c>
      <c r="G45" s="38" t="s">
        <v>286</v>
      </c>
      <c r="H45" s="38" t="s">
        <v>2726</v>
      </c>
      <c r="I45" s="4">
        <v>347</v>
      </c>
      <c r="J45" s="4">
        <v>34.700000000000003</v>
      </c>
      <c r="K45" s="99">
        <v>312.3</v>
      </c>
      <c r="L45" s="4"/>
      <c r="M45" s="4"/>
      <c r="N45" s="4"/>
      <c r="O45" s="4"/>
      <c r="P45" s="4"/>
      <c r="Q45" s="4"/>
      <c r="R45" s="4"/>
    </row>
    <row r="46" spans="1:18" s="38" customFormat="1">
      <c r="A46" s="38" t="s">
        <v>112</v>
      </c>
      <c r="B46" s="38" t="s">
        <v>40</v>
      </c>
      <c r="C46" s="51" t="s">
        <v>2363</v>
      </c>
      <c r="D46" s="38" t="s">
        <v>3796</v>
      </c>
      <c r="E46" s="38" t="s">
        <v>2727</v>
      </c>
      <c r="F46" s="38" t="s">
        <v>2001</v>
      </c>
      <c r="G46" s="38" t="s">
        <v>3797</v>
      </c>
      <c r="H46" s="38" t="s">
        <v>2726</v>
      </c>
      <c r="I46" s="4">
        <v>6300</v>
      </c>
      <c r="J46" s="4">
        <v>630</v>
      </c>
      <c r="K46" s="99">
        <v>5670</v>
      </c>
      <c r="L46" s="4"/>
      <c r="M46" s="4"/>
      <c r="N46" s="4"/>
      <c r="O46" s="4"/>
      <c r="P46" s="4"/>
      <c r="Q46" s="4"/>
      <c r="R46" s="4"/>
    </row>
    <row r="47" spans="1:18" s="38" customFormat="1">
      <c r="A47" s="38" t="s">
        <v>112</v>
      </c>
      <c r="B47" s="38" t="s">
        <v>40</v>
      </c>
      <c r="C47" s="51" t="s">
        <v>417</v>
      </c>
      <c r="D47" s="38" t="s">
        <v>3798</v>
      </c>
      <c r="E47" s="38" t="s">
        <v>2727</v>
      </c>
      <c r="F47" s="38" t="s">
        <v>418</v>
      </c>
      <c r="G47" s="38" t="s">
        <v>3799</v>
      </c>
      <c r="H47" s="38" t="s">
        <v>2726</v>
      </c>
      <c r="I47" s="4">
        <v>4410</v>
      </c>
      <c r="J47" s="4">
        <v>441</v>
      </c>
      <c r="K47" s="99">
        <v>3969</v>
      </c>
      <c r="L47" s="4"/>
      <c r="M47" s="4"/>
      <c r="N47" s="4"/>
      <c r="O47" s="4"/>
      <c r="P47" s="4"/>
      <c r="Q47" s="4"/>
      <c r="R47" s="4"/>
    </row>
    <row r="48" spans="1:18" s="38" customFormat="1">
      <c r="A48" s="38" t="s">
        <v>112</v>
      </c>
      <c r="B48" s="38" t="s">
        <v>40</v>
      </c>
      <c r="C48" s="51" t="s">
        <v>119</v>
      </c>
      <c r="D48" s="38" t="s">
        <v>3800</v>
      </c>
      <c r="E48" s="38" t="s">
        <v>2727</v>
      </c>
      <c r="F48" s="38" t="s">
        <v>218</v>
      </c>
      <c r="G48" s="38" t="s">
        <v>3801</v>
      </c>
      <c r="H48" s="38" t="s">
        <v>2726</v>
      </c>
      <c r="I48" s="4">
        <v>2230</v>
      </c>
      <c r="J48" s="4">
        <v>223</v>
      </c>
      <c r="K48" s="99">
        <v>2007</v>
      </c>
      <c r="L48" s="4"/>
      <c r="M48" s="4"/>
      <c r="N48" s="4"/>
      <c r="O48" s="4"/>
      <c r="P48" s="4"/>
      <c r="Q48" s="4"/>
      <c r="R48" s="4"/>
    </row>
    <row r="49" spans="1:20" s="38" customFormat="1">
      <c r="A49" s="38" t="s">
        <v>112</v>
      </c>
      <c r="B49" s="38" t="s">
        <v>40</v>
      </c>
      <c r="C49" s="51" t="s">
        <v>3802</v>
      </c>
      <c r="D49" s="38" t="s">
        <v>3803</v>
      </c>
      <c r="E49" s="38" t="s">
        <v>2727</v>
      </c>
      <c r="F49" s="38" t="s">
        <v>3478</v>
      </c>
      <c r="G49" s="38" t="s">
        <v>1691</v>
      </c>
      <c r="H49" s="38" t="s">
        <v>2726</v>
      </c>
      <c r="I49" s="4">
        <v>6300</v>
      </c>
      <c r="J49" s="4">
        <v>630</v>
      </c>
      <c r="K49" s="99">
        <v>5670</v>
      </c>
      <c r="L49" s="4"/>
      <c r="M49" s="4"/>
      <c r="N49" s="4"/>
      <c r="O49" s="4"/>
      <c r="P49" s="4"/>
      <c r="Q49" s="4"/>
      <c r="R49" s="4"/>
    </row>
    <row r="50" spans="1:20" s="38" customFormat="1">
      <c r="A50" s="38" t="s">
        <v>112</v>
      </c>
      <c r="B50" s="38" t="s">
        <v>40</v>
      </c>
      <c r="C50" s="51" t="s">
        <v>3802</v>
      </c>
      <c r="D50" s="38" t="s">
        <v>3804</v>
      </c>
      <c r="E50" s="38" t="s">
        <v>2727</v>
      </c>
      <c r="F50" s="38" t="s">
        <v>218</v>
      </c>
      <c r="G50" s="38" t="s">
        <v>3801</v>
      </c>
      <c r="H50" s="38" t="s">
        <v>2726</v>
      </c>
      <c r="I50" s="4">
        <v>2230</v>
      </c>
      <c r="J50" s="4">
        <v>223</v>
      </c>
      <c r="K50" s="99">
        <v>2007</v>
      </c>
      <c r="L50" s="4"/>
      <c r="M50" s="4"/>
      <c r="N50" s="4"/>
      <c r="O50" s="4"/>
      <c r="P50" s="4"/>
      <c r="Q50" s="4"/>
      <c r="R50" s="4"/>
    </row>
    <row r="51" spans="1:20" s="38" customFormat="1">
      <c r="A51" s="38" t="s">
        <v>112</v>
      </c>
      <c r="B51" s="38" t="s">
        <v>40</v>
      </c>
      <c r="C51" s="51" t="s">
        <v>314</v>
      </c>
      <c r="D51" s="38" t="s">
        <v>3805</v>
      </c>
      <c r="E51" s="38" t="s">
        <v>2727</v>
      </c>
      <c r="F51" s="38" t="s">
        <v>1581</v>
      </c>
      <c r="G51" s="38" t="s">
        <v>335</v>
      </c>
      <c r="H51" s="38" t="s">
        <v>2726</v>
      </c>
      <c r="I51" s="4">
        <v>3470</v>
      </c>
      <c r="J51" s="4">
        <v>347</v>
      </c>
      <c r="K51" s="99">
        <v>3123</v>
      </c>
      <c r="L51" s="4"/>
      <c r="M51" s="4"/>
      <c r="N51" s="4"/>
      <c r="O51" s="4"/>
      <c r="P51" s="4"/>
      <c r="Q51" s="4"/>
      <c r="R51" s="4"/>
    </row>
    <row r="52" spans="1:20" s="38" customFormat="1">
      <c r="A52" s="38" t="s">
        <v>112</v>
      </c>
      <c r="B52" s="38" t="s">
        <v>40</v>
      </c>
      <c r="C52" s="51" t="s">
        <v>9</v>
      </c>
      <c r="D52" s="38" t="s">
        <v>3806</v>
      </c>
      <c r="E52" s="38" t="s">
        <v>2727</v>
      </c>
      <c r="F52" s="38" t="s">
        <v>1818</v>
      </c>
      <c r="G52" s="38" t="s">
        <v>417</v>
      </c>
      <c r="H52" s="38" t="s">
        <v>2726</v>
      </c>
      <c r="I52" s="4">
        <v>16650</v>
      </c>
      <c r="J52" s="4">
        <v>1665</v>
      </c>
      <c r="K52" s="99">
        <v>14985</v>
      </c>
      <c r="L52" s="4"/>
      <c r="M52" s="4"/>
      <c r="N52" s="4"/>
      <c r="O52" s="4"/>
      <c r="P52" s="4"/>
      <c r="Q52" s="4"/>
      <c r="R52" s="4"/>
    </row>
    <row r="53" spans="1:20" s="38" customFormat="1">
      <c r="A53" s="38" t="s">
        <v>112</v>
      </c>
      <c r="B53" s="38" t="s">
        <v>40</v>
      </c>
      <c r="C53" s="51" t="s">
        <v>9</v>
      </c>
      <c r="D53" s="38" t="s">
        <v>3810</v>
      </c>
      <c r="E53" s="38" t="s">
        <v>3811</v>
      </c>
      <c r="F53" s="38" t="s">
        <v>373</v>
      </c>
      <c r="G53" s="38" t="s">
        <v>3812</v>
      </c>
      <c r="H53" s="38" t="s">
        <v>3813</v>
      </c>
      <c r="I53" s="4">
        <v>36232.870000000003</v>
      </c>
      <c r="J53" s="4">
        <v>2264.5543750000002</v>
      </c>
      <c r="K53" s="99">
        <v>33968.315625000003</v>
      </c>
      <c r="L53" s="4"/>
      <c r="M53" s="4"/>
      <c r="N53" s="4"/>
      <c r="O53" s="4"/>
      <c r="P53" s="4"/>
      <c r="Q53" s="4"/>
      <c r="R53" s="4"/>
    </row>
    <row r="54" spans="1:20" s="38" customFormat="1">
      <c r="A54" s="38" t="s">
        <v>112</v>
      </c>
      <c r="B54" s="38" t="s">
        <v>40</v>
      </c>
      <c r="C54" s="51" t="s">
        <v>9</v>
      </c>
      <c r="D54" s="38" t="s">
        <v>3814</v>
      </c>
      <c r="E54" s="38" t="s">
        <v>3815</v>
      </c>
      <c r="F54" s="38" t="s">
        <v>133</v>
      </c>
      <c r="G54" s="38" t="s">
        <v>276</v>
      </c>
      <c r="H54" s="38" t="s">
        <v>3816</v>
      </c>
      <c r="I54" s="4">
        <v>100000</v>
      </c>
      <c r="J54" s="4">
        <v>0</v>
      </c>
      <c r="K54" s="99">
        <v>100000</v>
      </c>
      <c r="L54" s="4"/>
      <c r="M54" s="4"/>
      <c r="N54" s="4"/>
      <c r="O54" s="4"/>
      <c r="P54" s="4"/>
      <c r="Q54" s="4"/>
      <c r="R54" s="4"/>
    </row>
    <row r="55" spans="1:20" s="38" customFormat="1">
      <c r="A55" s="3" t="s">
        <v>112</v>
      </c>
      <c r="B55" s="3" t="s">
        <v>40</v>
      </c>
      <c r="C55" s="5" t="s">
        <v>1885</v>
      </c>
      <c r="D55" s="3" t="s">
        <v>2416</v>
      </c>
      <c r="E55" s="3" t="s">
        <v>2417</v>
      </c>
      <c r="F55" s="3" t="s">
        <v>260</v>
      </c>
      <c r="G55" s="3" t="s">
        <v>303</v>
      </c>
      <c r="H55" s="3" t="s">
        <v>2418</v>
      </c>
      <c r="I55" s="2">
        <v>177777.77777777778</v>
      </c>
      <c r="J55" s="2">
        <v>17777.777777777777</v>
      </c>
      <c r="K55" s="93">
        <v>160000</v>
      </c>
      <c r="L55" s="2"/>
      <c r="M55" s="2"/>
      <c r="N55" s="2"/>
      <c r="O55" s="2"/>
      <c r="P55" s="2"/>
      <c r="Q55" s="2"/>
      <c r="R55" s="2"/>
    </row>
    <row r="56" spans="1:20" s="38" customFormat="1">
      <c r="A56" s="3" t="s">
        <v>1400</v>
      </c>
      <c r="B56" s="3" t="s">
        <v>1401</v>
      </c>
      <c r="C56" s="5" t="s">
        <v>14</v>
      </c>
      <c r="D56" s="3" t="s">
        <v>1402</v>
      </c>
      <c r="E56" s="3" t="s">
        <v>1403</v>
      </c>
      <c r="F56" s="3" t="s">
        <v>1404</v>
      </c>
      <c r="G56" s="3" t="s">
        <v>47</v>
      </c>
      <c r="H56" s="3" t="s">
        <v>1405</v>
      </c>
      <c r="I56" s="2">
        <v>5000</v>
      </c>
      <c r="J56" s="2">
        <v>312.5</v>
      </c>
      <c r="K56" s="93">
        <v>4687.5</v>
      </c>
      <c r="L56" s="2"/>
      <c r="M56" s="2"/>
      <c r="N56" s="2"/>
      <c r="O56" s="2"/>
      <c r="P56" s="2"/>
      <c r="Q56" s="2"/>
      <c r="R56" s="2"/>
      <c r="S56" s="2"/>
      <c r="T56" s="3"/>
    </row>
    <row r="57" spans="1:20" s="38" customFormat="1">
      <c r="A57" s="3" t="s">
        <v>1400</v>
      </c>
      <c r="B57" s="3" t="s">
        <v>1401</v>
      </c>
      <c r="C57" s="5" t="s">
        <v>14</v>
      </c>
      <c r="D57" s="3" t="s">
        <v>1406</v>
      </c>
      <c r="E57" s="3" t="s">
        <v>1403</v>
      </c>
      <c r="F57" s="3" t="s">
        <v>1407</v>
      </c>
      <c r="G57" s="3" t="s">
        <v>1408</v>
      </c>
      <c r="H57" s="3" t="s">
        <v>1405</v>
      </c>
      <c r="I57" s="2">
        <v>5000</v>
      </c>
      <c r="J57" s="2">
        <v>312.5</v>
      </c>
      <c r="K57" s="93">
        <v>4687.5</v>
      </c>
      <c r="L57" s="2"/>
      <c r="M57" s="2"/>
      <c r="N57" s="2"/>
      <c r="O57" s="2"/>
      <c r="P57" s="2"/>
      <c r="Q57" s="2"/>
      <c r="R57" s="2"/>
      <c r="S57" s="2"/>
      <c r="T57" s="3"/>
    </row>
    <row r="58" spans="1:20" s="38" customFormat="1">
      <c r="A58" s="3" t="s">
        <v>2419</v>
      </c>
      <c r="B58" s="3" t="s">
        <v>2420</v>
      </c>
      <c r="C58" s="5" t="s">
        <v>13</v>
      </c>
      <c r="D58" s="3" t="s">
        <v>2421</v>
      </c>
      <c r="E58" s="3" t="s">
        <v>2422</v>
      </c>
      <c r="F58" s="3" t="s">
        <v>2423</v>
      </c>
      <c r="G58" s="3" t="s">
        <v>2424</v>
      </c>
      <c r="H58" s="3" t="s">
        <v>2425</v>
      </c>
      <c r="I58" s="2">
        <v>75000</v>
      </c>
      <c r="J58" s="2">
        <v>9375</v>
      </c>
      <c r="K58" s="93">
        <v>65625</v>
      </c>
      <c r="L58" s="2"/>
      <c r="M58" s="2"/>
      <c r="N58" s="2"/>
      <c r="O58" s="2"/>
      <c r="P58" s="2"/>
      <c r="Q58" s="2"/>
      <c r="R58" s="2"/>
    </row>
    <row r="59" spans="1:20" s="38" customFormat="1">
      <c r="A59" s="38" t="s">
        <v>2930</v>
      </c>
      <c r="B59" s="38" t="s">
        <v>2931</v>
      </c>
      <c r="C59" s="51" t="s">
        <v>16</v>
      </c>
      <c r="D59" s="38" t="s">
        <v>2932</v>
      </c>
      <c r="E59" s="38" t="s">
        <v>2933</v>
      </c>
      <c r="F59" s="38" t="s">
        <v>1639</v>
      </c>
      <c r="G59" s="38" t="s">
        <v>174</v>
      </c>
      <c r="H59" s="38" t="s">
        <v>2934</v>
      </c>
      <c r="I59" s="4">
        <v>91800</v>
      </c>
      <c r="J59" s="4">
        <v>11475</v>
      </c>
      <c r="K59" s="99">
        <v>80325</v>
      </c>
      <c r="L59" s="4"/>
      <c r="M59" s="4"/>
      <c r="N59" s="4"/>
      <c r="O59" s="4"/>
      <c r="P59" s="4"/>
      <c r="Q59" s="4"/>
      <c r="R59" s="4"/>
    </row>
    <row r="60" spans="1:20" s="38" customFormat="1">
      <c r="A60" s="12" t="s">
        <v>1127</v>
      </c>
      <c r="B60" s="12" t="s">
        <v>1128</v>
      </c>
      <c r="C60" s="16" t="s">
        <v>14</v>
      </c>
      <c r="D60" s="12" t="s">
        <v>1129</v>
      </c>
      <c r="E60" s="12" t="s">
        <v>1130</v>
      </c>
      <c r="F60" s="12" t="s">
        <v>298</v>
      </c>
      <c r="G60" s="12" t="s">
        <v>1131</v>
      </c>
      <c r="H60" s="12" t="s">
        <v>1132</v>
      </c>
      <c r="I60" s="13">
        <v>64800</v>
      </c>
      <c r="J60" s="13">
        <v>4050</v>
      </c>
      <c r="K60" s="95">
        <v>60750</v>
      </c>
      <c r="L60" s="13"/>
      <c r="M60" s="13"/>
      <c r="N60" s="13"/>
      <c r="O60" s="13"/>
      <c r="P60" s="13"/>
      <c r="Q60" s="13"/>
      <c r="R60" s="13"/>
    </row>
    <row r="61" spans="1:20" s="38" customFormat="1">
      <c r="A61" s="12" t="s">
        <v>1127</v>
      </c>
      <c r="B61" s="12" t="s">
        <v>1128</v>
      </c>
      <c r="C61" s="16" t="s">
        <v>14</v>
      </c>
      <c r="D61" s="12" t="s">
        <v>1133</v>
      </c>
      <c r="E61" s="12" t="s">
        <v>1134</v>
      </c>
      <c r="F61" s="12" t="s">
        <v>1135</v>
      </c>
      <c r="G61" s="12" t="s">
        <v>412</v>
      </c>
      <c r="H61" s="12" t="s">
        <v>1136</v>
      </c>
      <c r="I61" s="13">
        <v>90000</v>
      </c>
      <c r="J61" s="13">
        <v>11250</v>
      </c>
      <c r="K61" s="95">
        <v>78750</v>
      </c>
      <c r="L61" s="13"/>
      <c r="M61" s="13"/>
      <c r="N61" s="13"/>
      <c r="O61" s="13"/>
      <c r="P61" s="13"/>
      <c r="Q61" s="13"/>
      <c r="R61" s="13"/>
    </row>
    <row r="62" spans="1:20" s="38" customFormat="1">
      <c r="A62" s="12" t="s">
        <v>1127</v>
      </c>
      <c r="B62" s="12" t="s">
        <v>1128</v>
      </c>
      <c r="C62" s="16" t="s">
        <v>14</v>
      </c>
      <c r="D62" s="12" t="s">
        <v>1137</v>
      </c>
      <c r="E62" s="12" t="s">
        <v>1138</v>
      </c>
      <c r="F62" s="12" t="s">
        <v>324</v>
      </c>
      <c r="G62" s="12" t="s">
        <v>307</v>
      </c>
      <c r="H62" s="12" t="s">
        <v>1139</v>
      </c>
      <c r="I62" s="13">
        <v>90000</v>
      </c>
      <c r="J62" s="13">
        <v>11250</v>
      </c>
      <c r="K62" s="95">
        <v>78750</v>
      </c>
      <c r="L62" s="13"/>
      <c r="M62" s="13"/>
      <c r="N62" s="13"/>
      <c r="O62" s="13"/>
      <c r="P62" s="13"/>
      <c r="Q62" s="13"/>
      <c r="R62" s="13"/>
    </row>
    <row r="63" spans="1:20" s="38" customFormat="1">
      <c r="A63" s="12" t="s">
        <v>1127</v>
      </c>
      <c r="B63" s="12" t="s">
        <v>1128</v>
      </c>
      <c r="C63" s="16" t="s">
        <v>12</v>
      </c>
      <c r="D63" s="12" t="s">
        <v>1140</v>
      </c>
      <c r="E63" s="12" t="s">
        <v>1141</v>
      </c>
      <c r="F63" s="12" t="s">
        <v>626</v>
      </c>
      <c r="G63" s="12" t="s">
        <v>1142</v>
      </c>
      <c r="H63" s="12" t="s">
        <v>1143</v>
      </c>
      <c r="I63" s="13">
        <v>750000</v>
      </c>
      <c r="J63" s="13">
        <v>93750</v>
      </c>
      <c r="K63" s="95">
        <v>656250</v>
      </c>
      <c r="L63" s="13"/>
      <c r="M63" s="13"/>
      <c r="N63" s="13"/>
      <c r="O63" s="13"/>
      <c r="P63" s="13"/>
      <c r="Q63" s="13"/>
      <c r="R63" s="13"/>
    </row>
    <row r="64" spans="1:20" s="38" customFormat="1">
      <c r="A64" s="12" t="s">
        <v>1127</v>
      </c>
      <c r="B64" s="12" t="s">
        <v>1128</v>
      </c>
      <c r="C64" s="22" t="s">
        <v>16</v>
      </c>
      <c r="D64" s="11" t="s">
        <v>1144</v>
      </c>
      <c r="E64" s="11" t="s">
        <v>1145</v>
      </c>
      <c r="F64" s="11" t="s">
        <v>294</v>
      </c>
      <c r="G64" s="11" t="s">
        <v>323</v>
      </c>
      <c r="H64" s="11" t="s">
        <v>1146</v>
      </c>
      <c r="I64" s="9">
        <v>129825</v>
      </c>
      <c r="J64" s="9">
        <v>16228.125</v>
      </c>
      <c r="K64" s="100">
        <v>113596.875</v>
      </c>
      <c r="L64" s="54"/>
      <c r="M64" s="13"/>
      <c r="N64" s="13"/>
      <c r="O64" s="13"/>
      <c r="P64" s="13"/>
      <c r="Q64" s="13"/>
      <c r="R64" s="13"/>
    </row>
    <row r="65" spans="1:258" s="38" customFormat="1">
      <c r="A65" s="3" t="s">
        <v>2609</v>
      </c>
      <c r="B65" s="3" t="s">
        <v>2610</v>
      </c>
      <c r="C65" s="5" t="s">
        <v>14</v>
      </c>
      <c r="D65" s="3" t="s">
        <v>2611</v>
      </c>
      <c r="E65" s="3" t="s">
        <v>2612</v>
      </c>
      <c r="F65" s="3" t="s">
        <v>36</v>
      </c>
      <c r="G65" s="3" t="s">
        <v>248</v>
      </c>
      <c r="H65" s="3" t="s">
        <v>2613</v>
      </c>
      <c r="I65" s="2">
        <v>3805</v>
      </c>
      <c r="J65" s="2">
        <v>761</v>
      </c>
      <c r="K65" s="93">
        <v>3044</v>
      </c>
      <c r="L65" s="2"/>
      <c r="M65" s="2"/>
      <c r="N65" s="2"/>
      <c r="O65" s="2"/>
      <c r="P65" s="2"/>
      <c r="Q65" s="2"/>
      <c r="R65" s="2"/>
      <c r="S65" s="3"/>
    </row>
    <row r="66" spans="1:258" s="38" customFormat="1">
      <c r="A66" s="3" t="s">
        <v>2609</v>
      </c>
      <c r="B66" s="3" t="s">
        <v>2610</v>
      </c>
      <c r="C66" s="5" t="s">
        <v>14</v>
      </c>
      <c r="D66" s="3" t="s">
        <v>2614</v>
      </c>
      <c r="E66" s="3" t="s">
        <v>2615</v>
      </c>
      <c r="F66" s="3" t="s">
        <v>36</v>
      </c>
      <c r="G66" s="3" t="s">
        <v>1547</v>
      </c>
      <c r="H66" s="3" t="s">
        <v>2616</v>
      </c>
      <c r="I66" s="2">
        <v>8331</v>
      </c>
      <c r="J66" s="2">
        <v>1666.2</v>
      </c>
      <c r="K66" s="93">
        <v>6664.8</v>
      </c>
      <c r="L66" s="2"/>
      <c r="M66" s="2"/>
      <c r="N66" s="2"/>
      <c r="O66" s="2"/>
      <c r="P66" s="2"/>
      <c r="Q66" s="2"/>
      <c r="R66" s="2"/>
      <c r="S66" s="3"/>
    </row>
    <row r="67" spans="1:258" s="38" customFormat="1">
      <c r="A67" s="3" t="s">
        <v>2609</v>
      </c>
      <c r="B67" s="3" t="s">
        <v>2610</v>
      </c>
      <c r="C67" s="5" t="s">
        <v>1733</v>
      </c>
      <c r="D67" s="3" t="s">
        <v>2617</v>
      </c>
      <c r="E67" s="3" t="s">
        <v>2618</v>
      </c>
      <c r="F67" s="3" t="s">
        <v>24</v>
      </c>
      <c r="G67" s="3" t="s">
        <v>13</v>
      </c>
      <c r="H67" s="3" t="s">
        <v>2619</v>
      </c>
      <c r="I67" s="2">
        <v>6209.6</v>
      </c>
      <c r="J67" s="2">
        <v>2521.92</v>
      </c>
      <c r="K67" s="93">
        <v>3687.6800000000003</v>
      </c>
      <c r="L67" s="2"/>
      <c r="M67" s="2"/>
      <c r="N67" s="2"/>
      <c r="O67" s="2"/>
      <c r="P67" s="2"/>
      <c r="Q67" s="2"/>
      <c r="R67" s="2"/>
      <c r="S67" s="3"/>
    </row>
    <row r="68" spans="1:258" s="38" customFormat="1">
      <c r="A68" s="3" t="s">
        <v>2609</v>
      </c>
      <c r="B68" s="3" t="s">
        <v>2610</v>
      </c>
      <c r="C68" s="5" t="s">
        <v>1733</v>
      </c>
      <c r="D68" s="3" t="s">
        <v>2620</v>
      </c>
      <c r="E68" s="3" t="s">
        <v>2621</v>
      </c>
      <c r="F68" s="3" t="s">
        <v>24</v>
      </c>
      <c r="G68" s="3" t="s">
        <v>13</v>
      </c>
      <c r="H68" s="3" t="s">
        <v>2622</v>
      </c>
      <c r="I68" s="2">
        <v>14554</v>
      </c>
      <c r="J68" s="2">
        <v>4510.8</v>
      </c>
      <c r="K68" s="93">
        <v>10043.200000000001</v>
      </c>
      <c r="L68" s="2"/>
      <c r="M68" s="2"/>
      <c r="N68" s="2"/>
      <c r="O68" s="2"/>
      <c r="P68" s="2"/>
      <c r="Q68" s="2"/>
      <c r="R68" s="2"/>
      <c r="S68" s="3"/>
    </row>
    <row r="69" spans="1:258" s="38" customFormat="1">
      <c r="A69" s="3" t="s">
        <v>2609</v>
      </c>
      <c r="B69" s="3" t="s">
        <v>2610</v>
      </c>
      <c r="C69" s="5" t="s">
        <v>1733</v>
      </c>
      <c r="D69" s="3" t="s">
        <v>2623</v>
      </c>
      <c r="E69" s="3" t="s">
        <v>2624</v>
      </c>
      <c r="F69" s="3" t="s">
        <v>24</v>
      </c>
      <c r="G69" s="3" t="s">
        <v>7</v>
      </c>
      <c r="H69" s="3" t="s">
        <v>2622</v>
      </c>
      <c r="I69" s="2">
        <v>27590.05</v>
      </c>
      <c r="J69" s="2">
        <v>7118.01</v>
      </c>
      <c r="K69" s="93">
        <v>20472.04</v>
      </c>
      <c r="L69" s="2"/>
      <c r="M69" s="2"/>
      <c r="N69" s="2"/>
      <c r="O69" s="2"/>
      <c r="P69" s="2"/>
      <c r="Q69" s="2"/>
      <c r="R69" s="2"/>
      <c r="S69" s="3"/>
    </row>
    <row r="70" spans="1:258" s="55" customFormat="1">
      <c r="A70" s="3" t="s">
        <v>2609</v>
      </c>
      <c r="B70" s="3" t="s">
        <v>2610</v>
      </c>
      <c r="C70" s="5" t="s">
        <v>2625</v>
      </c>
      <c r="D70" s="3" t="s">
        <v>2626</v>
      </c>
      <c r="E70" s="3" t="s">
        <v>2627</v>
      </c>
      <c r="F70" s="3" t="s">
        <v>7</v>
      </c>
      <c r="G70" s="3" t="s">
        <v>9</v>
      </c>
      <c r="H70" s="3" t="s">
        <v>2628</v>
      </c>
      <c r="I70" s="2">
        <v>132167.70000000001</v>
      </c>
      <c r="J70" s="2">
        <v>26433.54</v>
      </c>
      <c r="K70" s="93">
        <v>105734.16</v>
      </c>
      <c r="L70" s="2"/>
      <c r="M70" s="2"/>
      <c r="N70" s="2"/>
      <c r="O70" s="2"/>
      <c r="P70" s="2"/>
      <c r="Q70" s="2"/>
      <c r="R70" s="2"/>
      <c r="S70" s="3"/>
      <c r="T70" s="38"/>
    </row>
    <row r="71" spans="1:258" s="38" customFormat="1">
      <c r="A71" s="3" t="s">
        <v>2609</v>
      </c>
      <c r="B71" s="3" t="s">
        <v>2610</v>
      </c>
      <c r="C71" s="5" t="s">
        <v>2629</v>
      </c>
      <c r="D71" s="3" t="s">
        <v>2630</v>
      </c>
      <c r="E71" s="3" t="s">
        <v>2631</v>
      </c>
      <c r="F71" s="3" t="s">
        <v>2632</v>
      </c>
      <c r="G71" s="3" t="s">
        <v>1243</v>
      </c>
      <c r="H71" s="3" t="s">
        <v>2633</v>
      </c>
      <c r="I71" s="2">
        <v>25000</v>
      </c>
      <c r="J71" s="2">
        <v>3125</v>
      </c>
      <c r="K71" s="93">
        <v>21875</v>
      </c>
      <c r="L71" s="2"/>
      <c r="M71" s="2"/>
      <c r="N71" s="2"/>
      <c r="O71" s="2"/>
      <c r="P71" s="2"/>
      <c r="Q71" s="2"/>
      <c r="R71" s="2"/>
      <c r="S71" s="3"/>
    </row>
    <row r="72" spans="1:258" s="38" customFormat="1">
      <c r="A72" s="38" t="s">
        <v>1205</v>
      </c>
      <c r="B72" s="38" t="s">
        <v>1206</v>
      </c>
      <c r="C72" s="51" t="s">
        <v>9</v>
      </c>
      <c r="D72" s="38" t="s">
        <v>2776</v>
      </c>
      <c r="E72" s="38" t="s">
        <v>2777</v>
      </c>
      <c r="F72" s="38" t="s">
        <v>2031</v>
      </c>
      <c r="G72" s="38" t="s">
        <v>222</v>
      </c>
      <c r="H72" s="38" t="s">
        <v>2778</v>
      </c>
      <c r="I72" s="4">
        <v>2064903.1771428571</v>
      </c>
      <c r="J72" s="4">
        <v>258112.89714285714</v>
      </c>
      <c r="K72" s="99">
        <v>1806790.28</v>
      </c>
      <c r="L72" s="4"/>
      <c r="M72" s="4"/>
      <c r="N72" s="4"/>
      <c r="O72" s="4"/>
      <c r="P72" s="4"/>
      <c r="Q72" s="4"/>
      <c r="R72" s="4"/>
      <c r="IX72" s="38">
        <v>609440.69999999995</v>
      </c>
    </row>
    <row r="73" spans="1:258" s="38" customFormat="1">
      <c r="A73" s="38" t="s">
        <v>1205</v>
      </c>
      <c r="B73" s="38" t="s">
        <v>1206</v>
      </c>
      <c r="C73" s="51" t="s">
        <v>9</v>
      </c>
      <c r="D73" s="38" t="s">
        <v>2779</v>
      </c>
      <c r="E73" s="38" t="s">
        <v>2780</v>
      </c>
      <c r="F73" s="38" t="s">
        <v>2031</v>
      </c>
      <c r="G73" s="38" t="s">
        <v>222</v>
      </c>
      <c r="H73" s="38" t="s">
        <v>2778</v>
      </c>
      <c r="I73" s="4">
        <v>546190.91428571427</v>
      </c>
      <c r="J73" s="4">
        <v>68273.864285714284</v>
      </c>
      <c r="K73" s="99">
        <v>477917.05</v>
      </c>
      <c r="L73" s="4"/>
      <c r="M73" s="4"/>
      <c r="N73" s="4"/>
      <c r="O73" s="4"/>
      <c r="P73" s="4"/>
      <c r="Q73" s="4"/>
      <c r="R73" s="4"/>
      <c r="IX73" s="38">
        <v>192225.86249999999</v>
      </c>
    </row>
    <row r="74" spans="1:258" s="38" customFormat="1">
      <c r="A74" s="38" t="s">
        <v>1205</v>
      </c>
      <c r="B74" s="38" t="s">
        <v>1206</v>
      </c>
      <c r="C74" s="51" t="s">
        <v>2967</v>
      </c>
      <c r="D74" s="38" t="s">
        <v>2968</v>
      </c>
      <c r="E74" s="38" t="s">
        <v>2969</v>
      </c>
      <c r="F74" s="38" t="s">
        <v>358</v>
      </c>
      <c r="G74" s="38" t="s">
        <v>336</v>
      </c>
      <c r="H74" s="38" t="s">
        <v>2970</v>
      </c>
      <c r="I74" s="4">
        <v>25500</v>
      </c>
      <c r="J74" s="4">
        <v>5100</v>
      </c>
      <c r="K74" s="99">
        <v>20400</v>
      </c>
      <c r="L74" s="4"/>
      <c r="M74" s="4"/>
      <c r="N74" s="4"/>
      <c r="O74" s="4"/>
      <c r="P74" s="4"/>
      <c r="Q74" s="4"/>
      <c r="R74" s="4"/>
    </row>
    <row r="75" spans="1:258" s="38" customFormat="1">
      <c r="A75" s="3" t="s">
        <v>1205</v>
      </c>
      <c r="B75" s="3" t="s">
        <v>1206</v>
      </c>
      <c r="C75" s="5" t="s">
        <v>12</v>
      </c>
      <c r="D75" s="3" t="s">
        <v>1540</v>
      </c>
      <c r="E75" s="3" t="s">
        <v>1541</v>
      </c>
      <c r="F75" s="3" t="s">
        <v>24</v>
      </c>
      <c r="G75" s="3" t="s">
        <v>7</v>
      </c>
      <c r="H75" s="3" t="s">
        <v>1542</v>
      </c>
      <c r="I75" s="2">
        <v>216626.91</v>
      </c>
      <c r="J75" s="2">
        <v>43325.38</v>
      </c>
      <c r="K75" s="93">
        <v>173301.53</v>
      </c>
      <c r="L75" s="2"/>
      <c r="M75" s="2"/>
      <c r="N75" s="2"/>
      <c r="O75" s="2"/>
      <c r="P75" s="2"/>
      <c r="Q75" s="2"/>
      <c r="R75" s="2"/>
    </row>
    <row r="76" spans="1:258" s="38" customFormat="1">
      <c r="A76" s="3" t="s">
        <v>1205</v>
      </c>
      <c r="B76" s="3" t="s">
        <v>1206</v>
      </c>
      <c r="C76" s="5" t="s">
        <v>318</v>
      </c>
      <c r="D76" s="3" t="s">
        <v>1543</v>
      </c>
      <c r="E76" s="3" t="s">
        <v>1544</v>
      </c>
      <c r="F76" s="3" t="s">
        <v>1545</v>
      </c>
      <c r="G76" s="3" t="s">
        <v>56</v>
      </c>
      <c r="H76" s="3" t="s">
        <v>1546</v>
      </c>
      <c r="I76" s="2">
        <v>370000</v>
      </c>
      <c r="J76" s="2">
        <v>74000</v>
      </c>
      <c r="K76" s="93">
        <v>296000</v>
      </c>
      <c r="L76" s="2"/>
      <c r="M76" s="2"/>
      <c r="N76" s="2"/>
      <c r="O76" s="2"/>
      <c r="P76" s="2"/>
      <c r="Q76" s="2"/>
      <c r="R76" s="2"/>
    </row>
    <row r="77" spans="1:258" s="38" customFormat="1">
      <c r="A77" s="38" t="s">
        <v>1205</v>
      </c>
      <c r="B77" s="38" t="s">
        <v>1206</v>
      </c>
      <c r="C77" s="109" t="s">
        <v>9</v>
      </c>
      <c r="D77" s="27" t="s">
        <v>1207</v>
      </c>
      <c r="E77" s="27" t="s">
        <v>1208</v>
      </c>
      <c r="F77" s="27" t="s">
        <v>281</v>
      </c>
      <c r="G77" s="27" t="s">
        <v>180</v>
      </c>
      <c r="H77" s="27" t="s">
        <v>1209</v>
      </c>
      <c r="I77" s="2">
        <f>4000/0.8</f>
        <v>5000</v>
      </c>
      <c r="J77" s="2">
        <f>I77*0.2</f>
        <v>1000</v>
      </c>
      <c r="K77" s="93">
        <f>I77-J77</f>
        <v>4000</v>
      </c>
      <c r="L77" s="2"/>
      <c r="M77" s="2"/>
      <c r="N77" s="2"/>
      <c r="O77" s="2"/>
      <c r="P77" s="2"/>
      <c r="Q77" s="2"/>
      <c r="R77" s="2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  <c r="FK77" s="56"/>
      <c r="FL77" s="56"/>
      <c r="FM77" s="56"/>
      <c r="FN77" s="56"/>
      <c r="FO77" s="56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6"/>
      <c r="GG77" s="56"/>
      <c r="GH77" s="56"/>
      <c r="GI77" s="56"/>
      <c r="GJ77" s="56"/>
      <c r="GK77" s="56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6"/>
      <c r="GW77" s="56"/>
      <c r="GX77" s="56"/>
      <c r="GY77" s="56"/>
      <c r="GZ77" s="56"/>
      <c r="HA77" s="56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6"/>
      <c r="HM77" s="56"/>
      <c r="HN77" s="56"/>
      <c r="HO77" s="56"/>
      <c r="HP77" s="56"/>
      <c r="HQ77" s="56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6"/>
      <c r="IC77" s="56"/>
      <c r="ID77" s="56"/>
      <c r="IE77" s="56"/>
      <c r="IF77" s="56"/>
      <c r="IG77" s="56"/>
      <c r="IH77" s="56"/>
      <c r="II77" s="56"/>
      <c r="IJ77" s="56"/>
      <c r="IK77" s="56"/>
      <c r="IL77" s="56"/>
      <c r="IM77" s="56"/>
      <c r="IN77" s="56"/>
      <c r="IO77" s="56"/>
      <c r="IP77" s="56"/>
    </row>
    <row r="78" spans="1:258" s="38" customFormat="1">
      <c r="A78" s="33" t="s">
        <v>91</v>
      </c>
      <c r="B78" s="38" t="s">
        <v>92</v>
      </c>
      <c r="C78" s="33" t="s">
        <v>12</v>
      </c>
      <c r="D78" s="34" t="s">
        <v>430</v>
      </c>
      <c r="E78" s="57" t="s">
        <v>431</v>
      </c>
      <c r="F78" s="33" t="s">
        <v>27</v>
      </c>
      <c r="G78" s="34" t="s">
        <v>109</v>
      </c>
      <c r="H78" s="34" t="s">
        <v>432</v>
      </c>
      <c r="I78" s="35">
        <v>4687.5</v>
      </c>
      <c r="J78" s="35">
        <v>937.5</v>
      </c>
      <c r="K78" s="96">
        <v>3750</v>
      </c>
      <c r="L78" s="35"/>
      <c r="M78" s="36"/>
      <c r="N78" s="36"/>
      <c r="O78" s="36"/>
      <c r="P78" s="36"/>
      <c r="Q78" s="58"/>
      <c r="R78" s="36"/>
    </row>
    <row r="79" spans="1:258" s="38" customFormat="1">
      <c r="A79" s="38" t="s">
        <v>91</v>
      </c>
      <c r="B79" s="38" t="s">
        <v>92</v>
      </c>
      <c r="C79" s="51" t="s">
        <v>12</v>
      </c>
      <c r="D79" s="38" t="s">
        <v>2781</v>
      </c>
      <c r="E79" s="38" t="s">
        <v>2782</v>
      </c>
      <c r="F79" s="38" t="s">
        <v>296</v>
      </c>
      <c r="G79" s="38" t="s">
        <v>1757</v>
      </c>
      <c r="H79" s="38" t="s">
        <v>1605</v>
      </c>
      <c r="I79" s="4">
        <v>672058.84</v>
      </c>
      <c r="J79" s="4">
        <v>134411.76799999998</v>
      </c>
      <c r="K79" s="99">
        <v>537647.07199999993</v>
      </c>
      <c r="L79" s="4"/>
      <c r="M79" s="4"/>
      <c r="N79" s="4"/>
      <c r="O79" s="4"/>
      <c r="P79" s="4"/>
      <c r="Q79" s="4"/>
      <c r="R79" s="4"/>
    </row>
    <row r="80" spans="1:258" s="38" customFormat="1">
      <c r="A80" s="38" t="s">
        <v>91</v>
      </c>
      <c r="B80" s="38" t="s">
        <v>92</v>
      </c>
      <c r="C80" s="51" t="s">
        <v>14</v>
      </c>
      <c r="D80" s="38" t="s">
        <v>2971</v>
      </c>
      <c r="E80" s="38" t="s">
        <v>2972</v>
      </c>
      <c r="F80" s="38" t="s">
        <v>2973</v>
      </c>
      <c r="G80" s="38" t="s">
        <v>1322</v>
      </c>
      <c r="H80" s="38" t="s">
        <v>2974</v>
      </c>
      <c r="I80" s="4">
        <v>178042.78</v>
      </c>
      <c r="J80" s="4">
        <v>35608.556000000004</v>
      </c>
      <c r="K80" s="99">
        <v>142434.22399999999</v>
      </c>
      <c r="L80" s="4"/>
      <c r="M80" s="4"/>
      <c r="N80" s="4"/>
      <c r="O80" s="4"/>
      <c r="P80" s="4"/>
      <c r="Q80" s="4"/>
      <c r="R80" s="4"/>
    </row>
    <row r="81" spans="1:18" s="38" customFormat="1">
      <c r="A81" s="38" t="s">
        <v>91</v>
      </c>
      <c r="B81" s="38" t="s">
        <v>92</v>
      </c>
      <c r="C81" s="51" t="s">
        <v>1212</v>
      </c>
      <c r="D81" s="38" t="s">
        <v>2975</v>
      </c>
      <c r="E81" s="38" t="s">
        <v>2976</v>
      </c>
      <c r="F81" s="38" t="s">
        <v>2977</v>
      </c>
      <c r="G81" s="38" t="s">
        <v>2978</v>
      </c>
      <c r="H81" s="38" t="s">
        <v>2979</v>
      </c>
      <c r="I81" s="4">
        <v>5000</v>
      </c>
      <c r="J81" s="4">
        <v>625</v>
      </c>
      <c r="K81" s="99">
        <v>4375</v>
      </c>
      <c r="L81" s="4"/>
      <c r="M81" s="4"/>
      <c r="N81" s="4"/>
      <c r="O81" s="4"/>
      <c r="P81" s="4"/>
      <c r="Q81" s="4"/>
      <c r="R81" s="4"/>
    </row>
    <row r="82" spans="1:18" s="38" customFormat="1">
      <c r="A82" s="38" t="s">
        <v>91</v>
      </c>
      <c r="B82" s="38" t="s">
        <v>92</v>
      </c>
      <c r="C82" s="51" t="s">
        <v>2980</v>
      </c>
      <c r="D82" s="38" t="s">
        <v>2981</v>
      </c>
      <c r="E82" s="38" t="s">
        <v>2727</v>
      </c>
      <c r="F82" s="38" t="s">
        <v>2982</v>
      </c>
      <c r="G82" s="38" t="s">
        <v>2983</v>
      </c>
      <c r="H82" s="38" t="s">
        <v>2726</v>
      </c>
      <c r="I82" s="4">
        <f>+K82/0.8</f>
        <v>37681.762499999997</v>
      </c>
      <c r="J82" s="4">
        <f>+I82-K82</f>
        <v>7536.3524999999972</v>
      </c>
      <c r="K82" s="99">
        <f>28404+1741.41</f>
        <v>30145.41</v>
      </c>
      <c r="L82" s="4"/>
      <c r="M82" s="4"/>
      <c r="N82" s="4"/>
      <c r="O82" s="4"/>
      <c r="P82" s="4"/>
      <c r="Q82" s="4"/>
      <c r="R82" s="4"/>
    </row>
    <row r="83" spans="1:18" s="38" customFormat="1">
      <c r="A83" s="38" t="s">
        <v>91</v>
      </c>
      <c r="B83" s="38" t="s">
        <v>92</v>
      </c>
      <c r="C83" s="51" t="s">
        <v>12</v>
      </c>
      <c r="D83" s="38" t="s">
        <v>2984</v>
      </c>
      <c r="E83" s="38" t="s">
        <v>2985</v>
      </c>
      <c r="F83" s="38" t="s">
        <v>1274</v>
      </c>
      <c r="G83" s="38" t="s">
        <v>1274</v>
      </c>
      <c r="H83" s="38" t="s">
        <v>2986</v>
      </c>
      <c r="I83" s="4">
        <v>145000</v>
      </c>
      <c r="J83" s="4">
        <v>29000</v>
      </c>
      <c r="K83" s="99">
        <v>116000</v>
      </c>
      <c r="L83" s="4"/>
      <c r="M83" s="4"/>
      <c r="N83" s="4"/>
      <c r="O83" s="4"/>
      <c r="P83" s="4"/>
      <c r="Q83" s="4"/>
      <c r="R83" s="4"/>
    </row>
    <row r="84" spans="1:18" s="38" customFormat="1">
      <c r="A84" s="38" t="s">
        <v>91</v>
      </c>
      <c r="B84" s="38" t="s">
        <v>92</v>
      </c>
      <c r="C84" s="51" t="s">
        <v>9</v>
      </c>
      <c r="D84" s="38" t="s">
        <v>2987</v>
      </c>
      <c r="E84" s="38" t="s">
        <v>2988</v>
      </c>
      <c r="F84" s="38" t="s">
        <v>1533</v>
      </c>
      <c r="G84" s="38" t="s">
        <v>225</v>
      </c>
      <c r="H84" s="38" t="s">
        <v>2989</v>
      </c>
      <c r="I84" s="4">
        <v>290000</v>
      </c>
      <c r="J84" s="4">
        <v>58000</v>
      </c>
      <c r="K84" s="99">
        <v>232000</v>
      </c>
      <c r="L84" s="4"/>
      <c r="M84" s="4"/>
      <c r="N84" s="4"/>
      <c r="O84" s="4"/>
      <c r="P84" s="4"/>
      <c r="Q84" s="4"/>
      <c r="R84" s="4"/>
    </row>
    <row r="85" spans="1:18" s="38" customFormat="1">
      <c r="A85" s="38" t="s">
        <v>91</v>
      </c>
      <c r="B85" s="38" t="s">
        <v>92</v>
      </c>
      <c r="C85" s="51" t="s">
        <v>9</v>
      </c>
      <c r="D85" s="38" t="s">
        <v>2990</v>
      </c>
      <c r="E85" s="38" t="s">
        <v>2988</v>
      </c>
      <c r="F85" s="38" t="s">
        <v>1533</v>
      </c>
      <c r="G85" s="38" t="s">
        <v>225</v>
      </c>
      <c r="H85" s="38" t="s">
        <v>2989</v>
      </c>
      <c r="I85" s="4">
        <v>60000</v>
      </c>
      <c r="J85" s="4">
        <v>12000</v>
      </c>
      <c r="K85" s="99">
        <v>48000</v>
      </c>
      <c r="L85" s="4"/>
      <c r="M85" s="4"/>
      <c r="N85" s="4"/>
      <c r="O85" s="4"/>
      <c r="P85" s="4"/>
      <c r="Q85" s="4"/>
      <c r="R85" s="4"/>
    </row>
    <row r="86" spans="1:18" s="38" customFormat="1">
      <c r="A86" s="38" t="s">
        <v>91</v>
      </c>
      <c r="B86" s="38" t="s">
        <v>92</v>
      </c>
      <c r="C86" s="51" t="s">
        <v>9</v>
      </c>
      <c r="D86" s="38" t="s">
        <v>2991</v>
      </c>
      <c r="E86" s="38" t="s">
        <v>2992</v>
      </c>
      <c r="F86" s="38" t="s">
        <v>2520</v>
      </c>
      <c r="G86" s="38" t="s">
        <v>226</v>
      </c>
      <c r="H86" s="38" t="s">
        <v>2993</v>
      </c>
      <c r="I86" s="4">
        <v>557142.86</v>
      </c>
      <c r="J86" s="4">
        <v>69642.857499999998</v>
      </c>
      <c r="K86" s="99">
        <v>487500.0025</v>
      </c>
      <c r="L86" s="4"/>
      <c r="M86" s="4"/>
      <c r="N86" s="4"/>
      <c r="O86" s="4"/>
      <c r="P86" s="4"/>
      <c r="Q86" s="4"/>
      <c r="R86" s="4"/>
    </row>
    <row r="87" spans="1:18" s="38" customFormat="1">
      <c r="A87" s="3" t="s">
        <v>91</v>
      </c>
      <c r="B87" s="3" t="s">
        <v>92</v>
      </c>
      <c r="C87" s="5" t="s">
        <v>1547</v>
      </c>
      <c r="D87" s="3" t="s">
        <v>1548</v>
      </c>
      <c r="E87" s="3" t="s">
        <v>1549</v>
      </c>
      <c r="F87" s="3" t="s">
        <v>319</v>
      </c>
      <c r="G87" s="3" t="s">
        <v>88</v>
      </c>
      <c r="H87" s="3" t="s">
        <v>1550</v>
      </c>
      <c r="I87" s="2">
        <v>385681.60000000003</v>
      </c>
      <c r="J87" s="2">
        <v>77136.320000000007</v>
      </c>
      <c r="K87" s="93">
        <v>308545.28000000003</v>
      </c>
      <c r="L87" s="2"/>
      <c r="M87" s="2"/>
      <c r="N87" s="2"/>
      <c r="O87" s="2"/>
      <c r="P87" s="2"/>
      <c r="Q87" s="2"/>
      <c r="R87" s="2"/>
    </row>
    <row r="88" spans="1:18" s="38" customFormat="1">
      <c r="A88" s="3" t="s">
        <v>91</v>
      </c>
      <c r="B88" s="3" t="s">
        <v>92</v>
      </c>
      <c r="C88" s="5" t="s">
        <v>14</v>
      </c>
      <c r="D88" s="3" t="s">
        <v>1551</v>
      </c>
      <c r="E88" s="3" t="s">
        <v>1552</v>
      </c>
      <c r="F88" s="3" t="s">
        <v>1553</v>
      </c>
      <c r="G88" s="3" t="s">
        <v>115</v>
      </c>
      <c r="H88" s="3" t="s">
        <v>1554</v>
      </c>
      <c r="I88" s="2">
        <v>160890.41</v>
      </c>
      <c r="J88" s="2">
        <v>32178.080000000002</v>
      </c>
      <c r="K88" s="93">
        <v>128712.33</v>
      </c>
      <c r="L88" s="2"/>
      <c r="M88" s="2"/>
      <c r="N88" s="2"/>
      <c r="O88" s="2"/>
      <c r="P88" s="2"/>
      <c r="Q88" s="2"/>
      <c r="R88" s="2"/>
    </row>
    <row r="89" spans="1:18" s="38" customFormat="1">
      <c r="A89" s="3" t="s">
        <v>91</v>
      </c>
      <c r="B89" s="3" t="s">
        <v>92</v>
      </c>
      <c r="C89" s="5" t="s">
        <v>14</v>
      </c>
      <c r="D89" s="3" t="s">
        <v>1555</v>
      </c>
      <c r="E89" s="3" t="s">
        <v>1556</v>
      </c>
      <c r="F89" s="3" t="s">
        <v>1557</v>
      </c>
      <c r="G89" s="3" t="s">
        <v>1558</v>
      </c>
      <c r="H89" s="3" t="s">
        <v>1559</v>
      </c>
      <c r="I89" s="2">
        <v>10402.790000000001</v>
      </c>
      <c r="J89" s="2">
        <v>2080.56</v>
      </c>
      <c r="K89" s="93">
        <v>8322.23</v>
      </c>
      <c r="L89" s="2"/>
      <c r="M89" s="2"/>
      <c r="N89" s="2"/>
      <c r="O89" s="2"/>
      <c r="P89" s="2"/>
      <c r="Q89" s="2"/>
      <c r="R89" s="2"/>
    </row>
    <row r="90" spans="1:18" s="38" customFormat="1">
      <c r="A90" s="3" t="s">
        <v>91</v>
      </c>
      <c r="B90" s="3" t="s">
        <v>92</v>
      </c>
      <c r="C90" s="5" t="s">
        <v>14</v>
      </c>
      <c r="D90" s="3" t="s">
        <v>1560</v>
      </c>
      <c r="E90" s="3" t="s">
        <v>1561</v>
      </c>
      <c r="F90" s="3" t="s">
        <v>182</v>
      </c>
      <c r="G90" s="3" t="s">
        <v>183</v>
      </c>
      <c r="H90" s="3" t="s">
        <v>1562</v>
      </c>
      <c r="I90" s="2">
        <v>451671.06249999994</v>
      </c>
      <c r="J90" s="2">
        <v>90334.212499999994</v>
      </c>
      <c r="K90" s="93">
        <v>361336.85</v>
      </c>
      <c r="L90" s="2"/>
      <c r="M90" s="2"/>
      <c r="N90" s="2"/>
      <c r="O90" s="2"/>
      <c r="P90" s="2"/>
      <c r="Q90" s="2"/>
      <c r="R90" s="2"/>
    </row>
    <row r="91" spans="1:18" s="38" customFormat="1">
      <c r="A91" s="3" t="s">
        <v>91</v>
      </c>
      <c r="B91" s="3" t="s">
        <v>92</v>
      </c>
      <c r="C91" s="5" t="s">
        <v>14</v>
      </c>
      <c r="D91" s="3" t="s">
        <v>1563</v>
      </c>
      <c r="E91" s="3" t="s">
        <v>1564</v>
      </c>
      <c r="F91" s="3" t="s">
        <v>182</v>
      </c>
      <c r="G91" s="3" t="s">
        <v>183</v>
      </c>
      <c r="H91" s="3" t="s">
        <v>1562</v>
      </c>
      <c r="I91" s="2">
        <v>117647.05882352941</v>
      </c>
      <c r="J91" s="2">
        <v>17647.058823529413</v>
      </c>
      <c r="K91" s="93">
        <v>100000</v>
      </c>
      <c r="L91" s="2"/>
      <c r="M91" s="2"/>
      <c r="N91" s="2"/>
      <c r="O91" s="2"/>
      <c r="P91" s="2"/>
      <c r="Q91" s="2"/>
      <c r="R91" s="2"/>
    </row>
    <row r="92" spans="1:18" s="38" customFormat="1">
      <c r="A92" s="3" t="s">
        <v>91</v>
      </c>
      <c r="B92" s="3" t="s">
        <v>92</v>
      </c>
      <c r="C92" s="5" t="s">
        <v>14</v>
      </c>
      <c r="D92" s="3" t="s">
        <v>1565</v>
      </c>
      <c r="E92" s="3" t="s">
        <v>1566</v>
      </c>
      <c r="F92" s="3" t="s">
        <v>1177</v>
      </c>
      <c r="G92" s="3" t="s">
        <v>88</v>
      </c>
      <c r="H92" s="3" t="s">
        <v>1550</v>
      </c>
      <c r="I92" s="2">
        <v>975623.56</v>
      </c>
      <c r="J92" s="2">
        <f>I92*0.125</f>
        <v>121952.94500000001</v>
      </c>
      <c r="K92" s="93">
        <f>I92-J92</f>
        <v>853670.61499999999</v>
      </c>
      <c r="L92" s="2"/>
      <c r="M92" s="2"/>
      <c r="N92" s="2"/>
      <c r="O92" s="2"/>
      <c r="P92" s="2"/>
      <c r="Q92" s="2"/>
      <c r="R92" s="2"/>
    </row>
    <row r="93" spans="1:18" s="38" customFormat="1">
      <c r="A93" s="3" t="s">
        <v>91</v>
      </c>
      <c r="B93" s="3" t="s">
        <v>92</v>
      </c>
      <c r="C93" s="5" t="s">
        <v>14</v>
      </c>
      <c r="D93" s="3" t="s">
        <v>1567</v>
      </c>
      <c r="E93" s="5" t="s">
        <v>1568</v>
      </c>
      <c r="F93" s="3"/>
      <c r="G93" s="3"/>
      <c r="H93" s="3" t="s">
        <v>1550</v>
      </c>
      <c r="I93" s="2">
        <v>171428.57142857142</v>
      </c>
      <c r="J93" s="2">
        <v>21428.571428571428</v>
      </c>
      <c r="K93" s="93">
        <v>150000</v>
      </c>
      <c r="L93" s="2"/>
      <c r="M93" s="2"/>
      <c r="N93" s="2"/>
      <c r="O93" s="2"/>
      <c r="P93" s="2"/>
      <c r="Q93" s="2"/>
      <c r="R93" s="2"/>
    </row>
    <row r="94" spans="1:18" s="38" customFormat="1">
      <c r="A94" s="3" t="s">
        <v>91</v>
      </c>
      <c r="B94" s="3" t="s">
        <v>92</v>
      </c>
      <c r="C94" s="5" t="s">
        <v>12</v>
      </c>
      <c r="D94" s="3" t="s">
        <v>1569</v>
      </c>
      <c r="E94" s="3" t="s">
        <v>1570</v>
      </c>
      <c r="F94" s="3" t="s">
        <v>1571</v>
      </c>
      <c r="G94" s="3" t="s">
        <v>1572</v>
      </c>
      <c r="H94" s="3" t="s">
        <v>1559</v>
      </c>
      <c r="I94" s="2">
        <v>73380.787499999991</v>
      </c>
      <c r="J94" s="2">
        <v>14676.157499999999</v>
      </c>
      <c r="K94" s="93">
        <v>58704.62999999999</v>
      </c>
      <c r="L94" s="2"/>
      <c r="M94" s="2"/>
      <c r="N94" s="2"/>
      <c r="O94" s="2"/>
      <c r="P94" s="2"/>
      <c r="Q94" s="2"/>
      <c r="R94" s="2"/>
    </row>
    <row r="95" spans="1:18" s="38" customFormat="1">
      <c r="A95" s="3" t="s">
        <v>91</v>
      </c>
      <c r="B95" s="3" t="s">
        <v>92</v>
      </c>
      <c r="C95" s="5" t="s">
        <v>12</v>
      </c>
      <c r="D95" s="3" t="s">
        <v>1573</v>
      </c>
      <c r="E95" s="3" t="s">
        <v>1574</v>
      </c>
      <c r="F95" s="3" t="s">
        <v>1571</v>
      </c>
      <c r="G95" s="3" t="s">
        <v>1572</v>
      </c>
      <c r="H95" s="3" t="s">
        <v>1559</v>
      </c>
      <c r="I95" s="2">
        <v>52057.987499999996</v>
      </c>
      <c r="J95" s="2">
        <v>10411.5975</v>
      </c>
      <c r="K95" s="93">
        <v>41646.39</v>
      </c>
      <c r="L95" s="2"/>
      <c r="M95" s="2"/>
      <c r="N95" s="2"/>
      <c r="O95" s="2"/>
      <c r="P95" s="2"/>
      <c r="Q95" s="2"/>
      <c r="R95" s="2"/>
    </row>
    <row r="96" spans="1:18" s="38" customFormat="1">
      <c r="A96" s="3" t="s">
        <v>91</v>
      </c>
      <c r="B96" s="3" t="s">
        <v>92</v>
      </c>
      <c r="C96" s="5" t="s">
        <v>12</v>
      </c>
      <c r="D96" s="3" t="s">
        <v>1575</v>
      </c>
      <c r="E96" s="3" t="s">
        <v>1576</v>
      </c>
      <c r="F96" s="3" t="s">
        <v>1571</v>
      </c>
      <c r="G96" s="3" t="s">
        <v>1572</v>
      </c>
      <c r="H96" s="3" t="s">
        <v>1559</v>
      </c>
      <c r="I96" s="2">
        <v>92820</v>
      </c>
      <c r="J96" s="2">
        <v>18564</v>
      </c>
      <c r="K96" s="93">
        <v>74256</v>
      </c>
      <c r="L96" s="2"/>
      <c r="M96" s="2"/>
      <c r="N96" s="2"/>
      <c r="O96" s="2"/>
      <c r="P96" s="2"/>
      <c r="Q96" s="2"/>
      <c r="R96" s="2"/>
    </row>
    <row r="97" spans="1:16373" s="59" customFormat="1">
      <c r="A97" s="3" t="s">
        <v>91</v>
      </c>
      <c r="B97" s="3" t="s">
        <v>92</v>
      </c>
      <c r="C97" s="5" t="s">
        <v>12</v>
      </c>
      <c r="D97" s="3" t="s">
        <v>1577</v>
      </c>
      <c r="E97" s="3" t="s">
        <v>1578</v>
      </c>
      <c r="F97" s="3" t="s">
        <v>1571</v>
      </c>
      <c r="G97" s="3" t="s">
        <v>186</v>
      </c>
      <c r="H97" s="3" t="s">
        <v>1559</v>
      </c>
      <c r="I97" s="2">
        <v>45446.737499999996</v>
      </c>
      <c r="J97" s="2">
        <v>9089.3474999999999</v>
      </c>
      <c r="K97" s="93">
        <v>36357.39</v>
      </c>
      <c r="L97" s="2"/>
      <c r="M97" s="2"/>
      <c r="N97" s="2"/>
      <c r="O97" s="2"/>
      <c r="P97" s="2"/>
      <c r="Q97" s="2"/>
      <c r="R97" s="2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8"/>
      <c r="DK97" s="38"/>
      <c r="DL97" s="38"/>
      <c r="DM97" s="38"/>
      <c r="DN97" s="38"/>
      <c r="DO97" s="38"/>
      <c r="DP97" s="38"/>
      <c r="DQ97" s="38"/>
      <c r="DR97" s="38"/>
      <c r="DS97" s="38"/>
      <c r="DT97" s="38"/>
      <c r="DU97" s="38"/>
      <c r="DV97" s="38"/>
      <c r="DW97" s="38"/>
      <c r="DX97" s="38"/>
      <c r="DY97" s="38"/>
      <c r="DZ97" s="38"/>
      <c r="EA97" s="38"/>
      <c r="EB97" s="38"/>
      <c r="EC97" s="38"/>
      <c r="ED97" s="38"/>
      <c r="EE97" s="38"/>
      <c r="EF97" s="38"/>
      <c r="EG97" s="38"/>
      <c r="EH97" s="38"/>
      <c r="EI97" s="38"/>
      <c r="EJ97" s="38"/>
      <c r="EK97" s="38"/>
      <c r="EL97" s="38"/>
      <c r="EM97" s="38"/>
      <c r="EN97" s="38"/>
      <c r="EO97" s="38"/>
      <c r="EP97" s="38"/>
      <c r="EQ97" s="38"/>
      <c r="ER97" s="38"/>
      <c r="ES97" s="38"/>
      <c r="ET97" s="38"/>
      <c r="EU97" s="38"/>
      <c r="EV97" s="38"/>
      <c r="EW97" s="38"/>
      <c r="EX97" s="38"/>
      <c r="EY97" s="38"/>
      <c r="EZ97" s="38"/>
      <c r="FA97" s="38"/>
      <c r="FB97" s="38"/>
      <c r="FC97" s="38"/>
      <c r="FD97" s="38"/>
      <c r="FE97" s="38"/>
      <c r="FF97" s="38"/>
      <c r="FG97" s="38"/>
      <c r="FH97" s="38"/>
      <c r="FI97" s="38"/>
      <c r="FJ97" s="38"/>
      <c r="FK97" s="38"/>
      <c r="FL97" s="38"/>
      <c r="FM97" s="38"/>
      <c r="FN97" s="38"/>
      <c r="FO97" s="38"/>
      <c r="FP97" s="38"/>
      <c r="FQ97" s="38"/>
      <c r="FR97" s="38"/>
      <c r="FS97" s="38"/>
      <c r="FT97" s="38"/>
      <c r="FU97" s="38"/>
      <c r="FV97" s="38"/>
      <c r="FW97" s="38"/>
      <c r="FX97" s="38"/>
      <c r="FY97" s="38"/>
      <c r="FZ97" s="38"/>
      <c r="GA97" s="38"/>
      <c r="GB97" s="38"/>
      <c r="GC97" s="38"/>
      <c r="GD97" s="38"/>
      <c r="GE97" s="38"/>
      <c r="GF97" s="38"/>
      <c r="GG97" s="38"/>
      <c r="GH97" s="38"/>
      <c r="GI97" s="38"/>
      <c r="GJ97" s="38"/>
      <c r="GK97" s="38"/>
      <c r="GL97" s="38"/>
      <c r="GM97" s="38"/>
      <c r="GN97" s="38"/>
      <c r="GO97" s="38"/>
      <c r="GP97" s="38"/>
      <c r="GQ97" s="38"/>
      <c r="GR97" s="38"/>
      <c r="GS97" s="38"/>
      <c r="GT97" s="38"/>
      <c r="GU97" s="38"/>
      <c r="GV97" s="38"/>
      <c r="GW97" s="38"/>
      <c r="GX97" s="38"/>
      <c r="GY97" s="38"/>
      <c r="GZ97" s="38"/>
      <c r="HA97" s="38"/>
      <c r="HB97" s="38"/>
      <c r="HC97" s="38"/>
      <c r="HD97" s="38"/>
      <c r="HE97" s="38"/>
      <c r="HF97" s="38"/>
      <c r="HG97" s="38"/>
      <c r="HH97" s="38"/>
      <c r="HI97" s="38"/>
      <c r="HJ97" s="38"/>
      <c r="HK97" s="38"/>
      <c r="HL97" s="38"/>
      <c r="HM97" s="38"/>
      <c r="HN97" s="38"/>
      <c r="HO97" s="38"/>
      <c r="HP97" s="38"/>
      <c r="HQ97" s="38"/>
      <c r="HR97" s="38"/>
      <c r="HS97" s="38"/>
      <c r="HT97" s="38"/>
      <c r="HU97" s="38"/>
      <c r="HV97" s="38"/>
      <c r="HW97" s="38"/>
      <c r="HX97" s="38"/>
      <c r="HY97" s="38"/>
      <c r="HZ97" s="38"/>
      <c r="IA97" s="38"/>
      <c r="IB97" s="38"/>
      <c r="IC97" s="38"/>
      <c r="ID97" s="38"/>
      <c r="IE97" s="38"/>
      <c r="IF97" s="38"/>
      <c r="IG97" s="38"/>
      <c r="IH97" s="38"/>
      <c r="II97" s="38"/>
      <c r="IJ97" s="38"/>
      <c r="IK97" s="38"/>
      <c r="IL97" s="38"/>
      <c r="IM97" s="38"/>
      <c r="IN97" s="38"/>
      <c r="IO97" s="38"/>
      <c r="IP97" s="38"/>
      <c r="IQ97" s="38"/>
      <c r="IR97" s="38"/>
      <c r="IS97" s="38"/>
      <c r="IT97" s="38"/>
      <c r="IU97" s="38"/>
      <c r="IV97" s="38"/>
      <c r="IW97" s="38"/>
      <c r="IX97" s="38"/>
      <c r="IY97" s="38"/>
      <c r="IZ97" s="38"/>
      <c r="JA97" s="38"/>
      <c r="JB97" s="38"/>
      <c r="JC97" s="38"/>
      <c r="JD97" s="38"/>
      <c r="JE97" s="38"/>
      <c r="JF97" s="38"/>
      <c r="JG97" s="38"/>
      <c r="JH97" s="38"/>
      <c r="JI97" s="38"/>
      <c r="JJ97" s="38"/>
      <c r="JK97" s="38"/>
      <c r="JL97" s="38"/>
      <c r="JM97" s="38"/>
      <c r="JN97" s="38"/>
      <c r="JO97" s="38"/>
      <c r="JP97" s="38"/>
      <c r="JQ97" s="38"/>
      <c r="JR97" s="38"/>
      <c r="JS97" s="38"/>
      <c r="JT97" s="38"/>
      <c r="JU97" s="38"/>
      <c r="JV97" s="38"/>
      <c r="JW97" s="38"/>
      <c r="JX97" s="38"/>
      <c r="JY97" s="38"/>
      <c r="JZ97" s="38"/>
      <c r="KA97" s="38"/>
      <c r="KB97" s="38"/>
      <c r="KC97" s="38"/>
      <c r="KD97" s="38"/>
      <c r="KE97" s="38"/>
      <c r="KF97" s="38"/>
      <c r="KG97" s="38"/>
      <c r="KH97" s="38"/>
      <c r="KI97" s="38"/>
      <c r="KJ97" s="38"/>
      <c r="KK97" s="38"/>
      <c r="KL97" s="38"/>
      <c r="KM97" s="38"/>
      <c r="KN97" s="38"/>
      <c r="KO97" s="38"/>
      <c r="KP97" s="38"/>
      <c r="KQ97" s="38"/>
      <c r="KR97" s="38"/>
      <c r="KS97" s="38"/>
      <c r="KT97" s="38"/>
      <c r="KU97" s="38"/>
      <c r="KV97" s="38"/>
      <c r="KW97" s="38"/>
      <c r="KX97" s="38"/>
      <c r="KY97" s="38"/>
      <c r="KZ97" s="38"/>
      <c r="LA97" s="38"/>
      <c r="LB97" s="38"/>
      <c r="LC97" s="38"/>
      <c r="LD97" s="38"/>
      <c r="LE97" s="38"/>
      <c r="LF97" s="38"/>
      <c r="LG97" s="38"/>
      <c r="LH97" s="38"/>
      <c r="LI97" s="38"/>
      <c r="LJ97" s="38"/>
      <c r="LK97" s="38"/>
      <c r="LL97" s="38"/>
      <c r="LM97" s="38"/>
      <c r="LN97" s="38"/>
      <c r="LO97" s="38"/>
      <c r="LP97" s="38"/>
      <c r="LQ97" s="38"/>
      <c r="LR97" s="38"/>
      <c r="LS97" s="38"/>
      <c r="LT97" s="38"/>
      <c r="LU97" s="38"/>
      <c r="LV97" s="38"/>
      <c r="LW97" s="38"/>
      <c r="LX97" s="38"/>
      <c r="LY97" s="38"/>
      <c r="LZ97" s="38"/>
      <c r="MA97" s="38"/>
      <c r="MB97" s="38"/>
      <c r="MC97" s="38"/>
      <c r="MD97" s="38"/>
      <c r="ME97" s="38"/>
      <c r="MF97" s="38"/>
      <c r="MG97" s="38"/>
      <c r="MH97" s="38"/>
      <c r="MI97" s="38"/>
      <c r="MJ97" s="38"/>
      <c r="MK97" s="38"/>
      <c r="ML97" s="38"/>
      <c r="MM97" s="38"/>
      <c r="MN97" s="38"/>
      <c r="MO97" s="38"/>
      <c r="MP97" s="38"/>
      <c r="MQ97" s="38"/>
      <c r="MR97" s="38"/>
      <c r="MS97" s="38"/>
      <c r="MT97" s="38"/>
      <c r="MU97" s="38"/>
      <c r="MV97" s="38"/>
      <c r="MW97" s="38"/>
      <c r="MX97" s="38"/>
      <c r="MY97" s="38"/>
      <c r="MZ97" s="38"/>
      <c r="NA97" s="38"/>
      <c r="NB97" s="38"/>
      <c r="NC97" s="38"/>
      <c r="ND97" s="38"/>
      <c r="NE97" s="38"/>
      <c r="NF97" s="38"/>
      <c r="NG97" s="38"/>
      <c r="NH97" s="38"/>
      <c r="NI97" s="38"/>
      <c r="NJ97" s="38"/>
      <c r="NK97" s="38"/>
      <c r="NL97" s="38"/>
      <c r="NM97" s="38"/>
      <c r="NN97" s="38"/>
      <c r="NO97" s="38"/>
      <c r="NP97" s="38"/>
      <c r="NQ97" s="38"/>
      <c r="NR97" s="38"/>
      <c r="NS97" s="38"/>
      <c r="NT97" s="38"/>
      <c r="NU97" s="38"/>
      <c r="NV97" s="38"/>
      <c r="NW97" s="38"/>
      <c r="NX97" s="38"/>
      <c r="NY97" s="38"/>
      <c r="NZ97" s="38"/>
      <c r="OA97" s="38"/>
      <c r="OB97" s="38"/>
      <c r="OC97" s="38"/>
      <c r="OD97" s="38"/>
      <c r="OE97" s="38"/>
      <c r="OF97" s="38"/>
      <c r="OG97" s="38"/>
      <c r="OH97" s="38"/>
      <c r="OI97" s="38"/>
      <c r="OJ97" s="38"/>
      <c r="OK97" s="38"/>
      <c r="OL97" s="38"/>
      <c r="OM97" s="38"/>
      <c r="ON97" s="38"/>
      <c r="OO97" s="38"/>
      <c r="OP97" s="38"/>
      <c r="OQ97" s="38"/>
      <c r="OR97" s="38"/>
      <c r="OS97" s="38"/>
      <c r="OT97" s="38"/>
      <c r="OU97" s="38"/>
      <c r="OV97" s="38"/>
      <c r="OW97" s="38"/>
      <c r="OX97" s="38"/>
      <c r="OY97" s="38"/>
      <c r="OZ97" s="38"/>
      <c r="PA97" s="38"/>
      <c r="PB97" s="38"/>
      <c r="PC97" s="38"/>
      <c r="PD97" s="38"/>
      <c r="PE97" s="38"/>
      <c r="PF97" s="38"/>
      <c r="PG97" s="38"/>
      <c r="PH97" s="38"/>
      <c r="PI97" s="38"/>
      <c r="PJ97" s="38"/>
      <c r="PK97" s="38"/>
      <c r="PL97" s="38"/>
      <c r="PM97" s="38"/>
      <c r="PN97" s="38"/>
      <c r="PO97" s="38"/>
      <c r="PP97" s="38"/>
      <c r="PQ97" s="38"/>
      <c r="PR97" s="38"/>
      <c r="PS97" s="38"/>
      <c r="PT97" s="38"/>
      <c r="PU97" s="38"/>
      <c r="PV97" s="38"/>
      <c r="PW97" s="38"/>
      <c r="PX97" s="38"/>
      <c r="PY97" s="38"/>
      <c r="PZ97" s="38"/>
      <c r="QA97" s="38"/>
      <c r="QB97" s="38"/>
      <c r="QC97" s="38"/>
      <c r="QD97" s="38"/>
      <c r="QE97" s="38"/>
      <c r="QF97" s="38"/>
      <c r="QG97" s="38"/>
      <c r="QH97" s="38"/>
      <c r="QI97" s="38"/>
      <c r="QJ97" s="38"/>
      <c r="QK97" s="38"/>
      <c r="QL97" s="38"/>
      <c r="QM97" s="38"/>
      <c r="QN97" s="38"/>
      <c r="QO97" s="38"/>
      <c r="QP97" s="38"/>
      <c r="QQ97" s="38"/>
      <c r="QR97" s="38"/>
      <c r="QS97" s="38"/>
      <c r="QT97" s="38"/>
      <c r="QU97" s="38"/>
      <c r="QV97" s="38"/>
      <c r="QW97" s="38"/>
      <c r="QX97" s="38"/>
      <c r="QY97" s="38"/>
      <c r="QZ97" s="38"/>
      <c r="RA97" s="38"/>
      <c r="RB97" s="38"/>
      <c r="RC97" s="38"/>
      <c r="RD97" s="38"/>
      <c r="RE97" s="38"/>
      <c r="RF97" s="38"/>
      <c r="RG97" s="38"/>
      <c r="RH97" s="38"/>
      <c r="RI97" s="38"/>
      <c r="RJ97" s="38"/>
      <c r="RK97" s="38"/>
      <c r="RL97" s="38"/>
      <c r="RM97" s="38"/>
      <c r="RN97" s="38"/>
      <c r="RO97" s="38"/>
      <c r="RP97" s="38"/>
      <c r="RQ97" s="38"/>
      <c r="RR97" s="38"/>
      <c r="RS97" s="38"/>
      <c r="RT97" s="38"/>
      <c r="RU97" s="38"/>
      <c r="RV97" s="38"/>
      <c r="RW97" s="38"/>
      <c r="RX97" s="38"/>
      <c r="RY97" s="38"/>
      <c r="RZ97" s="38"/>
      <c r="SA97" s="38"/>
      <c r="SB97" s="38"/>
      <c r="SC97" s="38"/>
      <c r="SD97" s="38"/>
      <c r="SE97" s="38"/>
      <c r="SF97" s="38"/>
      <c r="SG97" s="38"/>
      <c r="SH97" s="38"/>
      <c r="SI97" s="38"/>
      <c r="SJ97" s="38"/>
      <c r="SK97" s="38"/>
      <c r="SL97" s="38"/>
      <c r="SM97" s="38"/>
      <c r="SN97" s="38"/>
      <c r="SO97" s="38"/>
      <c r="SP97" s="38"/>
      <c r="SQ97" s="38"/>
      <c r="SR97" s="38"/>
      <c r="SS97" s="38"/>
      <c r="ST97" s="38"/>
      <c r="SU97" s="38"/>
      <c r="SV97" s="38"/>
      <c r="SW97" s="38"/>
      <c r="SX97" s="38"/>
      <c r="SY97" s="38"/>
      <c r="SZ97" s="38"/>
      <c r="TA97" s="38"/>
      <c r="TB97" s="38"/>
      <c r="TC97" s="38"/>
      <c r="TD97" s="38"/>
      <c r="TE97" s="38"/>
      <c r="TF97" s="38"/>
      <c r="TG97" s="38"/>
      <c r="TH97" s="38"/>
      <c r="TI97" s="38"/>
      <c r="TJ97" s="38"/>
      <c r="TK97" s="38"/>
      <c r="TL97" s="38"/>
      <c r="TM97" s="38"/>
      <c r="TN97" s="38"/>
      <c r="TO97" s="38"/>
      <c r="TP97" s="38"/>
      <c r="TQ97" s="38"/>
      <c r="TR97" s="38"/>
      <c r="TS97" s="38"/>
      <c r="TT97" s="38"/>
      <c r="TU97" s="38"/>
      <c r="TV97" s="38"/>
      <c r="TW97" s="38"/>
      <c r="TX97" s="38"/>
      <c r="TY97" s="38"/>
      <c r="TZ97" s="38"/>
      <c r="UA97" s="38"/>
      <c r="UB97" s="38"/>
      <c r="UC97" s="38"/>
      <c r="UD97" s="38"/>
      <c r="UE97" s="38"/>
      <c r="UF97" s="38"/>
      <c r="UG97" s="38"/>
      <c r="UH97" s="38"/>
      <c r="UI97" s="38"/>
      <c r="UJ97" s="38"/>
      <c r="UK97" s="38"/>
      <c r="UL97" s="38"/>
      <c r="UM97" s="38"/>
      <c r="UN97" s="38"/>
      <c r="UO97" s="38"/>
      <c r="UP97" s="38"/>
      <c r="UQ97" s="38"/>
      <c r="UR97" s="38"/>
      <c r="US97" s="38"/>
      <c r="UT97" s="38"/>
      <c r="UU97" s="38"/>
      <c r="UV97" s="38"/>
      <c r="UW97" s="38"/>
      <c r="UX97" s="38"/>
      <c r="UY97" s="38"/>
      <c r="UZ97" s="38"/>
      <c r="VA97" s="38"/>
      <c r="VB97" s="38"/>
      <c r="VC97" s="38"/>
      <c r="VD97" s="38"/>
      <c r="VE97" s="38"/>
      <c r="VF97" s="38"/>
      <c r="VG97" s="38"/>
      <c r="VH97" s="38"/>
      <c r="VI97" s="38"/>
      <c r="VJ97" s="38"/>
      <c r="VK97" s="38"/>
      <c r="VL97" s="38"/>
      <c r="VM97" s="38"/>
      <c r="VN97" s="38"/>
      <c r="VO97" s="38"/>
      <c r="VP97" s="38"/>
      <c r="VQ97" s="38"/>
      <c r="VR97" s="38"/>
      <c r="VS97" s="38"/>
      <c r="VT97" s="38"/>
      <c r="VU97" s="38"/>
      <c r="VV97" s="38"/>
      <c r="VW97" s="38"/>
      <c r="VX97" s="38"/>
      <c r="VY97" s="38"/>
      <c r="VZ97" s="38"/>
      <c r="WA97" s="38"/>
      <c r="WB97" s="38"/>
      <c r="WC97" s="38"/>
      <c r="WD97" s="38"/>
      <c r="WE97" s="38"/>
      <c r="WF97" s="38"/>
      <c r="WG97" s="38"/>
      <c r="WH97" s="38"/>
      <c r="WI97" s="38"/>
      <c r="WJ97" s="38"/>
      <c r="WK97" s="38"/>
      <c r="WL97" s="38"/>
      <c r="WM97" s="38"/>
      <c r="WN97" s="38"/>
      <c r="WO97" s="38"/>
      <c r="WP97" s="38"/>
      <c r="WQ97" s="38"/>
      <c r="WR97" s="38"/>
      <c r="WS97" s="38"/>
      <c r="WT97" s="38"/>
      <c r="WU97" s="38"/>
      <c r="WV97" s="38"/>
      <c r="WW97" s="38"/>
      <c r="WX97" s="38"/>
      <c r="WY97" s="38"/>
      <c r="WZ97" s="38"/>
      <c r="XA97" s="38"/>
      <c r="XB97" s="38"/>
      <c r="XC97" s="38"/>
      <c r="XD97" s="38"/>
      <c r="XE97" s="38"/>
      <c r="XF97" s="38"/>
      <c r="XG97" s="38"/>
      <c r="XH97" s="38"/>
      <c r="XI97" s="38"/>
      <c r="XJ97" s="38"/>
      <c r="XK97" s="38"/>
      <c r="XL97" s="38"/>
      <c r="XM97" s="38"/>
      <c r="XN97" s="38"/>
      <c r="XO97" s="38"/>
      <c r="XP97" s="38"/>
      <c r="XQ97" s="38"/>
      <c r="XR97" s="38"/>
      <c r="XS97" s="38"/>
      <c r="XT97" s="38"/>
      <c r="XU97" s="38"/>
      <c r="XV97" s="38"/>
      <c r="XW97" s="38"/>
      <c r="XX97" s="38"/>
      <c r="XY97" s="38"/>
      <c r="XZ97" s="38"/>
      <c r="YA97" s="38"/>
      <c r="YB97" s="38"/>
      <c r="YC97" s="38"/>
      <c r="YD97" s="38"/>
      <c r="YE97" s="38"/>
      <c r="YF97" s="38"/>
      <c r="YG97" s="38"/>
      <c r="YH97" s="38"/>
      <c r="YI97" s="38"/>
      <c r="YJ97" s="38"/>
      <c r="YK97" s="38"/>
      <c r="YL97" s="38"/>
      <c r="YM97" s="38"/>
      <c r="YN97" s="38"/>
      <c r="YO97" s="38"/>
      <c r="YP97" s="38"/>
      <c r="YQ97" s="38"/>
      <c r="YR97" s="38"/>
      <c r="YS97" s="38"/>
      <c r="YT97" s="38"/>
      <c r="YU97" s="38"/>
      <c r="YV97" s="38"/>
      <c r="YW97" s="38"/>
      <c r="YX97" s="38"/>
      <c r="YY97" s="38"/>
      <c r="YZ97" s="38"/>
      <c r="ZA97" s="38"/>
      <c r="ZB97" s="38"/>
      <c r="ZC97" s="38"/>
      <c r="ZD97" s="38"/>
      <c r="ZE97" s="38"/>
      <c r="ZF97" s="38"/>
      <c r="ZG97" s="38"/>
      <c r="ZH97" s="38"/>
      <c r="ZI97" s="38"/>
      <c r="ZJ97" s="38"/>
      <c r="ZK97" s="38"/>
      <c r="ZL97" s="38"/>
      <c r="ZM97" s="38"/>
      <c r="ZN97" s="38"/>
      <c r="ZO97" s="38"/>
      <c r="ZP97" s="38"/>
      <c r="ZQ97" s="38"/>
      <c r="ZR97" s="38"/>
      <c r="ZS97" s="38"/>
      <c r="ZT97" s="38"/>
      <c r="ZU97" s="38"/>
      <c r="ZV97" s="38"/>
      <c r="ZW97" s="38"/>
      <c r="ZX97" s="38"/>
      <c r="ZY97" s="38"/>
      <c r="ZZ97" s="38"/>
      <c r="AAA97" s="38"/>
      <c r="AAB97" s="38"/>
      <c r="AAC97" s="38"/>
      <c r="AAD97" s="38"/>
      <c r="AAE97" s="38"/>
      <c r="AAF97" s="38"/>
      <c r="AAG97" s="38"/>
      <c r="AAH97" s="38"/>
      <c r="AAI97" s="38"/>
      <c r="AAJ97" s="38"/>
      <c r="AAK97" s="38"/>
      <c r="AAL97" s="38"/>
      <c r="AAM97" s="38"/>
      <c r="AAN97" s="38"/>
      <c r="AAO97" s="38"/>
      <c r="AAP97" s="38"/>
      <c r="AAQ97" s="38"/>
      <c r="AAR97" s="38"/>
      <c r="AAS97" s="38"/>
      <c r="AAT97" s="38"/>
      <c r="AAU97" s="38"/>
      <c r="AAV97" s="38"/>
      <c r="AAW97" s="38"/>
      <c r="AAX97" s="38"/>
      <c r="AAY97" s="38"/>
      <c r="AAZ97" s="38"/>
      <c r="ABA97" s="38"/>
      <c r="ABB97" s="38"/>
      <c r="ABC97" s="38"/>
      <c r="ABD97" s="38"/>
      <c r="ABE97" s="38"/>
      <c r="ABF97" s="38"/>
      <c r="ABG97" s="38"/>
      <c r="ABH97" s="38"/>
      <c r="ABI97" s="38"/>
      <c r="ABJ97" s="38"/>
      <c r="ABK97" s="38"/>
      <c r="ABL97" s="38"/>
      <c r="ABM97" s="38"/>
      <c r="ABN97" s="38"/>
      <c r="ABO97" s="38"/>
      <c r="ABP97" s="38"/>
      <c r="ABQ97" s="38"/>
      <c r="ABR97" s="38"/>
      <c r="ABS97" s="38"/>
      <c r="ABT97" s="38"/>
      <c r="ABU97" s="38"/>
      <c r="ABV97" s="38"/>
      <c r="ABW97" s="38"/>
      <c r="ABX97" s="38"/>
      <c r="ABY97" s="38"/>
      <c r="ABZ97" s="38"/>
      <c r="ACA97" s="38"/>
      <c r="ACB97" s="38"/>
      <c r="ACC97" s="38"/>
      <c r="ACD97" s="38"/>
      <c r="ACE97" s="38"/>
      <c r="ACF97" s="38"/>
      <c r="ACG97" s="38"/>
      <c r="ACH97" s="38"/>
      <c r="ACI97" s="38"/>
      <c r="ACJ97" s="38"/>
      <c r="ACK97" s="38"/>
      <c r="ACL97" s="38"/>
      <c r="ACM97" s="38"/>
      <c r="ACN97" s="38"/>
      <c r="ACO97" s="38"/>
      <c r="ACP97" s="38"/>
      <c r="ACQ97" s="38"/>
      <c r="ACR97" s="38"/>
      <c r="ACS97" s="38"/>
      <c r="ACT97" s="38"/>
      <c r="ACU97" s="38"/>
      <c r="ACV97" s="38"/>
      <c r="ACW97" s="38"/>
      <c r="ACX97" s="38"/>
      <c r="ACY97" s="38"/>
      <c r="ACZ97" s="38"/>
      <c r="ADA97" s="38"/>
      <c r="ADB97" s="38"/>
      <c r="ADC97" s="38"/>
      <c r="ADD97" s="38"/>
      <c r="ADE97" s="38"/>
      <c r="ADF97" s="38"/>
      <c r="ADG97" s="38"/>
      <c r="ADH97" s="38"/>
      <c r="ADI97" s="38"/>
      <c r="ADJ97" s="38"/>
      <c r="ADK97" s="38"/>
      <c r="ADL97" s="38"/>
      <c r="ADM97" s="38"/>
      <c r="ADN97" s="38"/>
      <c r="ADO97" s="38"/>
      <c r="ADP97" s="38"/>
      <c r="ADQ97" s="38"/>
      <c r="ADR97" s="38"/>
      <c r="ADS97" s="38"/>
      <c r="ADT97" s="38"/>
      <c r="ADU97" s="38"/>
      <c r="ADV97" s="38"/>
      <c r="ADW97" s="38"/>
      <c r="ADX97" s="38"/>
      <c r="ADY97" s="38"/>
      <c r="ADZ97" s="38"/>
      <c r="AEA97" s="38"/>
      <c r="AEB97" s="38"/>
      <c r="AEC97" s="38"/>
      <c r="AED97" s="38"/>
      <c r="AEE97" s="38"/>
      <c r="AEF97" s="38"/>
      <c r="AEG97" s="38"/>
      <c r="AEH97" s="38"/>
      <c r="AEI97" s="38"/>
      <c r="AEJ97" s="38"/>
      <c r="AEK97" s="38"/>
      <c r="AEL97" s="38"/>
      <c r="AEM97" s="38"/>
      <c r="AEN97" s="38"/>
      <c r="AEO97" s="38"/>
      <c r="AEP97" s="38"/>
      <c r="AEQ97" s="38"/>
      <c r="AER97" s="38"/>
      <c r="AES97" s="38"/>
      <c r="AET97" s="38"/>
      <c r="AEU97" s="38"/>
      <c r="AEV97" s="38"/>
      <c r="AEW97" s="38"/>
      <c r="AEX97" s="38"/>
      <c r="AEY97" s="38"/>
      <c r="AEZ97" s="38"/>
      <c r="AFA97" s="38"/>
      <c r="AFB97" s="38"/>
      <c r="AFC97" s="38"/>
      <c r="AFD97" s="38"/>
      <c r="AFE97" s="38"/>
      <c r="AFF97" s="38"/>
      <c r="AFG97" s="38"/>
      <c r="AFH97" s="38"/>
      <c r="AFI97" s="38"/>
      <c r="AFJ97" s="38"/>
      <c r="AFK97" s="38"/>
      <c r="AFL97" s="38"/>
      <c r="AFM97" s="38"/>
      <c r="AFN97" s="38"/>
      <c r="AFO97" s="38"/>
      <c r="AFP97" s="38"/>
      <c r="AFQ97" s="38"/>
      <c r="AFR97" s="38"/>
      <c r="AFS97" s="38"/>
      <c r="AFT97" s="38"/>
      <c r="AFU97" s="38"/>
      <c r="AFV97" s="38"/>
      <c r="AFW97" s="38"/>
      <c r="AFX97" s="38"/>
      <c r="AFY97" s="38"/>
      <c r="AFZ97" s="38"/>
      <c r="AGA97" s="38"/>
      <c r="AGB97" s="38"/>
      <c r="AGC97" s="38"/>
      <c r="AGD97" s="38"/>
      <c r="AGE97" s="38"/>
      <c r="AGF97" s="38"/>
      <c r="AGG97" s="38"/>
      <c r="AGH97" s="38"/>
      <c r="AGI97" s="38"/>
      <c r="AGJ97" s="38"/>
      <c r="AGK97" s="38"/>
      <c r="AGL97" s="38"/>
      <c r="AGM97" s="38"/>
      <c r="AGN97" s="38"/>
      <c r="AGO97" s="38"/>
      <c r="AGP97" s="38"/>
      <c r="AGQ97" s="38"/>
      <c r="AGR97" s="38"/>
      <c r="AGS97" s="38"/>
      <c r="AGT97" s="38"/>
      <c r="AGU97" s="38"/>
      <c r="AGV97" s="38"/>
      <c r="AGW97" s="38"/>
      <c r="AGX97" s="38"/>
      <c r="AGY97" s="38"/>
      <c r="AGZ97" s="38"/>
      <c r="AHA97" s="38"/>
      <c r="AHB97" s="38"/>
      <c r="AHC97" s="38"/>
      <c r="AHD97" s="38"/>
      <c r="AHE97" s="38"/>
      <c r="AHF97" s="38"/>
      <c r="AHG97" s="38"/>
      <c r="AHH97" s="38"/>
      <c r="AHI97" s="38"/>
      <c r="AHJ97" s="38"/>
      <c r="AHK97" s="38"/>
      <c r="AHL97" s="38"/>
      <c r="AHM97" s="38"/>
      <c r="AHN97" s="38"/>
      <c r="AHO97" s="38"/>
      <c r="AHP97" s="38"/>
      <c r="AHQ97" s="38"/>
      <c r="AHR97" s="38"/>
      <c r="AHS97" s="38"/>
      <c r="AHT97" s="38"/>
      <c r="AHU97" s="38"/>
      <c r="AHV97" s="38"/>
      <c r="AHW97" s="38"/>
      <c r="AHX97" s="38"/>
      <c r="AHY97" s="38"/>
      <c r="AHZ97" s="38"/>
      <c r="AIA97" s="38"/>
      <c r="AIB97" s="38"/>
      <c r="AIC97" s="38"/>
      <c r="AID97" s="38"/>
      <c r="AIE97" s="38"/>
      <c r="AIF97" s="38"/>
      <c r="AIG97" s="38"/>
      <c r="AIH97" s="38"/>
      <c r="AII97" s="38"/>
      <c r="AIJ97" s="38"/>
      <c r="AIK97" s="38"/>
      <c r="AIL97" s="38"/>
      <c r="AIM97" s="38"/>
      <c r="AIN97" s="38"/>
      <c r="AIO97" s="38"/>
      <c r="AIP97" s="38"/>
      <c r="AIQ97" s="38"/>
      <c r="AIR97" s="38"/>
      <c r="AIS97" s="38"/>
      <c r="AIT97" s="38"/>
      <c r="AIU97" s="38"/>
      <c r="AIV97" s="38"/>
      <c r="AIW97" s="38"/>
      <c r="AIX97" s="38"/>
      <c r="AIY97" s="38"/>
      <c r="AIZ97" s="38"/>
      <c r="AJA97" s="38"/>
      <c r="AJB97" s="38"/>
      <c r="AJC97" s="38"/>
      <c r="AJD97" s="38"/>
      <c r="AJE97" s="38"/>
      <c r="AJF97" s="38"/>
      <c r="AJG97" s="38"/>
      <c r="AJH97" s="38"/>
      <c r="AJI97" s="38"/>
      <c r="AJJ97" s="38"/>
      <c r="AJK97" s="38"/>
      <c r="AJL97" s="38"/>
      <c r="AJM97" s="38"/>
      <c r="AJN97" s="38"/>
      <c r="AJO97" s="38"/>
      <c r="AJP97" s="38"/>
      <c r="AJQ97" s="38"/>
      <c r="AJR97" s="38"/>
      <c r="AJS97" s="38"/>
      <c r="AJT97" s="38"/>
      <c r="AJU97" s="38"/>
      <c r="AJV97" s="38"/>
      <c r="AJW97" s="38"/>
      <c r="AJX97" s="38"/>
      <c r="AJY97" s="38"/>
      <c r="AJZ97" s="38"/>
      <c r="AKA97" s="38"/>
      <c r="AKB97" s="38"/>
      <c r="AKC97" s="38"/>
      <c r="AKD97" s="38"/>
      <c r="AKE97" s="38"/>
      <c r="AKF97" s="38"/>
      <c r="AKG97" s="38"/>
      <c r="AKH97" s="38"/>
      <c r="AKI97" s="38"/>
      <c r="AKJ97" s="38"/>
      <c r="AKK97" s="38"/>
      <c r="AKL97" s="38"/>
      <c r="AKM97" s="38"/>
      <c r="AKN97" s="38"/>
      <c r="AKO97" s="38"/>
      <c r="AKP97" s="38"/>
      <c r="AKQ97" s="38"/>
      <c r="AKR97" s="38"/>
      <c r="AKS97" s="38"/>
      <c r="AKT97" s="38"/>
      <c r="AKU97" s="38"/>
      <c r="AKV97" s="38"/>
      <c r="AKW97" s="38"/>
      <c r="AKX97" s="38"/>
      <c r="AKY97" s="38"/>
      <c r="AKZ97" s="38"/>
      <c r="ALA97" s="38"/>
      <c r="ALB97" s="38"/>
      <c r="ALC97" s="38"/>
      <c r="ALD97" s="38"/>
      <c r="ALE97" s="38"/>
      <c r="ALF97" s="38"/>
      <c r="ALG97" s="38"/>
      <c r="ALH97" s="38"/>
      <c r="ALI97" s="38"/>
      <c r="ALJ97" s="38"/>
      <c r="ALK97" s="38"/>
      <c r="ALL97" s="38"/>
      <c r="ALM97" s="38"/>
      <c r="ALN97" s="38"/>
      <c r="ALO97" s="38"/>
      <c r="ALP97" s="38"/>
      <c r="ALQ97" s="38"/>
      <c r="ALR97" s="38"/>
      <c r="ALS97" s="38"/>
      <c r="ALT97" s="38"/>
      <c r="ALU97" s="38"/>
      <c r="ALV97" s="38"/>
      <c r="ALW97" s="38"/>
      <c r="ALX97" s="38"/>
      <c r="ALY97" s="38"/>
      <c r="ALZ97" s="38"/>
      <c r="AMA97" s="38"/>
      <c r="AMB97" s="38"/>
      <c r="AMC97" s="38"/>
      <c r="AMD97" s="38"/>
      <c r="AME97" s="38"/>
      <c r="AMF97" s="38"/>
      <c r="AMG97" s="38"/>
      <c r="AMH97" s="38"/>
      <c r="AMI97" s="38"/>
      <c r="AMJ97" s="38"/>
      <c r="AMK97" s="38"/>
      <c r="AML97" s="38"/>
      <c r="AMM97" s="38"/>
      <c r="AMN97" s="38"/>
      <c r="AMO97" s="38"/>
      <c r="AMP97" s="38"/>
      <c r="AMQ97" s="38"/>
      <c r="AMR97" s="38"/>
      <c r="AMS97" s="38"/>
      <c r="AMT97" s="38"/>
      <c r="AMU97" s="38"/>
      <c r="AMV97" s="38"/>
      <c r="AMW97" s="38"/>
      <c r="AMX97" s="38"/>
      <c r="AMY97" s="38"/>
      <c r="AMZ97" s="38"/>
      <c r="ANA97" s="38"/>
      <c r="ANB97" s="38"/>
      <c r="ANC97" s="38"/>
      <c r="AND97" s="38"/>
      <c r="ANE97" s="38"/>
      <c r="ANF97" s="38"/>
      <c r="ANG97" s="38"/>
      <c r="ANH97" s="38"/>
      <c r="ANI97" s="38"/>
      <c r="ANJ97" s="38"/>
      <c r="ANK97" s="38"/>
      <c r="ANL97" s="38"/>
      <c r="ANM97" s="38"/>
      <c r="ANN97" s="38"/>
      <c r="ANO97" s="38"/>
      <c r="ANP97" s="38"/>
      <c r="ANQ97" s="38"/>
      <c r="ANR97" s="38"/>
      <c r="ANS97" s="38"/>
      <c r="ANT97" s="38"/>
      <c r="ANU97" s="38"/>
      <c r="ANV97" s="38"/>
      <c r="ANW97" s="38"/>
      <c r="ANX97" s="38"/>
      <c r="ANY97" s="38"/>
      <c r="ANZ97" s="38"/>
      <c r="AOA97" s="38"/>
      <c r="AOB97" s="38"/>
      <c r="AOC97" s="38"/>
      <c r="AOD97" s="38"/>
      <c r="AOE97" s="38"/>
      <c r="AOF97" s="38"/>
      <c r="AOG97" s="38"/>
      <c r="AOH97" s="38"/>
      <c r="AOI97" s="38"/>
      <c r="AOJ97" s="38"/>
      <c r="AOK97" s="38"/>
      <c r="AOL97" s="38"/>
      <c r="AOM97" s="38"/>
      <c r="AON97" s="38"/>
      <c r="AOO97" s="38"/>
      <c r="AOP97" s="38"/>
      <c r="AOQ97" s="38"/>
      <c r="AOR97" s="38"/>
      <c r="AOS97" s="38"/>
      <c r="AOT97" s="38"/>
      <c r="AOU97" s="38"/>
      <c r="AOV97" s="38"/>
      <c r="AOW97" s="38"/>
      <c r="AOX97" s="38"/>
      <c r="AOY97" s="38"/>
      <c r="AOZ97" s="38"/>
      <c r="APA97" s="38"/>
      <c r="APB97" s="38"/>
      <c r="APC97" s="38"/>
      <c r="APD97" s="38"/>
      <c r="APE97" s="38"/>
      <c r="APF97" s="38"/>
      <c r="APG97" s="38"/>
      <c r="APH97" s="38"/>
      <c r="API97" s="38"/>
      <c r="APJ97" s="38"/>
      <c r="APK97" s="38"/>
      <c r="APL97" s="38"/>
      <c r="APM97" s="38"/>
      <c r="APN97" s="38"/>
      <c r="APO97" s="38"/>
      <c r="APP97" s="38"/>
      <c r="APQ97" s="38"/>
      <c r="APR97" s="38"/>
      <c r="APS97" s="38"/>
      <c r="APT97" s="38"/>
      <c r="APU97" s="38"/>
      <c r="APV97" s="38"/>
      <c r="APW97" s="38"/>
      <c r="APX97" s="38"/>
      <c r="APY97" s="38"/>
      <c r="APZ97" s="38"/>
      <c r="AQA97" s="38"/>
      <c r="AQB97" s="38"/>
      <c r="AQC97" s="38"/>
      <c r="AQD97" s="38"/>
      <c r="AQE97" s="38"/>
      <c r="AQF97" s="38"/>
      <c r="AQG97" s="38"/>
      <c r="AQH97" s="38"/>
      <c r="AQI97" s="38"/>
      <c r="AQJ97" s="38"/>
      <c r="AQK97" s="38"/>
      <c r="AQL97" s="38"/>
      <c r="AQM97" s="38"/>
      <c r="AQN97" s="38"/>
      <c r="AQO97" s="38"/>
      <c r="AQP97" s="38"/>
      <c r="AQQ97" s="38"/>
      <c r="AQR97" s="38"/>
      <c r="AQS97" s="38"/>
      <c r="AQT97" s="38"/>
      <c r="AQU97" s="38"/>
      <c r="AQV97" s="38"/>
      <c r="AQW97" s="38"/>
      <c r="AQX97" s="38"/>
      <c r="AQY97" s="38"/>
      <c r="AQZ97" s="38"/>
      <c r="ARA97" s="38"/>
      <c r="ARB97" s="38"/>
      <c r="ARC97" s="38"/>
      <c r="ARD97" s="38"/>
      <c r="ARE97" s="38"/>
      <c r="ARF97" s="38"/>
      <c r="ARG97" s="38"/>
      <c r="ARH97" s="38"/>
      <c r="ARI97" s="38"/>
      <c r="ARJ97" s="38"/>
      <c r="ARK97" s="38"/>
      <c r="ARL97" s="38"/>
      <c r="ARM97" s="38"/>
      <c r="ARN97" s="38"/>
      <c r="ARO97" s="38"/>
      <c r="ARP97" s="38"/>
      <c r="ARQ97" s="38"/>
      <c r="ARR97" s="38"/>
      <c r="ARS97" s="38"/>
      <c r="ART97" s="38"/>
      <c r="ARU97" s="38"/>
      <c r="ARV97" s="38"/>
      <c r="ARW97" s="38"/>
      <c r="ARX97" s="38"/>
      <c r="ARY97" s="38"/>
      <c r="ARZ97" s="38"/>
      <c r="ASA97" s="38"/>
      <c r="ASB97" s="38"/>
      <c r="ASC97" s="38"/>
      <c r="ASD97" s="38"/>
      <c r="ASE97" s="38"/>
      <c r="ASF97" s="38"/>
      <c r="ASG97" s="38"/>
      <c r="ASH97" s="38"/>
      <c r="ASI97" s="38"/>
      <c r="ASJ97" s="38"/>
      <c r="ASK97" s="38"/>
      <c r="ASL97" s="38"/>
      <c r="ASM97" s="38"/>
      <c r="ASN97" s="38"/>
      <c r="ASO97" s="38"/>
      <c r="ASP97" s="38"/>
      <c r="ASQ97" s="38"/>
      <c r="ASR97" s="38"/>
      <c r="ASS97" s="38"/>
      <c r="AST97" s="38"/>
      <c r="ASU97" s="38"/>
      <c r="ASV97" s="38"/>
      <c r="ASW97" s="38"/>
      <c r="ASX97" s="38"/>
      <c r="ASY97" s="38"/>
      <c r="ASZ97" s="38"/>
      <c r="ATA97" s="38"/>
      <c r="ATB97" s="38"/>
      <c r="ATC97" s="38"/>
      <c r="ATD97" s="38"/>
      <c r="ATE97" s="38"/>
      <c r="ATF97" s="38"/>
      <c r="ATG97" s="38"/>
      <c r="ATH97" s="38"/>
      <c r="ATI97" s="38"/>
      <c r="ATJ97" s="38"/>
      <c r="ATK97" s="38"/>
      <c r="ATL97" s="38"/>
      <c r="ATM97" s="38"/>
      <c r="ATN97" s="38"/>
      <c r="ATO97" s="38"/>
      <c r="ATP97" s="38"/>
      <c r="ATQ97" s="38"/>
      <c r="ATR97" s="38"/>
      <c r="ATS97" s="38"/>
      <c r="ATT97" s="38"/>
      <c r="ATU97" s="38"/>
      <c r="ATV97" s="38"/>
      <c r="ATW97" s="38"/>
      <c r="ATX97" s="38"/>
      <c r="ATY97" s="38"/>
      <c r="ATZ97" s="38"/>
      <c r="AUA97" s="38"/>
      <c r="AUB97" s="38"/>
      <c r="AUC97" s="38"/>
      <c r="AUD97" s="38"/>
      <c r="AUE97" s="38"/>
      <c r="AUF97" s="38"/>
      <c r="AUG97" s="38"/>
      <c r="AUH97" s="38"/>
      <c r="AUI97" s="38"/>
      <c r="AUJ97" s="38"/>
      <c r="AUK97" s="38"/>
      <c r="AUL97" s="38"/>
      <c r="AUM97" s="38"/>
      <c r="AUN97" s="38"/>
      <c r="AUO97" s="38"/>
      <c r="AUP97" s="38"/>
      <c r="AUQ97" s="38"/>
      <c r="AUR97" s="38"/>
      <c r="AUS97" s="38"/>
      <c r="AUT97" s="38"/>
      <c r="AUU97" s="38"/>
      <c r="AUV97" s="38"/>
      <c r="AUW97" s="38"/>
      <c r="AUX97" s="38"/>
      <c r="AUY97" s="38"/>
      <c r="AUZ97" s="38"/>
      <c r="AVA97" s="38"/>
      <c r="AVB97" s="38"/>
      <c r="AVC97" s="38"/>
      <c r="AVD97" s="38"/>
      <c r="AVE97" s="38"/>
      <c r="AVF97" s="38"/>
      <c r="AVG97" s="38"/>
      <c r="AVH97" s="38"/>
      <c r="AVI97" s="38"/>
      <c r="AVJ97" s="38"/>
      <c r="AVK97" s="38"/>
      <c r="AVL97" s="38"/>
      <c r="AVM97" s="38"/>
      <c r="AVN97" s="38"/>
      <c r="AVO97" s="38"/>
      <c r="AVP97" s="38"/>
      <c r="AVQ97" s="38"/>
      <c r="AVR97" s="38"/>
      <c r="AVS97" s="38"/>
      <c r="AVT97" s="38"/>
      <c r="AVU97" s="38"/>
      <c r="AVV97" s="38"/>
      <c r="AVW97" s="38"/>
      <c r="AVX97" s="38"/>
      <c r="AVY97" s="38"/>
      <c r="AVZ97" s="38"/>
      <c r="AWA97" s="38"/>
      <c r="AWB97" s="38"/>
      <c r="AWC97" s="38"/>
      <c r="AWD97" s="38"/>
      <c r="AWE97" s="38"/>
      <c r="AWF97" s="38"/>
      <c r="AWG97" s="38"/>
      <c r="AWH97" s="38"/>
      <c r="AWI97" s="38"/>
      <c r="AWJ97" s="38"/>
      <c r="AWK97" s="38"/>
      <c r="AWL97" s="38"/>
      <c r="AWM97" s="38"/>
      <c r="AWN97" s="38"/>
      <c r="AWO97" s="38"/>
      <c r="AWP97" s="38"/>
      <c r="AWQ97" s="38"/>
      <c r="AWR97" s="38"/>
      <c r="AWS97" s="38"/>
      <c r="AWT97" s="38"/>
      <c r="AWU97" s="38"/>
      <c r="AWV97" s="38"/>
      <c r="AWW97" s="38"/>
      <c r="AWX97" s="38"/>
      <c r="AWY97" s="38"/>
      <c r="AWZ97" s="38"/>
      <c r="AXA97" s="38"/>
      <c r="AXB97" s="38"/>
      <c r="AXC97" s="38"/>
      <c r="AXD97" s="38"/>
      <c r="AXE97" s="38"/>
      <c r="AXF97" s="38"/>
      <c r="AXG97" s="38"/>
      <c r="AXH97" s="38"/>
      <c r="AXI97" s="38"/>
      <c r="AXJ97" s="38"/>
      <c r="AXK97" s="38"/>
      <c r="AXL97" s="38"/>
      <c r="AXM97" s="38"/>
      <c r="AXN97" s="38"/>
      <c r="AXO97" s="38"/>
      <c r="AXP97" s="38"/>
      <c r="AXQ97" s="38"/>
      <c r="AXR97" s="38"/>
      <c r="AXS97" s="38"/>
      <c r="AXT97" s="38"/>
      <c r="AXU97" s="38"/>
      <c r="AXV97" s="38"/>
      <c r="AXW97" s="38"/>
      <c r="AXX97" s="38"/>
      <c r="AXY97" s="38"/>
      <c r="AXZ97" s="38"/>
      <c r="AYA97" s="38"/>
      <c r="AYB97" s="38"/>
      <c r="AYC97" s="38"/>
      <c r="AYD97" s="38"/>
      <c r="AYE97" s="38"/>
      <c r="AYF97" s="38"/>
      <c r="AYG97" s="38"/>
      <c r="AYH97" s="38"/>
      <c r="AYI97" s="38"/>
      <c r="AYJ97" s="38"/>
      <c r="AYK97" s="38"/>
      <c r="AYL97" s="38"/>
      <c r="AYM97" s="38"/>
      <c r="AYN97" s="38"/>
      <c r="AYO97" s="38"/>
      <c r="AYP97" s="38"/>
      <c r="AYQ97" s="38"/>
      <c r="AYR97" s="38"/>
      <c r="AYS97" s="38"/>
      <c r="AYT97" s="38"/>
      <c r="AYU97" s="38"/>
      <c r="AYV97" s="38"/>
      <c r="AYW97" s="38"/>
      <c r="AYX97" s="38"/>
      <c r="AYY97" s="38"/>
      <c r="AYZ97" s="38"/>
      <c r="AZA97" s="38"/>
      <c r="AZB97" s="38"/>
      <c r="AZC97" s="38"/>
      <c r="AZD97" s="38"/>
      <c r="AZE97" s="38"/>
      <c r="AZF97" s="38"/>
      <c r="AZG97" s="38"/>
      <c r="AZH97" s="38"/>
      <c r="AZI97" s="38"/>
      <c r="AZJ97" s="38"/>
      <c r="AZK97" s="38"/>
      <c r="AZL97" s="38"/>
      <c r="AZM97" s="38"/>
      <c r="AZN97" s="38"/>
      <c r="AZO97" s="38"/>
      <c r="AZP97" s="38"/>
      <c r="AZQ97" s="38"/>
      <c r="AZR97" s="38"/>
      <c r="AZS97" s="38"/>
      <c r="AZT97" s="38"/>
      <c r="AZU97" s="38"/>
      <c r="AZV97" s="38"/>
      <c r="AZW97" s="38"/>
      <c r="AZX97" s="38"/>
      <c r="AZY97" s="38"/>
      <c r="AZZ97" s="38"/>
      <c r="BAA97" s="38"/>
      <c r="BAB97" s="38"/>
      <c r="BAC97" s="38"/>
      <c r="BAD97" s="38"/>
      <c r="BAE97" s="38"/>
      <c r="BAF97" s="38"/>
      <c r="BAG97" s="38"/>
      <c r="BAH97" s="38"/>
      <c r="BAI97" s="38"/>
      <c r="BAJ97" s="38"/>
      <c r="BAK97" s="38"/>
      <c r="BAL97" s="38"/>
      <c r="BAM97" s="38"/>
      <c r="BAN97" s="38"/>
      <c r="BAO97" s="38"/>
      <c r="BAP97" s="38"/>
      <c r="BAQ97" s="38"/>
      <c r="BAR97" s="38"/>
      <c r="BAS97" s="38"/>
      <c r="BAT97" s="38"/>
      <c r="BAU97" s="38"/>
      <c r="BAV97" s="38"/>
      <c r="BAW97" s="38"/>
      <c r="BAX97" s="38"/>
      <c r="BAY97" s="38"/>
      <c r="BAZ97" s="38"/>
      <c r="BBA97" s="38"/>
      <c r="BBB97" s="38"/>
      <c r="BBC97" s="38"/>
      <c r="BBD97" s="38"/>
      <c r="BBE97" s="38"/>
      <c r="BBF97" s="38"/>
      <c r="BBG97" s="38"/>
      <c r="BBH97" s="38"/>
      <c r="BBI97" s="38"/>
      <c r="BBJ97" s="38"/>
      <c r="BBK97" s="38"/>
      <c r="BBL97" s="38"/>
      <c r="BBM97" s="38"/>
      <c r="BBN97" s="38"/>
      <c r="BBO97" s="38"/>
      <c r="BBP97" s="38"/>
      <c r="BBQ97" s="38"/>
      <c r="BBR97" s="38"/>
      <c r="BBS97" s="38"/>
      <c r="BBT97" s="38"/>
      <c r="BBU97" s="38"/>
      <c r="BBV97" s="38"/>
      <c r="BBW97" s="38"/>
      <c r="BBX97" s="38"/>
      <c r="BBY97" s="38"/>
      <c r="BBZ97" s="38"/>
      <c r="BCA97" s="38"/>
      <c r="BCB97" s="38"/>
      <c r="BCC97" s="38"/>
      <c r="BCD97" s="38"/>
      <c r="BCE97" s="38"/>
      <c r="BCF97" s="38"/>
      <c r="BCG97" s="38"/>
      <c r="BCH97" s="38"/>
      <c r="BCI97" s="38"/>
      <c r="BCJ97" s="38"/>
      <c r="BCK97" s="38"/>
      <c r="BCL97" s="38"/>
      <c r="BCM97" s="38"/>
      <c r="BCN97" s="38"/>
      <c r="BCO97" s="38"/>
      <c r="BCP97" s="38"/>
      <c r="BCQ97" s="38"/>
      <c r="BCR97" s="38"/>
      <c r="BCS97" s="38"/>
      <c r="BCT97" s="38"/>
      <c r="BCU97" s="38"/>
      <c r="BCV97" s="38"/>
      <c r="BCW97" s="38"/>
      <c r="BCX97" s="38"/>
      <c r="BCY97" s="38"/>
      <c r="BCZ97" s="38"/>
      <c r="BDA97" s="38"/>
      <c r="BDB97" s="38"/>
      <c r="BDC97" s="38"/>
      <c r="BDD97" s="38"/>
      <c r="BDE97" s="38"/>
      <c r="BDF97" s="38"/>
      <c r="BDG97" s="38"/>
      <c r="BDH97" s="38"/>
      <c r="BDI97" s="38"/>
      <c r="BDJ97" s="38"/>
      <c r="BDK97" s="38"/>
      <c r="BDL97" s="38"/>
      <c r="BDM97" s="38"/>
      <c r="BDN97" s="38"/>
      <c r="BDO97" s="38"/>
      <c r="BDP97" s="38"/>
      <c r="BDQ97" s="38"/>
      <c r="BDR97" s="38"/>
      <c r="BDS97" s="38"/>
      <c r="BDT97" s="38"/>
      <c r="BDU97" s="38"/>
      <c r="BDV97" s="38"/>
      <c r="BDW97" s="38"/>
      <c r="BDX97" s="38"/>
      <c r="BDY97" s="38"/>
      <c r="BDZ97" s="38"/>
      <c r="BEA97" s="38"/>
      <c r="BEB97" s="38"/>
      <c r="BEC97" s="38"/>
      <c r="BED97" s="38"/>
      <c r="BEE97" s="38"/>
      <c r="BEF97" s="38"/>
      <c r="BEG97" s="38"/>
      <c r="BEH97" s="38"/>
      <c r="BEI97" s="38"/>
      <c r="BEJ97" s="38"/>
      <c r="BEK97" s="38"/>
      <c r="BEL97" s="38"/>
      <c r="BEM97" s="38"/>
      <c r="BEN97" s="38"/>
      <c r="BEO97" s="38"/>
      <c r="BEP97" s="38"/>
      <c r="BEQ97" s="38"/>
      <c r="BER97" s="38"/>
      <c r="BES97" s="38"/>
      <c r="BET97" s="38"/>
      <c r="BEU97" s="38"/>
      <c r="BEV97" s="38"/>
      <c r="BEW97" s="38"/>
      <c r="BEX97" s="38"/>
      <c r="BEY97" s="38"/>
      <c r="BEZ97" s="38"/>
      <c r="BFA97" s="38"/>
      <c r="BFB97" s="38"/>
      <c r="BFC97" s="38"/>
      <c r="BFD97" s="38"/>
      <c r="BFE97" s="38"/>
      <c r="BFF97" s="38"/>
      <c r="BFG97" s="38"/>
      <c r="BFH97" s="38"/>
      <c r="BFI97" s="38"/>
      <c r="BFJ97" s="38"/>
      <c r="BFK97" s="38"/>
      <c r="BFL97" s="38"/>
      <c r="BFM97" s="38"/>
      <c r="BFN97" s="38"/>
      <c r="BFO97" s="38"/>
      <c r="BFP97" s="38"/>
      <c r="BFQ97" s="38"/>
      <c r="BFR97" s="38"/>
      <c r="BFS97" s="38"/>
      <c r="BFT97" s="38"/>
      <c r="BFU97" s="38"/>
      <c r="BFV97" s="38"/>
      <c r="BFW97" s="38"/>
      <c r="BFX97" s="38"/>
      <c r="BFY97" s="38"/>
      <c r="BFZ97" s="38"/>
      <c r="BGA97" s="38"/>
      <c r="BGB97" s="38"/>
      <c r="BGC97" s="38"/>
      <c r="BGD97" s="38"/>
      <c r="BGE97" s="38"/>
      <c r="BGF97" s="38"/>
      <c r="BGG97" s="38"/>
      <c r="BGH97" s="38"/>
      <c r="BGI97" s="38"/>
      <c r="BGJ97" s="38"/>
      <c r="BGK97" s="38"/>
      <c r="BGL97" s="38"/>
      <c r="BGM97" s="38"/>
      <c r="BGN97" s="38"/>
      <c r="BGO97" s="38"/>
      <c r="BGP97" s="38"/>
      <c r="BGQ97" s="38"/>
      <c r="BGR97" s="38"/>
      <c r="BGS97" s="38"/>
      <c r="BGT97" s="38"/>
      <c r="BGU97" s="38"/>
      <c r="BGV97" s="38"/>
      <c r="BGW97" s="38"/>
      <c r="BGX97" s="38"/>
      <c r="BGY97" s="38"/>
      <c r="BGZ97" s="38"/>
      <c r="BHA97" s="38"/>
      <c r="BHB97" s="38"/>
      <c r="BHC97" s="38"/>
      <c r="BHD97" s="38"/>
      <c r="BHE97" s="38"/>
      <c r="BHF97" s="38"/>
      <c r="BHG97" s="38"/>
      <c r="BHH97" s="38"/>
      <c r="BHI97" s="38"/>
      <c r="BHJ97" s="38"/>
      <c r="BHK97" s="38"/>
      <c r="BHL97" s="38"/>
      <c r="BHM97" s="38"/>
      <c r="BHN97" s="38"/>
      <c r="BHO97" s="38"/>
      <c r="BHP97" s="38"/>
      <c r="BHQ97" s="38"/>
      <c r="BHR97" s="38"/>
      <c r="BHS97" s="38"/>
      <c r="BHT97" s="38"/>
      <c r="BHU97" s="38"/>
      <c r="BHV97" s="38"/>
      <c r="BHW97" s="38"/>
      <c r="BHX97" s="38"/>
      <c r="BHY97" s="38"/>
      <c r="BHZ97" s="38"/>
      <c r="BIA97" s="38"/>
      <c r="BIB97" s="38"/>
      <c r="BIC97" s="38"/>
      <c r="BID97" s="38"/>
      <c r="BIE97" s="38"/>
      <c r="BIF97" s="38"/>
      <c r="BIG97" s="38"/>
      <c r="BIH97" s="38"/>
      <c r="BII97" s="38"/>
      <c r="BIJ97" s="38"/>
      <c r="BIK97" s="38"/>
      <c r="BIL97" s="38"/>
      <c r="BIM97" s="38"/>
      <c r="BIN97" s="38"/>
      <c r="BIO97" s="38"/>
      <c r="BIP97" s="38"/>
      <c r="BIQ97" s="38"/>
      <c r="BIR97" s="38"/>
      <c r="BIS97" s="38"/>
      <c r="BIT97" s="38"/>
      <c r="BIU97" s="38"/>
      <c r="BIV97" s="38"/>
      <c r="BIW97" s="38"/>
      <c r="BIX97" s="38"/>
      <c r="BIY97" s="38"/>
      <c r="BIZ97" s="38"/>
      <c r="BJA97" s="38"/>
      <c r="BJB97" s="38"/>
      <c r="BJC97" s="38"/>
      <c r="BJD97" s="38"/>
      <c r="BJE97" s="38"/>
      <c r="BJF97" s="38"/>
      <c r="BJG97" s="38"/>
      <c r="BJH97" s="38"/>
      <c r="BJI97" s="38"/>
      <c r="BJJ97" s="38"/>
      <c r="BJK97" s="38"/>
      <c r="BJL97" s="38"/>
      <c r="BJM97" s="38"/>
      <c r="BJN97" s="38"/>
      <c r="BJO97" s="38"/>
      <c r="BJP97" s="38"/>
      <c r="BJQ97" s="38"/>
      <c r="BJR97" s="38"/>
      <c r="BJS97" s="38"/>
      <c r="BJT97" s="38"/>
      <c r="BJU97" s="38"/>
      <c r="BJV97" s="38"/>
      <c r="BJW97" s="38"/>
      <c r="BJX97" s="38"/>
      <c r="BJY97" s="38"/>
      <c r="BJZ97" s="38"/>
      <c r="BKA97" s="38"/>
      <c r="BKB97" s="38"/>
      <c r="BKC97" s="38"/>
      <c r="BKD97" s="38"/>
      <c r="BKE97" s="38"/>
      <c r="BKF97" s="38"/>
      <c r="BKG97" s="38"/>
      <c r="BKH97" s="38"/>
      <c r="BKI97" s="38"/>
      <c r="BKJ97" s="38"/>
      <c r="BKK97" s="38"/>
      <c r="BKL97" s="38"/>
      <c r="BKM97" s="38"/>
      <c r="BKN97" s="38"/>
      <c r="BKO97" s="38"/>
      <c r="BKP97" s="38"/>
      <c r="BKQ97" s="38"/>
      <c r="BKR97" s="38"/>
      <c r="BKS97" s="38"/>
      <c r="BKT97" s="38"/>
      <c r="BKU97" s="38"/>
      <c r="BKV97" s="38"/>
      <c r="BKW97" s="38"/>
      <c r="BKX97" s="38"/>
      <c r="BKY97" s="38"/>
      <c r="BKZ97" s="38"/>
      <c r="BLA97" s="38"/>
      <c r="BLB97" s="38"/>
      <c r="BLC97" s="38"/>
      <c r="BLD97" s="38"/>
      <c r="BLE97" s="38"/>
      <c r="BLF97" s="38"/>
      <c r="BLG97" s="38"/>
      <c r="BLH97" s="38"/>
      <c r="BLI97" s="38"/>
      <c r="BLJ97" s="38"/>
      <c r="BLK97" s="38"/>
      <c r="BLL97" s="38"/>
      <c r="BLM97" s="38"/>
      <c r="BLN97" s="38"/>
      <c r="BLO97" s="38"/>
      <c r="BLP97" s="38"/>
      <c r="BLQ97" s="38"/>
      <c r="BLR97" s="38"/>
      <c r="BLS97" s="38"/>
      <c r="BLT97" s="38"/>
      <c r="BLU97" s="38"/>
      <c r="BLV97" s="38"/>
      <c r="BLW97" s="38"/>
      <c r="BLX97" s="38"/>
      <c r="BLY97" s="38"/>
      <c r="BLZ97" s="38"/>
      <c r="BMA97" s="38"/>
      <c r="BMB97" s="38"/>
      <c r="BMC97" s="38"/>
      <c r="BMD97" s="38"/>
      <c r="BME97" s="38"/>
      <c r="BMF97" s="38"/>
      <c r="BMG97" s="38"/>
      <c r="BMH97" s="38"/>
      <c r="BMI97" s="38"/>
      <c r="BMJ97" s="38"/>
      <c r="BMK97" s="38"/>
      <c r="BML97" s="38"/>
      <c r="BMM97" s="38"/>
      <c r="BMN97" s="38"/>
      <c r="BMO97" s="38"/>
      <c r="BMP97" s="38"/>
      <c r="BMQ97" s="38"/>
      <c r="BMR97" s="38"/>
      <c r="BMS97" s="38"/>
      <c r="BMT97" s="38"/>
      <c r="BMU97" s="38"/>
      <c r="BMV97" s="38"/>
      <c r="BMW97" s="38"/>
      <c r="BMX97" s="38"/>
      <c r="BMY97" s="38"/>
      <c r="BMZ97" s="38"/>
      <c r="BNA97" s="38"/>
      <c r="BNB97" s="38"/>
      <c r="BNC97" s="38"/>
      <c r="BND97" s="38"/>
      <c r="BNE97" s="38"/>
      <c r="BNF97" s="38"/>
      <c r="BNG97" s="38"/>
      <c r="BNH97" s="38"/>
      <c r="BNI97" s="38"/>
      <c r="BNJ97" s="38"/>
      <c r="BNK97" s="38"/>
      <c r="BNL97" s="38"/>
      <c r="BNM97" s="38"/>
      <c r="BNN97" s="38"/>
      <c r="BNO97" s="38"/>
      <c r="BNP97" s="38"/>
      <c r="BNQ97" s="38"/>
      <c r="BNR97" s="38"/>
      <c r="BNS97" s="38"/>
      <c r="BNT97" s="38"/>
      <c r="BNU97" s="38"/>
      <c r="BNV97" s="38"/>
      <c r="BNW97" s="38"/>
      <c r="BNX97" s="38"/>
      <c r="BNY97" s="38"/>
      <c r="BNZ97" s="38"/>
      <c r="BOA97" s="38"/>
      <c r="BOB97" s="38"/>
      <c r="BOC97" s="38"/>
      <c r="BOD97" s="38"/>
      <c r="BOE97" s="38"/>
      <c r="BOF97" s="38"/>
      <c r="BOG97" s="38"/>
      <c r="BOH97" s="38"/>
      <c r="BOI97" s="38"/>
      <c r="BOJ97" s="38"/>
      <c r="BOK97" s="38"/>
      <c r="BOL97" s="38"/>
      <c r="BOM97" s="38"/>
      <c r="BON97" s="38"/>
      <c r="BOO97" s="38"/>
      <c r="BOP97" s="38"/>
      <c r="BOQ97" s="38"/>
      <c r="BOR97" s="38"/>
      <c r="BOS97" s="38"/>
      <c r="BOT97" s="38"/>
      <c r="BOU97" s="38"/>
      <c r="BOV97" s="38"/>
      <c r="BOW97" s="38"/>
      <c r="BOX97" s="38"/>
      <c r="BOY97" s="38"/>
      <c r="BOZ97" s="38"/>
      <c r="BPA97" s="38"/>
      <c r="BPB97" s="38"/>
      <c r="BPC97" s="38"/>
      <c r="BPD97" s="38"/>
      <c r="BPE97" s="38"/>
      <c r="BPF97" s="38"/>
      <c r="BPG97" s="38"/>
      <c r="BPH97" s="38"/>
      <c r="BPI97" s="38"/>
      <c r="BPJ97" s="38"/>
      <c r="BPK97" s="38"/>
      <c r="BPL97" s="38"/>
      <c r="BPM97" s="38"/>
      <c r="BPN97" s="38"/>
      <c r="BPO97" s="38"/>
      <c r="BPP97" s="38"/>
      <c r="BPQ97" s="38"/>
      <c r="BPR97" s="38"/>
      <c r="BPS97" s="38"/>
      <c r="BPT97" s="38"/>
      <c r="BPU97" s="38"/>
      <c r="BPV97" s="38"/>
      <c r="BPW97" s="38"/>
      <c r="BPX97" s="38"/>
      <c r="BPY97" s="38"/>
      <c r="BPZ97" s="38"/>
      <c r="BQA97" s="38"/>
      <c r="BQB97" s="38"/>
      <c r="BQC97" s="38"/>
      <c r="BQD97" s="38"/>
      <c r="BQE97" s="38"/>
      <c r="BQF97" s="38"/>
      <c r="BQG97" s="38"/>
      <c r="BQH97" s="38"/>
      <c r="BQI97" s="38"/>
      <c r="BQJ97" s="38"/>
      <c r="BQK97" s="38"/>
      <c r="BQL97" s="38"/>
      <c r="BQM97" s="38"/>
      <c r="BQN97" s="38"/>
      <c r="BQO97" s="38"/>
      <c r="BQP97" s="38"/>
      <c r="BQQ97" s="38"/>
      <c r="BQR97" s="38"/>
      <c r="BQS97" s="38"/>
      <c r="BQT97" s="38"/>
      <c r="BQU97" s="38"/>
      <c r="BQV97" s="38"/>
      <c r="BQW97" s="38"/>
      <c r="BQX97" s="38"/>
      <c r="BQY97" s="38"/>
      <c r="BQZ97" s="38"/>
      <c r="BRA97" s="38"/>
      <c r="BRB97" s="38"/>
      <c r="BRC97" s="38"/>
      <c r="BRD97" s="38"/>
      <c r="BRE97" s="38"/>
      <c r="BRF97" s="38"/>
      <c r="BRG97" s="38"/>
      <c r="BRH97" s="38"/>
      <c r="BRI97" s="38"/>
      <c r="BRJ97" s="38"/>
      <c r="BRK97" s="38"/>
      <c r="BRL97" s="38"/>
      <c r="BRM97" s="38"/>
      <c r="BRN97" s="38"/>
      <c r="BRO97" s="38"/>
      <c r="BRP97" s="38"/>
      <c r="BRQ97" s="38"/>
      <c r="BRR97" s="38"/>
      <c r="BRS97" s="38"/>
      <c r="BRT97" s="38"/>
      <c r="BRU97" s="38"/>
      <c r="BRV97" s="38"/>
      <c r="BRW97" s="38"/>
      <c r="BRX97" s="38"/>
      <c r="BRY97" s="38"/>
      <c r="BRZ97" s="38"/>
      <c r="BSA97" s="38"/>
      <c r="BSB97" s="38"/>
      <c r="BSC97" s="38"/>
      <c r="BSD97" s="38"/>
      <c r="BSE97" s="38"/>
      <c r="BSF97" s="38"/>
      <c r="BSG97" s="38"/>
      <c r="BSH97" s="38"/>
      <c r="BSI97" s="38"/>
      <c r="BSJ97" s="38"/>
      <c r="BSK97" s="38"/>
      <c r="BSL97" s="38"/>
      <c r="BSM97" s="38"/>
      <c r="BSN97" s="38"/>
      <c r="BSO97" s="38"/>
      <c r="BSP97" s="38"/>
      <c r="BSQ97" s="38"/>
      <c r="BSR97" s="38"/>
      <c r="BSS97" s="38"/>
      <c r="BST97" s="38"/>
      <c r="BSU97" s="38"/>
      <c r="BSV97" s="38"/>
      <c r="BSW97" s="38"/>
      <c r="BSX97" s="38"/>
      <c r="BSY97" s="38"/>
      <c r="BSZ97" s="38"/>
      <c r="BTA97" s="38"/>
      <c r="BTB97" s="38"/>
      <c r="BTC97" s="38"/>
      <c r="BTD97" s="38"/>
      <c r="BTE97" s="38"/>
      <c r="BTF97" s="38"/>
      <c r="BTG97" s="38"/>
      <c r="BTH97" s="38"/>
      <c r="BTI97" s="38"/>
      <c r="BTJ97" s="38"/>
      <c r="BTK97" s="38"/>
      <c r="BTL97" s="38"/>
      <c r="BTM97" s="38"/>
      <c r="BTN97" s="38"/>
      <c r="BTO97" s="38"/>
      <c r="BTP97" s="38"/>
      <c r="BTQ97" s="38"/>
      <c r="BTR97" s="38"/>
      <c r="BTS97" s="38"/>
      <c r="BTT97" s="38"/>
      <c r="BTU97" s="38"/>
      <c r="BTV97" s="38"/>
      <c r="BTW97" s="38"/>
      <c r="BTX97" s="38"/>
      <c r="BTY97" s="38"/>
      <c r="BTZ97" s="38"/>
      <c r="BUA97" s="38"/>
      <c r="BUB97" s="38"/>
      <c r="BUC97" s="38"/>
      <c r="BUD97" s="38"/>
      <c r="BUE97" s="38"/>
      <c r="BUF97" s="38"/>
      <c r="BUG97" s="38"/>
      <c r="BUH97" s="38"/>
      <c r="BUI97" s="38"/>
      <c r="BUJ97" s="38"/>
      <c r="BUK97" s="38"/>
      <c r="BUL97" s="38"/>
      <c r="BUM97" s="38"/>
      <c r="BUN97" s="38"/>
      <c r="BUO97" s="38"/>
      <c r="BUP97" s="38"/>
      <c r="BUQ97" s="38"/>
      <c r="BUR97" s="38"/>
      <c r="BUS97" s="38"/>
      <c r="BUT97" s="38"/>
      <c r="BUU97" s="38"/>
      <c r="BUV97" s="38"/>
      <c r="BUW97" s="38"/>
      <c r="BUX97" s="38"/>
      <c r="BUY97" s="38"/>
      <c r="BUZ97" s="38"/>
      <c r="BVA97" s="38"/>
      <c r="BVB97" s="38"/>
      <c r="BVC97" s="38"/>
      <c r="BVD97" s="38"/>
      <c r="BVE97" s="38"/>
      <c r="BVF97" s="38"/>
      <c r="BVG97" s="38"/>
      <c r="BVH97" s="38"/>
      <c r="BVI97" s="38"/>
      <c r="BVJ97" s="38"/>
      <c r="BVK97" s="38"/>
      <c r="BVL97" s="38"/>
      <c r="BVM97" s="38"/>
      <c r="BVN97" s="38"/>
      <c r="BVO97" s="38"/>
      <c r="BVP97" s="38"/>
      <c r="BVQ97" s="38"/>
      <c r="BVR97" s="38"/>
      <c r="BVS97" s="38"/>
      <c r="BVT97" s="38"/>
      <c r="BVU97" s="38"/>
      <c r="BVV97" s="38"/>
      <c r="BVW97" s="38"/>
      <c r="BVX97" s="38"/>
      <c r="BVY97" s="38"/>
      <c r="BVZ97" s="38"/>
      <c r="BWA97" s="38"/>
      <c r="BWB97" s="38"/>
      <c r="BWC97" s="38"/>
      <c r="BWD97" s="38"/>
      <c r="BWE97" s="38"/>
      <c r="BWF97" s="38"/>
      <c r="BWG97" s="38"/>
      <c r="BWH97" s="38"/>
      <c r="BWI97" s="38"/>
      <c r="BWJ97" s="38"/>
      <c r="BWK97" s="38"/>
      <c r="BWL97" s="38"/>
      <c r="BWM97" s="38"/>
      <c r="BWN97" s="38"/>
      <c r="BWO97" s="38"/>
      <c r="BWP97" s="38"/>
      <c r="BWQ97" s="38"/>
      <c r="BWR97" s="38"/>
      <c r="BWS97" s="38"/>
      <c r="BWT97" s="38"/>
      <c r="BWU97" s="38"/>
      <c r="BWV97" s="38"/>
      <c r="BWW97" s="38"/>
      <c r="BWX97" s="38"/>
      <c r="BWY97" s="38"/>
      <c r="BWZ97" s="38"/>
      <c r="BXA97" s="38"/>
      <c r="BXB97" s="38"/>
      <c r="BXC97" s="38"/>
      <c r="BXD97" s="38"/>
      <c r="BXE97" s="38"/>
      <c r="BXF97" s="38"/>
      <c r="BXG97" s="38"/>
      <c r="BXH97" s="38"/>
      <c r="BXI97" s="38"/>
      <c r="BXJ97" s="38"/>
      <c r="BXK97" s="38"/>
      <c r="BXL97" s="38"/>
      <c r="BXM97" s="38"/>
      <c r="BXN97" s="38"/>
      <c r="BXO97" s="38"/>
      <c r="BXP97" s="38"/>
      <c r="BXQ97" s="38"/>
      <c r="BXR97" s="38"/>
      <c r="BXS97" s="38"/>
      <c r="BXT97" s="38"/>
      <c r="BXU97" s="38"/>
      <c r="BXV97" s="38"/>
      <c r="BXW97" s="38"/>
      <c r="BXX97" s="38"/>
      <c r="BXY97" s="38"/>
      <c r="BXZ97" s="38"/>
      <c r="BYA97" s="38"/>
      <c r="BYB97" s="38"/>
      <c r="BYC97" s="38"/>
      <c r="BYD97" s="38"/>
      <c r="BYE97" s="38"/>
      <c r="BYF97" s="38"/>
      <c r="BYG97" s="38"/>
      <c r="BYH97" s="38"/>
      <c r="BYI97" s="38"/>
      <c r="BYJ97" s="38"/>
      <c r="BYK97" s="38"/>
      <c r="BYL97" s="38"/>
      <c r="BYM97" s="38"/>
      <c r="BYN97" s="38"/>
      <c r="BYO97" s="38"/>
      <c r="BYP97" s="38"/>
      <c r="BYQ97" s="38"/>
      <c r="BYR97" s="38"/>
      <c r="BYS97" s="38"/>
      <c r="BYT97" s="38"/>
      <c r="BYU97" s="38"/>
      <c r="BYV97" s="38"/>
      <c r="BYW97" s="38"/>
      <c r="BYX97" s="38"/>
      <c r="BYY97" s="38"/>
      <c r="BYZ97" s="38"/>
      <c r="BZA97" s="38"/>
      <c r="BZB97" s="38"/>
      <c r="BZC97" s="38"/>
      <c r="BZD97" s="38"/>
      <c r="BZE97" s="38"/>
      <c r="BZF97" s="38"/>
      <c r="BZG97" s="38"/>
      <c r="BZH97" s="38"/>
      <c r="BZI97" s="38"/>
      <c r="BZJ97" s="38"/>
      <c r="BZK97" s="38"/>
      <c r="BZL97" s="38"/>
      <c r="BZM97" s="38"/>
      <c r="BZN97" s="38"/>
      <c r="BZO97" s="38"/>
      <c r="BZP97" s="38"/>
      <c r="BZQ97" s="38"/>
      <c r="BZR97" s="38"/>
      <c r="BZS97" s="38"/>
      <c r="BZT97" s="38"/>
      <c r="BZU97" s="38"/>
      <c r="BZV97" s="38"/>
      <c r="BZW97" s="38"/>
      <c r="BZX97" s="38"/>
      <c r="BZY97" s="38"/>
      <c r="BZZ97" s="38"/>
      <c r="CAA97" s="38"/>
      <c r="CAB97" s="38"/>
      <c r="CAC97" s="38"/>
      <c r="CAD97" s="38"/>
      <c r="CAE97" s="38"/>
      <c r="CAF97" s="38"/>
      <c r="CAG97" s="38"/>
      <c r="CAH97" s="38"/>
      <c r="CAI97" s="38"/>
      <c r="CAJ97" s="38"/>
      <c r="CAK97" s="38"/>
      <c r="CAL97" s="38"/>
      <c r="CAM97" s="38"/>
      <c r="CAN97" s="38"/>
      <c r="CAO97" s="38"/>
      <c r="CAP97" s="38"/>
      <c r="CAQ97" s="38"/>
      <c r="CAR97" s="38"/>
      <c r="CAS97" s="38"/>
      <c r="CAT97" s="38"/>
      <c r="CAU97" s="38"/>
      <c r="CAV97" s="38"/>
      <c r="CAW97" s="38"/>
      <c r="CAX97" s="38"/>
      <c r="CAY97" s="38"/>
      <c r="CAZ97" s="38"/>
      <c r="CBA97" s="38"/>
      <c r="CBB97" s="38"/>
      <c r="CBC97" s="38"/>
      <c r="CBD97" s="38"/>
      <c r="CBE97" s="38"/>
      <c r="CBF97" s="38"/>
      <c r="CBG97" s="38"/>
      <c r="CBH97" s="38"/>
      <c r="CBI97" s="38"/>
      <c r="CBJ97" s="38"/>
      <c r="CBK97" s="38"/>
      <c r="CBL97" s="38"/>
      <c r="CBM97" s="38"/>
      <c r="CBN97" s="38"/>
      <c r="CBO97" s="38"/>
      <c r="CBP97" s="38"/>
      <c r="CBQ97" s="38"/>
      <c r="CBR97" s="38"/>
      <c r="CBS97" s="38"/>
      <c r="CBT97" s="38"/>
      <c r="CBU97" s="38"/>
      <c r="CBV97" s="38"/>
      <c r="CBW97" s="38"/>
      <c r="CBX97" s="38"/>
      <c r="CBY97" s="38"/>
      <c r="CBZ97" s="38"/>
      <c r="CCA97" s="38"/>
      <c r="CCB97" s="38"/>
      <c r="CCC97" s="38"/>
      <c r="CCD97" s="38"/>
      <c r="CCE97" s="38"/>
      <c r="CCF97" s="38"/>
      <c r="CCG97" s="38"/>
      <c r="CCH97" s="38"/>
      <c r="CCI97" s="38"/>
      <c r="CCJ97" s="38"/>
      <c r="CCK97" s="38"/>
      <c r="CCL97" s="38"/>
      <c r="CCM97" s="38"/>
      <c r="CCN97" s="38"/>
      <c r="CCO97" s="38"/>
      <c r="CCP97" s="38"/>
      <c r="CCQ97" s="38"/>
      <c r="CCR97" s="38"/>
      <c r="CCS97" s="38"/>
      <c r="CCT97" s="38"/>
      <c r="CCU97" s="38"/>
      <c r="CCV97" s="38"/>
      <c r="CCW97" s="38"/>
      <c r="CCX97" s="38"/>
      <c r="CCY97" s="38"/>
      <c r="CCZ97" s="38"/>
      <c r="CDA97" s="38"/>
      <c r="CDB97" s="38"/>
      <c r="CDC97" s="38"/>
      <c r="CDD97" s="38"/>
      <c r="CDE97" s="38"/>
      <c r="CDF97" s="38"/>
      <c r="CDG97" s="38"/>
      <c r="CDH97" s="38"/>
      <c r="CDI97" s="38"/>
      <c r="CDJ97" s="38"/>
      <c r="CDK97" s="38"/>
      <c r="CDL97" s="38"/>
      <c r="CDM97" s="38"/>
      <c r="CDN97" s="38"/>
      <c r="CDO97" s="38"/>
      <c r="CDP97" s="38"/>
      <c r="CDQ97" s="38"/>
      <c r="CDR97" s="38"/>
      <c r="CDS97" s="38"/>
      <c r="CDT97" s="38"/>
      <c r="CDU97" s="38"/>
      <c r="CDV97" s="38"/>
      <c r="CDW97" s="38"/>
      <c r="CDX97" s="38"/>
      <c r="CDY97" s="38"/>
      <c r="CDZ97" s="38"/>
      <c r="CEA97" s="38"/>
      <c r="CEB97" s="38"/>
      <c r="CEC97" s="38"/>
      <c r="CED97" s="38"/>
      <c r="CEE97" s="38"/>
      <c r="CEF97" s="38"/>
      <c r="CEG97" s="38"/>
      <c r="CEH97" s="38"/>
      <c r="CEI97" s="38"/>
      <c r="CEJ97" s="38"/>
      <c r="CEK97" s="38"/>
      <c r="CEL97" s="38"/>
      <c r="CEM97" s="38"/>
      <c r="CEN97" s="38"/>
      <c r="CEO97" s="38"/>
      <c r="CEP97" s="38"/>
      <c r="CEQ97" s="38"/>
      <c r="CER97" s="38"/>
      <c r="CES97" s="38"/>
      <c r="CET97" s="38"/>
      <c r="CEU97" s="38"/>
      <c r="CEV97" s="38"/>
      <c r="CEW97" s="38"/>
      <c r="CEX97" s="38"/>
      <c r="CEY97" s="38"/>
      <c r="CEZ97" s="38"/>
      <c r="CFA97" s="38"/>
      <c r="CFB97" s="38"/>
      <c r="CFC97" s="38"/>
      <c r="CFD97" s="38"/>
      <c r="CFE97" s="38"/>
      <c r="CFF97" s="38"/>
      <c r="CFG97" s="38"/>
      <c r="CFH97" s="38"/>
      <c r="CFI97" s="38"/>
      <c r="CFJ97" s="38"/>
      <c r="CFK97" s="38"/>
      <c r="CFL97" s="38"/>
      <c r="CFM97" s="38"/>
      <c r="CFN97" s="38"/>
      <c r="CFO97" s="38"/>
      <c r="CFP97" s="38"/>
      <c r="CFQ97" s="38"/>
      <c r="CFR97" s="38"/>
      <c r="CFS97" s="38"/>
      <c r="CFT97" s="38"/>
      <c r="CFU97" s="38"/>
      <c r="CFV97" s="38"/>
      <c r="CFW97" s="38"/>
      <c r="CFX97" s="38"/>
      <c r="CFY97" s="38"/>
      <c r="CFZ97" s="38"/>
      <c r="CGA97" s="38"/>
      <c r="CGB97" s="38"/>
      <c r="CGC97" s="38"/>
      <c r="CGD97" s="38"/>
      <c r="CGE97" s="38"/>
      <c r="CGF97" s="38"/>
      <c r="CGG97" s="38"/>
      <c r="CGH97" s="38"/>
      <c r="CGI97" s="38"/>
      <c r="CGJ97" s="38"/>
      <c r="CGK97" s="38"/>
      <c r="CGL97" s="38"/>
      <c r="CGM97" s="38"/>
      <c r="CGN97" s="38"/>
      <c r="CGO97" s="38"/>
      <c r="CGP97" s="38"/>
      <c r="CGQ97" s="38"/>
      <c r="CGR97" s="38"/>
      <c r="CGS97" s="38"/>
      <c r="CGT97" s="38"/>
      <c r="CGU97" s="38"/>
      <c r="CGV97" s="38"/>
      <c r="CGW97" s="38"/>
      <c r="CGX97" s="38"/>
      <c r="CGY97" s="38"/>
      <c r="CGZ97" s="38"/>
      <c r="CHA97" s="38"/>
      <c r="CHB97" s="38"/>
      <c r="CHC97" s="38"/>
      <c r="CHD97" s="38"/>
      <c r="CHE97" s="38"/>
      <c r="CHF97" s="38"/>
      <c r="CHG97" s="38"/>
      <c r="CHH97" s="38"/>
      <c r="CHI97" s="38"/>
      <c r="CHJ97" s="38"/>
      <c r="CHK97" s="38"/>
      <c r="CHL97" s="38"/>
      <c r="CHM97" s="38"/>
      <c r="CHN97" s="38"/>
      <c r="CHO97" s="38"/>
      <c r="CHP97" s="38"/>
      <c r="CHQ97" s="38"/>
      <c r="CHR97" s="38"/>
      <c r="CHS97" s="38"/>
      <c r="CHT97" s="38"/>
      <c r="CHU97" s="38"/>
      <c r="CHV97" s="38"/>
      <c r="CHW97" s="38"/>
      <c r="CHX97" s="38"/>
      <c r="CHY97" s="38"/>
      <c r="CHZ97" s="38"/>
      <c r="CIA97" s="38"/>
      <c r="CIB97" s="38"/>
      <c r="CIC97" s="38"/>
      <c r="CID97" s="38"/>
      <c r="CIE97" s="38"/>
      <c r="CIF97" s="38"/>
      <c r="CIG97" s="38"/>
      <c r="CIH97" s="38"/>
      <c r="CII97" s="38"/>
      <c r="CIJ97" s="38"/>
      <c r="CIK97" s="38"/>
      <c r="CIL97" s="38"/>
      <c r="CIM97" s="38"/>
      <c r="CIN97" s="38"/>
      <c r="CIO97" s="38"/>
      <c r="CIP97" s="38"/>
      <c r="CIQ97" s="38"/>
      <c r="CIR97" s="38"/>
      <c r="CIS97" s="38"/>
      <c r="CIT97" s="38"/>
      <c r="CIU97" s="38"/>
      <c r="CIV97" s="38"/>
      <c r="CIW97" s="38"/>
      <c r="CIX97" s="38"/>
      <c r="CIY97" s="38"/>
      <c r="CIZ97" s="38"/>
      <c r="CJA97" s="38"/>
      <c r="CJB97" s="38"/>
      <c r="CJC97" s="38"/>
      <c r="CJD97" s="38"/>
      <c r="CJE97" s="38"/>
      <c r="CJF97" s="38"/>
      <c r="CJG97" s="38"/>
      <c r="CJH97" s="38"/>
      <c r="CJI97" s="38"/>
      <c r="CJJ97" s="38"/>
      <c r="CJK97" s="38"/>
      <c r="CJL97" s="38"/>
      <c r="CJM97" s="38"/>
      <c r="CJN97" s="38"/>
      <c r="CJO97" s="38"/>
      <c r="CJP97" s="38"/>
      <c r="CJQ97" s="38"/>
      <c r="CJR97" s="38"/>
      <c r="CJS97" s="38"/>
      <c r="CJT97" s="38"/>
      <c r="CJU97" s="38"/>
      <c r="CJV97" s="38"/>
      <c r="CJW97" s="38"/>
      <c r="CJX97" s="38"/>
      <c r="CJY97" s="38"/>
      <c r="CJZ97" s="38"/>
      <c r="CKA97" s="38"/>
      <c r="CKB97" s="38"/>
      <c r="CKC97" s="38"/>
      <c r="CKD97" s="38"/>
      <c r="CKE97" s="38"/>
      <c r="CKF97" s="38"/>
      <c r="CKG97" s="38"/>
      <c r="CKH97" s="38"/>
      <c r="CKI97" s="38"/>
      <c r="CKJ97" s="38"/>
      <c r="CKK97" s="38"/>
      <c r="CKL97" s="38"/>
      <c r="CKM97" s="38"/>
      <c r="CKN97" s="38"/>
      <c r="CKO97" s="38"/>
      <c r="CKP97" s="38"/>
      <c r="CKQ97" s="38"/>
      <c r="CKR97" s="38"/>
      <c r="CKS97" s="38"/>
      <c r="CKT97" s="38"/>
      <c r="CKU97" s="38"/>
      <c r="CKV97" s="38"/>
      <c r="CKW97" s="38"/>
      <c r="CKX97" s="38"/>
      <c r="CKY97" s="38"/>
      <c r="CKZ97" s="38"/>
      <c r="CLA97" s="38"/>
      <c r="CLB97" s="38"/>
      <c r="CLC97" s="38"/>
      <c r="CLD97" s="38"/>
      <c r="CLE97" s="38"/>
      <c r="CLF97" s="38"/>
      <c r="CLG97" s="38"/>
      <c r="CLH97" s="38"/>
      <c r="CLI97" s="38"/>
      <c r="CLJ97" s="38"/>
      <c r="CLK97" s="38"/>
      <c r="CLL97" s="38"/>
      <c r="CLM97" s="38"/>
      <c r="CLN97" s="38"/>
      <c r="CLO97" s="38"/>
      <c r="CLP97" s="38"/>
      <c r="CLQ97" s="38"/>
      <c r="CLR97" s="38"/>
      <c r="CLS97" s="38"/>
      <c r="CLT97" s="38"/>
      <c r="CLU97" s="38"/>
      <c r="CLV97" s="38"/>
      <c r="CLW97" s="38"/>
      <c r="CLX97" s="38"/>
      <c r="CLY97" s="38"/>
      <c r="CLZ97" s="38"/>
      <c r="CMA97" s="38"/>
      <c r="CMB97" s="38"/>
      <c r="CMC97" s="38"/>
      <c r="CMD97" s="38"/>
      <c r="CME97" s="38"/>
      <c r="CMF97" s="38"/>
      <c r="CMG97" s="38"/>
      <c r="CMH97" s="38"/>
      <c r="CMI97" s="38"/>
      <c r="CMJ97" s="38"/>
      <c r="CMK97" s="38"/>
      <c r="CML97" s="38"/>
      <c r="CMM97" s="38"/>
      <c r="CMN97" s="38"/>
      <c r="CMO97" s="38"/>
      <c r="CMP97" s="38"/>
      <c r="CMQ97" s="38"/>
      <c r="CMR97" s="38"/>
      <c r="CMS97" s="38"/>
      <c r="CMT97" s="38"/>
      <c r="CMU97" s="38"/>
      <c r="CMV97" s="38"/>
      <c r="CMW97" s="38"/>
      <c r="CMX97" s="38"/>
      <c r="CMY97" s="38"/>
      <c r="CMZ97" s="38"/>
      <c r="CNA97" s="38"/>
      <c r="CNB97" s="38"/>
      <c r="CNC97" s="38"/>
      <c r="CND97" s="38"/>
      <c r="CNE97" s="38"/>
      <c r="CNF97" s="38"/>
      <c r="CNG97" s="38"/>
      <c r="CNH97" s="38"/>
      <c r="CNI97" s="38"/>
      <c r="CNJ97" s="38"/>
      <c r="CNK97" s="38"/>
      <c r="CNL97" s="38"/>
      <c r="CNM97" s="38"/>
      <c r="CNN97" s="38"/>
      <c r="CNO97" s="38"/>
      <c r="CNP97" s="38"/>
      <c r="CNQ97" s="38"/>
      <c r="CNR97" s="38"/>
      <c r="CNS97" s="38"/>
      <c r="CNT97" s="38"/>
      <c r="CNU97" s="38"/>
      <c r="CNV97" s="38"/>
      <c r="CNW97" s="38"/>
      <c r="CNX97" s="38"/>
      <c r="CNY97" s="38"/>
      <c r="CNZ97" s="38"/>
      <c r="COA97" s="38"/>
      <c r="COB97" s="38"/>
      <c r="COC97" s="38"/>
      <c r="COD97" s="38"/>
      <c r="COE97" s="38"/>
      <c r="COF97" s="38"/>
      <c r="COG97" s="38"/>
      <c r="COH97" s="38"/>
      <c r="COI97" s="38"/>
      <c r="COJ97" s="38"/>
      <c r="COK97" s="38"/>
      <c r="COL97" s="38"/>
      <c r="COM97" s="38"/>
      <c r="CON97" s="38"/>
      <c r="COO97" s="38"/>
      <c r="COP97" s="38"/>
      <c r="COQ97" s="38"/>
      <c r="COR97" s="38"/>
      <c r="COS97" s="38"/>
      <c r="COT97" s="38"/>
      <c r="COU97" s="38"/>
      <c r="COV97" s="38"/>
      <c r="COW97" s="38"/>
      <c r="COX97" s="38"/>
      <c r="COY97" s="38"/>
      <c r="COZ97" s="38"/>
      <c r="CPA97" s="38"/>
      <c r="CPB97" s="38"/>
      <c r="CPC97" s="38"/>
      <c r="CPD97" s="38"/>
      <c r="CPE97" s="38"/>
      <c r="CPF97" s="38"/>
      <c r="CPG97" s="38"/>
      <c r="CPH97" s="38"/>
      <c r="CPI97" s="38"/>
      <c r="CPJ97" s="38"/>
      <c r="CPK97" s="38"/>
      <c r="CPL97" s="38"/>
      <c r="CPM97" s="38"/>
      <c r="CPN97" s="38"/>
      <c r="CPO97" s="38"/>
      <c r="CPP97" s="38"/>
      <c r="CPQ97" s="38"/>
      <c r="CPR97" s="38"/>
      <c r="CPS97" s="38"/>
      <c r="CPT97" s="38"/>
      <c r="CPU97" s="38"/>
      <c r="CPV97" s="38"/>
      <c r="CPW97" s="38"/>
      <c r="CPX97" s="38"/>
      <c r="CPY97" s="38"/>
      <c r="CPZ97" s="38"/>
      <c r="CQA97" s="38"/>
      <c r="CQB97" s="38"/>
      <c r="CQC97" s="38"/>
      <c r="CQD97" s="38"/>
      <c r="CQE97" s="38"/>
      <c r="CQF97" s="38"/>
      <c r="CQG97" s="38"/>
      <c r="CQH97" s="38"/>
      <c r="CQI97" s="38"/>
      <c r="CQJ97" s="38"/>
      <c r="CQK97" s="38"/>
      <c r="CQL97" s="38"/>
      <c r="CQM97" s="38"/>
      <c r="CQN97" s="38"/>
      <c r="CQO97" s="38"/>
      <c r="CQP97" s="38"/>
      <c r="CQQ97" s="38"/>
      <c r="CQR97" s="38"/>
      <c r="CQS97" s="38"/>
      <c r="CQT97" s="38"/>
      <c r="CQU97" s="38"/>
      <c r="CQV97" s="38"/>
      <c r="CQW97" s="38"/>
      <c r="CQX97" s="38"/>
      <c r="CQY97" s="38"/>
      <c r="CQZ97" s="38"/>
      <c r="CRA97" s="38"/>
      <c r="CRB97" s="38"/>
      <c r="CRC97" s="38"/>
      <c r="CRD97" s="38"/>
      <c r="CRE97" s="38"/>
      <c r="CRF97" s="38"/>
      <c r="CRG97" s="38"/>
      <c r="CRH97" s="38"/>
      <c r="CRI97" s="38"/>
      <c r="CRJ97" s="38"/>
      <c r="CRK97" s="38"/>
      <c r="CRL97" s="38"/>
      <c r="CRM97" s="38"/>
      <c r="CRN97" s="38"/>
      <c r="CRO97" s="38"/>
      <c r="CRP97" s="38"/>
      <c r="CRQ97" s="38"/>
      <c r="CRR97" s="38"/>
      <c r="CRS97" s="38"/>
      <c r="CRT97" s="38"/>
      <c r="CRU97" s="38"/>
      <c r="CRV97" s="38"/>
      <c r="CRW97" s="38"/>
      <c r="CRX97" s="38"/>
      <c r="CRY97" s="38"/>
      <c r="CRZ97" s="38"/>
      <c r="CSA97" s="38"/>
      <c r="CSB97" s="38"/>
      <c r="CSC97" s="38"/>
      <c r="CSD97" s="38"/>
      <c r="CSE97" s="38"/>
      <c r="CSF97" s="38"/>
      <c r="CSG97" s="38"/>
      <c r="CSH97" s="38"/>
      <c r="CSI97" s="38"/>
      <c r="CSJ97" s="38"/>
      <c r="CSK97" s="38"/>
      <c r="CSL97" s="38"/>
      <c r="CSM97" s="38"/>
      <c r="CSN97" s="38"/>
      <c r="CSO97" s="38"/>
      <c r="CSP97" s="38"/>
      <c r="CSQ97" s="38"/>
      <c r="CSR97" s="38"/>
      <c r="CSS97" s="38"/>
      <c r="CST97" s="38"/>
      <c r="CSU97" s="38"/>
      <c r="CSV97" s="38"/>
      <c r="CSW97" s="38"/>
      <c r="CSX97" s="38"/>
      <c r="CSY97" s="38"/>
      <c r="CSZ97" s="38"/>
      <c r="CTA97" s="38"/>
      <c r="CTB97" s="38"/>
      <c r="CTC97" s="38"/>
      <c r="CTD97" s="38"/>
      <c r="CTE97" s="38"/>
      <c r="CTF97" s="38"/>
      <c r="CTG97" s="38"/>
      <c r="CTH97" s="38"/>
      <c r="CTI97" s="38"/>
      <c r="CTJ97" s="38"/>
      <c r="CTK97" s="38"/>
      <c r="CTL97" s="38"/>
      <c r="CTM97" s="38"/>
      <c r="CTN97" s="38"/>
      <c r="CTO97" s="38"/>
      <c r="CTP97" s="38"/>
      <c r="CTQ97" s="38"/>
      <c r="CTR97" s="38"/>
      <c r="CTS97" s="38"/>
      <c r="CTT97" s="38"/>
      <c r="CTU97" s="38"/>
      <c r="CTV97" s="38"/>
      <c r="CTW97" s="38"/>
      <c r="CTX97" s="38"/>
      <c r="CTY97" s="38"/>
      <c r="CTZ97" s="38"/>
      <c r="CUA97" s="38"/>
      <c r="CUB97" s="38"/>
      <c r="CUC97" s="38"/>
      <c r="CUD97" s="38"/>
      <c r="CUE97" s="38"/>
      <c r="CUF97" s="38"/>
      <c r="CUG97" s="38"/>
      <c r="CUH97" s="38"/>
      <c r="CUI97" s="38"/>
      <c r="CUJ97" s="38"/>
      <c r="CUK97" s="38"/>
      <c r="CUL97" s="38"/>
      <c r="CUM97" s="38"/>
      <c r="CUN97" s="38"/>
      <c r="CUO97" s="38"/>
      <c r="CUP97" s="38"/>
      <c r="CUQ97" s="38"/>
      <c r="CUR97" s="38"/>
      <c r="CUS97" s="38"/>
      <c r="CUT97" s="38"/>
      <c r="CUU97" s="38"/>
      <c r="CUV97" s="38"/>
      <c r="CUW97" s="38"/>
      <c r="CUX97" s="38"/>
      <c r="CUY97" s="38"/>
      <c r="CUZ97" s="38"/>
      <c r="CVA97" s="38"/>
      <c r="CVB97" s="38"/>
      <c r="CVC97" s="38"/>
      <c r="CVD97" s="38"/>
      <c r="CVE97" s="38"/>
      <c r="CVF97" s="38"/>
      <c r="CVG97" s="38"/>
      <c r="CVH97" s="38"/>
      <c r="CVI97" s="38"/>
      <c r="CVJ97" s="38"/>
      <c r="CVK97" s="38"/>
      <c r="CVL97" s="38"/>
      <c r="CVM97" s="38"/>
      <c r="CVN97" s="38"/>
      <c r="CVO97" s="38"/>
      <c r="CVP97" s="38"/>
      <c r="CVQ97" s="38"/>
      <c r="CVR97" s="38"/>
      <c r="CVS97" s="38"/>
      <c r="CVT97" s="38"/>
      <c r="CVU97" s="38"/>
      <c r="CVV97" s="38"/>
      <c r="CVW97" s="38"/>
      <c r="CVX97" s="38"/>
      <c r="CVY97" s="38"/>
      <c r="CVZ97" s="38"/>
      <c r="CWA97" s="38"/>
      <c r="CWB97" s="38"/>
      <c r="CWC97" s="38"/>
      <c r="CWD97" s="38"/>
      <c r="CWE97" s="38"/>
      <c r="CWF97" s="38"/>
      <c r="CWG97" s="38"/>
      <c r="CWH97" s="38"/>
      <c r="CWI97" s="38"/>
      <c r="CWJ97" s="38"/>
      <c r="CWK97" s="38"/>
      <c r="CWL97" s="38"/>
      <c r="CWM97" s="38"/>
      <c r="CWN97" s="38"/>
      <c r="CWO97" s="38"/>
      <c r="CWP97" s="38"/>
      <c r="CWQ97" s="38"/>
      <c r="CWR97" s="38"/>
      <c r="CWS97" s="38"/>
      <c r="CWT97" s="38"/>
      <c r="CWU97" s="38"/>
      <c r="CWV97" s="38"/>
      <c r="CWW97" s="38"/>
      <c r="CWX97" s="38"/>
      <c r="CWY97" s="38"/>
      <c r="CWZ97" s="38"/>
      <c r="CXA97" s="38"/>
      <c r="CXB97" s="38"/>
      <c r="CXC97" s="38"/>
      <c r="CXD97" s="38"/>
      <c r="CXE97" s="38"/>
      <c r="CXF97" s="38"/>
      <c r="CXG97" s="38"/>
      <c r="CXH97" s="38"/>
      <c r="CXI97" s="38"/>
      <c r="CXJ97" s="38"/>
      <c r="CXK97" s="38"/>
      <c r="CXL97" s="38"/>
      <c r="CXM97" s="38"/>
      <c r="CXN97" s="38"/>
      <c r="CXO97" s="38"/>
      <c r="CXP97" s="38"/>
      <c r="CXQ97" s="38"/>
      <c r="CXR97" s="38"/>
      <c r="CXS97" s="38"/>
      <c r="CXT97" s="38"/>
      <c r="CXU97" s="38"/>
      <c r="CXV97" s="38"/>
      <c r="CXW97" s="38"/>
      <c r="CXX97" s="38"/>
      <c r="CXY97" s="38"/>
      <c r="CXZ97" s="38"/>
      <c r="CYA97" s="38"/>
      <c r="CYB97" s="38"/>
      <c r="CYC97" s="38"/>
      <c r="CYD97" s="38"/>
      <c r="CYE97" s="38"/>
      <c r="CYF97" s="38"/>
      <c r="CYG97" s="38"/>
      <c r="CYH97" s="38"/>
      <c r="CYI97" s="38"/>
      <c r="CYJ97" s="38"/>
      <c r="CYK97" s="38"/>
      <c r="CYL97" s="38"/>
      <c r="CYM97" s="38"/>
      <c r="CYN97" s="38"/>
      <c r="CYO97" s="38"/>
      <c r="CYP97" s="38"/>
      <c r="CYQ97" s="38"/>
      <c r="CYR97" s="38"/>
      <c r="CYS97" s="38"/>
      <c r="CYT97" s="38"/>
      <c r="CYU97" s="38"/>
      <c r="CYV97" s="38"/>
      <c r="CYW97" s="38"/>
      <c r="CYX97" s="38"/>
      <c r="CYY97" s="38"/>
      <c r="CYZ97" s="38"/>
      <c r="CZA97" s="38"/>
      <c r="CZB97" s="38"/>
      <c r="CZC97" s="38"/>
      <c r="CZD97" s="38"/>
      <c r="CZE97" s="38"/>
      <c r="CZF97" s="38"/>
      <c r="CZG97" s="38"/>
      <c r="CZH97" s="38"/>
      <c r="CZI97" s="38"/>
      <c r="CZJ97" s="38"/>
      <c r="CZK97" s="38"/>
      <c r="CZL97" s="38"/>
      <c r="CZM97" s="38"/>
      <c r="CZN97" s="38"/>
      <c r="CZO97" s="38"/>
      <c r="CZP97" s="38"/>
      <c r="CZQ97" s="38"/>
      <c r="CZR97" s="38"/>
      <c r="CZS97" s="38"/>
      <c r="CZT97" s="38"/>
      <c r="CZU97" s="38"/>
      <c r="CZV97" s="38"/>
      <c r="CZW97" s="38"/>
      <c r="CZX97" s="38"/>
      <c r="CZY97" s="38"/>
      <c r="CZZ97" s="38"/>
      <c r="DAA97" s="38"/>
      <c r="DAB97" s="38"/>
      <c r="DAC97" s="38"/>
      <c r="DAD97" s="38"/>
      <c r="DAE97" s="38"/>
      <c r="DAF97" s="38"/>
      <c r="DAG97" s="38"/>
      <c r="DAH97" s="38"/>
      <c r="DAI97" s="38"/>
      <c r="DAJ97" s="38"/>
      <c r="DAK97" s="38"/>
      <c r="DAL97" s="38"/>
      <c r="DAM97" s="38"/>
      <c r="DAN97" s="38"/>
      <c r="DAO97" s="38"/>
      <c r="DAP97" s="38"/>
      <c r="DAQ97" s="38"/>
      <c r="DAR97" s="38"/>
      <c r="DAS97" s="38"/>
      <c r="DAT97" s="38"/>
      <c r="DAU97" s="38"/>
      <c r="DAV97" s="38"/>
      <c r="DAW97" s="38"/>
      <c r="DAX97" s="38"/>
      <c r="DAY97" s="38"/>
      <c r="DAZ97" s="38"/>
      <c r="DBA97" s="38"/>
      <c r="DBB97" s="38"/>
      <c r="DBC97" s="38"/>
      <c r="DBD97" s="38"/>
      <c r="DBE97" s="38"/>
      <c r="DBF97" s="38"/>
      <c r="DBG97" s="38"/>
      <c r="DBH97" s="38"/>
      <c r="DBI97" s="38"/>
      <c r="DBJ97" s="38"/>
      <c r="DBK97" s="38"/>
      <c r="DBL97" s="38"/>
      <c r="DBM97" s="38"/>
      <c r="DBN97" s="38"/>
      <c r="DBO97" s="38"/>
      <c r="DBP97" s="38"/>
      <c r="DBQ97" s="38"/>
      <c r="DBR97" s="38"/>
      <c r="DBS97" s="38"/>
      <c r="DBT97" s="38"/>
      <c r="DBU97" s="38"/>
      <c r="DBV97" s="38"/>
      <c r="DBW97" s="38"/>
      <c r="DBX97" s="38"/>
      <c r="DBY97" s="38"/>
      <c r="DBZ97" s="38"/>
      <c r="DCA97" s="38"/>
      <c r="DCB97" s="38"/>
      <c r="DCC97" s="38"/>
      <c r="DCD97" s="38"/>
      <c r="DCE97" s="38"/>
      <c r="DCF97" s="38"/>
      <c r="DCG97" s="38"/>
      <c r="DCH97" s="38"/>
      <c r="DCI97" s="38"/>
      <c r="DCJ97" s="38"/>
      <c r="DCK97" s="38"/>
      <c r="DCL97" s="38"/>
      <c r="DCM97" s="38"/>
      <c r="DCN97" s="38"/>
      <c r="DCO97" s="38"/>
      <c r="DCP97" s="38"/>
      <c r="DCQ97" s="38"/>
      <c r="DCR97" s="38"/>
      <c r="DCS97" s="38"/>
      <c r="DCT97" s="38"/>
      <c r="DCU97" s="38"/>
      <c r="DCV97" s="38"/>
      <c r="DCW97" s="38"/>
      <c r="DCX97" s="38"/>
      <c r="DCY97" s="38"/>
      <c r="DCZ97" s="38"/>
      <c r="DDA97" s="38"/>
      <c r="DDB97" s="38"/>
      <c r="DDC97" s="38"/>
      <c r="DDD97" s="38"/>
      <c r="DDE97" s="38"/>
      <c r="DDF97" s="38"/>
      <c r="DDG97" s="38"/>
      <c r="DDH97" s="38"/>
      <c r="DDI97" s="38"/>
      <c r="DDJ97" s="38"/>
      <c r="DDK97" s="38"/>
      <c r="DDL97" s="38"/>
      <c r="DDM97" s="38"/>
      <c r="DDN97" s="38"/>
      <c r="DDO97" s="38"/>
      <c r="DDP97" s="38"/>
      <c r="DDQ97" s="38"/>
      <c r="DDR97" s="38"/>
      <c r="DDS97" s="38"/>
      <c r="DDT97" s="38"/>
      <c r="DDU97" s="38"/>
      <c r="DDV97" s="38"/>
      <c r="DDW97" s="38"/>
      <c r="DDX97" s="38"/>
      <c r="DDY97" s="38"/>
      <c r="DDZ97" s="38"/>
      <c r="DEA97" s="38"/>
      <c r="DEB97" s="38"/>
      <c r="DEC97" s="38"/>
      <c r="DED97" s="38"/>
      <c r="DEE97" s="38"/>
      <c r="DEF97" s="38"/>
      <c r="DEG97" s="38"/>
      <c r="DEH97" s="38"/>
      <c r="DEI97" s="38"/>
      <c r="DEJ97" s="38"/>
      <c r="DEK97" s="38"/>
      <c r="DEL97" s="38"/>
      <c r="DEM97" s="38"/>
      <c r="DEN97" s="38"/>
      <c r="DEO97" s="38"/>
      <c r="DEP97" s="38"/>
      <c r="DEQ97" s="38"/>
      <c r="DER97" s="38"/>
      <c r="DES97" s="38"/>
      <c r="DET97" s="38"/>
      <c r="DEU97" s="38"/>
      <c r="DEV97" s="38"/>
      <c r="DEW97" s="38"/>
      <c r="DEX97" s="38"/>
      <c r="DEY97" s="38"/>
      <c r="DEZ97" s="38"/>
      <c r="DFA97" s="38"/>
      <c r="DFB97" s="38"/>
      <c r="DFC97" s="38"/>
      <c r="DFD97" s="38"/>
      <c r="DFE97" s="38"/>
      <c r="DFF97" s="38"/>
      <c r="DFG97" s="38"/>
      <c r="DFH97" s="38"/>
      <c r="DFI97" s="38"/>
      <c r="DFJ97" s="38"/>
      <c r="DFK97" s="38"/>
      <c r="DFL97" s="38"/>
      <c r="DFM97" s="38"/>
      <c r="DFN97" s="38"/>
      <c r="DFO97" s="38"/>
      <c r="DFP97" s="38"/>
      <c r="DFQ97" s="38"/>
      <c r="DFR97" s="38"/>
      <c r="DFS97" s="38"/>
      <c r="DFT97" s="38"/>
      <c r="DFU97" s="38"/>
      <c r="DFV97" s="38"/>
      <c r="DFW97" s="38"/>
      <c r="DFX97" s="38"/>
      <c r="DFY97" s="38"/>
      <c r="DFZ97" s="38"/>
      <c r="DGA97" s="38"/>
      <c r="DGB97" s="38"/>
      <c r="DGC97" s="38"/>
      <c r="DGD97" s="38"/>
      <c r="DGE97" s="38"/>
      <c r="DGF97" s="38"/>
      <c r="DGG97" s="38"/>
      <c r="DGH97" s="38"/>
      <c r="DGI97" s="38"/>
      <c r="DGJ97" s="38"/>
      <c r="DGK97" s="38"/>
      <c r="DGL97" s="38"/>
      <c r="DGM97" s="38"/>
      <c r="DGN97" s="38"/>
      <c r="DGO97" s="38"/>
      <c r="DGP97" s="38"/>
      <c r="DGQ97" s="38"/>
      <c r="DGR97" s="38"/>
      <c r="DGS97" s="38"/>
      <c r="DGT97" s="38"/>
      <c r="DGU97" s="38"/>
      <c r="DGV97" s="38"/>
      <c r="DGW97" s="38"/>
      <c r="DGX97" s="38"/>
      <c r="DGY97" s="38"/>
      <c r="DGZ97" s="38"/>
      <c r="DHA97" s="38"/>
      <c r="DHB97" s="38"/>
      <c r="DHC97" s="38"/>
      <c r="DHD97" s="38"/>
      <c r="DHE97" s="38"/>
      <c r="DHF97" s="38"/>
      <c r="DHG97" s="38"/>
      <c r="DHH97" s="38"/>
      <c r="DHI97" s="38"/>
      <c r="DHJ97" s="38"/>
      <c r="DHK97" s="38"/>
      <c r="DHL97" s="38"/>
      <c r="DHM97" s="38"/>
      <c r="DHN97" s="38"/>
      <c r="DHO97" s="38"/>
      <c r="DHP97" s="38"/>
      <c r="DHQ97" s="38"/>
      <c r="DHR97" s="38"/>
      <c r="DHS97" s="38"/>
      <c r="DHT97" s="38"/>
      <c r="DHU97" s="38"/>
      <c r="DHV97" s="38"/>
      <c r="DHW97" s="38"/>
      <c r="DHX97" s="38"/>
      <c r="DHY97" s="38"/>
      <c r="DHZ97" s="38"/>
      <c r="DIA97" s="38"/>
      <c r="DIB97" s="38"/>
      <c r="DIC97" s="38"/>
      <c r="DID97" s="38"/>
      <c r="DIE97" s="38"/>
      <c r="DIF97" s="38"/>
      <c r="DIG97" s="38"/>
      <c r="DIH97" s="38"/>
      <c r="DII97" s="38"/>
      <c r="DIJ97" s="38"/>
      <c r="DIK97" s="38"/>
      <c r="DIL97" s="38"/>
      <c r="DIM97" s="38"/>
      <c r="DIN97" s="38"/>
      <c r="DIO97" s="38"/>
      <c r="DIP97" s="38"/>
      <c r="DIQ97" s="38"/>
      <c r="DIR97" s="38"/>
      <c r="DIS97" s="38"/>
      <c r="DIT97" s="38"/>
      <c r="DIU97" s="38"/>
      <c r="DIV97" s="38"/>
      <c r="DIW97" s="38"/>
      <c r="DIX97" s="38"/>
      <c r="DIY97" s="38"/>
      <c r="DIZ97" s="38"/>
      <c r="DJA97" s="38"/>
      <c r="DJB97" s="38"/>
      <c r="DJC97" s="38"/>
      <c r="DJD97" s="38"/>
      <c r="DJE97" s="38"/>
      <c r="DJF97" s="38"/>
      <c r="DJG97" s="38"/>
      <c r="DJH97" s="38"/>
      <c r="DJI97" s="38"/>
      <c r="DJJ97" s="38"/>
      <c r="DJK97" s="38"/>
      <c r="DJL97" s="38"/>
      <c r="DJM97" s="38"/>
      <c r="DJN97" s="38"/>
      <c r="DJO97" s="38"/>
      <c r="DJP97" s="38"/>
      <c r="DJQ97" s="38"/>
      <c r="DJR97" s="38"/>
      <c r="DJS97" s="38"/>
      <c r="DJT97" s="38"/>
      <c r="DJU97" s="38"/>
      <c r="DJV97" s="38"/>
      <c r="DJW97" s="38"/>
      <c r="DJX97" s="38"/>
      <c r="DJY97" s="38"/>
      <c r="DJZ97" s="38"/>
      <c r="DKA97" s="38"/>
      <c r="DKB97" s="38"/>
      <c r="DKC97" s="38"/>
      <c r="DKD97" s="38"/>
      <c r="DKE97" s="38"/>
      <c r="DKF97" s="38"/>
      <c r="DKG97" s="38"/>
      <c r="DKH97" s="38"/>
      <c r="DKI97" s="38"/>
      <c r="DKJ97" s="38"/>
      <c r="DKK97" s="38"/>
      <c r="DKL97" s="38"/>
      <c r="DKM97" s="38"/>
      <c r="DKN97" s="38"/>
      <c r="DKO97" s="38"/>
      <c r="DKP97" s="38"/>
      <c r="DKQ97" s="38"/>
      <c r="DKR97" s="38"/>
      <c r="DKS97" s="38"/>
      <c r="DKT97" s="38"/>
      <c r="DKU97" s="38"/>
      <c r="DKV97" s="38"/>
      <c r="DKW97" s="38"/>
      <c r="DKX97" s="38"/>
      <c r="DKY97" s="38"/>
      <c r="DKZ97" s="38"/>
      <c r="DLA97" s="38"/>
      <c r="DLB97" s="38"/>
      <c r="DLC97" s="38"/>
      <c r="DLD97" s="38"/>
      <c r="DLE97" s="38"/>
      <c r="DLF97" s="38"/>
      <c r="DLG97" s="38"/>
      <c r="DLH97" s="38"/>
      <c r="DLI97" s="38"/>
      <c r="DLJ97" s="38"/>
      <c r="DLK97" s="38"/>
      <c r="DLL97" s="38"/>
      <c r="DLM97" s="38"/>
      <c r="DLN97" s="38"/>
      <c r="DLO97" s="38"/>
      <c r="DLP97" s="38"/>
      <c r="DLQ97" s="38"/>
      <c r="DLR97" s="38"/>
      <c r="DLS97" s="38"/>
      <c r="DLT97" s="38"/>
      <c r="DLU97" s="38"/>
      <c r="DLV97" s="38"/>
      <c r="DLW97" s="38"/>
      <c r="DLX97" s="38"/>
      <c r="DLY97" s="38"/>
      <c r="DLZ97" s="38"/>
      <c r="DMA97" s="38"/>
      <c r="DMB97" s="38"/>
      <c r="DMC97" s="38"/>
      <c r="DMD97" s="38"/>
      <c r="DME97" s="38"/>
      <c r="DMF97" s="38"/>
      <c r="DMG97" s="38"/>
      <c r="DMH97" s="38"/>
      <c r="DMI97" s="38"/>
      <c r="DMJ97" s="38"/>
      <c r="DMK97" s="38"/>
      <c r="DML97" s="38"/>
      <c r="DMM97" s="38"/>
      <c r="DMN97" s="38"/>
      <c r="DMO97" s="38"/>
      <c r="DMP97" s="38"/>
      <c r="DMQ97" s="38"/>
      <c r="DMR97" s="38"/>
      <c r="DMS97" s="38"/>
      <c r="DMT97" s="38"/>
      <c r="DMU97" s="38"/>
      <c r="DMV97" s="38"/>
      <c r="DMW97" s="38"/>
      <c r="DMX97" s="38"/>
      <c r="DMY97" s="38"/>
      <c r="DMZ97" s="38"/>
      <c r="DNA97" s="38"/>
      <c r="DNB97" s="38"/>
      <c r="DNC97" s="38"/>
      <c r="DND97" s="38"/>
      <c r="DNE97" s="38"/>
      <c r="DNF97" s="38"/>
      <c r="DNG97" s="38"/>
      <c r="DNH97" s="38"/>
      <c r="DNI97" s="38"/>
      <c r="DNJ97" s="38"/>
      <c r="DNK97" s="38"/>
      <c r="DNL97" s="38"/>
      <c r="DNM97" s="38"/>
      <c r="DNN97" s="38"/>
      <c r="DNO97" s="38"/>
      <c r="DNP97" s="38"/>
      <c r="DNQ97" s="38"/>
      <c r="DNR97" s="38"/>
      <c r="DNS97" s="38"/>
      <c r="DNT97" s="38"/>
      <c r="DNU97" s="38"/>
      <c r="DNV97" s="38"/>
      <c r="DNW97" s="38"/>
      <c r="DNX97" s="38"/>
      <c r="DNY97" s="38"/>
      <c r="DNZ97" s="38"/>
      <c r="DOA97" s="38"/>
      <c r="DOB97" s="38"/>
      <c r="DOC97" s="38"/>
      <c r="DOD97" s="38"/>
      <c r="DOE97" s="38"/>
      <c r="DOF97" s="38"/>
      <c r="DOG97" s="38"/>
      <c r="DOH97" s="38"/>
      <c r="DOI97" s="38"/>
      <c r="DOJ97" s="38"/>
      <c r="DOK97" s="38"/>
      <c r="DOL97" s="38"/>
      <c r="DOM97" s="38"/>
      <c r="DON97" s="38"/>
      <c r="DOO97" s="38"/>
      <c r="DOP97" s="38"/>
      <c r="DOQ97" s="38"/>
      <c r="DOR97" s="38"/>
      <c r="DOS97" s="38"/>
      <c r="DOT97" s="38"/>
      <c r="DOU97" s="38"/>
      <c r="DOV97" s="38"/>
      <c r="DOW97" s="38"/>
      <c r="DOX97" s="38"/>
      <c r="DOY97" s="38"/>
      <c r="DOZ97" s="38"/>
      <c r="DPA97" s="38"/>
      <c r="DPB97" s="38"/>
      <c r="DPC97" s="38"/>
      <c r="DPD97" s="38"/>
      <c r="DPE97" s="38"/>
      <c r="DPF97" s="38"/>
      <c r="DPG97" s="38"/>
      <c r="DPH97" s="38"/>
      <c r="DPI97" s="38"/>
      <c r="DPJ97" s="38"/>
      <c r="DPK97" s="38"/>
      <c r="DPL97" s="38"/>
      <c r="DPM97" s="38"/>
      <c r="DPN97" s="38"/>
      <c r="DPO97" s="38"/>
      <c r="DPP97" s="38"/>
      <c r="DPQ97" s="38"/>
      <c r="DPR97" s="38"/>
      <c r="DPS97" s="38"/>
      <c r="DPT97" s="38"/>
      <c r="DPU97" s="38"/>
      <c r="DPV97" s="38"/>
      <c r="DPW97" s="38"/>
      <c r="DPX97" s="38"/>
      <c r="DPY97" s="38"/>
      <c r="DPZ97" s="38"/>
      <c r="DQA97" s="38"/>
      <c r="DQB97" s="38"/>
      <c r="DQC97" s="38"/>
      <c r="DQD97" s="38"/>
      <c r="DQE97" s="38"/>
      <c r="DQF97" s="38"/>
      <c r="DQG97" s="38"/>
      <c r="DQH97" s="38"/>
      <c r="DQI97" s="38"/>
      <c r="DQJ97" s="38"/>
      <c r="DQK97" s="38"/>
      <c r="DQL97" s="38"/>
      <c r="DQM97" s="38"/>
      <c r="DQN97" s="38"/>
      <c r="DQO97" s="38"/>
      <c r="DQP97" s="38"/>
      <c r="DQQ97" s="38"/>
      <c r="DQR97" s="38"/>
      <c r="DQS97" s="38"/>
      <c r="DQT97" s="38"/>
      <c r="DQU97" s="38"/>
      <c r="DQV97" s="38"/>
      <c r="DQW97" s="38"/>
      <c r="DQX97" s="38"/>
      <c r="DQY97" s="38"/>
      <c r="DQZ97" s="38"/>
      <c r="DRA97" s="38"/>
      <c r="DRB97" s="38"/>
      <c r="DRC97" s="38"/>
      <c r="DRD97" s="38"/>
      <c r="DRE97" s="38"/>
      <c r="DRF97" s="38"/>
      <c r="DRG97" s="38"/>
      <c r="DRH97" s="38"/>
      <c r="DRI97" s="38"/>
      <c r="DRJ97" s="38"/>
      <c r="DRK97" s="38"/>
      <c r="DRL97" s="38"/>
      <c r="DRM97" s="38"/>
      <c r="DRN97" s="38"/>
      <c r="DRO97" s="38"/>
      <c r="DRP97" s="38"/>
      <c r="DRQ97" s="38"/>
      <c r="DRR97" s="38"/>
      <c r="DRS97" s="38"/>
      <c r="DRT97" s="38"/>
      <c r="DRU97" s="38"/>
      <c r="DRV97" s="38"/>
      <c r="DRW97" s="38"/>
      <c r="DRX97" s="38"/>
      <c r="DRY97" s="38"/>
      <c r="DRZ97" s="38"/>
      <c r="DSA97" s="38"/>
      <c r="DSB97" s="38"/>
      <c r="DSC97" s="38"/>
      <c r="DSD97" s="38"/>
      <c r="DSE97" s="38"/>
      <c r="DSF97" s="38"/>
      <c r="DSG97" s="38"/>
      <c r="DSH97" s="38"/>
      <c r="DSI97" s="38"/>
      <c r="DSJ97" s="38"/>
      <c r="DSK97" s="38"/>
      <c r="DSL97" s="38"/>
      <c r="DSM97" s="38"/>
      <c r="DSN97" s="38"/>
      <c r="DSO97" s="38"/>
      <c r="DSP97" s="38"/>
      <c r="DSQ97" s="38"/>
      <c r="DSR97" s="38"/>
      <c r="DSS97" s="38"/>
      <c r="DST97" s="38"/>
      <c r="DSU97" s="38"/>
      <c r="DSV97" s="38"/>
      <c r="DSW97" s="38"/>
      <c r="DSX97" s="38"/>
      <c r="DSY97" s="38"/>
      <c r="DSZ97" s="38"/>
      <c r="DTA97" s="38"/>
      <c r="DTB97" s="38"/>
      <c r="DTC97" s="38"/>
      <c r="DTD97" s="38"/>
      <c r="DTE97" s="38"/>
      <c r="DTF97" s="38"/>
      <c r="DTG97" s="38"/>
      <c r="DTH97" s="38"/>
      <c r="DTI97" s="38"/>
      <c r="DTJ97" s="38"/>
      <c r="DTK97" s="38"/>
      <c r="DTL97" s="38"/>
      <c r="DTM97" s="38"/>
      <c r="DTN97" s="38"/>
      <c r="DTO97" s="38"/>
      <c r="DTP97" s="38"/>
      <c r="DTQ97" s="38"/>
      <c r="DTR97" s="38"/>
      <c r="DTS97" s="38"/>
      <c r="DTT97" s="38"/>
      <c r="DTU97" s="38"/>
      <c r="DTV97" s="38"/>
      <c r="DTW97" s="38"/>
      <c r="DTX97" s="38"/>
      <c r="DTY97" s="38"/>
      <c r="DTZ97" s="38"/>
      <c r="DUA97" s="38"/>
      <c r="DUB97" s="38"/>
      <c r="DUC97" s="38"/>
      <c r="DUD97" s="38"/>
      <c r="DUE97" s="38"/>
      <c r="DUF97" s="38"/>
      <c r="DUG97" s="38"/>
      <c r="DUH97" s="38"/>
      <c r="DUI97" s="38"/>
      <c r="DUJ97" s="38"/>
      <c r="DUK97" s="38"/>
      <c r="DUL97" s="38"/>
      <c r="DUM97" s="38"/>
      <c r="DUN97" s="38"/>
      <c r="DUO97" s="38"/>
      <c r="DUP97" s="38"/>
      <c r="DUQ97" s="38"/>
      <c r="DUR97" s="38"/>
      <c r="DUS97" s="38"/>
      <c r="DUT97" s="38"/>
      <c r="DUU97" s="38"/>
      <c r="DUV97" s="38"/>
      <c r="DUW97" s="38"/>
      <c r="DUX97" s="38"/>
      <c r="DUY97" s="38"/>
      <c r="DUZ97" s="38"/>
      <c r="DVA97" s="38"/>
      <c r="DVB97" s="38"/>
      <c r="DVC97" s="38"/>
      <c r="DVD97" s="38"/>
      <c r="DVE97" s="38"/>
      <c r="DVF97" s="38"/>
      <c r="DVG97" s="38"/>
      <c r="DVH97" s="38"/>
      <c r="DVI97" s="38"/>
      <c r="DVJ97" s="38"/>
      <c r="DVK97" s="38"/>
      <c r="DVL97" s="38"/>
      <c r="DVM97" s="38"/>
      <c r="DVN97" s="38"/>
      <c r="DVO97" s="38"/>
      <c r="DVP97" s="38"/>
      <c r="DVQ97" s="38"/>
      <c r="DVR97" s="38"/>
      <c r="DVS97" s="38"/>
      <c r="DVT97" s="38"/>
      <c r="DVU97" s="38"/>
      <c r="DVV97" s="38"/>
      <c r="DVW97" s="38"/>
      <c r="DVX97" s="38"/>
      <c r="DVY97" s="38"/>
      <c r="DVZ97" s="38"/>
      <c r="DWA97" s="38"/>
      <c r="DWB97" s="38"/>
      <c r="DWC97" s="38"/>
      <c r="DWD97" s="38"/>
      <c r="DWE97" s="38"/>
      <c r="DWF97" s="38"/>
      <c r="DWG97" s="38"/>
      <c r="DWH97" s="38"/>
      <c r="DWI97" s="38"/>
      <c r="DWJ97" s="38"/>
      <c r="DWK97" s="38"/>
      <c r="DWL97" s="38"/>
      <c r="DWM97" s="38"/>
      <c r="DWN97" s="38"/>
      <c r="DWO97" s="38"/>
      <c r="DWP97" s="38"/>
      <c r="DWQ97" s="38"/>
      <c r="DWR97" s="38"/>
      <c r="DWS97" s="38"/>
      <c r="DWT97" s="38"/>
      <c r="DWU97" s="38"/>
      <c r="DWV97" s="38"/>
      <c r="DWW97" s="38"/>
      <c r="DWX97" s="38"/>
      <c r="DWY97" s="38"/>
      <c r="DWZ97" s="38"/>
      <c r="DXA97" s="38"/>
      <c r="DXB97" s="38"/>
      <c r="DXC97" s="38"/>
      <c r="DXD97" s="38"/>
      <c r="DXE97" s="38"/>
      <c r="DXF97" s="38"/>
      <c r="DXG97" s="38"/>
      <c r="DXH97" s="38"/>
      <c r="DXI97" s="38"/>
      <c r="DXJ97" s="38"/>
      <c r="DXK97" s="38"/>
      <c r="DXL97" s="38"/>
      <c r="DXM97" s="38"/>
      <c r="DXN97" s="38"/>
      <c r="DXO97" s="38"/>
      <c r="DXP97" s="38"/>
      <c r="DXQ97" s="38"/>
      <c r="DXR97" s="38"/>
      <c r="DXS97" s="38"/>
      <c r="DXT97" s="38"/>
      <c r="DXU97" s="38"/>
      <c r="DXV97" s="38"/>
      <c r="DXW97" s="38"/>
      <c r="DXX97" s="38"/>
      <c r="DXY97" s="38"/>
      <c r="DXZ97" s="38"/>
      <c r="DYA97" s="38"/>
      <c r="DYB97" s="38"/>
      <c r="DYC97" s="38"/>
      <c r="DYD97" s="38"/>
      <c r="DYE97" s="38"/>
      <c r="DYF97" s="38"/>
      <c r="DYG97" s="38"/>
      <c r="DYH97" s="38"/>
      <c r="DYI97" s="38"/>
      <c r="DYJ97" s="38"/>
      <c r="DYK97" s="38"/>
      <c r="DYL97" s="38"/>
      <c r="DYM97" s="38"/>
      <c r="DYN97" s="38"/>
      <c r="DYO97" s="38"/>
      <c r="DYP97" s="38"/>
      <c r="DYQ97" s="38"/>
      <c r="DYR97" s="38"/>
      <c r="DYS97" s="38"/>
      <c r="DYT97" s="38"/>
      <c r="DYU97" s="38"/>
      <c r="DYV97" s="38"/>
      <c r="DYW97" s="38"/>
      <c r="DYX97" s="38"/>
      <c r="DYY97" s="38"/>
      <c r="DYZ97" s="38"/>
      <c r="DZA97" s="38"/>
      <c r="DZB97" s="38"/>
      <c r="DZC97" s="38"/>
      <c r="DZD97" s="38"/>
      <c r="DZE97" s="38"/>
      <c r="DZF97" s="38"/>
      <c r="DZG97" s="38"/>
      <c r="DZH97" s="38"/>
      <c r="DZI97" s="38"/>
      <c r="DZJ97" s="38"/>
      <c r="DZK97" s="38"/>
      <c r="DZL97" s="38"/>
      <c r="DZM97" s="38"/>
      <c r="DZN97" s="38"/>
      <c r="DZO97" s="38"/>
      <c r="DZP97" s="38"/>
      <c r="DZQ97" s="38"/>
      <c r="DZR97" s="38"/>
      <c r="DZS97" s="38"/>
      <c r="DZT97" s="38"/>
      <c r="DZU97" s="38"/>
      <c r="DZV97" s="38"/>
      <c r="DZW97" s="38"/>
      <c r="DZX97" s="38"/>
      <c r="DZY97" s="38"/>
      <c r="DZZ97" s="38"/>
      <c r="EAA97" s="38"/>
      <c r="EAB97" s="38"/>
      <c r="EAC97" s="38"/>
      <c r="EAD97" s="38"/>
      <c r="EAE97" s="38"/>
      <c r="EAF97" s="38"/>
      <c r="EAG97" s="38"/>
      <c r="EAH97" s="38"/>
      <c r="EAI97" s="38"/>
      <c r="EAJ97" s="38"/>
      <c r="EAK97" s="38"/>
      <c r="EAL97" s="38"/>
      <c r="EAM97" s="38"/>
      <c r="EAN97" s="38"/>
      <c r="EAO97" s="38"/>
      <c r="EAP97" s="38"/>
      <c r="EAQ97" s="38"/>
      <c r="EAR97" s="38"/>
      <c r="EAS97" s="38"/>
      <c r="EAT97" s="38"/>
      <c r="EAU97" s="38"/>
      <c r="EAV97" s="38"/>
      <c r="EAW97" s="38"/>
      <c r="EAX97" s="38"/>
      <c r="EAY97" s="38"/>
      <c r="EAZ97" s="38"/>
      <c r="EBA97" s="38"/>
      <c r="EBB97" s="38"/>
      <c r="EBC97" s="38"/>
      <c r="EBD97" s="38"/>
      <c r="EBE97" s="38"/>
      <c r="EBF97" s="38"/>
      <c r="EBG97" s="38"/>
      <c r="EBH97" s="38"/>
      <c r="EBI97" s="38"/>
      <c r="EBJ97" s="38"/>
      <c r="EBK97" s="38"/>
      <c r="EBL97" s="38"/>
      <c r="EBM97" s="38"/>
      <c r="EBN97" s="38"/>
      <c r="EBO97" s="38"/>
      <c r="EBP97" s="38"/>
      <c r="EBQ97" s="38"/>
      <c r="EBR97" s="38"/>
      <c r="EBS97" s="38"/>
      <c r="EBT97" s="38"/>
      <c r="EBU97" s="38"/>
      <c r="EBV97" s="38"/>
      <c r="EBW97" s="38"/>
      <c r="EBX97" s="38"/>
      <c r="EBY97" s="38"/>
      <c r="EBZ97" s="38"/>
      <c r="ECA97" s="38"/>
      <c r="ECB97" s="38"/>
      <c r="ECC97" s="38"/>
      <c r="ECD97" s="38"/>
      <c r="ECE97" s="38"/>
      <c r="ECF97" s="38"/>
      <c r="ECG97" s="38"/>
      <c r="ECH97" s="38"/>
      <c r="ECI97" s="38"/>
      <c r="ECJ97" s="38"/>
      <c r="ECK97" s="38"/>
      <c r="ECL97" s="38"/>
      <c r="ECM97" s="38"/>
      <c r="ECN97" s="38"/>
      <c r="ECO97" s="38"/>
      <c r="ECP97" s="38"/>
      <c r="ECQ97" s="38"/>
      <c r="ECR97" s="38"/>
      <c r="ECS97" s="38"/>
      <c r="ECT97" s="38"/>
      <c r="ECU97" s="38"/>
      <c r="ECV97" s="38"/>
      <c r="ECW97" s="38"/>
      <c r="ECX97" s="38"/>
      <c r="ECY97" s="38"/>
      <c r="ECZ97" s="38"/>
      <c r="EDA97" s="38"/>
      <c r="EDB97" s="38"/>
      <c r="EDC97" s="38"/>
      <c r="EDD97" s="38"/>
      <c r="EDE97" s="38"/>
      <c r="EDF97" s="38"/>
      <c r="EDG97" s="38"/>
      <c r="EDH97" s="38"/>
      <c r="EDI97" s="38"/>
      <c r="EDJ97" s="38"/>
      <c r="EDK97" s="38"/>
      <c r="EDL97" s="38"/>
      <c r="EDM97" s="38"/>
      <c r="EDN97" s="38"/>
      <c r="EDO97" s="38"/>
      <c r="EDP97" s="38"/>
      <c r="EDQ97" s="38"/>
      <c r="EDR97" s="38"/>
      <c r="EDS97" s="38"/>
      <c r="EDT97" s="38"/>
      <c r="EDU97" s="38"/>
      <c r="EDV97" s="38"/>
      <c r="EDW97" s="38"/>
      <c r="EDX97" s="38"/>
      <c r="EDY97" s="38"/>
      <c r="EDZ97" s="38"/>
      <c r="EEA97" s="38"/>
      <c r="EEB97" s="38"/>
      <c r="EEC97" s="38"/>
      <c r="EED97" s="38"/>
      <c r="EEE97" s="38"/>
      <c r="EEF97" s="38"/>
      <c r="EEG97" s="38"/>
      <c r="EEH97" s="38"/>
      <c r="EEI97" s="38"/>
      <c r="EEJ97" s="38"/>
      <c r="EEK97" s="38"/>
      <c r="EEL97" s="38"/>
      <c r="EEM97" s="38"/>
      <c r="EEN97" s="38"/>
      <c r="EEO97" s="38"/>
      <c r="EEP97" s="38"/>
      <c r="EEQ97" s="38"/>
      <c r="EER97" s="38"/>
      <c r="EES97" s="38"/>
      <c r="EET97" s="38"/>
      <c r="EEU97" s="38"/>
      <c r="EEV97" s="38"/>
      <c r="EEW97" s="38"/>
      <c r="EEX97" s="38"/>
      <c r="EEY97" s="38"/>
      <c r="EEZ97" s="38"/>
      <c r="EFA97" s="38"/>
      <c r="EFB97" s="38"/>
      <c r="EFC97" s="38"/>
      <c r="EFD97" s="38"/>
      <c r="EFE97" s="38"/>
      <c r="EFF97" s="38"/>
      <c r="EFG97" s="38"/>
      <c r="EFH97" s="38"/>
      <c r="EFI97" s="38"/>
      <c r="EFJ97" s="38"/>
      <c r="EFK97" s="38"/>
      <c r="EFL97" s="38"/>
      <c r="EFM97" s="38"/>
      <c r="EFN97" s="38"/>
      <c r="EFO97" s="38"/>
      <c r="EFP97" s="38"/>
      <c r="EFQ97" s="38"/>
      <c r="EFR97" s="38"/>
      <c r="EFS97" s="38"/>
      <c r="EFT97" s="38"/>
      <c r="EFU97" s="38"/>
      <c r="EFV97" s="38"/>
      <c r="EFW97" s="38"/>
      <c r="EFX97" s="38"/>
      <c r="EFY97" s="38"/>
      <c r="EFZ97" s="38"/>
      <c r="EGA97" s="38"/>
      <c r="EGB97" s="38"/>
      <c r="EGC97" s="38"/>
      <c r="EGD97" s="38"/>
      <c r="EGE97" s="38"/>
      <c r="EGF97" s="38"/>
      <c r="EGG97" s="38"/>
      <c r="EGH97" s="38"/>
      <c r="EGI97" s="38"/>
      <c r="EGJ97" s="38"/>
      <c r="EGK97" s="38"/>
      <c r="EGL97" s="38"/>
      <c r="EGM97" s="38"/>
      <c r="EGN97" s="38"/>
      <c r="EGO97" s="38"/>
      <c r="EGP97" s="38"/>
      <c r="EGQ97" s="38"/>
      <c r="EGR97" s="38"/>
      <c r="EGS97" s="38"/>
      <c r="EGT97" s="38"/>
      <c r="EGU97" s="38"/>
      <c r="EGV97" s="38"/>
      <c r="EGW97" s="38"/>
      <c r="EGX97" s="38"/>
      <c r="EGY97" s="38"/>
      <c r="EGZ97" s="38"/>
      <c r="EHA97" s="38"/>
      <c r="EHB97" s="38"/>
      <c r="EHC97" s="38"/>
      <c r="EHD97" s="38"/>
      <c r="EHE97" s="38"/>
      <c r="EHF97" s="38"/>
      <c r="EHG97" s="38"/>
      <c r="EHH97" s="38"/>
      <c r="EHI97" s="38"/>
      <c r="EHJ97" s="38"/>
      <c r="EHK97" s="38"/>
      <c r="EHL97" s="38"/>
      <c r="EHM97" s="38"/>
      <c r="EHN97" s="38"/>
      <c r="EHO97" s="38"/>
      <c r="EHP97" s="38"/>
      <c r="EHQ97" s="38"/>
      <c r="EHR97" s="38"/>
      <c r="EHS97" s="38"/>
      <c r="EHT97" s="38"/>
      <c r="EHU97" s="38"/>
      <c r="EHV97" s="38"/>
      <c r="EHW97" s="38"/>
      <c r="EHX97" s="38"/>
      <c r="EHY97" s="38"/>
      <c r="EHZ97" s="38"/>
      <c r="EIA97" s="38"/>
      <c r="EIB97" s="38"/>
      <c r="EIC97" s="38"/>
      <c r="EID97" s="38"/>
      <c r="EIE97" s="38"/>
      <c r="EIF97" s="38"/>
      <c r="EIG97" s="38"/>
      <c r="EIH97" s="38"/>
      <c r="EII97" s="38"/>
      <c r="EIJ97" s="38"/>
      <c r="EIK97" s="38"/>
      <c r="EIL97" s="38"/>
      <c r="EIM97" s="38"/>
      <c r="EIN97" s="38"/>
      <c r="EIO97" s="38"/>
      <c r="EIP97" s="38"/>
      <c r="EIQ97" s="38"/>
      <c r="EIR97" s="38"/>
      <c r="EIS97" s="38"/>
      <c r="EIT97" s="38"/>
      <c r="EIU97" s="38"/>
      <c r="EIV97" s="38"/>
      <c r="EIW97" s="38"/>
      <c r="EIX97" s="38"/>
      <c r="EIY97" s="38"/>
      <c r="EIZ97" s="38"/>
      <c r="EJA97" s="38"/>
      <c r="EJB97" s="38"/>
      <c r="EJC97" s="38"/>
      <c r="EJD97" s="38"/>
      <c r="EJE97" s="38"/>
      <c r="EJF97" s="38"/>
      <c r="EJG97" s="38"/>
      <c r="EJH97" s="38"/>
      <c r="EJI97" s="38"/>
      <c r="EJJ97" s="38"/>
      <c r="EJK97" s="38"/>
      <c r="EJL97" s="38"/>
      <c r="EJM97" s="38"/>
      <c r="EJN97" s="38"/>
      <c r="EJO97" s="38"/>
      <c r="EJP97" s="38"/>
      <c r="EJQ97" s="38"/>
      <c r="EJR97" s="38"/>
      <c r="EJS97" s="38"/>
      <c r="EJT97" s="38"/>
      <c r="EJU97" s="38"/>
      <c r="EJV97" s="38"/>
      <c r="EJW97" s="38"/>
      <c r="EJX97" s="38"/>
      <c r="EJY97" s="38"/>
      <c r="EJZ97" s="38"/>
      <c r="EKA97" s="38"/>
      <c r="EKB97" s="38"/>
      <c r="EKC97" s="38"/>
      <c r="EKD97" s="38"/>
      <c r="EKE97" s="38"/>
      <c r="EKF97" s="38"/>
      <c r="EKG97" s="38"/>
      <c r="EKH97" s="38"/>
      <c r="EKI97" s="38"/>
      <c r="EKJ97" s="38"/>
      <c r="EKK97" s="38"/>
      <c r="EKL97" s="38"/>
      <c r="EKM97" s="38"/>
      <c r="EKN97" s="38"/>
      <c r="EKO97" s="38"/>
      <c r="EKP97" s="38"/>
      <c r="EKQ97" s="38"/>
      <c r="EKR97" s="38"/>
      <c r="EKS97" s="38"/>
      <c r="EKT97" s="38"/>
      <c r="EKU97" s="38"/>
      <c r="EKV97" s="38"/>
      <c r="EKW97" s="38"/>
      <c r="EKX97" s="38"/>
      <c r="EKY97" s="38"/>
      <c r="EKZ97" s="38"/>
      <c r="ELA97" s="38"/>
      <c r="ELB97" s="38"/>
      <c r="ELC97" s="38"/>
      <c r="ELD97" s="38"/>
      <c r="ELE97" s="38"/>
      <c r="ELF97" s="38"/>
      <c r="ELG97" s="38"/>
      <c r="ELH97" s="38"/>
      <c r="ELI97" s="38"/>
      <c r="ELJ97" s="38"/>
      <c r="ELK97" s="38"/>
      <c r="ELL97" s="38"/>
      <c r="ELM97" s="38"/>
      <c r="ELN97" s="38"/>
      <c r="ELO97" s="38"/>
      <c r="ELP97" s="38"/>
      <c r="ELQ97" s="38"/>
      <c r="ELR97" s="38"/>
      <c r="ELS97" s="38"/>
      <c r="ELT97" s="38"/>
      <c r="ELU97" s="38"/>
      <c r="ELV97" s="38"/>
      <c r="ELW97" s="38"/>
      <c r="ELX97" s="38"/>
      <c r="ELY97" s="38"/>
      <c r="ELZ97" s="38"/>
      <c r="EMA97" s="38"/>
      <c r="EMB97" s="38"/>
      <c r="EMC97" s="38"/>
      <c r="EMD97" s="38"/>
      <c r="EME97" s="38"/>
      <c r="EMF97" s="38"/>
      <c r="EMG97" s="38"/>
      <c r="EMH97" s="38"/>
      <c r="EMI97" s="38"/>
      <c r="EMJ97" s="38"/>
      <c r="EMK97" s="38"/>
      <c r="EML97" s="38"/>
      <c r="EMM97" s="38"/>
      <c r="EMN97" s="38"/>
      <c r="EMO97" s="38"/>
      <c r="EMP97" s="38"/>
      <c r="EMQ97" s="38"/>
      <c r="EMR97" s="38"/>
      <c r="EMS97" s="38"/>
      <c r="EMT97" s="38"/>
      <c r="EMU97" s="38"/>
      <c r="EMV97" s="38"/>
      <c r="EMW97" s="38"/>
      <c r="EMX97" s="38"/>
      <c r="EMY97" s="38"/>
      <c r="EMZ97" s="38"/>
      <c r="ENA97" s="38"/>
      <c r="ENB97" s="38"/>
      <c r="ENC97" s="38"/>
      <c r="END97" s="38"/>
      <c r="ENE97" s="38"/>
      <c r="ENF97" s="38"/>
      <c r="ENG97" s="38"/>
      <c r="ENH97" s="38"/>
      <c r="ENI97" s="38"/>
      <c r="ENJ97" s="38"/>
      <c r="ENK97" s="38"/>
      <c r="ENL97" s="38"/>
      <c r="ENM97" s="38"/>
      <c r="ENN97" s="38"/>
      <c r="ENO97" s="38"/>
      <c r="ENP97" s="38"/>
      <c r="ENQ97" s="38"/>
      <c r="ENR97" s="38"/>
      <c r="ENS97" s="38"/>
      <c r="ENT97" s="38"/>
      <c r="ENU97" s="38"/>
      <c r="ENV97" s="38"/>
      <c r="ENW97" s="38"/>
      <c r="ENX97" s="38"/>
      <c r="ENY97" s="38"/>
      <c r="ENZ97" s="38"/>
      <c r="EOA97" s="38"/>
      <c r="EOB97" s="38"/>
      <c r="EOC97" s="38"/>
      <c r="EOD97" s="38"/>
      <c r="EOE97" s="38"/>
      <c r="EOF97" s="38"/>
      <c r="EOG97" s="38"/>
      <c r="EOH97" s="38"/>
      <c r="EOI97" s="38"/>
      <c r="EOJ97" s="38"/>
      <c r="EOK97" s="38"/>
      <c r="EOL97" s="38"/>
      <c r="EOM97" s="38"/>
      <c r="EON97" s="38"/>
      <c r="EOO97" s="38"/>
      <c r="EOP97" s="38"/>
      <c r="EOQ97" s="38"/>
      <c r="EOR97" s="38"/>
      <c r="EOS97" s="38"/>
      <c r="EOT97" s="38"/>
      <c r="EOU97" s="38"/>
      <c r="EOV97" s="38"/>
      <c r="EOW97" s="38"/>
      <c r="EOX97" s="38"/>
      <c r="EOY97" s="38"/>
      <c r="EOZ97" s="38"/>
      <c r="EPA97" s="38"/>
      <c r="EPB97" s="38"/>
      <c r="EPC97" s="38"/>
      <c r="EPD97" s="38"/>
      <c r="EPE97" s="38"/>
      <c r="EPF97" s="38"/>
      <c r="EPG97" s="38"/>
      <c r="EPH97" s="38"/>
      <c r="EPI97" s="38"/>
      <c r="EPJ97" s="38"/>
      <c r="EPK97" s="38"/>
      <c r="EPL97" s="38"/>
      <c r="EPM97" s="38"/>
      <c r="EPN97" s="38"/>
      <c r="EPO97" s="38"/>
      <c r="EPP97" s="38"/>
      <c r="EPQ97" s="38"/>
      <c r="EPR97" s="38"/>
      <c r="EPS97" s="38"/>
      <c r="EPT97" s="38"/>
      <c r="EPU97" s="38"/>
      <c r="EPV97" s="38"/>
      <c r="EPW97" s="38"/>
      <c r="EPX97" s="38"/>
      <c r="EPY97" s="38"/>
      <c r="EPZ97" s="38"/>
      <c r="EQA97" s="38"/>
      <c r="EQB97" s="38"/>
      <c r="EQC97" s="38"/>
      <c r="EQD97" s="38"/>
      <c r="EQE97" s="38"/>
      <c r="EQF97" s="38"/>
      <c r="EQG97" s="38"/>
      <c r="EQH97" s="38"/>
      <c r="EQI97" s="38"/>
      <c r="EQJ97" s="38"/>
      <c r="EQK97" s="38"/>
      <c r="EQL97" s="38"/>
      <c r="EQM97" s="38"/>
      <c r="EQN97" s="38"/>
      <c r="EQO97" s="38"/>
      <c r="EQP97" s="38"/>
      <c r="EQQ97" s="38"/>
      <c r="EQR97" s="38"/>
      <c r="EQS97" s="38"/>
      <c r="EQT97" s="38"/>
      <c r="EQU97" s="38"/>
      <c r="EQV97" s="38"/>
      <c r="EQW97" s="38"/>
      <c r="EQX97" s="38"/>
      <c r="EQY97" s="38"/>
      <c r="EQZ97" s="38"/>
      <c r="ERA97" s="38"/>
      <c r="ERB97" s="38"/>
      <c r="ERC97" s="38"/>
      <c r="ERD97" s="38"/>
      <c r="ERE97" s="38"/>
      <c r="ERF97" s="38"/>
      <c r="ERG97" s="38"/>
      <c r="ERH97" s="38"/>
      <c r="ERI97" s="38"/>
      <c r="ERJ97" s="38"/>
      <c r="ERK97" s="38"/>
      <c r="ERL97" s="38"/>
      <c r="ERM97" s="38"/>
      <c r="ERN97" s="38"/>
      <c r="ERO97" s="38"/>
      <c r="ERP97" s="38"/>
      <c r="ERQ97" s="38"/>
      <c r="ERR97" s="38"/>
      <c r="ERS97" s="38"/>
      <c r="ERT97" s="38"/>
      <c r="ERU97" s="38"/>
      <c r="ERV97" s="38"/>
      <c r="ERW97" s="38"/>
      <c r="ERX97" s="38"/>
      <c r="ERY97" s="38"/>
      <c r="ERZ97" s="38"/>
      <c r="ESA97" s="38"/>
      <c r="ESB97" s="38"/>
      <c r="ESC97" s="38"/>
      <c r="ESD97" s="38"/>
      <c r="ESE97" s="38"/>
      <c r="ESF97" s="38"/>
      <c r="ESG97" s="38"/>
      <c r="ESH97" s="38"/>
      <c r="ESI97" s="38"/>
      <c r="ESJ97" s="38"/>
      <c r="ESK97" s="38"/>
      <c r="ESL97" s="38"/>
      <c r="ESM97" s="38"/>
      <c r="ESN97" s="38"/>
      <c r="ESO97" s="38"/>
      <c r="ESP97" s="38"/>
      <c r="ESQ97" s="38"/>
      <c r="ESR97" s="38"/>
      <c r="ESS97" s="38"/>
      <c r="EST97" s="38"/>
      <c r="ESU97" s="38"/>
      <c r="ESV97" s="38"/>
      <c r="ESW97" s="38"/>
      <c r="ESX97" s="38"/>
      <c r="ESY97" s="38"/>
      <c r="ESZ97" s="38"/>
      <c r="ETA97" s="38"/>
      <c r="ETB97" s="38"/>
      <c r="ETC97" s="38"/>
      <c r="ETD97" s="38"/>
      <c r="ETE97" s="38"/>
      <c r="ETF97" s="38"/>
      <c r="ETG97" s="38"/>
      <c r="ETH97" s="38"/>
      <c r="ETI97" s="38"/>
      <c r="ETJ97" s="38"/>
      <c r="ETK97" s="38"/>
      <c r="ETL97" s="38"/>
      <c r="ETM97" s="38"/>
      <c r="ETN97" s="38"/>
      <c r="ETO97" s="38"/>
      <c r="ETP97" s="38"/>
      <c r="ETQ97" s="38"/>
      <c r="ETR97" s="38"/>
      <c r="ETS97" s="38"/>
      <c r="ETT97" s="38"/>
      <c r="ETU97" s="38"/>
      <c r="ETV97" s="38"/>
      <c r="ETW97" s="38"/>
      <c r="ETX97" s="38"/>
      <c r="ETY97" s="38"/>
      <c r="ETZ97" s="38"/>
      <c r="EUA97" s="38"/>
      <c r="EUB97" s="38"/>
      <c r="EUC97" s="38"/>
      <c r="EUD97" s="38"/>
      <c r="EUE97" s="38"/>
      <c r="EUF97" s="38"/>
      <c r="EUG97" s="38"/>
      <c r="EUH97" s="38"/>
      <c r="EUI97" s="38"/>
      <c r="EUJ97" s="38"/>
      <c r="EUK97" s="38"/>
      <c r="EUL97" s="38"/>
      <c r="EUM97" s="38"/>
      <c r="EUN97" s="38"/>
      <c r="EUO97" s="38"/>
      <c r="EUP97" s="38"/>
      <c r="EUQ97" s="38"/>
      <c r="EUR97" s="38"/>
      <c r="EUS97" s="38"/>
      <c r="EUT97" s="38"/>
      <c r="EUU97" s="38"/>
      <c r="EUV97" s="38"/>
      <c r="EUW97" s="38"/>
      <c r="EUX97" s="38"/>
      <c r="EUY97" s="38"/>
      <c r="EUZ97" s="38"/>
      <c r="EVA97" s="38"/>
      <c r="EVB97" s="38"/>
      <c r="EVC97" s="38"/>
      <c r="EVD97" s="38"/>
      <c r="EVE97" s="38"/>
      <c r="EVF97" s="38"/>
      <c r="EVG97" s="38"/>
      <c r="EVH97" s="38"/>
      <c r="EVI97" s="38"/>
      <c r="EVJ97" s="38"/>
      <c r="EVK97" s="38"/>
      <c r="EVL97" s="38"/>
      <c r="EVM97" s="38"/>
      <c r="EVN97" s="38"/>
      <c r="EVO97" s="38"/>
      <c r="EVP97" s="38"/>
      <c r="EVQ97" s="38"/>
      <c r="EVR97" s="38"/>
      <c r="EVS97" s="38"/>
      <c r="EVT97" s="38"/>
      <c r="EVU97" s="38"/>
      <c r="EVV97" s="38"/>
      <c r="EVW97" s="38"/>
      <c r="EVX97" s="38"/>
      <c r="EVY97" s="38"/>
      <c r="EVZ97" s="38"/>
      <c r="EWA97" s="38"/>
      <c r="EWB97" s="38"/>
      <c r="EWC97" s="38"/>
      <c r="EWD97" s="38"/>
      <c r="EWE97" s="38"/>
      <c r="EWF97" s="38"/>
      <c r="EWG97" s="38"/>
      <c r="EWH97" s="38"/>
      <c r="EWI97" s="38"/>
      <c r="EWJ97" s="38"/>
      <c r="EWK97" s="38"/>
      <c r="EWL97" s="38"/>
      <c r="EWM97" s="38"/>
      <c r="EWN97" s="38"/>
      <c r="EWO97" s="38"/>
      <c r="EWP97" s="38"/>
      <c r="EWQ97" s="38"/>
      <c r="EWR97" s="38"/>
      <c r="EWS97" s="38"/>
      <c r="EWT97" s="38"/>
      <c r="EWU97" s="38"/>
      <c r="EWV97" s="38"/>
      <c r="EWW97" s="38"/>
      <c r="EWX97" s="38"/>
      <c r="EWY97" s="38"/>
      <c r="EWZ97" s="38"/>
      <c r="EXA97" s="38"/>
      <c r="EXB97" s="38"/>
      <c r="EXC97" s="38"/>
      <c r="EXD97" s="38"/>
      <c r="EXE97" s="38"/>
      <c r="EXF97" s="38"/>
      <c r="EXG97" s="38"/>
      <c r="EXH97" s="38"/>
      <c r="EXI97" s="38"/>
      <c r="EXJ97" s="38"/>
      <c r="EXK97" s="38"/>
      <c r="EXL97" s="38"/>
      <c r="EXM97" s="38"/>
      <c r="EXN97" s="38"/>
      <c r="EXO97" s="38"/>
      <c r="EXP97" s="38"/>
      <c r="EXQ97" s="38"/>
      <c r="EXR97" s="38"/>
      <c r="EXS97" s="38"/>
      <c r="EXT97" s="38"/>
      <c r="EXU97" s="38"/>
      <c r="EXV97" s="38"/>
      <c r="EXW97" s="38"/>
      <c r="EXX97" s="38"/>
      <c r="EXY97" s="38"/>
      <c r="EXZ97" s="38"/>
      <c r="EYA97" s="38"/>
      <c r="EYB97" s="38"/>
      <c r="EYC97" s="38"/>
      <c r="EYD97" s="38"/>
      <c r="EYE97" s="38"/>
      <c r="EYF97" s="38"/>
      <c r="EYG97" s="38"/>
      <c r="EYH97" s="38"/>
      <c r="EYI97" s="38"/>
      <c r="EYJ97" s="38"/>
      <c r="EYK97" s="38"/>
      <c r="EYL97" s="38"/>
      <c r="EYM97" s="38"/>
      <c r="EYN97" s="38"/>
      <c r="EYO97" s="38"/>
      <c r="EYP97" s="38"/>
      <c r="EYQ97" s="38"/>
      <c r="EYR97" s="38"/>
      <c r="EYS97" s="38"/>
      <c r="EYT97" s="38"/>
      <c r="EYU97" s="38"/>
      <c r="EYV97" s="38"/>
      <c r="EYW97" s="38"/>
      <c r="EYX97" s="38"/>
      <c r="EYY97" s="38"/>
      <c r="EYZ97" s="38"/>
      <c r="EZA97" s="38"/>
      <c r="EZB97" s="38"/>
      <c r="EZC97" s="38"/>
      <c r="EZD97" s="38"/>
      <c r="EZE97" s="38"/>
      <c r="EZF97" s="38"/>
      <c r="EZG97" s="38"/>
      <c r="EZH97" s="38"/>
      <c r="EZI97" s="38"/>
      <c r="EZJ97" s="38"/>
      <c r="EZK97" s="38"/>
      <c r="EZL97" s="38"/>
      <c r="EZM97" s="38"/>
      <c r="EZN97" s="38"/>
      <c r="EZO97" s="38"/>
      <c r="EZP97" s="38"/>
      <c r="EZQ97" s="38"/>
      <c r="EZR97" s="38"/>
      <c r="EZS97" s="38"/>
      <c r="EZT97" s="38"/>
      <c r="EZU97" s="38"/>
      <c r="EZV97" s="38"/>
      <c r="EZW97" s="38"/>
      <c r="EZX97" s="38"/>
      <c r="EZY97" s="38"/>
      <c r="EZZ97" s="38"/>
      <c r="FAA97" s="38"/>
      <c r="FAB97" s="38"/>
      <c r="FAC97" s="38"/>
      <c r="FAD97" s="38"/>
      <c r="FAE97" s="38"/>
      <c r="FAF97" s="38"/>
      <c r="FAG97" s="38"/>
      <c r="FAH97" s="38"/>
      <c r="FAI97" s="38"/>
      <c r="FAJ97" s="38"/>
      <c r="FAK97" s="38"/>
      <c r="FAL97" s="38"/>
      <c r="FAM97" s="38"/>
      <c r="FAN97" s="38"/>
      <c r="FAO97" s="38"/>
      <c r="FAP97" s="38"/>
      <c r="FAQ97" s="38"/>
      <c r="FAR97" s="38"/>
      <c r="FAS97" s="38"/>
      <c r="FAT97" s="38"/>
      <c r="FAU97" s="38"/>
      <c r="FAV97" s="38"/>
      <c r="FAW97" s="38"/>
      <c r="FAX97" s="38"/>
      <c r="FAY97" s="38"/>
      <c r="FAZ97" s="38"/>
      <c r="FBA97" s="38"/>
      <c r="FBB97" s="38"/>
      <c r="FBC97" s="38"/>
      <c r="FBD97" s="38"/>
      <c r="FBE97" s="38"/>
      <c r="FBF97" s="38"/>
      <c r="FBG97" s="38"/>
      <c r="FBH97" s="38"/>
      <c r="FBI97" s="38"/>
      <c r="FBJ97" s="38"/>
      <c r="FBK97" s="38"/>
      <c r="FBL97" s="38"/>
      <c r="FBM97" s="38"/>
      <c r="FBN97" s="38"/>
      <c r="FBO97" s="38"/>
      <c r="FBP97" s="38"/>
      <c r="FBQ97" s="38"/>
      <c r="FBR97" s="38"/>
      <c r="FBS97" s="38"/>
      <c r="FBT97" s="38"/>
      <c r="FBU97" s="38"/>
      <c r="FBV97" s="38"/>
      <c r="FBW97" s="38"/>
      <c r="FBX97" s="38"/>
      <c r="FBY97" s="38"/>
      <c r="FBZ97" s="38"/>
      <c r="FCA97" s="38"/>
      <c r="FCB97" s="38"/>
      <c r="FCC97" s="38"/>
      <c r="FCD97" s="38"/>
      <c r="FCE97" s="38"/>
      <c r="FCF97" s="38"/>
      <c r="FCG97" s="38"/>
      <c r="FCH97" s="38"/>
      <c r="FCI97" s="38"/>
      <c r="FCJ97" s="38"/>
      <c r="FCK97" s="38"/>
      <c r="FCL97" s="38"/>
      <c r="FCM97" s="38"/>
      <c r="FCN97" s="38"/>
      <c r="FCO97" s="38"/>
      <c r="FCP97" s="38"/>
      <c r="FCQ97" s="38"/>
      <c r="FCR97" s="38"/>
      <c r="FCS97" s="38"/>
      <c r="FCT97" s="38"/>
      <c r="FCU97" s="38"/>
      <c r="FCV97" s="38"/>
      <c r="FCW97" s="38"/>
      <c r="FCX97" s="38"/>
      <c r="FCY97" s="38"/>
      <c r="FCZ97" s="38"/>
      <c r="FDA97" s="38"/>
      <c r="FDB97" s="38"/>
      <c r="FDC97" s="38"/>
      <c r="FDD97" s="38"/>
      <c r="FDE97" s="38"/>
      <c r="FDF97" s="38"/>
      <c r="FDG97" s="38"/>
      <c r="FDH97" s="38"/>
      <c r="FDI97" s="38"/>
      <c r="FDJ97" s="38"/>
      <c r="FDK97" s="38"/>
      <c r="FDL97" s="38"/>
      <c r="FDM97" s="38"/>
      <c r="FDN97" s="38"/>
      <c r="FDO97" s="38"/>
      <c r="FDP97" s="38"/>
      <c r="FDQ97" s="38"/>
      <c r="FDR97" s="38"/>
      <c r="FDS97" s="38"/>
      <c r="FDT97" s="38"/>
      <c r="FDU97" s="38"/>
      <c r="FDV97" s="38"/>
      <c r="FDW97" s="38"/>
      <c r="FDX97" s="38"/>
      <c r="FDY97" s="38"/>
      <c r="FDZ97" s="38"/>
      <c r="FEA97" s="38"/>
      <c r="FEB97" s="38"/>
      <c r="FEC97" s="38"/>
      <c r="FED97" s="38"/>
      <c r="FEE97" s="38"/>
      <c r="FEF97" s="38"/>
      <c r="FEG97" s="38"/>
      <c r="FEH97" s="38"/>
      <c r="FEI97" s="38"/>
      <c r="FEJ97" s="38"/>
      <c r="FEK97" s="38"/>
      <c r="FEL97" s="38"/>
      <c r="FEM97" s="38"/>
      <c r="FEN97" s="38"/>
      <c r="FEO97" s="38"/>
      <c r="FEP97" s="38"/>
      <c r="FEQ97" s="38"/>
      <c r="FER97" s="38"/>
      <c r="FES97" s="38"/>
      <c r="FET97" s="38"/>
      <c r="FEU97" s="38"/>
      <c r="FEV97" s="38"/>
      <c r="FEW97" s="38"/>
      <c r="FEX97" s="38"/>
      <c r="FEY97" s="38"/>
      <c r="FEZ97" s="38"/>
      <c r="FFA97" s="38"/>
      <c r="FFB97" s="38"/>
      <c r="FFC97" s="38"/>
      <c r="FFD97" s="38"/>
      <c r="FFE97" s="38"/>
      <c r="FFF97" s="38"/>
      <c r="FFG97" s="38"/>
      <c r="FFH97" s="38"/>
      <c r="FFI97" s="38"/>
      <c r="FFJ97" s="38"/>
      <c r="FFK97" s="38"/>
      <c r="FFL97" s="38"/>
      <c r="FFM97" s="38"/>
      <c r="FFN97" s="38"/>
      <c r="FFO97" s="38"/>
      <c r="FFP97" s="38"/>
      <c r="FFQ97" s="38"/>
      <c r="FFR97" s="38"/>
      <c r="FFS97" s="38"/>
      <c r="FFT97" s="38"/>
      <c r="FFU97" s="38"/>
      <c r="FFV97" s="38"/>
      <c r="FFW97" s="38"/>
      <c r="FFX97" s="38"/>
      <c r="FFY97" s="38"/>
      <c r="FFZ97" s="38"/>
      <c r="FGA97" s="38"/>
      <c r="FGB97" s="38"/>
      <c r="FGC97" s="38"/>
      <c r="FGD97" s="38"/>
      <c r="FGE97" s="38"/>
      <c r="FGF97" s="38"/>
      <c r="FGG97" s="38"/>
      <c r="FGH97" s="38"/>
      <c r="FGI97" s="38"/>
      <c r="FGJ97" s="38"/>
      <c r="FGK97" s="38"/>
      <c r="FGL97" s="38"/>
      <c r="FGM97" s="38"/>
      <c r="FGN97" s="38"/>
      <c r="FGO97" s="38"/>
      <c r="FGP97" s="38"/>
      <c r="FGQ97" s="38"/>
      <c r="FGR97" s="38"/>
      <c r="FGS97" s="38"/>
      <c r="FGT97" s="38"/>
      <c r="FGU97" s="38"/>
      <c r="FGV97" s="38"/>
      <c r="FGW97" s="38"/>
      <c r="FGX97" s="38"/>
      <c r="FGY97" s="38"/>
      <c r="FGZ97" s="38"/>
      <c r="FHA97" s="38"/>
      <c r="FHB97" s="38"/>
      <c r="FHC97" s="38"/>
      <c r="FHD97" s="38"/>
      <c r="FHE97" s="38"/>
      <c r="FHF97" s="38"/>
      <c r="FHG97" s="38"/>
      <c r="FHH97" s="38"/>
      <c r="FHI97" s="38"/>
      <c r="FHJ97" s="38"/>
      <c r="FHK97" s="38"/>
      <c r="FHL97" s="38"/>
      <c r="FHM97" s="38"/>
      <c r="FHN97" s="38"/>
      <c r="FHO97" s="38"/>
      <c r="FHP97" s="38"/>
      <c r="FHQ97" s="38"/>
      <c r="FHR97" s="38"/>
      <c r="FHS97" s="38"/>
      <c r="FHT97" s="38"/>
      <c r="FHU97" s="38"/>
      <c r="FHV97" s="38"/>
      <c r="FHW97" s="38"/>
      <c r="FHX97" s="38"/>
      <c r="FHY97" s="38"/>
      <c r="FHZ97" s="38"/>
      <c r="FIA97" s="38"/>
      <c r="FIB97" s="38"/>
      <c r="FIC97" s="38"/>
      <c r="FID97" s="38"/>
      <c r="FIE97" s="38"/>
      <c r="FIF97" s="38"/>
      <c r="FIG97" s="38"/>
      <c r="FIH97" s="38"/>
      <c r="FII97" s="38"/>
      <c r="FIJ97" s="38"/>
      <c r="FIK97" s="38"/>
      <c r="FIL97" s="38"/>
      <c r="FIM97" s="38"/>
      <c r="FIN97" s="38"/>
      <c r="FIO97" s="38"/>
      <c r="FIP97" s="38"/>
      <c r="FIQ97" s="38"/>
      <c r="FIR97" s="38"/>
      <c r="FIS97" s="38"/>
      <c r="FIT97" s="38"/>
      <c r="FIU97" s="38"/>
      <c r="FIV97" s="38"/>
      <c r="FIW97" s="38"/>
      <c r="FIX97" s="38"/>
      <c r="FIY97" s="38"/>
      <c r="FIZ97" s="38"/>
      <c r="FJA97" s="38"/>
      <c r="FJB97" s="38"/>
      <c r="FJC97" s="38"/>
      <c r="FJD97" s="38"/>
      <c r="FJE97" s="38"/>
      <c r="FJF97" s="38"/>
      <c r="FJG97" s="38"/>
      <c r="FJH97" s="38"/>
      <c r="FJI97" s="38"/>
      <c r="FJJ97" s="38"/>
      <c r="FJK97" s="38"/>
      <c r="FJL97" s="38"/>
      <c r="FJM97" s="38"/>
      <c r="FJN97" s="38"/>
      <c r="FJO97" s="38"/>
      <c r="FJP97" s="38"/>
      <c r="FJQ97" s="38"/>
      <c r="FJR97" s="38"/>
      <c r="FJS97" s="38"/>
      <c r="FJT97" s="38"/>
      <c r="FJU97" s="38"/>
      <c r="FJV97" s="38"/>
      <c r="FJW97" s="38"/>
      <c r="FJX97" s="38"/>
      <c r="FJY97" s="38"/>
      <c r="FJZ97" s="38"/>
      <c r="FKA97" s="38"/>
      <c r="FKB97" s="38"/>
      <c r="FKC97" s="38"/>
      <c r="FKD97" s="38"/>
      <c r="FKE97" s="38"/>
      <c r="FKF97" s="38"/>
      <c r="FKG97" s="38"/>
      <c r="FKH97" s="38"/>
      <c r="FKI97" s="38"/>
      <c r="FKJ97" s="38"/>
      <c r="FKK97" s="38"/>
      <c r="FKL97" s="38"/>
      <c r="FKM97" s="38"/>
      <c r="FKN97" s="38"/>
      <c r="FKO97" s="38"/>
      <c r="FKP97" s="38"/>
      <c r="FKQ97" s="38"/>
      <c r="FKR97" s="38"/>
      <c r="FKS97" s="38"/>
      <c r="FKT97" s="38"/>
      <c r="FKU97" s="38"/>
      <c r="FKV97" s="38"/>
      <c r="FKW97" s="38"/>
      <c r="FKX97" s="38"/>
      <c r="FKY97" s="38"/>
      <c r="FKZ97" s="38"/>
      <c r="FLA97" s="38"/>
      <c r="FLB97" s="38"/>
      <c r="FLC97" s="38"/>
      <c r="FLD97" s="38"/>
      <c r="FLE97" s="38"/>
      <c r="FLF97" s="38"/>
      <c r="FLG97" s="38"/>
      <c r="FLH97" s="38"/>
      <c r="FLI97" s="38"/>
      <c r="FLJ97" s="38"/>
      <c r="FLK97" s="38"/>
      <c r="FLL97" s="38"/>
      <c r="FLM97" s="38"/>
      <c r="FLN97" s="38"/>
      <c r="FLO97" s="38"/>
      <c r="FLP97" s="38"/>
      <c r="FLQ97" s="38"/>
      <c r="FLR97" s="38"/>
      <c r="FLS97" s="38"/>
      <c r="FLT97" s="38"/>
      <c r="FLU97" s="38"/>
      <c r="FLV97" s="38"/>
      <c r="FLW97" s="38"/>
      <c r="FLX97" s="38"/>
      <c r="FLY97" s="38"/>
      <c r="FLZ97" s="38"/>
      <c r="FMA97" s="38"/>
      <c r="FMB97" s="38"/>
      <c r="FMC97" s="38"/>
      <c r="FMD97" s="38"/>
      <c r="FME97" s="38"/>
      <c r="FMF97" s="38"/>
      <c r="FMG97" s="38"/>
      <c r="FMH97" s="38"/>
      <c r="FMI97" s="38"/>
      <c r="FMJ97" s="38"/>
      <c r="FMK97" s="38"/>
      <c r="FML97" s="38"/>
      <c r="FMM97" s="38"/>
      <c r="FMN97" s="38"/>
      <c r="FMO97" s="38"/>
      <c r="FMP97" s="38"/>
      <c r="FMQ97" s="38"/>
      <c r="FMR97" s="38"/>
      <c r="FMS97" s="38"/>
      <c r="FMT97" s="38"/>
      <c r="FMU97" s="38"/>
      <c r="FMV97" s="38"/>
      <c r="FMW97" s="38"/>
      <c r="FMX97" s="38"/>
      <c r="FMY97" s="38"/>
      <c r="FMZ97" s="38"/>
      <c r="FNA97" s="38"/>
      <c r="FNB97" s="38"/>
      <c r="FNC97" s="38"/>
      <c r="FND97" s="38"/>
      <c r="FNE97" s="38"/>
      <c r="FNF97" s="38"/>
      <c r="FNG97" s="38"/>
      <c r="FNH97" s="38"/>
      <c r="FNI97" s="38"/>
      <c r="FNJ97" s="38"/>
      <c r="FNK97" s="38"/>
      <c r="FNL97" s="38"/>
      <c r="FNM97" s="38"/>
      <c r="FNN97" s="38"/>
      <c r="FNO97" s="38"/>
      <c r="FNP97" s="38"/>
      <c r="FNQ97" s="38"/>
      <c r="FNR97" s="38"/>
      <c r="FNS97" s="38"/>
      <c r="FNT97" s="38"/>
      <c r="FNU97" s="38"/>
      <c r="FNV97" s="38"/>
      <c r="FNW97" s="38"/>
      <c r="FNX97" s="38"/>
      <c r="FNY97" s="38"/>
      <c r="FNZ97" s="38"/>
      <c r="FOA97" s="38"/>
      <c r="FOB97" s="38"/>
      <c r="FOC97" s="38"/>
      <c r="FOD97" s="38"/>
      <c r="FOE97" s="38"/>
      <c r="FOF97" s="38"/>
      <c r="FOG97" s="38"/>
      <c r="FOH97" s="38"/>
      <c r="FOI97" s="38"/>
      <c r="FOJ97" s="38"/>
      <c r="FOK97" s="38"/>
      <c r="FOL97" s="38"/>
      <c r="FOM97" s="38"/>
      <c r="FON97" s="38"/>
      <c r="FOO97" s="38"/>
      <c r="FOP97" s="38"/>
      <c r="FOQ97" s="38"/>
      <c r="FOR97" s="38"/>
      <c r="FOS97" s="38"/>
      <c r="FOT97" s="38"/>
      <c r="FOU97" s="38"/>
      <c r="FOV97" s="38"/>
      <c r="FOW97" s="38"/>
      <c r="FOX97" s="38"/>
      <c r="FOY97" s="38"/>
      <c r="FOZ97" s="38"/>
      <c r="FPA97" s="38"/>
      <c r="FPB97" s="38"/>
      <c r="FPC97" s="38"/>
      <c r="FPD97" s="38"/>
      <c r="FPE97" s="38"/>
      <c r="FPF97" s="38"/>
      <c r="FPG97" s="38"/>
      <c r="FPH97" s="38"/>
      <c r="FPI97" s="38"/>
      <c r="FPJ97" s="38"/>
      <c r="FPK97" s="38"/>
      <c r="FPL97" s="38"/>
      <c r="FPM97" s="38"/>
      <c r="FPN97" s="38"/>
      <c r="FPO97" s="38"/>
      <c r="FPP97" s="38"/>
      <c r="FPQ97" s="38"/>
      <c r="FPR97" s="38"/>
      <c r="FPS97" s="38"/>
      <c r="FPT97" s="38"/>
      <c r="FPU97" s="38"/>
      <c r="FPV97" s="38"/>
      <c r="FPW97" s="38"/>
      <c r="FPX97" s="38"/>
      <c r="FPY97" s="38"/>
      <c r="FPZ97" s="38"/>
      <c r="FQA97" s="38"/>
      <c r="FQB97" s="38"/>
      <c r="FQC97" s="38"/>
      <c r="FQD97" s="38"/>
      <c r="FQE97" s="38"/>
      <c r="FQF97" s="38"/>
      <c r="FQG97" s="38"/>
      <c r="FQH97" s="38"/>
      <c r="FQI97" s="38"/>
      <c r="FQJ97" s="38"/>
      <c r="FQK97" s="38"/>
      <c r="FQL97" s="38"/>
      <c r="FQM97" s="38"/>
      <c r="FQN97" s="38"/>
      <c r="FQO97" s="38"/>
      <c r="FQP97" s="38"/>
      <c r="FQQ97" s="38"/>
      <c r="FQR97" s="38"/>
      <c r="FQS97" s="38"/>
      <c r="FQT97" s="38"/>
      <c r="FQU97" s="38"/>
      <c r="FQV97" s="38"/>
      <c r="FQW97" s="38"/>
      <c r="FQX97" s="38"/>
      <c r="FQY97" s="38"/>
      <c r="FQZ97" s="38"/>
      <c r="FRA97" s="38"/>
      <c r="FRB97" s="38"/>
      <c r="FRC97" s="38"/>
      <c r="FRD97" s="38"/>
      <c r="FRE97" s="38"/>
      <c r="FRF97" s="38"/>
      <c r="FRG97" s="38"/>
      <c r="FRH97" s="38"/>
      <c r="FRI97" s="38"/>
      <c r="FRJ97" s="38"/>
      <c r="FRK97" s="38"/>
      <c r="FRL97" s="38"/>
      <c r="FRM97" s="38"/>
      <c r="FRN97" s="38"/>
      <c r="FRO97" s="38"/>
      <c r="FRP97" s="38"/>
      <c r="FRQ97" s="38"/>
      <c r="FRR97" s="38"/>
      <c r="FRS97" s="38"/>
      <c r="FRT97" s="38"/>
      <c r="FRU97" s="38"/>
      <c r="FRV97" s="38"/>
      <c r="FRW97" s="38"/>
      <c r="FRX97" s="38"/>
      <c r="FRY97" s="38"/>
      <c r="FRZ97" s="38"/>
      <c r="FSA97" s="38"/>
      <c r="FSB97" s="38"/>
      <c r="FSC97" s="38"/>
      <c r="FSD97" s="38"/>
      <c r="FSE97" s="38"/>
      <c r="FSF97" s="38"/>
      <c r="FSG97" s="38"/>
      <c r="FSH97" s="38"/>
      <c r="FSI97" s="38"/>
      <c r="FSJ97" s="38"/>
      <c r="FSK97" s="38"/>
      <c r="FSL97" s="38"/>
      <c r="FSM97" s="38"/>
      <c r="FSN97" s="38"/>
      <c r="FSO97" s="38"/>
      <c r="FSP97" s="38"/>
      <c r="FSQ97" s="38"/>
      <c r="FSR97" s="38"/>
      <c r="FSS97" s="38"/>
      <c r="FST97" s="38"/>
      <c r="FSU97" s="38"/>
      <c r="FSV97" s="38"/>
      <c r="FSW97" s="38"/>
      <c r="FSX97" s="38"/>
      <c r="FSY97" s="38"/>
      <c r="FSZ97" s="38"/>
      <c r="FTA97" s="38"/>
      <c r="FTB97" s="38"/>
      <c r="FTC97" s="38"/>
      <c r="FTD97" s="38"/>
      <c r="FTE97" s="38"/>
      <c r="FTF97" s="38"/>
      <c r="FTG97" s="38"/>
      <c r="FTH97" s="38"/>
      <c r="FTI97" s="38"/>
      <c r="FTJ97" s="38"/>
      <c r="FTK97" s="38"/>
      <c r="FTL97" s="38"/>
      <c r="FTM97" s="38"/>
      <c r="FTN97" s="38"/>
      <c r="FTO97" s="38"/>
      <c r="FTP97" s="38"/>
      <c r="FTQ97" s="38"/>
      <c r="FTR97" s="38"/>
      <c r="FTS97" s="38"/>
      <c r="FTT97" s="38"/>
      <c r="FTU97" s="38"/>
      <c r="FTV97" s="38"/>
      <c r="FTW97" s="38"/>
      <c r="FTX97" s="38"/>
      <c r="FTY97" s="38"/>
      <c r="FTZ97" s="38"/>
      <c r="FUA97" s="38"/>
      <c r="FUB97" s="38"/>
      <c r="FUC97" s="38"/>
      <c r="FUD97" s="38"/>
      <c r="FUE97" s="38"/>
      <c r="FUF97" s="38"/>
      <c r="FUG97" s="38"/>
      <c r="FUH97" s="38"/>
      <c r="FUI97" s="38"/>
      <c r="FUJ97" s="38"/>
      <c r="FUK97" s="38"/>
      <c r="FUL97" s="38"/>
      <c r="FUM97" s="38"/>
      <c r="FUN97" s="38"/>
      <c r="FUO97" s="38"/>
      <c r="FUP97" s="38"/>
      <c r="FUQ97" s="38"/>
      <c r="FUR97" s="38"/>
      <c r="FUS97" s="38"/>
      <c r="FUT97" s="38"/>
      <c r="FUU97" s="38"/>
      <c r="FUV97" s="38"/>
      <c r="FUW97" s="38"/>
      <c r="FUX97" s="38"/>
      <c r="FUY97" s="38"/>
      <c r="FUZ97" s="38"/>
      <c r="FVA97" s="38"/>
      <c r="FVB97" s="38"/>
      <c r="FVC97" s="38"/>
      <c r="FVD97" s="38"/>
      <c r="FVE97" s="38"/>
      <c r="FVF97" s="38"/>
      <c r="FVG97" s="38"/>
      <c r="FVH97" s="38"/>
      <c r="FVI97" s="38"/>
      <c r="FVJ97" s="38"/>
      <c r="FVK97" s="38"/>
      <c r="FVL97" s="38"/>
      <c r="FVM97" s="38"/>
      <c r="FVN97" s="38"/>
      <c r="FVO97" s="38"/>
      <c r="FVP97" s="38"/>
      <c r="FVQ97" s="38"/>
      <c r="FVR97" s="38"/>
      <c r="FVS97" s="38"/>
      <c r="FVT97" s="38"/>
      <c r="FVU97" s="38"/>
      <c r="FVV97" s="38"/>
      <c r="FVW97" s="38"/>
      <c r="FVX97" s="38"/>
      <c r="FVY97" s="38"/>
      <c r="FVZ97" s="38"/>
      <c r="FWA97" s="38"/>
      <c r="FWB97" s="38"/>
      <c r="FWC97" s="38"/>
      <c r="FWD97" s="38"/>
      <c r="FWE97" s="38"/>
      <c r="FWF97" s="38"/>
      <c r="FWG97" s="38"/>
      <c r="FWH97" s="38"/>
      <c r="FWI97" s="38"/>
      <c r="FWJ97" s="38"/>
      <c r="FWK97" s="38"/>
      <c r="FWL97" s="38"/>
      <c r="FWM97" s="38"/>
      <c r="FWN97" s="38"/>
      <c r="FWO97" s="38"/>
      <c r="FWP97" s="38"/>
      <c r="FWQ97" s="38"/>
      <c r="FWR97" s="38"/>
      <c r="FWS97" s="38"/>
      <c r="FWT97" s="38"/>
      <c r="FWU97" s="38"/>
      <c r="FWV97" s="38"/>
      <c r="FWW97" s="38"/>
      <c r="FWX97" s="38"/>
      <c r="FWY97" s="38"/>
      <c r="FWZ97" s="38"/>
      <c r="FXA97" s="38"/>
      <c r="FXB97" s="38"/>
      <c r="FXC97" s="38"/>
      <c r="FXD97" s="38"/>
      <c r="FXE97" s="38"/>
      <c r="FXF97" s="38"/>
      <c r="FXG97" s="38"/>
      <c r="FXH97" s="38"/>
      <c r="FXI97" s="38"/>
      <c r="FXJ97" s="38"/>
      <c r="FXK97" s="38"/>
      <c r="FXL97" s="38"/>
      <c r="FXM97" s="38"/>
      <c r="FXN97" s="38"/>
      <c r="FXO97" s="38"/>
      <c r="FXP97" s="38"/>
      <c r="FXQ97" s="38"/>
      <c r="FXR97" s="38"/>
      <c r="FXS97" s="38"/>
      <c r="FXT97" s="38"/>
      <c r="FXU97" s="38"/>
      <c r="FXV97" s="38"/>
      <c r="FXW97" s="38"/>
      <c r="FXX97" s="38"/>
      <c r="FXY97" s="38"/>
      <c r="FXZ97" s="38"/>
      <c r="FYA97" s="38"/>
      <c r="FYB97" s="38"/>
      <c r="FYC97" s="38"/>
      <c r="FYD97" s="38"/>
      <c r="FYE97" s="38"/>
      <c r="FYF97" s="38"/>
      <c r="FYG97" s="38"/>
      <c r="FYH97" s="38"/>
      <c r="FYI97" s="38"/>
      <c r="FYJ97" s="38"/>
      <c r="FYK97" s="38"/>
      <c r="FYL97" s="38"/>
      <c r="FYM97" s="38"/>
      <c r="FYN97" s="38"/>
      <c r="FYO97" s="38"/>
      <c r="FYP97" s="38"/>
      <c r="FYQ97" s="38"/>
      <c r="FYR97" s="38"/>
      <c r="FYS97" s="38"/>
      <c r="FYT97" s="38"/>
      <c r="FYU97" s="38"/>
      <c r="FYV97" s="38"/>
      <c r="FYW97" s="38"/>
      <c r="FYX97" s="38"/>
      <c r="FYY97" s="38"/>
      <c r="FYZ97" s="38"/>
      <c r="FZA97" s="38"/>
      <c r="FZB97" s="38"/>
      <c r="FZC97" s="38"/>
      <c r="FZD97" s="38"/>
      <c r="FZE97" s="38"/>
      <c r="FZF97" s="38"/>
      <c r="FZG97" s="38"/>
      <c r="FZH97" s="38"/>
      <c r="FZI97" s="38"/>
      <c r="FZJ97" s="38"/>
      <c r="FZK97" s="38"/>
      <c r="FZL97" s="38"/>
      <c r="FZM97" s="38"/>
      <c r="FZN97" s="38"/>
      <c r="FZO97" s="38"/>
      <c r="FZP97" s="38"/>
      <c r="FZQ97" s="38"/>
      <c r="FZR97" s="38"/>
      <c r="FZS97" s="38"/>
      <c r="FZT97" s="38"/>
      <c r="FZU97" s="38"/>
      <c r="FZV97" s="38"/>
      <c r="FZW97" s="38"/>
      <c r="FZX97" s="38"/>
      <c r="FZY97" s="38"/>
      <c r="FZZ97" s="38"/>
      <c r="GAA97" s="38"/>
      <c r="GAB97" s="38"/>
      <c r="GAC97" s="38"/>
      <c r="GAD97" s="38"/>
      <c r="GAE97" s="38"/>
      <c r="GAF97" s="38"/>
      <c r="GAG97" s="38"/>
      <c r="GAH97" s="38"/>
      <c r="GAI97" s="38"/>
      <c r="GAJ97" s="38"/>
      <c r="GAK97" s="38"/>
      <c r="GAL97" s="38"/>
      <c r="GAM97" s="38"/>
      <c r="GAN97" s="38"/>
      <c r="GAO97" s="38"/>
      <c r="GAP97" s="38"/>
      <c r="GAQ97" s="38"/>
      <c r="GAR97" s="38"/>
      <c r="GAS97" s="38"/>
      <c r="GAT97" s="38"/>
      <c r="GAU97" s="38"/>
      <c r="GAV97" s="38"/>
      <c r="GAW97" s="38"/>
      <c r="GAX97" s="38"/>
      <c r="GAY97" s="38"/>
      <c r="GAZ97" s="38"/>
      <c r="GBA97" s="38"/>
      <c r="GBB97" s="38"/>
      <c r="GBC97" s="38"/>
      <c r="GBD97" s="38"/>
      <c r="GBE97" s="38"/>
      <c r="GBF97" s="38"/>
      <c r="GBG97" s="38"/>
      <c r="GBH97" s="38"/>
      <c r="GBI97" s="38"/>
      <c r="GBJ97" s="38"/>
      <c r="GBK97" s="38"/>
      <c r="GBL97" s="38"/>
      <c r="GBM97" s="38"/>
      <c r="GBN97" s="38"/>
      <c r="GBO97" s="38"/>
      <c r="GBP97" s="38"/>
      <c r="GBQ97" s="38"/>
      <c r="GBR97" s="38"/>
      <c r="GBS97" s="38"/>
      <c r="GBT97" s="38"/>
      <c r="GBU97" s="38"/>
      <c r="GBV97" s="38"/>
      <c r="GBW97" s="38"/>
      <c r="GBX97" s="38"/>
      <c r="GBY97" s="38"/>
      <c r="GBZ97" s="38"/>
      <c r="GCA97" s="38"/>
      <c r="GCB97" s="38"/>
      <c r="GCC97" s="38"/>
      <c r="GCD97" s="38"/>
      <c r="GCE97" s="38"/>
      <c r="GCF97" s="38"/>
      <c r="GCG97" s="38"/>
      <c r="GCH97" s="38"/>
      <c r="GCI97" s="38"/>
      <c r="GCJ97" s="38"/>
      <c r="GCK97" s="38"/>
      <c r="GCL97" s="38"/>
      <c r="GCM97" s="38"/>
      <c r="GCN97" s="38"/>
      <c r="GCO97" s="38"/>
      <c r="GCP97" s="38"/>
      <c r="GCQ97" s="38"/>
      <c r="GCR97" s="38"/>
      <c r="GCS97" s="38"/>
      <c r="GCT97" s="38"/>
      <c r="GCU97" s="38"/>
      <c r="GCV97" s="38"/>
      <c r="GCW97" s="38"/>
      <c r="GCX97" s="38"/>
      <c r="GCY97" s="38"/>
      <c r="GCZ97" s="38"/>
      <c r="GDA97" s="38"/>
      <c r="GDB97" s="38"/>
      <c r="GDC97" s="38"/>
      <c r="GDD97" s="38"/>
      <c r="GDE97" s="38"/>
      <c r="GDF97" s="38"/>
      <c r="GDG97" s="38"/>
      <c r="GDH97" s="38"/>
      <c r="GDI97" s="38"/>
      <c r="GDJ97" s="38"/>
      <c r="GDK97" s="38"/>
      <c r="GDL97" s="38"/>
      <c r="GDM97" s="38"/>
      <c r="GDN97" s="38"/>
      <c r="GDO97" s="38"/>
      <c r="GDP97" s="38"/>
      <c r="GDQ97" s="38"/>
      <c r="GDR97" s="38"/>
      <c r="GDS97" s="38"/>
      <c r="GDT97" s="38"/>
      <c r="GDU97" s="38"/>
      <c r="GDV97" s="38"/>
      <c r="GDW97" s="38"/>
      <c r="GDX97" s="38"/>
      <c r="GDY97" s="38"/>
      <c r="GDZ97" s="38"/>
      <c r="GEA97" s="38"/>
      <c r="GEB97" s="38"/>
      <c r="GEC97" s="38"/>
      <c r="GED97" s="38"/>
      <c r="GEE97" s="38"/>
      <c r="GEF97" s="38"/>
      <c r="GEG97" s="38"/>
      <c r="GEH97" s="38"/>
      <c r="GEI97" s="38"/>
      <c r="GEJ97" s="38"/>
      <c r="GEK97" s="38"/>
      <c r="GEL97" s="38"/>
      <c r="GEM97" s="38"/>
      <c r="GEN97" s="38"/>
      <c r="GEO97" s="38"/>
      <c r="GEP97" s="38"/>
      <c r="GEQ97" s="38"/>
      <c r="GER97" s="38"/>
      <c r="GES97" s="38"/>
      <c r="GET97" s="38"/>
      <c r="GEU97" s="38"/>
      <c r="GEV97" s="38"/>
      <c r="GEW97" s="38"/>
      <c r="GEX97" s="38"/>
      <c r="GEY97" s="38"/>
      <c r="GEZ97" s="38"/>
      <c r="GFA97" s="38"/>
      <c r="GFB97" s="38"/>
      <c r="GFC97" s="38"/>
      <c r="GFD97" s="38"/>
      <c r="GFE97" s="38"/>
      <c r="GFF97" s="38"/>
      <c r="GFG97" s="38"/>
      <c r="GFH97" s="38"/>
      <c r="GFI97" s="38"/>
      <c r="GFJ97" s="38"/>
      <c r="GFK97" s="38"/>
      <c r="GFL97" s="38"/>
      <c r="GFM97" s="38"/>
      <c r="GFN97" s="38"/>
      <c r="GFO97" s="38"/>
      <c r="GFP97" s="38"/>
      <c r="GFQ97" s="38"/>
      <c r="GFR97" s="38"/>
      <c r="GFS97" s="38"/>
      <c r="GFT97" s="38"/>
      <c r="GFU97" s="38"/>
      <c r="GFV97" s="38"/>
      <c r="GFW97" s="38"/>
      <c r="GFX97" s="38"/>
      <c r="GFY97" s="38"/>
      <c r="GFZ97" s="38"/>
      <c r="GGA97" s="38"/>
      <c r="GGB97" s="38"/>
      <c r="GGC97" s="38"/>
      <c r="GGD97" s="38"/>
      <c r="GGE97" s="38"/>
      <c r="GGF97" s="38"/>
      <c r="GGG97" s="38"/>
      <c r="GGH97" s="38"/>
      <c r="GGI97" s="38"/>
      <c r="GGJ97" s="38"/>
      <c r="GGK97" s="38"/>
      <c r="GGL97" s="38"/>
      <c r="GGM97" s="38"/>
      <c r="GGN97" s="38"/>
      <c r="GGO97" s="38"/>
      <c r="GGP97" s="38"/>
      <c r="GGQ97" s="38"/>
      <c r="GGR97" s="38"/>
      <c r="GGS97" s="38"/>
      <c r="GGT97" s="38"/>
      <c r="GGU97" s="38"/>
      <c r="GGV97" s="38"/>
      <c r="GGW97" s="38"/>
      <c r="GGX97" s="38"/>
      <c r="GGY97" s="38"/>
      <c r="GGZ97" s="38"/>
      <c r="GHA97" s="38"/>
      <c r="GHB97" s="38"/>
      <c r="GHC97" s="38"/>
      <c r="GHD97" s="38"/>
      <c r="GHE97" s="38"/>
      <c r="GHF97" s="38"/>
      <c r="GHG97" s="38"/>
      <c r="GHH97" s="38"/>
      <c r="GHI97" s="38"/>
      <c r="GHJ97" s="38"/>
      <c r="GHK97" s="38"/>
      <c r="GHL97" s="38"/>
      <c r="GHM97" s="38"/>
      <c r="GHN97" s="38"/>
      <c r="GHO97" s="38"/>
      <c r="GHP97" s="38"/>
      <c r="GHQ97" s="38"/>
      <c r="GHR97" s="38"/>
      <c r="GHS97" s="38"/>
      <c r="GHT97" s="38"/>
      <c r="GHU97" s="38"/>
      <c r="GHV97" s="38"/>
      <c r="GHW97" s="38"/>
      <c r="GHX97" s="38"/>
      <c r="GHY97" s="38"/>
      <c r="GHZ97" s="38"/>
      <c r="GIA97" s="38"/>
      <c r="GIB97" s="38"/>
      <c r="GIC97" s="38"/>
      <c r="GID97" s="38"/>
      <c r="GIE97" s="38"/>
      <c r="GIF97" s="38"/>
      <c r="GIG97" s="38"/>
      <c r="GIH97" s="38"/>
      <c r="GII97" s="38"/>
      <c r="GIJ97" s="38"/>
      <c r="GIK97" s="38"/>
      <c r="GIL97" s="38"/>
      <c r="GIM97" s="38"/>
      <c r="GIN97" s="38"/>
      <c r="GIO97" s="38"/>
      <c r="GIP97" s="38"/>
      <c r="GIQ97" s="38"/>
      <c r="GIR97" s="38"/>
      <c r="GIS97" s="38"/>
      <c r="GIT97" s="38"/>
      <c r="GIU97" s="38"/>
      <c r="GIV97" s="38"/>
      <c r="GIW97" s="38"/>
      <c r="GIX97" s="38"/>
      <c r="GIY97" s="38"/>
      <c r="GIZ97" s="38"/>
      <c r="GJA97" s="38"/>
      <c r="GJB97" s="38"/>
      <c r="GJC97" s="38"/>
      <c r="GJD97" s="38"/>
      <c r="GJE97" s="38"/>
      <c r="GJF97" s="38"/>
      <c r="GJG97" s="38"/>
      <c r="GJH97" s="38"/>
      <c r="GJI97" s="38"/>
      <c r="GJJ97" s="38"/>
      <c r="GJK97" s="38"/>
      <c r="GJL97" s="38"/>
      <c r="GJM97" s="38"/>
      <c r="GJN97" s="38"/>
      <c r="GJO97" s="38"/>
      <c r="GJP97" s="38"/>
      <c r="GJQ97" s="38"/>
      <c r="GJR97" s="38"/>
      <c r="GJS97" s="38"/>
      <c r="GJT97" s="38"/>
      <c r="GJU97" s="38"/>
      <c r="GJV97" s="38"/>
      <c r="GJW97" s="38"/>
      <c r="GJX97" s="38"/>
      <c r="GJY97" s="38"/>
      <c r="GJZ97" s="38"/>
      <c r="GKA97" s="38"/>
      <c r="GKB97" s="38"/>
      <c r="GKC97" s="38"/>
      <c r="GKD97" s="38"/>
      <c r="GKE97" s="38"/>
      <c r="GKF97" s="38"/>
      <c r="GKG97" s="38"/>
      <c r="GKH97" s="38"/>
      <c r="GKI97" s="38"/>
      <c r="GKJ97" s="38"/>
      <c r="GKK97" s="38"/>
      <c r="GKL97" s="38"/>
      <c r="GKM97" s="38"/>
      <c r="GKN97" s="38"/>
      <c r="GKO97" s="38"/>
      <c r="GKP97" s="38"/>
      <c r="GKQ97" s="38"/>
      <c r="GKR97" s="38"/>
      <c r="GKS97" s="38"/>
      <c r="GKT97" s="38"/>
      <c r="GKU97" s="38"/>
      <c r="GKV97" s="38"/>
      <c r="GKW97" s="38"/>
      <c r="GKX97" s="38"/>
      <c r="GKY97" s="38"/>
      <c r="GKZ97" s="38"/>
      <c r="GLA97" s="38"/>
      <c r="GLB97" s="38"/>
      <c r="GLC97" s="38"/>
      <c r="GLD97" s="38"/>
      <c r="GLE97" s="38"/>
      <c r="GLF97" s="38"/>
      <c r="GLG97" s="38"/>
      <c r="GLH97" s="38"/>
      <c r="GLI97" s="38"/>
      <c r="GLJ97" s="38"/>
      <c r="GLK97" s="38"/>
      <c r="GLL97" s="38"/>
      <c r="GLM97" s="38"/>
      <c r="GLN97" s="38"/>
      <c r="GLO97" s="38"/>
      <c r="GLP97" s="38"/>
      <c r="GLQ97" s="38"/>
      <c r="GLR97" s="38"/>
      <c r="GLS97" s="38"/>
      <c r="GLT97" s="38"/>
      <c r="GLU97" s="38"/>
      <c r="GLV97" s="38"/>
      <c r="GLW97" s="38"/>
      <c r="GLX97" s="38"/>
      <c r="GLY97" s="38"/>
      <c r="GLZ97" s="38"/>
      <c r="GMA97" s="38"/>
      <c r="GMB97" s="38"/>
      <c r="GMC97" s="38"/>
      <c r="GMD97" s="38"/>
      <c r="GME97" s="38"/>
      <c r="GMF97" s="38"/>
      <c r="GMG97" s="38"/>
      <c r="GMH97" s="38"/>
      <c r="GMI97" s="38"/>
      <c r="GMJ97" s="38"/>
      <c r="GMK97" s="38"/>
      <c r="GML97" s="38"/>
      <c r="GMM97" s="38"/>
      <c r="GMN97" s="38"/>
      <c r="GMO97" s="38"/>
      <c r="GMP97" s="38"/>
      <c r="GMQ97" s="38"/>
      <c r="GMR97" s="38"/>
      <c r="GMS97" s="38"/>
      <c r="GMT97" s="38"/>
      <c r="GMU97" s="38"/>
      <c r="GMV97" s="38"/>
      <c r="GMW97" s="38"/>
      <c r="GMX97" s="38"/>
      <c r="GMY97" s="38"/>
      <c r="GMZ97" s="38"/>
      <c r="GNA97" s="38"/>
      <c r="GNB97" s="38"/>
      <c r="GNC97" s="38"/>
      <c r="GND97" s="38"/>
      <c r="GNE97" s="38"/>
      <c r="GNF97" s="38"/>
      <c r="GNG97" s="38"/>
      <c r="GNH97" s="38"/>
      <c r="GNI97" s="38"/>
      <c r="GNJ97" s="38"/>
      <c r="GNK97" s="38"/>
      <c r="GNL97" s="38"/>
      <c r="GNM97" s="38"/>
      <c r="GNN97" s="38"/>
      <c r="GNO97" s="38"/>
      <c r="GNP97" s="38"/>
      <c r="GNQ97" s="38"/>
      <c r="GNR97" s="38"/>
      <c r="GNS97" s="38"/>
      <c r="GNT97" s="38"/>
      <c r="GNU97" s="38"/>
      <c r="GNV97" s="38"/>
      <c r="GNW97" s="38"/>
      <c r="GNX97" s="38"/>
      <c r="GNY97" s="38"/>
      <c r="GNZ97" s="38"/>
      <c r="GOA97" s="38"/>
      <c r="GOB97" s="38"/>
      <c r="GOC97" s="38"/>
      <c r="GOD97" s="38"/>
      <c r="GOE97" s="38"/>
      <c r="GOF97" s="38"/>
      <c r="GOG97" s="38"/>
      <c r="GOH97" s="38"/>
      <c r="GOI97" s="38"/>
      <c r="GOJ97" s="38"/>
      <c r="GOK97" s="38"/>
      <c r="GOL97" s="38"/>
      <c r="GOM97" s="38"/>
      <c r="GON97" s="38"/>
      <c r="GOO97" s="38"/>
      <c r="GOP97" s="38"/>
      <c r="GOQ97" s="38"/>
      <c r="GOR97" s="38"/>
      <c r="GOS97" s="38"/>
      <c r="GOT97" s="38"/>
      <c r="GOU97" s="38"/>
      <c r="GOV97" s="38"/>
      <c r="GOW97" s="38"/>
      <c r="GOX97" s="38"/>
      <c r="GOY97" s="38"/>
      <c r="GOZ97" s="38"/>
      <c r="GPA97" s="38"/>
      <c r="GPB97" s="38"/>
      <c r="GPC97" s="38"/>
      <c r="GPD97" s="38"/>
      <c r="GPE97" s="38"/>
      <c r="GPF97" s="38"/>
      <c r="GPG97" s="38"/>
      <c r="GPH97" s="38"/>
      <c r="GPI97" s="38"/>
      <c r="GPJ97" s="38"/>
      <c r="GPK97" s="38"/>
      <c r="GPL97" s="38"/>
      <c r="GPM97" s="38"/>
      <c r="GPN97" s="38"/>
      <c r="GPO97" s="38"/>
      <c r="GPP97" s="38"/>
      <c r="GPQ97" s="38"/>
      <c r="GPR97" s="38"/>
      <c r="GPS97" s="38"/>
      <c r="GPT97" s="38"/>
      <c r="GPU97" s="38"/>
      <c r="GPV97" s="38"/>
      <c r="GPW97" s="38"/>
      <c r="GPX97" s="38"/>
      <c r="GPY97" s="38"/>
      <c r="GPZ97" s="38"/>
      <c r="GQA97" s="38"/>
      <c r="GQB97" s="38"/>
      <c r="GQC97" s="38"/>
      <c r="GQD97" s="38"/>
      <c r="GQE97" s="38"/>
      <c r="GQF97" s="38"/>
      <c r="GQG97" s="38"/>
      <c r="GQH97" s="38"/>
      <c r="GQI97" s="38"/>
      <c r="GQJ97" s="38"/>
      <c r="GQK97" s="38"/>
      <c r="GQL97" s="38"/>
      <c r="GQM97" s="38"/>
      <c r="GQN97" s="38"/>
      <c r="GQO97" s="38"/>
      <c r="GQP97" s="38"/>
      <c r="GQQ97" s="38"/>
      <c r="GQR97" s="38"/>
      <c r="GQS97" s="38"/>
      <c r="GQT97" s="38"/>
      <c r="GQU97" s="38"/>
      <c r="GQV97" s="38"/>
      <c r="GQW97" s="38"/>
      <c r="GQX97" s="38"/>
      <c r="GQY97" s="38"/>
      <c r="GQZ97" s="38"/>
      <c r="GRA97" s="38"/>
      <c r="GRB97" s="38"/>
      <c r="GRC97" s="38"/>
      <c r="GRD97" s="38"/>
      <c r="GRE97" s="38"/>
      <c r="GRF97" s="38"/>
      <c r="GRG97" s="38"/>
      <c r="GRH97" s="38"/>
      <c r="GRI97" s="38"/>
      <c r="GRJ97" s="38"/>
      <c r="GRK97" s="38"/>
      <c r="GRL97" s="38"/>
      <c r="GRM97" s="38"/>
      <c r="GRN97" s="38"/>
      <c r="GRO97" s="38"/>
      <c r="GRP97" s="38"/>
      <c r="GRQ97" s="38"/>
      <c r="GRR97" s="38"/>
      <c r="GRS97" s="38"/>
      <c r="GRT97" s="38"/>
      <c r="GRU97" s="38"/>
      <c r="GRV97" s="38"/>
      <c r="GRW97" s="38"/>
      <c r="GRX97" s="38"/>
      <c r="GRY97" s="38"/>
      <c r="GRZ97" s="38"/>
      <c r="GSA97" s="38"/>
      <c r="GSB97" s="38"/>
      <c r="GSC97" s="38"/>
      <c r="GSD97" s="38"/>
      <c r="GSE97" s="38"/>
      <c r="GSF97" s="38"/>
      <c r="GSG97" s="38"/>
      <c r="GSH97" s="38"/>
      <c r="GSI97" s="38"/>
      <c r="GSJ97" s="38"/>
      <c r="GSK97" s="38"/>
      <c r="GSL97" s="38"/>
      <c r="GSM97" s="38"/>
      <c r="GSN97" s="38"/>
      <c r="GSO97" s="38"/>
      <c r="GSP97" s="38"/>
      <c r="GSQ97" s="38"/>
      <c r="GSR97" s="38"/>
      <c r="GSS97" s="38"/>
      <c r="GST97" s="38"/>
      <c r="GSU97" s="38"/>
      <c r="GSV97" s="38"/>
      <c r="GSW97" s="38"/>
      <c r="GSX97" s="38"/>
      <c r="GSY97" s="38"/>
      <c r="GSZ97" s="38"/>
      <c r="GTA97" s="38"/>
      <c r="GTB97" s="38"/>
      <c r="GTC97" s="38"/>
      <c r="GTD97" s="38"/>
      <c r="GTE97" s="38"/>
      <c r="GTF97" s="38"/>
      <c r="GTG97" s="38"/>
      <c r="GTH97" s="38"/>
      <c r="GTI97" s="38"/>
      <c r="GTJ97" s="38"/>
      <c r="GTK97" s="38"/>
      <c r="GTL97" s="38"/>
      <c r="GTM97" s="38"/>
      <c r="GTN97" s="38"/>
      <c r="GTO97" s="38"/>
      <c r="GTP97" s="38"/>
      <c r="GTQ97" s="38"/>
      <c r="GTR97" s="38"/>
      <c r="GTS97" s="38"/>
      <c r="GTT97" s="38"/>
      <c r="GTU97" s="38"/>
      <c r="GTV97" s="38"/>
      <c r="GTW97" s="38"/>
      <c r="GTX97" s="38"/>
      <c r="GTY97" s="38"/>
      <c r="GTZ97" s="38"/>
      <c r="GUA97" s="38"/>
      <c r="GUB97" s="38"/>
      <c r="GUC97" s="38"/>
      <c r="GUD97" s="38"/>
      <c r="GUE97" s="38"/>
      <c r="GUF97" s="38"/>
      <c r="GUG97" s="38"/>
      <c r="GUH97" s="38"/>
      <c r="GUI97" s="38"/>
      <c r="GUJ97" s="38"/>
      <c r="GUK97" s="38"/>
      <c r="GUL97" s="38"/>
      <c r="GUM97" s="38"/>
      <c r="GUN97" s="38"/>
      <c r="GUO97" s="38"/>
      <c r="GUP97" s="38"/>
      <c r="GUQ97" s="38"/>
      <c r="GUR97" s="38"/>
      <c r="GUS97" s="38"/>
      <c r="GUT97" s="38"/>
      <c r="GUU97" s="38"/>
      <c r="GUV97" s="38"/>
      <c r="GUW97" s="38"/>
      <c r="GUX97" s="38"/>
      <c r="GUY97" s="38"/>
      <c r="GUZ97" s="38"/>
      <c r="GVA97" s="38"/>
      <c r="GVB97" s="38"/>
      <c r="GVC97" s="38"/>
      <c r="GVD97" s="38"/>
      <c r="GVE97" s="38"/>
      <c r="GVF97" s="38"/>
      <c r="GVG97" s="38"/>
      <c r="GVH97" s="38"/>
      <c r="GVI97" s="38"/>
      <c r="GVJ97" s="38"/>
      <c r="GVK97" s="38"/>
      <c r="GVL97" s="38"/>
      <c r="GVM97" s="38"/>
      <c r="GVN97" s="38"/>
      <c r="GVO97" s="38"/>
      <c r="GVP97" s="38"/>
      <c r="GVQ97" s="38"/>
      <c r="GVR97" s="38"/>
      <c r="GVS97" s="38"/>
      <c r="GVT97" s="38"/>
      <c r="GVU97" s="38"/>
      <c r="GVV97" s="38"/>
      <c r="GVW97" s="38"/>
      <c r="GVX97" s="38"/>
      <c r="GVY97" s="38"/>
      <c r="GVZ97" s="38"/>
      <c r="GWA97" s="38"/>
      <c r="GWB97" s="38"/>
      <c r="GWC97" s="38"/>
      <c r="GWD97" s="38"/>
      <c r="GWE97" s="38"/>
      <c r="GWF97" s="38"/>
      <c r="GWG97" s="38"/>
      <c r="GWH97" s="38"/>
      <c r="GWI97" s="38"/>
      <c r="GWJ97" s="38"/>
      <c r="GWK97" s="38"/>
      <c r="GWL97" s="38"/>
      <c r="GWM97" s="38"/>
      <c r="GWN97" s="38"/>
      <c r="GWO97" s="38"/>
      <c r="GWP97" s="38"/>
      <c r="GWQ97" s="38"/>
      <c r="GWR97" s="38"/>
      <c r="GWS97" s="38"/>
      <c r="GWT97" s="38"/>
      <c r="GWU97" s="38"/>
      <c r="GWV97" s="38"/>
      <c r="GWW97" s="38"/>
      <c r="GWX97" s="38"/>
      <c r="GWY97" s="38"/>
      <c r="GWZ97" s="38"/>
      <c r="GXA97" s="38"/>
      <c r="GXB97" s="38"/>
      <c r="GXC97" s="38"/>
      <c r="GXD97" s="38"/>
      <c r="GXE97" s="38"/>
      <c r="GXF97" s="38"/>
      <c r="GXG97" s="38"/>
      <c r="GXH97" s="38"/>
      <c r="GXI97" s="38"/>
      <c r="GXJ97" s="38"/>
      <c r="GXK97" s="38"/>
      <c r="GXL97" s="38"/>
      <c r="GXM97" s="38"/>
      <c r="GXN97" s="38"/>
      <c r="GXO97" s="38"/>
      <c r="GXP97" s="38"/>
      <c r="GXQ97" s="38"/>
      <c r="GXR97" s="38"/>
      <c r="GXS97" s="38"/>
      <c r="GXT97" s="38"/>
      <c r="GXU97" s="38"/>
      <c r="GXV97" s="38"/>
      <c r="GXW97" s="38"/>
      <c r="GXX97" s="38"/>
      <c r="GXY97" s="38"/>
      <c r="GXZ97" s="38"/>
      <c r="GYA97" s="38"/>
      <c r="GYB97" s="38"/>
      <c r="GYC97" s="38"/>
      <c r="GYD97" s="38"/>
      <c r="GYE97" s="38"/>
      <c r="GYF97" s="38"/>
      <c r="GYG97" s="38"/>
      <c r="GYH97" s="38"/>
      <c r="GYI97" s="38"/>
      <c r="GYJ97" s="38"/>
      <c r="GYK97" s="38"/>
      <c r="GYL97" s="38"/>
      <c r="GYM97" s="38"/>
      <c r="GYN97" s="38"/>
      <c r="GYO97" s="38"/>
      <c r="GYP97" s="38"/>
      <c r="GYQ97" s="38"/>
      <c r="GYR97" s="38"/>
      <c r="GYS97" s="38"/>
      <c r="GYT97" s="38"/>
      <c r="GYU97" s="38"/>
      <c r="GYV97" s="38"/>
      <c r="GYW97" s="38"/>
      <c r="GYX97" s="38"/>
      <c r="GYY97" s="38"/>
      <c r="GYZ97" s="38"/>
      <c r="GZA97" s="38"/>
      <c r="GZB97" s="38"/>
      <c r="GZC97" s="38"/>
      <c r="GZD97" s="38"/>
      <c r="GZE97" s="38"/>
      <c r="GZF97" s="38"/>
      <c r="GZG97" s="38"/>
      <c r="GZH97" s="38"/>
      <c r="GZI97" s="38"/>
      <c r="GZJ97" s="38"/>
      <c r="GZK97" s="38"/>
      <c r="GZL97" s="38"/>
      <c r="GZM97" s="38"/>
      <c r="GZN97" s="38"/>
      <c r="GZO97" s="38"/>
      <c r="GZP97" s="38"/>
      <c r="GZQ97" s="38"/>
      <c r="GZR97" s="38"/>
      <c r="GZS97" s="38"/>
      <c r="GZT97" s="38"/>
      <c r="GZU97" s="38"/>
      <c r="GZV97" s="38"/>
      <c r="GZW97" s="38"/>
      <c r="GZX97" s="38"/>
      <c r="GZY97" s="38"/>
      <c r="GZZ97" s="38"/>
      <c r="HAA97" s="38"/>
      <c r="HAB97" s="38"/>
      <c r="HAC97" s="38"/>
      <c r="HAD97" s="38"/>
      <c r="HAE97" s="38"/>
      <c r="HAF97" s="38"/>
      <c r="HAG97" s="38"/>
      <c r="HAH97" s="38"/>
      <c r="HAI97" s="38"/>
      <c r="HAJ97" s="38"/>
      <c r="HAK97" s="38"/>
      <c r="HAL97" s="38"/>
      <c r="HAM97" s="38"/>
      <c r="HAN97" s="38"/>
      <c r="HAO97" s="38"/>
      <c r="HAP97" s="38"/>
      <c r="HAQ97" s="38"/>
      <c r="HAR97" s="38"/>
      <c r="HAS97" s="38"/>
      <c r="HAT97" s="38"/>
      <c r="HAU97" s="38"/>
      <c r="HAV97" s="38"/>
      <c r="HAW97" s="38"/>
      <c r="HAX97" s="38"/>
      <c r="HAY97" s="38"/>
      <c r="HAZ97" s="38"/>
      <c r="HBA97" s="38"/>
      <c r="HBB97" s="38"/>
      <c r="HBC97" s="38"/>
      <c r="HBD97" s="38"/>
      <c r="HBE97" s="38"/>
      <c r="HBF97" s="38"/>
      <c r="HBG97" s="38"/>
      <c r="HBH97" s="38"/>
      <c r="HBI97" s="38"/>
      <c r="HBJ97" s="38"/>
      <c r="HBK97" s="38"/>
      <c r="HBL97" s="38"/>
      <c r="HBM97" s="38"/>
      <c r="HBN97" s="38"/>
      <c r="HBO97" s="38"/>
      <c r="HBP97" s="38"/>
      <c r="HBQ97" s="38"/>
      <c r="HBR97" s="38"/>
      <c r="HBS97" s="38"/>
      <c r="HBT97" s="38"/>
      <c r="HBU97" s="38"/>
      <c r="HBV97" s="38"/>
      <c r="HBW97" s="38"/>
      <c r="HBX97" s="38"/>
      <c r="HBY97" s="38"/>
      <c r="HBZ97" s="38"/>
      <c r="HCA97" s="38"/>
      <c r="HCB97" s="38"/>
      <c r="HCC97" s="38"/>
      <c r="HCD97" s="38"/>
      <c r="HCE97" s="38"/>
      <c r="HCF97" s="38"/>
      <c r="HCG97" s="38"/>
      <c r="HCH97" s="38"/>
      <c r="HCI97" s="38"/>
      <c r="HCJ97" s="38"/>
      <c r="HCK97" s="38"/>
      <c r="HCL97" s="38"/>
      <c r="HCM97" s="38"/>
      <c r="HCN97" s="38"/>
      <c r="HCO97" s="38"/>
      <c r="HCP97" s="38"/>
      <c r="HCQ97" s="38"/>
      <c r="HCR97" s="38"/>
      <c r="HCS97" s="38"/>
      <c r="HCT97" s="38"/>
      <c r="HCU97" s="38"/>
      <c r="HCV97" s="38"/>
      <c r="HCW97" s="38"/>
      <c r="HCX97" s="38"/>
      <c r="HCY97" s="38"/>
      <c r="HCZ97" s="38"/>
      <c r="HDA97" s="38"/>
      <c r="HDB97" s="38"/>
      <c r="HDC97" s="38"/>
      <c r="HDD97" s="38"/>
      <c r="HDE97" s="38"/>
      <c r="HDF97" s="38"/>
      <c r="HDG97" s="38"/>
      <c r="HDH97" s="38"/>
      <c r="HDI97" s="38"/>
      <c r="HDJ97" s="38"/>
      <c r="HDK97" s="38"/>
      <c r="HDL97" s="38"/>
      <c r="HDM97" s="38"/>
      <c r="HDN97" s="38"/>
      <c r="HDO97" s="38"/>
      <c r="HDP97" s="38"/>
      <c r="HDQ97" s="38"/>
      <c r="HDR97" s="38"/>
      <c r="HDS97" s="38"/>
      <c r="HDT97" s="38"/>
      <c r="HDU97" s="38"/>
      <c r="HDV97" s="38"/>
      <c r="HDW97" s="38"/>
      <c r="HDX97" s="38"/>
      <c r="HDY97" s="38"/>
      <c r="HDZ97" s="38"/>
      <c r="HEA97" s="38"/>
      <c r="HEB97" s="38"/>
      <c r="HEC97" s="38"/>
      <c r="HED97" s="38"/>
      <c r="HEE97" s="38"/>
      <c r="HEF97" s="38"/>
      <c r="HEG97" s="38"/>
      <c r="HEH97" s="38"/>
      <c r="HEI97" s="38"/>
      <c r="HEJ97" s="38"/>
      <c r="HEK97" s="38"/>
      <c r="HEL97" s="38"/>
      <c r="HEM97" s="38"/>
      <c r="HEN97" s="38"/>
      <c r="HEO97" s="38"/>
      <c r="HEP97" s="38"/>
      <c r="HEQ97" s="38"/>
      <c r="HER97" s="38"/>
      <c r="HES97" s="38"/>
      <c r="HET97" s="38"/>
      <c r="HEU97" s="38"/>
      <c r="HEV97" s="38"/>
      <c r="HEW97" s="38"/>
      <c r="HEX97" s="38"/>
      <c r="HEY97" s="38"/>
      <c r="HEZ97" s="38"/>
      <c r="HFA97" s="38"/>
      <c r="HFB97" s="38"/>
      <c r="HFC97" s="38"/>
      <c r="HFD97" s="38"/>
      <c r="HFE97" s="38"/>
      <c r="HFF97" s="38"/>
      <c r="HFG97" s="38"/>
      <c r="HFH97" s="38"/>
      <c r="HFI97" s="38"/>
      <c r="HFJ97" s="38"/>
      <c r="HFK97" s="38"/>
      <c r="HFL97" s="38"/>
      <c r="HFM97" s="38"/>
      <c r="HFN97" s="38"/>
      <c r="HFO97" s="38"/>
      <c r="HFP97" s="38"/>
      <c r="HFQ97" s="38"/>
      <c r="HFR97" s="38"/>
      <c r="HFS97" s="38"/>
      <c r="HFT97" s="38"/>
      <c r="HFU97" s="38"/>
      <c r="HFV97" s="38"/>
      <c r="HFW97" s="38"/>
      <c r="HFX97" s="38"/>
      <c r="HFY97" s="38"/>
      <c r="HFZ97" s="38"/>
      <c r="HGA97" s="38"/>
      <c r="HGB97" s="38"/>
      <c r="HGC97" s="38"/>
      <c r="HGD97" s="38"/>
      <c r="HGE97" s="38"/>
      <c r="HGF97" s="38"/>
      <c r="HGG97" s="38"/>
      <c r="HGH97" s="38"/>
      <c r="HGI97" s="38"/>
      <c r="HGJ97" s="38"/>
      <c r="HGK97" s="38"/>
      <c r="HGL97" s="38"/>
      <c r="HGM97" s="38"/>
      <c r="HGN97" s="38"/>
      <c r="HGO97" s="38"/>
      <c r="HGP97" s="38"/>
      <c r="HGQ97" s="38"/>
      <c r="HGR97" s="38"/>
      <c r="HGS97" s="38"/>
      <c r="HGT97" s="38"/>
      <c r="HGU97" s="38"/>
      <c r="HGV97" s="38"/>
      <c r="HGW97" s="38"/>
      <c r="HGX97" s="38"/>
      <c r="HGY97" s="38"/>
      <c r="HGZ97" s="38"/>
      <c r="HHA97" s="38"/>
      <c r="HHB97" s="38"/>
      <c r="HHC97" s="38"/>
      <c r="HHD97" s="38"/>
      <c r="HHE97" s="38"/>
      <c r="HHF97" s="38"/>
      <c r="HHG97" s="38"/>
      <c r="HHH97" s="38"/>
      <c r="HHI97" s="38"/>
      <c r="HHJ97" s="38"/>
      <c r="HHK97" s="38"/>
      <c r="HHL97" s="38"/>
      <c r="HHM97" s="38"/>
      <c r="HHN97" s="38"/>
      <c r="HHO97" s="38"/>
      <c r="HHP97" s="38"/>
      <c r="HHQ97" s="38"/>
      <c r="HHR97" s="38"/>
      <c r="HHS97" s="38"/>
      <c r="HHT97" s="38"/>
      <c r="HHU97" s="38"/>
      <c r="HHV97" s="38"/>
      <c r="HHW97" s="38"/>
      <c r="HHX97" s="38"/>
      <c r="HHY97" s="38"/>
      <c r="HHZ97" s="38"/>
      <c r="HIA97" s="38"/>
      <c r="HIB97" s="38"/>
      <c r="HIC97" s="38"/>
      <c r="HID97" s="38"/>
      <c r="HIE97" s="38"/>
      <c r="HIF97" s="38"/>
      <c r="HIG97" s="38"/>
      <c r="HIH97" s="38"/>
      <c r="HII97" s="38"/>
      <c r="HIJ97" s="38"/>
      <c r="HIK97" s="38"/>
      <c r="HIL97" s="38"/>
      <c r="HIM97" s="38"/>
      <c r="HIN97" s="38"/>
      <c r="HIO97" s="38"/>
      <c r="HIP97" s="38"/>
      <c r="HIQ97" s="38"/>
      <c r="HIR97" s="38"/>
      <c r="HIS97" s="38"/>
      <c r="HIT97" s="38"/>
      <c r="HIU97" s="38"/>
      <c r="HIV97" s="38"/>
      <c r="HIW97" s="38"/>
      <c r="HIX97" s="38"/>
      <c r="HIY97" s="38"/>
      <c r="HIZ97" s="38"/>
      <c r="HJA97" s="38"/>
      <c r="HJB97" s="38"/>
      <c r="HJC97" s="38"/>
      <c r="HJD97" s="38"/>
      <c r="HJE97" s="38"/>
      <c r="HJF97" s="38"/>
      <c r="HJG97" s="38"/>
      <c r="HJH97" s="38"/>
      <c r="HJI97" s="38"/>
      <c r="HJJ97" s="38"/>
      <c r="HJK97" s="38"/>
      <c r="HJL97" s="38"/>
      <c r="HJM97" s="38"/>
      <c r="HJN97" s="38"/>
      <c r="HJO97" s="38"/>
      <c r="HJP97" s="38"/>
      <c r="HJQ97" s="38"/>
      <c r="HJR97" s="38"/>
      <c r="HJS97" s="38"/>
      <c r="HJT97" s="38"/>
      <c r="HJU97" s="38"/>
      <c r="HJV97" s="38"/>
      <c r="HJW97" s="38"/>
      <c r="HJX97" s="38"/>
      <c r="HJY97" s="38"/>
      <c r="HJZ97" s="38"/>
      <c r="HKA97" s="38"/>
      <c r="HKB97" s="38"/>
      <c r="HKC97" s="38"/>
      <c r="HKD97" s="38"/>
      <c r="HKE97" s="38"/>
      <c r="HKF97" s="38"/>
      <c r="HKG97" s="38"/>
      <c r="HKH97" s="38"/>
      <c r="HKI97" s="38"/>
      <c r="HKJ97" s="38"/>
      <c r="HKK97" s="38"/>
      <c r="HKL97" s="38"/>
      <c r="HKM97" s="38"/>
      <c r="HKN97" s="38"/>
      <c r="HKO97" s="38"/>
      <c r="HKP97" s="38"/>
      <c r="HKQ97" s="38"/>
      <c r="HKR97" s="38"/>
      <c r="HKS97" s="38"/>
      <c r="HKT97" s="38"/>
      <c r="HKU97" s="38"/>
      <c r="HKV97" s="38"/>
      <c r="HKW97" s="38"/>
      <c r="HKX97" s="38"/>
      <c r="HKY97" s="38"/>
      <c r="HKZ97" s="38"/>
      <c r="HLA97" s="38"/>
      <c r="HLB97" s="38"/>
      <c r="HLC97" s="38"/>
      <c r="HLD97" s="38"/>
      <c r="HLE97" s="38"/>
      <c r="HLF97" s="38"/>
      <c r="HLG97" s="38"/>
      <c r="HLH97" s="38"/>
      <c r="HLI97" s="38"/>
      <c r="HLJ97" s="38"/>
      <c r="HLK97" s="38"/>
      <c r="HLL97" s="38"/>
      <c r="HLM97" s="38"/>
      <c r="HLN97" s="38"/>
      <c r="HLO97" s="38"/>
      <c r="HLP97" s="38"/>
      <c r="HLQ97" s="38"/>
      <c r="HLR97" s="38"/>
      <c r="HLS97" s="38"/>
      <c r="HLT97" s="38"/>
      <c r="HLU97" s="38"/>
      <c r="HLV97" s="38"/>
      <c r="HLW97" s="38"/>
      <c r="HLX97" s="38"/>
      <c r="HLY97" s="38"/>
      <c r="HLZ97" s="38"/>
      <c r="HMA97" s="38"/>
      <c r="HMB97" s="38"/>
      <c r="HMC97" s="38"/>
      <c r="HMD97" s="38"/>
      <c r="HME97" s="38"/>
      <c r="HMF97" s="38"/>
      <c r="HMG97" s="38"/>
      <c r="HMH97" s="38"/>
      <c r="HMI97" s="38"/>
      <c r="HMJ97" s="38"/>
      <c r="HMK97" s="38"/>
      <c r="HML97" s="38"/>
      <c r="HMM97" s="38"/>
      <c r="HMN97" s="38"/>
      <c r="HMO97" s="38"/>
      <c r="HMP97" s="38"/>
      <c r="HMQ97" s="38"/>
      <c r="HMR97" s="38"/>
      <c r="HMS97" s="38"/>
      <c r="HMT97" s="38"/>
      <c r="HMU97" s="38"/>
      <c r="HMV97" s="38"/>
      <c r="HMW97" s="38"/>
      <c r="HMX97" s="38"/>
      <c r="HMY97" s="38"/>
      <c r="HMZ97" s="38"/>
      <c r="HNA97" s="38"/>
      <c r="HNB97" s="38"/>
      <c r="HNC97" s="38"/>
      <c r="HND97" s="38"/>
      <c r="HNE97" s="38"/>
      <c r="HNF97" s="38"/>
      <c r="HNG97" s="38"/>
      <c r="HNH97" s="38"/>
      <c r="HNI97" s="38"/>
      <c r="HNJ97" s="38"/>
      <c r="HNK97" s="38"/>
      <c r="HNL97" s="38"/>
      <c r="HNM97" s="38"/>
      <c r="HNN97" s="38"/>
      <c r="HNO97" s="38"/>
      <c r="HNP97" s="38"/>
      <c r="HNQ97" s="38"/>
      <c r="HNR97" s="38"/>
      <c r="HNS97" s="38"/>
      <c r="HNT97" s="38"/>
      <c r="HNU97" s="38"/>
      <c r="HNV97" s="38"/>
      <c r="HNW97" s="38"/>
      <c r="HNX97" s="38"/>
      <c r="HNY97" s="38"/>
      <c r="HNZ97" s="38"/>
      <c r="HOA97" s="38"/>
      <c r="HOB97" s="38"/>
      <c r="HOC97" s="38"/>
      <c r="HOD97" s="38"/>
      <c r="HOE97" s="38"/>
      <c r="HOF97" s="38"/>
      <c r="HOG97" s="38"/>
      <c r="HOH97" s="38"/>
      <c r="HOI97" s="38"/>
      <c r="HOJ97" s="38"/>
      <c r="HOK97" s="38"/>
      <c r="HOL97" s="38"/>
      <c r="HOM97" s="38"/>
      <c r="HON97" s="38"/>
      <c r="HOO97" s="38"/>
      <c r="HOP97" s="38"/>
      <c r="HOQ97" s="38"/>
      <c r="HOR97" s="38"/>
      <c r="HOS97" s="38"/>
      <c r="HOT97" s="38"/>
      <c r="HOU97" s="38"/>
      <c r="HOV97" s="38"/>
      <c r="HOW97" s="38"/>
      <c r="HOX97" s="38"/>
      <c r="HOY97" s="38"/>
      <c r="HOZ97" s="38"/>
      <c r="HPA97" s="38"/>
      <c r="HPB97" s="38"/>
      <c r="HPC97" s="38"/>
      <c r="HPD97" s="38"/>
      <c r="HPE97" s="38"/>
      <c r="HPF97" s="38"/>
      <c r="HPG97" s="38"/>
      <c r="HPH97" s="38"/>
      <c r="HPI97" s="38"/>
      <c r="HPJ97" s="38"/>
      <c r="HPK97" s="38"/>
      <c r="HPL97" s="38"/>
      <c r="HPM97" s="38"/>
      <c r="HPN97" s="38"/>
      <c r="HPO97" s="38"/>
      <c r="HPP97" s="38"/>
      <c r="HPQ97" s="38"/>
      <c r="HPR97" s="38"/>
      <c r="HPS97" s="38"/>
      <c r="HPT97" s="38"/>
      <c r="HPU97" s="38"/>
      <c r="HPV97" s="38"/>
      <c r="HPW97" s="38"/>
      <c r="HPX97" s="38"/>
      <c r="HPY97" s="38"/>
      <c r="HPZ97" s="38"/>
      <c r="HQA97" s="38"/>
      <c r="HQB97" s="38"/>
      <c r="HQC97" s="38"/>
      <c r="HQD97" s="38"/>
      <c r="HQE97" s="38"/>
      <c r="HQF97" s="38"/>
      <c r="HQG97" s="38"/>
      <c r="HQH97" s="38"/>
      <c r="HQI97" s="38"/>
      <c r="HQJ97" s="38"/>
      <c r="HQK97" s="38"/>
      <c r="HQL97" s="38"/>
      <c r="HQM97" s="38"/>
      <c r="HQN97" s="38"/>
      <c r="HQO97" s="38"/>
      <c r="HQP97" s="38"/>
      <c r="HQQ97" s="38"/>
      <c r="HQR97" s="38"/>
      <c r="HQS97" s="38"/>
      <c r="HQT97" s="38"/>
      <c r="HQU97" s="38"/>
      <c r="HQV97" s="38"/>
      <c r="HQW97" s="38"/>
      <c r="HQX97" s="38"/>
      <c r="HQY97" s="38"/>
      <c r="HQZ97" s="38"/>
      <c r="HRA97" s="38"/>
      <c r="HRB97" s="38"/>
      <c r="HRC97" s="38"/>
      <c r="HRD97" s="38"/>
      <c r="HRE97" s="38"/>
      <c r="HRF97" s="38"/>
      <c r="HRG97" s="38"/>
      <c r="HRH97" s="38"/>
      <c r="HRI97" s="38"/>
      <c r="HRJ97" s="38"/>
      <c r="HRK97" s="38"/>
      <c r="HRL97" s="38"/>
      <c r="HRM97" s="38"/>
      <c r="HRN97" s="38"/>
      <c r="HRO97" s="38"/>
      <c r="HRP97" s="38"/>
      <c r="HRQ97" s="38"/>
      <c r="HRR97" s="38"/>
      <c r="HRS97" s="38"/>
      <c r="HRT97" s="38"/>
      <c r="HRU97" s="38"/>
      <c r="HRV97" s="38"/>
      <c r="HRW97" s="38"/>
      <c r="HRX97" s="38"/>
      <c r="HRY97" s="38"/>
      <c r="HRZ97" s="38"/>
      <c r="HSA97" s="38"/>
      <c r="HSB97" s="38"/>
      <c r="HSC97" s="38"/>
      <c r="HSD97" s="38"/>
      <c r="HSE97" s="38"/>
      <c r="HSF97" s="38"/>
      <c r="HSG97" s="38"/>
      <c r="HSH97" s="38"/>
      <c r="HSI97" s="38"/>
      <c r="HSJ97" s="38"/>
      <c r="HSK97" s="38"/>
      <c r="HSL97" s="38"/>
      <c r="HSM97" s="38"/>
      <c r="HSN97" s="38"/>
      <c r="HSO97" s="38"/>
      <c r="HSP97" s="38"/>
      <c r="HSQ97" s="38"/>
      <c r="HSR97" s="38"/>
      <c r="HSS97" s="38"/>
      <c r="HST97" s="38"/>
      <c r="HSU97" s="38"/>
      <c r="HSV97" s="38"/>
      <c r="HSW97" s="38"/>
      <c r="HSX97" s="38"/>
      <c r="HSY97" s="38"/>
      <c r="HSZ97" s="38"/>
      <c r="HTA97" s="38"/>
      <c r="HTB97" s="38"/>
      <c r="HTC97" s="38"/>
      <c r="HTD97" s="38"/>
      <c r="HTE97" s="38"/>
      <c r="HTF97" s="38"/>
      <c r="HTG97" s="38"/>
      <c r="HTH97" s="38"/>
      <c r="HTI97" s="38"/>
      <c r="HTJ97" s="38"/>
      <c r="HTK97" s="38"/>
      <c r="HTL97" s="38"/>
      <c r="HTM97" s="38"/>
      <c r="HTN97" s="38"/>
      <c r="HTO97" s="38"/>
      <c r="HTP97" s="38"/>
      <c r="HTQ97" s="38"/>
      <c r="HTR97" s="38"/>
      <c r="HTS97" s="38"/>
      <c r="HTT97" s="38"/>
      <c r="HTU97" s="38"/>
      <c r="HTV97" s="38"/>
      <c r="HTW97" s="38"/>
      <c r="HTX97" s="38"/>
      <c r="HTY97" s="38"/>
      <c r="HTZ97" s="38"/>
      <c r="HUA97" s="38"/>
      <c r="HUB97" s="38"/>
      <c r="HUC97" s="38"/>
      <c r="HUD97" s="38"/>
      <c r="HUE97" s="38"/>
      <c r="HUF97" s="38"/>
      <c r="HUG97" s="38"/>
      <c r="HUH97" s="38"/>
      <c r="HUI97" s="38"/>
      <c r="HUJ97" s="38"/>
      <c r="HUK97" s="38"/>
      <c r="HUL97" s="38"/>
      <c r="HUM97" s="38"/>
      <c r="HUN97" s="38"/>
      <c r="HUO97" s="38"/>
      <c r="HUP97" s="38"/>
      <c r="HUQ97" s="38"/>
      <c r="HUR97" s="38"/>
      <c r="HUS97" s="38"/>
      <c r="HUT97" s="38"/>
      <c r="HUU97" s="38"/>
      <c r="HUV97" s="38"/>
      <c r="HUW97" s="38"/>
      <c r="HUX97" s="38"/>
      <c r="HUY97" s="38"/>
      <c r="HUZ97" s="38"/>
      <c r="HVA97" s="38"/>
      <c r="HVB97" s="38"/>
      <c r="HVC97" s="38"/>
      <c r="HVD97" s="38"/>
      <c r="HVE97" s="38"/>
      <c r="HVF97" s="38"/>
      <c r="HVG97" s="38"/>
      <c r="HVH97" s="38"/>
      <c r="HVI97" s="38"/>
      <c r="HVJ97" s="38"/>
      <c r="HVK97" s="38"/>
      <c r="HVL97" s="38"/>
      <c r="HVM97" s="38"/>
      <c r="HVN97" s="38"/>
      <c r="HVO97" s="38"/>
      <c r="HVP97" s="38"/>
      <c r="HVQ97" s="38"/>
      <c r="HVR97" s="38"/>
      <c r="HVS97" s="38"/>
      <c r="HVT97" s="38"/>
      <c r="HVU97" s="38"/>
      <c r="HVV97" s="38"/>
      <c r="HVW97" s="38"/>
      <c r="HVX97" s="38"/>
      <c r="HVY97" s="38"/>
      <c r="HVZ97" s="38"/>
      <c r="HWA97" s="38"/>
      <c r="HWB97" s="38"/>
      <c r="HWC97" s="38"/>
      <c r="HWD97" s="38"/>
      <c r="HWE97" s="38"/>
      <c r="HWF97" s="38"/>
      <c r="HWG97" s="38"/>
      <c r="HWH97" s="38"/>
      <c r="HWI97" s="38"/>
      <c r="HWJ97" s="38"/>
      <c r="HWK97" s="38"/>
      <c r="HWL97" s="38"/>
      <c r="HWM97" s="38"/>
      <c r="HWN97" s="38"/>
      <c r="HWO97" s="38"/>
      <c r="HWP97" s="38"/>
      <c r="HWQ97" s="38"/>
      <c r="HWR97" s="38"/>
      <c r="HWS97" s="38"/>
      <c r="HWT97" s="38"/>
      <c r="HWU97" s="38"/>
      <c r="HWV97" s="38"/>
      <c r="HWW97" s="38"/>
      <c r="HWX97" s="38"/>
      <c r="HWY97" s="38"/>
      <c r="HWZ97" s="38"/>
      <c r="HXA97" s="38"/>
      <c r="HXB97" s="38"/>
      <c r="HXC97" s="38"/>
      <c r="HXD97" s="38"/>
      <c r="HXE97" s="38"/>
      <c r="HXF97" s="38"/>
      <c r="HXG97" s="38"/>
      <c r="HXH97" s="38"/>
      <c r="HXI97" s="38"/>
      <c r="HXJ97" s="38"/>
      <c r="HXK97" s="38"/>
      <c r="HXL97" s="38"/>
      <c r="HXM97" s="38"/>
      <c r="HXN97" s="38"/>
      <c r="HXO97" s="38"/>
      <c r="HXP97" s="38"/>
      <c r="HXQ97" s="38"/>
      <c r="HXR97" s="38"/>
      <c r="HXS97" s="38"/>
      <c r="HXT97" s="38"/>
      <c r="HXU97" s="38"/>
      <c r="HXV97" s="38"/>
      <c r="HXW97" s="38"/>
      <c r="HXX97" s="38"/>
      <c r="HXY97" s="38"/>
      <c r="HXZ97" s="38"/>
      <c r="HYA97" s="38"/>
      <c r="HYB97" s="38"/>
      <c r="HYC97" s="38"/>
      <c r="HYD97" s="38"/>
      <c r="HYE97" s="38"/>
      <c r="HYF97" s="38"/>
      <c r="HYG97" s="38"/>
      <c r="HYH97" s="38"/>
      <c r="HYI97" s="38"/>
      <c r="HYJ97" s="38"/>
      <c r="HYK97" s="38"/>
      <c r="HYL97" s="38"/>
      <c r="HYM97" s="38"/>
      <c r="HYN97" s="38"/>
      <c r="HYO97" s="38"/>
      <c r="HYP97" s="38"/>
      <c r="HYQ97" s="38"/>
      <c r="HYR97" s="38"/>
      <c r="HYS97" s="38"/>
      <c r="HYT97" s="38"/>
      <c r="HYU97" s="38"/>
      <c r="HYV97" s="38"/>
      <c r="HYW97" s="38"/>
      <c r="HYX97" s="38"/>
      <c r="HYY97" s="38"/>
      <c r="HYZ97" s="38"/>
      <c r="HZA97" s="38"/>
      <c r="HZB97" s="38"/>
      <c r="HZC97" s="38"/>
      <c r="HZD97" s="38"/>
      <c r="HZE97" s="38"/>
      <c r="HZF97" s="38"/>
      <c r="HZG97" s="38"/>
      <c r="HZH97" s="38"/>
      <c r="HZI97" s="38"/>
      <c r="HZJ97" s="38"/>
      <c r="HZK97" s="38"/>
      <c r="HZL97" s="38"/>
      <c r="HZM97" s="38"/>
      <c r="HZN97" s="38"/>
      <c r="HZO97" s="38"/>
      <c r="HZP97" s="38"/>
      <c r="HZQ97" s="38"/>
      <c r="HZR97" s="38"/>
      <c r="HZS97" s="38"/>
      <c r="HZT97" s="38"/>
      <c r="HZU97" s="38"/>
      <c r="HZV97" s="38"/>
      <c r="HZW97" s="38"/>
      <c r="HZX97" s="38"/>
      <c r="HZY97" s="38"/>
      <c r="HZZ97" s="38"/>
      <c r="IAA97" s="38"/>
      <c r="IAB97" s="38"/>
      <c r="IAC97" s="38"/>
      <c r="IAD97" s="38"/>
      <c r="IAE97" s="38"/>
      <c r="IAF97" s="38"/>
      <c r="IAG97" s="38"/>
      <c r="IAH97" s="38"/>
      <c r="IAI97" s="38"/>
      <c r="IAJ97" s="38"/>
      <c r="IAK97" s="38"/>
      <c r="IAL97" s="38"/>
      <c r="IAM97" s="38"/>
      <c r="IAN97" s="38"/>
      <c r="IAO97" s="38"/>
      <c r="IAP97" s="38"/>
      <c r="IAQ97" s="38"/>
      <c r="IAR97" s="38"/>
      <c r="IAS97" s="38"/>
      <c r="IAT97" s="38"/>
      <c r="IAU97" s="38"/>
      <c r="IAV97" s="38"/>
      <c r="IAW97" s="38"/>
      <c r="IAX97" s="38"/>
      <c r="IAY97" s="38"/>
      <c r="IAZ97" s="38"/>
      <c r="IBA97" s="38"/>
      <c r="IBB97" s="38"/>
      <c r="IBC97" s="38"/>
      <c r="IBD97" s="38"/>
      <c r="IBE97" s="38"/>
      <c r="IBF97" s="38"/>
      <c r="IBG97" s="38"/>
      <c r="IBH97" s="38"/>
      <c r="IBI97" s="38"/>
      <c r="IBJ97" s="38"/>
      <c r="IBK97" s="38"/>
      <c r="IBL97" s="38"/>
      <c r="IBM97" s="38"/>
      <c r="IBN97" s="38"/>
      <c r="IBO97" s="38"/>
      <c r="IBP97" s="38"/>
      <c r="IBQ97" s="38"/>
      <c r="IBR97" s="38"/>
      <c r="IBS97" s="38"/>
      <c r="IBT97" s="38"/>
      <c r="IBU97" s="38"/>
      <c r="IBV97" s="38"/>
      <c r="IBW97" s="38"/>
      <c r="IBX97" s="38"/>
      <c r="IBY97" s="38"/>
      <c r="IBZ97" s="38"/>
      <c r="ICA97" s="38"/>
      <c r="ICB97" s="38"/>
      <c r="ICC97" s="38"/>
      <c r="ICD97" s="38"/>
      <c r="ICE97" s="38"/>
      <c r="ICF97" s="38"/>
      <c r="ICG97" s="38"/>
      <c r="ICH97" s="38"/>
      <c r="ICI97" s="38"/>
      <c r="ICJ97" s="38"/>
      <c r="ICK97" s="38"/>
      <c r="ICL97" s="38"/>
      <c r="ICM97" s="38"/>
      <c r="ICN97" s="38"/>
      <c r="ICO97" s="38"/>
      <c r="ICP97" s="38"/>
      <c r="ICQ97" s="38"/>
      <c r="ICR97" s="38"/>
      <c r="ICS97" s="38"/>
      <c r="ICT97" s="38"/>
      <c r="ICU97" s="38"/>
      <c r="ICV97" s="38"/>
      <c r="ICW97" s="38"/>
      <c r="ICX97" s="38"/>
      <c r="ICY97" s="38"/>
      <c r="ICZ97" s="38"/>
      <c r="IDA97" s="38"/>
      <c r="IDB97" s="38"/>
      <c r="IDC97" s="38"/>
      <c r="IDD97" s="38"/>
      <c r="IDE97" s="38"/>
      <c r="IDF97" s="38"/>
      <c r="IDG97" s="38"/>
      <c r="IDH97" s="38"/>
      <c r="IDI97" s="38"/>
      <c r="IDJ97" s="38"/>
      <c r="IDK97" s="38"/>
      <c r="IDL97" s="38"/>
      <c r="IDM97" s="38"/>
      <c r="IDN97" s="38"/>
      <c r="IDO97" s="38"/>
      <c r="IDP97" s="38"/>
      <c r="IDQ97" s="38"/>
      <c r="IDR97" s="38"/>
      <c r="IDS97" s="38"/>
      <c r="IDT97" s="38"/>
      <c r="IDU97" s="38"/>
      <c r="IDV97" s="38"/>
      <c r="IDW97" s="38"/>
      <c r="IDX97" s="38"/>
      <c r="IDY97" s="38"/>
      <c r="IDZ97" s="38"/>
      <c r="IEA97" s="38"/>
      <c r="IEB97" s="38"/>
      <c r="IEC97" s="38"/>
      <c r="IED97" s="38"/>
      <c r="IEE97" s="38"/>
      <c r="IEF97" s="38"/>
      <c r="IEG97" s="38"/>
      <c r="IEH97" s="38"/>
      <c r="IEI97" s="38"/>
      <c r="IEJ97" s="38"/>
      <c r="IEK97" s="38"/>
      <c r="IEL97" s="38"/>
      <c r="IEM97" s="38"/>
      <c r="IEN97" s="38"/>
      <c r="IEO97" s="38"/>
      <c r="IEP97" s="38"/>
      <c r="IEQ97" s="38"/>
      <c r="IER97" s="38"/>
      <c r="IES97" s="38"/>
      <c r="IET97" s="38"/>
      <c r="IEU97" s="38"/>
      <c r="IEV97" s="38"/>
      <c r="IEW97" s="38"/>
      <c r="IEX97" s="38"/>
      <c r="IEY97" s="38"/>
      <c r="IEZ97" s="38"/>
      <c r="IFA97" s="38"/>
      <c r="IFB97" s="38"/>
      <c r="IFC97" s="38"/>
      <c r="IFD97" s="38"/>
      <c r="IFE97" s="38"/>
      <c r="IFF97" s="38"/>
      <c r="IFG97" s="38"/>
      <c r="IFH97" s="38"/>
      <c r="IFI97" s="38"/>
      <c r="IFJ97" s="38"/>
      <c r="IFK97" s="38"/>
      <c r="IFL97" s="38"/>
      <c r="IFM97" s="38"/>
      <c r="IFN97" s="38"/>
      <c r="IFO97" s="38"/>
      <c r="IFP97" s="38"/>
      <c r="IFQ97" s="38"/>
      <c r="IFR97" s="38"/>
      <c r="IFS97" s="38"/>
      <c r="IFT97" s="38"/>
      <c r="IFU97" s="38"/>
      <c r="IFV97" s="38"/>
      <c r="IFW97" s="38"/>
      <c r="IFX97" s="38"/>
      <c r="IFY97" s="38"/>
      <c r="IFZ97" s="38"/>
      <c r="IGA97" s="38"/>
      <c r="IGB97" s="38"/>
      <c r="IGC97" s="38"/>
      <c r="IGD97" s="38"/>
      <c r="IGE97" s="38"/>
      <c r="IGF97" s="38"/>
      <c r="IGG97" s="38"/>
      <c r="IGH97" s="38"/>
      <c r="IGI97" s="38"/>
      <c r="IGJ97" s="38"/>
      <c r="IGK97" s="38"/>
      <c r="IGL97" s="38"/>
      <c r="IGM97" s="38"/>
      <c r="IGN97" s="38"/>
      <c r="IGO97" s="38"/>
      <c r="IGP97" s="38"/>
      <c r="IGQ97" s="38"/>
      <c r="IGR97" s="38"/>
      <c r="IGS97" s="38"/>
      <c r="IGT97" s="38"/>
      <c r="IGU97" s="38"/>
      <c r="IGV97" s="38"/>
      <c r="IGW97" s="38"/>
      <c r="IGX97" s="38"/>
      <c r="IGY97" s="38"/>
      <c r="IGZ97" s="38"/>
      <c r="IHA97" s="38"/>
      <c r="IHB97" s="38"/>
      <c r="IHC97" s="38"/>
      <c r="IHD97" s="38"/>
      <c r="IHE97" s="38"/>
      <c r="IHF97" s="38"/>
      <c r="IHG97" s="38"/>
      <c r="IHH97" s="38"/>
      <c r="IHI97" s="38"/>
      <c r="IHJ97" s="38"/>
      <c r="IHK97" s="38"/>
      <c r="IHL97" s="38"/>
      <c r="IHM97" s="38"/>
      <c r="IHN97" s="38"/>
      <c r="IHO97" s="38"/>
      <c r="IHP97" s="38"/>
      <c r="IHQ97" s="38"/>
      <c r="IHR97" s="38"/>
      <c r="IHS97" s="38"/>
      <c r="IHT97" s="38"/>
      <c r="IHU97" s="38"/>
      <c r="IHV97" s="38"/>
      <c r="IHW97" s="38"/>
      <c r="IHX97" s="38"/>
      <c r="IHY97" s="38"/>
      <c r="IHZ97" s="38"/>
      <c r="IIA97" s="38"/>
      <c r="IIB97" s="38"/>
      <c r="IIC97" s="38"/>
      <c r="IID97" s="38"/>
      <c r="IIE97" s="38"/>
      <c r="IIF97" s="38"/>
      <c r="IIG97" s="38"/>
      <c r="IIH97" s="38"/>
      <c r="III97" s="38"/>
      <c r="IIJ97" s="38"/>
      <c r="IIK97" s="38"/>
      <c r="IIL97" s="38"/>
      <c r="IIM97" s="38"/>
      <c r="IIN97" s="38"/>
      <c r="IIO97" s="38"/>
      <c r="IIP97" s="38"/>
      <c r="IIQ97" s="38"/>
      <c r="IIR97" s="38"/>
      <c r="IIS97" s="38"/>
      <c r="IIT97" s="38"/>
      <c r="IIU97" s="38"/>
      <c r="IIV97" s="38"/>
      <c r="IIW97" s="38"/>
      <c r="IIX97" s="38"/>
      <c r="IIY97" s="38"/>
      <c r="IIZ97" s="38"/>
      <c r="IJA97" s="38"/>
      <c r="IJB97" s="38"/>
      <c r="IJC97" s="38"/>
      <c r="IJD97" s="38"/>
      <c r="IJE97" s="38"/>
      <c r="IJF97" s="38"/>
      <c r="IJG97" s="38"/>
      <c r="IJH97" s="38"/>
      <c r="IJI97" s="38"/>
      <c r="IJJ97" s="38"/>
      <c r="IJK97" s="38"/>
      <c r="IJL97" s="38"/>
      <c r="IJM97" s="38"/>
      <c r="IJN97" s="38"/>
      <c r="IJO97" s="38"/>
      <c r="IJP97" s="38"/>
      <c r="IJQ97" s="38"/>
      <c r="IJR97" s="38"/>
      <c r="IJS97" s="38"/>
      <c r="IJT97" s="38"/>
      <c r="IJU97" s="38"/>
      <c r="IJV97" s="38"/>
      <c r="IJW97" s="38"/>
      <c r="IJX97" s="38"/>
      <c r="IJY97" s="38"/>
      <c r="IJZ97" s="38"/>
      <c r="IKA97" s="38"/>
      <c r="IKB97" s="38"/>
      <c r="IKC97" s="38"/>
      <c r="IKD97" s="38"/>
      <c r="IKE97" s="38"/>
      <c r="IKF97" s="38"/>
      <c r="IKG97" s="38"/>
      <c r="IKH97" s="38"/>
      <c r="IKI97" s="38"/>
      <c r="IKJ97" s="38"/>
      <c r="IKK97" s="38"/>
      <c r="IKL97" s="38"/>
      <c r="IKM97" s="38"/>
      <c r="IKN97" s="38"/>
      <c r="IKO97" s="38"/>
      <c r="IKP97" s="38"/>
      <c r="IKQ97" s="38"/>
      <c r="IKR97" s="38"/>
      <c r="IKS97" s="38"/>
      <c r="IKT97" s="38"/>
      <c r="IKU97" s="38"/>
      <c r="IKV97" s="38"/>
      <c r="IKW97" s="38"/>
      <c r="IKX97" s="38"/>
      <c r="IKY97" s="38"/>
      <c r="IKZ97" s="38"/>
      <c r="ILA97" s="38"/>
      <c r="ILB97" s="38"/>
      <c r="ILC97" s="38"/>
      <c r="ILD97" s="38"/>
      <c r="ILE97" s="38"/>
      <c r="ILF97" s="38"/>
      <c r="ILG97" s="38"/>
      <c r="ILH97" s="38"/>
      <c r="ILI97" s="38"/>
      <c r="ILJ97" s="38"/>
      <c r="ILK97" s="38"/>
      <c r="ILL97" s="38"/>
      <c r="ILM97" s="38"/>
      <c r="ILN97" s="38"/>
      <c r="ILO97" s="38"/>
      <c r="ILP97" s="38"/>
      <c r="ILQ97" s="38"/>
      <c r="ILR97" s="38"/>
      <c r="ILS97" s="38"/>
      <c r="ILT97" s="38"/>
      <c r="ILU97" s="38"/>
      <c r="ILV97" s="38"/>
      <c r="ILW97" s="38"/>
      <c r="ILX97" s="38"/>
      <c r="ILY97" s="38"/>
      <c r="ILZ97" s="38"/>
      <c r="IMA97" s="38"/>
      <c r="IMB97" s="38"/>
      <c r="IMC97" s="38"/>
      <c r="IMD97" s="38"/>
      <c r="IME97" s="38"/>
      <c r="IMF97" s="38"/>
      <c r="IMG97" s="38"/>
      <c r="IMH97" s="38"/>
      <c r="IMI97" s="38"/>
      <c r="IMJ97" s="38"/>
      <c r="IMK97" s="38"/>
      <c r="IML97" s="38"/>
      <c r="IMM97" s="38"/>
      <c r="IMN97" s="38"/>
      <c r="IMO97" s="38"/>
      <c r="IMP97" s="38"/>
      <c r="IMQ97" s="38"/>
      <c r="IMR97" s="38"/>
      <c r="IMS97" s="38"/>
      <c r="IMT97" s="38"/>
      <c r="IMU97" s="38"/>
      <c r="IMV97" s="38"/>
      <c r="IMW97" s="38"/>
      <c r="IMX97" s="38"/>
      <c r="IMY97" s="38"/>
      <c r="IMZ97" s="38"/>
      <c r="INA97" s="38"/>
      <c r="INB97" s="38"/>
      <c r="INC97" s="38"/>
      <c r="IND97" s="38"/>
      <c r="INE97" s="38"/>
      <c r="INF97" s="38"/>
      <c r="ING97" s="38"/>
      <c r="INH97" s="38"/>
      <c r="INI97" s="38"/>
      <c r="INJ97" s="38"/>
      <c r="INK97" s="38"/>
      <c r="INL97" s="38"/>
      <c r="INM97" s="38"/>
      <c r="INN97" s="38"/>
      <c r="INO97" s="38"/>
      <c r="INP97" s="38"/>
      <c r="INQ97" s="38"/>
      <c r="INR97" s="38"/>
      <c r="INS97" s="38"/>
      <c r="INT97" s="38"/>
      <c r="INU97" s="38"/>
      <c r="INV97" s="38"/>
      <c r="INW97" s="38"/>
      <c r="INX97" s="38"/>
      <c r="INY97" s="38"/>
      <c r="INZ97" s="38"/>
      <c r="IOA97" s="38"/>
      <c r="IOB97" s="38"/>
      <c r="IOC97" s="38"/>
      <c r="IOD97" s="38"/>
      <c r="IOE97" s="38"/>
      <c r="IOF97" s="38"/>
      <c r="IOG97" s="38"/>
      <c r="IOH97" s="38"/>
      <c r="IOI97" s="38"/>
      <c r="IOJ97" s="38"/>
      <c r="IOK97" s="38"/>
      <c r="IOL97" s="38"/>
      <c r="IOM97" s="38"/>
      <c r="ION97" s="38"/>
      <c r="IOO97" s="38"/>
      <c r="IOP97" s="38"/>
      <c r="IOQ97" s="38"/>
      <c r="IOR97" s="38"/>
      <c r="IOS97" s="38"/>
      <c r="IOT97" s="38"/>
      <c r="IOU97" s="38"/>
      <c r="IOV97" s="38"/>
      <c r="IOW97" s="38"/>
      <c r="IOX97" s="38"/>
      <c r="IOY97" s="38"/>
      <c r="IOZ97" s="38"/>
      <c r="IPA97" s="38"/>
      <c r="IPB97" s="38"/>
      <c r="IPC97" s="38"/>
      <c r="IPD97" s="38"/>
      <c r="IPE97" s="38"/>
      <c r="IPF97" s="38"/>
      <c r="IPG97" s="38"/>
      <c r="IPH97" s="38"/>
      <c r="IPI97" s="38"/>
      <c r="IPJ97" s="38"/>
      <c r="IPK97" s="38"/>
      <c r="IPL97" s="38"/>
      <c r="IPM97" s="38"/>
      <c r="IPN97" s="38"/>
      <c r="IPO97" s="38"/>
      <c r="IPP97" s="38"/>
      <c r="IPQ97" s="38"/>
      <c r="IPR97" s="38"/>
      <c r="IPS97" s="38"/>
      <c r="IPT97" s="38"/>
      <c r="IPU97" s="38"/>
      <c r="IPV97" s="38"/>
      <c r="IPW97" s="38"/>
      <c r="IPX97" s="38"/>
      <c r="IPY97" s="38"/>
      <c r="IPZ97" s="38"/>
      <c r="IQA97" s="38"/>
      <c r="IQB97" s="38"/>
      <c r="IQC97" s="38"/>
      <c r="IQD97" s="38"/>
      <c r="IQE97" s="38"/>
      <c r="IQF97" s="38"/>
      <c r="IQG97" s="38"/>
      <c r="IQH97" s="38"/>
      <c r="IQI97" s="38"/>
      <c r="IQJ97" s="38"/>
      <c r="IQK97" s="38"/>
      <c r="IQL97" s="38"/>
      <c r="IQM97" s="38"/>
      <c r="IQN97" s="38"/>
      <c r="IQO97" s="38"/>
      <c r="IQP97" s="38"/>
      <c r="IQQ97" s="38"/>
      <c r="IQR97" s="38"/>
      <c r="IQS97" s="38"/>
      <c r="IQT97" s="38"/>
      <c r="IQU97" s="38"/>
      <c r="IQV97" s="38"/>
      <c r="IQW97" s="38"/>
      <c r="IQX97" s="38"/>
      <c r="IQY97" s="38"/>
      <c r="IQZ97" s="38"/>
      <c r="IRA97" s="38"/>
      <c r="IRB97" s="38"/>
      <c r="IRC97" s="38"/>
      <c r="IRD97" s="38"/>
      <c r="IRE97" s="38"/>
      <c r="IRF97" s="38"/>
      <c r="IRG97" s="38"/>
      <c r="IRH97" s="38"/>
      <c r="IRI97" s="38"/>
      <c r="IRJ97" s="38"/>
      <c r="IRK97" s="38"/>
      <c r="IRL97" s="38"/>
      <c r="IRM97" s="38"/>
      <c r="IRN97" s="38"/>
      <c r="IRO97" s="38"/>
      <c r="IRP97" s="38"/>
      <c r="IRQ97" s="38"/>
      <c r="IRR97" s="38"/>
      <c r="IRS97" s="38"/>
      <c r="IRT97" s="38"/>
      <c r="IRU97" s="38"/>
      <c r="IRV97" s="38"/>
      <c r="IRW97" s="38"/>
      <c r="IRX97" s="38"/>
      <c r="IRY97" s="38"/>
      <c r="IRZ97" s="38"/>
      <c r="ISA97" s="38"/>
      <c r="ISB97" s="38"/>
      <c r="ISC97" s="38"/>
      <c r="ISD97" s="38"/>
      <c r="ISE97" s="38"/>
      <c r="ISF97" s="38"/>
      <c r="ISG97" s="38"/>
      <c r="ISH97" s="38"/>
      <c r="ISI97" s="38"/>
      <c r="ISJ97" s="38"/>
      <c r="ISK97" s="38"/>
      <c r="ISL97" s="38"/>
      <c r="ISM97" s="38"/>
      <c r="ISN97" s="38"/>
      <c r="ISO97" s="38"/>
      <c r="ISP97" s="38"/>
      <c r="ISQ97" s="38"/>
      <c r="ISR97" s="38"/>
      <c r="ISS97" s="38"/>
      <c r="IST97" s="38"/>
      <c r="ISU97" s="38"/>
      <c r="ISV97" s="38"/>
      <c r="ISW97" s="38"/>
      <c r="ISX97" s="38"/>
      <c r="ISY97" s="38"/>
      <c r="ISZ97" s="38"/>
      <c r="ITA97" s="38"/>
      <c r="ITB97" s="38"/>
      <c r="ITC97" s="38"/>
      <c r="ITD97" s="38"/>
      <c r="ITE97" s="38"/>
      <c r="ITF97" s="38"/>
      <c r="ITG97" s="38"/>
      <c r="ITH97" s="38"/>
      <c r="ITI97" s="38"/>
      <c r="ITJ97" s="38"/>
      <c r="ITK97" s="38"/>
      <c r="ITL97" s="38"/>
      <c r="ITM97" s="38"/>
      <c r="ITN97" s="38"/>
      <c r="ITO97" s="38"/>
      <c r="ITP97" s="38"/>
      <c r="ITQ97" s="38"/>
      <c r="ITR97" s="38"/>
      <c r="ITS97" s="38"/>
      <c r="ITT97" s="38"/>
      <c r="ITU97" s="38"/>
      <c r="ITV97" s="38"/>
      <c r="ITW97" s="38"/>
      <c r="ITX97" s="38"/>
      <c r="ITY97" s="38"/>
      <c r="ITZ97" s="38"/>
      <c r="IUA97" s="38"/>
      <c r="IUB97" s="38"/>
      <c r="IUC97" s="38"/>
      <c r="IUD97" s="38"/>
      <c r="IUE97" s="38"/>
      <c r="IUF97" s="38"/>
      <c r="IUG97" s="38"/>
      <c r="IUH97" s="38"/>
      <c r="IUI97" s="38"/>
      <c r="IUJ97" s="38"/>
      <c r="IUK97" s="38"/>
      <c r="IUL97" s="38"/>
      <c r="IUM97" s="38"/>
      <c r="IUN97" s="38"/>
      <c r="IUO97" s="38"/>
      <c r="IUP97" s="38"/>
      <c r="IUQ97" s="38"/>
      <c r="IUR97" s="38"/>
      <c r="IUS97" s="38"/>
      <c r="IUT97" s="38"/>
      <c r="IUU97" s="38"/>
      <c r="IUV97" s="38"/>
      <c r="IUW97" s="38"/>
      <c r="IUX97" s="38"/>
      <c r="IUY97" s="38"/>
      <c r="IUZ97" s="38"/>
      <c r="IVA97" s="38"/>
      <c r="IVB97" s="38"/>
      <c r="IVC97" s="38"/>
      <c r="IVD97" s="38"/>
      <c r="IVE97" s="38"/>
      <c r="IVF97" s="38"/>
      <c r="IVG97" s="38"/>
      <c r="IVH97" s="38"/>
      <c r="IVI97" s="38"/>
      <c r="IVJ97" s="38"/>
      <c r="IVK97" s="38"/>
      <c r="IVL97" s="38"/>
      <c r="IVM97" s="38"/>
      <c r="IVN97" s="38"/>
      <c r="IVO97" s="38"/>
      <c r="IVP97" s="38"/>
      <c r="IVQ97" s="38"/>
      <c r="IVR97" s="38"/>
      <c r="IVS97" s="38"/>
      <c r="IVT97" s="38"/>
      <c r="IVU97" s="38"/>
      <c r="IVV97" s="38"/>
      <c r="IVW97" s="38"/>
      <c r="IVX97" s="38"/>
      <c r="IVY97" s="38"/>
      <c r="IVZ97" s="38"/>
      <c r="IWA97" s="38"/>
      <c r="IWB97" s="38"/>
      <c r="IWC97" s="38"/>
      <c r="IWD97" s="38"/>
      <c r="IWE97" s="38"/>
      <c r="IWF97" s="38"/>
      <c r="IWG97" s="38"/>
      <c r="IWH97" s="38"/>
      <c r="IWI97" s="38"/>
      <c r="IWJ97" s="38"/>
      <c r="IWK97" s="38"/>
      <c r="IWL97" s="38"/>
      <c r="IWM97" s="38"/>
      <c r="IWN97" s="38"/>
      <c r="IWO97" s="38"/>
      <c r="IWP97" s="38"/>
      <c r="IWQ97" s="38"/>
      <c r="IWR97" s="38"/>
      <c r="IWS97" s="38"/>
      <c r="IWT97" s="38"/>
      <c r="IWU97" s="38"/>
      <c r="IWV97" s="38"/>
      <c r="IWW97" s="38"/>
      <c r="IWX97" s="38"/>
      <c r="IWY97" s="38"/>
      <c r="IWZ97" s="38"/>
      <c r="IXA97" s="38"/>
      <c r="IXB97" s="38"/>
      <c r="IXC97" s="38"/>
      <c r="IXD97" s="38"/>
      <c r="IXE97" s="38"/>
      <c r="IXF97" s="38"/>
      <c r="IXG97" s="38"/>
      <c r="IXH97" s="38"/>
      <c r="IXI97" s="38"/>
      <c r="IXJ97" s="38"/>
      <c r="IXK97" s="38"/>
      <c r="IXL97" s="38"/>
      <c r="IXM97" s="38"/>
      <c r="IXN97" s="38"/>
      <c r="IXO97" s="38"/>
      <c r="IXP97" s="38"/>
      <c r="IXQ97" s="38"/>
      <c r="IXR97" s="38"/>
      <c r="IXS97" s="38"/>
      <c r="IXT97" s="38"/>
      <c r="IXU97" s="38"/>
      <c r="IXV97" s="38"/>
      <c r="IXW97" s="38"/>
      <c r="IXX97" s="38"/>
      <c r="IXY97" s="38"/>
      <c r="IXZ97" s="38"/>
      <c r="IYA97" s="38"/>
      <c r="IYB97" s="38"/>
      <c r="IYC97" s="38"/>
      <c r="IYD97" s="38"/>
      <c r="IYE97" s="38"/>
      <c r="IYF97" s="38"/>
      <c r="IYG97" s="38"/>
      <c r="IYH97" s="38"/>
      <c r="IYI97" s="38"/>
      <c r="IYJ97" s="38"/>
      <c r="IYK97" s="38"/>
      <c r="IYL97" s="38"/>
      <c r="IYM97" s="38"/>
      <c r="IYN97" s="38"/>
      <c r="IYO97" s="38"/>
      <c r="IYP97" s="38"/>
      <c r="IYQ97" s="38"/>
      <c r="IYR97" s="38"/>
      <c r="IYS97" s="38"/>
      <c r="IYT97" s="38"/>
      <c r="IYU97" s="38"/>
      <c r="IYV97" s="38"/>
      <c r="IYW97" s="38"/>
      <c r="IYX97" s="38"/>
      <c r="IYY97" s="38"/>
      <c r="IYZ97" s="38"/>
      <c r="IZA97" s="38"/>
      <c r="IZB97" s="38"/>
      <c r="IZC97" s="38"/>
      <c r="IZD97" s="38"/>
      <c r="IZE97" s="38"/>
      <c r="IZF97" s="38"/>
      <c r="IZG97" s="38"/>
      <c r="IZH97" s="38"/>
      <c r="IZI97" s="38"/>
      <c r="IZJ97" s="38"/>
      <c r="IZK97" s="38"/>
      <c r="IZL97" s="38"/>
      <c r="IZM97" s="38"/>
      <c r="IZN97" s="38"/>
      <c r="IZO97" s="38"/>
      <c r="IZP97" s="38"/>
      <c r="IZQ97" s="38"/>
      <c r="IZR97" s="38"/>
      <c r="IZS97" s="38"/>
      <c r="IZT97" s="38"/>
      <c r="IZU97" s="38"/>
      <c r="IZV97" s="38"/>
      <c r="IZW97" s="38"/>
      <c r="IZX97" s="38"/>
      <c r="IZY97" s="38"/>
      <c r="IZZ97" s="38"/>
      <c r="JAA97" s="38"/>
      <c r="JAB97" s="38"/>
      <c r="JAC97" s="38"/>
      <c r="JAD97" s="38"/>
      <c r="JAE97" s="38"/>
      <c r="JAF97" s="38"/>
      <c r="JAG97" s="38"/>
      <c r="JAH97" s="38"/>
      <c r="JAI97" s="38"/>
      <c r="JAJ97" s="38"/>
      <c r="JAK97" s="38"/>
      <c r="JAL97" s="38"/>
      <c r="JAM97" s="38"/>
      <c r="JAN97" s="38"/>
      <c r="JAO97" s="38"/>
      <c r="JAP97" s="38"/>
      <c r="JAQ97" s="38"/>
      <c r="JAR97" s="38"/>
      <c r="JAS97" s="38"/>
      <c r="JAT97" s="38"/>
      <c r="JAU97" s="38"/>
      <c r="JAV97" s="38"/>
      <c r="JAW97" s="38"/>
      <c r="JAX97" s="38"/>
      <c r="JAY97" s="38"/>
      <c r="JAZ97" s="38"/>
      <c r="JBA97" s="38"/>
      <c r="JBB97" s="38"/>
      <c r="JBC97" s="38"/>
      <c r="JBD97" s="38"/>
      <c r="JBE97" s="38"/>
      <c r="JBF97" s="38"/>
      <c r="JBG97" s="38"/>
      <c r="JBH97" s="38"/>
      <c r="JBI97" s="38"/>
      <c r="JBJ97" s="38"/>
      <c r="JBK97" s="38"/>
      <c r="JBL97" s="38"/>
      <c r="JBM97" s="38"/>
      <c r="JBN97" s="38"/>
      <c r="JBO97" s="38"/>
      <c r="JBP97" s="38"/>
      <c r="JBQ97" s="38"/>
      <c r="JBR97" s="38"/>
      <c r="JBS97" s="38"/>
      <c r="JBT97" s="38"/>
      <c r="JBU97" s="38"/>
      <c r="JBV97" s="38"/>
      <c r="JBW97" s="38"/>
      <c r="JBX97" s="38"/>
      <c r="JBY97" s="38"/>
      <c r="JBZ97" s="38"/>
      <c r="JCA97" s="38"/>
      <c r="JCB97" s="38"/>
      <c r="JCC97" s="38"/>
      <c r="JCD97" s="38"/>
      <c r="JCE97" s="38"/>
      <c r="JCF97" s="38"/>
      <c r="JCG97" s="38"/>
      <c r="JCH97" s="38"/>
      <c r="JCI97" s="38"/>
      <c r="JCJ97" s="38"/>
      <c r="JCK97" s="38"/>
      <c r="JCL97" s="38"/>
      <c r="JCM97" s="38"/>
      <c r="JCN97" s="38"/>
      <c r="JCO97" s="38"/>
      <c r="JCP97" s="38"/>
      <c r="JCQ97" s="38"/>
      <c r="JCR97" s="38"/>
      <c r="JCS97" s="38"/>
      <c r="JCT97" s="38"/>
      <c r="JCU97" s="38"/>
      <c r="JCV97" s="38"/>
      <c r="JCW97" s="38"/>
      <c r="JCX97" s="38"/>
      <c r="JCY97" s="38"/>
      <c r="JCZ97" s="38"/>
      <c r="JDA97" s="38"/>
      <c r="JDB97" s="38"/>
      <c r="JDC97" s="38"/>
      <c r="JDD97" s="38"/>
      <c r="JDE97" s="38"/>
      <c r="JDF97" s="38"/>
      <c r="JDG97" s="38"/>
      <c r="JDH97" s="38"/>
      <c r="JDI97" s="38"/>
      <c r="JDJ97" s="38"/>
      <c r="JDK97" s="38"/>
      <c r="JDL97" s="38"/>
      <c r="JDM97" s="38"/>
      <c r="JDN97" s="38"/>
      <c r="JDO97" s="38"/>
      <c r="JDP97" s="38"/>
      <c r="JDQ97" s="38"/>
      <c r="JDR97" s="38"/>
      <c r="JDS97" s="38"/>
      <c r="JDT97" s="38"/>
      <c r="JDU97" s="38"/>
      <c r="JDV97" s="38"/>
      <c r="JDW97" s="38"/>
      <c r="JDX97" s="38"/>
      <c r="JDY97" s="38"/>
      <c r="JDZ97" s="38"/>
      <c r="JEA97" s="38"/>
      <c r="JEB97" s="38"/>
      <c r="JEC97" s="38"/>
      <c r="JED97" s="38"/>
      <c r="JEE97" s="38"/>
      <c r="JEF97" s="38"/>
      <c r="JEG97" s="38"/>
      <c r="JEH97" s="38"/>
      <c r="JEI97" s="38"/>
      <c r="JEJ97" s="38"/>
      <c r="JEK97" s="38"/>
      <c r="JEL97" s="38"/>
      <c r="JEM97" s="38"/>
      <c r="JEN97" s="38"/>
      <c r="JEO97" s="38"/>
      <c r="JEP97" s="38"/>
      <c r="JEQ97" s="38"/>
      <c r="JER97" s="38"/>
      <c r="JES97" s="38"/>
      <c r="JET97" s="38"/>
      <c r="JEU97" s="38"/>
      <c r="JEV97" s="38"/>
      <c r="JEW97" s="38"/>
      <c r="JEX97" s="38"/>
      <c r="JEY97" s="38"/>
      <c r="JEZ97" s="38"/>
      <c r="JFA97" s="38"/>
      <c r="JFB97" s="38"/>
      <c r="JFC97" s="38"/>
      <c r="JFD97" s="38"/>
      <c r="JFE97" s="38"/>
      <c r="JFF97" s="38"/>
      <c r="JFG97" s="38"/>
      <c r="JFH97" s="38"/>
      <c r="JFI97" s="38"/>
      <c r="JFJ97" s="38"/>
      <c r="JFK97" s="38"/>
      <c r="JFL97" s="38"/>
      <c r="JFM97" s="38"/>
      <c r="JFN97" s="38"/>
      <c r="JFO97" s="38"/>
      <c r="JFP97" s="38"/>
      <c r="JFQ97" s="38"/>
      <c r="JFR97" s="38"/>
      <c r="JFS97" s="38"/>
      <c r="JFT97" s="38"/>
      <c r="JFU97" s="38"/>
      <c r="JFV97" s="38"/>
      <c r="JFW97" s="38"/>
      <c r="JFX97" s="38"/>
      <c r="JFY97" s="38"/>
      <c r="JFZ97" s="38"/>
      <c r="JGA97" s="38"/>
      <c r="JGB97" s="38"/>
      <c r="JGC97" s="38"/>
      <c r="JGD97" s="38"/>
      <c r="JGE97" s="38"/>
      <c r="JGF97" s="38"/>
      <c r="JGG97" s="38"/>
      <c r="JGH97" s="38"/>
      <c r="JGI97" s="38"/>
      <c r="JGJ97" s="38"/>
      <c r="JGK97" s="38"/>
      <c r="JGL97" s="38"/>
      <c r="JGM97" s="38"/>
      <c r="JGN97" s="38"/>
      <c r="JGO97" s="38"/>
      <c r="JGP97" s="38"/>
      <c r="JGQ97" s="38"/>
      <c r="JGR97" s="38"/>
      <c r="JGS97" s="38"/>
      <c r="JGT97" s="38"/>
      <c r="JGU97" s="38"/>
      <c r="JGV97" s="38"/>
      <c r="JGW97" s="38"/>
      <c r="JGX97" s="38"/>
      <c r="JGY97" s="38"/>
      <c r="JGZ97" s="38"/>
      <c r="JHA97" s="38"/>
      <c r="JHB97" s="38"/>
      <c r="JHC97" s="38"/>
      <c r="JHD97" s="38"/>
      <c r="JHE97" s="38"/>
      <c r="JHF97" s="38"/>
      <c r="JHG97" s="38"/>
      <c r="JHH97" s="38"/>
      <c r="JHI97" s="38"/>
      <c r="JHJ97" s="38"/>
      <c r="JHK97" s="38"/>
      <c r="JHL97" s="38"/>
      <c r="JHM97" s="38"/>
      <c r="JHN97" s="38"/>
      <c r="JHO97" s="38"/>
      <c r="JHP97" s="38"/>
      <c r="JHQ97" s="38"/>
      <c r="JHR97" s="38"/>
      <c r="JHS97" s="38"/>
      <c r="JHT97" s="38"/>
      <c r="JHU97" s="38"/>
      <c r="JHV97" s="38"/>
      <c r="JHW97" s="38"/>
      <c r="JHX97" s="38"/>
      <c r="JHY97" s="38"/>
      <c r="JHZ97" s="38"/>
      <c r="JIA97" s="38"/>
      <c r="JIB97" s="38"/>
      <c r="JIC97" s="38"/>
      <c r="JID97" s="38"/>
      <c r="JIE97" s="38"/>
      <c r="JIF97" s="38"/>
      <c r="JIG97" s="38"/>
      <c r="JIH97" s="38"/>
      <c r="JII97" s="38"/>
      <c r="JIJ97" s="38"/>
      <c r="JIK97" s="38"/>
      <c r="JIL97" s="38"/>
      <c r="JIM97" s="38"/>
      <c r="JIN97" s="38"/>
      <c r="JIO97" s="38"/>
      <c r="JIP97" s="38"/>
      <c r="JIQ97" s="38"/>
      <c r="JIR97" s="38"/>
      <c r="JIS97" s="38"/>
      <c r="JIT97" s="38"/>
      <c r="JIU97" s="38"/>
      <c r="JIV97" s="38"/>
      <c r="JIW97" s="38"/>
      <c r="JIX97" s="38"/>
      <c r="JIY97" s="38"/>
      <c r="JIZ97" s="38"/>
      <c r="JJA97" s="38"/>
      <c r="JJB97" s="38"/>
      <c r="JJC97" s="38"/>
      <c r="JJD97" s="38"/>
      <c r="JJE97" s="38"/>
      <c r="JJF97" s="38"/>
      <c r="JJG97" s="38"/>
      <c r="JJH97" s="38"/>
      <c r="JJI97" s="38"/>
      <c r="JJJ97" s="38"/>
      <c r="JJK97" s="38"/>
      <c r="JJL97" s="38"/>
      <c r="JJM97" s="38"/>
      <c r="JJN97" s="38"/>
      <c r="JJO97" s="38"/>
      <c r="JJP97" s="38"/>
      <c r="JJQ97" s="38"/>
      <c r="JJR97" s="38"/>
      <c r="JJS97" s="38"/>
      <c r="JJT97" s="38"/>
      <c r="JJU97" s="38"/>
      <c r="JJV97" s="38"/>
      <c r="JJW97" s="38"/>
      <c r="JJX97" s="38"/>
      <c r="JJY97" s="38"/>
      <c r="JJZ97" s="38"/>
      <c r="JKA97" s="38"/>
      <c r="JKB97" s="38"/>
      <c r="JKC97" s="38"/>
      <c r="JKD97" s="38"/>
      <c r="JKE97" s="38"/>
      <c r="JKF97" s="38"/>
      <c r="JKG97" s="38"/>
      <c r="JKH97" s="38"/>
      <c r="JKI97" s="38"/>
      <c r="JKJ97" s="38"/>
      <c r="JKK97" s="38"/>
      <c r="JKL97" s="38"/>
      <c r="JKM97" s="38"/>
      <c r="JKN97" s="38"/>
      <c r="JKO97" s="38"/>
      <c r="JKP97" s="38"/>
      <c r="JKQ97" s="38"/>
      <c r="JKR97" s="38"/>
      <c r="JKS97" s="38"/>
      <c r="JKT97" s="38"/>
      <c r="JKU97" s="38"/>
      <c r="JKV97" s="38"/>
      <c r="JKW97" s="38"/>
      <c r="JKX97" s="38"/>
      <c r="JKY97" s="38"/>
      <c r="JKZ97" s="38"/>
      <c r="JLA97" s="38"/>
      <c r="JLB97" s="38"/>
      <c r="JLC97" s="38"/>
      <c r="JLD97" s="38"/>
      <c r="JLE97" s="38"/>
      <c r="JLF97" s="38"/>
      <c r="JLG97" s="38"/>
      <c r="JLH97" s="38"/>
      <c r="JLI97" s="38"/>
      <c r="JLJ97" s="38"/>
      <c r="JLK97" s="38"/>
      <c r="JLL97" s="38"/>
      <c r="JLM97" s="38"/>
      <c r="JLN97" s="38"/>
      <c r="JLO97" s="38"/>
      <c r="JLP97" s="38"/>
      <c r="JLQ97" s="38"/>
      <c r="JLR97" s="38"/>
      <c r="JLS97" s="38"/>
      <c r="JLT97" s="38"/>
      <c r="JLU97" s="38"/>
      <c r="JLV97" s="38"/>
      <c r="JLW97" s="38"/>
      <c r="JLX97" s="38"/>
      <c r="JLY97" s="38"/>
      <c r="JLZ97" s="38"/>
      <c r="JMA97" s="38"/>
      <c r="JMB97" s="38"/>
      <c r="JMC97" s="38"/>
      <c r="JMD97" s="38"/>
      <c r="JME97" s="38"/>
      <c r="JMF97" s="38"/>
      <c r="JMG97" s="38"/>
      <c r="JMH97" s="38"/>
      <c r="JMI97" s="38"/>
      <c r="JMJ97" s="38"/>
      <c r="JMK97" s="38"/>
      <c r="JML97" s="38"/>
      <c r="JMM97" s="38"/>
      <c r="JMN97" s="38"/>
      <c r="JMO97" s="38"/>
      <c r="JMP97" s="38"/>
      <c r="JMQ97" s="38"/>
      <c r="JMR97" s="38"/>
      <c r="JMS97" s="38"/>
      <c r="JMT97" s="38"/>
      <c r="JMU97" s="38"/>
      <c r="JMV97" s="38"/>
      <c r="JMW97" s="38"/>
      <c r="JMX97" s="38"/>
      <c r="JMY97" s="38"/>
      <c r="JMZ97" s="38"/>
      <c r="JNA97" s="38"/>
      <c r="JNB97" s="38"/>
      <c r="JNC97" s="38"/>
      <c r="JND97" s="38"/>
      <c r="JNE97" s="38"/>
      <c r="JNF97" s="38"/>
      <c r="JNG97" s="38"/>
      <c r="JNH97" s="38"/>
      <c r="JNI97" s="38"/>
      <c r="JNJ97" s="38"/>
      <c r="JNK97" s="38"/>
      <c r="JNL97" s="38"/>
      <c r="JNM97" s="38"/>
      <c r="JNN97" s="38"/>
      <c r="JNO97" s="38"/>
      <c r="JNP97" s="38"/>
      <c r="JNQ97" s="38"/>
      <c r="JNR97" s="38"/>
      <c r="JNS97" s="38"/>
      <c r="JNT97" s="38"/>
      <c r="JNU97" s="38"/>
      <c r="JNV97" s="38"/>
      <c r="JNW97" s="38"/>
      <c r="JNX97" s="38"/>
      <c r="JNY97" s="38"/>
      <c r="JNZ97" s="38"/>
      <c r="JOA97" s="38"/>
      <c r="JOB97" s="38"/>
      <c r="JOC97" s="38"/>
      <c r="JOD97" s="38"/>
      <c r="JOE97" s="38"/>
      <c r="JOF97" s="38"/>
      <c r="JOG97" s="38"/>
      <c r="JOH97" s="38"/>
      <c r="JOI97" s="38"/>
      <c r="JOJ97" s="38"/>
      <c r="JOK97" s="38"/>
      <c r="JOL97" s="38"/>
      <c r="JOM97" s="38"/>
      <c r="JON97" s="38"/>
      <c r="JOO97" s="38"/>
      <c r="JOP97" s="38"/>
      <c r="JOQ97" s="38"/>
      <c r="JOR97" s="38"/>
      <c r="JOS97" s="38"/>
      <c r="JOT97" s="38"/>
      <c r="JOU97" s="38"/>
      <c r="JOV97" s="38"/>
      <c r="JOW97" s="38"/>
      <c r="JOX97" s="38"/>
      <c r="JOY97" s="38"/>
      <c r="JOZ97" s="38"/>
      <c r="JPA97" s="38"/>
      <c r="JPB97" s="38"/>
      <c r="JPC97" s="38"/>
      <c r="JPD97" s="38"/>
      <c r="JPE97" s="38"/>
      <c r="JPF97" s="38"/>
      <c r="JPG97" s="38"/>
      <c r="JPH97" s="38"/>
      <c r="JPI97" s="38"/>
      <c r="JPJ97" s="38"/>
      <c r="JPK97" s="38"/>
      <c r="JPL97" s="38"/>
      <c r="JPM97" s="38"/>
      <c r="JPN97" s="38"/>
      <c r="JPO97" s="38"/>
      <c r="JPP97" s="38"/>
      <c r="JPQ97" s="38"/>
      <c r="JPR97" s="38"/>
      <c r="JPS97" s="38"/>
      <c r="JPT97" s="38"/>
      <c r="JPU97" s="38"/>
      <c r="JPV97" s="38"/>
      <c r="JPW97" s="38"/>
      <c r="JPX97" s="38"/>
      <c r="JPY97" s="38"/>
      <c r="JPZ97" s="38"/>
      <c r="JQA97" s="38"/>
      <c r="JQB97" s="38"/>
      <c r="JQC97" s="38"/>
      <c r="JQD97" s="38"/>
      <c r="JQE97" s="38"/>
      <c r="JQF97" s="38"/>
      <c r="JQG97" s="38"/>
      <c r="JQH97" s="38"/>
      <c r="JQI97" s="38"/>
      <c r="JQJ97" s="38"/>
      <c r="JQK97" s="38"/>
      <c r="JQL97" s="38"/>
      <c r="JQM97" s="38"/>
      <c r="JQN97" s="38"/>
      <c r="JQO97" s="38"/>
      <c r="JQP97" s="38"/>
      <c r="JQQ97" s="38"/>
      <c r="JQR97" s="38"/>
      <c r="JQS97" s="38"/>
      <c r="JQT97" s="38"/>
      <c r="JQU97" s="38"/>
      <c r="JQV97" s="38"/>
      <c r="JQW97" s="38"/>
      <c r="JQX97" s="38"/>
      <c r="JQY97" s="38"/>
      <c r="JQZ97" s="38"/>
      <c r="JRA97" s="38"/>
      <c r="JRB97" s="38"/>
      <c r="JRC97" s="38"/>
      <c r="JRD97" s="38"/>
      <c r="JRE97" s="38"/>
      <c r="JRF97" s="38"/>
      <c r="JRG97" s="38"/>
      <c r="JRH97" s="38"/>
      <c r="JRI97" s="38"/>
      <c r="JRJ97" s="38"/>
      <c r="JRK97" s="38"/>
      <c r="JRL97" s="38"/>
      <c r="JRM97" s="38"/>
      <c r="JRN97" s="38"/>
      <c r="JRO97" s="38"/>
      <c r="JRP97" s="38"/>
      <c r="JRQ97" s="38"/>
      <c r="JRR97" s="38"/>
      <c r="JRS97" s="38"/>
      <c r="JRT97" s="38"/>
      <c r="JRU97" s="38"/>
      <c r="JRV97" s="38"/>
      <c r="JRW97" s="38"/>
      <c r="JRX97" s="38"/>
      <c r="JRY97" s="38"/>
      <c r="JRZ97" s="38"/>
      <c r="JSA97" s="38"/>
      <c r="JSB97" s="38"/>
      <c r="JSC97" s="38"/>
      <c r="JSD97" s="38"/>
      <c r="JSE97" s="38"/>
      <c r="JSF97" s="38"/>
      <c r="JSG97" s="38"/>
      <c r="JSH97" s="38"/>
      <c r="JSI97" s="38"/>
      <c r="JSJ97" s="38"/>
      <c r="JSK97" s="38"/>
      <c r="JSL97" s="38"/>
      <c r="JSM97" s="38"/>
      <c r="JSN97" s="38"/>
      <c r="JSO97" s="38"/>
      <c r="JSP97" s="38"/>
      <c r="JSQ97" s="38"/>
      <c r="JSR97" s="38"/>
      <c r="JSS97" s="38"/>
      <c r="JST97" s="38"/>
      <c r="JSU97" s="38"/>
      <c r="JSV97" s="38"/>
      <c r="JSW97" s="38"/>
      <c r="JSX97" s="38"/>
      <c r="JSY97" s="38"/>
      <c r="JSZ97" s="38"/>
      <c r="JTA97" s="38"/>
      <c r="JTB97" s="38"/>
      <c r="JTC97" s="38"/>
      <c r="JTD97" s="38"/>
      <c r="JTE97" s="38"/>
      <c r="JTF97" s="38"/>
      <c r="JTG97" s="38"/>
      <c r="JTH97" s="38"/>
      <c r="JTI97" s="38"/>
      <c r="JTJ97" s="38"/>
      <c r="JTK97" s="38"/>
      <c r="JTL97" s="38"/>
      <c r="JTM97" s="38"/>
      <c r="JTN97" s="38"/>
      <c r="JTO97" s="38"/>
      <c r="JTP97" s="38"/>
      <c r="JTQ97" s="38"/>
      <c r="JTR97" s="38"/>
      <c r="JTS97" s="38"/>
      <c r="JTT97" s="38"/>
      <c r="JTU97" s="38"/>
      <c r="JTV97" s="38"/>
      <c r="JTW97" s="38"/>
      <c r="JTX97" s="38"/>
      <c r="JTY97" s="38"/>
      <c r="JTZ97" s="38"/>
      <c r="JUA97" s="38"/>
      <c r="JUB97" s="38"/>
      <c r="JUC97" s="38"/>
      <c r="JUD97" s="38"/>
      <c r="JUE97" s="38"/>
      <c r="JUF97" s="38"/>
      <c r="JUG97" s="38"/>
      <c r="JUH97" s="38"/>
      <c r="JUI97" s="38"/>
      <c r="JUJ97" s="38"/>
      <c r="JUK97" s="38"/>
      <c r="JUL97" s="38"/>
      <c r="JUM97" s="38"/>
      <c r="JUN97" s="38"/>
      <c r="JUO97" s="38"/>
      <c r="JUP97" s="38"/>
      <c r="JUQ97" s="38"/>
      <c r="JUR97" s="38"/>
      <c r="JUS97" s="38"/>
      <c r="JUT97" s="38"/>
      <c r="JUU97" s="38"/>
      <c r="JUV97" s="38"/>
      <c r="JUW97" s="38"/>
      <c r="JUX97" s="38"/>
      <c r="JUY97" s="38"/>
      <c r="JUZ97" s="38"/>
      <c r="JVA97" s="38"/>
      <c r="JVB97" s="38"/>
      <c r="JVC97" s="38"/>
      <c r="JVD97" s="38"/>
      <c r="JVE97" s="38"/>
      <c r="JVF97" s="38"/>
      <c r="JVG97" s="38"/>
      <c r="JVH97" s="38"/>
      <c r="JVI97" s="38"/>
      <c r="JVJ97" s="38"/>
      <c r="JVK97" s="38"/>
      <c r="JVL97" s="38"/>
      <c r="JVM97" s="38"/>
      <c r="JVN97" s="38"/>
      <c r="JVO97" s="38"/>
      <c r="JVP97" s="38"/>
      <c r="JVQ97" s="38"/>
      <c r="JVR97" s="38"/>
      <c r="JVS97" s="38"/>
      <c r="JVT97" s="38"/>
      <c r="JVU97" s="38"/>
      <c r="JVV97" s="38"/>
      <c r="JVW97" s="38"/>
      <c r="JVX97" s="38"/>
      <c r="JVY97" s="38"/>
      <c r="JVZ97" s="38"/>
      <c r="JWA97" s="38"/>
      <c r="JWB97" s="38"/>
      <c r="JWC97" s="38"/>
      <c r="JWD97" s="38"/>
      <c r="JWE97" s="38"/>
      <c r="JWF97" s="38"/>
      <c r="JWG97" s="38"/>
      <c r="JWH97" s="38"/>
      <c r="JWI97" s="38"/>
      <c r="JWJ97" s="38"/>
      <c r="JWK97" s="38"/>
      <c r="JWL97" s="38"/>
      <c r="JWM97" s="38"/>
      <c r="JWN97" s="38"/>
      <c r="JWO97" s="38"/>
      <c r="JWP97" s="38"/>
      <c r="JWQ97" s="38"/>
      <c r="JWR97" s="38"/>
      <c r="JWS97" s="38"/>
      <c r="JWT97" s="38"/>
      <c r="JWU97" s="38"/>
      <c r="JWV97" s="38"/>
      <c r="JWW97" s="38"/>
      <c r="JWX97" s="38"/>
      <c r="JWY97" s="38"/>
      <c r="JWZ97" s="38"/>
      <c r="JXA97" s="38"/>
      <c r="JXB97" s="38"/>
      <c r="JXC97" s="38"/>
      <c r="JXD97" s="38"/>
      <c r="JXE97" s="38"/>
      <c r="JXF97" s="38"/>
      <c r="JXG97" s="38"/>
      <c r="JXH97" s="38"/>
      <c r="JXI97" s="38"/>
      <c r="JXJ97" s="38"/>
      <c r="JXK97" s="38"/>
      <c r="JXL97" s="38"/>
      <c r="JXM97" s="38"/>
      <c r="JXN97" s="38"/>
      <c r="JXO97" s="38"/>
      <c r="JXP97" s="38"/>
      <c r="JXQ97" s="38"/>
      <c r="JXR97" s="38"/>
      <c r="JXS97" s="38"/>
      <c r="JXT97" s="38"/>
      <c r="JXU97" s="38"/>
      <c r="JXV97" s="38"/>
      <c r="JXW97" s="38"/>
      <c r="JXX97" s="38"/>
      <c r="JXY97" s="38"/>
      <c r="JXZ97" s="38"/>
      <c r="JYA97" s="38"/>
      <c r="JYB97" s="38"/>
      <c r="JYC97" s="38"/>
      <c r="JYD97" s="38"/>
      <c r="JYE97" s="38"/>
      <c r="JYF97" s="38"/>
      <c r="JYG97" s="38"/>
      <c r="JYH97" s="38"/>
      <c r="JYI97" s="38"/>
      <c r="JYJ97" s="38"/>
      <c r="JYK97" s="38"/>
      <c r="JYL97" s="38"/>
      <c r="JYM97" s="38"/>
      <c r="JYN97" s="38"/>
      <c r="JYO97" s="38"/>
      <c r="JYP97" s="38"/>
      <c r="JYQ97" s="38"/>
      <c r="JYR97" s="38"/>
      <c r="JYS97" s="38"/>
      <c r="JYT97" s="38"/>
      <c r="JYU97" s="38"/>
      <c r="JYV97" s="38"/>
      <c r="JYW97" s="38"/>
      <c r="JYX97" s="38"/>
      <c r="JYY97" s="38"/>
      <c r="JYZ97" s="38"/>
      <c r="JZA97" s="38"/>
      <c r="JZB97" s="38"/>
      <c r="JZC97" s="38"/>
      <c r="JZD97" s="38"/>
      <c r="JZE97" s="38"/>
      <c r="JZF97" s="38"/>
      <c r="JZG97" s="38"/>
      <c r="JZH97" s="38"/>
      <c r="JZI97" s="38"/>
      <c r="JZJ97" s="38"/>
      <c r="JZK97" s="38"/>
      <c r="JZL97" s="38"/>
      <c r="JZM97" s="38"/>
      <c r="JZN97" s="38"/>
      <c r="JZO97" s="38"/>
      <c r="JZP97" s="38"/>
      <c r="JZQ97" s="38"/>
      <c r="JZR97" s="38"/>
      <c r="JZS97" s="38"/>
      <c r="JZT97" s="38"/>
      <c r="JZU97" s="38"/>
      <c r="JZV97" s="38"/>
      <c r="JZW97" s="38"/>
      <c r="JZX97" s="38"/>
      <c r="JZY97" s="38"/>
      <c r="JZZ97" s="38"/>
      <c r="KAA97" s="38"/>
      <c r="KAB97" s="38"/>
      <c r="KAC97" s="38"/>
      <c r="KAD97" s="38"/>
      <c r="KAE97" s="38"/>
      <c r="KAF97" s="38"/>
      <c r="KAG97" s="38"/>
      <c r="KAH97" s="38"/>
      <c r="KAI97" s="38"/>
      <c r="KAJ97" s="38"/>
      <c r="KAK97" s="38"/>
      <c r="KAL97" s="38"/>
      <c r="KAM97" s="38"/>
      <c r="KAN97" s="38"/>
      <c r="KAO97" s="38"/>
      <c r="KAP97" s="38"/>
      <c r="KAQ97" s="38"/>
      <c r="KAR97" s="38"/>
      <c r="KAS97" s="38"/>
      <c r="KAT97" s="38"/>
      <c r="KAU97" s="38"/>
      <c r="KAV97" s="38"/>
      <c r="KAW97" s="38"/>
      <c r="KAX97" s="38"/>
      <c r="KAY97" s="38"/>
      <c r="KAZ97" s="38"/>
      <c r="KBA97" s="38"/>
      <c r="KBB97" s="38"/>
      <c r="KBC97" s="38"/>
      <c r="KBD97" s="38"/>
      <c r="KBE97" s="38"/>
      <c r="KBF97" s="38"/>
      <c r="KBG97" s="38"/>
      <c r="KBH97" s="38"/>
      <c r="KBI97" s="38"/>
      <c r="KBJ97" s="38"/>
      <c r="KBK97" s="38"/>
      <c r="KBL97" s="38"/>
      <c r="KBM97" s="38"/>
      <c r="KBN97" s="38"/>
      <c r="KBO97" s="38"/>
      <c r="KBP97" s="38"/>
      <c r="KBQ97" s="38"/>
      <c r="KBR97" s="38"/>
      <c r="KBS97" s="38"/>
      <c r="KBT97" s="38"/>
      <c r="KBU97" s="38"/>
      <c r="KBV97" s="38"/>
      <c r="KBW97" s="38"/>
      <c r="KBX97" s="38"/>
      <c r="KBY97" s="38"/>
      <c r="KBZ97" s="38"/>
      <c r="KCA97" s="38"/>
      <c r="KCB97" s="38"/>
      <c r="KCC97" s="38"/>
      <c r="KCD97" s="38"/>
      <c r="KCE97" s="38"/>
      <c r="KCF97" s="38"/>
      <c r="KCG97" s="38"/>
      <c r="KCH97" s="38"/>
      <c r="KCI97" s="38"/>
      <c r="KCJ97" s="38"/>
      <c r="KCK97" s="38"/>
      <c r="KCL97" s="38"/>
      <c r="KCM97" s="38"/>
      <c r="KCN97" s="38"/>
      <c r="KCO97" s="38"/>
      <c r="KCP97" s="38"/>
      <c r="KCQ97" s="38"/>
      <c r="KCR97" s="38"/>
      <c r="KCS97" s="38"/>
      <c r="KCT97" s="38"/>
      <c r="KCU97" s="38"/>
      <c r="KCV97" s="38"/>
      <c r="KCW97" s="38"/>
      <c r="KCX97" s="38"/>
      <c r="KCY97" s="38"/>
      <c r="KCZ97" s="38"/>
      <c r="KDA97" s="38"/>
      <c r="KDB97" s="38"/>
      <c r="KDC97" s="38"/>
      <c r="KDD97" s="38"/>
      <c r="KDE97" s="38"/>
      <c r="KDF97" s="38"/>
      <c r="KDG97" s="38"/>
      <c r="KDH97" s="38"/>
      <c r="KDI97" s="38"/>
      <c r="KDJ97" s="38"/>
      <c r="KDK97" s="38"/>
      <c r="KDL97" s="38"/>
      <c r="KDM97" s="38"/>
      <c r="KDN97" s="38"/>
      <c r="KDO97" s="38"/>
      <c r="KDP97" s="38"/>
      <c r="KDQ97" s="38"/>
      <c r="KDR97" s="38"/>
      <c r="KDS97" s="38"/>
      <c r="KDT97" s="38"/>
      <c r="KDU97" s="38"/>
      <c r="KDV97" s="38"/>
      <c r="KDW97" s="38"/>
      <c r="KDX97" s="38"/>
      <c r="KDY97" s="38"/>
      <c r="KDZ97" s="38"/>
      <c r="KEA97" s="38"/>
      <c r="KEB97" s="38"/>
      <c r="KEC97" s="38"/>
      <c r="KED97" s="38"/>
      <c r="KEE97" s="38"/>
      <c r="KEF97" s="38"/>
      <c r="KEG97" s="38"/>
      <c r="KEH97" s="38"/>
      <c r="KEI97" s="38"/>
      <c r="KEJ97" s="38"/>
      <c r="KEK97" s="38"/>
      <c r="KEL97" s="38"/>
      <c r="KEM97" s="38"/>
      <c r="KEN97" s="38"/>
      <c r="KEO97" s="38"/>
      <c r="KEP97" s="38"/>
      <c r="KEQ97" s="38"/>
      <c r="KER97" s="38"/>
      <c r="KES97" s="38"/>
      <c r="KET97" s="38"/>
      <c r="KEU97" s="38"/>
      <c r="KEV97" s="38"/>
      <c r="KEW97" s="38"/>
      <c r="KEX97" s="38"/>
      <c r="KEY97" s="38"/>
      <c r="KEZ97" s="38"/>
      <c r="KFA97" s="38"/>
      <c r="KFB97" s="38"/>
      <c r="KFC97" s="38"/>
      <c r="KFD97" s="38"/>
      <c r="KFE97" s="38"/>
      <c r="KFF97" s="38"/>
      <c r="KFG97" s="38"/>
      <c r="KFH97" s="38"/>
      <c r="KFI97" s="38"/>
      <c r="KFJ97" s="38"/>
      <c r="KFK97" s="38"/>
      <c r="KFL97" s="38"/>
      <c r="KFM97" s="38"/>
      <c r="KFN97" s="38"/>
      <c r="KFO97" s="38"/>
      <c r="KFP97" s="38"/>
      <c r="KFQ97" s="38"/>
      <c r="KFR97" s="38"/>
      <c r="KFS97" s="38"/>
      <c r="KFT97" s="38"/>
      <c r="KFU97" s="38"/>
      <c r="KFV97" s="38"/>
      <c r="KFW97" s="38"/>
      <c r="KFX97" s="38"/>
      <c r="KFY97" s="38"/>
      <c r="KFZ97" s="38"/>
      <c r="KGA97" s="38"/>
      <c r="KGB97" s="38"/>
      <c r="KGC97" s="38"/>
      <c r="KGD97" s="38"/>
      <c r="KGE97" s="38"/>
      <c r="KGF97" s="38"/>
      <c r="KGG97" s="38"/>
      <c r="KGH97" s="38"/>
      <c r="KGI97" s="38"/>
      <c r="KGJ97" s="38"/>
      <c r="KGK97" s="38"/>
      <c r="KGL97" s="38"/>
      <c r="KGM97" s="38"/>
      <c r="KGN97" s="38"/>
      <c r="KGO97" s="38"/>
      <c r="KGP97" s="38"/>
      <c r="KGQ97" s="38"/>
      <c r="KGR97" s="38"/>
      <c r="KGS97" s="38"/>
      <c r="KGT97" s="38"/>
      <c r="KGU97" s="38"/>
      <c r="KGV97" s="38"/>
      <c r="KGW97" s="38"/>
      <c r="KGX97" s="38"/>
      <c r="KGY97" s="38"/>
      <c r="KGZ97" s="38"/>
      <c r="KHA97" s="38"/>
      <c r="KHB97" s="38"/>
      <c r="KHC97" s="38"/>
      <c r="KHD97" s="38"/>
      <c r="KHE97" s="38"/>
      <c r="KHF97" s="38"/>
      <c r="KHG97" s="38"/>
      <c r="KHH97" s="38"/>
      <c r="KHI97" s="38"/>
      <c r="KHJ97" s="38"/>
      <c r="KHK97" s="38"/>
      <c r="KHL97" s="38"/>
      <c r="KHM97" s="38"/>
      <c r="KHN97" s="38"/>
      <c r="KHO97" s="38"/>
      <c r="KHP97" s="38"/>
      <c r="KHQ97" s="38"/>
      <c r="KHR97" s="38"/>
      <c r="KHS97" s="38"/>
      <c r="KHT97" s="38"/>
      <c r="KHU97" s="38"/>
      <c r="KHV97" s="38"/>
      <c r="KHW97" s="38"/>
      <c r="KHX97" s="38"/>
      <c r="KHY97" s="38"/>
      <c r="KHZ97" s="38"/>
      <c r="KIA97" s="38"/>
      <c r="KIB97" s="38"/>
      <c r="KIC97" s="38"/>
      <c r="KID97" s="38"/>
      <c r="KIE97" s="38"/>
      <c r="KIF97" s="38"/>
      <c r="KIG97" s="38"/>
      <c r="KIH97" s="38"/>
      <c r="KII97" s="38"/>
      <c r="KIJ97" s="38"/>
      <c r="KIK97" s="38"/>
      <c r="KIL97" s="38"/>
      <c r="KIM97" s="38"/>
      <c r="KIN97" s="38"/>
      <c r="KIO97" s="38"/>
      <c r="KIP97" s="38"/>
      <c r="KIQ97" s="38"/>
      <c r="KIR97" s="38"/>
      <c r="KIS97" s="38"/>
      <c r="KIT97" s="38"/>
      <c r="KIU97" s="38"/>
      <c r="KIV97" s="38"/>
      <c r="KIW97" s="38"/>
      <c r="KIX97" s="38"/>
      <c r="KIY97" s="38"/>
      <c r="KIZ97" s="38"/>
      <c r="KJA97" s="38"/>
      <c r="KJB97" s="38"/>
      <c r="KJC97" s="38"/>
      <c r="KJD97" s="38"/>
      <c r="KJE97" s="38"/>
      <c r="KJF97" s="38"/>
      <c r="KJG97" s="38"/>
      <c r="KJH97" s="38"/>
      <c r="KJI97" s="38"/>
      <c r="KJJ97" s="38"/>
      <c r="KJK97" s="38"/>
      <c r="KJL97" s="38"/>
      <c r="KJM97" s="38"/>
      <c r="KJN97" s="38"/>
      <c r="KJO97" s="38"/>
      <c r="KJP97" s="38"/>
      <c r="KJQ97" s="38"/>
      <c r="KJR97" s="38"/>
      <c r="KJS97" s="38"/>
      <c r="KJT97" s="38"/>
      <c r="KJU97" s="38"/>
      <c r="KJV97" s="38"/>
      <c r="KJW97" s="38"/>
      <c r="KJX97" s="38"/>
      <c r="KJY97" s="38"/>
      <c r="KJZ97" s="38"/>
      <c r="KKA97" s="38"/>
      <c r="KKB97" s="38"/>
      <c r="KKC97" s="38"/>
      <c r="KKD97" s="38"/>
      <c r="KKE97" s="38"/>
      <c r="KKF97" s="38"/>
      <c r="KKG97" s="38"/>
      <c r="KKH97" s="38"/>
      <c r="KKI97" s="38"/>
      <c r="KKJ97" s="38"/>
      <c r="KKK97" s="38"/>
      <c r="KKL97" s="38"/>
      <c r="KKM97" s="38"/>
      <c r="KKN97" s="38"/>
      <c r="KKO97" s="38"/>
      <c r="KKP97" s="38"/>
      <c r="KKQ97" s="38"/>
      <c r="KKR97" s="38"/>
      <c r="KKS97" s="38"/>
      <c r="KKT97" s="38"/>
      <c r="KKU97" s="38"/>
      <c r="KKV97" s="38"/>
      <c r="KKW97" s="38"/>
      <c r="KKX97" s="38"/>
      <c r="KKY97" s="38"/>
      <c r="KKZ97" s="38"/>
      <c r="KLA97" s="38"/>
      <c r="KLB97" s="38"/>
      <c r="KLC97" s="38"/>
      <c r="KLD97" s="38"/>
      <c r="KLE97" s="38"/>
      <c r="KLF97" s="38"/>
      <c r="KLG97" s="38"/>
      <c r="KLH97" s="38"/>
      <c r="KLI97" s="38"/>
      <c r="KLJ97" s="38"/>
      <c r="KLK97" s="38"/>
      <c r="KLL97" s="38"/>
      <c r="KLM97" s="38"/>
      <c r="KLN97" s="38"/>
      <c r="KLO97" s="38"/>
      <c r="KLP97" s="38"/>
      <c r="KLQ97" s="38"/>
      <c r="KLR97" s="38"/>
      <c r="KLS97" s="38"/>
      <c r="KLT97" s="38"/>
      <c r="KLU97" s="38"/>
      <c r="KLV97" s="38"/>
      <c r="KLW97" s="38"/>
      <c r="KLX97" s="38"/>
      <c r="KLY97" s="38"/>
      <c r="KLZ97" s="38"/>
      <c r="KMA97" s="38"/>
      <c r="KMB97" s="38"/>
      <c r="KMC97" s="38"/>
      <c r="KMD97" s="38"/>
      <c r="KME97" s="38"/>
      <c r="KMF97" s="38"/>
      <c r="KMG97" s="38"/>
      <c r="KMH97" s="38"/>
      <c r="KMI97" s="38"/>
      <c r="KMJ97" s="38"/>
      <c r="KMK97" s="38"/>
      <c r="KML97" s="38"/>
      <c r="KMM97" s="38"/>
      <c r="KMN97" s="38"/>
      <c r="KMO97" s="38"/>
      <c r="KMP97" s="38"/>
      <c r="KMQ97" s="38"/>
      <c r="KMR97" s="38"/>
      <c r="KMS97" s="38"/>
      <c r="KMT97" s="38"/>
      <c r="KMU97" s="38"/>
      <c r="KMV97" s="38"/>
      <c r="KMW97" s="38"/>
      <c r="KMX97" s="38"/>
      <c r="KMY97" s="38"/>
      <c r="KMZ97" s="38"/>
      <c r="KNA97" s="38"/>
      <c r="KNB97" s="38"/>
      <c r="KNC97" s="38"/>
      <c r="KND97" s="38"/>
      <c r="KNE97" s="38"/>
      <c r="KNF97" s="38"/>
      <c r="KNG97" s="38"/>
      <c r="KNH97" s="38"/>
      <c r="KNI97" s="38"/>
      <c r="KNJ97" s="38"/>
      <c r="KNK97" s="38"/>
      <c r="KNL97" s="38"/>
      <c r="KNM97" s="38"/>
      <c r="KNN97" s="38"/>
      <c r="KNO97" s="38"/>
      <c r="KNP97" s="38"/>
      <c r="KNQ97" s="38"/>
      <c r="KNR97" s="38"/>
      <c r="KNS97" s="38"/>
      <c r="KNT97" s="38"/>
      <c r="KNU97" s="38"/>
      <c r="KNV97" s="38"/>
      <c r="KNW97" s="38"/>
      <c r="KNX97" s="38"/>
      <c r="KNY97" s="38"/>
      <c r="KNZ97" s="38"/>
      <c r="KOA97" s="38"/>
      <c r="KOB97" s="38"/>
      <c r="KOC97" s="38"/>
      <c r="KOD97" s="38"/>
      <c r="KOE97" s="38"/>
      <c r="KOF97" s="38"/>
      <c r="KOG97" s="38"/>
      <c r="KOH97" s="38"/>
      <c r="KOI97" s="38"/>
      <c r="KOJ97" s="38"/>
      <c r="KOK97" s="38"/>
      <c r="KOL97" s="38"/>
      <c r="KOM97" s="38"/>
      <c r="KON97" s="38"/>
      <c r="KOO97" s="38"/>
      <c r="KOP97" s="38"/>
      <c r="KOQ97" s="38"/>
      <c r="KOR97" s="38"/>
      <c r="KOS97" s="38"/>
      <c r="KOT97" s="38"/>
      <c r="KOU97" s="38"/>
      <c r="KOV97" s="38"/>
      <c r="KOW97" s="38"/>
      <c r="KOX97" s="38"/>
      <c r="KOY97" s="38"/>
      <c r="KOZ97" s="38"/>
      <c r="KPA97" s="38"/>
      <c r="KPB97" s="38"/>
      <c r="KPC97" s="38"/>
      <c r="KPD97" s="38"/>
      <c r="KPE97" s="38"/>
      <c r="KPF97" s="38"/>
      <c r="KPG97" s="38"/>
      <c r="KPH97" s="38"/>
      <c r="KPI97" s="38"/>
      <c r="KPJ97" s="38"/>
      <c r="KPK97" s="38"/>
      <c r="KPL97" s="38"/>
      <c r="KPM97" s="38"/>
      <c r="KPN97" s="38"/>
      <c r="KPO97" s="38"/>
      <c r="KPP97" s="38"/>
      <c r="KPQ97" s="38"/>
      <c r="KPR97" s="38"/>
      <c r="KPS97" s="38"/>
      <c r="KPT97" s="38"/>
      <c r="KPU97" s="38"/>
      <c r="KPV97" s="38"/>
      <c r="KPW97" s="38"/>
      <c r="KPX97" s="38"/>
      <c r="KPY97" s="38"/>
      <c r="KPZ97" s="38"/>
      <c r="KQA97" s="38"/>
      <c r="KQB97" s="38"/>
      <c r="KQC97" s="38"/>
      <c r="KQD97" s="38"/>
      <c r="KQE97" s="38"/>
      <c r="KQF97" s="38"/>
      <c r="KQG97" s="38"/>
      <c r="KQH97" s="38"/>
      <c r="KQI97" s="38"/>
      <c r="KQJ97" s="38"/>
      <c r="KQK97" s="38"/>
      <c r="KQL97" s="38"/>
      <c r="KQM97" s="38"/>
      <c r="KQN97" s="38"/>
      <c r="KQO97" s="38"/>
      <c r="KQP97" s="38"/>
      <c r="KQQ97" s="38"/>
      <c r="KQR97" s="38"/>
      <c r="KQS97" s="38"/>
      <c r="KQT97" s="38"/>
      <c r="KQU97" s="38"/>
      <c r="KQV97" s="38"/>
      <c r="KQW97" s="38"/>
      <c r="KQX97" s="38"/>
      <c r="KQY97" s="38"/>
      <c r="KQZ97" s="38"/>
      <c r="KRA97" s="38"/>
      <c r="KRB97" s="38"/>
      <c r="KRC97" s="38"/>
      <c r="KRD97" s="38"/>
      <c r="KRE97" s="38"/>
      <c r="KRF97" s="38"/>
      <c r="KRG97" s="38"/>
      <c r="KRH97" s="38"/>
      <c r="KRI97" s="38"/>
      <c r="KRJ97" s="38"/>
      <c r="KRK97" s="38"/>
      <c r="KRL97" s="38"/>
      <c r="KRM97" s="38"/>
      <c r="KRN97" s="38"/>
      <c r="KRO97" s="38"/>
      <c r="KRP97" s="38"/>
      <c r="KRQ97" s="38"/>
      <c r="KRR97" s="38"/>
      <c r="KRS97" s="38"/>
      <c r="KRT97" s="38"/>
      <c r="KRU97" s="38"/>
      <c r="KRV97" s="38"/>
      <c r="KRW97" s="38"/>
      <c r="KRX97" s="38"/>
      <c r="KRY97" s="38"/>
      <c r="KRZ97" s="38"/>
      <c r="KSA97" s="38"/>
      <c r="KSB97" s="38"/>
      <c r="KSC97" s="38"/>
      <c r="KSD97" s="38"/>
      <c r="KSE97" s="38"/>
      <c r="KSF97" s="38"/>
      <c r="KSG97" s="38"/>
      <c r="KSH97" s="38"/>
      <c r="KSI97" s="38"/>
      <c r="KSJ97" s="38"/>
      <c r="KSK97" s="38"/>
      <c r="KSL97" s="38"/>
      <c r="KSM97" s="38"/>
      <c r="KSN97" s="38"/>
      <c r="KSO97" s="38"/>
      <c r="KSP97" s="38"/>
      <c r="KSQ97" s="38"/>
      <c r="KSR97" s="38"/>
      <c r="KSS97" s="38"/>
      <c r="KST97" s="38"/>
      <c r="KSU97" s="38"/>
      <c r="KSV97" s="38"/>
      <c r="KSW97" s="38"/>
      <c r="KSX97" s="38"/>
      <c r="KSY97" s="38"/>
      <c r="KSZ97" s="38"/>
      <c r="KTA97" s="38"/>
      <c r="KTB97" s="38"/>
      <c r="KTC97" s="38"/>
      <c r="KTD97" s="38"/>
      <c r="KTE97" s="38"/>
      <c r="KTF97" s="38"/>
      <c r="KTG97" s="38"/>
      <c r="KTH97" s="38"/>
      <c r="KTI97" s="38"/>
      <c r="KTJ97" s="38"/>
      <c r="KTK97" s="38"/>
      <c r="KTL97" s="38"/>
      <c r="KTM97" s="38"/>
      <c r="KTN97" s="38"/>
      <c r="KTO97" s="38"/>
      <c r="KTP97" s="38"/>
      <c r="KTQ97" s="38"/>
      <c r="KTR97" s="38"/>
      <c r="KTS97" s="38"/>
      <c r="KTT97" s="38"/>
      <c r="KTU97" s="38"/>
      <c r="KTV97" s="38"/>
      <c r="KTW97" s="38"/>
      <c r="KTX97" s="38"/>
      <c r="KTY97" s="38"/>
      <c r="KTZ97" s="38"/>
      <c r="KUA97" s="38"/>
      <c r="KUB97" s="38"/>
      <c r="KUC97" s="38"/>
      <c r="KUD97" s="38"/>
      <c r="KUE97" s="38"/>
      <c r="KUF97" s="38"/>
      <c r="KUG97" s="38"/>
      <c r="KUH97" s="38"/>
      <c r="KUI97" s="38"/>
      <c r="KUJ97" s="38"/>
      <c r="KUK97" s="38"/>
      <c r="KUL97" s="38"/>
      <c r="KUM97" s="38"/>
      <c r="KUN97" s="38"/>
      <c r="KUO97" s="38"/>
      <c r="KUP97" s="38"/>
      <c r="KUQ97" s="38"/>
      <c r="KUR97" s="38"/>
      <c r="KUS97" s="38"/>
      <c r="KUT97" s="38"/>
      <c r="KUU97" s="38"/>
      <c r="KUV97" s="38"/>
      <c r="KUW97" s="38"/>
      <c r="KUX97" s="38"/>
      <c r="KUY97" s="38"/>
      <c r="KUZ97" s="38"/>
      <c r="KVA97" s="38"/>
      <c r="KVB97" s="38"/>
      <c r="KVC97" s="38"/>
      <c r="KVD97" s="38"/>
      <c r="KVE97" s="38"/>
      <c r="KVF97" s="38"/>
      <c r="KVG97" s="38"/>
      <c r="KVH97" s="38"/>
      <c r="KVI97" s="38"/>
      <c r="KVJ97" s="38"/>
      <c r="KVK97" s="38"/>
      <c r="KVL97" s="38"/>
      <c r="KVM97" s="38"/>
      <c r="KVN97" s="38"/>
      <c r="KVO97" s="38"/>
      <c r="KVP97" s="38"/>
      <c r="KVQ97" s="38"/>
      <c r="KVR97" s="38"/>
      <c r="KVS97" s="38"/>
      <c r="KVT97" s="38"/>
      <c r="KVU97" s="38"/>
      <c r="KVV97" s="38"/>
      <c r="KVW97" s="38"/>
      <c r="KVX97" s="38"/>
      <c r="KVY97" s="38"/>
      <c r="KVZ97" s="38"/>
      <c r="KWA97" s="38"/>
      <c r="KWB97" s="38"/>
      <c r="KWC97" s="38"/>
      <c r="KWD97" s="38"/>
      <c r="KWE97" s="38"/>
      <c r="KWF97" s="38"/>
      <c r="KWG97" s="38"/>
      <c r="KWH97" s="38"/>
      <c r="KWI97" s="38"/>
      <c r="KWJ97" s="38"/>
      <c r="KWK97" s="38"/>
      <c r="KWL97" s="38"/>
      <c r="KWM97" s="38"/>
      <c r="KWN97" s="38"/>
      <c r="KWO97" s="38"/>
      <c r="KWP97" s="38"/>
      <c r="KWQ97" s="38"/>
      <c r="KWR97" s="38"/>
      <c r="KWS97" s="38"/>
      <c r="KWT97" s="38"/>
      <c r="KWU97" s="38"/>
      <c r="KWV97" s="38"/>
      <c r="KWW97" s="38"/>
      <c r="KWX97" s="38"/>
      <c r="KWY97" s="38"/>
      <c r="KWZ97" s="38"/>
      <c r="KXA97" s="38"/>
      <c r="KXB97" s="38"/>
      <c r="KXC97" s="38"/>
      <c r="KXD97" s="38"/>
      <c r="KXE97" s="38"/>
      <c r="KXF97" s="38"/>
      <c r="KXG97" s="38"/>
      <c r="KXH97" s="38"/>
      <c r="KXI97" s="38"/>
      <c r="KXJ97" s="38"/>
      <c r="KXK97" s="38"/>
      <c r="KXL97" s="38"/>
      <c r="KXM97" s="38"/>
      <c r="KXN97" s="38"/>
      <c r="KXO97" s="38"/>
      <c r="KXP97" s="38"/>
      <c r="KXQ97" s="38"/>
      <c r="KXR97" s="38"/>
      <c r="KXS97" s="38"/>
      <c r="KXT97" s="38"/>
      <c r="KXU97" s="38"/>
      <c r="KXV97" s="38"/>
      <c r="KXW97" s="38"/>
      <c r="KXX97" s="38"/>
      <c r="KXY97" s="38"/>
      <c r="KXZ97" s="38"/>
      <c r="KYA97" s="38"/>
      <c r="KYB97" s="38"/>
      <c r="KYC97" s="38"/>
      <c r="KYD97" s="38"/>
      <c r="KYE97" s="38"/>
      <c r="KYF97" s="38"/>
      <c r="KYG97" s="38"/>
      <c r="KYH97" s="38"/>
      <c r="KYI97" s="38"/>
      <c r="KYJ97" s="38"/>
      <c r="KYK97" s="38"/>
      <c r="KYL97" s="38"/>
      <c r="KYM97" s="38"/>
      <c r="KYN97" s="38"/>
      <c r="KYO97" s="38"/>
      <c r="KYP97" s="38"/>
      <c r="KYQ97" s="38"/>
      <c r="KYR97" s="38"/>
      <c r="KYS97" s="38"/>
      <c r="KYT97" s="38"/>
      <c r="KYU97" s="38"/>
      <c r="KYV97" s="38"/>
      <c r="KYW97" s="38"/>
      <c r="KYX97" s="38"/>
      <c r="KYY97" s="38"/>
      <c r="KYZ97" s="38"/>
      <c r="KZA97" s="38"/>
      <c r="KZB97" s="38"/>
      <c r="KZC97" s="38"/>
      <c r="KZD97" s="38"/>
      <c r="KZE97" s="38"/>
      <c r="KZF97" s="38"/>
      <c r="KZG97" s="38"/>
      <c r="KZH97" s="38"/>
      <c r="KZI97" s="38"/>
      <c r="KZJ97" s="38"/>
      <c r="KZK97" s="38"/>
      <c r="KZL97" s="38"/>
      <c r="KZM97" s="38"/>
      <c r="KZN97" s="38"/>
      <c r="KZO97" s="38"/>
      <c r="KZP97" s="38"/>
      <c r="KZQ97" s="38"/>
      <c r="KZR97" s="38"/>
      <c r="KZS97" s="38"/>
      <c r="KZT97" s="38"/>
      <c r="KZU97" s="38"/>
      <c r="KZV97" s="38"/>
      <c r="KZW97" s="38"/>
      <c r="KZX97" s="38"/>
      <c r="KZY97" s="38"/>
      <c r="KZZ97" s="38"/>
      <c r="LAA97" s="38"/>
      <c r="LAB97" s="38"/>
      <c r="LAC97" s="38"/>
      <c r="LAD97" s="38"/>
      <c r="LAE97" s="38"/>
      <c r="LAF97" s="38"/>
      <c r="LAG97" s="38"/>
      <c r="LAH97" s="38"/>
      <c r="LAI97" s="38"/>
      <c r="LAJ97" s="38"/>
      <c r="LAK97" s="38"/>
      <c r="LAL97" s="38"/>
      <c r="LAM97" s="38"/>
      <c r="LAN97" s="38"/>
      <c r="LAO97" s="38"/>
      <c r="LAP97" s="38"/>
      <c r="LAQ97" s="38"/>
      <c r="LAR97" s="38"/>
      <c r="LAS97" s="38"/>
      <c r="LAT97" s="38"/>
      <c r="LAU97" s="38"/>
      <c r="LAV97" s="38"/>
      <c r="LAW97" s="38"/>
      <c r="LAX97" s="38"/>
      <c r="LAY97" s="38"/>
      <c r="LAZ97" s="38"/>
      <c r="LBA97" s="38"/>
      <c r="LBB97" s="38"/>
      <c r="LBC97" s="38"/>
      <c r="LBD97" s="38"/>
      <c r="LBE97" s="38"/>
      <c r="LBF97" s="38"/>
      <c r="LBG97" s="38"/>
      <c r="LBH97" s="38"/>
      <c r="LBI97" s="38"/>
      <c r="LBJ97" s="38"/>
      <c r="LBK97" s="38"/>
      <c r="LBL97" s="38"/>
      <c r="LBM97" s="38"/>
      <c r="LBN97" s="38"/>
      <c r="LBO97" s="38"/>
      <c r="LBP97" s="38"/>
      <c r="LBQ97" s="38"/>
      <c r="LBR97" s="38"/>
      <c r="LBS97" s="38"/>
      <c r="LBT97" s="38"/>
      <c r="LBU97" s="38"/>
      <c r="LBV97" s="38"/>
      <c r="LBW97" s="38"/>
      <c r="LBX97" s="38"/>
      <c r="LBY97" s="38"/>
      <c r="LBZ97" s="38"/>
      <c r="LCA97" s="38"/>
      <c r="LCB97" s="38"/>
      <c r="LCC97" s="38"/>
      <c r="LCD97" s="38"/>
      <c r="LCE97" s="38"/>
      <c r="LCF97" s="38"/>
      <c r="LCG97" s="38"/>
      <c r="LCH97" s="38"/>
      <c r="LCI97" s="38"/>
      <c r="LCJ97" s="38"/>
      <c r="LCK97" s="38"/>
      <c r="LCL97" s="38"/>
      <c r="LCM97" s="38"/>
      <c r="LCN97" s="38"/>
      <c r="LCO97" s="38"/>
      <c r="LCP97" s="38"/>
      <c r="LCQ97" s="38"/>
      <c r="LCR97" s="38"/>
      <c r="LCS97" s="38"/>
      <c r="LCT97" s="38"/>
      <c r="LCU97" s="38"/>
      <c r="LCV97" s="38"/>
      <c r="LCW97" s="38"/>
      <c r="LCX97" s="38"/>
      <c r="LCY97" s="38"/>
      <c r="LCZ97" s="38"/>
      <c r="LDA97" s="38"/>
      <c r="LDB97" s="38"/>
      <c r="LDC97" s="38"/>
      <c r="LDD97" s="38"/>
      <c r="LDE97" s="38"/>
      <c r="LDF97" s="38"/>
      <c r="LDG97" s="38"/>
      <c r="LDH97" s="38"/>
      <c r="LDI97" s="38"/>
      <c r="LDJ97" s="38"/>
      <c r="LDK97" s="38"/>
      <c r="LDL97" s="38"/>
      <c r="LDM97" s="38"/>
      <c r="LDN97" s="38"/>
      <c r="LDO97" s="38"/>
      <c r="LDP97" s="38"/>
      <c r="LDQ97" s="38"/>
      <c r="LDR97" s="38"/>
      <c r="LDS97" s="38"/>
      <c r="LDT97" s="38"/>
      <c r="LDU97" s="38"/>
      <c r="LDV97" s="38"/>
      <c r="LDW97" s="38"/>
      <c r="LDX97" s="38"/>
      <c r="LDY97" s="38"/>
      <c r="LDZ97" s="38"/>
      <c r="LEA97" s="38"/>
      <c r="LEB97" s="38"/>
      <c r="LEC97" s="38"/>
      <c r="LED97" s="38"/>
      <c r="LEE97" s="38"/>
      <c r="LEF97" s="38"/>
      <c r="LEG97" s="38"/>
      <c r="LEH97" s="38"/>
      <c r="LEI97" s="38"/>
      <c r="LEJ97" s="38"/>
      <c r="LEK97" s="38"/>
      <c r="LEL97" s="38"/>
      <c r="LEM97" s="38"/>
      <c r="LEN97" s="38"/>
      <c r="LEO97" s="38"/>
      <c r="LEP97" s="38"/>
      <c r="LEQ97" s="38"/>
      <c r="LER97" s="38"/>
      <c r="LES97" s="38"/>
      <c r="LET97" s="38"/>
      <c r="LEU97" s="38"/>
      <c r="LEV97" s="38"/>
      <c r="LEW97" s="38"/>
      <c r="LEX97" s="38"/>
      <c r="LEY97" s="38"/>
      <c r="LEZ97" s="38"/>
      <c r="LFA97" s="38"/>
      <c r="LFB97" s="38"/>
      <c r="LFC97" s="38"/>
      <c r="LFD97" s="38"/>
      <c r="LFE97" s="38"/>
      <c r="LFF97" s="38"/>
      <c r="LFG97" s="38"/>
      <c r="LFH97" s="38"/>
      <c r="LFI97" s="38"/>
      <c r="LFJ97" s="38"/>
      <c r="LFK97" s="38"/>
      <c r="LFL97" s="38"/>
      <c r="LFM97" s="38"/>
      <c r="LFN97" s="38"/>
      <c r="LFO97" s="38"/>
      <c r="LFP97" s="38"/>
      <c r="LFQ97" s="38"/>
      <c r="LFR97" s="38"/>
      <c r="LFS97" s="38"/>
      <c r="LFT97" s="38"/>
      <c r="LFU97" s="38"/>
      <c r="LFV97" s="38"/>
      <c r="LFW97" s="38"/>
      <c r="LFX97" s="38"/>
      <c r="LFY97" s="38"/>
      <c r="LFZ97" s="38"/>
      <c r="LGA97" s="38"/>
      <c r="LGB97" s="38"/>
      <c r="LGC97" s="38"/>
      <c r="LGD97" s="38"/>
      <c r="LGE97" s="38"/>
      <c r="LGF97" s="38"/>
      <c r="LGG97" s="38"/>
      <c r="LGH97" s="38"/>
      <c r="LGI97" s="38"/>
      <c r="LGJ97" s="38"/>
      <c r="LGK97" s="38"/>
      <c r="LGL97" s="38"/>
      <c r="LGM97" s="38"/>
      <c r="LGN97" s="38"/>
      <c r="LGO97" s="38"/>
      <c r="LGP97" s="38"/>
      <c r="LGQ97" s="38"/>
      <c r="LGR97" s="38"/>
      <c r="LGS97" s="38"/>
      <c r="LGT97" s="38"/>
      <c r="LGU97" s="38"/>
      <c r="LGV97" s="38"/>
      <c r="LGW97" s="38"/>
      <c r="LGX97" s="38"/>
      <c r="LGY97" s="38"/>
      <c r="LGZ97" s="38"/>
      <c r="LHA97" s="38"/>
      <c r="LHB97" s="38"/>
      <c r="LHC97" s="38"/>
      <c r="LHD97" s="38"/>
      <c r="LHE97" s="38"/>
      <c r="LHF97" s="38"/>
      <c r="LHG97" s="38"/>
      <c r="LHH97" s="38"/>
      <c r="LHI97" s="38"/>
      <c r="LHJ97" s="38"/>
      <c r="LHK97" s="38"/>
      <c r="LHL97" s="38"/>
      <c r="LHM97" s="38"/>
      <c r="LHN97" s="38"/>
      <c r="LHO97" s="38"/>
      <c r="LHP97" s="38"/>
      <c r="LHQ97" s="38"/>
      <c r="LHR97" s="38"/>
      <c r="LHS97" s="38"/>
      <c r="LHT97" s="38"/>
      <c r="LHU97" s="38"/>
      <c r="LHV97" s="38"/>
      <c r="LHW97" s="38"/>
      <c r="LHX97" s="38"/>
      <c r="LHY97" s="38"/>
      <c r="LHZ97" s="38"/>
      <c r="LIA97" s="38"/>
      <c r="LIB97" s="38"/>
      <c r="LIC97" s="38"/>
      <c r="LID97" s="38"/>
      <c r="LIE97" s="38"/>
      <c r="LIF97" s="38"/>
      <c r="LIG97" s="38"/>
      <c r="LIH97" s="38"/>
      <c r="LII97" s="38"/>
      <c r="LIJ97" s="38"/>
      <c r="LIK97" s="38"/>
      <c r="LIL97" s="38"/>
      <c r="LIM97" s="38"/>
      <c r="LIN97" s="38"/>
      <c r="LIO97" s="38"/>
      <c r="LIP97" s="38"/>
      <c r="LIQ97" s="38"/>
      <c r="LIR97" s="38"/>
      <c r="LIS97" s="38"/>
      <c r="LIT97" s="38"/>
      <c r="LIU97" s="38"/>
      <c r="LIV97" s="38"/>
      <c r="LIW97" s="38"/>
      <c r="LIX97" s="38"/>
      <c r="LIY97" s="38"/>
      <c r="LIZ97" s="38"/>
      <c r="LJA97" s="38"/>
      <c r="LJB97" s="38"/>
      <c r="LJC97" s="38"/>
      <c r="LJD97" s="38"/>
      <c r="LJE97" s="38"/>
      <c r="LJF97" s="38"/>
      <c r="LJG97" s="38"/>
      <c r="LJH97" s="38"/>
      <c r="LJI97" s="38"/>
      <c r="LJJ97" s="38"/>
      <c r="LJK97" s="38"/>
      <c r="LJL97" s="38"/>
      <c r="LJM97" s="38"/>
      <c r="LJN97" s="38"/>
      <c r="LJO97" s="38"/>
      <c r="LJP97" s="38"/>
      <c r="LJQ97" s="38"/>
      <c r="LJR97" s="38"/>
      <c r="LJS97" s="38"/>
      <c r="LJT97" s="38"/>
      <c r="LJU97" s="38"/>
      <c r="LJV97" s="38"/>
      <c r="LJW97" s="38"/>
      <c r="LJX97" s="38"/>
      <c r="LJY97" s="38"/>
      <c r="LJZ97" s="38"/>
      <c r="LKA97" s="38"/>
      <c r="LKB97" s="38"/>
      <c r="LKC97" s="38"/>
      <c r="LKD97" s="38"/>
      <c r="LKE97" s="38"/>
      <c r="LKF97" s="38"/>
      <c r="LKG97" s="38"/>
      <c r="LKH97" s="38"/>
      <c r="LKI97" s="38"/>
      <c r="LKJ97" s="38"/>
      <c r="LKK97" s="38"/>
      <c r="LKL97" s="38"/>
      <c r="LKM97" s="38"/>
      <c r="LKN97" s="38"/>
      <c r="LKO97" s="38"/>
      <c r="LKP97" s="38"/>
      <c r="LKQ97" s="38"/>
      <c r="LKR97" s="38"/>
      <c r="LKS97" s="38"/>
      <c r="LKT97" s="38"/>
      <c r="LKU97" s="38"/>
      <c r="LKV97" s="38"/>
      <c r="LKW97" s="38"/>
      <c r="LKX97" s="38"/>
      <c r="LKY97" s="38"/>
      <c r="LKZ97" s="38"/>
      <c r="LLA97" s="38"/>
      <c r="LLB97" s="38"/>
      <c r="LLC97" s="38"/>
      <c r="LLD97" s="38"/>
      <c r="LLE97" s="38"/>
      <c r="LLF97" s="38"/>
      <c r="LLG97" s="38"/>
      <c r="LLH97" s="38"/>
      <c r="LLI97" s="38"/>
      <c r="LLJ97" s="38"/>
      <c r="LLK97" s="38"/>
      <c r="LLL97" s="38"/>
      <c r="LLM97" s="38"/>
      <c r="LLN97" s="38"/>
      <c r="LLO97" s="38"/>
      <c r="LLP97" s="38"/>
      <c r="LLQ97" s="38"/>
      <c r="LLR97" s="38"/>
      <c r="LLS97" s="38"/>
      <c r="LLT97" s="38"/>
      <c r="LLU97" s="38"/>
      <c r="LLV97" s="38"/>
      <c r="LLW97" s="38"/>
      <c r="LLX97" s="38"/>
      <c r="LLY97" s="38"/>
      <c r="LLZ97" s="38"/>
      <c r="LMA97" s="38"/>
      <c r="LMB97" s="38"/>
      <c r="LMC97" s="38"/>
      <c r="LMD97" s="38"/>
      <c r="LME97" s="38"/>
      <c r="LMF97" s="38"/>
      <c r="LMG97" s="38"/>
      <c r="LMH97" s="38"/>
      <c r="LMI97" s="38"/>
      <c r="LMJ97" s="38"/>
      <c r="LMK97" s="38"/>
      <c r="LML97" s="38"/>
      <c r="LMM97" s="38"/>
      <c r="LMN97" s="38"/>
      <c r="LMO97" s="38"/>
      <c r="LMP97" s="38"/>
      <c r="LMQ97" s="38"/>
      <c r="LMR97" s="38"/>
      <c r="LMS97" s="38"/>
      <c r="LMT97" s="38"/>
      <c r="LMU97" s="38"/>
      <c r="LMV97" s="38"/>
      <c r="LMW97" s="38"/>
      <c r="LMX97" s="38"/>
      <c r="LMY97" s="38"/>
      <c r="LMZ97" s="38"/>
      <c r="LNA97" s="38"/>
      <c r="LNB97" s="38"/>
      <c r="LNC97" s="38"/>
      <c r="LND97" s="38"/>
      <c r="LNE97" s="38"/>
      <c r="LNF97" s="38"/>
      <c r="LNG97" s="38"/>
      <c r="LNH97" s="38"/>
      <c r="LNI97" s="38"/>
      <c r="LNJ97" s="38"/>
      <c r="LNK97" s="38"/>
      <c r="LNL97" s="38"/>
      <c r="LNM97" s="38"/>
      <c r="LNN97" s="38"/>
      <c r="LNO97" s="38"/>
      <c r="LNP97" s="38"/>
      <c r="LNQ97" s="38"/>
      <c r="LNR97" s="38"/>
      <c r="LNS97" s="38"/>
      <c r="LNT97" s="38"/>
      <c r="LNU97" s="38"/>
      <c r="LNV97" s="38"/>
      <c r="LNW97" s="38"/>
      <c r="LNX97" s="38"/>
      <c r="LNY97" s="38"/>
      <c r="LNZ97" s="38"/>
      <c r="LOA97" s="38"/>
      <c r="LOB97" s="38"/>
      <c r="LOC97" s="38"/>
      <c r="LOD97" s="38"/>
      <c r="LOE97" s="38"/>
      <c r="LOF97" s="38"/>
      <c r="LOG97" s="38"/>
      <c r="LOH97" s="38"/>
      <c r="LOI97" s="38"/>
      <c r="LOJ97" s="38"/>
      <c r="LOK97" s="38"/>
      <c r="LOL97" s="38"/>
      <c r="LOM97" s="38"/>
      <c r="LON97" s="38"/>
      <c r="LOO97" s="38"/>
      <c r="LOP97" s="38"/>
      <c r="LOQ97" s="38"/>
      <c r="LOR97" s="38"/>
      <c r="LOS97" s="38"/>
      <c r="LOT97" s="38"/>
      <c r="LOU97" s="38"/>
      <c r="LOV97" s="38"/>
      <c r="LOW97" s="38"/>
      <c r="LOX97" s="38"/>
      <c r="LOY97" s="38"/>
      <c r="LOZ97" s="38"/>
      <c r="LPA97" s="38"/>
      <c r="LPB97" s="38"/>
      <c r="LPC97" s="38"/>
      <c r="LPD97" s="38"/>
      <c r="LPE97" s="38"/>
      <c r="LPF97" s="38"/>
      <c r="LPG97" s="38"/>
      <c r="LPH97" s="38"/>
      <c r="LPI97" s="38"/>
      <c r="LPJ97" s="38"/>
      <c r="LPK97" s="38"/>
      <c r="LPL97" s="38"/>
      <c r="LPM97" s="38"/>
      <c r="LPN97" s="38"/>
      <c r="LPO97" s="38"/>
      <c r="LPP97" s="38"/>
      <c r="LPQ97" s="38"/>
      <c r="LPR97" s="38"/>
      <c r="LPS97" s="38"/>
      <c r="LPT97" s="38"/>
      <c r="LPU97" s="38"/>
      <c r="LPV97" s="38"/>
      <c r="LPW97" s="38"/>
      <c r="LPX97" s="38"/>
      <c r="LPY97" s="38"/>
      <c r="LPZ97" s="38"/>
      <c r="LQA97" s="38"/>
      <c r="LQB97" s="38"/>
      <c r="LQC97" s="38"/>
      <c r="LQD97" s="38"/>
      <c r="LQE97" s="38"/>
      <c r="LQF97" s="38"/>
      <c r="LQG97" s="38"/>
      <c r="LQH97" s="38"/>
      <c r="LQI97" s="38"/>
      <c r="LQJ97" s="38"/>
      <c r="LQK97" s="38"/>
      <c r="LQL97" s="38"/>
      <c r="LQM97" s="38"/>
      <c r="LQN97" s="38"/>
      <c r="LQO97" s="38"/>
      <c r="LQP97" s="38"/>
      <c r="LQQ97" s="38"/>
      <c r="LQR97" s="38"/>
      <c r="LQS97" s="38"/>
      <c r="LQT97" s="38"/>
      <c r="LQU97" s="38"/>
      <c r="LQV97" s="38"/>
      <c r="LQW97" s="38"/>
      <c r="LQX97" s="38"/>
      <c r="LQY97" s="38"/>
      <c r="LQZ97" s="38"/>
      <c r="LRA97" s="38"/>
      <c r="LRB97" s="38"/>
      <c r="LRC97" s="38"/>
      <c r="LRD97" s="38"/>
      <c r="LRE97" s="38"/>
      <c r="LRF97" s="38"/>
      <c r="LRG97" s="38"/>
      <c r="LRH97" s="38"/>
      <c r="LRI97" s="38"/>
      <c r="LRJ97" s="38"/>
      <c r="LRK97" s="38"/>
      <c r="LRL97" s="38"/>
      <c r="LRM97" s="38"/>
      <c r="LRN97" s="38"/>
      <c r="LRO97" s="38"/>
      <c r="LRP97" s="38"/>
      <c r="LRQ97" s="38"/>
      <c r="LRR97" s="38"/>
      <c r="LRS97" s="38"/>
      <c r="LRT97" s="38"/>
      <c r="LRU97" s="38"/>
      <c r="LRV97" s="38"/>
      <c r="LRW97" s="38"/>
      <c r="LRX97" s="38"/>
      <c r="LRY97" s="38"/>
      <c r="LRZ97" s="38"/>
      <c r="LSA97" s="38"/>
      <c r="LSB97" s="38"/>
      <c r="LSC97" s="38"/>
      <c r="LSD97" s="38"/>
      <c r="LSE97" s="38"/>
      <c r="LSF97" s="38"/>
      <c r="LSG97" s="38"/>
      <c r="LSH97" s="38"/>
      <c r="LSI97" s="38"/>
      <c r="LSJ97" s="38"/>
      <c r="LSK97" s="38"/>
      <c r="LSL97" s="38"/>
      <c r="LSM97" s="38"/>
      <c r="LSN97" s="38"/>
      <c r="LSO97" s="38"/>
      <c r="LSP97" s="38"/>
      <c r="LSQ97" s="38"/>
      <c r="LSR97" s="38"/>
      <c r="LSS97" s="38"/>
      <c r="LST97" s="38"/>
      <c r="LSU97" s="38"/>
      <c r="LSV97" s="38"/>
      <c r="LSW97" s="38"/>
      <c r="LSX97" s="38"/>
      <c r="LSY97" s="38"/>
      <c r="LSZ97" s="38"/>
      <c r="LTA97" s="38"/>
      <c r="LTB97" s="38"/>
      <c r="LTC97" s="38"/>
      <c r="LTD97" s="38"/>
      <c r="LTE97" s="38"/>
      <c r="LTF97" s="38"/>
      <c r="LTG97" s="38"/>
      <c r="LTH97" s="38"/>
      <c r="LTI97" s="38"/>
      <c r="LTJ97" s="38"/>
      <c r="LTK97" s="38"/>
      <c r="LTL97" s="38"/>
      <c r="LTM97" s="38"/>
      <c r="LTN97" s="38"/>
      <c r="LTO97" s="38"/>
      <c r="LTP97" s="38"/>
      <c r="LTQ97" s="38"/>
      <c r="LTR97" s="38"/>
      <c r="LTS97" s="38"/>
      <c r="LTT97" s="38"/>
      <c r="LTU97" s="38"/>
      <c r="LTV97" s="38"/>
      <c r="LTW97" s="38"/>
      <c r="LTX97" s="38"/>
      <c r="LTY97" s="38"/>
      <c r="LTZ97" s="38"/>
      <c r="LUA97" s="38"/>
      <c r="LUB97" s="38"/>
      <c r="LUC97" s="38"/>
      <c r="LUD97" s="38"/>
      <c r="LUE97" s="38"/>
      <c r="LUF97" s="38"/>
      <c r="LUG97" s="38"/>
      <c r="LUH97" s="38"/>
      <c r="LUI97" s="38"/>
      <c r="LUJ97" s="38"/>
      <c r="LUK97" s="38"/>
      <c r="LUL97" s="38"/>
      <c r="LUM97" s="38"/>
      <c r="LUN97" s="38"/>
      <c r="LUO97" s="38"/>
      <c r="LUP97" s="38"/>
      <c r="LUQ97" s="38"/>
      <c r="LUR97" s="38"/>
      <c r="LUS97" s="38"/>
      <c r="LUT97" s="38"/>
      <c r="LUU97" s="38"/>
      <c r="LUV97" s="38"/>
      <c r="LUW97" s="38"/>
      <c r="LUX97" s="38"/>
      <c r="LUY97" s="38"/>
      <c r="LUZ97" s="38"/>
      <c r="LVA97" s="38"/>
      <c r="LVB97" s="38"/>
      <c r="LVC97" s="38"/>
      <c r="LVD97" s="38"/>
      <c r="LVE97" s="38"/>
      <c r="LVF97" s="38"/>
      <c r="LVG97" s="38"/>
      <c r="LVH97" s="38"/>
      <c r="LVI97" s="38"/>
      <c r="LVJ97" s="38"/>
      <c r="LVK97" s="38"/>
      <c r="LVL97" s="38"/>
      <c r="LVM97" s="38"/>
      <c r="LVN97" s="38"/>
      <c r="LVO97" s="38"/>
      <c r="LVP97" s="38"/>
      <c r="LVQ97" s="38"/>
      <c r="LVR97" s="38"/>
      <c r="LVS97" s="38"/>
      <c r="LVT97" s="38"/>
      <c r="LVU97" s="38"/>
      <c r="LVV97" s="38"/>
      <c r="LVW97" s="38"/>
      <c r="LVX97" s="38"/>
      <c r="LVY97" s="38"/>
      <c r="LVZ97" s="38"/>
      <c r="LWA97" s="38"/>
      <c r="LWB97" s="38"/>
      <c r="LWC97" s="38"/>
      <c r="LWD97" s="38"/>
      <c r="LWE97" s="38"/>
      <c r="LWF97" s="38"/>
      <c r="LWG97" s="38"/>
      <c r="LWH97" s="38"/>
      <c r="LWI97" s="38"/>
      <c r="LWJ97" s="38"/>
      <c r="LWK97" s="38"/>
      <c r="LWL97" s="38"/>
      <c r="LWM97" s="38"/>
      <c r="LWN97" s="38"/>
      <c r="LWO97" s="38"/>
      <c r="LWP97" s="38"/>
      <c r="LWQ97" s="38"/>
      <c r="LWR97" s="38"/>
      <c r="LWS97" s="38"/>
      <c r="LWT97" s="38"/>
      <c r="LWU97" s="38"/>
      <c r="LWV97" s="38"/>
      <c r="LWW97" s="38"/>
      <c r="LWX97" s="38"/>
      <c r="LWY97" s="38"/>
      <c r="LWZ97" s="38"/>
      <c r="LXA97" s="38"/>
      <c r="LXB97" s="38"/>
      <c r="LXC97" s="38"/>
      <c r="LXD97" s="38"/>
      <c r="LXE97" s="38"/>
      <c r="LXF97" s="38"/>
      <c r="LXG97" s="38"/>
      <c r="LXH97" s="38"/>
      <c r="LXI97" s="38"/>
      <c r="LXJ97" s="38"/>
      <c r="LXK97" s="38"/>
      <c r="LXL97" s="38"/>
      <c r="LXM97" s="38"/>
      <c r="LXN97" s="38"/>
      <c r="LXO97" s="38"/>
      <c r="LXP97" s="38"/>
      <c r="LXQ97" s="38"/>
      <c r="LXR97" s="38"/>
      <c r="LXS97" s="38"/>
      <c r="LXT97" s="38"/>
      <c r="LXU97" s="38"/>
      <c r="LXV97" s="38"/>
      <c r="LXW97" s="38"/>
      <c r="LXX97" s="38"/>
      <c r="LXY97" s="38"/>
      <c r="LXZ97" s="38"/>
      <c r="LYA97" s="38"/>
      <c r="LYB97" s="38"/>
      <c r="LYC97" s="38"/>
      <c r="LYD97" s="38"/>
      <c r="LYE97" s="38"/>
      <c r="LYF97" s="38"/>
      <c r="LYG97" s="38"/>
      <c r="LYH97" s="38"/>
      <c r="LYI97" s="38"/>
      <c r="LYJ97" s="38"/>
      <c r="LYK97" s="38"/>
      <c r="LYL97" s="38"/>
      <c r="LYM97" s="38"/>
      <c r="LYN97" s="38"/>
      <c r="LYO97" s="38"/>
      <c r="LYP97" s="38"/>
      <c r="LYQ97" s="38"/>
      <c r="LYR97" s="38"/>
      <c r="LYS97" s="38"/>
      <c r="LYT97" s="38"/>
      <c r="LYU97" s="38"/>
      <c r="LYV97" s="38"/>
      <c r="LYW97" s="38"/>
      <c r="LYX97" s="38"/>
      <c r="LYY97" s="38"/>
      <c r="LYZ97" s="38"/>
      <c r="LZA97" s="38"/>
      <c r="LZB97" s="38"/>
      <c r="LZC97" s="38"/>
      <c r="LZD97" s="38"/>
      <c r="LZE97" s="38"/>
      <c r="LZF97" s="38"/>
      <c r="LZG97" s="38"/>
      <c r="LZH97" s="38"/>
      <c r="LZI97" s="38"/>
      <c r="LZJ97" s="38"/>
      <c r="LZK97" s="38"/>
      <c r="LZL97" s="38"/>
      <c r="LZM97" s="38"/>
      <c r="LZN97" s="38"/>
      <c r="LZO97" s="38"/>
      <c r="LZP97" s="38"/>
      <c r="LZQ97" s="38"/>
      <c r="LZR97" s="38"/>
      <c r="LZS97" s="38"/>
      <c r="LZT97" s="38"/>
      <c r="LZU97" s="38"/>
      <c r="LZV97" s="38"/>
      <c r="LZW97" s="38"/>
      <c r="LZX97" s="38"/>
      <c r="LZY97" s="38"/>
      <c r="LZZ97" s="38"/>
      <c r="MAA97" s="38"/>
      <c r="MAB97" s="38"/>
      <c r="MAC97" s="38"/>
      <c r="MAD97" s="38"/>
      <c r="MAE97" s="38"/>
      <c r="MAF97" s="38"/>
      <c r="MAG97" s="38"/>
      <c r="MAH97" s="38"/>
      <c r="MAI97" s="38"/>
      <c r="MAJ97" s="38"/>
      <c r="MAK97" s="38"/>
      <c r="MAL97" s="38"/>
      <c r="MAM97" s="38"/>
      <c r="MAN97" s="38"/>
      <c r="MAO97" s="38"/>
      <c r="MAP97" s="38"/>
      <c r="MAQ97" s="38"/>
      <c r="MAR97" s="38"/>
      <c r="MAS97" s="38"/>
      <c r="MAT97" s="38"/>
      <c r="MAU97" s="38"/>
      <c r="MAV97" s="38"/>
      <c r="MAW97" s="38"/>
      <c r="MAX97" s="38"/>
      <c r="MAY97" s="38"/>
      <c r="MAZ97" s="38"/>
      <c r="MBA97" s="38"/>
      <c r="MBB97" s="38"/>
      <c r="MBC97" s="38"/>
      <c r="MBD97" s="38"/>
      <c r="MBE97" s="38"/>
      <c r="MBF97" s="38"/>
      <c r="MBG97" s="38"/>
      <c r="MBH97" s="38"/>
      <c r="MBI97" s="38"/>
      <c r="MBJ97" s="38"/>
      <c r="MBK97" s="38"/>
      <c r="MBL97" s="38"/>
      <c r="MBM97" s="38"/>
      <c r="MBN97" s="38"/>
      <c r="MBO97" s="38"/>
      <c r="MBP97" s="38"/>
      <c r="MBQ97" s="38"/>
      <c r="MBR97" s="38"/>
      <c r="MBS97" s="38"/>
      <c r="MBT97" s="38"/>
      <c r="MBU97" s="38"/>
      <c r="MBV97" s="38"/>
      <c r="MBW97" s="38"/>
      <c r="MBX97" s="38"/>
      <c r="MBY97" s="38"/>
      <c r="MBZ97" s="38"/>
      <c r="MCA97" s="38"/>
      <c r="MCB97" s="38"/>
      <c r="MCC97" s="38"/>
      <c r="MCD97" s="38"/>
      <c r="MCE97" s="38"/>
      <c r="MCF97" s="38"/>
      <c r="MCG97" s="38"/>
      <c r="MCH97" s="38"/>
      <c r="MCI97" s="38"/>
      <c r="MCJ97" s="38"/>
      <c r="MCK97" s="38"/>
      <c r="MCL97" s="38"/>
      <c r="MCM97" s="38"/>
      <c r="MCN97" s="38"/>
      <c r="MCO97" s="38"/>
      <c r="MCP97" s="38"/>
      <c r="MCQ97" s="38"/>
      <c r="MCR97" s="38"/>
      <c r="MCS97" s="38"/>
      <c r="MCT97" s="38"/>
      <c r="MCU97" s="38"/>
      <c r="MCV97" s="38"/>
      <c r="MCW97" s="38"/>
      <c r="MCX97" s="38"/>
      <c r="MCY97" s="38"/>
      <c r="MCZ97" s="38"/>
      <c r="MDA97" s="38"/>
      <c r="MDB97" s="38"/>
      <c r="MDC97" s="38"/>
      <c r="MDD97" s="38"/>
      <c r="MDE97" s="38"/>
      <c r="MDF97" s="38"/>
      <c r="MDG97" s="38"/>
      <c r="MDH97" s="38"/>
      <c r="MDI97" s="38"/>
      <c r="MDJ97" s="38"/>
      <c r="MDK97" s="38"/>
      <c r="MDL97" s="38"/>
      <c r="MDM97" s="38"/>
      <c r="MDN97" s="38"/>
      <c r="MDO97" s="38"/>
      <c r="MDP97" s="38"/>
      <c r="MDQ97" s="38"/>
      <c r="MDR97" s="38"/>
      <c r="MDS97" s="38"/>
      <c r="MDT97" s="38"/>
      <c r="MDU97" s="38"/>
      <c r="MDV97" s="38"/>
      <c r="MDW97" s="38"/>
      <c r="MDX97" s="38"/>
      <c r="MDY97" s="38"/>
      <c r="MDZ97" s="38"/>
      <c r="MEA97" s="38"/>
      <c r="MEB97" s="38"/>
      <c r="MEC97" s="38"/>
      <c r="MED97" s="38"/>
      <c r="MEE97" s="38"/>
      <c r="MEF97" s="38"/>
      <c r="MEG97" s="38"/>
      <c r="MEH97" s="38"/>
      <c r="MEI97" s="38"/>
      <c r="MEJ97" s="38"/>
      <c r="MEK97" s="38"/>
      <c r="MEL97" s="38"/>
      <c r="MEM97" s="38"/>
      <c r="MEN97" s="38"/>
      <c r="MEO97" s="38"/>
      <c r="MEP97" s="38"/>
      <c r="MEQ97" s="38"/>
      <c r="MER97" s="38"/>
      <c r="MES97" s="38"/>
      <c r="MET97" s="38"/>
      <c r="MEU97" s="38"/>
      <c r="MEV97" s="38"/>
      <c r="MEW97" s="38"/>
      <c r="MEX97" s="38"/>
      <c r="MEY97" s="38"/>
      <c r="MEZ97" s="38"/>
      <c r="MFA97" s="38"/>
      <c r="MFB97" s="38"/>
      <c r="MFC97" s="38"/>
      <c r="MFD97" s="38"/>
      <c r="MFE97" s="38"/>
      <c r="MFF97" s="38"/>
      <c r="MFG97" s="38"/>
      <c r="MFH97" s="38"/>
      <c r="MFI97" s="38"/>
      <c r="MFJ97" s="38"/>
      <c r="MFK97" s="38"/>
      <c r="MFL97" s="38"/>
      <c r="MFM97" s="38"/>
      <c r="MFN97" s="38"/>
      <c r="MFO97" s="38"/>
      <c r="MFP97" s="38"/>
      <c r="MFQ97" s="38"/>
      <c r="MFR97" s="38"/>
      <c r="MFS97" s="38"/>
      <c r="MFT97" s="38"/>
      <c r="MFU97" s="38"/>
      <c r="MFV97" s="38"/>
      <c r="MFW97" s="38"/>
      <c r="MFX97" s="38"/>
      <c r="MFY97" s="38"/>
      <c r="MFZ97" s="38"/>
      <c r="MGA97" s="38"/>
      <c r="MGB97" s="38"/>
      <c r="MGC97" s="38"/>
      <c r="MGD97" s="38"/>
      <c r="MGE97" s="38"/>
      <c r="MGF97" s="38"/>
      <c r="MGG97" s="38"/>
      <c r="MGH97" s="38"/>
      <c r="MGI97" s="38"/>
      <c r="MGJ97" s="38"/>
      <c r="MGK97" s="38"/>
      <c r="MGL97" s="38"/>
      <c r="MGM97" s="38"/>
      <c r="MGN97" s="38"/>
      <c r="MGO97" s="38"/>
      <c r="MGP97" s="38"/>
      <c r="MGQ97" s="38"/>
      <c r="MGR97" s="38"/>
      <c r="MGS97" s="38"/>
      <c r="MGT97" s="38"/>
      <c r="MGU97" s="38"/>
      <c r="MGV97" s="38"/>
      <c r="MGW97" s="38"/>
      <c r="MGX97" s="38"/>
      <c r="MGY97" s="38"/>
      <c r="MGZ97" s="38"/>
      <c r="MHA97" s="38"/>
      <c r="MHB97" s="38"/>
      <c r="MHC97" s="38"/>
      <c r="MHD97" s="38"/>
      <c r="MHE97" s="38"/>
      <c r="MHF97" s="38"/>
      <c r="MHG97" s="38"/>
      <c r="MHH97" s="38"/>
      <c r="MHI97" s="38"/>
      <c r="MHJ97" s="38"/>
      <c r="MHK97" s="38"/>
      <c r="MHL97" s="38"/>
      <c r="MHM97" s="38"/>
      <c r="MHN97" s="38"/>
      <c r="MHO97" s="38"/>
      <c r="MHP97" s="38"/>
      <c r="MHQ97" s="38"/>
      <c r="MHR97" s="38"/>
      <c r="MHS97" s="38"/>
      <c r="MHT97" s="38"/>
      <c r="MHU97" s="38"/>
      <c r="MHV97" s="38"/>
      <c r="MHW97" s="38"/>
      <c r="MHX97" s="38"/>
      <c r="MHY97" s="38"/>
      <c r="MHZ97" s="38"/>
      <c r="MIA97" s="38"/>
      <c r="MIB97" s="38"/>
      <c r="MIC97" s="38"/>
      <c r="MID97" s="38"/>
      <c r="MIE97" s="38"/>
      <c r="MIF97" s="38"/>
      <c r="MIG97" s="38"/>
      <c r="MIH97" s="38"/>
      <c r="MII97" s="38"/>
      <c r="MIJ97" s="38"/>
      <c r="MIK97" s="38"/>
      <c r="MIL97" s="38"/>
      <c r="MIM97" s="38"/>
      <c r="MIN97" s="38"/>
      <c r="MIO97" s="38"/>
      <c r="MIP97" s="38"/>
      <c r="MIQ97" s="38"/>
      <c r="MIR97" s="38"/>
      <c r="MIS97" s="38"/>
      <c r="MIT97" s="38"/>
      <c r="MIU97" s="38"/>
      <c r="MIV97" s="38"/>
      <c r="MIW97" s="38"/>
      <c r="MIX97" s="38"/>
      <c r="MIY97" s="38"/>
      <c r="MIZ97" s="38"/>
      <c r="MJA97" s="38"/>
      <c r="MJB97" s="38"/>
      <c r="MJC97" s="38"/>
      <c r="MJD97" s="38"/>
      <c r="MJE97" s="38"/>
      <c r="MJF97" s="38"/>
      <c r="MJG97" s="38"/>
      <c r="MJH97" s="38"/>
      <c r="MJI97" s="38"/>
      <c r="MJJ97" s="38"/>
      <c r="MJK97" s="38"/>
      <c r="MJL97" s="38"/>
      <c r="MJM97" s="38"/>
      <c r="MJN97" s="38"/>
      <c r="MJO97" s="38"/>
      <c r="MJP97" s="38"/>
      <c r="MJQ97" s="38"/>
      <c r="MJR97" s="38"/>
      <c r="MJS97" s="38"/>
      <c r="MJT97" s="38"/>
      <c r="MJU97" s="38"/>
      <c r="MJV97" s="38"/>
      <c r="MJW97" s="38"/>
      <c r="MJX97" s="38"/>
      <c r="MJY97" s="38"/>
      <c r="MJZ97" s="38"/>
      <c r="MKA97" s="38"/>
      <c r="MKB97" s="38"/>
      <c r="MKC97" s="38"/>
      <c r="MKD97" s="38"/>
      <c r="MKE97" s="38"/>
      <c r="MKF97" s="38"/>
      <c r="MKG97" s="38"/>
      <c r="MKH97" s="38"/>
      <c r="MKI97" s="38"/>
      <c r="MKJ97" s="38"/>
      <c r="MKK97" s="38"/>
      <c r="MKL97" s="38"/>
      <c r="MKM97" s="38"/>
      <c r="MKN97" s="38"/>
      <c r="MKO97" s="38"/>
      <c r="MKP97" s="38"/>
      <c r="MKQ97" s="38"/>
      <c r="MKR97" s="38"/>
      <c r="MKS97" s="38"/>
      <c r="MKT97" s="38"/>
      <c r="MKU97" s="38"/>
      <c r="MKV97" s="38"/>
      <c r="MKW97" s="38"/>
      <c r="MKX97" s="38"/>
      <c r="MKY97" s="38"/>
      <c r="MKZ97" s="38"/>
      <c r="MLA97" s="38"/>
      <c r="MLB97" s="38"/>
      <c r="MLC97" s="38"/>
      <c r="MLD97" s="38"/>
      <c r="MLE97" s="38"/>
      <c r="MLF97" s="38"/>
      <c r="MLG97" s="38"/>
      <c r="MLH97" s="38"/>
      <c r="MLI97" s="38"/>
      <c r="MLJ97" s="38"/>
      <c r="MLK97" s="38"/>
      <c r="MLL97" s="38"/>
      <c r="MLM97" s="38"/>
      <c r="MLN97" s="38"/>
      <c r="MLO97" s="38"/>
      <c r="MLP97" s="38"/>
      <c r="MLQ97" s="38"/>
      <c r="MLR97" s="38"/>
      <c r="MLS97" s="38"/>
      <c r="MLT97" s="38"/>
      <c r="MLU97" s="38"/>
      <c r="MLV97" s="38"/>
      <c r="MLW97" s="38"/>
      <c r="MLX97" s="38"/>
      <c r="MLY97" s="38"/>
      <c r="MLZ97" s="38"/>
      <c r="MMA97" s="38"/>
      <c r="MMB97" s="38"/>
      <c r="MMC97" s="38"/>
      <c r="MMD97" s="38"/>
      <c r="MME97" s="38"/>
      <c r="MMF97" s="38"/>
      <c r="MMG97" s="38"/>
      <c r="MMH97" s="38"/>
      <c r="MMI97" s="38"/>
      <c r="MMJ97" s="38"/>
      <c r="MMK97" s="38"/>
      <c r="MML97" s="38"/>
      <c r="MMM97" s="38"/>
      <c r="MMN97" s="38"/>
      <c r="MMO97" s="38"/>
      <c r="MMP97" s="38"/>
      <c r="MMQ97" s="38"/>
      <c r="MMR97" s="38"/>
      <c r="MMS97" s="38"/>
      <c r="MMT97" s="38"/>
      <c r="MMU97" s="38"/>
      <c r="MMV97" s="38"/>
      <c r="MMW97" s="38"/>
      <c r="MMX97" s="38"/>
      <c r="MMY97" s="38"/>
      <c r="MMZ97" s="38"/>
      <c r="MNA97" s="38"/>
      <c r="MNB97" s="38"/>
      <c r="MNC97" s="38"/>
      <c r="MND97" s="38"/>
      <c r="MNE97" s="38"/>
      <c r="MNF97" s="38"/>
      <c r="MNG97" s="38"/>
      <c r="MNH97" s="38"/>
      <c r="MNI97" s="38"/>
      <c r="MNJ97" s="38"/>
      <c r="MNK97" s="38"/>
      <c r="MNL97" s="38"/>
      <c r="MNM97" s="38"/>
      <c r="MNN97" s="38"/>
      <c r="MNO97" s="38"/>
      <c r="MNP97" s="38"/>
      <c r="MNQ97" s="38"/>
      <c r="MNR97" s="38"/>
      <c r="MNS97" s="38"/>
      <c r="MNT97" s="38"/>
      <c r="MNU97" s="38"/>
      <c r="MNV97" s="38"/>
      <c r="MNW97" s="38"/>
      <c r="MNX97" s="38"/>
      <c r="MNY97" s="38"/>
      <c r="MNZ97" s="38"/>
      <c r="MOA97" s="38"/>
      <c r="MOB97" s="38"/>
      <c r="MOC97" s="38"/>
      <c r="MOD97" s="38"/>
      <c r="MOE97" s="38"/>
      <c r="MOF97" s="38"/>
      <c r="MOG97" s="38"/>
      <c r="MOH97" s="38"/>
      <c r="MOI97" s="38"/>
      <c r="MOJ97" s="38"/>
      <c r="MOK97" s="38"/>
      <c r="MOL97" s="38"/>
      <c r="MOM97" s="38"/>
      <c r="MON97" s="38"/>
      <c r="MOO97" s="38"/>
      <c r="MOP97" s="38"/>
      <c r="MOQ97" s="38"/>
      <c r="MOR97" s="38"/>
      <c r="MOS97" s="38"/>
      <c r="MOT97" s="38"/>
      <c r="MOU97" s="38"/>
      <c r="MOV97" s="38"/>
      <c r="MOW97" s="38"/>
      <c r="MOX97" s="38"/>
      <c r="MOY97" s="38"/>
      <c r="MOZ97" s="38"/>
      <c r="MPA97" s="38"/>
      <c r="MPB97" s="38"/>
      <c r="MPC97" s="38"/>
      <c r="MPD97" s="38"/>
      <c r="MPE97" s="38"/>
      <c r="MPF97" s="38"/>
      <c r="MPG97" s="38"/>
      <c r="MPH97" s="38"/>
      <c r="MPI97" s="38"/>
      <c r="MPJ97" s="38"/>
      <c r="MPK97" s="38"/>
      <c r="MPL97" s="38"/>
      <c r="MPM97" s="38"/>
      <c r="MPN97" s="38"/>
      <c r="MPO97" s="38"/>
      <c r="MPP97" s="38"/>
      <c r="MPQ97" s="38"/>
      <c r="MPR97" s="38"/>
      <c r="MPS97" s="38"/>
      <c r="MPT97" s="38"/>
      <c r="MPU97" s="38"/>
      <c r="MPV97" s="38"/>
      <c r="MPW97" s="38"/>
      <c r="MPX97" s="38"/>
      <c r="MPY97" s="38"/>
      <c r="MPZ97" s="38"/>
      <c r="MQA97" s="38"/>
      <c r="MQB97" s="38"/>
      <c r="MQC97" s="38"/>
      <c r="MQD97" s="38"/>
      <c r="MQE97" s="38"/>
      <c r="MQF97" s="38"/>
      <c r="MQG97" s="38"/>
      <c r="MQH97" s="38"/>
      <c r="MQI97" s="38"/>
      <c r="MQJ97" s="38"/>
      <c r="MQK97" s="38"/>
      <c r="MQL97" s="38"/>
      <c r="MQM97" s="38"/>
      <c r="MQN97" s="38"/>
      <c r="MQO97" s="38"/>
      <c r="MQP97" s="38"/>
      <c r="MQQ97" s="38"/>
      <c r="MQR97" s="38"/>
      <c r="MQS97" s="38"/>
      <c r="MQT97" s="38"/>
      <c r="MQU97" s="38"/>
      <c r="MQV97" s="38"/>
      <c r="MQW97" s="38"/>
      <c r="MQX97" s="38"/>
      <c r="MQY97" s="38"/>
      <c r="MQZ97" s="38"/>
      <c r="MRA97" s="38"/>
      <c r="MRB97" s="38"/>
      <c r="MRC97" s="38"/>
      <c r="MRD97" s="38"/>
      <c r="MRE97" s="38"/>
      <c r="MRF97" s="38"/>
      <c r="MRG97" s="38"/>
      <c r="MRH97" s="38"/>
      <c r="MRI97" s="38"/>
      <c r="MRJ97" s="38"/>
      <c r="MRK97" s="38"/>
      <c r="MRL97" s="38"/>
      <c r="MRM97" s="38"/>
      <c r="MRN97" s="38"/>
      <c r="MRO97" s="38"/>
      <c r="MRP97" s="38"/>
      <c r="MRQ97" s="38"/>
      <c r="MRR97" s="38"/>
      <c r="MRS97" s="38"/>
      <c r="MRT97" s="38"/>
      <c r="MRU97" s="38"/>
      <c r="MRV97" s="38"/>
      <c r="MRW97" s="38"/>
      <c r="MRX97" s="38"/>
      <c r="MRY97" s="38"/>
      <c r="MRZ97" s="38"/>
      <c r="MSA97" s="38"/>
      <c r="MSB97" s="38"/>
      <c r="MSC97" s="38"/>
      <c r="MSD97" s="38"/>
      <c r="MSE97" s="38"/>
      <c r="MSF97" s="38"/>
      <c r="MSG97" s="38"/>
      <c r="MSH97" s="38"/>
      <c r="MSI97" s="38"/>
      <c r="MSJ97" s="38"/>
      <c r="MSK97" s="38"/>
      <c r="MSL97" s="38"/>
      <c r="MSM97" s="38"/>
      <c r="MSN97" s="38"/>
      <c r="MSO97" s="38"/>
      <c r="MSP97" s="38"/>
      <c r="MSQ97" s="38"/>
      <c r="MSR97" s="38"/>
      <c r="MSS97" s="38"/>
      <c r="MST97" s="38"/>
      <c r="MSU97" s="38"/>
      <c r="MSV97" s="38"/>
      <c r="MSW97" s="38"/>
      <c r="MSX97" s="38"/>
      <c r="MSY97" s="38"/>
      <c r="MSZ97" s="38"/>
      <c r="MTA97" s="38"/>
      <c r="MTB97" s="38"/>
      <c r="MTC97" s="38"/>
      <c r="MTD97" s="38"/>
      <c r="MTE97" s="38"/>
      <c r="MTF97" s="38"/>
      <c r="MTG97" s="38"/>
      <c r="MTH97" s="38"/>
      <c r="MTI97" s="38"/>
      <c r="MTJ97" s="38"/>
      <c r="MTK97" s="38"/>
      <c r="MTL97" s="38"/>
      <c r="MTM97" s="38"/>
      <c r="MTN97" s="38"/>
      <c r="MTO97" s="38"/>
      <c r="MTP97" s="38"/>
      <c r="MTQ97" s="38"/>
      <c r="MTR97" s="38"/>
      <c r="MTS97" s="38"/>
      <c r="MTT97" s="38"/>
      <c r="MTU97" s="38"/>
      <c r="MTV97" s="38"/>
      <c r="MTW97" s="38"/>
      <c r="MTX97" s="38"/>
      <c r="MTY97" s="38"/>
      <c r="MTZ97" s="38"/>
      <c r="MUA97" s="38"/>
      <c r="MUB97" s="38"/>
      <c r="MUC97" s="38"/>
      <c r="MUD97" s="38"/>
      <c r="MUE97" s="38"/>
      <c r="MUF97" s="38"/>
      <c r="MUG97" s="38"/>
      <c r="MUH97" s="38"/>
      <c r="MUI97" s="38"/>
      <c r="MUJ97" s="38"/>
      <c r="MUK97" s="38"/>
      <c r="MUL97" s="38"/>
      <c r="MUM97" s="38"/>
      <c r="MUN97" s="38"/>
      <c r="MUO97" s="38"/>
      <c r="MUP97" s="38"/>
      <c r="MUQ97" s="38"/>
      <c r="MUR97" s="38"/>
      <c r="MUS97" s="38"/>
      <c r="MUT97" s="38"/>
      <c r="MUU97" s="38"/>
      <c r="MUV97" s="38"/>
      <c r="MUW97" s="38"/>
      <c r="MUX97" s="38"/>
      <c r="MUY97" s="38"/>
      <c r="MUZ97" s="38"/>
      <c r="MVA97" s="38"/>
      <c r="MVB97" s="38"/>
      <c r="MVC97" s="38"/>
      <c r="MVD97" s="38"/>
      <c r="MVE97" s="38"/>
      <c r="MVF97" s="38"/>
      <c r="MVG97" s="38"/>
      <c r="MVH97" s="38"/>
      <c r="MVI97" s="38"/>
      <c r="MVJ97" s="38"/>
      <c r="MVK97" s="38"/>
      <c r="MVL97" s="38"/>
      <c r="MVM97" s="38"/>
      <c r="MVN97" s="38"/>
      <c r="MVO97" s="38"/>
      <c r="MVP97" s="38"/>
      <c r="MVQ97" s="38"/>
      <c r="MVR97" s="38"/>
      <c r="MVS97" s="38"/>
      <c r="MVT97" s="38"/>
      <c r="MVU97" s="38"/>
      <c r="MVV97" s="38"/>
      <c r="MVW97" s="38"/>
      <c r="MVX97" s="38"/>
      <c r="MVY97" s="38"/>
      <c r="MVZ97" s="38"/>
      <c r="MWA97" s="38"/>
      <c r="MWB97" s="38"/>
      <c r="MWC97" s="38"/>
      <c r="MWD97" s="38"/>
      <c r="MWE97" s="38"/>
      <c r="MWF97" s="38"/>
      <c r="MWG97" s="38"/>
      <c r="MWH97" s="38"/>
      <c r="MWI97" s="38"/>
      <c r="MWJ97" s="38"/>
      <c r="MWK97" s="38"/>
      <c r="MWL97" s="38"/>
      <c r="MWM97" s="38"/>
      <c r="MWN97" s="38"/>
      <c r="MWO97" s="38"/>
      <c r="MWP97" s="38"/>
      <c r="MWQ97" s="38"/>
      <c r="MWR97" s="38"/>
      <c r="MWS97" s="38"/>
      <c r="MWT97" s="38"/>
      <c r="MWU97" s="38"/>
      <c r="MWV97" s="38"/>
      <c r="MWW97" s="38"/>
      <c r="MWX97" s="38"/>
      <c r="MWY97" s="38"/>
      <c r="MWZ97" s="38"/>
      <c r="MXA97" s="38"/>
      <c r="MXB97" s="38"/>
      <c r="MXC97" s="38"/>
      <c r="MXD97" s="38"/>
      <c r="MXE97" s="38"/>
      <c r="MXF97" s="38"/>
      <c r="MXG97" s="38"/>
      <c r="MXH97" s="38"/>
      <c r="MXI97" s="38"/>
      <c r="MXJ97" s="38"/>
      <c r="MXK97" s="38"/>
      <c r="MXL97" s="38"/>
      <c r="MXM97" s="38"/>
      <c r="MXN97" s="38"/>
      <c r="MXO97" s="38"/>
      <c r="MXP97" s="38"/>
      <c r="MXQ97" s="38"/>
      <c r="MXR97" s="38"/>
      <c r="MXS97" s="38"/>
      <c r="MXT97" s="38"/>
      <c r="MXU97" s="38"/>
      <c r="MXV97" s="38"/>
      <c r="MXW97" s="38"/>
      <c r="MXX97" s="38"/>
      <c r="MXY97" s="38"/>
      <c r="MXZ97" s="38"/>
      <c r="MYA97" s="38"/>
      <c r="MYB97" s="38"/>
      <c r="MYC97" s="38"/>
      <c r="MYD97" s="38"/>
      <c r="MYE97" s="38"/>
      <c r="MYF97" s="38"/>
      <c r="MYG97" s="38"/>
      <c r="MYH97" s="38"/>
      <c r="MYI97" s="38"/>
      <c r="MYJ97" s="38"/>
      <c r="MYK97" s="38"/>
      <c r="MYL97" s="38"/>
      <c r="MYM97" s="38"/>
      <c r="MYN97" s="38"/>
      <c r="MYO97" s="38"/>
      <c r="MYP97" s="38"/>
      <c r="MYQ97" s="38"/>
      <c r="MYR97" s="38"/>
      <c r="MYS97" s="38"/>
      <c r="MYT97" s="38"/>
      <c r="MYU97" s="38"/>
      <c r="MYV97" s="38"/>
      <c r="MYW97" s="38"/>
      <c r="MYX97" s="38"/>
      <c r="MYY97" s="38"/>
      <c r="MYZ97" s="38"/>
      <c r="MZA97" s="38"/>
      <c r="MZB97" s="38"/>
      <c r="MZC97" s="38"/>
      <c r="MZD97" s="38"/>
      <c r="MZE97" s="38"/>
      <c r="MZF97" s="38"/>
      <c r="MZG97" s="38"/>
      <c r="MZH97" s="38"/>
      <c r="MZI97" s="38"/>
      <c r="MZJ97" s="38"/>
      <c r="MZK97" s="38"/>
      <c r="MZL97" s="38"/>
      <c r="MZM97" s="38"/>
      <c r="MZN97" s="38"/>
      <c r="MZO97" s="38"/>
      <c r="MZP97" s="38"/>
      <c r="MZQ97" s="38"/>
      <c r="MZR97" s="38"/>
      <c r="MZS97" s="38"/>
      <c r="MZT97" s="38"/>
      <c r="MZU97" s="38"/>
      <c r="MZV97" s="38"/>
      <c r="MZW97" s="38"/>
      <c r="MZX97" s="38"/>
      <c r="MZY97" s="38"/>
      <c r="MZZ97" s="38"/>
      <c r="NAA97" s="38"/>
      <c r="NAB97" s="38"/>
      <c r="NAC97" s="38"/>
      <c r="NAD97" s="38"/>
      <c r="NAE97" s="38"/>
      <c r="NAF97" s="38"/>
      <c r="NAG97" s="38"/>
      <c r="NAH97" s="38"/>
      <c r="NAI97" s="38"/>
      <c r="NAJ97" s="38"/>
      <c r="NAK97" s="38"/>
      <c r="NAL97" s="38"/>
      <c r="NAM97" s="38"/>
      <c r="NAN97" s="38"/>
      <c r="NAO97" s="38"/>
      <c r="NAP97" s="38"/>
      <c r="NAQ97" s="38"/>
      <c r="NAR97" s="38"/>
      <c r="NAS97" s="38"/>
      <c r="NAT97" s="38"/>
      <c r="NAU97" s="38"/>
      <c r="NAV97" s="38"/>
      <c r="NAW97" s="38"/>
      <c r="NAX97" s="38"/>
      <c r="NAY97" s="38"/>
      <c r="NAZ97" s="38"/>
      <c r="NBA97" s="38"/>
      <c r="NBB97" s="38"/>
      <c r="NBC97" s="38"/>
      <c r="NBD97" s="38"/>
      <c r="NBE97" s="38"/>
      <c r="NBF97" s="38"/>
      <c r="NBG97" s="38"/>
      <c r="NBH97" s="38"/>
      <c r="NBI97" s="38"/>
      <c r="NBJ97" s="38"/>
      <c r="NBK97" s="38"/>
      <c r="NBL97" s="38"/>
      <c r="NBM97" s="38"/>
      <c r="NBN97" s="38"/>
      <c r="NBO97" s="38"/>
      <c r="NBP97" s="38"/>
      <c r="NBQ97" s="38"/>
      <c r="NBR97" s="38"/>
      <c r="NBS97" s="38"/>
      <c r="NBT97" s="38"/>
      <c r="NBU97" s="38"/>
      <c r="NBV97" s="38"/>
      <c r="NBW97" s="38"/>
      <c r="NBX97" s="38"/>
      <c r="NBY97" s="38"/>
      <c r="NBZ97" s="38"/>
      <c r="NCA97" s="38"/>
      <c r="NCB97" s="38"/>
      <c r="NCC97" s="38"/>
      <c r="NCD97" s="38"/>
      <c r="NCE97" s="38"/>
      <c r="NCF97" s="38"/>
      <c r="NCG97" s="38"/>
      <c r="NCH97" s="38"/>
      <c r="NCI97" s="38"/>
      <c r="NCJ97" s="38"/>
      <c r="NCK97" s="38"/>
      <c r="NCL97" s="38"/>
      <c r="NCM97" s="38"/>
      <c r="NCN97" s="38"/>
      <c r="NCO97" s="38"/>
      <c r="NCP97" s="38"/>
      <c r="NCQ97" s="38"/>
      <c r="NCR97" s="38"/>
      <c r="NCS97" s="38"/>
      <c r="NCT97" s="38"/>
      <c r="NCU97" s="38"/>
      <c r="NCV97" s="38"/>
      <c r="NCW97" s="38"/>
      <c r="NCX97" s="38"/>
      <c r="NCY97" s="38"/>
      <c r="NCZ97" s="38"/>
      <c r="NDA97" s="38"/>
      <c r="NDB97" s="38"/>
      <c r="NDC97" s="38"/>
      <c r="NDD97" s="38"/>
      <c r="NDE97" s="38"/>
      <c r="NDF97" s="38"/>
      <c r="NDG97" s="38"/>
      <c r="NDH97" s="38"/>
      <c r="NDI97" s="38"/>
      <c r="NDJ97" s="38"/>
      <c r="NDK97" s="38"/>
      <c r="NDL97" s="38"/>
      <c r="NDM97" s="38"/>
      <c r="NDN97" s="38"/>
      <c r="NDO97" s="38"/>
      <c r="NDP97" s="38"/>
      <c r="NDQ97" s="38"/>
      <c r="NDR97" s="38"/>
      <c r="NDS97" s="38"/>
      <c r="NDT97" s="38"/>
      <c r="NDU97" s="38"/>
      <c r="NDV97" s="38"/>
      <c r="NDW97" s="38"/>
      <c r="NDX97" s="38"/>
      <c r="NDY97" s="38"/>
      <c r="NDZ97" s="38"/>
      <c r="NEA97" s="38"/>
      <c r="NEB97" s="38"/>
      <c r="NEC97" s="38"/>
      <c r="NED97" s="38"/>
      <c r="NEE97" s="38"/>
      <c r="NEF97" s="38"/>
      <c r="NEG97" s="38"/>
      <c r="NEH97" s="38"/>
      <c r="NEI97" s="38"/>
      <c r="NEJ97" s="38"/>
      <c r="NEK97" s="38"/>
      <c r="NEL97" s="38"/>
      <c r="NEM97" s="38"/>
      <c r="NEN97" s="38"/>
      <c r="NEO97" s="38"/>
      <c r="NEP97" s="38"/>
      <c r="NEQ97" s="38"/>
      <c r="NER97" s="38"/>
      <c r="NES97" s="38"/>
      <c r="NET97" s="38"/>
      <c r="NEU97" s="38"/>
      <c r="NEV97" s="38"/>
      <c r="NEW97" s="38"/>
      <c r="NEX97" s="38"/>
      <c r="NEY97" s="38"/>
      <c r="NEZ97" s="38"/>
      <c r="NFA97" s="38"/>
      <c r="NFB97" s="38"/>
      <c r="NFC97" s="38"/>
      <c r="NFD97" s="38"/>
      <c r="NFE97" s="38"/>
      <c r="NFF97" s="38"/>
      <c r="NFG97" s="38"/>
      <c r="NFH97" s="38"/>
      <c r="NFI97" s="38"/>
      <c r="NFJ97" s="38"/>
      <c r="NFK97" s="38"/>
      <c r="NFL97" s="38"/>
      <c r="NFM97" s="38"/>
      <c r="NFN97" s="38"/>
      <c r="NFO97" s="38"/>
      <c r="NFP97" s="38"/>
      <c r="NFQ97" s="38"/>
      <c r="NFR97" s="38"/>
      <c r="NFS97" s="38"/>
      <c r="NFT97" s="38"/>
      <c r="NFU97" s="38"/>
      <c r="NFV97" s="38"/>
      <c r="NFW97" s="38"/>
      <c r="NFX97" s="38"/>
      <c r="NFY97" s="38"/>
      <c r="NFZ97" s="38"/>
      <c r="NGA97" s="38"/>
      <c r="NGB97" s="38"/>
      <c r="NGC97" s="38"/>
      <c r="NGD97" s="38"/>
      <c r="NGE97" s="38"/>
      <c r="NGF97" s="38"/>
      <c r="NGG97" s="38"/>
      <c r="NGH97" s="38"/>
      <c r="NGI97" s="38"/>
      <c r="NGJ97" s="38"/>
      <c r="NGK97" s="38"/>
      <c r="NGL97" s="38"/>
      <c r="NGM97" s="38"/>
      <c r="NGN97" s="38"/>
      <c r="NGO97" s="38"/>
      <c r="NGP97" s="38"/>
      <c r="NGQ97" s="38"/>
      <c r="NGR97" s="38"/>
      <c r="NGS97" s="38"/>
      <c r="NGT97" s="38"/>
      <c r="NGU97" s="38"/>
      <c r="NGV97" s="38"/>
      <c r="NGW97" s="38"/>
      <c r="NGX97" s="38"/>
      <c r="NGY97" s="38"/>
      <c r="NGZ97" s="38"/>
      <c r="NHA97" s="38"/>
      <c r="NHB97" s="38"/>
      <c r="NHC97" s="38"/>
      <c r="NHD97" s="38"/>
      <c r="NHE97" s="38"/>
      <c r="NHF97" s="38"/>
      <c r="NHG97" s="38"/>
      <c r="NHH97" s="38"/>
      <c r="NHI97" s="38"/>
      <c r="NHJ97" s="38"/>
      <c r="NHK97" s="38"/>
      <c r="NHL97" s="38"/>
      <c r="NHM97" s="38"/>
      <c r="NHN97" s="38"/>
      <c r="NHO97" s="38"/>
      <c r="NHP97" s="38"/>
      <c r="NHQ97" s="38"/>
      <c r="NHR97" s="38"/>
      <c r="NHS97" s="38"/>
      <c r="NHT97" s="38"/>
      <c r="NHU97" s="38"/>
      <c r="NHV97" s="38"/>
      <c r="NHW97" s="38"/>
      <c r="NHX97" s="38"/>
      <c r="NHY97" s="38"/>
      <c r="NHZ97" s="38"/>
      <c r="NIA97" s="38"/>
      <c r="NIB97" s="38"/>
      <c r="NIC97" s="38"/>
      <c r="NID97" s="38"/>
      <c r="NIE97" s="38"/>
      <c r="NIF97" s="38"/>
      <c r="NIG97" s="38"/>
      <c r="NIH97" s="38"/>
      <c r="NII97" s="38"/>
      <c r="NIJ97" s="38"/>
      <c r="NIK97" s="38"/>
      <c r="NIL97" s="38"/>
      <c r="NIM97" s="38"/>
      <c r="NIN97" s="38"/>
      <c r="NIO97" s="38"/>
      <c r="NIP97" s="38"/>
      <c r="NIQ97" s="38"/>
      <c r="NIR97" s="38"/>
      <c r="NIS97" s="38"/>
      <c r="NIT97" s="38"/>
      <c r="NIU97" s="38"/>
      <c r="NIV97" s="38"/>
      <c r="NIW97" s="38"/>
      <c r="NIX97" s="38"/>
      <c r="NIY97" s="38"/>
      <c r="NIZ97" s="38"/>
      <c r="NJA97" s="38"/>
      <c r="NJB97" s="38"/>
      <c r="NJC97" s="38"/>
      <c r="NJD97" s="38"/>
      <c r="NJE97" s="38"/>
      <c r="NJF97" s="38"/>
      <c r="NJG97" s="38"/>
      <c r="NJH97" s="38"/>
      <c r="NJI97" s="38"/>
      <c r="NJJ97" s="38"/>
      <c r="NJK97" s="38"/>
      <c r="NJL97" s="38"/>
      <c r="NJM97" s="38"/>
      <c r="NJN97" s="38"/>
      <c r="NJO97" s="38"/>
      <c r="NJP97" s="38"/>
      <c r="NJQ97" s="38"/>
      <c r="NJR97" s="38"/>
      <c r="NJS97" s="38"/>
      <c r="NJT97" s="38"/>
      <c r="NJU97" s="38"/>
      <c r="NJV97" s="38"/>
      <c r="NJW97" s="38"/>
      <c r="NJX97" s="38"/>
      <c r="NJY97" s="38"/>
      <c r="NJZ97" s="38"/>
      <c r="NKA97" s="38"/>
      <c r="NKB97" s="38"/>
      <c r="NKC97" s="38"/>
      <c r="NKD97" s="38"/>
      <c r="NKE97" s="38"/>
      <c r="NKF97" s="38"/>
      <c r="NKG97" s="38"/>
      <c r="NKH97" s="38"/>
      <c r="NKI97" s="38"/>
      <c r="NKJ97" s="38"/>
      <c r="NKK97" s="38"/>
      <c r="NKL97" s="38"/>
      <c r="NKM97" s="38"/>
      <c r="NKN97" s="38"/>
      <c r="NKO97" s="38"/>
      <c r="NKP97" s="38"/>
      <c r="NKQ97" s="38"/>
      <c r="NKR97" s="38"/>
      <c r="NKS97" s="38"/>
      <c r="NKT97" s="38"/>
      <c r="NKU97" s="38"/>
      <c r="NKV97" s="38"/>
      <c r="NKW97" s="38"/>
      <c r="NKX97" s="38"/>
      <c r="NKY97" s="38"/>
      <c r="NKZ97" s="38"/>
      <c r="NLA97" s="38"/>
      <c r="NLB97" s="38"/>
      <c r="NLC97" s="38"/>
      <c r="NLD97" s="38"/>
      <c r="NLE97" s="38"/>
      <c r="NLF97" s="38"/>
      <c r="NLG97" s="38"/>
      <c r="NLH97" s="38"/>
      <c r="NLI97" s="38"/>
      <c r="NLJ97" s="38"/>
      <c r="NLK97" s="38"/>
      <c r="NLL97" s="38"/>
      <c r="NLM97" s="38"/>
      <c r="NLN97" s="38"/>
      <c r="NLO97" s="38"/>
      <c r="NLP97" s="38"/>
      <c r="NLQ97" s="38"/>
      <c r="NLR97" s="38"/>
      <c r="NLS97" s="38"/>
      <c r="NLT97" s="38"/>
      <c r="NLU97" s="38"/>
      <c r="NLV97" s="38"/>
      <c r="NLW97" s="38"/>
      <c r="NLX97" s="38"/>
      <c r="NLY97" s="38"/>
      <c r="NLZ97" s="38"/>
      <c r="NMA97" s="38"/>
      <c r="NMB97" s="38"/>
      <c r="NMC97" s="38"/>
      <c r="NMD97" s="38"/>
      <c r="NME97" s="38"/>
      <c r="NMF97" s="38"/>
      <c r="NMG97" s="38"/>
      <c r="NMH97" s="38"/>
      <c r="NMI97" s="38"/>
      <c r="NMJ97" s="38"/>
      <c r="NMK97" s="38"/>
      <c r="NML97" s="38"/>
      <c r="NMM97" s="38"/>
      <c r="NMN97" s="38"/>
      <c r="NMO97" s="38"/>
      <c r="NMP97" s="38"/>
      <c r="NMQ97" s="38"/>
      <c r="NMR97" s="38"/>
      <c r="NMS97" s="38"/>
      <c r="NMT97" s="38"/>
      <c r="NMU97" s="38"/>
      <c r="NMV97" s="38"/>
      <c r="NMW97" s="38"/>
      <c r="NMX97" s="38"/>
      <c r="NMY97" s="38"/>
      <c r="NMZ97" s="38"/>
      <c r="NNA97" s="38"/>
      <c r="NNB97" s="38"/>
      <c r="NNC97" s="38"/>
      <c r="NND97" s="38"/>
      <c r="NNE97" s="38"/>
      <c r="NNF97" s="38"/>
      <c r="NNG97" s="38"/>
      <c r="NNH97" s="38"/>
      <c r="NNI97" s="38"/>
      <c r="NNJ97" s="38"/>
      <c r="NNK97" s="38"/>
      <c r="NNL97" s="38"/>
      <c r="NNM97" s="38"/>
      <c r="NNN97" s="38"/>
      <c r="NNO97" s="38"/>
      <c r="NNP97" s="38"/>
      <c r="NNQ97" s="38"/>
      <c r="NNR97" s="38"/>
      <c r="NNS97" s="38"/>
      <c r="NNT97" s="38"/>
      <c r="NNU97" s="38"/>
      <c r="NNV97" s="38"/>
      <c r="NNW97" s="38"/>
      <c r="NNX97" s="38"/>
      <c r="NNY97" s="38"/>
      <c r="NNZ97" s="38"/>
      <c r="NOA97" s="38"/>
      <c r="NOB97" s="38"/>
      <c r="NOC97" s="38"/>
      <c r="NOD97" s="38"/>
      <c r="NOE97" s="38"/>
      <c r="NOF97" s="38"/>
      <c r="NOG97" s="38"/>
      <c r="NOH97" s="38"/>
      <c r="NOI97" s="38"/>
      <c r="NOJ97" s="38"/>
      <c r="NOK97" s="38"/>
      <c r="NOL97" s="38"/>
      <c r="NOM97" s="38"/>
      <c r="NON97" s="38"/>
      <c r="NOO97" s="38"/>
      <c r="NOP97" s="38"/>
      <c r="NOQ97" s="38"/>
      <c r="NOR97" s="38"/>
      <c r="NOS97" s="38"/>
      <c r="NOT97" s="38"/>
      <c r="NOU97" s="38"/>
      <c r="NOV97" s="38"/>
      <c r="NOW97" s="38"/>
      <c r="NOX97" s="38"/>
      <c r="NOY97" s="38"/>
      <c r="NOZ97" s="38"/>
      <c r="NPA97" s="38"/>
      <c r="NPB97" s="38"/>
      <c r="NPC97" s="38"/>
      <c r="NPD97" s="38"/>
      <c r="NPE97" s="38"/>
      <c r="NPF97" s="38"/>
      <c r="NPG97" s="38"/>
      <c r="NPH97" s="38"/>
      <c r="NPI97" s="38"/>
      <c r="NPJ97" s="38"/>
      <c r="NPK97" s="38"/>
      <c r="NPL97" s="38"/>
      <c r="NPM97" s="38"/>
      <c r="NPN97" s="38"/>
      <c r="NPO97" s="38"/>
      <c r="NPP97" s="38"/>
      <c r="NPQ97" s="38"/>
      <c r="NPR97" s="38"/>
      <c r="NPS97" s="38"/>
      <c r="NPT97" s="38"/>
      <c r="NPU97" s="38"/>
      <c r="NPV97" s="38"/>
      <c r="NPW97" s="38"/>
      <c r="NPX97" s="38"/>
      <c r="NPY97" s="38"/>
      <c r="NPZ97" s="38"/>
      <c r="NQA97" s="38"/>
      <c r="NQB97" s="38"/>
      <c r="NQC97" s="38"/>
      <c r="NQD97" s="38"/>
      <c r="NQE97" s="38"/>
      <c r="NQF97" s="38"/>
      <c r="NQG97" s="38"/>
      <c r="NQH97" s="38"/>
      <c r="NQI97" s="38"/>
      <c r="NQJ97" s="38"/>
      <c r="NQK97" s="38"/>
      <c r="NQL97" s="38"/>
      <c r="NQM97" s="38"/>
      <c r="NQN97" s="38"/>
      <c r="NQO97" s="38"/>
      <c r="NQP97" s="38"/>
      <c r="NQQ97" s="38"/>
      <c r="NQR97" s="38"/>
      <c r="NQS97" s="38"/>
      <c r="NQT97" s="38"/>
      <c r="NQU97" s="38"/>
      <c r="NQV97" s="38"/>
      <c r="NQW97" s="38"/>
      <c r="NQX97" s="38"/>
      <c r="NQY97" s="38"/>
      <c r="NQZ97" s="38"/>
      <c r="NRA97" s="38"/>
      <c r="NRB97" s="38"/>
      <c r="NRC97" s="38"/>
      <c r="NRD97" s="38"/>
      <c r="NRE97" s="38"/>
      <c r="NRF97" s="38"/>
      <c r="NRG97" s="38"/>
      <c r="NRH97" s="38"/>
      <c r="NRI97" s="38"/>
      <c r="NRJ97" s="38"/>
      <c r="NRK97" s="38"/>
      <c r="NRL97" s="38"/>
      <c r="NRM97" s="38"/>
      <c r="NRN97" s="38"/>
      <c r="NRO97" s="38"/>
      <c r="NRP97" s="38"/>
      <c r="NRQ97" s="38"/>
      <c r="NRR97" s="38"/>
      <c r="NRS97" s="38"/>
      <c r="NRT97" s="38"/>
      <c r="NRU97" s="38"/>
      <c r="NRV97" s="38"/>
      <c r="NRW97" s="38"/>
      <c r="NRX97" s="38"/>
      <c r="NRY97" s="38"/>
      <c r="NRZ97" s="38"/>
      <c r="NSA97" s="38"/>
      <c r="NSB97" s="38"/>
      <c r="NSC97" s="38"/>
      <c r="NSD97" s="38"/>
      <c r="NSE97" s="38"/>
      <c r="NSF97" s="38"/>
      <c r="NSG97" s="38"/>
      <c r="NSH97" s="38"/>
      <c r="NSI97" s="38"/>
      <c r="NSJ97" s="38"/>
      <c r="NSK97" s="38"/>
      <c r="NSL97" s="38"/>
      <c r="NSM97" s="38"/>
      <c r="NSN97" s="38"/>
      <c r="NSO97" s="38"/>
      <c r="NSP97" s="38"/>
      <c r="NSQ97" s="38"/>
      <c r="NSR97" s="38"/>
      <c r="NSS97" s="38"/>
      <c r="NST97" s="38"/>
      <c r="NSU97" s="38"/>
      <c r="NSV97" s="38"/>
      <c r="NSW97" s="38"/>
      <c r="NSX97" s="38"/>
      <c r="NSY97" s="38"/>
      <c r="NSZ97" s="38"/>
      <c r="NTA97" s="38"/>
      <c r="NTB97" s="38"/>
      <c r="NTC97" s="38"/>
      <c r="NTD97" s="38"/>
      <c r="NTE97" s="38"/>
      <c r="NTF97" s="38"/>
      <c r="NTG97" s="38"/>
      <c r="NTH97" s="38"/>
      <c r="NTI97" s="38"/>
      <c r="NTJ97" s="38"/>
      <c r="NTK97" s="38"/>
      <c r="NTL97" s="38"/>
      <c r="NTM97" s="38"/>
      <c r="NTN97" s="38"/>
      <c r="NTO97" s="38"/>
      <c r="NTP97" s="38"/>
      <c r="NTQ97" s="38"/>
      <c r="NTR97" s="38"/>
      <c r="NTS97" s="38"/>
      <c r="NTT97" s="38"/>
      <c r="NTU97" s="38"/>
      <c r="NTV97" s="38"/>
      <c r="NTW97" s="38"/>
      <c r="NTX97" s="38"/>
      <c r="NTY97" s="38"/>
      <c r="NTZ97" s="38"/>
      <c r="NUA97" s="38"/>
      <c r="NUB97" s="38"/>
      <c r="NUC97" s="38"/>
      <c r="NUD97" s="38"/>
      <c r="NUE97" s="38"/>
      <c r="NUF97" s="38"/>
      <c r="NUG97" s="38"/>
      <c r="NUH97" s="38"/>
      <c r="NUI97" s="38"/>
      <c r="NUJ97" s="38"/>
      <c r="NUK97" s="38"/>
      <c r="NUL97" s="38"/>
      <c r="NUM97" s="38"/>
      <c r="NUN97" s="38"/>
      <c r="NUO97" s="38"/>
      <c r="NUP97" s="38"/>
      <c r="NUQ97" s="38"/>
      <c r="NUR97" s="38"/>
      <c r="NUS97" s="38"/>
      <c r="NUT97" s="38"/>
      <c r="NUU97" s="38"/>
      <c r="NUV97" s="38"/>
      <c r="NUW97" s="38"/>
      <c r="NUX97" s="38"/>
      <c r="NUY97" s="38"/>
      <c r="NUZ97" s="38"/>
      <c r="NVA97" s="38"/>
      <c r="NVB97" s="38"/>
      <c r="NVC97" s="38"/>
      <c r="NVD97" s="38"/>
      <c r="NVE97" s="38"/>
      <c r="NVF97" s="38"/>
      <c r="NVG97" s="38"/>
      <c r="NVH97" s="38"/>
      <c r="NVI97" s="38"/>
      <c r="NVJ97" s="38"/>
      <c r="NVK97" s="38"/>
      <c r="NVL97" s="38"/>
      <c r="NVM97" s="38"/>
      <c r="NVN97" s="38"/>
      <c r="NVO97" s="38"/>
      <c r="NVP97" s="38"/>
      <c r="NVQ97" s="38"/>
      <c r="NVR97" s="38"/>
      <c r="NVS97" s="38"/>
      <c r="NVT97" s="38"/>
      <c r="NVU97" s="38"/>
      <c r="NVV97" s="38"/>
      <c r="NVW97" s="38"/>
      <c r="NVX97" s="38"/>
      <c r="NVY97" s="38"/>
      <c r="NVZ97" s="38"/>
      <c r="NWA97" s="38"/>
      <c r="NWB97" s="38"/>
      <c r="NWC97" s="38"/>
      <c r="NWD97" s="38"/>
      <c r="NWE97" s="38"/>
      <c r="NWF97" s="38"/>
      <c r="NWG97" s="38"/>
      <c r="NWH97" s="38"/>
      <c r="NWI97" s="38"/>
      <c r="NWJ97" s="38"/>
      <c r="NWK97" s="38"/>
      <c r="NWL97" s="38"/>
      <c r="NWM97" s="38"/>
      <c r="NWN97" s="38"/>
      <c r="NWO97" s="38"/>
      <c r="NWP97" s="38"/>
      <c r="NWQ97" s="38"/>
      <c r="NWR97" s="38"/>
      <c r="NWS97" s="38"/>
      <c r="NWT97" s="38"/>
      <c r="NWU97" s="38"/>
      <c r="NWV97" s="38"/>
      <c r="NWW97" s="38"/>
      <c r="NWX97" s="38"/>
      <c r="NWY97" s="38"/>
      <c r="NWZ97" s="38"/>
      <c r="NXA97" s="38"/>
      <c r="NXB97" s="38"/>
      <c r="NXC97" s="38"/>
      <c r="NXD97" s="38"/>
      <c r="NXE97" s="38"/>
      <c r="NXF97" s="38"/>
      <c r="NXG97" s="38"/>
      <c r="NXH97" s="38"/>
      <c r="NXI97" s="38"/>
      <c r="NXJ97" s="38"/>
      <c r="NXK97" s="38"/>
      <c r="NXL97" s="38"/>
      <c r="NXM97" s="38"/>
      <c r="NXN97" s="38"/>
      <c r="NXO97" s="38"/>
      <c r="NXP97" s="38"/>
      <c r="NXQ97" s="38"/>
      <c r="NXR97" s="38"/>
      <c r="NXS97" s="38"/>
      <c r="NXT97" s="38"/>
      <c r="NXU97" s="38"/>
      <c r="NXV97" s="38"/>
      <c r="NXW97" s="38"/>
      <c r="NXX97" s="38"/>
      <c r="NXY97" s="38"/>
      <c r="NXZ97" s="38"/>
      <c r="NYA97" s="38"/>
      <c r="NYB97" s="38"/>
      <c r="NYC97" s="38"/>
      <c r="NYD97" s="38"/>
      <c r="NYE97" s="38"/>
      <c r="NYF97" s="38"/>
      <c r="NYG97" s="38"/>
      <c r="NYH97" s="38"/>
      <c r="NYI97" s="38"/>
      <c r="NYJ97" s="38"/>
      <c r="NYK97" s="38"/>
      <c r="NYL97" s="38"/>
      <c r="NYM97" s="38"/>
      <c r="NYN97" s="38"/>
      <c r="NYO97" s="38"/>
      <c r="NYP97" s="38"/>
      <c r="NYQ97" s="38"/>
      <c r="NYR97" s="38"/>
      <c r="NYS97" s="38"/>
      <c r="NYT97" s="38"/>
      <c r="NYU97" s="38"/>
      <c r="NYV97" s="38"/>
      <c r="NYW97" s="38"/>
      <c r="NYX97" s="38"/>
      <c r="NYY97" s="38"/>
      <c r="NYZ97" s="38"/>
      <c r="NZA97" s="38"/>
      <c r="NZB97" s="38"/>
      <c r="NZC97" s="38"/>
      <c r="NZD97" s="38"/>
      <c r="NZE97" s="38"/>
      <c r="NZF97" s="38"/>
      <c r="NZG97" s="38"/>
      <c r="NZH97" s="38"/>
      <c r="NZI97" s="38"/>
      <c r="NZJ97" s="38"/>
      <c r="NZK97" s="38"/>
      <c r="NZL97" s="38"/>
      <c r="NZM97" s="38"/>
      <c r="NZN97" s="38"/>
      <c r="NZO97" s="38"/>
      <c r="NZP97" s="38"/>
      <c r="NZQ97" s="38"/>
      <c r="NZR97" s="38"/>
      <c r="NZS97" s="38"/>
      <c r="NZT97" s="38"/>
      <c r="NZU97" s="38"/>
      <c r="NZV97" s="38"/>
      <c r="NZW97" s="38"/>
      <c r="NZX97" s="38"/>
      <c r="NZY97" s="38"/>
      <c r="NZZ97" s="38"/>
      <c r="OAA97" s="38"/>
      <c r="OAB97" s="38"/>
      <c r="OAC97" s="38"/>
      <c r="OAD97" s="38"/>
      <c r="OAE97" s="38"/>
      <c r="OAF97" s="38"/>
      <c r="OAG97" s="38"/>
      <c r="OAH97" s="38"/>
      <c r="OAI97" s="38"/>
      <c r="OAJ97" s="38"/>
      <c r="OAK97" s="38"/>
      <c r="OAL97" s="38"/>
      <c r="OAM97" s="38"/>
      <c r="OAN97" s="38"/>
      <c r="OAO97" s="38"/>
      <c r="OAP97" s="38"/>
      <c r="OAQ97" s="38"/>
      <c r="OAR97" s="38"/>
      <c r="OAS97" s="38"/>
      <c r="OAT97" s="38"/>
      <c r="OAU97" s="38"/>
      <c r="OAV97" s="38"/>
      <c r="OAW97" s="38"/>
      <c r="OAX97" s="38"/>
      <c r="OAY97" s="38"/>
      <c r="OAZ97" s="38"/>
      <c r="OBA97" s="38"/>
      <c r="OBB97" s="38"/>
      <c r="OBC97" s="38"/>
      <c r="OBD97" s="38"/>
      <c r="OBE97" s="38"/>
      <c r="OBF97" s="38"/>
      <c r="OBG97" s="38"/>
      <c r="OBH97" s="38"/>
      <c r="OBI97" s="38"/>
      <c r="OBJ97" s="38"/>
      <c r="OBK97" s="38"/>
      <c r="OBL97" s="38"/>
      <c r="OBM97" s="38"/>
      <c r="OBN97" s="38"/>
      <c r="OBO97" s="38"/>
      <c r="OBP97" s="38"/>
      <c r="OBQ97" s="38"/>
      <c r="OBR97" s="38"/>
      <c r="OBS97" s="38"/>
      <c r="OBT97" s="38"/>
      <c r="OBU97" s="38"/>
      <c r="OBV97" s="38"/>
      <c r="OBW97" s="38"/>
      <c r="OBX97" s="38"/>
      <c r="OBY97" s="38"/>
      <c r="OBZ97" s="38"/>
      <c r="OCA97" s="38"/>
      <c r="OCB97" s="38"/>
      <c r="OCC97" s="38"/>
      <c r="OCD97" s="38"/>
      <c r="OCE97" s="38"/>
      <c r="OCF97" s="38"/>
      <c r="OCG97" s="38"/>
      <c r="OCH97" s="38"/>
      <c r="OCI97" s="38"/>
      <c r="OCJ97" s="38"/>
      <c r="OCK97" s="38"/>
      <c r="OCL97" s="38"/>
      <c r="OCM97" s="38"/>
      <c r="OCN97" s="38"/>
      <c r="OCO97" s="38"/>
      <c r="OCP97" s="38"/>
      <c r="OCQ97" s="38"/>
      <c r="OCR97" s="38"/>
      <c r="OCS97" s="38"/>
      <c r="OCT97" s="38"/>
      <c r="OCU97" s="38"/>
      <c r="OCV97" s="38"/>
      <c r="OCW97" s="38"/>
      <c r="OCX97" s="38"/>
      <c r="OCY97" s="38"/>
      <c r="OCZ97" s="38"/>
      <c r="ODA97" s="38"/>
      <c r="ODB97" s="38"/>
      <c r="ODC97" s="38"/>
      <c r="ODD97" s="38"/>
      <c r="ODE97" s="38"/>
      <c r="ODF97" s="38"/>
      <c r="ODG97" s="38"/>
      <c r="ODH97" s="38"/>
      <c r="ODI97" s="38"/>
      <c r="ODJ97" s="38"/>
      <c r="ODK97" s="38"/>
      <c r="ODL97" s="38"/>
      <c r="ODM97" s="38"/>
      <c r="ODN97" s="38"/>
      <c r="ODO97" s="38"/>
      <c r="ODP97" s="38"/>
      <c r="ODQ97" s="38"/>
      <c r="ODR97" s="38"/>
      <c r="ODS97" s="38"/>
      <c r="ODT97" s="38"/>
      <c r="ODU97" s="38"/>
      <c r="ODV97" s="38"/>
      <c r="ODW97" s="38"/>
      <c r="ODX97" s="38"/>
      <c r="ODY97" s="38"/>
      <c r="ODZ97" s="38"/>
      <c r="OEA97" s="38"/>
      <c r="OEB97" s="38"/>
      <c r="OEC97" s="38"/>
      <c r="OED97" s="38"/>
      <c r="OEE97" s="38"/>
      <c r="OEF97" s="38"/>
      <c r="OEG97" s="38"/>
      <c r="OEH97" s="38"/>
      <c r="OEI97" s="38"/>
      <c r="OEJ97" s="38"/>
      <c r="OEK97" s="38"/>
      <c r="OEL97" s="38"/>
      <c r="OEM97" s="38"/>
      <c r="OEN97" s="38"/>
      <c r="OEO97" s="38"/>
      <c r="OEP97" s="38"/>
      <c r="OEQ97" s="38"/>
      <c r="OER97" s="38"/>
      <c r="OES97" s="38"/>
      <c r="OET97" s="38"/>
      <c r="OEU97" s="38"/>
      <c r="OEV97" s="38"/>
      <c r="OEW97" s="38"/>
      <c r="OEX97" s="38"/>
      <c r="OEY97" s="38"/>
      <c r="OEZ97" s="38"/>
      <c r="OFA97" s="38"/>
      <c r="OFB97" s="38"/>
      <c r="OFC97" s="38"/>
      <c r="OFD97" s="38"/>
      <c r="OFE97" s="38"/>
      <c r="OFF97" s="38"/>
      <c r="OFG97" s="38"/>
      <c r="OFH97" s="38"/>
      <c r="OFI97" s="38"/>
      <c r="OFJ97" s="38"/>
      <c r="OFK97" s="38"/>
      <c r="OFL97" s="38"/>
      <c r="OFM97" s="38"/>
      <c r="OFN97" s="38"/>
      <c r="OFO97" s="38"/>
      <c r="OFP97" s="38"/>
      <c r="OFQ97" s="38"/>
      <c r="OFR97" s="38"/>
      <c r="OFS97" s="38"/>
      <c r="OFT97" s="38"/>
      <c r="OFU97" s="38"/>
      <c r="OFV97" s="38"/>
      <c r="OFW97" s="38"/>
      <c r="OFX97" s="38"/>
      <c r="OFY97" s="38"/>
      <c r="OFZ97" s="38"/>
      <c r="OGA97" s="38"/>
      <c r="OGB97" s="38"/>
      <c r="OGC97" s="38"/>
      <c r="OGD97" s="38"/>
      <c r="OGE97" s="38"/>
      <c r="OGF97" s="38"/>
      <c r="OGG97" s="38"/>
      <c r="OGH97" s="38"/>
      <c r="OGI97" s="38"/>
      <c r="OGJ97" s="38"/>
      <c r="OGK97" s="38"/>
      <c r="OGL97" s="38"/>
      <c r="OGM97" s="38"/>
      <c r="OGN97" s="38"/>
      <c r="OGO97" s="38"/>
      <c r="OGP97" s="38"/>
      <c r="OGQ97" s="38"/>
      <c r="OGR97" s="38"/>
      <c r="OGS97" s="38"/>
      <c r="OGT97" s="38"/>
      <c r="OGU97" s="38"/>
      <c r="OGV97" s="38"/>
      <c r="OGW97" s="38"/>
      <c r="OGX97" s="38"/>
      <c r="OGY97" s="38"/>
      <c r="OGZ97" s="38"/>
      <c r="OHA97" s="38"/>
      <c r="OHB97" s="38"/>
      <c r="OHC97" s="38"/>
      <c r="OHD97" s="38"/>
      <c r="OHE97" s="38"/>
      <c r="OHF97" s="38"/>
      <c r="OHG97" s="38"/>
      <c r="OHH97" s="38"/>
      <c r="OHI97" s="38"/>
      <c r="OHJ97" s="38"/>
      <c r="OHK97" s="38"/>
      <c r="OHL97" s="38"/>
      <c r="OHM97" s="38"/>
      <c r="OHN97" s="38"/>
      <c r="OHO97" s="38"/>
      <c r="OHP97" s="38"/>
      <c r="OHQ97" s="38"/>
      <c r="OHR97" s="38"/>
      <c r="OHS97" s="38"/>
      <c r="OHT97" s="38"/>
      <c r="OHU97" s="38"/>
      <c r="OHV97" s="38"/>
      <c r="OHW97" s="38"/>
      <c r="OHX97" s="38"/>
      <c r="OHY97" s="38"/>
      <c r="OHZ97" s="38"/>
      <c r="OIA97" s="38"/>
      <c r="OIB97" s="38"/>
      <c r="OIC97" s="38"/>
      <c r="OID97" s="38"/>
      <c r="OIE97" s="38"/>
      <c r="OIF97" s="38"/>
      <c r="OIG97" s="38"/>
      <c r="OIH97" s="38"/>
      <c r="OII97" s="38"/>
      <c r="OIJ97" s="38"/>
      <c r="OIK97" s="38"/>
      <c r="OIL97" s="38"/>
      <c r="OIM97" s="38"/>
      <c r="OIN97" s="38"/>
      <c r="OIO97" s="38"/>
      <c r="OIP97" s="38"/>
      <c r="OIQ97" s="38"/>
      <c r="OIR97" s="38"/>
      <c r="OIS97" s="38"/>
      <c r="OIT97" s="38"/>
      <c r="OIU97" s="38"/>
      <c r="OIV97" s="38"/>
      <c r="OIW97" s="38"/>
      <c r="OIX97" s="38"/>
      <c r="OIY97" s="38"/>
      <c r="OIZ97" s="38"/>
      <c r="OJA97" s="38"/>
      <c r="OJB97" s="38"/>
      <c r="OJC97" s="38"/>
      <c r="OJD97" s="38"/>
      <c r="OJE97" s="38"/>
      <c r="OJF97" s="38"/>
      <c r="OJG97" s="38"/>
      <c r="OJH97" s="38"/>
      <c r="OJI97" s="38"/>
      <c r="OJJ97" s="38"/>
      <c r="OJK97" s="38"/>
      <c r="OJL97" s="38"/>
      <c r="OJM97" s="38"/>
      <c r="OJN97" s="38"/>
      <c r="OJO97" s="38"/>
      <c r="OJP97" s="38"/>
      <c r="OJQ97" s="38"/>
      <c r="OJR97" s="38"/>
      <c r="OJS97" s="38"/>
      <c r="OJT97" s="38"/>
      <c r="OJU97" s="38"/>
      <c r="OJV97" s="38"/>
      <c r="OJW97" s="38"/>
      <c r="OJX97" s="38"/>
      <c r="OJY97" s="38"/>
      <c r="OJZ97" s="38"/>
      <c r="OKA97" s="38"/>
      <c r="OKB97" s="38"/>
      <c r="OKC97" s="38"/>
      <c r="OKD97" s="38"/>
      <c r="OKE97" s="38"/>
      <c r="OKF97" s="38"/>
      <c r="OKG97" s="38"/>
      <c r="OKH97" s="38"/>
      <c r="OKI97" s="38"/>
      <c r="OKJ97" s="38"/>
      <c r="OKK97" s="38"/>
      <c r="OKL97" s="38"/>
      <c r="OKM97" s="38"/>
      <c r="OKN97" s="38"/>
      <c r="OKO97" s="38"/>
      <c r="OKP97" s="38"/>
      <c r="OKQ97" s="38"/>
      <c r="OKR97" s="38"/>
      <c r="OKS97" s="38"/>
      <c r="OKT97" s="38"/>
      <c r="OKU97" s="38"/>
      <c r="OKV97" s="38"/>
      <c r="OKW97" s="38"/>
      <c r="OKX97" s="38"/>
      <c r="OKY97" s="38"/>
      <c r="OKZ97" s="38"/>
      <c r="OLA97" s="38"/>
      <c r="OLB97" s="38"/>
      <c r="OLC97" s="38"/>
      <c r="OLD97" s="38"/>
      <c r="OLE97" s="38"/>
      <c r="OLF97" s="38"/>
      <c r="OLG97" s="38"/>
      <c r="OLH97" s="38"/>
      <c r="OLI97" s="38"/>
      <c r="OLJ97" s="38"/>
      <c r="OLK97" s="38"/>
      <c r="OLL97" s="38"/>
      <c r="OLM97" s="38"/>
      <c r="OLN97" s="38"/>
      <c r="OLO97" s="38"/>
      <c r="OLP97" s="38"/>
      <c r="OLQ97" s="38"/>
      <c r="OLR97" s="38"/>
      <c r="OLS97" s="38"/>
      <c r="OLT97" s="38"/>
      <c r="OLU97" s="38"/>
      <c r="OLV97" s="38"/>
      <c r="OLW97" s="38"/>
      <c r="OLX97" s="38"/>
      <c r="OLY97" s="38"/>
      <c r="OLZ97" s="38"/>
      <c r="OMA97" s="38"/>
      <c r="OMB97" s="38"/>
      <c r="OMC97" s="38"/>
      <c r="OMD97" s="38"/>
      <c r="OME97" s="38"/>
      <c r="OMF97" s="38"/>
      <c r="OMG97" s="38"/>
      <c r="OMH97" s="38"/>
      <c r="OMI97" s="38"/>
      <c r="OMJ97" s="38"/>
      <c r="OMK97" s="38"/>
      <c r="OML97" s="38"/>
      <c r="OMM97" s="38"/>
      <c r="OMN97" s="38"/>
      <c r="OMO97" s="38"/>
      <c r="OMP97" s="38"/>
      <c r="OMQ97" s="38"/>
      <c r="OMR97" s="38"/>
      <c r="OMS97" s="38"/>
      <c r="OMT97" s="38"/>
      <c r="OMU97" s="38"/>
      <c r="OMV97" s="38"/>
      <c r="OMW97" s="38"/>
      <c r="OMX97" s="38"/>
      <c r="OMY97" s="38"/>
      <c r="OMZ97" s="38"/>
      <c r="ONA97" s="38"/>
      <c r="ONB97" s="38"/>
      <c r="ONC97" s="38"/>
      <c r="OND97" s="38"/>
      <c r="ONE97" s="38"/>
      <c r="ONF97" s="38"/>
      <c r="ONG97" s="38"/>
      <c r="ONH97" s="38"/>
      <c r="ONI97" s="38"/>
      <c r="ONJ97" s="38"/>
      <c r="ONK97" s="38"/>
      <c r="ONL97" s="38"/>
      <c r="ONM97" s="38"/>
      <c r="ONN97" s="38"/>
      <c r="ONO97" s="38"/>
      <c r="ONP97" s="38"/>
      <c r="ONQ97" s="38"/>
      <c r="ONR97" s="38"/>
      <c r="ONS97" s="38"/>
      <c r="ONT97" s="38"/>
      <c r="ONU97" s="38"/>
      <c r="ONV97" s="38"/>
      <c r="ONW97" s="38"/>
      <c r="ONX97" s="38"/>
      <c r="ONY97" s="38"/>
      <c r="ONZ97" s="38"/>
      <c r="OOA97" s="38"/>
      <c r="OOB97" s="38"/>
      <c r="OOC97" s="38"/>
      <c r="OOD97" s="38"/>
      <c r="OOE97" s="38"/>
      <c r="OOF97" s="38"/>
      <c r="OOG97" s="38"/>
      <c r="OOH97" s="38"/>
      <c r="OOI97" s="38"/>
      <c r="OOJ97" s="38"/>
      <c r="OOK97" s="38"/>
      <c r="OOL97" s="38"/>
      <c r="OOM97" s="38"/>
      <c r="OON97" s="38"/>
      <c r="OOO97" s="38"/>
      <c r="OOP97" s="38"/>
      <c r="OOQ97" s="38"/>
      <c r="OOR97" s="38"/>
      <c r="OOS97" s="38"/>
      <c r="OOT97" s="38"/>
      <c r="OOU97" s="38"/>
      <c r="OOV97" s="38"/>
      <c r="OOW97" s="38"/>
      <c r="OOX97" s="38"/>
      <c r="OOY97" s="38"/>
      <c r="OOZ97" s="38"/>
      <c r="OPA97" s="38"/>
      <c r="OPB97" s="38"/>
      <c r="OPC97" s="38"/>
      <c r="OPD97" s="38"/>
      <c r="OPE97" s="38"/>
      <c r="OPF97" s="38"/>
      <c r="OPG97" s="38"/>
      <c r="OPH97" s="38"/>
      <c r="OPI97" s="38"/>
      <c r="OPJ97" s="38"/>
      <c r="OPK97" s="38"/>
      <c r="OPL97" s="38"/>
      <c r="OPM97" s="38"/>
      <c r="OPN97" s="38"/>
      <c r="OPO97" s="38"/>
      <c r="OPP97" s="38"/>
      <c r="OPQ97" s="38"/>
      <c r="OPR97" s="38"/>
      <c r="OPS97" s="38"/>
      <c r="OPT97" s="38"/>
      <c r="OPU97" s="38"/>
      <c r="OPV97" s="38"/>
      <c r="OPW97" s="38"/>
      <c r="OPX97" s="38"/>
      <c r="OPY97" s="38"/>
      <c r="OPZ97" s="38"/>
      <c r="OQA97" s="38"/>
      <c r="OQB97" s="38"/>
      <c r="OQC97" s="38"/>
      <c r="OQD97" s="38"/>
      <c r="OQE97" s="38"/>
      <c r="OQF97" s="38"/>
      <c r="OQG97" s="38"/>
      <c r="OQH97" s="38"/>
      <c r="OQI97" s="38"/>
      <c r="OQJ97" s="38"/>
      <c r="OQK97" s="38"/>
      <c r="OQL97" s="38"/>
      <c r="OQM97" s="38"/>
      <c r="OQN97" s="38"/>
      <c r="OQO97" s="38"/>
      <c r="OQP97" s="38"/>
      <c r="OQQ97" s="38"/>
      <c r="OQR97" s="38"/>
      <c r="OQS97" s="38"/>
      <c r="OQT97" s="38"/>
      <c r="OQU97" s="38"/>
      <c r="OQV97" s="38"/>
      <c r="OQW97" s="38"/>
      <c r="OQX97" s="38"/>
      <c r="OQY97" s="38"/>
      <c r="OQZ97" s="38"/>
      <c r="ORA97" s="38"/>
      <c r="ORB97" s="38"/>
      <c r="ORC97" s="38"/>
      <c r="ORD97" s="38"/>
      <c r="ORE97" s="38"/>
      <c r="ORF97" s="38"/>
      <c r="ORG97" s="38"/>
      <c r="ORH97" s="38"/>
      <c r="ORI97" s="38"/>
      <c r="ORJ97" s="38"/>
      <c r="ORK97" s="38"/>
      <c r="ORL97" s="38"/>
      <c r="ORM97" s="38"/>
      <c r="ORN97" s="38"/>
      <c r="ORO97" s="38"/>
      <c r="ORP97" s="38"/>
      <c r="ORQ97" s="38"/>
      <c r="ORR97" s="38"/>
      <c r="ORS97" s="38"/>
      <c r="ORT97" s="38"/>
      <c r="ORU97" s="38"/>
      <c r="ORV97" s="38"/>
      <c r="ORW97" s="38"/>
      <c r="ORX97" s="38"/>
      <c r="ORY97" s="38"/>
      <c r="ORZ97" s="38"/>
      <c r="OSA97" s="38"/>
      <c r="OSB97" s="38"/>
      <c r="OSC97" s="38"/>
      <c r="OSD97" s="38"/>
      <c r="OSE97" s="38"/>
      <c r="OSF97" s="38"/>
      <c r="OSG97" s="38"/>
      <c r="OSH97" s="38"/>
      <c r="OSI97" s="38"/>
      <c r="OSJ97" s="38"/>
      <c r="OSK97" s="38"/>
      <c r="OSL97" s="38"/>
      <c r="OSM97" s="38"/>
      <c r="OSN97" s="38"/>
      <c r="OSO97" s="38"/>
      <c r="OSP97" s="38"/>
      <c r="OSQ97" s="38"/>
      <c r="OSR97" s="38"/>
      <c r="OSS97" s="38"/>
      <c r="OST97" s="38"/>
      <c r="OSU97" s="38"/>
      <c r="OSV97" s="38"/>
      <c r="OSW97" s="38"/>
      <c r="OSX97" s="38"/>
      <c r="OSY97" s="38"/>
      <c r="OSZ97" s="38"/>
      <c r="OTA97" s="38"/>
      <c r="OTB97" s="38"/>
      <c r="OTC97" s="38"/>
      <c r="OTD97" s="38"/>
      <c r="OTE97" s="38"/>
      <c r="OTF97" s="38"/>
      <c r="OTG97" s="38"/>
      <c r="OTH97" s="38"/>
      <c r="OTI97" s="38"/>
      <c r="OTJ97" s="38"/>
      <c r="OTK97" s="38"/>
      <c r="OTL97" s="38"/>
      <c r="OTM97" s="38"/>
      <c r="OTN97" s="38"/>
      <c r="OTO97" s="38"/>
      <c r="OTP97" s="38"/>
      <c r="OTQ97" s="38"/>
      <c r="OTR97" s="38"/>
      <c r="OTS97" s="38"/>
      <c r="OTT97" s="38"/>
      <c r="OTU97" s="38"/>
      <c r="OTV97" s="38"/>
      <c r="OTW97" s="38"/>
      <c r="OTX97" s="38"/>
      <c r="OTY97" s="38"/>
      <c r="OTZ97" s="38"/>
      <c r="OUA97" s="38"/>
      <c r="OUB97" s="38"/>
      <c r="OUC97" s="38"/>
      <c r="OUD97" s="38"/>
      <c r="OUE97" s="38"/>
      <c r="OUF97" s="38"/>
      <c r="OUG97" s="38"/>
      <c r="OUH97" s="38"/>
      <c r="OUI97" s="38"/>
      <c r="OUJ97" s="38"/>
      <c r="OUK97" s="38"/>
      <c r="OUL97" s="38"/>
      <c r="OUM97" s="38"/>
      <c r="OUN97" s="38"/>
      <c r="OUO97" s="38"/>
      <c r="OUP97" s="38"/>
      <c r="OUQ97" s="38"/>
      <c r="OUR97" s="38"/>
      <c r="OUS97" s="38"/>
      <c r="OUT97" s="38"/>
      <c r="OUU97" s="38"/>
      <c r="OUV97" s="38"/>
      <c r="OUW97" s="38"/>
      <c r="OUX97" s="38"/>
      <c r="OUY97" s="38"/>
      <c r="OUZ97" s="38"/>
      <c r="OVA97" s="38"/>
      <c r="OVB97" s="38"/>
      <c r="OVC97" s="38"/>
      <c r="OVD97" s="38"/>
      <c r="OVE97" s="38"/>
      <c r="OVF97" s="38"/>
      <c r="OVG97" s="38"/>
      <c r="OVH97" s="38"/>
      <c r="OVI97" s="38"/>
      <c r="OVJ97" s="38"/>
      <c r="OVK97" s="38"/>
      <c r="OVL97" s="38"/>
      <c r="OVM97" s="38"/>
      <c r="OVN97" s="38"/>
      <c r="OVO97" s="38"/>
      <c r="OVP97" s="38"/>
      <c r="OVQ97" s="38"/>
      <c r="OVR97" s="38"/>
      <c r="OVS97" s="38"/>
      <c r="OVT97" s="38"/>
      <c r="OVU97" s="38"/>
      <c r="OVV97" s="38"/>
      <c r="OVW97" s="38"/>
      <c r="OVX97" s="38"/>
      <c r="OVY97" s="38"/>
      <c r="OVZ97" s="38"/>
      <c r="OWA97" s="38"/>
      <c r="OWB97" s="38"/>
      <c r="OWC97" s="38"/>
      <c r="OWD97" s="38"/>
      <c r="OWE97" s="38"/>
      <c r="OWF97" s="38"/>
      <c r="OWG97" s="38"/>
      <c r="OWH97" s="38"/>
      <c r="OWI97" s="38"/>
      <c r="OWJ97" s="38"/>
      <c r="OWK97" s="38"/>
      <c r="OWL97" s="38"/>
      <c r="OWM97" s="38"/>
      <c r="OWN97" s="38"/>
      <c r="OWO97" s="38"/>
      <c r="OWP97" s="38"/>
      <c r="OWQ97" s="38"/>
      <c r="OWR97" s="38"/>
      <c r="OWS97" s="38"/>
      <c r="OWT97" s="38"/>
      <c r="OWU97" s="38"/>
      <c r="OWV97" s="38"/>
      <c r="OWW97" s="38"/>
      <c r="OWX97" s="38"/>
      <c r="OWY97" s="38"/>
      <c r="OWZ97" s="38"/>
      <c r="OXA97" s="38"/>
      <c r="OXB97" s="38"/>
      <c r="OXC97" s="38"/>
      <c r="OXD97" s="38"/>
      <c r="OXE97" s="38"/>
      <c r="OXF97" s="38"/>
      <c r="OXG97" s="38"/>
      <c r="OXH97" s="38"/>
      <c r="OXI97" s="38"/>
      <c r="OXJ97" s="38"/>
      <c r="OXK97" s="38"/>
      <c r="OXL97" s="38"/>
      <c r="OXM97" s="38"/>
      <c r="OXN97" s="38"/>
      <c r="OXO97" s="38"/>
      <c r="OXP97" s="38"/>
      <c r="OXQ97" s="38"/>
      <c r="OXR97" s="38"/>
      <c r="OXS97" s="38"/>
      <c r="OXT97" s="38"/>
      <c r="OXU97" s="38"/>
      <c r="OXV97" s="38"/>
      <c r="OXW97" s="38"/>
      <c r="OXX97" s="38"/>
      <c r="OXY97" s="38"/>
      <c r="OXZ97" s="38"/>
      <c r="OYA97" s="38"/>
      <c r="OYB97" s="38"/>
      <c r="OYC97" s="38"/>
      <c r="OYD97" s="38"/>
      <c r="OYE97" s="38"/>
      <c r="OYF97" s="38"/>
      <c r="OYG97" s="38"/>
      <c r="OYH97" s="38"/>
      <c r="OYI97" s="38"/>
      <c r="OYJ97" s="38"/>
      <c r="OYK97" s="38"/>
      <c r="OYL97" s="38"/>
      <c r="OYM97" s="38"/>
      <c r="OYN97" s="38"/>
      <c r="OYO97" s="38"/>
      <c r="OYP97" s="38"/>
      <c r="OYQ97" s="38"/>
      <c r="OYR97" s="38"/>
      <c r="OYS97" s="38"/>
      <c r="OYT97" s="38"/>
      <c r="OYU97" s="38"/>
      <c r="OYV97" s="38"/>
      <c r="OYW97" s="38"/>
      <c r="OYX97" s="38"/>
      <c r="OYY97" s="38"/>
      <c r="OYZ97" s="38"/>
      <c r="OZA97" s="38"/>
      <c r="OZB97" s="38"/>
      <c r="OZC97" s="38"/>
      <c r="OZD97" s="38"/>
      <c r="OZE97" s="38"/>
      <c r="OZF97" s="38"/>
      <c r="OZG97" s="38"/>
      <c r="OZH97" s="38"/>
      <c r="OZI97" s="38"/>
      <c r="OZJ97" s="38"/>
      <c r="OZK97" s="38"/>
      <c r="OZL97" s="38"/>
      <c r="OZM97" s="38"/>
      <c r="OZN97" s="38"/>
      <c r="OZO97" s="38"/>
      <c r="OZP97" s="38"/>
      <c r="OZQ97" s="38"/>
      <c r="OZR97" s="38"/>
      <c r="OZS97" s="38"/>
      <c r="OZT97" s="38"/>
      <c r="OZU97" s="38"/>
      <c r="OZV97" s="38"/>
      <c r="OZW97" s="38"/>
      <c r="OZX97" s="38"/>
      <c r="OZY97" s="38"/>
      <c r="OZZ97" s="38"/>
      <c r="PAA97" s="38"/>
      <c r="PAB97" s="38"/>
      <c r="PAC97" s="38"/>
      <c r="PAD97" s="38"/>
      <c r="PAE97" s="38"/>
      <c r="PAF97" s="38"/>
      <c r="PAG97" s="38"/>
      <c r="PAH97" s="38"/>
      <c r="PAI97" s="38"/>
      <c r="PAJ97" s="38"/>
      <c r="PAK97" s="38"/>
      <c r="PAL97" s="38"/>
      <c r="PAM97" s="38"/>
      <c r="PAN97" s="38"/>
      <c r="PAO97" s="38"/>
      <c r="PAP97" s="38"/>
      <c r="PAQ97" s="38"/>
      <c r="PAR97" s="38"/>
      <c r="PAS97" s="38"/>
      <c r="PAT97" s="38"/>
      <c r="PAU97" s="38"/>
      <c r="PAV97" s="38"/>
      <c r="PAW97" s="38"/>
      <c r="PAX97" s="38"/>
      <c r="PAY97" s="38"/>
      <c r="PAZ97" s="38"/>
      <c r="PBA97" s="38"/>
      <c r="PBB97" s="38"/>
      <c r="PBC97" s="38"/>
      <c r="PBD97" s="38"/>
      <c r="PBE97" s="38"/>
      <c r="PBF97" s="38"/>
      <c r="PBG97" s="38"/>
      <c r="PBH97" s="38"/>
      <c r="PBI97" s="38"/>
      <c r="PBJ97" s="38"/>
      <c r="PBK97" s="38"/>
      <c r="PBL97" s="38"/>
      <c r="PBM97" s="38"/>
      <c r="PBN97" s="38"/>
      <c r="PBO97" s="38"/>
      <c r="PBP97" s="38"/>
      <c r="PBQ97" s="38"/>
      <c r="PBR97" s="38"/>
      <c r="PBS97" s="38"/>
      <c r="PBT97" s="38"/>
      <c r="PBU97" s="38"/>
      <c r="PBV97" s="38"/>
      <c r="PBW97" s="38"/>
      <c r="PBX97" s="38"/>
      <c r="PBY97" s="38"/>
      <c r="PBZ97" s="38"/>
      <c r="PCA97" s="38"/>
      <c r="PCB97" s="38"/>
      <c r="PCC97" s="38"/>
      <c r="PCD97" s="38"/>
      <c r="PCE97" s="38"/>
      <c r="PCF97" s="38"/>
      <c r="PCG97" s="38"/>
      <c r="PCH97" s="38"/>
      <c r="PCI97" s="38"/>
      <c r="PCJ97" s="38"/>
      <c r="PCK97" s="38"/>
      <c r="PCL97" s="38"/>
      <c r="PCM97" s="38"/>
      <c r="PCN97" s="38"/>
      <c r="PCO97" s="38"/>
      <c r="PCP97" s="38"/>
      <c r="PCQ97" s="38"/>
      <c r="PCR97" s="38"/>
      <c r="PCS97" s="38"/>
      <c r="PCT97" s="38"/>
      <c r="PCU97" s="38"/>
      <c r="PCV97" s="38"/>
      <c r="PCW97" s="38"/>
      <c r="PCX97" s="38"/>
      <c r="PCY97" s="38"/>
      <c r="PCZ97" s="38"/>
      <c r="PDA97" s="38"/>
      <c r="PDB97" s="38"/>
      <c r="PDC97" s="38"/>
      <c r="PDD97" s="38"/>
      <c r="PDE97" s="38"/>
      <c r="PDF97" s="38"/>
      <c r="PDG97" s="38"/>
      <c r="PDH97" s="38"/>
      <c r="PDI97" s="38"/>
      <c r="PDJ97" s="38"/>
      <c r="PDK97" s="38"/>
      <c r="PDL97" s="38"/>
      <c r="PDM97" s="38"/>
      <c r="PDN97" s="38"/>
      <c r="PDO97" s="38"/>
      <c r="PDP97" s="38"/>
      <c r="PDQ97" s="38"/>
      <c r="PDR97" s="38"/>
      <c r="PDS97" s="38"/>
      <c r="PDT97" s="38"/>
      <c r="PDU97" s="38"/>
      <c r="PDV97" s="38"/>
      <c r="PDW97" s="38"/>
      <c r="PDX97" s="38"/>
      <c r="PDY97" s="38"/>
      <c r="PDZ97" s="38"/>
      <c r="PEA97" s="38"/>
      <c r="PEB97" s="38"/>
      <c r="PEC97" s="38"/>
      <c r="PED97" s="38"/>
      <c r="PEE97" s="38"/>
      <c r="PEF97" s="38"/>
      <c r="PEG97" s="38"/>
      <c r="PEH97" s="38"/>
      <c r="PEI97" s="38"/>
      <c r="PEJ97" s="38"/>
      <c r="PEK97" s="38"/>
      <c r="PEL97" s="38"/>
      <c r="PEM97" s="38"/>
      <c r="PEN97" s="38"/>
      <c r="PEO97" s="38"/>
      <c r="PEP97" s="38"/>
      <c r="PEQ97" s="38"/>
      <c r="PER97" s="38"/>
      <c r="PES97" s="38"/>
      <c r="PET97" s="38"/>
      <c r="PEU97" s="38"/>
      <c r="PEV97" s="38"/>
      <c r="PEW97" s="38"/>
      <c r="PEX97" s="38"/>
      <c r="PEY97" s="38"/>
      <c r="PEZ97" s="38"/>
      <c r="PFA97" s="38"/>
      <c r="PFB97" s="38"/>
      <c r="PFC97" s="38"/>
      <c r="PFD97" s="38"/>
      <c r="PFE97" s="38"/>
      <c r="PFF97" s="38"/>
      <c r="PFG97" s="38"/>
      <c r="PFH97" s="38"/>
      <c r="PFI97" s="38"/>
      <c r="PFJ97" s="38"/>
      <c r="PFK97" s="38"/>
      <c r="PFL97" s="38"/>
      <c r="PFM97" s="38"/>
      <c r="PFN97" s="38"/>
      <c r="PFO97" s="38"/>
      <c r="PFP97" s="38"/>
      <c r="PFQ97" s="38"/>
      <c r="PFR97" s="38"/>
      <c r="PFS97" s="38"/>
      <c r="PFT97" s="38"/>
      <c r="PFU97" s="38"/>
      <c r="PFV97" s="38"/>
      <c r="PFW97" s="38"/>
      <c r="PFX97" s="38"/>
      <c r="PFY97" s="38"/>
      <c r="PFZ97" s="38"/>
      <c r="PGA97" s="38"/>
      <c r="PGB97" s="38"/>
      <c r="PGC97" s="38"/>
      <c r="PGD97" s="38"/>
      <c r="PGE97" s="38"/>
      <c r="PGF97" s="38"/>
      <c r="PGG97" s="38"/>
      <c r="PGH97" s="38"/>
      <c r="PGI97" s="38"/>
      <c r="PGJ97" s="38"/>
      <c r="PGK97" s="38"/>
      <c r="PGL97" s="38"/>
      <c r="PGM97" s="38"/>
      <c r="PGN97" s="38"/>
      <c r="PGO97" s="38"/>
      <c r="PGP97" s="38"/>
      <c r="PGQ97" s="38"/>
      <c r="PGR97" s="38"/>
      <c r="PGS97" s="38"/>
      <c r="PGT97" s="38"/>
      <c r="PGU97" s="38"/>
      <c r="PGV97" s="38"/>
      <c r="PGW97" s="38"/>
      <c r="PGX97" s="38"/>
      <c r="PGY97" s="38"/>
      <c r="PGZ97" s="38"/>
      <c r="PHA97" s="38"/>
      <c r="PHB97" s="38"/>
      <c r="PHC97" s="38"/>
      <c r="PHD97" s="38"/>
      <c r="PHE97" s="38"/>
      <c r="PHF97" s="38"/>
      <c r="PHG97" s="38"/>
      <c r="PHH97" s="38"/>
      <c r="PHI97" s="38"/>
      <c r="PHJ97" s="38"/>
      <c r="PHK97" s="38"/>
      <c r="PHL97" s="38"/>
      <c r="PHM97" s="38"/>
      <c r="PHN97" s="38"/>
      <c r="PHO97" s="38"/>
      <c r="PHP97" s="38"/>
      <c r="PHQ97" s="38"/>
      <c r="PHR97" s="38"/>
      <c r="PHS97" s="38"/>
      <c r="PHT97" s="38"/>
      <c r="PHU97" s="38"/>
      <c r="PHV97" s="38"/>
      <c r="PHW97" s="38"/>
      <c r="PHX97" s="38"/>
      <c r="PHY97" s="38"/>
      <c r="PHZ97" s="38"/>
      <c r="PIA97" s="38"/>
      <c r="PIB97" s="38"/>
      <c r="PIC97" s="38"/>
      <c r="PID97" s="38"/>
      <c r="PIE97" s="38"/>
      <c r="PIF97" s="38"/>
      <c r="PIG97" s="38"/>
      <c r="PIH97" s="38"/>
      <c r="PII97" s="38"/>
      <c r="PIJ97" s="38"/>
      <c r="PIK97" s="38"/>
      <c r="PIL97" s="38"/>
      <c r="PIM97" s="38"/>
      <c r="PIN97" s="38"/>
      <c r="PIO97" s="38"/>
      <c r="PIP97" s="38"/>
      <c r="PIQ97" s="38"/>
      <c r="PIR97" s="38"/>
      <c r="PIS97" s="38"/>
      <c r="PIT97" s="38"/>
      <c r="PIU97" s="38"/>
      <c r="PIV97" s="38"/>
      <c r="PIW97" s="38"/>
      <c r="PIX97" s="38"/>
      <c r="PIY97" s="38"/>
      <c r="PIZ97" s="38"/>
      <c r="PJA97" s="38"/>
      <c r="PJB97" s="38"/>
      <c r="PJC97" s="38"/>
      <c r="PJD97" s="38"/>
      <c r="PJE97" s="38"/>
      <c r="PJF97" s="38"/>
      <c r="PJG97" s="38"/>
      <c r="PJH97" s="38"/>
      <c r="PJI97" s="38"/>
      <c r="PJJ97" s="38"/>
      <c r="PJK97" s="38"/>
      <c r="PJL97" s="38"/>
      <c r="PJM97" s="38"/>
      <c r="PJN97" s="38"/>
      <c r="PJO97" s="38"/>
      <c r="PJP97" s="38"/>
      <c r="PJQ97" s="38"/>
      <c r="PJR97" s="38"/>
      <c r="PJS97" s="38"/>
      <c r="PJT97" s="38"/>
      <c r="PJU97" s="38"/>
      <c r="PJV97" s="38"/>
      <c r="PJW97" s="38"/>
      <c r="PJX97" s="38"/>
      <c r="PJY97" s="38"/>
      <c r="PJZ97" s="38"/>
      <c r="PKA97" s="38"/>
      <c r="PKB97" s="38"/>
      <c r="PKC97" s="38"/>
      <c r="PKD97" s="38"/>
      <c r="PKE97" s="38"/>
      <c r="PKF97" s="38"/>
      <c r="PKG97" s="38"/>
      <c r="PKH97" s="38"/>
      <c r="PKI97" s="38"/>
      <c r="PKJ97" s="38"/>
      <c r="PKK97" s="38"/>
      <c r="PKL97" s="38"/>
      <c r="PKM97" s="38"/>
      <c r="PKN97" s="38"/>
      <c r="PKO97" s="38"/>
      <c r="PKP97" s="38"/>
      <c r="PKQ97" s="38"/>
      <c r="PKR97" s="38"/>
      <c r="PKS97" s="38"/>
      <c r="PKT97" s="38"/>
      <c r="PKU97" s="38"/>
      <c r="PKV97" s="38"/>
      <c r="PKW97" s="38"/>
      <c r="PKX97" s="38"/>
      <c r="PKY97" s="38"/>
      <c r="PKZ97" s="38"/>
      <c r="PLA97" s="38"/>
      <c r="PLB97" s="38"/>
      <c r="PLC97" s="38"/>
      <c r="PLD97" s="38"/>
      <c r="PLE97" s="38"/>
      <c r="PLF97" s="38"/>
      <c r="PLG97" s="38"/>
      <c r="PLH97" s="38"/>
      <c r="PLI97" s="38"/>
      <c r="PLJ97" s="38"/>
      <c r="PLK97" s="38"/>
      <c r="PLL97" s="38"/>
      <c r="PLM97" s="38"/>
      <c r="PLN97" s="38"/>
      <c r="PLO97" s="38"/>
      <c r="PLP97" s="38"/>
      <c r="PLQ97" s="38"/>
      <c r="PLR97" s="38"/>
      <c r="PLS97" s="38"/>
      <c r="PLT97" s="38"/>
      <c r="PLU97" s="38"/>
      <c r="PLV97" s="38"/>
      <c r="PLW97" s="38"/>
      <c r="PLX97" s="38"/>
      <c r="PLY97" s="38"/>
      <c r="PLZ97" s="38"/>
      <c r="PMA97" s="38"/>
      <c r="PMB97" s="38"/>
      <c r="PMC97" s="38"/>
      <c r="PMD97" s="38"/>
      <c r="PME97" s="38"/>
      <c r="PMF97" s="38"/>
      <c r="PMG97" s="38"/>
      <c r="PMH97" s="38"/>
      <c r="PMI97" s="38"/>
      <c r="PMJ97" s="38"/>
      <c r="PMK97" s="38"/>
      <c r="PML97" s="38"/>
      <c r="PMM97" s="38"/>
      <c r="PMN97" s="38"/>
      <c r="PMO97" s="38"/>
      <c r="PMP97" s="38"/>
      <c r="PMQ97" s="38"/>
      <c r="PMR97" s="38"/>
      <c r="PMS97" s="38"/>
      <c r="PMT97" s="38"/>
      <c r="PMU97" s="38"/>
      <c r="PMV97" s="38"/>
      <c r="PMW97" s="38"/>
      <c r="PMX97" s="38"/>
      <c r="PMY97" s="38"/>
      <c r="PMZ97" s="38"/>
      <c r="PNA97" s="38"/>
      <c r="PNB97" s="38"/>
      <c r="PNC97" s="38"/>
      <c r="PND97" s="38"/>
      <c r="PNE97" s="38"/>
      <c r="PNF97" s="38"/>
      <c r="PNG97" s="38"/>
      <c r="PNH97" s="38"/>
      <c r="PNI97" s="38"/>
      <c r="PNJ97" s="38"/>
      <c r="PNK97" s="38"/>
      <c r="PNL97" s="38"/>
      <c r="PNM97" s="38"/>
      <c r="PNN97" s="38"/>
      <c r="PNO97" s="38"/>
      <c r="PNP97" s="38"/>
      <c r="PNQ97" s="38"/>
      <c r="PNR97" s="38"/>
      <c r="PNS97" s="38"/>
      <c r="PNT97" s="38"/>
      <c r="PNU97" s="38"/>
      <c r="PNV97" s="38"/>
      <c r="PNW97" s="38"/>
      <c r="PNX97" s="38"/>
      <c r="PNY97" s="38"/>
      <c r="PNZ97" s="38"/>
      <c r="POA97" s="38"/>
      <c r="POB97" s="38"/>
      <c r="POC97" s="38"/>
      <c r="POD97" s="38"/>
      <c r="POE97" s="38"/>
      <c r="POF97" s="38"/>
      <c r="POG97" s="38"/>
      <c r="POH97" s="38"/>
      <c r="POI97" s="38"/>
      <c r="POJ97" s="38"/>
      <c r="POK97" s="38"/>
      <c r="POL97" s="38"/>
      <c r="POM97" s="38"/>
      <c r="PON97" s="38"/>
      <c r="POO97" s="38"/>
      <c r="POP97" s="38"/>
      <c r="POQ97" s="38"/>
      <c r="POR97" s="38"/>
      <c r="POS97" s="38"/>
      <c r="POT97" s="38"/>
      <c r="POU97" s="38"/>
      <c r="POV97" s="38"/>
      <c r="POW97" s="38"/>
      <c r="POX97" s="38"/>
      <c r="POY97" s="38"/>
      <c r="POZ97" s="38"/>
      <c r="PPA97" s="38"/>
      <c r="PPB97" s="38"/>
      <c r="PPC97" s="38"/>
      <c r="PPD97" s="38"/>
      <c r="PPE97" s="38"/>
      <c r="PPF97" s="38"/>
      <c r="PPG97" s="38"/>
      <c r="PPH97" s="38"/>
      <c r="PPI97" s="38"/>
      <c r="PPJ97" s="38"/>
      <c r="PPK97" s="38"/>
      <c r="PPL97" s="38"/>
      <c r="PPM97" s="38"/>
      <c r="PPN97" s="38"/>
      <c r="PPO97" s="38"/>
      <c r="PPP97" s="38"/>
      <c r="PPQ97" s="38"/>
      <c r="PPR97" s="38"/>
      <c r="PPS97" s="38"/>
      <c r="PPT97" s="38"/>
      <c r="PPU97" s="38"/>
      <c r="PPV97" s="38"/>
      <c r="PPW97" s="38"/>
      <c r="PPX97" s="38"/>
      <c r="PPY97" s="38"/>
      <c r="PPZ97" s="38"/>
      <c r="PQA97" s="38"/>
      <c r="PQB97" s="38"/>
      <c r="PQC97" s="38"/>
      <c r="PQD97" s="38"/>
      <c r="PQE97" s="38"/>
      <c r="PQF97" s="38"/>
      <c r="PQG97" s="38"/>
      <c r="PQH97" s="38"/>
      <c r="PQI97" s="38"/>
      <c r="PQJ97" s="38"/>
      <c r="PQK97" s="38"/>
      <c r="PQL97" s="38"/>
      <c r="PQM97" s="38"/>
      <c r="PQN97" s="38"/>
      <c r="PQO97" s="38"/>
      <c r="PQP97" s="38"/>
      <c r="PQQ97" s="38"/>
      <c r="PQR97" s="38"/>
      <c r="PQS97" s="38"/>
      <c r="PQT97" s="38"/>
      <c r="PQU97" s="38"/>
      <c r="PQV97" s="38"/>
      <c r="PQW97" s="38"/>
      <c r="PQX97" s="38"/>
      <c r="PQY97" s="38"/>
      <c r="PQZ97" s="38"/>
      <c r="PRA97" s="38"/>
      <c r="PRB97" s="38"/>
      <c r="PRC97" s="38"/>
      <c r="PRD97" s="38"/>
      <c r="PRE97" s="38"/>
      <c r="PRF97" s="38"/>
      <c r="PRG97" s="38"/>
      <c r="PRH97" s="38"/>
      <c r="PRI97" s="38"/>
      <c r="PRJ97" s="38"/>
      <c r="PRK97" s="38"/>
      <c r="PRL97" s="38"/>
      <c r="PRM97" s="38"/>
      <c r="PRN97" s="38"/>
      <c r="PRO97" s="38"/>
      <c r="PRP97" s="38"/>
      <c r="PRQ97" s="38"/>
      <c r="PRR97" s="38"/>
      <c r="PRS97" s="38"/>
      <c r="PRT97" s="38"/>
      <c r="PRU97" s="38"/>
      <c r="PRV97" s="38"/>
      <c r="PRW97" s="38"/>
      <c r="PRX97" s="38"/>
      <c r="PRY97" s="38"/>
      <c r="PRZ97" s="38"/>
      <c r="PSA97" s="38"/>
      <c r="PSB97" s="38"/>
      <c r="PSC97" s="38"/>
      <c r="PSD97" s="38"/>
      <c r="PSE97" s="38"/>
      <c r="PSF97" s="38"/>
      <c r="PSG97" s="38"/>
      <c r="PSH97" s="38"/>
      <c r="PSI97" s="38"/>
      <c r="PSJ97" s="38"/>
      <c r="PSK97" s="38"/>
      <c r="PSL97" s="38"/>
      <c r="PSM97" s="38"/>
      <c r="PSN97" s="38"/>
      <c r="PSO97" s="38"/>
      <c r="PSP97" s="38"/>
      <c r="PSQ97" s="38"/>
      <c r="PSR97" s="38"/>
      <c r="PSS97" s="38"/>
      <c r="PST97" s="38"/>
      <c r="PSU97" s="38"/>
      <c r="PSV97" s="38"/>
      <c r="PSW97" s="38"/>
      <c r="PSX97" s="38"/>
      <c r="PSY97" s="38"/>
      <c r="PSZ97" s="38"/>
      <c r="PTA97" s="38"/>
      <c r="PTB97" s="38"/>
      <c r="PTC97" s="38"/>
      <c r="PTD97" s="38"/>
      <c r="PTE97" s="38"/>
      <c r="PTF97" s="38"/>
      <c r="PTG97" s="38"/>
      <c r="PTH97" s="38"/>
      <c r="PTI97" s="38"/>
      <c r="PTJ97" s="38"/>
      <c r="PTK97" s="38"/>
      <c r="PTL97" s="38"/>
      <c r="PTM97" s="38"/>
      <c r="PTN97" s="38"/>
      <c r="PTO97" s="38"/>
      <c r="PTP97" s="38"/>
      <c r="PTQ97" s="38"/>
      <c r="PTR97" s="38"/>
      <c r="PTS97" s="38"/>
      <c r="PTT97" s="38"/>
      <c r="PTU97" s="38"/>
      <c r="PTV97" s="38"/>
      <c r="PTW97" s="38"/>
      <c r="PTX97" s="38"/>
      <c r="PTY97" s="38"/>
      <c r="PTZ97" s="38"/>
      <c r="PUA97" s="38"/>
      <c r="PUB97" s="38"/>
      <c r="PUC97" s="38"/>
      <c r="PUD97" s="38"/>
      <c r="PUE97" s="38"/>
      <c r="PUF97" s="38"/>
      <c r="PUG97" s="38"/>
      <c r="PUH97" s="38"/>
      <c r="PUI97" s="38"/>
      <c r="PUJ97" s="38"/>
      <c r="PUK97" s="38"/>
      <c r="PUL97" s="38"/>
      <c r="PUM97" s="38"/>
      <c r="PUN97" s="38"/>
      <c r="PUO97" s="38"/>
      <c r="PUP97" s="38"/>
      <c r="PUQ97" s="38"/>
      <c r="PUR97" s="38"/>
      <c r="PUS97" s="38"/>
      <c r="PUT97" s="38"/>
      <c r="PUU97" s="38"/>
      <c r="PUV97" s="38"/>
      <c r="PUW97" s="38"/>
      <c r="PUX97" s="38"/>
      <c r="PUY97" s="38"/>
      <c r="PUZ97" s="38"/>
      <c r="PVA97" s="38"/>
      <c r="PVB97" s="38"/>
      <c r="PVC97" s="38"/>
      <c r="PVD97" s="38"/>
      <c r="PVE97" s="38"/>
      <c r="PVF97" s="38"/>
      <c r="PVG97" s="38"/>
      <c r="PVH97" s="38"/>
      <c r="PVI97" s="38"/>
      <c r="PVJ97" s="38"/>
      <c r="PVK97" s="38"/>
      <c r="PVL97" s="38"/>
      <c r="PVM97" s="38"/>
      <c r="PVN97" s="38"/>
      <c r="PVO97" s="38"/>
      <c r="PVP97" s="38"/>
      <c r="PVQ97" s="38"/>
      <c r="PVR97" s="38"/>
      <c r="PVS97" s="38"/>
      <c r="PVT97" s="38"/>
      <c r="PVU97" s="38"/>
      <c r="PVV97" s="38"/>
      <c r="PVW97" s="38"/>
      <c r="PVX97" s="38"/>
      <c r="PVY97" s="38"/>
      <c r="PVZ97" s="38"/>
      <c r="PWA97" s="38"/>
      <c r="PWB97" s="38"/>
      <c r="PWC97" s="38"/>
      <c r="PWD97" s="38"/>
      <c r="PWE97" s="38"/>
      <c r="PWF97" s="38"/>
      <c r="PWG97" s="38"/>
      <c r="PWH97" s="38"/>
      <c r="PWI97" s="38"/>
      <c r="PWJ97" s="38"/>
      <c r="PWK97" s="38"/>
      <c r="PWL97" s="38"/>
      <c r="PWM97" s="38"/>
      <c r="PWN97" s="38"/>
      <c r="PWO97" s="38"/>
      <c r="PWP97" s="38"/>
      <c r="PWQ97" s="38"/>
      <c r="PWR97" s="38"/>
      <c r="PWS97" s="38"/>
      <c r="PWT97" s="38"/>
      <c r="PWU97" s="38"/>
      <c r="PWV97" s="38"/>
      <c r="PWW97" s="38"/>
      <c r="PWX97" s="38"/>
      <c r="PWY97" s="38"/>
      <c r="PWZ97" s="38"/>
      <c r="PXA97" s="38"/>
      <c r="PXB97" s="38"/>
      <c r="PXC97" s="38"/>
      <c r="PXD97" s="38"/>
      <c r="PXE97" s="38"/>
      <c r="PXF97" s="38"/>
      <c r="PXG97" s="38"/>
      <c r="PXH97" s="38"/>
      <c r="PXI97" s="38"/>
      <c r="PXJ97" s="38"/>
      <c r="PXK97" s="38"/>
      <c r="PXL97" s="38"/>
      <c r="PXM97" s="38"/>
      <c r="PXN97" s="38"/>
      <c r="PXO97" s="38"/>
      <c r="PXP97" s="38"/>
      <c r="PXQ97" s="38"/>
      <c r="PXR97" s="38"/>
      <c r="PXS97" s="38"/>
      <c r="PXT97" s="38"/>
      <c r="PXU97" s="38"/>
      <c r="PXV97" s="38"/>
      <c r="PXW97" s="38"/>
      <c r="PXX97" s="38"/>
      <c r="PXY97" s="38"/>
      <c r="PXZ97" s="38"/>
      <c r="PYA97" s="38"/>
      <c r="PYB97" s="38"/>
      <c r="PYC97" s="38"/>
      <c r="PYD97" s="38"/>
      <c r="PYE97" s="38"/>
      <c r="PYF97" s="38"/>
      <c r="PYG97" s="38"/>
      <c r="PYH97" s="38"/>
      <c r="PYI97" s="38"/>
      <c r="PYJ97" s="38"/>
      <c r="PYK97" s="38"/>
      <c r="PYL97" s="38"/>
      <c r="PYM97" s="38"/>
      <c r="PYN97" s="38"/>
      <c r="PYO97" s="38"/>
      <c r="PYP97" s="38"/>
      <c r="PYQ97" s="38"/>
      <c r="PYR97" s="38"/>
      <c r="PYS97" s="38"/>
      <c r="PYT97" s="38"/>
      <c r="PYU97" s="38"/>
      <c r="PYV97" s="38"/>
      <c r="PYW97" s="38"/>
      <c r="PYX97" s="38"/>
      <c r="PYY97" s="38"/>
      <c r="PYZ97" s="38"/>
      <c r="PZA97" s="38"/>
      <c r="PZB97" s="38"/>
      <c r="PZC97" s="38"/>
      <c r="PZD97" s="38"/>
      <c r="PZE97" s="38"/>
      <c r="PZF97" s="38"/>
      <c r="PZG97" s="38"/>
      <c r="PZH97" s="38"/>
      <c r="PZI97" s="38"/>
      <c r="PZJ97" s="38"/>
      <c r="PZK97" s="38"/>
      <c r="PZL97" s="38"/>
      <c r="PZM97" s="38"/>
      <c r="PZN97" s="38"/>
      <c r="PZO97" s="38"/>
      <c r="PZP97" s="38"/>
      <c r="PZQ97" s="38"/>
      <c r="PZR97" s="38"/>
      <c r="PZS97" s="38"/>
      <c r="PZT97" s="38"/>
      <c r="PZU97" s="38"/>
      <c r="PZV97" s="38"/>
      <c r="PZW97" s="38"/>
      <c r="PZX97" s="38"/>
      <c r="PZY97" s="38"/>
      <c r="PZZ97" s="38"/>
      <c r="QAA97" s="38"/>
      <c r="QAB97" s="38"/>
      <c r="QAC97" s="38"/>
      <c r="QAD97" s="38"/>
      <c r="QAE97" s="38"/>
      <c r="QAF97" s="38"/>
      <c r="QAG97" s="38"/>
      <c r="QAH97" s="38"/>
      <c r="QAI97" s="38"/>
      <c r="QAJ97" s="38"/>
      <c r="QAK97" s="38"/>
      <c r="QAL97" s="38"/>
      <c r="QAM97" s="38"/>
      <c r="QAN97" s="38"/>
      <c r="QAO97" s="38"/>
      <c r="QAP97" s="38"/>
      <c r="QAQ97" s="38"/>
      <c r="QAR97" s="38"/>
      <c r="QAS97" s="38"/>
      <c r="QAT97" s="38"/>
      <c r="QAU97" s="38"/>
      <c r="QAV97" s="38"/>
      <c r="QAW97" s="38"/>
      <c r="QAX97" s="38"/>
      <c r="QAY97" s="38"/>
      <c r="QAZ97" s="38"/>
      <c r="QBA97" s="38"/>
      <c r="QBB97" s="38"/>
      <c r="QBC97" s="38"/>
      <c r="QBD97" s="38"/>
      <c r="QBE97" s="38"/>
      <c r="QBF97" s="38"/>
      <c r="QBG97" s="38"/>
      <c r="QBH97" s="38"/>
      <c r="QBI97" s="38"/>
      <c r="QBJ97" s="38"/>
      <c r="QBK97" s="38"/>
      <c r="QBL97" s="38"/>
      <c r="QBM97" s="38"/>
      <c r="QBN97" s="38"/>
      <c r="QBO97" s="38"/>
      <c r="QBP97" s="38"/>
      <c r="QBQ97" s="38"/>
      <c r="QBR97" s="38"/>
      <c r="QBS97" s="38"/>
      <c r="QBT97" s="38"/>
      <c r="QBU97" s="38"/>
      <c r="QBV97" s="38"/>
      <c r="QBW97" s="38"/>
      <c r="QBX97" s="38"/>
      <c r="QBY97" s="38"/>
      <c r="QBZ97" s="38"/>
      <c r="QCA97" s="38"/>
      <c r="QCB97" s="38"/>
      <c r="QCC97" s="38"/>
      <c r="QCD97" s="38"/>
      <c r="QCE97" s="38"/>
      <c r="QCF97" s="38"/>
      <c r="QCG97" s="38"/>
      <c r="QCH97" s="38"/>
      <c r="QCI97" s="38"/>
      <c r="QCJ97" s="38"/>
      <c r="QCK97" s="38"/>
      <c r="QCL97" s="38"/>
      <c r="QCM97" s="38"/>
      <c r="QCN97" s="38"/>
      <c r="QCO97" s="38"/>
      <c r="QCP97" s="38"/>
      <c r="QCQ97" s="38"/>
      <c r="QCR97" s="38"/>
      <c r="QCS97" s="38"/>
      <c r="QCT97" s="38"/>
      <c r="QCU97" s="38"/>
      <c r="QCV97" s="38"/>
      <c r="QCW97" s="38"/>
      <c r="QCX97" s="38"/>
      <c r="QCY97" s="38"/>
      <c r="QCZ97" s="38"/>
      <c r="QDA97" s="38"/>
      <c r="QDB97" s="38"/>
      <c r="QDC97" s="38"/>
      <c r="QDD97" s="38"/>
      <c r="QDE97" s="38"/>
      <c r="QDF97" s="38"/>
      <c r="QDG97" s="38"/>
      <c r="QDH97" s="38"/>
      <c r="QDI97" s="38"/>
      <c r="QDJ97" s="38"/>
      <c r="QDK97" s="38"/>
      <c r="QDL97" s="38"/>
      <c r="QDM97" s="38"/>
      <c r="QDN97" s="38"/>
      <c r="QDO97" s="38"/>
      <c r="QDP97" s="38"/>
      <c r="QDQ97" s="38"/>
      <c r="QDR97" s="38"/>
      <c r="QDS97" s="38"/>
      <c r="QDT97" s="38"/>
      <c r="QDU97" s="38"/>
      <c r="QDV97" s="38"/>
      <c r="QDW97" s="38"/>
      <c r="QDX97" s="38"/>
      <c r="QDY97" s="38"/>
      <c r="QDZ97" s="38"/>
      <c r="QEA97" s="38"/>
      <c r="QEB97" s="38"/>
      <c r="QEC97" s="38"/>
      <c r="QED97" s="38"/>
      <c r="QEE97" s="38"/>
      <c r="QEF97" s="38"/>
      <c r="QEG97" s="38"/>
      <c r="QEH97" s="38"/>
      <c r="QEI97" s="38"/>
      <c r="QEJ97" s="38"/>
      <c r="QEK97" s="38"/>
      <c r="QEL97" s="38"/>
      <c r="QEM97" s="38"/>
      <c r="QEN97" s="38"/>
      <c r="QEO97" s="38"/>
      <c r="QEP97" s="38"/>
      <c r="QEQ97" s="38"/>
      <c r="QER97" s="38"/>
      <c r="QES97" s="38"/>
      <c r="QET97" s="38"/>
      <c r="QEU97" s="38"/>
      <c r="QEV97" s="38"/>
      <c r="QEW97" s="38"/>
      <c r="QEX97" s="38"/>
      <c r="QEY97" s="38"/>
      <c r="QEZ97" s="38"/>
      <c r="QFA97" s="38"/>
      <c r="QFB97" s="38"/>
      <c r="QFC97" s="38"/>
      <c r="QFD97" s="38"/>
      <c r="QFE97" s="38"/>
      <c r="QFF97" s="38"/>
      <c r="QFG97" s="38"/>
      <c r="QFH97" s="38"/>
      <c r="QFI97" s="38"/>
      <c r="QFJ97" s="38"/>
      <c r="QFK97" s="38"/>
      <c r="QFL97" s="38"/>
      <c r="QFM97" s="38"/>
      <c r="QFN97" s="38"/>
      <c r="QFO97" s="38"/>
      <c r="QFP97" s="38"/>
      <c r="QFQ97" s="38"/>
      <c r="QFR97" s="38"/>
      <c r="QFS97" s="38"/>
      <c r="QFT97" s="38"/>
      <c r="QFU97" s="38"/>
      <c r="QFV97" s="38"/>
      <c r="QFW97" s="38"/>
      <c r="QFX97" s="38"/>
      <c r="QFY97" s="38"/>
      <c r="QFZ97" s="38"/>
      <c r="QGA97" s="38"/>
      <c r="QGB97" s="38"/>
      <c r="QGC97" s="38"/>
      <c r="QGD97" s="38"/>
      <c r="QGE97" s="38"/>
      <c r="QGF97" s="38"/>
      <c r="QGG97" s="38"/>
      <c r="QGH97" s="38"/>
      <c r="QGI97" s="38"/>
      <c r="QGJ97" s="38"/>
      <c r="QGK97" s="38"/>
      <c r="QGL97" s="38"/>
      <c r="QGM97" s="38"/>
      <c r="QGN97" s="38"/>
      <c r="QGO97" s="38"/>
      <c r="QGP97" s="38"/>
      <c r="QGQ97" s="38"/>
      <c r="QGR97" s="38"/>
      <c r="QGS97" s="38"/>
      <c r="QGT97" s="38"/>
      <c r="QGU97" s="38"/>
      <c r="QGV97" s="38"/>
      <c r="QGW97" s="38"/>
      <c r="QGX97" s="38"/>
      <c r="QGY97" s="38"/>
      <c r="QGZ97" s="38"/>
      <c r="QHA97" s="38"/>
      <c r="QHB97" s="38"/>
      <c r="QHC97" s="38"/>
      <c r="QHD97" s="38"/>
      <c r="QHE97" s="38"/>
      <c r="QHF97" s="38"/>
      <c r="QHG97" s="38"/>
      <c r="QHH97" s="38"/>
      <c r="QHI97" s="38"/>
      <c r="QHJ97" s="38"/>
      <c r="QHK97" s="38"/>
      <c r="QHL97" s="38"/>
      <c r="QHM97" s="38"/>
      <c r="QHN97" s="38"/>
      <c r="QHO97" s="38"/>
      <c r="QHP97" s="38"/>
      <c r="QHQ97" s="38"/>
      <c r="QHR97" s="38"/>
      <c r="QHS97" s="38"/>
      <c r="QHT97" s="38"/>
      <c r="QHU97" s="38"/>
      <c r="QHV97" s="38"/>
      <c r="QHW97" s="38"/>
      <c r="QHX97" s="38"/>
      <c r="QHY97" s="38"/>
      <c r="QHZ97" s="38"/>
      <c r="QIA97" s="38"/>
      <c r="QIB97" s="38"/>
      <c r="QIC97" s="38"/>
      <c r="QID97" s="38"/>
      <c r="QIE97" s="38"/>
      <c r="QIF97" s="38"/>
      <c r="QIG97" s="38"/>
      <c r="QIH97" s="38"/>
      <c r="QII97" s="38"/>
      <c r="QIJ97" s="38"/>
      <c r="QIK97" s="38"/>
      <c r="QIL97" s="38"/>
      <c r="QIM97" s="38"/>
      <c r="QIN97" s="38"/>
      <c r="QIO97" s="38"/>
      <c r="QIP97" s="38"/>
      <c r="QIQ97" s="38"/>
      <c r="QIR97" s="38"/>
      <c r="QIS97" s="38"/>
      <c r="QIT97" s="38"/>
      <c r="QIU97" s="38"/>
      <c r="QIV97" s="38"/>
      <c r="QIW97" s="38"/>
      <c r="QIX97" s="38"/>
      <c r="QIY97" s="38"/>
      <c r="QIZ97" s="38"/>
      <c r="QJA97" s="38"/>
      <c r="QJB97" s="38"/>
      <c r="QJC97" s="38"/>
      <c r="QJD97" s="38"/>
      <c r="QJE97" s="38"/>
      <c r="QJF97" s="38"/>
      <c r="QJG97" s="38"/>
      <c r="QJH97" s="38"/>
      <c r="QJI97" s="38"/>
      <c r="QJJ97" s="38"/>
      <c r="QJK97" s="38"/>
      <c r="QJL97" s="38"/>
      <c r="QJM97" s="38"/>
      <c r="QJN97" s="38"/>
      <c r="QJO97" s="38"/>
      <c r="QJP97" s="38"/>
      <c r="QJQ97" s="38"/>
      <c r="QJR97" s="38"/>
      <c r="QJS97" s="38"/>
      <c r="QJT97" s="38"/>
      <c r="QJU97" s="38"/>
      <c r="QJV97" s="38"/>
      <c r="QJW97" s="38"/>
      <c r="QJX97" s="38"/>
      <c r="QJY97" s="38"/>
      <c r="QJZ97" s="38"/>
      <c r="QKA97" s="38"/>
      <c r="QKB97" s="38"/>
      <c r="QKC97" s="38"/>
      <c r="QKD97" s="38"/>
      <c r="QKE97" s="38"/>
      <c r="QKF97" s="38"/>
      <c r="QKG97" s="38"/>
      <c r="QKH97" s="38"/>
      <c r="QKI97" s="38"/>
      <c r="QKJ97" s="38"/>
      <c r="QKK97" s="38"/>
      <c r="QKL97" s="38"/>
      <c r="QKM97" s="38"/>
      <c r="QKN97" s="38"/>
      <c r="QKO97" s="38"/>
      <c r="QKP97" s="38"/>
      <c r="QKQ97" s="38"/>
      <c r="QKR97" s="38"/>
      <c r="QKS97" s="38"/>
      <c r="QKT97" s="38"/>
      <c r="QKU97" s="38"/>
      <c r="QKV97" s="38"/>
      <c r="QKW97" s="38"/>
      <c r="QKX97" s="38"/>
      <c r="QKY97" s="38"/>
      <c r="QKZ97" s="38"/>
      <c r="QLA97" s="38"/>
      <c r="QLB97" s="38"/>
      <c r="QLC97" s="38"/>
      <c r="QLD97" s="38"/>
      <c r="QLE97" s="38"/>
      <c r="QLF97" s="38"/>
      <c r="QLG97" s="38"/>
      <c r="QLH97" s="38"/>
      <c r="QLI97" s="38"/>
      <c r="QLJ97" s="38"/>
      <c r="QLK97" s="38"/>
      <c r="QLL97" s="38"/>
      <c r="QLM97" s="38"/>
      <c r="QLN97" s="38"/>
      <c r="QLO97" s="38"/>
      <c r="QLP97" s="38"/>
      <c r="QLQ97" s="38"/>
      <c r="QLR97" s="38"/>
      <c r="QLS97" s="38"/>
      <c r="QLT97" s="38"/>
      <c r="QLU97" s="38"/>
      <c r="QLV97" s="38"/>
      <c r="QLW97" s="38"/>
      <c r="QLX97" s="38"/>
      <c r="QLY97" s="38"/>
      <c r="QLZ97" s="38"/>
      <c r="QMA97" s="38"/>
      <c r="QMB97" s="38"/>
      <c r="QMC97" s="38"/>
      <c r="QMD97" s="38"/>
      <c r="QME97" s="38"/>
      <c r="QMF97" s="38"/>
      <c r="QMG97" s="38"/>
      <c r="QMH97" s="38"/>
      <c r="QMI97" s="38"/>
      <c r="QMJ97" s="38"/>
      <c r="QMK97" s="38"/>
      <c r="QML97" s="38"/>
      <c r="QMM97" s="38"/>
      <c r="QMN97" s="38"/>
      <c r="QMO97" s="38"/>
      <c r="QMP97" s="38"/>
      <c r="QMQ97" s="38"/>
      <c r="QMR97" s="38"/>
      <c r="QMS97" s="38"/>
      <c r="QMT97" s="38"/>
      <c r="QMU97" s="38"/>
      <c r="QMV97" s="38"/>
      <c r="QMW97" s="38"/>
      <c r="QMX97" s="38"/>
      <c r="QMY97" s="38"/>
      <c r="QMZ97" s="38"/>
      <c r="QNA97" s="38"/>
      <c r="QNB97" s="38"/>
      <c r="QNC97" s="38"/>
      <c r="QND97" s="38"/>
      <c r="QNE97" s="38"/>
      <c r="QNF97" s="38"/>
      <c r="QNG97" s="38"/>
      <c r="QNH97" s="38"/>
      <c r="QNI97" s="38"/>
      <c r="QNJ97" s="38"/>
      <c r="QNK97" s="38"/>
      <c r="QNL97" s="38"/>
      <c r="QNM97" s="38"/>
      <c r="QNN97" s="38"/>
      <c r="QNO97" s="38"/>
      <c r="QNP97" s="38"/>
      <c r="QNQ97" s="38"/>
      <c r="QNR97" s="38"/>
      <c r="QNS97" s="38"/>
      <c r="QNT97" s="38"/>
      <c r="QNU97" s="38"/>
      <c r="QNV97" s="38"/>
      <c r="QNW97" s="38"/>
      <c r="QNX97" s="38"/>
      <c r="QNY97" s="38"/>
      <c r="QNZ97" s="38"/>
      <c r="QOA97" s="38"/>
      <c r="QOB97" s="38"/>
      <c r="QOC97" s="38"/>
      <c r="QOD97" s="38"/>
      <c r="QOE97" s="38"/>
      <c r="QOF97" s="38"/>
      <c r="QOG97" s="38"/>
      <c r="QOH97" s="38"/>
      <c r="QOI97" s="38"/>
      <c r="QOJ97" s="38"/>
      <c r="QOK97" s="38"/>
      <c r="QOL97" s="38"/>
      <c r="QOM97" s="38"/>
      <c r="QON97" s="38"/>
      <c r="QOO97" s="38"/>
      <c r="QOP97" s="38"/>
      <c r="QOQ97" s="38"/>
      <c r="QOR97" s="38"/>
      <c r="QOS97" s="38"/>
      <c r="QOT97" s="38"/>
      <c r="QOU97" s="38"/>
      <c r="QOV97" s="38"/>
      <c r="QOW97" s="38"/>
      <c r="QOX97" s="38"/>
      <c r="QOY97" s="38"/>
      <c r="QOZ97" s="38"/>
      <c r="QPA97" s="38"/>
      <c r="QPB97" s="38"/>
      <c r="QPC97" s="38"/>
      <c r="QPD97" s="38"/>
      <c r="QPE97" s="38"/>
      <c r="QPF97" s="38"/>
      <c r="QPG97" s="38"/>
      <c r="QPH97" s="38"/>
      <c r="QPI97" s="38"/>
      <c r="QPJ97" s="38"/>
      <c r="QPK97" s="38"/>
      <c r="QPL97" s="38"/>
      <c r="QPM97" s="38"/>
      <c r="QPN97" s="38"/>
      <c r="QPO97" s="38"/>
      <c r="QPP97" s="38"/>
      <c r="QPQ97" s="38"/>
      <c r="QPR97" s="38"/>
      <c r="QPS97" s="38"/>
      <c r="QPT97" s="38"/>
      <c r="QPU97" s="38"/>
      <c r="QPV97" s="38"/>
      <c r="QPW97" s="38"/>
      <c r="QPX97" s="38"/>
      <c r="QPY97" s="38"/>
      <c r="QPZ97" s="38"/>
      <c r="QQA97" s="38"/>
      <c r="QQB97" s="38"/>
      <c r="QQC97" s="38"/>
      <c r="QQD97" s="38"/>
      <c r="QQE97" s="38"/>
      <c r="QQF97" s="38"/>
      <c r="QQG97" s="38"/>
      <c r="QQH97" s="38"/>
      <c r="QQI97" s="38"/>
      <c r="QQJ97" s="38"/>
      <c r="QQK97" s="38"/>
      <c r="QQL97" s="38"/>
      <c r="QQM97" s="38"/>
      <c r="QQN97" s="38"/>
      <c r="QQO97" s="38"/>
      <c r="QQP97" s="38"/>
      <c r="QQQ97" s="38"/>
      <c r="QQR97" s="38"/>
      <c r="QQS97" s="38"/>
      <c r="QQT97" s="38"/>
      <c r="QQU97" s="38"/>
      <c r="QQV97" s="38"/>
      <c r="QQW97" s="38"/>
      <c r="QQX97" s="38"/>
      <c r="QQY97" s="38"/>
      <c r="QQZ97" s="38"/>
      <c r="QRA97" s="38"/>
      <c r="QRB97" s="38"/>
      <c r="QRC97" s="38"/>
      <c r="QRD97" s="38"/>
      <c r="QRE97" s="38"/>
      <c r="QRF97" s="38"/>
      <c r="QRG97" s="38"/>
      <c r="QRH97" s="38"/>
      <c r="QRI97" s="38"/>
      <c r="QRJ97" s="38"/>
      <c r="QRK97" s="38"/>
      <c r="QRL97" s="38"/>
      <c r="QRM97" s="38"/>
      <c r="QRN97" s="38"/>
      <c r="QRO97" s="38"/>
      <c r="QRP97" s="38"/>
      <c r="QRQ97" s="38"/>
      <c r="QRR97" s="38"/>
      <c r="QRS97" s="38"/>
      <c r="QRT97" s="38"/>
      <c r="QRU97" s="38"/>
      <c r="QRV97" s="38"/>
      <c r="QRW97" s="38"/>
      <c r="QRX97" s="38"/>
      <c r="QRY97" s="38"/>
      <c r="QRZ97" s="38"/>
      <c r="QSA97" s="38"/>
      <c r="QSB97" s="38"/>
      <c r="QSC97" s="38"/>
      <c r="QSD97" s="38"/>
      <c r="QSE97" s="38"/>
      <c r="QSF97" s="38"/>
      <c r="QSG97" s="38"/>
      <c r="QSH97" s="38"/>
      <c r="QSI97" s="38"/>
      <c r="QSJ97" s="38"/>
      <c r="QSK97" s="38"/>
      <c r="QSL97" s="38"/>
      <c r="QSM97" s="38"/>
      <c r="QSN97" s="38"/>
      <c r="QSO97" s="38"/>
      <c r="QSP97" s="38"/>
      <c r="QSQ97" s="38"/>
      <c r="QSR97" s="38"/>
      <c r="QSS97" s="38"/>
      <c r="QST97" s="38"/>
      <c r="QSU97" s="38"/>
      <c r="QSV97" s="38"/>
      <c r="QSW97" s="38"/>
      <c r="QSX97" s="38"/>
      <c r="QSY97" s="38"/>
      <c r="QSZ97" s="38"/>
      <c r="QTA97" s="38"/>
      <c r="QTB97" s="38"/>
      <c r="QTC97" s="38"/>
      <c r="QTD97" s="38"/>
      <c r="QTE97" s="38"/>
      <c r="QTF97" s="38"/>
      <c r="QTG97" s="38"/>
      <c r="QTH97" s="38"/>
      <c r="QTI97" s="38"/>
      <c r="QTJ97" s="38"/>
      <c r="QTK97" s="38"/>
      <c r="QTL97" s="38"/>
      <c r="QTM97" s="38"/>
      <c r="QTN97" s="38"/>
      <c r="QTO97" s="38"/>
      <c r="QTP97" s="38"/>
      <c r="QTQ97" s="38"/>
      <c r="QTR97" s="38"/>
      <c r="QTS97" s="38"/>
      <c r="QTT97" s="38"/>
      <c r="QTU97" s="38"/>
      <c r="QTV97" s="38"/>
      <c r="QTW97" s="38"/>
      <c r="QTX97" s="38"/>
      <c r="QTY97" s="38"/>
      <c r="QTZ97" s="38"/>
      <c r="QUA97" s="38"/>
      <c r="QUB97" s="38"/>
      <c r="QUC97" s="38"/>
      <c r="QUD97" s="38"/>
      <c r="QUE97" s="38"/>
      <c r="QUF97" s="38"/>
      <c r="QUG97" s="38"/>
      <c r="QUH97" s="38"/>
      <c r="QUI97" s="38"/>
      <c r="QUJ97" s="38"/>
      <c r="QUK97" s="38"/>
      <c r="QUL97" s="38"/>
      <c r="QUM97" s="38"/>
      <c r="QUN97" s="38"/>
      <c r="QUO97" s="38"/>
      <c r="QUP97" s="38"/>
      <c r="QUQ97" s="38"/>
      <c r="QUR97" s="38"/>
      <c r="QUS97" s="38"/>
      <c r="QUT97" s="38"/>
      <c r="QUU97" s="38"/>
      <c r="QUV97" s="38"/>
      <c r="QUW97" s="38"/>
      <c r="QUX97" s="38"/>
      <c r="QUY97" s="38"/>
      <c r="QUZ97" s="38"/>
      <c r="QVA97" s="38"/>
      <c r="QVB97" s="38"/>
      <c r="QVC97" s="38"/>
      <c r="QVD97" s="38"/>
      <c r="QVE97" s="38"/>
      <c r="QVF97" s="38"/>
      <c r="QVG97" s="38"/>
      <c r="QVH97" s="38"/>
      <c r="QVI97" s="38"/>
      <c r="QVJ97" s="38"/>
      <c r="QVK97" s="38"/>
      <c r="QVL97" s="38"/>
      <c r="QVM97" s="38"/>
      <c r="QVN97" s="38"/>
      <c r="QVO97" s="38"/>
      <c r="QVP97" s="38"/>
      <c r="QVQ97" s="38"/>
      <c r="QVR97" s="38"/>
      <c r="QVS97" s="38"/>
      <c r="QVT97" s="38"/>
      <c r="QVU97" s="38"/>
      <c r="QVV97" s="38"/>
      <c r="QVW97" s="38"/>
      <c r="QVX97" s="38"/>
      <c r="QVY97" s="38"/>
      <c r="QVZ97" s="38"/>
      <c r="QWA97" s="38"/>
      <c r="QWB97" s="38"/>
      <c r="QWC97" s="38"/>
      <c r="QWD97" s="38"/>
      <c r="QWE97" s="38"/>
      <c r="QWF97" s="38"/>
      <c r="QWG97" s="38"/>
      <c r="QWH97" s="38"/>
      <c r="QWI97" s="38"/>
      <c r="QWJ97" s="38"/>
      <c r="QWK97" s="38"/>
      <c r="QWL97" s="38"/>
      <c r="QWM97" s="38"/>
      <c r="QWN97" s="38"/>
      <c r="QWO97" s="38"/>
      <c r="QWP97" s="38"/>
      <c r="QWQ97" s="38"/>
      <c r="QWR97" s="38"/>
      <c r="QWS97" s="38"/>
      <c r="QWT97" s="38"/>
      <c r="QWU97" s="38"/>
      <c r="QWV97" s="38"/>
      <c r="QWW97" s="38"/>
      <c r="QWX97" s="38"/>
      <c r="QWY97" s="38"/>
      <c r="QWZ97" s="38"/>
      <c r="QXA97" s="38"/>
      <c r="QXB97" s="38"/>
      <c r="QXC97" s="38"/>
      <c r="QXD97" s="38"/>
      <c r="QXE97" s="38"/>
      <c r="QXF97" s="38"/>
      <c r="QXG97" s="38"/>
      <c r="QXH97" s="38"/>
      <c r="QXI97" s="38"/>
      <c r="QXJ97" s="38"/>
      <c r="QXK97" s="38"/>
      <c r="QXL97" s="38"/>
      <c r="QXM97" s="38"/>
      <c r="QXN97" s="38"/>
      <c r="QXO97" s="38"/>
      <c r="QXP97" s="38"/>
      <c r="QXQ97" s="38"/>
      <c r="QXR97" s="38"/>
      <c r="QXS97" s="38"/>
      <c r="QXT97" s="38"/>
      <c r="QXU97" s="38"/>
      <c r="QXV97" s="38"/>
      <c r="QXW97" s="38"/>
      <c r="QXX97" s="38"/>
      <c r="QXY97" s="38"/>
      <c r="QXZ97" s="38"/>
      <c r="QYA97" s="38"/>
      <c r="QYB97" s="38"/>
      <c r="QYC97" s="38"/>
      <c r="QYD97" s="38"/>
      <c r="QYE97" s="38"/>
      <c r="QYF97" s="38"/>
      <c r="QYG97" s="38"/>
      <c r="QYH97" s="38"/>
      <c r="QYI97" s="38"/>
      <c r="QYJ97" s="38"/>
      <c r="QYK97" s="38"/>
      <c r="QYL97" s="38"/>
      <c r="QYM97" s="38"/>
      <c r="QYN97" s="38"/>
      <c r="QYO97" s="38"/>
      <c r="QYP97" s="38"/>
      <c r="QYQ97" s="38"/>
      <c r="QYR97" s="38"/>
      <c r="QYS97" s="38"/>
      <c r="QYT97" s="38"/>
      <c r="QYU97" s="38"/>
      <c r="QYV97" s="38"/>
      <c r="QYW97" s="38"/>
      <c r="QYX97" s="38"/>
      <c r="QYY97" s="38"/>
      <c r="QYZ97" s="38"/>
      <c r="QZA97" s="38"/>
      <c r="QZB97" s="38"/>
      <c r="QZC97" s="38"/>
      <c r="QZD97" s="38"/>
      <c r="QZE97" s="38"/>
      <c r="QZF97" s="38"/>
      <c r="QZG97" s="38"/>
      <c r="QZH97" s="38"/>
      <c r="QZI97" s="38"/>
      <c r="QZJ97" s="38"/>
      <c r="QZK97" s="38"/>
      <c r="QZL97" s="38"/>
      <c r="QZM97" s="38"/>
      <c r="QZN97" s="38"/>
      <c r="QZO97" s="38"/>
      <c r="QZP97" s="38"/>
      <c r="QZQ97" s="38"/>
      <c r="QZR97" s="38"/>
      <c r="QZS97" s="38"/>
      <c r="QZT97" s="38"/>
      <c r="QZU97" s="38"/>
      <c r="QZV97" s="38"/>
      <c r="QZW97" s="38"/>
      <c r="QZX97" s="38"/>
      <c r="QZY97" s="38"/>
      <c r="QZZ97" s="38"/>
      <c r="RAA97" s="38"/>
      <c r="RAB97" s="38"/>
      <c r="RAC97" s="38"/>
      <c r="RAD97" s="38"/>
      <c r="RAE97" s="38"/>
      <c r="RAF97" s="38"/>
      <c r="RAG97" s="38"/>
      <c r="RAH97" s="38"/>
      <c r="RAI97" s="38"/>
      <c r="RAJ97" s="38"/>
      <c r="RAK97" s="38"/>
      <c r="RAL97" s="38"/>
      <c r="RAM97" s="38"/>
      <c r="RAN97" s="38"/>
      <c r="RAO97" s="38"/>
      <c r="RAP97" s="38"/>
      <c r="RAQ97" s="38"/>
      <c r="RAR97" s="38"/>
      <c r="RAS97" s="38"/>
      <c r="RAT97" s="38"/>
      <c r="RAU97" s="38"/>
      <c r="RAV97" s="38"/>
      <c r="RAW97" s="38"/>
      <c r="RAX97" s="38"/>
      <c r="RAY97" s="38"/>
      <c r="RAZ97" s="38"/>
      <c r="RBA97" s="38"/>
      <c r="RBB97" s="38"/>
      <c r="RBC97" s="38"/>
      <c r="RBD97" s="38"/>
      <c r="RBE97" s="38"/>
      <c r="RBF97" s="38"/>
      <c r="RBG97" s="38"/>
      <c r="RBH97" s="38"/>
      <c r="RBI97" s="38"/>
      <c r="RBJ97" s="38"/>
      <c r="RBK97" s="38"/>
      <c r="RBL97" s="38"/>
      <c r="RBM97" s="38"/>
      <c r="RBN97" s="38"/>
      <c r="RBO97" s="38"/>
      <c r="RBP97" s="38"/>
      <c r="RBQ97" s="38"/>
      <c r="RBR97" s="38"/>
      <c r="RBS97" s="38"/>
      <c r="RBT97" s="38"/>
      <c r="RBU97" s="38"/>
      <c r="RBV97" s="38"/>
      <c r="RBW97" s="38"/>
      <c r="RBX97" s="38"/>
      <c r="RBY97" s="38"/>
      <c r="RBZ97" s="38"/>
      <c r="RCA97" s="38"/>
      <c r="RCB97" s="38"/>
      <c r="RCC97" s="38"/>
      <c r="RCD97" s="38"/>
      <c r="RCE97" s="38"/>
      <c r="RCF97" s="38"/>
      <c r="RCG97" s="38"/>
      <c r="RCH97" s="38"/>
      <c r="RCI97" s="38"/>
      <c r="RCJ97" s="38"/>
      <c r="RCK97" s="38"/>
      <c r="RCL97" s="38"/>
      <c r="RCM97" s="38"/>
      <c r="RCN97" s="38"/>
      <c r="RCO97" s="38"/>
      <c r="RCP97" s="38"/>
      <c r="RCQ97" s="38"/>
      <c r="RCR97" s="38"/>
      <c r="RCS97" s="38"/>
      <c r="RCT97" s="38"/>
      <c r="RCU97" s="38"/>
      <c r="RCV97" s="38"/>
      <c r="RCW97" s="38"/>
      <c r="RCX97" s="38"/>
      <c r="RCY97" s="38"/>
      <c r="RCZ97" s="38"/>
      <c r="RDA97" s="38"/>
      <c r="RDB97" s="38"/>
      <c r="RDC97" s="38"/>
      <c r="RDD97" s="38"/>
      <c r="RDE97" s="38"/>
      <c r="RDF97" s="38"/>
      <c r="RDG97" s="38"/>
      <c r="RDH97" s="38"/>
      <c r="RDI97" s="38"/>
      <c r="RDJ97" s="38"/>
      <c r="RDK97" s="38"/>
      <c r="RDL97" s="38"/>
      <c r="RDM97" s="38"/>
      <c r="RDN97" s="38"/>
      <c r="RDO97" s="38"/>
      <c r="RDP97" s="38"/>
      <c r="RDQ97" s="38"/>
      <c r="RDR97" s="38"/>
      <c r="RDS97" s="38"/>
      <c r="RDT97" s="38"/>
      <c r="RDU97" s="38"/>
      <c r="RDV97" s="38"/>
      <c r="RDW97" s="38"/>
      <c r="RDX97" s="38"/>
      <c r="RDY97" s="38"/>
      <c r="RDZ97" s="38"/>
      <c r="REA97" s="38"/>
      <c r="REB97" s="38"/>
      <c r="REC97" s="38"/>
      <c r="RED97" s="38"/>
      <c r="REE97" s="38"/>
      <c r="REF97" s="38"/>
      <c r="REG97" s="38"/>
      <c r="REH97" s="38"/>
      <c r="REI97" s="38"/>
      <c r="REJ97" s="38"/>
      <c r="REK97" s="38"/>
      <c r="REL97" s="38"/>
      <c r="REM97" s="38"/>
      <c r="REN97" s="38"/>
      <c r="REO97" s="38"/>
      <c r="REP97" s="38"/>
      <c r="REQ97" s="38"/>
      <c r="RER97" s="38"/>
      <c r="RES97" s="38"/>
      <c r="RET97" s="38"/>
      <c r="REU97" s="38"/>
      <c r="REV97" s="38"/>
      <c r="REW97" s="38"/>
      <c r="REX97" s="38"/>
      <c r="REY97" s="38"/>
      <c r="REZ97" s="38"/>
      <c r="RFA97" s="38"/>
      <c r="RFB97" s="38"/>
      <c r="RFC97" s="38"/>
      <c r="RFD97" s="38"/>
      <c r="RFE97" s="38"/>
      <c r="RFF97" s="38"/>
      <c r="RFG97" s="38"/>
      <c r="RFH97" s="38"/>
      <c r="RFI97" s="38"/>
      <c r="RFJ97" s="38"/>
      <c r="RFK97" s="38"/>
      <c r="RFL97" s="38"/>
      <c r="RFM97" s="38"/>
      <c r="RFN97" s="38"/>
      <c r="RFO97" s="38"/>
      <c r="RFP97" s="38"/>
      <c r="RFQ97" s="38"/>
      <c r="RFR97" s="38"/>
      <c r="RFS97" s="38"/>
      <c r="RFT97" s="38"/>
      <c r="RFU97" s="38"/>
      <c r="RFV97" s="38"/>
      <c r="RFW97" s="38"/>
      <c r="RFX97" s="38"/>
      <c r="RFY97" s="38"/>
      <c r="RFZ97" s="38"/>
      <c r="RGA97" s="38"/>
      <c r="RGB97" s="38"/>
      <c r="RGC97" s="38"/>
      <c r="RGD97" s="38"/>
      <c r="RGE97" s="38"/>
      <c r="RGF97" s="38"/>
      <c r="RGG97" s="38"/>
      <c r="RGH97" s="38"/>
      <c r="RGI97" s="38"/>
      <c r="RGJ97" s="38"/>
      <c r="RGK97" s="38"/>
      <c r="RGL97" s="38"/>
      <c r="RGM97" s="38"/>
      <c r="RGN97" s="38"/>
      <c r="RGO97" s="38"/>
      <c r="RGP97" s="38"/>
      <c r="RGQ97" s="38"/>
      <c r="RGR97" s="38"/>
      <c r="RGS97" s="38"/>
      <c r="RGT97" s="38"/>
      <c r="RGU97" s="38"/>
      <c r="RGV97" s="38"/>
      <c r="RGW97" s="38"/>
      <c r="RGX97" s="38"/>
      <c r="RGY97" s="38"/>
      <c r="RGZ97" s="38"/>
      <c r="RHA97" s="38"/>
      <c r="RHB97" s="38"/>
      <c r="RHC97" s="38"/>
      <c r="RHD97" s="38"/>
      <c r="RHE97" s="38"/>
      <c r="RHF97" s="38"/>
      <c r="RHG97" s="38"/>
      <c r="RHH97" s="38"/>
      <c r="RHI97" s="38"/>
      <c r="RHJ97" s="38"/>
      <c r="RHK97" s="38"/>
      <c r="RHL97" s="38"/>
      <c r="RHM97" s="38"/>
      <c r="RHN97" s="38"/>
      <c r="RHO97" s="38"/>
      <c r="RHP97" s="38"/>
      <c r="RHQ97" s="38"/>
      <c r="RHR97" s="38"/>
      <c r="RHS97" s="38"/>
      <c r="RHT97" s="38"/>
      <c r="RHU97" s="38"/>
      <c r="RHV97" s="38"/>
      <c r="RHW97" s="38"/>
      <c r="RHX97" s="38"/>
      <c r="RHY97" s="38"/>
      <c r="RHZ97" s="38"/>
      <c r="RIA97" s="38"/>
      <c r="RIB97" s="38"/>
      <c r="RIC97" s="38"/>
      <c r="RID97" s="38"/>
      <c r="RIE97" s="38"/>
      <c r="RIF97" s="38"/>
      <c r="RIG97" s="38"/>
      <c r="RIH97" s="38"/>
      <c r="RII97" s="38"/>
      <c r="RIJ97" s="38"/>
      <c r="RIK97" s="38"/>
      <c r="RIL97" s="38"/>
      <c r="RIM97" s="38"/>
      <c r="RIN97" s="38"/>
      <c r="RIO97" s="38"/>
      <c r="RIP97" s="38"/>
      <c r="RIQ97" s="38"/>
      <c r="RIR97" s="38"/>
      <c r="RIS97" s="38"/>
      <c r="RIT97" s="38"/>
      <c r="RIU97" s="38"/>
      <c r="RIV97" s="38"/>
      <c r="RIW97" s="38"/>
      <c r="RIX97" s="38"/>
      <c r="RIY97" s="38"/>
      <c r="RIZ97" s="38"/>
      <c r="RJA97" s="38"/>
      <c r="RJB97" s="38"/>
      <c r="RJC97" s="38"/>
      <c r="RJD97" s="38"/>
      <c r="RJE97" s="38"/>
      <c r="RJF97" s="38"/>
      <c r="RJG97" s="38"/>
      <c r="RJH97" s="38"/>
      <c r="RJI97" s="38"/>
      <c r="RJJ97" s="38"/>
      <c r="RJK97" s="38"/>
      <c r="RJL97" s="38"/>
      <c r="RJM97" s="38"/>
      <c r="RJN97" s="38"/>
      <c r="RJO97" s="38"/>
      <c r="RJP97" s="38"/>
      <c r="RJQ97" s="38"/>
      <c r="RJR97" s="38"/>
      <c r="RJS97" s="38"/>
      <c r="RJT97" s="38"/>
      <c r="RJU97" s="38"/>
      <c r="RJV97" s="38"/>
      <c r="RJW97" s="38"/>
      <c r="RJX97" s="38"/>
      <c r="RJY97" s="38"/>
      <c r="RJZ97" s="38"/>
      <c r="RKA97" s="38"/>
      <c r="RKB97" s="38"/>
      <c r="RKC97" s="38"/>
      <c r="RKD97" s="38"/>
      <c r="RKE97" s="38"/>
      <c r="RKF97" s="38"/>
      <c r="RKG97" s="38"/>
      <c r="RKH97" s="38"/>
      <c r="RKI97" s="38"/>
      <c r="RKJ97" s="38"/>
      <c r="RKK97" s="38"/>
      <c r="RKL97" s="38"/>
      <c r="RKM97" s="38"/>
      <c r="RKN97" s="38"/>
      <c r="RKO97" s="38"/>
      <c r="RKP97" s="38"/>
      <c r="RKQ97" s="38"/>
      <c r="RKR97" s="38"/>
      <c r="RKS97" s="38"/>
      <c r="RKT97" s="38"/>
      <c r="RKU97" s="38"/>
      <c r="RKV97" s="38"/>
      <c r="RKW97" s="38"/>
      <c r="RKX97" s="38"/>
      <c r="RKY97" s="38"/>
      <c r="RKZ97" s="38"/>
      <c r="RLA97" s="38"/>
      <c r="RLB97" s="38"/>
      <c r="RLC97" s="38"/>
      <c r="RLD97" s="38"/>
      <c r="RLE97" s="38"/>
      <c r="RLF97" s="38"/>
      <c r="RLG97" s="38"/>
      <c r="RLH97" s="38"/>
      <c r="RLI97" s="38"/>
      <c r="RLJ97" s="38"/>
      <c r="RLK97" s="38"/>
      <c r="RLL97" s="38"/>
      <c r="RLM97" s="38"/>
      <c r="RLN97" s="38"/>
      <c r="RLO97" s="38"/>
      <c r="RLP97" s="38"/>
      <c r="RLQ97" s="38"/>
      <c r="RLR97" s="38"/>
      <c r="RLS97" s="38"/>
      <c r="RLT97" s="38"/>
      <c r="RLU97" s="38"/>
      <c r="RLV97" s="38"/>
      <c r="RLW97" s="38"/>
      <c r="RLX97" s="38"/>
      <c r="RLY97" s="38"/>
      <c r="RLZ97" s="38"/>
      <c r="RMA97" s="38"/>
      <c r="RMB97" s="38"/>
      <c r="RMC97" s="38"/>
      <c r="RMD97" s="38"/>
      <c r="RME97" s="38"/>
      <c r="RMF97" s="38"/>
      <c r="RMG97" s="38"/>
      <c r="RMH97" s="38"/>
      <c r="RMI97" s="38"/>
      <c r="RMJ97" s="38"/>
      <c r="RMK97" s="38"/>
      <c r="RML97" s="38"/>
      <c r="RMM97" s="38"/>
      <c r="RMN97" s="38"/>
      <c r="RMO97" s="38"/>
      <c r="RMP97" s="38"/>
      <c r="RMQ97" s="38"/>
      <c r="RMR97" s="38"/>
      <c r="RMS97" s="38"/>
      <c r="RMT97" s="38"/>
      <c r="RMU97" s="38"/>
      <c r="RMV97" s="38"/>
      <c r="RMW97" s="38"/>
      <c r="RMX97" s="38"/>
      <c r="RMY97" s="38"/>
      <c r="RMZ97" s="38"/>
      <c r="RNA97" s="38"/>
      <c r="RNB97" s="38"/>
      <c r="RNC97" s="38"/>
      <c r="RND97" s="38"/>
      <c r="RNE97" s="38"/>
      <c r="RNF97" s="38"/>
      <c r="RNG97" s="38"/>
      <c r="RNH97" s="38"/>
      <c r="RNI97" s="38"/>
      <c r="RNJ97" s="38"/>
      <c r="RNK97" s="38"/>
      <c r="RNL97" s="38"/>
      <c r="RNM97" s="38"/>
      <c r="RNN97" s="38"/>
      <c r="RNO97" s="38"/>
      <c r="RNP97" s="38"/>
      <c r="RNQ97" s="38"/>
      <c r="RNR97" s="38"/>
      <c r="RNS97" s="38"/>
      <c r="RNT97" s="38"/>
      <c r="RNU97" s="38"/>
      <c r="RNV97" s="38"/>
      <c r="RNW97" s="38"/>
      <c r="RNX97" s="38"/>
      <c r="RNY97" s="38"/>
      <c r="RNZ97" s="38"/>
      <c r="ROA97" s="38"/>
      <c r="ROB97" s="38"/>
      <c r="ROC97" s="38"/>
      <c r="ROD97" s="38"/>
      <c r="ROE97" s="38"/>
      <c r="ROF97" s="38"/>
      <c r="ROG97" s="38"/>
      <c r="ROH97" s="38"/>
      <c r="ROI97" s="38"/>
      <c r="ROJ97" s="38"/>
      <c r="ROK97" s="38"/>
      <c r="ROL97" s="38"/>
      <c r="ROM97" s="38"/>
      <c r="RON97" s="38"/>
      <c r="ROO97" s="38"/>
      <c r="ROP97" s="38"/>
      <c r="ROQ97" s="38"/>
      <c r="ROR97" s="38"/>
      <c r="ROS97" s="38"/>
      <c r="ROT97" s="38"/>
      <c r="ROU97" s="38"/>
      <c r="ROV97" s="38"/>
      <c r="ROW97" s="38"/>
      <c r="ROX97" s="38"/>
      <c r="ROY97" s="38"/>
      <c r="ROZ97" s="38"/>
      <c r="RPA97" s="38"/>
      <c r="RPB97" s="38"/>
      <c r="RPC97" s="38"/>
      <c r="RPD97" s="38"/>
      <c r="RPE97" s="38"/>
      <c r="RPF97" s="38"/>
      <c r="RPG97" s="38"/>
      <c r="RPH97" s="38"/>
      <c r="RPI97" s="38"/>
      <c r="RPJ97" s="38"/>
      <c r="RPK97" s="38"/>
      <c r="RPL97" s="38"/>
      <c r="RPM97" s="38"/>
      <c r="RPN97" s="38"/>
      <c r="RPO97" s="38"/>
      <c r="RPP97" s="38"/>
      <c r="RPQ97" s="38"/>
      <c r="RPR97" s="38"/>
      <c r="RPS97" s="38"/>
      <c r="RPT97" s="38"/>
      <c r="RPU97" s="38"/>
      <c r="RPV97" s="38"/>
      <c r="RPW97" s="38"/>
      <c r="RPX97" s="38"/>
      <c r="RPY97" s="38"/>
      <c r="RPZ97" s="38"/>
      <c r="RQA97" s="38"/>
      <c r="RQB97" s="38"/>
      <c r="RQC97" s="38"/>
      <c r="RQD97" s="38"/>
      <c r="RQE97" s="38"/>
      <c r="RQF97" s="38"/>
      <c r="RQG97" s="38"/>
      <c r="RQH97" s="38"/>
      <c r="RQI97" s="38"/>
      <c r="RQJ97" s="38"/>
      <c r="RQK97" s="38"/>
      <c r="RQL97" s="38"/>
      <c r="RQM97" s="38"/>
      <c r="RQN97" s="38"/>
      <c r="RQO97" s="38"/>
      <c r="RQP97" s="38"/>
      <c r="RQQ97" s="38"/>
      <c r="RQR97" s="38"/>
      <c r="RQS97" s="38"/>
      <c r="RQT97" s="38"/>
      <c r="RQU97" s="38"/>
      <c r="RQV97" s="38"/>
      <c r="RQW97" s="38"/>
      <c r="RQX97" s="38"/>
      <c r="RQY97" s="38"/>
      <c r="RQZ97" s="38"/>
      <c r="RRA97" s="38"/>
      <c r="RRB97" s="38"/>
      <c r="RRC97" s="38"/>
      <c r="RRD97" s="38"/>
      <c r="RRE97" s="38"/>
      <c r="RRF97" s="38"/>
      <c r="RRG97" s="38"/>
      <c r="RRH97" s="38"/>
      <c r="RRI97" s="38"/>
      <c r="RRJ97" s="38"/>
      <c r="RRK97" s="38"/>
      <c r="RRL97" s="38"/>
      <c r="RRM97" s="38"/>
      <c r="RRN97" s="38"/>
      <c r="RRO97" s="38"/>
      <c r="RRP97" s="38"/>
      <c r="RRQ97" s="38"/>
      <c r="RRR97" s="38"/>
      <c r="RRS97" s="38"/>
      <c r="RRT97" s="38"/>
      <c r="RRU97" s="38"/>
      <c r="RRV97" s="38"/>
      <c r="RRW97" s="38"/>
      <c r="RRX97" s="38"/>
      <c r="RRY97" s="38"/>
      <c r="RRZ97" s="38"/>
      <c r="RSA97" s="38"/>
      <c r="RSB97" s="38"/>
      <c r="RSC97" s="38"/>
      <c r="RSD97" s="38"/>
      <c r="RSE97" s="38"/>
      <c r="RSF97" s="38"/>
      <c r="RSG97" s="38"/>
      <c r="RSH97" s="38"/>
      <c r="RSI97" s="38"/>
      <c r="RSJ97" s="38"/>
      <c r="RSK97" s="38"/>
      <c r="RSL97" s="38"/>
      <c r="RSM97" s="38"/>
      <c r="RSN97" s="38"/>
      <c r="RSO97" s="38"/>
      <c r="RSP97" s="38"/>
      <c r="RSQ97" s="38"/>
      <c r="RSR97" s="38"/>
      <c r="RSS97" s="38"/>
      <c r="RST97" s="38"/>
      <c r="RSU97" s="38"/>
      <c r="RSV97" s="38"/>
      <c r="RSW97" s="38"/>
      <c r="RSX97" s="38"/>
      <c r="RSY97" s="38"/>
      <c r="RSZ97" s="38"/>
      <c r="RTA97" s="38"/>
      <c r="RTB97" s="38"/>
      <c r="RTC97" s="38"/>
      <c r="RTD97" s="38"/>
      <c r="RTE97" s="38"/>
      <c r="RTF97" s="38"/>
      <c r="RTG97" s="38"/>
      <c r="RTH97" s="38"/>
      <c r="RTI97" s="38"/>
      <c r="RTJ97" s="38"/>
      <c r="RTK97" s="38"/>
      <c r="RTL97" s="38"/>
      <c r="RTM97" s="38"/>
      <c r="RTN97" s="38"/>
      <c r="RTO97" s="38"/>
      <c r="RTP97" s="38"/>
      <c r="RTQ97" s="38"/>
      <c r="RTR97" s="38"/>
      <c r="RTS97" s="38"/>
      <c r="RTT97" s="38"/>
      <c r="RTU97" s="38"/>
      <c r="RTV97" s="38"/>
      <c r="RTW97" s="38"/>
      <c r="RTX97" s="38"/>
      <c r="RTY97" s="38"/>
      <c r="RTZ97" s="38"/>
      <c r="RUA97" s="38"/>
      <c r="RUB97" s="38"/>
      <c r="RUC97" s="38"/>
      <c r="RUD97" s="38"/>
      <c r="RUE97" s="38"/>
      <c r="RUF97" s="38"/>
      <c r="RUG97" s="38"/>
      <c r="RUH97" s="38"/>
      <c r="RUI97" s="38"/>
      <c r="RUJ97" s="38"/>
      <c r="RUK97" s="38"/>
      <c r="RUL97" s="38"/>
      <c r="RUM97" s="38"/>
      <c r="RUN97" s="38"/>
      <c r="RUO97" s="38"/>
      <c r="RUP97" s="38"/>
      <c r="RUQ97" s="38"/>
      <c r="RUR97" s="38"/>
      <c r="RUS97" s="38"/>
      <c r="RUT97" s="38"/>
      <c r="RUU97" s="38"/>
      <c r="RUV97" s="38"/>
      <c r="RUW97" s="38"/>
      <c r="RUX97" s="38"/>
      <c r="RUY97" s="38"/>
      <c r="RUZ97" s="38"/>
      <c r="RVA97" s="38"/>
      <c r="RVB97" s="38"/>
      <c r="RVC97" s="38"/>
      <c r="RVD97" s="38"/>
      <c r="RVE97" s="38"/>
      <c r="RVF97" s="38"/>
      <c r="RVG97" s="38"/>
      <c r="RVH97" s="38"/>
      <c r="RVI97" s="38"/>
      <c r="RVJ97" s="38"/>
      <c r="RVK97" s="38"/>
      <c r="RVL97" s="38"/>
      <c r="RVM97" s="38"/>
      <c r="RVN97" s="38"/>
      <c r="RVO97" s="38"/>
      <c r="RVP97" s="38"/>
      <c r="RVQ97" s="38"/>
      <c r="RVR97" s="38"/>
      <c r="RVS97" s="38"/>
      <c r="RVT97" s="38"/>
      <c r="RVU97" s="38"/>
      <c r="RVV97" s="38"/>
      <c r="RVW97" s="38"/>
      <c r="RVX97" s="38"/>
      <c r="RVY97" s="38"/>
      <c r="RVZ97" s="38"/>
      <c r="RWA97" s="38"/>
      <c r="RWB97" s="38"/>
      <c r="RWC97" s="38"/>
      <c r="RWD97" s="38"/>
      <c r="RWE97" s="38"/>
      <c r="RWF97" s="38"/>
      <c r="RWG97" s="38"/>
      <c r="RWH97" s="38"/>
      <c r="RWI97" s="38"/>
      <c r="RWJ97" s="38"/>
      <c r="RWK97" s="38"/>
      <c r="RWL97" s="38"/>
      <c r="RWM97" s="38"/>
      <c r="RWN97" s="38"/>
      <c r="RWO97" s="38"/>
      <c r="RWP97" s="38"/>
      <c r="RWQ97" s="38"/>
      <c r="RWR97" s="38"/>
      <c r="RWS97" s="38"/>
      <c r="RWT97" s="38"/>
      <c r="RWU97" s="38"/>
      <c r="RWV97" s="38"/>
      <c r="RWW97" s="38"/>
      <c r="RWX97" s="38"/>
      <c r="RWY97" s="38"/>
      <c r="RWZ97" s="38"/>
      <c r="RXA97" s="38"/>
      <c r="RXB97" s="38"/>
      <c r="RXC97" s="38"/>
      <c r="RXD97" s="38"/>
      <c r="RXE97" s="38"/>
      <c r="RXF97" s="38"/>
      <c r="RXG97" s="38"/>
      <c r="RXH97" s="38"/>
      <c r="RXI97" s="38"/>
      <c r="RXJ97" s="38"/>
      <c r="RXK97" s="38"/>
      <c r="RXL97" s="38"/>
      <c r="RXM97" s="38"/>
      <c r="RXN97" s="38"/>
      <c r="RXO97" s="38"/>
      <c r="RXP97" s="38"/>
      <c r="RXQ97" s="38"/>
      <c r="RXR97" s="38"/>
      <c r="RXS97" s="38"/>
      <c r="RXT97" s="38"/>
      <c r="RXU97" s="38"/>
      <c r="RXV97" s="38"/>
      <c r="RXW97" s="38"/>
      <c r="RXX97" s="38"/>
      <c r="RXY97" s="38"/>
      <c r="RXZ97" s="38"/>
      <c r="RYA97" s="38"/>
      <c r="RYB97" s="38"/>
      <c r="RYC97" s="38"/>
      <c r="RYD97" s="38"/>
      <c r="RYE97" s="38"/>
      <c r="RYF97" s="38"/>
      <c r="RYG97" s="38"/>
      <c r="RYH97" s="38"/>
      <c r="RYI97" s="38"/>
      <c r="RYJ97" s="38"/>
      <c r="RYK97" s="38"/>
      <c r="RYL97" s="38"/>
      <c r="RYM97" s="38"/>
      <c r="RYN97" s="38"/>
      <c r="RYO97" s="38"/>
      <c r="RYP97" s="38"/>
      <c r="RYQ97" s="38"/>
      <c r="RYR97" s="38"/>
      <c r="RYS97" s="38"/>
      <c r="RYT97" s="38"/>
      <c r="RYU97" s="38"/>
      <c r="RYV97" s="38"/>
      <c r="RYW97" s="38"/>
      <c r="RYX97" s="38"/>
      <c r="RYY97" s="38"/>
      <c r="RYZ97" s="38"/>
      <c r="RZA97" s="38"/>
      <c r="RZB97" s="38"/>
      <c r="RZC97" s="38"/>
      <c r="RZD97" s="38"/>
      <c r="RZE97" s="38"/>
      <c r="RZF97" s="38"/>
      <c r="RZG97" s="38"/>
      <c r="RZH97" s="38"/>
      <c r="RZI97" s="38"/>
      <c r="RZJ97" s="38"/>
      <c r="RZK97" s="38"/>
      <c r="RZL97" s="38"/>
      <c r="RZM97" s="38"/>
      <c r="RZN97" s="38"/>
      <c r="RZO97" s="38"/>
      <c r="RZP97" s="38"/>
      <c r="RZQ97" s="38"/>
      <c r="RZR97" s="38"/>
      <c r="RZS97" s="38"/>
      <c r="RZT97" s="38"/>
      <c r="RZU97" s="38"/>
      <c r="RZV97" s="38"/>
      <c r="RZW97" s="38"/>
      <c r="RZX97" s="38"/>
      <c r="RZY97" s="38"/>
      <c r="RZZ97" s="38"/>
      <c r="SAA97" s="38"/>
      <c r="SAB97" s="38"/>
      <c r="SAC97" s="38"/>
      <c r="SAD97" s="38"/>
      <c r="SAE97" s="38"/>
      <c r="SAF97" s="38"/>
      <c r="SAG97" s="38"/>
      <c r="SAH97" s="38"/>
      <c r="SAI97" s="38"/>
      <c r="SAJ97" s="38"/>
      <c r="SAK97" s="38"/>
      <c r="SAL97" s="38"/>
      <c r="SAM97" s="38"/>
      <c r="SAN97" s="38"/>
      <c r="SAO97" s="38"/>
      <c r="SAP97" s="38"/>
      <c r="SAQ97" s="38"/>
      <c r="SAR97" s="38"/>
      <c r="SAS97" s="38"/>
      <c r="SAT97" s="38"/>
      <c r="SAU97" s="38"/>
      <c r="SAV97" s="38"/>
      <c r="SAW97" s="38"/>
      <c r="SAX97" s="38"/>
      <c r="SAY97" s="38"/>
      <c r="SAZ97" s="38"/>
      <c r="SBA97" s="38"/>
      <c r="SBB97" s="38"/>
      <c r="SBC97" s="38"/>
      <c r="SBD97" s="38"/>
      <c r="SBE97" s="38"/>
      <c r="SBF97" s="38"/>
      <c r="SBG97" s="38"/>
      <c r="SBH97" s="38"/>
      <c r="SBI97" s="38"/>
      <c r="SBJ97" s="38"/>
      <c r="SBK97" s="38"/>
      <c r="SBL97" s="38"/>
      <c r="SBM97" s="38"/>
      <c r="SBN97" s="38"/>
      <c r="SBO97" s="38"/>
      <c r="SBP97" s="38"/>
      <c r="SBQ97" s="38"/>
      <c r="SBR97" s="38"/>
      <c r="SBS97" s="38"/>
      <c r="SBT97" s="38"/>
      <c r="SBU97" s="38"/>
      <c r="SBV97" s="38"/>
      <c r="SBW97" s="38"/>
      <c r="SBX97" s="38"/>
      <c r="SBY97" s="38"/>
      <c r="SBZ97" s="38"/>
      <c r="SCA97" s="38"/>
      <c r="SCB97" s="38"/>
      <c r="SCC97" s="38"/>
      <c r="SCD97" s="38"/>
      <c r="SCE97" s="38"/>
      <c r="SCF97" s="38"/>
      <c r="SCG97" s="38"/>
      <c r="SCH97" s="38"/>
      <c r="SCI97" s="38"/>
      <c r="SCJ97" s="38"/>
      <c r="SCK97" s="38"/>
      <c r="SCL97" s="38"/>
      <c r="SCM97" s="38"/>
      <c r="SCN97" s="38"/>
      <c r="SCO97" s="38"/>
      <c r="SCP97" s="38"/>
      <c r="SCQ97" s="38"/>
      <c r="SCR97" s="38"/>
      <c r="SCS97" s="38"/>
      <c r="SCT97" s="38"/>
      <c r="SCU97" s="38"/>
      <c r="SCV97" s="38"/>
      <c r="SCW97" s="38"/>
      <c r="SCX97" s="38"/>
      <c r="SCY97" s="38"/>
      <c r="SCZ97" s="38"/>
      <c r="SDA97" s="38"/>
      <c r="SDB97" s="38"/>
      <c r="SDC97" s="38"/>
      <c r="SDD97" s="38"/>
      <c r="SDE97" s="38"/>
      <c r="SDF97" s="38"/>
      <c r="SDG97" s="38"/>
      <c r="SDH97" s="38"/>
      <c r="SDI97" s="38"/>
      <c r="SDJ97" s="38"/>
      <c r="SDK97" s="38"/>
      <c r="SDL97" s="38"/>
      <c r="SDM97" s="38"/>
      <c r="SDN97" s="38"/>
      <c r="SDO97" s="38"/>
      <c r="SDP97" s="38"/>
      <c r="SDQ97" s="38"/>
      <c r="SDR97" s="38"/>
      <c r="SDS97" s="38"/>
      <c r="SDT97" s="38"/>
      <c r="SDU97" s="38"/>
      <c r="SDV97" s="38"/>
      <c r="SDW97" s="38"/>
      <c r="SDX97" s="38"/>
      <c r="SDY97" s="38"/>
      <c r="SDZ97" s="38"/>
      <c r="SEA97" s="38"/>
      <c r="SEB97" s="38"/>
      <c r="SEC97" s="38"/>
      <c r="SED97" s="38"/>
      <c r="SEE97" s="38"/>
      <c r="SEF97" s="38"/>
      <c r="SEG97" s="38"/>
      <c r="SEH97" s="38"/>
      <c r="SEI97" s="38"/>
      <c r="SEJ97" s="38"/>
      <c r="SEK97" s="38"/>
      <c r="SEL97" s="38"/>
      <c r="SEM97" s="38"/>
      <c r="SEN97" s="38"/>
      <c r="SEO97" s="38"/>
      <c r="SEP97" s="38"/>
      <c r="SEQ97" s="38"/>
      <c r="SER97" s="38"/>
      <c r="SES97" s="38"/>
      <c r="SET97" s="38"/>
      <c r="SEU97" s="38"/>
      <c r="SEV97" s="38"/>
      <c r="SEW97" s="38"/>
      <c r="SEX97" s="38"/>
      <c r="SEY97" s="38"/>
      <c r="SEZ97" s="38"/>
      <c r="SFA97" s="38"/>
      <c r="SFB97" s="38"/>
      <c r="SFC97" s="38"/>
      <c r="SFD97" s="38"/>
      <c r="SFE97" s="38"/>
      <c r="SFF97" s="38"/>
      <c r="SFG97" s="38"/>
      <c r="SFH97" s="38"/>
      <c r="SFI97" s="38"/>
      <c r="SFJ97" s="38"/>
      <c r="SFK97" s="38"/>
      <c r="SFL97" s="38"/>
      <c r="SFM97" s="38"/>
      <c r="SFN97" s="38"/>
      <c r="SFO97" s="38"/>
      <c r="SFP97" s="38"/>
      <c r="SFQ97" s="38"/>
      <c r="SFR97" s="38"/>
      <c r="SFS97" s="38"/>
      <c r="SFT97" s="38"/>
      <c r="SFU97" s="38"/>
      <c r="SFV97" s="38"/>
      <c r="SFW97" s="38"/>
      <c r="SFX97" s="38"/>
      <c r="SFY97" s="38"/>
      <c r="SFZ97" s="38"/>
      <c r="SGA97" s="38"/>
      <c r="SGB97" s="38"/>
      <c r="SGC97" s="38"/>
      <c r="SGD97" s="38"/>
      <c r="SGE97" s="38"/>
      <c r="SGF97" s="38"/>
      <c r="SGG97" s="38"/>
      <c r="SGH97" s="38"/>
      <c r="SGI97" s="38"/>
      <c r="SGJ97" s="38"/>
      <c r="SGK97" s="38"/>
      <c r="SGL97" s="38"/>
      <c r="SGM97" s="38"/>
      <c r="SGN97" s="38"/>
      <c r="SGO97" s="38"/>
      <c r="SGP97" s="38"/>
      <c r="SGQ97" s="38"/>
      <c r="SGR97" s="38"/>
      <c r="SGS97" s="38"/>
      <c r="SGT97" s="38"/>
      <c r="SGU97" s="38"/>
      <c r="SGV97" s="38"/>
      <c r="SGW97" s="38"/>
      <c r="SGX97" s="38"/>
      <c r="SGY97" s="38"/>
      <c r="SGZ97" s="38"/>
      <c r="SHA97" s="38"/>
      <c r="SHB97" s="38"/>
      <c r="SHC97" s="38"/>
      <c r="SHD97" s="38"/>
      <c r="SHE97" s="38"/>
      <c r="SHF97" s="38"/>
      <c r="SHG97" s="38"/>
      <c r="SHH97" s="38"/>
      <c r="SHI97" s="38"/>
      <c r="SHJ97" s="38"/>
      <c r="SHK97" s="38"/>
      <c r="SHL97" s="38"/>
      <c r="SHM97" s="38"/>
      <c r="SHN97" s="38"/>
      <c r="SHO97" s="38"/>
      <c r="SHP97" s="38"/>
      <c r="SHQ97" s="38"/>
      <c r="SHR97" s="38"/>
      <c r="SHS97" s="38"/>
      <c r="SHT97" s="38"/>
      <c r="SHU97" s="38"/>
      <c r="SHV97" s="38"/>
      <c r="SHW97" s="38"/>
      <c r="SHX97" s="38"/>
      <c r="SHY97" s="38"/>
      <c r="SHZ97" s="38"/>
      <c r="SIA97" s="38"/>
      <c r="SIB97" s="38"/>
      <c r="SIC97" s="38"/>
      <c r="SID97" s="38"/>
      <c r="SIE97" s="38"/>
      <c r="SIF97" s="38"/>
      <c r="SIG97" s="38"/>
      <c r="SIH97" s="38"/>
      <c r="SII97" s="38"/>
      <c r="SIJ97" s="38"/>
      <c r="SIK97" s="38"/>
      <c r="SIL97" s="38"/>
      <c r="SIM97" s="38"/>
      <c r="SIN97" s="38"/>
      <c r="SIO97" s="38"/>
      <c r="SIP97" s="38"/>
      <c r="SIQ97" s="38"/>
      <c r="SIR97" s="38"/>
      <c r="SIS97" s="38"/>
      <c r="SIT97" s="38"/>
      <c r="SIU97" s="38"/>
      <c r="SIV97" s="38"/>
      <c r="SIW97" s="38"/>
      <c r="SIX97" s="38"/>
      <c r="SIY97" s="38"/>
      <c r="SIZ97" s="38"/>
      <c r="SJA97" s="38"/>
      <c r="SJB97" s="38"/>
      <c r="SJC97" s="38"/>
      <c r="SJD97" s="38"/>
      <c r="SJE97" s="38"/>
      <c r="SJF97" s="38"/>
      <c r="SJG97" s="38"/>
      <c r="SJH97" s="38"/>
      <c r="SJI97" s="38"/>
      <c r="SJJ97" s="38"/>
      <c r="SJK97" s="38"/>
      <c r="SJL97" s="38"/>
      <c r="SJM97" s="38"/>
      <c r="SJN97" s="38"/>
      <c r="SJO97" s="38"/>
      <c r="SJP97" s="38"/>
      <c r="SJQ97" s="38"/>
      <c r="SJR97" s="38"/>
      <c r="SJS97" s="38"/>
      <c r="SJT97" s="38"/>
      <c r="SJU97" s="38"/>
      <c r="SJV97" s="38"/>
      <c r="SJW97" s="38"/>
      <c r="SJX97" s="38"/>
      <c r="SJY97" s="38"/>
      <c r="SJZ97" s="38"/>
      <c r="SKA97" s="38"/>
      <c r="SKB97" s="38"/>
      <c r="SKC97" s="38"/>
      <c r="SKD97" s="38"/>
      <c r="SKE97" s="38"/>
      <c r="SKF97" s="38"/>
      <c r="SKG97" s="38"/>
      <c r="SKH97" s="38"/>
      <c r="SKI97" s="38"/>
      <c r="SKJ97" s="38"/>
      <c r="SKK97" s="38"/>
      <c r="SKL97" s="38"/>
      <c r="SKM97" s="38"/>
      <c r="SKN97" s="38"/>
      <c r="SKO97" s="38"/>
      <c r="SKP97" s="38"/>
      <c r="SKQ97" s="38"/>
      <c r="SKR97" s="38"/>
      <c r="SKS97" s="38"/>
      <c r="SKT97" s="38"/>
      <c r="SKU97" s="38"/>
      <c r="SKV97" s="38"/>
      <c r="SKW97" s="38"/>
      <c r="SKX97" s="38"/>
      <c r="SKY97" s="38"/>
      <c r="SKZ97" s="38"/>
      <c r="SLA97" s="38"/>
      <c r="SLB97" s="38"/>
      <c r="SLC97" s="38"/>
      <c r="SLD97" s="38"/>
      <c r="SLE97" s="38"/>
      <c r="SLF97" s="38"/>
      <c r="SLG97" s="38"/>
      <c r="SLH97" s="38"/>
      <c r="SLI97" s="38"/>
      <c r="SLJ97" s="38"/>
      <c r="SLK97" s="38"/>
      <c r="SLL97" s="38"/>
      <c r="SLM97" s="38"/>
      <c r="SLN97" s="38"/>
      <c r="SLO97" s="38"/>
      <c r="SLP97" s="38"/>
      <c r="SLQ97" s="38"/>
      <c r="SLR97" s="38"/>
      <c r="SLS97" s="38"/>
      <c r="SLT97" s="38"/>
      <c r="SLU97" s="38"/>
      <c r="SLV97" s="38"/>
      <c r="SLW97" s="38"/>
      <c r="SLX97" s="38"/>
      <c r="SLY97" s="38"/>
      <c r="SLZ97" s="38"/>
      <c r="SMA97" s="38"/>
      <c r="SMB97" s="38"/>
      <c r="SMC97" s="38"/>
      <c r="SMD97" s="38"/>
      <c r="SME97" s="38"/>
      <c r="SMF97" s="38"/>
      <c r="SMG97" s="38"/>
      <c r="SMH97" s="38"/>
      <c r="SMI97" s="38"/>
      <c r="SMJ97" s="38"/>
      <c r="SMK97" s="38"/>
      <c r="SML97" s="38"/>
      <c r="SMM97" s="38"/>
      <c r="SMN97" s="38"/>
      <c r="SMO97" s="38"/>
      <c r="SMP97" s="38"/>
      <c r="SMQ97" s="38"/>
      <c r="SMR97" s="38"/>
      <c r="SMS97" s="38"/>
      <c r="SMT97" s="38"/>
      <c r="SMU97" s="38"/>
      <c r="SMV97" s="38"/>
      <c r="SMW97" s="38"/>
      <c r="SMX97" s="38"/>
      <c r="SMY97" s="38"/>
      <c r="SMZ97" s="38"/>
      <c r="SNA97" s="38"/>
      <c r="SNB97" s="38"/>
      <c r="SNC97" s="38"/>
      <c r="SND97" s="38"/>
      <c r="SNE97" s="38"/>
      <c r="SNF97" s="38"/>
      <c r="SNG97" s="38"/>
      <c r="SNH97" s="38"/>
      <c r="SNI97" s="38"/>
      <c r="SNJ97" s="38"/>
      <c r="SNK97" s="38"/>
      <c r="SNL97" s="38"/>
      <c r="SNM97" s="38"/>
      <c r="SNN97" s="38"/>
      <c r="SNO97" s="38"/>
      <c r="SNP97" s="38"/>
      <c r="SNQ97" s="38"/>
      <c r="SNR97" s="38"/>
      <c r="SNS97" s="38"/>
      <c r="SNT97" s="38"/>
      <c r="SNU97" s="38"/>
      <c r="SNV97" s="38"/>
      <c r="SNW97" s="38"/>
      <c r="SNX97" s="38"/>
      <c r="SNY97" s="38"/>
      <c r="SNZ97" s="38"/>
      <c r="SOA97" s="38"/>
      <c r="SOB97" s="38"/>
      <c r="SOC97" s="38"/>
      <c r="SOD97" s="38"/>
      <c r="SOE97" s="38"/>
      <c r="SOF97" s="38"/>
      <c r="SOG97" s="38"/>
      <c r="SOH97" s="38"/>
      <c r="SOI97" s="38"/>
      <c r="SOJ97" s="38"/>
      <c r="SOK97" s="38"/>
      <c r="SOL97" s="38"/>
      <c r="SOM97" s="38"/>
      <c r="SON97" s="38"/>
      <c r="SOO97" s="38"/>
      <c r="SOP97" s="38"/>
      <c r="SOQ97" s="38"/>
      <c r="SOR97" s="38"/>
      <c r="SOS97" s="38"/>
      <c r="SOT97" s="38"/>
      <c r="SOU97" s="38"/>
      <c r="SOV97" s="38"/>
      <c r="SOW97" s="38"/>
      <c r="SOX97" s="38"/>
      <c r="SOY97" s="38"/>
      <c r="SOZ97" s="38"/>
      <c r="SPA97" s="38"/>
      <c r="SPB97" s="38"/>
      <c r="SPC97" s="38"/>
      <c r="SPD97" s="38"/>
      <c r="SPE97" s="38"/>
      <c r="SPF97" s="38"/>
      <c r="SPG97" s="38"/>
      <c r="SPH97" s="38"/>
      <c r="SPI97" s="38"/>
      <c r="SPJ97" s="38"/>
      <c r="SPK97" s="38"/>
      <c r="SPL97" s="38"/>
      <c r="SPM97" s="38"/>
      <c r="SPN97" s="38"/>
      <c r="SPO97" s="38"/>
      <c r="SPP97" s="38"/>
      <c r="SPQ97" s="38"/>
      <c r="SPR97" s="38"/>
      <c r="SPS97" s="38"/>
      <c r="SPT97" s="38"/>
      <c r="SPU97" s="38"/>
      <c r="SPV97" s="38"/>
      <c r="SPW97" s="38"/>
      <c r="SPX97" s="38"/>
      <c r="SPY97" s="38"/>
      <c r="SPZ97" s="38"/>
      <c r="SQA97" s="38"/>
      <c r="SQB97" s="38"/>
      <c r="SQC97" s="38"/>
      <c r="SQD97" s="38"/>
      <c r="SQE97" s="38"/>
      <c r="SQF97" s="38"/>
      <c r="SQG97" s="38"/>
      <c r="SQH97" s="38"/>
      <c r="SQI97" s="38"/>
      <c r="SQJ97" s="38"/>
      <c r="SQK97" s="38"/>
      <c r="SQL97" s="38"/>
      <c r="SQM97" s="38"/>
      <c r="SQN97" s="38"/>
      <c r="SQO97" s="38"/>
      <c r="SQP97" s="38"/>
      <c r="SQQ97" s="38"/>
      <c r="SQR97" s="38"/>
      <c r="SQS97" s="38"/>
      <c r="SQT97" s="38"/>
      <c r="SQU97" s="38"/>
      <c r="SQV97" s="38"/>
      <c r="SQW97" s="38"/>
      <c r="SQX97" s="38"/>
      <c r="SQY97" s="38"/>
      <c r="SQZ97" s="38"/>
      <c r="SRA97" s="38"/>
      <c r="SRB97" s="38"/>
      <c r="SRC97" s="38"/>
      <c r="SRD97" s="38"/>
      <c r="SRE97" s="38"/>
      <c r="SRF97" s="38"/>
      <c r="SRG97" s="38"/>
      <c r="SRH97" s="38"/>
      <c r="SRI97" s="38"/>
      <c r="SRJ97" s="38"/>
      <c r="SRK97" s="38"/>
      <c r="SRL97" s="38"/>
      <c r="SRM97" s="38"/>
      <c r="SRN97" s="38"/>
      <c r="SRO97" s="38"/>
      <c r="SRP97" s="38"/>
      <c r="SRQ97" s="38"/>
      <c r="SRR97" s="38"/>
      <c r="SRS97" s="38"/>
      <c r="SRT97" s="38"/>
      <c r="SRU97" s="38"/>
      <c r="SRV97" s="38"/>
      <c r="SRW97" s="38"/>
      <c r="SRX97" s="38"/>
      <c r="SRY97" s="38"/>
      <c r="SRZ97" s="38"/>
      <c r="SSA97" s="38"/>
      <c r="SSB97" s="38"/>
      <c r="SSC97" s="38"/>
      <c r="SSD97" s="38"/>
      <c r="SSE97" s="38"/>
      <c r="SSF97" s="38"/>
      <c r="SSG97" s="38"/>
      <c r="SSH97" s="38"/>
      <c r="SSI97" s="38"/>
      <c r="SSJ97" s="38"/>
      <c r="SSK97" s="38"/>
      <c r="SSL97" s="38"/>
      <c r="SSM97" s="38"/>
      <c r="SSN97" s="38"/>
      <c r="SSO97" s="38"/>
      <c r="SSP97" s="38"/>
      <c r="SSQ97" s="38"/>
      <c r="SSR97" s="38"/>
      <c r="SSS97" s="38"/>
      <c r="SST97" s="38"/>
      <c r="SSU97" s="38"/>
      <c r="SSV97" s="38"/>
      <c r="SSW97" s="38"/>
      <c r="SSX97" s="38"/>
      <c r="SSY97" s="38"/>
      <c r="SSZ97" s="38"/>
      <c r="STA97" s="38"/>
      <c r="STB97" s="38"/>
      <c r="STC97" s="38"/>
      <c r="STD97" s="38"/>
      <c r="STE97" s="38"/>
      <c r="STF97" s="38"/>
      <c r="STG97" s="38"/>
      <c r="STH97" s="38"/>
      <c r="STI97" s="38"/>
      <c r="STJ97" s="38"/>
      <c r="STK97" s="38"/>
      <c r="STL97" s="38"/>
      <c r="STM97" s="38"/>
      <c r="STN97" s="38"/>
      <c r="STO97" s="38"/>
      <c r="STP97" s="38"/>
      <c r="STQ97" s="38"/>
      <c r="STR97" s="38"/>
      <c r="STS97" s="38"/>
      <c r="STT97" s="38"/>
      <c r="STU97" s="38"/>
      <c r="STV97" s="38"/>
      <c r="STW97" s="38"/>
      <c r="STX97" s="38"/>
      <c r="STY97" s="38"/>
      <c r="STZ97" s="38"/>
      <c r="SUA97" s="38"/>
      <c r="SUB97" s="38"/>
      <c r="SUC97" s="38"/>
      <c r="SUD97" s="38"/>
      <c r="SUE97" s="38"/>
      <c r="SUF97" s="38"/>
      <c r="SUG97" s="38"/>
      <c r="SUH97" s="38"/>
      <c r="SUI97" s="38"/>
      <c r="SUJ97" s="38"/>
      <c r="SUK97" s="38"/>
      <c r="SUL97" s="38"/>
      <c r="SUM97" s="38"/>
      <c r="SUN97" s="38"/>
      <c r="SUO97" s="38"/>
      <c r="SUP97" s="38"/>
      <c r="SUQ97" s="38"/>
      <c r="SUR97" s="38"/>
      <c r="SUS97" s="38"/>
      <c r="SUT97" s="38"/>
      <c r="SUU97" s="38"/>
      <c r="SUV97" s="38"/>
      <c r="SUW97" s="38"/>
      <c r="SUX97" s="38"/>
      <c r="SUY97" s="38"/>
      <c r="SUZ97" s="38"/>
      <c r="SVA97" s="38"/>
      <c r="SVB97" s="38"/>
      <c r="SVC97" s="38"/>
      <c r="SVD97" s="38"/>
      <c r="SVE97" s="38"/>
      <c r="SVF97" s="38"/>
      <c r="SVG97" s="38"/>
      <c r="SVH97" s="38"/>
      <c r="SVI97" s="38"/>
      <c r="SVJ97" s="38"/>
      <c r="SVK97" s="38"/>
      <c r="SVL97" s="38"/>
      <c r="SVM97" s="38"/>
      <c r="SVN97" s="38"/>
      <c r="SVO97" s="38"/>
      <c r="SVP97" s="38"/>
      <c r="SVQ97" s="38"/>
      <c r="SVR97" s="38"/>
      <c r="SVS97" s="38"/>
      <c r="SVT97" s="38"/>
      <c r="SVU97" s="38"/>
      <c r="SVV97" s="38"/>
      <c r="SVW97" s="38"/>
      <c r="SVX97" s="38"/>
      <c r="SVY97" s="38"/>
      <c r="SVZ97" s="38"/>
      <c r="SWA97" s="38"/>
      <c r="SWB97" s="38"/>
      <c r="SWC97" s="38"/>
      <c r="SWD97" s="38"/>
      <c r="SWE97" s="38"/>
      <c r="SWF97" s="38"/>
      <c r="SWG97" s="38"/>
      <c r="SWH97" s="38"/>
      <c r="SWI97" s="38"/>
      <c r="SWJ97" s="38"/>
      <c r="SWK97" s="38"/>
      <c r="SWL97" s="38"/>
      <c r="SWM97" s="38"/>
      <c r="SWN97" s="38"/>
      <c r="SWO97" s="38"/>
      <c r="SWP97" s="38"/>
      <c r="SWQ97" s="38"/>
      <c r="SWR97" s="38"/>
      <c r="SWS97" s="38"/>
      <c r="SWT97" s="38"/>
      <c r="SWU97" s="38"/>
      <c r="SWV97" s="38"/>
      <c r="SWW97" s="38"/>
      <c r="SWX97" s="38"/>
      <c r="SWY97" s="38"/>
      <c r="SWZ97" s="38"/>
      <c r="SXA97" s="38"/>
      <c r="SXB97" s="38"/>
      <c r="SXC97" s="38"/>
      <c r="SXD97" s="38"/>
      <c r="SXE97" s="38"/>
      <c r="SXF97" s="38"/>
      <c r="SXG97" s="38"/>
      <c r="SXH97" s="38"/>
      <c r="SXI97" s="38"/>
      <c r="SXJ97" s="38"/>
      <c r="SXK97" s="38"/>
      <c r="SXL97" s="38"/>
      <c r="SXM97" s="38"/>
      <c r="SXN97" s="38"/>
      <c r="SXO97" s="38"/>
      <c r="SXP97" s="38"/>
      <c r="SXQ97" s="38"/>
      <c r="SXR97" s="38"/>
      <c r="SXS97" s="38"/>
      <c r="SXT97" s="38"/>
      <c r="SXU97" s="38"/>
      <c r="SXV97" s="38"/>
      <c r="SXW97" s="38"/>
      <c r="SXX97" s="38"/>
      <c r="SXY97" s="38"/>
      <c r="SXZ97" s="38"/>
      <c r="SYA97" s="38"/>
      <c r="SYB97" s="38"/>
      <c r="SYC97" s="38"/>
      <c r="SYD97" s="38"/>
      <c r="SYE97" s="38"/>
      <c r="SYF97" s="38"/>
      <c r="SYG97" s="38"/>
      <c r="SYH97" s="38"/>
      <c r="SYI97" s="38"/>
      <c r="SYJ97" s="38"/>
      <c r="SYK97" s="38"/>
      <c r="SYL97" s="38"/>
      <c r="SYM97" s="38"/>
      <c r="SYN97" s="38"/>
      <c r="SYO97" s="38"/>
      <c r="SYP97" s="38"/>
      <c r="SYQ97" s="38"/>
      <c r="SYR97" s="38"/>
      <c r="SYS97" s="38"/>
      <c r="SYT97" s="38"/>
      <c r="SYU97" s="38"/>
      <c r="SYV97" s="38"/>
      <c r="SYW97" s="38"/>
      <c r="SYX97" s="38"/>
      <c r="SYY97" s="38"/>
      <c r="SYZ97" s="38"/>
      <c r="SZA97" s="38"/>
      <c r="SZB97" s="38"/>
      <c r="SZC97" s="38"/>
      <c r="SZD97" s="38"/>
      <c r="SZE97" s="38"/>
      <c r="SZF97" s="38"/>
      <c r="SZG97" s="38"/>
      <c r="SZH97" s="38"/>
      <c r="SZI97" s="38"/>
      <c r="SZJ97" s="38"/>
      <c r="SZK97" s="38"/>
      <c r="SZL97" s="38"/>
      <c r="SZM97" s="38"/>
      <c r="SZN97" s="38"/>
      <c r="SZO97" s="38"/>
      <c r="SZP97" s="38"/>
      <c r="SZQ97" s="38"/>
      <c r="SZR97" s="38"/>
      <c r="SZS97" s="38"/>
      <c r="SZT97" s="38"/>
      <c r="SZU97" s="38"/>
      <c r="SZV97" s="38"/>
      <c r="SZW97" s="38"/>
      <c r="SZX97" s="38"/>
      <c r="SZY97" s="38"/>
      <c r="SZZ97" s="38"/>
      <c r="TAA97" s="38"/>
      <c r="TAB97" s="38"/>
      <c r="TAC97" s="38"/>
      <c r="TAD97" s="38"/>
      <c r="TAE97" s="38"/>
      <c r="TAF97" s="38"/>
      <c r="TAG97" s="38"/>
      <c r="TAH97" s="38"/>
      <c r="TAI97" s="38"/>
      <c r="TAJ97" s="38"/>
      <c r="TAK97" s="38"/>
      <c r="TAL97" s="38"/>
      <c r="TAM97" s="38"/>
      <c r="TAN97" s="38"/>
      <c r="TAO97" s="38"/>
      <c r="TAP97" s="38"/>
      <c r="TAQ97" s="38"/>
      <c r="TAR97" s="38"/>
      <c r="TAS97" s="38"/>
      <c r="TAT97" s="38"/>
      <c r="TAU97" s="38"/>
      <c r="TAV97" s="38"/>
      <c r="TAW97" s="38"/>
      <c r="TAX97" s="38"/>
      <c r="TAY97" s="38"/>
      <c r="TAZ97" s="38"/>
      <c r="TBA97" s="38"/>
      <c r="TBB97" s="38"/>
      <c r="TBC97" s="38"/>
      <c r="TBD97" s="38"/>
      <c r="TBE97" s="38"/>
      <c r="TBF97" s="38"/>
      <c r="TBG97" s="38"/>
      <c r="TBH97" s="38"/>
      <c r="TBI97" s="38"/>
      <c r="TBJ97" s="38"/>
      <c r="TBK97" s="38"/>
      <c r="TBL97" s="38"/>
      <c r="TBM97" s="38"/>
      <c r="TBN97" s="38"/>
      <c r="TBO97" s="38"/>
      <c r="TBP97" s="38"/>
      <c r="TBQ97" s="38"/>
      <c r="TBR97" s="38"/>
      <c r="TBS97" s="38"/>
      <c r="TBT97" s="38"/>
      <c r="TBU97" s="38"/>
      <c r="TBV97" s="38"/>
      <c r="TBW97" s="38"/>
      <c r="TBX97" s="38"/>
      <c r="TBY97" s="38"/>
      <c r="TBZ97" s="38"/>
      <c r="TCA97" s="38"/>
      <c r="TCB97" s="38"/>
      <c r="TCC97" s="38"/>
      <c r="TCD97" s="38"/>
      <c r="TCE97" s="38"/>
      <c r="TCF97" s="38"/>
      <c r="TCG97" s="38"/>
      <c r="TCH97" s="38"/>
      <c r="TCI97" s="38"/>
      <c r="TCJ97" s="38"/>
      <c r="TCK97" s="38"/>
      <c r="TCL97" s="38"/>
      <c r="TCM97" s="38"/>
      <c r="TCN97" s="38"/>
      <c r="TCO97" s="38"/>
      <c r="TCP97" s="38"/>
      <c r="TCQ97" s="38"/>
      <c r="TCR97" s="38"/>
      <c r="TCS97" s="38"/>
      <c r="TCT97" s="38"/>
      <c r="TCU97" s="38"/>
      <c r="TCV97" s="38"/>
      <c r="TCW97" s="38"/>
      <c r="TCX97" s="38"/>
      <c r="TCY97" s="38"/>
      <c r="TCZ97" s="38"/>
      <c r="TDA97" s="38"/>
      <c r="TDB97" s="38"/>
      <c r="TDC97" s="38"/>
      <c r="TDD97" s="38"/>
      <c r="TDE97" s="38"/>
      <c r="TDF97" s="38"/>
      <c r="TDG97" s="38"/>
      <c r="TDH97" s="38"/>
      <c r="TDI97" s="38"/>
      <c r="TDJ97" s="38"/>
      <c r="TDK97" s="38"/>
      <c r="TDL97" s="38"/>
      <c r="TDM97" s="38"/>
      <c r="TDN97" s="38"/>
      <c r="TDO97" s="38"/>
      <c r="TDP97" s="38"/>
      <c r="TDQ97" s="38"/>
      <c r="TDR97" s="38"/>
      <c r="TDS97" s="38"/>
      <c r="TDT97" s="38"/>
      <c r="TDU97" s="38"/>
      <c r="TDV97" s="38"/>
      <c r="TDW97" s="38"/>
      <c r="TDX97" s="38"/>
      <c r="TDY97" s="38"/>
      <c r="TDZ97" s="38"/>
      <c r="TEA97" s="38"/>
      <c r="TEB97" s="38"/>
      <c r="TEC97" s="38"/>
      <c r="TED97" s="38"/>
      <c r="TEE97" s="38"/>
      <c r="TEF97" s="38"/>
      <c r="TEG97" s="38"/>
      <c r="TEH97" s="38"/>
      <c r="TEI97" s="38"/>
      <c r="TEJ97" s="38"/>
      <c r="TEK97" s="38"/>
      <c r="TEL97" s="38"/>
      <c r="TEM97" s="38"/>
      <c r="TEN97" s="38"/>
      <c r="TEO97" s="38"/>
      <c r="TEP97" s="38"/>
      <c r="TEQ97" s="38"/>
      <c r="TER97" s="38"/>
      <c r="TES97" s="38"/>
      <c r="TET97" s="38"/>
      <c r="TEU97" s="38"/>
      <c r="TEV97" s="38"/>
      <c r="TEW97" s="38"/>
      <c r="TEX97" s="38"/>
      <c r="TEY97" s="38"/>
      <c r="TEZ97" s="38"/>
      <c r="TFA97" s="38"/>
      <c r="TFB97" s="38"/>
      <c r="TFC97" s="38"/>
      <c r="TFD97" s="38"/>
      <c r="TFE97" s="38"/>
      <c r="TFF97" s="38"/>
      <c r="TFG97" s="38"/>
      <c r="TFH97" s="38"/>
      <c r="TFI97" s="38"/>
      <c r="TFJ97" s="38"/>
      <c r="TFK97" s="38"/>
      <c r="TFL97" s="38"/>
      <c r="TFM97" s="38"/>
      <c r="TFN97" s="38"/>
      <c r="TFO97" s="38"/>
      <c r="TFP97" s="38"/>
      <c r="TFQ97" s="38"/>
      <c r="TFR97" s="38"/>
      <c r="TFS97" s="38"/>
      <c r="TFT97" s="38"/>
      <c r="TFU97" s="38"/>
      <c r="TFV97" s="38"/>
      <c r="TFW97" s="38"/>
      <c r="TFX97" s="38"/>
      <c r="TFY97" s="38"/>
      <c r="TFZ97" s="38"/>
      <c r="TGA97" s="38"/>
      <c r="TGB97" s="38"/>
      <c r="TGC97" s="38"/>
      <c r="TGD97" s="38"/>
      <c r="TGE97" s="38"/>
      <c r="TGF97" s="38"/>
      <c r="TGG97" s="38"/>
      <c r="TGH97" s="38"/>
      <c r="TGI97" s="38"/>
      <c r="TGJ97" s="38"/>
      <c r="TGK97" s="38"/>
      <c r="TGL97" s="38"/>
      <c r="TGM97" s="38"/>
      <c r="TGN97" s="38"/>
      <c r="TGO97" s="38"/>
      <c r="TGP97" s="38"/>
      <c r="TGQ97" s="38"/>
      <c r="TGR97" s="38"/>
      <c r="TGS97" s="38"/>
      <c r="TGT97" s="38"/>
      <c r="TGU97" s="38"/>
      <c r="TGV97" s="38"/>
      <c r="TGW97" s="38"/>
      <c r="TGX97" s="38"/>
      <c r="TGY97" s="38"/>
      <c r="TGZ97" s="38"/>
      <c r="THA97" s="38"/>
      <c r="THB97" s="38"/>
      <c r="THC97" s="38"/>
      <c r="THD97" s="38"/>
      <c r="THE97" s="38"/>
      <c r="THF97" s="38"/>
      <c r="THG97" s="38"/>
      <c r="THH97" s="38"/>
      <c r="THI97" s="38"/>
      <c r="THJ97" s="38"/>
      <c r="THK97" s="38"/>
      <c r="THL97" s="38"/>
      <c r="THM97" s="38"/>
      <c r="THN97" s="38"/>
      <c r="THO97" s="38"/>
      <c r="THP97" s="38"/>
      <c r="THQ97" s="38"/>
      <c r="THR97" s="38"/>
      <c r="THS97" s="38"/>
      <c r="THT97" s="38"/>
      <c r="THU97" s="38"/>
      <c r="THV97" s="38"/>
      <c r="THW97" s="38"/>
      <c r="THX97" s="38"/>
      <c r="THY97" s="38"/>
      <c r="THZ97" s="38"/>
      <c r="TIA97" s="38"/>
      <c r="TIB97" s="38"/>
      <c r="TIC97" s="38"/>
      <c r="TID97" s="38"/>
      <c r="TIE97" s="38"/>
      <c r="TIF97" s="38"/>
      <c r="TIG97" s="38"/>
      <c r="TIH97" s="38"/>
      <c r="TII97" s="38"/>
      <c r="TIJ97" s="38"/>
      <c r="TIK97" s="38"/>
      <c r="TIL97" s="38"/>
      <c r="TIM97" s="38"/>
      <c r="TIN97" s="38"/>
      <c r="TIO97" s="38"/>
      <c r="TIP97" s="38"/>
      <c r="TIQ97" s="38"/>
      <c r="TIR97" s="38"/>
      <c r="TIS97" s="38"/>
      <c r="TIT97" s="38"/>
      <c r="TIU97" s="38"/>
      <c r="TIV97" s="38"/>
      <c r="TIW97" s="38"/>
      <c r="TIX97" s="38"/>
      <c r="TIY97" s="38"/>
      <c r="TIZ97" s="38"/>
      <c r="TJA97" s="38"/>
      <c r="TJB97" s="38"/>
      <c r="TJC97" s="38"/>
      <c r="TJD97" s="38"/>
      <c r="TJE97" s="38"/>
      <c r="TJF97" s="38"/>
      <c r="TJG97" s="38"/>
      <c r="TJH97" s="38"/>
      <c r="TJI97" s="38"/>
      <c r="TJJ97" s="38"/>
      <c r="TJK97" s="38"/>
      <c r="TJL97" s="38"/>
      <c r="TJM97" s="38"/>
      <c r="TJN97" s="38"/>
      <c r="TJO97" s="38"/>
      <c r="TJP97" s="38"/>
      <c r="TJQ97" s="38"/>
      <c r="TJR97" s="38"/>
      <c r="TJS97" s="38"/>
      <c r="TJT97" s="38"/>
      <c r="TJU97" s="38"/>
      <c r="TJV97" s="38"/>
      <c r="TJW97" s="38"/>
      <c r="TJX97" s="38"/>
      <c r="TJY97" s="38"/>
      <c r="TJZ97" s="38"/>
      <c r="TKA97" s="38"/>
      <c r="TKB97" s="38"/>
      <c r="TKC97" s="38"/>
      <c r="TKD97" s="38"/>
      <c r="TKE97" s="38"/>
      <c r="TKF97" s="38"/>
      <c r="TKG97" s="38"/>
      <c r="TKH97" s="38"/>
      <c r="TKI97" s="38"/>
      <c r="TKJ97" s="38"/>
      <c r="TKK97" s="38"/>
      <c r="TKL97" s="38"/>
      <c r="TKM97" s="38"/>
      <c r="TKN97" s="38"/>
      <c r="TKO97" s="38"/>
      <c r="TKP97" s="38"/>
      <c r="TKQ97" s="38"/>
      <c r="TKR97" s="38"/>
      <c r="TKS97" s="38"/>
      <c r="TKT97" s="38"/>
      <c r="TKU97" s="38"/>
      <c r="TKV97" s="38"/>
      <c r="TKW97" s="38"/>
      <c r="TKX97" s="38"/>
      <c r="TKY97" s="38"/>
      <c r="TKZ97" s="38"/>
      <c r="TLA97" s="38"/>
      <c r="TLB97" s="38"/>
      <c r="TLC97" s="38"/>
      <c r="TLD97" s="38"/>
      <c r="TLE97" s="38"/>
      <c r="TLF97" s="38"/>
      <c r="TLG97" s="38"/>
      <c r="TLH97" s="38"/>
      <c r="TLI97" s="38"/>
      <c r="TLJ97" s="38"/>
      <c r="TLK97" s="38"/>
      <c r="TLL97" s="38"/>
      <c r="TLM97" s="38"/>
      <c r="TLN97" s="38"/>
      <c r="TLO97" s="38"/>
      <c r="TLP97" s="38"/>
      <c r="TLQ97" s="38"/>
      <c r="TLR97" s="38"/>
      <c r="TLS97" s="38"/>
      <c r="TLT97" s="38"/>
      <c r="TLU97" s="38"/>
      <c r="TLV97" s="38"/>
      <c r="TLW97" s="38"/>
      <c r="TLX97" s="38"/>
      <c r="TLY97" s="38"/>
      <c r="TLZ97" s="38"/>
      <c r="TMA97" s="38"/>
      <c r="TMB97" s="38"/>
      <c r="TMC97" s="38"/>
      <c r="TMD97" s="38"/>
      <c r="TME97" s="38"/>
      <c r="TMF97" s="38"/>
      <c r="TMG97" s="38"/>
      <c r="TMH97" s="38"/>
      <c r="TMI97" s="38"/>
      <c r="TMJ97" s="38"/>
      <c r="TMK97" s="38"/>
      <c r="TML97" s="38"/>
      <c r="TMM97" s="38"/>
      <c r="TMN97" s="38"/>
      <c r="TMO97" s="38"/>
      <c r="TMP97" s="38"/>
      <c r="TMQ97" s="38"/>
      <c r="TMR97" s="38"/>
      <c r="TMS97" s="38"/>
      <c r="TMT97" s="38"/>
      <c r="TMU97" s="38"/>
      <c r="TMV97" s="38"/>
      <c r="TMW97" s="38"/>
      <c r="TMX97" s="38"/>
      <c r="TMY97" s="38"/>
      <c r="TMZ97" s="38"/>
      <c r="TNA97" s="38"/>
      <c r="TNB97" s="38"/>
      <c r="TNC97" s="38"/>
      <c r="TND97" s="38"/>
      <c r="TNE97" s="38"/>
      <c r="TNF97" s="38"/>
      <c r="TNG97" s="38"/>
      <c r="TNH97" s="38"/>
      <c r="TNI97" s="38"/>
      <c r="TNJ97" s="38"/>
      <c r="TNK97" s="38"/>
      <c r="TNL97" s="38"/>
      <c r="TNM97" s="38"/>
      <c r="TNN97" s="38"/>
      <c r="TNO97" s="38"/>
      <c r="TNP97" s="38"/>
      <c r="TNQ97" s="38"/>
      <c r="TNR97" s="38"/>
      <c r="TNS97" s="38"/>
      <c r="TNT97" s="38"/>
      <c r="TNU97" s="38"/>
      <c r="TNV97" s="38"/>
      <c r="TNW97" s="38"/>
      <c r="TNX97" s="38"/>
      <c r="TNY97" s="38"/>
      <c r="TNZ97" s="38"/>
      <c r="TOA97" s="38"/>
      <c r="TOB97" s="38"/>
      <c r="TOC97" s="38"/>
      <c r="TOD97" s="38"/>
      <c r="TOE97" s="38"/>
      <c r="TOF97" s="38"/>
      <c r="TOG97" s="38"/>
      <c r="TOH97" s="38"/>
      <c r="TOI97" s="38"/>
      <c r="TOJ97" s="38"/>
      <c r="TOK97" s="38"/>
      <c r="TOL97" s="38"/>
      <c r="TOM97" s="38"/>
      <c r="TON97" s="38"/>
      <c r="TOO97" s="38"/>
      <c r="TOP97" s="38"/>
      <c r="TOQ97" s="38"/>
      <c r="TOR97" s="38"/>
      <c r="TOS97" s="38"/>
      <c r="TOT97" s="38"/>
      <c r="TOU97" s="38"/>
      <c r="TOV97" s="38"/>
      <c r="TOW97" s="38"/>
      <c r="TOX97" s="38"/>
      <c r="TOY97" s="38"/>
      <c r="TOZ97" s="38"/>
      <c r="TPA97" s="38"/>
      <c r="TPB97" s="38"/>
      <c r="TPC97" s="38"/>
      <c r="TPD97" s="38"/>
      <c r="TPE97" s="38"/>
      <c r="TPF97" s="38"/>
      <c r="TPG97" s="38"/>
      <c r="TPH97" s="38"/>
      <c r="TPI97" s="38"/>
      <c r="TPJ97" s="38"/>
      <c r="TPK97" s="38"/>
      <c r="TPL97" s="38"/>
      <c r="TPM97" s="38"/>
      <c r="TPN97" s="38"/>
      <c r="TPO97" s="38"/>
      <c r="TPP97" s="38"/>
      <c r="TPQ97" s="38"/>
      <c r="TPR97" s="38"/>
      <c r="TPS97" s="38"/>
      <c r="TPT97" s="38"/>
      <c r="TPU97" s="38"/>
      <c r="TPV97" s="38"/>
      <c r="TPW97" s="38"/>
      <c r="TPX97" s="38"/>
      <c r="TPY97" s="38"/>
      <c r="TPZ97" s="38"/>
      <c r="TQA97" s="38"/>
      <c r="TQB97" s="38"/>
      <c r="TQC97" s="38"/>
      <c r="TQD97" s="38"/>
      <c r="TQE97" s="38"/>
      <c r="TQF97" s="38"/>
      <c r="TQG97" s="38"/>
      <c r="TQH97" s="38"/>
      <c r="TQI97" s="38"/>
      <c r="TQJ97" s="38"/>
      <c r="TQK97" s="38"/>
      <c r="TQL97" s="38"/>
      <c r="TQM97" s="38"/>
      <c r="TQN97" s="38"/>
      <c r="TQO97" s="38"/>
      <c r="TQP97" s="38"/>
      <c r="TQQ97" s="38"/>
      <c r="TQR97" s="38"/>
      <c r="TQS97" s="38"/>
      <c r="TQT97" s="38"/>
      <c r="TQU97" s="38"/>
      <c r="TQV97" s="38"/>
      <c r="TQW97" s="38"/>
      <c r="TQX97" s="38"/>
      <c r="TQY97" s="38"/>
      <c r="TQZ97" s="38"/>
      <c r="TRA97" s="38"/>
      <c r="TRB97" s="38"/>
      <c r="TRC97" s="38"/>
      <c r="TRD97" s="38"/>
      <c r="TRE97" s="38"/>
      <c r="TRF97" s="38"/>
      <c r="TRG97" s="38"/>
      <c r="TRH97" s="38"/>
      <c r="TRI97" s="38"/>
      <c r="TRJ97" s="38"/>
      <c r="TRK97" s="38"/>
      <c r="TRL97" s="38"/>
      <c r="TRM97" s="38"/>
      <c r="TRN97" s="38"/>
      <c r="TRO97" s="38"/>
      <c r="TRP97" s="38"/>
      <c r="TRQ97" s="38"/>
      <c r="TRR97" s="38"/>
      <c r="TRS97" s="38"/>
      <c r="TRT97" s="38"/>
      <c r="TRU97" s="38"/>
      <c r="TRV97" s="38"/>
      <c r="TRW97" s="38"/>
      <c r="TRX97" s="38"/>
      <c r="TRY97" s="38"/>
      <c r="TRZ97" s="38"/>
      <c r="TSA97" s="38"/>
      <c r="TSB97" s="38"/>
      <c r="TSC97" s="38"/>
      <c r="TSD97" s="38"/>
      <c r="TSE97" s="38"/>
      <c r="TSF97" s="38"/>
      <c r="TSG97" s="38"/>
      <c r="TSH97" s="38"/>
      <c r="TSI97" s="38"/>
      <c r="TSJ97" s="38"/>
      <c r="TSK97" s="38"/>
      <c r="TSL97" s="38"/>
      <c r="TSM97" s="38"/>
      <c r="TSN97" s="38"/>
      <c r="TSO97" s="38"/>
      <c r="TSP97" s="38"/>
      <c r="TSQ97" s="38"/>
      <c r="TSR97" s="38"/>
      <c r="TSS97" s="38"/>
      <c r="TST97" s="38"/>
      <c r="TSU97" s="38"/>
      <c r="TSV97" s="38"/>
      <c r="TSW97" s="38"/>
      <c r="TSX97" s="38"/>
      <c r="TSY97" s="38"/>
      <c r="TSZ97" s="38"/>
      <c r="TTA97" s="38"/>
      <c r="TTB97" s="38"/>
      <c r="TTC97" s="38"/>
      <c r="TTD97" s="38"/>
      <c r="TTE97" s="38"/>
      <c r="TTF97" s="38"/>
      <c r="TTG97" s="38"/>
      <c r="TTH97" s="38"/>
      <c r="TTI97" s="38"/>
      <c r="TTJ97" s="38"/>
      <c r="TTK97" s="38"/>
      <c r="TTL97" s="38"/>
      <c r="TTM97" s="38"/>
      <c r="TTN97" s="38"/>
      <c r="TTO97" s="38"/>
      <c r="TTP97" s="38"/>
      <c r="TTQ97" s="38"/>
      <c r="TTR97" s="38"/>
      <c r="TTS97" s="38"/>
      <c r="TTT97" s="38"/>
      <c r="TTU97" s="38"/>
      <c r="TTV97" s="38"/>
      <c r="TTW97" s="38"/>
      <c r="TTX97" s="38"/>
      <c r="TTY97" s="38"/>
      <c r="TTZ97" s="38"/>
      <c r="TUA97" s="38"/>
      <c r="TUB97" s="38"/>
      <c r="TUC97" s="38"/>
      <c r="TUD97" s="38"/>
      <c r="TUE97" s="38"/>
      <c r="TUF97" s="38"/>
      <c r="TUG97" s="38"/>
      <c r="TUH97" s="38"/>
      <c r="TUI97" s="38"/>
      <c r="TUJ97" s="38"/>
      <c r="TUK97" s="38"/>
      <c r="TUL97" s="38"/>
      <c r="TUM97" s="38"/>
      <c r="TUN97" s="38"/>
      <c r="TUO97" s="38"/>
      <c r="TUP97" s="38"/>
      <c r="TUQ97" s="38"/>
      <c r="TUR97" s="38"/>
      <c r="TUS97" s="38"/>
      <c r="TUT97" s="38"/>
      <c r="TUU97" s="38"/>
      <c r="TUV97" s="38"/>
      <c r="TUW97" s="38"/>
      <c r="TUX97" s="38"/>
      <c r="TUY97" s="38"/>
      <c r="TUZ97" s="38"/>
      <c r="TVA97" s="38"/>
      <c r="TVB97" s="38"/>
      <c r="TVC97" s="38"/>
      <c r="TVD97" s="38"/>
      <c r="TVE97" s="38"/>
      <c r="TVF97" s="38"/>
      <c r="TVG97" s="38"/>
      <c r="TVH97" s="38"/>
      <c r="TVI97" s="38"/>
      <c r="TVJ97" s="38"/>
      <c r="TVK97" s="38"/>
      <c r="TVL97" s="38"/>
      <c r="TVM97" s="38"/>
      <c r="TVN97" s="38"/>
      <c r="TVO97" s="38"/>
      <c r="TVP97" s="38"/>
      <c r="TVQ97" s="38"/>
      <c r="TVR97" s="38"/>
      <c r="TVS97" s="38"/>
      <c r="TVT97" s="38"/>
      <c r="TVU97" s="38"/>
      <c r="TVV97" s="38"/>
      <c r="TVW97" s="38"/>
      <c r="TVX97" s="38"/>
      <c r="TVY97" s="38"/>
      <c r="TVZ97" s="38"/>
      <c r="TWA97" s="38"/>
      <c r="TWB97" s="38"/>
      <c r="TWC97" s="38"/>
      <c r="TWD97" s="38"/>
      <c r="TWE97" s="38"/>
      <c r="TWF97" s="38"/>
      <c r="TWG97" s="38"/>
      <c r="TWH97" s="38"/>
      <c r="TWI97" s="38"/>
      <c r="TWJ97" s="38"/>
      <c r="TWK97" s="38"/>
      <c r="TWL97" s="38"/>
      <c r="TWM97" s="38"/>
      <c r="TWN97" s="38"/>
      <c r="TWO97" s="38"/>
      <c r="TWP97" s="38"/>
      <c r="TWQ97" s="38"/>
      <c r="TWR97" s="38"/>
      <c r="TWS97" s="38"/>
      <c r="TWT97" s="38"/>
      <c r="TWU97" s="38"/>
      <c r="TWV97" s="38"/>
      <c r="TWW97" s="38"/>
      <c r="TWX97" s="38"/>
      <c r="TWY97" s="38"/>
      <c r="TWZ97" s="38"/>
      <c r="TXA97" s="38"/>
      <c r="TXB97" s="38"/>
      <c r="TXC97" s="38"/>
      <c r="TXD97" s="38"/>
      <c r="TXE97" s="38"/>
      <c r="TXF97" s="38"/>
      <c r="TXG97" s="38"/>
      <c r="TXH97" s="38"/>
      <c r="TXI97" s="38"/>
      <c r="TXJ97" s="38"/>
      <c r="TXK97" s="38"/>
      <c r="TXL97" s="38"/>
      <c r="TXM97" s="38"/>
      <c r="TXN97" s="38"/>
      <c r="TXO97" s="38"/>
      <c r="TXP97" s="38"/>
      <c r="TXQ97" s="38"/>
      <c r="TXR97" s="38"/>
      <c r="TXS97" s="38"/>
      <c r="TXT97" s="38"/>
      <c r="TXU97" s="38"/>
      <c r="TXV97" s="38"/>
      <c r="TXW97" s="38"/>
      <c r="TXX97" s="38"/>
      <c r="TXY97" s="38"/>
      <c r="TXZ97" s="38"/>
      <c r="TYA97" s="38"/>
      <c r="TYB97" s="38"/>
      <c r="TYC97" s="38"/>
      <c r="TYD97" s="38"/>
      <c r="TYE97" s="38"/>
      <c r="TYF97" s="38"/>
      <c r="TYG97" s="38"/>
      <c r="TYH97" s="38"/>
      <c r="TYI97" s="38"/>
      <c r="TYJ97" s="38"/>
      <c r="TYK97" s="38"/>
      <c r="TYL97" s="38"/>
      <c r="TYM97" s="38"/>
      <c r="TYN97" s="38"/>
      <c r="TYO97" s="38"/>
      <c r="TYP97" s="38"/>
      <c r="TYQ97" s="38"/>
      <c r="TYR97" s="38"/>
      <c r="TYS97" s="38"/>
      <c r="TYT97" s="38"/>
      <c r="TYU97" s="38"/>
      <c r="TYV97" s="38"/>
      <c r="TYW97" s="38"/>
      <c r="TYX97" s="38"/>
      <c r="TYY97" s="38"/>
      <c r="TYZ97" s="38"/>
      <c r="TZA97" s="38"/>
      <c r="TZB97" s="38"/>
      <c r="TZC97" s="38"/>
      <c r="TZD97" s="38"/>
      <c r="TZE97" s="38"/>
      <c r="TZF97" s="38"/>
      <c r="TZG97" s="38"/>
      <c r="TZH97" s="38"/>
      <c r="TZI97" s="38"/>
      <c r="TZJ97" s="38"/>
      <c r="TZK97" s="38"/>
      <c r="TZL97" s="38"/>
      <c r="TZM97" s="38"/>
      <c r="TZN97" s="38"/>
      <c r="TZO97" s="38"/>
      <c r="TZP97" s="38"/>
      <c r="TZQ97" s="38"/>
      <c r="TZR97" s="38"/>
      <c r="TZS97" s="38"/>
      <c r="TZT97" s="38"/>
      <c r="TZU97" s="38"/>
      <c r="TZV97" s="38"/>
      <c r="TZW97" s="38"/>
      <c r="TZX97" s="38"/>
      <c r="TZY97" s="38"/>
      <c r="TZZ97" s="38"/>
      <c r="UAA97" s="38"/>
      <c r="UAB97" s="38"/>
      <c r="UAC97" s="38"/>
      <c r="UAD97" s="38"/>
      <c r="UAE97" s="38"/>
      <c r="UAF97" s="38"/>
      <c r="UAG97" s="38"/>
      <c r="UAH97" s="38"/>
      <c r="UAI97" s="38"/>
      <c r="UAJ97" s="38"/>
      <c r="UAK97" s="38"/>
      <c r="UAL97" s="38"/>
      <c r="UAM97" s="38"/>
      <c r="UAN97" s="38"/>
      <c r="UAO97" s="38"/>
      <c r="UAP97" s="38"/>
      <c r="UAQ97" s="38"/>
      <c r="UAR97" s="38"/>
      <c r="UAS97" s="38"/>
      <c r="UAT97" s="38"/>
      <c r="UAU97" s="38"/>
      <c r="UAV97" s="38"/>
      <c r="UAW97" s="38"/>
      <c r="UAX97" s="38"/>
      <c r="UAY97" s="38"/>
      <c r="UAZ97" s="38"/>
      <c r="UBA97" s="38"/>
      <c r="UBB97" s="38"/>
      <c r="UBC97" s="38"/>
      <c r="UBD97" s="38"/>
      <c r="UBE97" s="38"/>
      <c r="UBF97" s="38"/>
      <c r="UBG97" s="38"/>
      <c r="UBH97" s="38"/>
      <c r="UBI97" s="38"/>
      <c r="UBJ97" s="38"/>
      <c r="UBK97" s="38"/>
      <c r="UBL97" s="38"/>
      <c r="UBM97" s="38"/>
      <c r="UBN97" s="38"/>
      <c r="UBO97" s="38"/>
      <c r="UBP97" s="38"/>
      <c r="UBQ97" s="38"/>
      <c r="UBR97" s="38"/>
      <c r="UBS97" s="38"/>
      <c r="UBT97" s="38"/>
      <c r="UBU97" s="38"/>
      <c r="UBV97" s="38"/>
      <c r="UBW97" s="38"/>
      <c r="UBX97" s="38"/>
      <c r="UBY97" s="38"/>
      <c r="UBZ97" s="38"/>
      <c r="UCA97" s="38"/>
      <c r="UCB97" s="38"/>
      <c r="UCC97" s="38"/>
      <c r="UCD97" s="38"/>
      <c r="UCE97" s="38"/>
      <c r="UCF97" s="38"/>
      <c r="UCG97" s="38"/>
      <c r="UCH97" s="38"/>
      <c r="UCI97" s="38"/>
      <c r="UCJ97" s="38"/>
      <c r="UCK97" s="38"/>
      <c r="UCL97" s="38"/>
      <c r="UCM97" s="38"/>
      <c r="UCN97" s="38"/>
      <c r="UCO97" s="38"/>
      <c r="UCP97" s="38"/>
      <c r="UCQ97" s="38"/>
      <c r="UCR97" s="38"/>
      <c r="UCS97" s="38"/>
      <c r="UCT97" s="38"/>
      <c r="UCU97" s="38"/>
      <c r="UCV97" s="38"/>
      <c r="UCW97" s="38"/>
      <c r="UCX97" s="38"/>
      <c r="UCY97" s="38"/>
      <c r="UCZ97" s="38"/>
      <c r="UDA97" s="38"/>
      <c r="UDB97" s="38"/>
      <c r="UDC97" s="38"/>
      <c r="UDD97" s="38"/>
      <c r="UDE97" s="38"/>
      <c r="UDF97" s="38"/>
      <c r="UDG97" s="38"/>
      <c r="UDH97" s="38"/>
      <c r="UDI97" s="38"/>
      <c r="UDJ97" s="38"/>
      <c r="UDK97" s="38"/>
      <c r="UDL97" s="38"/>
      <c r="UDM97" s="38"/>
      <c r="UDN97" s="38"/>
      <c r="UDO97" s="38"/>
      <c r="UDP97" s="38"/>
      <c r="UDQ97" s="38"/>
      <c r="UDR97" s="38"/>
      <c r="UDS97" s="38"/>
      <c r="UDT97" s="38"/>
      <c r="UDU97" s="38"/>
      <c r="UDV97" s="38"/>
      <c r="UDW97" s="38"/>
      <c r="UDX97" s="38"/>
      <c r="UDY97" s="38"/>
      <c r="UDZ97" s="38"/>
      <c r="UEA97" s="38"/>
      <c r="UEB97" s="38"/>
      <c r="UEC97" s="38"/>
      <c r="UED97" s="38"/>
      <c r="UEE97" s="38"/>
      <c r="UEF97" s="38"/>
      <c r="UEG97" s="38"/>
      <c r="UEH97" s="38"/>
      <c r="UEI97" s="38"/>
      <c r="UEJ97" s="38"/>
      <c r="UEK97" s="38"/>
      <c r="UEL97" s="38"/>
      <c r="UEM97" s="38"/>
      <c r="UEN97" s="38"/>
      <c r="UEO97" s="38"/>
      <c r="UEP97" s="38"/>
      <c r="UEQ97" s="38"/>
      <c r="UER97" s="38"/>
      <c r="UES97" s="38"/>
      <c r="UET97" s="38"/>
      <c r="UEU97" s="38"/>
      <c r="UEV97" s="38"/>
      <c r="UEW97" s="38"/>
      <c r="UEX97" s="38"/>
      <c r="UEY97" s="38"/>
      <c r="UEZ97" s="38"/>
      <c r="UFA97" s="38"/>
      <c r="UFB97" s="38"/>
      <c r="UFC97" s="38"/>
      <c r="UFD97" s="38"/>
      <c r="UFE97" s="38"/>
      <c r="UFF97" s="38"/>
      <c r="UFG97" s="38"/>
      <c r="UFH97" s="38"/>
      <c r="UFI97" s="38"/>
      <c r="UFJ97" s="38"/>
      <c r="UFK97" s="38"/>
      <c r="UFL97" s="38"/>
      <c r="UFM97" s="38"/>
      <c r="UFN97" s="38"/>
      <c r="UFO97" s="38"/>
      <c r="UFP97" s="38"/>
      <c r="UFQ97" s="38"/>
      <c r="UFR97" s="38"/>
      <c r="UFS97" s="38"/>
      <c r="UFT97" s="38"/>
      <c r="UFU97" s="38"/>
      <c r="UFV97" s="38"/>
      <c r="UFW97" s="38"/>
      <c r="UFX97" s="38"/>
      <c r="UFY97" s="38"/>
      <c r="UFZ97" s="38"/>
      <c r="UGA97" s="38"/>
      <c r="UGB97" s="38"/>
      <c r="UGC97" s="38"/>
      <c r="UGD97" s="38"/>
      <c r="UGE97" s="38"/>
      <c r="UGF97" s="38"/>
      <c r="UGG97" s="38"/>
      <c r="UGH97" s="38"/>
      <c r="UGI97" s="38"/>
      <c r="UGJ97" s="38"/>
      <c r="UGK97" s="38"/>
      <c r="UGL97" s="38"/>
      <c r="UGM97" s="38"/>
      <c r="UGN97" s="38"/>
      <c r="UGO97" s="38"/>
      <c r="UGP97" s="38"/>
      <c r="UGQ97" s="38"/>
      <c r="UGR97" s="38"/>
      <c r="UGS97" s="38"/>
      <c r="UGT97" s="38"/>
      <c r="UGU97" s="38"/>
      <c r="UGV97" s="38"/>
      <c r="UGW97" s="38"/>
      <c r="UGX97" s="38"/>
      <c r="UGY97" s="38"/>
      <c r="UGZ97" s="38"/>
      <c r="UHA97" s="38"/>
      <c r="UHB97" s="38"/>
      <c r="UHC97" s="38"/>
      <c r="UHD97" s="38"/>
      <c r="UHE97" s="38"/>
      <c r="UHF97" s="38"/>
      <c r="UHG97" s="38"/>
      <c r="UHH97" s="38"/>
      <c r="UHI97" s="38"/>
      <c r="UHJ97" s="38"/>
      <c r="UHK97" s="38"/>
      <c r="UHL97" s="38"/>
      <c r="UHM97" s="38"/>
      <c r="UHN97" s="38"/>
      <c r="UHO97" s="38"/>
      <c r="UHP97" s="38"/>
      <c r="UHQ97" s="38"/>
      <c r="UHR97" s="38"/>
      <c r="UHS97" s="38"/>
      <c r="UHT97" s="38"/>
      <c r="UHU97" s="38"/>
      <c r="UHV97" s="38"/>
      <c r="UHW97" s="38"/>
      <c r="UHX97" s="38"/>
      <c r="UHY97" s="38"/>
      <c r="UHZ97" s="38"/>
      <c r="UIA97" s="38"/>
      <c r="UIB97" s="38"/>
      <c r="UIC97" s="38"/>
      <c r="UID97" s="38"/>
      <c r="UIE97" s="38"/>
      <c r="UIF97" s="38"/>
      <c r="UIG97" s="38"/>
      <c r="UIH97" s="38"/>
      <c r="UII97" s="38"/>
      <c r="UIJ97" s="38"/>
      <c r="UIK97" s="38"/>
      <c r="UIL97" s="38"/>
      <c r="UIM97" s="38"/>
      <c r="UIN97" s="38"/>
      <c r="UIO97" s="38"/>
      <c r="UIP97" s="38"/>
      <c r="UIQ97" s="38"/>
      <c r="UIR97" s="38"/>
      <c r="UIS97" s="38"/>
      <c r="UIT97" s="38"/>
      <c r="UIU97" s="38"/>
      <c r="UIV97" s="38"/>
      <c r="UIW97" s="38"/>
      <c r="UIX97" s="38"/>
      <c r="UIY97" s="38"/>
      <c r="UIZ97" s="38"/>
      <c r="UJA97" s="38"/>
      <c r="UJB97" s="38"/>
      <c r="UJC97" s="38"/>
      <c r="UJD97" s="38"/>
      <c r="UJE97" s="38"/>
      <c r="UJF97" s="38"/>
      <c r="UJG97" s="38"/>
      <c r="UJH97" s="38"/>
      <c r="UJI97" s="38"/>
      <c r="UJJ97" s="38"/>
      <c r="UJK97" s="38"/>
      <c r="UJL97" s="38"/>
      <c r="UJM97" s="38"/>
      <c r="UJN97" s="38"/>
      <c r="UJO97" s="38"/>
      <c r="UJP97" s="38"/>
      <c r="UJQ97" s="38"/>
      <c r="UJR97" s="38"/>
      <c r="UJS97" s="38"/>
      <c r="UJT97" s="38"/>
      <c r="UJU97" s="38"/>
      <c r="UJV97" s="38"/>
      <c r="UJW97" s="38"/>
      <c r="UJX97" s="38"/>
      <c r="UJY97" s="38"/>
      <c r="UJZ97" s="38"/>
      <c r="UKA97" s="38"/>
      <c r="UKB97" s="38"/>
      <c r="UKC97" s="38"/>
      <c r="UKD97" s="38"/>
      <c r="UKE97" s="38"/>
      <c r="UKF97" s="38"/>
      <c r="UKG97" s="38"/>
      <c r="UKH97" s="38"/>
      <c r="UKI97" s="38"/>
      <c r="UKJ97" s="38"/>
      <c r="UKK97" s="38"/>
      <c r="UKL97" s="38"/>
      <c r="UKM97" s="38"/>
      <c r="UKN97" s="38"/>
      <c r="UKO97" s="38"/>
      <c r="UKP97" s="38"/>
      <c r="UKQ97" s="38"/>
      <c r="UKR97" s="38"/>
      <c r="UKS97" s="38"/>
      <c r="UKT97" s="38"/>
      <c r="UKU97" s="38"/>
      <c r="UKV97" s="38"/>
      <c r="UKW97" s="38"/>
      <c r="UKX97" s="38"/>
      <c r="UKY97" s="38"/>
      <c r="UKZ97" s="38"/>
      <c r="ULA97" s="38"/>
      <c r="ULB97" s="38"/>
      <c r="ULC97" s="38"/>
      <c r="ULD97" s="38"/>
      <c r="ULE97" s="38"/>
      <c r="ULF97" s="38"/>
      <c r="ULG97" s="38"/>
      <c r="ULH97" s="38"/>
      <c r="ULI97" s="38"/>
      <c r="ULJ97" s="38"/>
      <c r="ULK97" s="38"/>
      <c r="ULL97" s="38"/>
      <c r="ULM97" s="38"/>
      <c r="ULN97" s="38"/>
      <c r="ULO97" s="38"/>
      <c r="ULP97" s="38"/>
      <c r="ULQ97" s="38"/>
      <c r="ULR97" s="38"/>
      <c r="ULS97" s="38"/>
      <c r="ULT97" s="38"/>
      <c r="ULU97" s="38"/>
      <c r="ULV97" s="38"/>
      <c r="ULW97" s="38"/>
      <c r="ULX97" s="38"/>
      <c r="ULY97" s="38"/>
      <c r="ULZ97" s="38"/>
      <c r="UMA97" s="38"/>
      <c r="UMB97" s="38"/>
      <c r="UMC97" s="38"/>
      <c r="UMD97" s="38"/>
      <c r="UME97" s="38"/>
      <c r="UMF97" s="38"/>
      <c r="UMG97" s="38"/>
      <c r="UMH97" s="38"/>
      <c r="UMI97" s="38"/>
      <c r="UMJ97" s="38"/>
      <c r="UMK97" s="38"/>
      <c r="UML97" s="38"/>
      <c r="UMM97" s="38"/>
      <c r="UMN97" s="38"/>
      <c r="UMO97" s="38"/>
      <c r="UMP97" s="38"/>
      <c r="UMQ97" s="38"/>
      <c r="UMR97" s="38"/>
      <c r="UMS97" s="38"/>
      <c r="UMT97" s="38"/>
      <c r="UMU97" s="38"/>
      <c r="UMV97" s="38"/>
      <c r="UMW97" s="38"/>
      <c r="UMX97" s="38"/>
      <c r="UMY97" s="38"/>
      <c r="UMZ97" s="38"/>
      <c r="UNA97" s="38"/>
      <c r="UNB97" s="38"/>
      <c r="UNC97" s="38"/>
      <c r="UND97" s="38"/>
      <c r="UNE97" s="38"/>
      <c r="UNF97" s="38"/>
      <c r="UNG97" s="38"/>
      <c r="UNH97" s="38"/>
      <c r="UNI97" s="38"/>
      <c r="UNJ97" s="38"/>
      <c r="UNK97" s="38"/>
      <c r="UNL97" s="38"/>
      <c r="UNM97" s="38"/>
      <c r="UNN97" s="38"/>
      <c r="UNO97" s="38"/>
      <c r="UNP97" s="38"/>
      <c r="UNQ97" s="38"/>
      <c r="UNR97" s="38"/>
      <c r="UNS97" s="38"/>
      <c r="UNT97" s="38"/>
      <c r="UNU97" s="38"/>
      <c r="UNV97" s="38"/>
      <c r="UNW97" s="38"/>
      <c r="UNX97" s="38"/>
      <c r="UNY97" s="38"/>
      <c r="UNZ97" s="38"/>
      <c r="UOA97" s="38"/>
      <c r="UOB97" s="38"/>
      <c r="UOC97" s="38"/>
      <c r="UOD97" s="38"/>
      <c r="UOE97" s="38"/>
      <c r="UOF97" s="38"/>
      <c r="UOG97" s="38"/>
      <c r="UOH97" s="38"/>
      <c r="UOI97" s="38"/>
      <c r="UOJ97" s="38"/>
      <c r="UOK97" s="38"/>
      <c r="UOL97" s="38"/>
      <c r="UOM97" s="38"/>
      <c r="UON97" s="38"/>
      <c r="UOO97" s="38"/>
      <c r="UOP97" s="38"/>
      <c r="UOQ97" s="38"/>
      <c r="UOR97" s="38"/>
      <c r="UOS97" s="38"/>
      <c r="UOT97" s="38"/>
      <c r="UOU97" s="38"/>
      <c r="UOV97" s="38"/>
      <c r="UOW97" s="38"/>
      <c r="UOX97" s="38"/>
      <c r="UOY97" s="38"/>
      <c r="UOZ97" s="38"/>
      <c r="UPA97" s="38"/>
      <c r="UPB97" s="38"/>
      <c r="UPC97" s="38"/>
      <c r="UPD97" s="38"/>
      <c r="UPE97" s="38"/>
      <c r="UPF97" s="38"/>
      <c r="UPG97" s="38"/>
      <c r="UPH97" s="38"/>
      <c r="UPI97" s="38"/>
      <c r="UPJ97" s="38"/>
      <c r="UPK97" s="38"/>
      <c r="UPL97" s="38"/>
      <c r="UPM97" s="38"/>
      <c r="UPN97" s="38"/>
      <c r="UPO97" s="38"/>
      <c r="UPP97" s="38"/>
      <c r="UPQ97" s="38"/>
      <c r="UPR97" s="38"/>
      <c r="UPS97" s="38"/>
      <c r="UPT97" s="38"/>
      <c r="UPU97" s="38"/>
      <c r="UPV97" s="38"/>
      <c r="UPW97" s="38"/>
      <c r="UPX97" s="38"/>
      <c r="UPY97" s="38"/>
      <c r="UPZ97" s="38"/>
      <c r="UQA97" s="38"/>
      <c r="UQB97" s="38"/>
      <c r="UQC97" s="38"/>
      <c r="UQD97" s="38"/>
      <c r="UQE97" s="38"/>
      <c r="UQF97" s="38"/>
      <c r="UQG97" s="38"/>
      <c r="UQH97" s="38"/>
      <c r="UQI97" s="38"/>
      <c r="UQJ97" s="38"/>
      <c r="UQK97" s="38"/>
      <c r="UQL97" s="38"/>
      <c r="UQM97" s="38"/>
      <c r="UQN97" s="38"/>
      <c r="UQO97" s="38"/>
      <c r="UQP97" s="38"/>
      <c r="UQQ97" s="38"/>
      <c r="UQR97" s="38"/>
      <c r="UQS97" s="38"/>
      <c r="UQT97" s="38"/>
      <c r="UQU97" s="38"/>
      <c r="UQV97" s="38"/>
      <c r="UQW97" s="38"/>
      <c r="UQX97" s="38"/>
      <c r="UQY97" s="38"/>
      <c r="UQZ97" s="38"/>
      <c r="URA97" s="38"/>
      <c r="URB97" s="38"/>
      <c r="URC97" s="38"/>
      <c r="URD97" s="38"/>
      <c r="URE97" s="38"/>
      <c r="URF97" s="38"/>
      <c r="URG97" s="38"/>
      <c r="URH97" s="38"/>
      <c r="URI97" s="38"/>
      <c r="URJ97" s="38"/>
      <c r="URK97" s="38"/>
      <c r="URL97" s="38"/>
      <c r="URM97" s="38"/>
      <c r="URN97" s="38"/>
      <c r="URO97" s="38"/>
      <c r="URP97" s="38"/>
      <c r="URQ97" s="38"/>
      <c r="URR97" s="38"/>
      <c r="URS97" s="38"/>
      <c r="URT97" s="38"/>
      <c r="URU97" s="38"/>
      <c r="URV97" s="38"/>
      <c r="URW97" s="38"/>
      <c r="URX97" s="38"/>
      <c r="URY97" s="38"/>
      <c r="URZ97" s="38"/>
      <c r="USA97" s="38"/>
      <c r="USB97" s="38"/>
      <c r="USC97" s="38"/>
      <c r="USD97" s="38"/>
      <c r="USE97" s="38"/>
      <c r="USF97" s="38"/>
      <c r="USG97" s="38"/>
      <c r="USH97" s="38"/>
      <c r="USI97" s="38"/>
      <c r="USJ97" s="38"/>
      <c r="USK97" s="38"/>
      <c r="USL97" s="38"/>
      <c r="USM97" s="38"/>
      <c r="USN97" s="38"/>
      <c r="USO97" s="38"/>
      <c r="USP97" s="38"/>
      <c r="USQ97" s="38"/>
      <c r="USR97" s="38"/>
      <c r="USS97" s="38"/>
      <c r="UST97" s="38"/>
      <c r="USU97" s="38"/>
      <c r="USV97" s="38"/>
      <c r="USW97" s="38"/>
      <c r="USX97" s="38"/>
      <c r="USY97" s="38"/>
      <c r="USZ97" s="38"/>
      <c r="UTA97" s="38"/>
      <c r="UTB97" s="38"/>
      <c r="UTC97" s="38"/>
      <c r="UTD97" s="38"/>
      <c r="UTE97" s="38"/>
      <c r="UTF97" s="38"/>
      <c r="UTG97" s="38"/>
      <c r="UTH97" s="38"/>
      <c r="UTI97" s="38"/>
      <c r="UTJ97" s="38"/>
      <c r="UTK97" s="38"/>
      <c r="UTL97" s="38"/>
      <c r="UTM97" s="38"/>
      <c r="UTN97" s="38"/>
      <c r="UTO97" s="38"/>
      <c r="UTP97" s="38"/>
      <c r="UTQ97" s="38"/>
      <c r="UTR97" s="38"/>
      <c r="UTS97" s="38"/>
      <c r="UTT97" s="38"/>
      <c r="UTU97" s="38"/>
      <c r="UTV97" s="38"/>
      <c r="UTW97" s="38"/>
      <c r="UTX97" s="38"/>
      <c r="UTY97" s="38"/>
      <c r="UTZ97" s="38"/>
      <c r="UUA97" s="38"/>
      <c r="UUB97" s="38"/>
      <c r="UUC97" s="38"/>
      <c r="UUD97" s="38"/>
      <c r="UUE97" s="38"/>
      <c r="UUF97" s="38"/>
      <c r="UUG97" s="38"/>
      <c r="UUH97" s="38"/>
      <c r="UUI97" s="38"/>
      <c r="UUJ97" s="38"/>
      <c r="UUK97" s="38"/>
      <c r="UUL97" s="38"/>
      <c r="UUM97" s="38"/>
      <c r="UUN97" s="38"/>
      <c r="UUO97" s="38"/>
      <c r="UUP97" s="38"/>
      <c r="UUQ97" s="38"/>
      <c r="UUR97" s="38"/>
      <c r="UUS97" s="38"/>
      <c r="UUT97" s="38"/>
      <c r="UUU97" s="38"/>
      <c r="UUV97" s="38"/>
      <c r="UUW97" s="38"/>
      <c r="UUX97" s="38"/>
      <c r="UUY97" s="38"/>
      <c r="UUZ97" s="38"/>
      <c r="UVA97" s="38"/>
      <c r="UVB97" s="38"/>
      <c r="UVC97" s="38"/>
      <c r="UVD97" s="38"/>
      <c r="UVE97" s="38"/>
      <c r="UVF97" s="38"/>
      <c r="UVG97" s="38"/>
      <c r="UVH97" s="38"/>
      <c r="UVI97" s="38"/>
      <c r="UVJ97" s="38"/>
      <c r="UVK97" s="38"/>
      <c r="UVL97" s="38"/>
      <c r="UVM97" s="38"/>
      <c r="UVN97" s="38"/>
      <c r="UVO97" s="38"/>
      <c r="UVP97" s="38"/>
      <c r="UVQ97" s="38"/>
      <c r="UVR97" s="38"/>
      <c r="UVS97" s="38"/>
      <c r="UVT97" s="38"/>
      <c r="UVU97" s="38"/>
      <c r="UVV97" s="38"/>
      <c r="UVW97" s="38"/>
      <c r="UVX97" s="38"/>
      <c r="UVY97" s="38"/>
      <c r="UVZ97" s="38"/>
      <c r="UWA97" s="38"/>
      <c r="UWB97" s="38"/>
      <c r="UWC97" s="38"/>
      <c r="UWD97" s="38"/>
      <c r="UWE97" s="38"/>
      <c r="UWF97" s="38"/>
      <c r="UWG97" s="38"/>
      <c r="UWH97" s="38"/>
      <c r="UWI97" s="38"/>
      <c r="UWJ97" s="38"/>
      <c r="UWK97" s="38"/>
      <c r="UWL97" s="38"/>
      <c r="UWM97" s="38"/>
      <c r="UWN97" s="38"/>
      <c r="UWO97" s="38"/>
      <c r="UWP97" s="38"/>
      <c r="UWQ97" s="38"/>
      <c r="UWR97" s="38"/>
      <c r="UWS97" s="38"/>
      <c r="UWT97" s="38"/>
      <c r="UWU97" s="38"/>
      <c r="UWV97" s="38"/>
      <c r="UWW97" s="38"/>
      <c r="UWX97" s="38"/>
      <c r="UWY97" s="38"/>
      <c r="UWZ97" s="38"/>
      <c r="UXA97" s="38"/>
      <c r="UXB97" s="38"/>
      <c r="UXC97" s="38"/>
      <c r="UXD97" s="38"/>
      <c r="UXE97" s="38"/>
      <c r="UXF97" s="38"/>
      <c r="UXG97" s="38"/>
      <c r="UXH97" s="38"/>
      <c r="UXI97" s="38"/>
      <c r="UXJ97" s="38"/>
      <c r="UXK97" s="38"/>
      <c r="UXL97" s="38"/>
      <c r="UXM97" s="38"/>
      <c r="UXN97" s="38"/>
      <c r="UXO97" s="38"/>
      <c r="UXP97" s="38"/>
      <c r="UXQ97" s="38"/>
      <c r="UXR97" s="38"/>
      <c r="UXS97" s="38"/>
      <c r="UXT97" s="38"/>
      <c r="UXU97" s="38"/>
      <c r="UXV97" s="38"/>
      <c r="UXW97" s="38"/>
      <c r="UXX97" s="38"/>
      <c r="UXY97" s="38"/>
      <c r="UXZ97" s="38"/>
      <c r="UYA97" s="38"/>
      <c r="UYB97" s="38"/>
      <c r="UYC97" s="38"/>
      <c r="UYD97" s="38"/>
      <c r="UYE97" s="38"/>
      <c r="UYF97" s="38"/>
      <c r="UYG97" s="38"/>
      <c r="UYH97" s="38"/>
      <c r="UYI97" s="38"/>
      <c r="UYJ97" s="38"/>
      <c r="UYK97" s="38"/>
      <c r="UYL97" s="38"/>
      <c r="UYM97" s="38"/>
      <c r="UYN97" s="38"/>
      <c r="UYO97" s="38"/>
      <c r="UYP97" s="38"/>
      <c r="UYQ97" s="38"/>
      <c r="UYR97" s="38"/>
      <c r="UYS97" s="38"/>
      <c r="UYT97" s="38"/>
      <c r="UYU97" s="38"/>
      <c r="UYV97" s="38"/>
      <c r="UYW97" s="38"/>
      <c r="UYX97" s="38"/>
      <c r="UYY97" s="38"/>
      <c r="UYZ97" s="38"/>
      <c r="UZA97" s="38"/>
      <c r="UZB97" s="38"/>
      <c r="UZC97" s="38"/>
      <c r="UZD97" s="38"/>
      <c r="UZE97" s="38"/>
      <c r="UZF97" s="38"/>
      <c r="UZG97" s="38"/>
      <c r="UZH97" s="38"/>
      <c r="UZI97" s="38"/>
      <c r="UZJ97" s="38"/>
      <c r="UZK97" s="38"/>
      <c r="UZL97" s="38"/>
      <c r="UZM97" s="38"/>
      <c r="UZN97" s="38"/>
      <c r="UZO97" s="38"/>
      <c r="UZP97" s="38"/>
      <c r="UZQ97" s="38"/>
      <c r="UZR97" s="38"/>
      <c r="UZS97" s="38"/>
      <c r="UZT97" s="38"/>
      <c r="UZU97" s="38"/>
      <c r="UZV97" s="38"/>
      <c r="UZW97" s="38"/>
      <c r="UZX97" s="38"/>
      <c r="UZY97" s="38"/>
      <c r="UZZ97" s="38"/>
      <c r="VAA97" s="38"/>
      <c r="VAB97" s="38"/>
      <c r="VAC97" s="38"/>
      <c r="VAD97" s="38"/>
      <c r="VAE97" s="38"/>
      <c r="VAF97" s="38"/>
      <c r="VAG97" s="38"/>
      <c r="VAH97" s="38"/>
      <c r="VAI97" s="38"/>
      <c r="VAJ97" s="38"/>
      <c r="VAK97" s="38"/>
      <c r="VAL97" s="38"/>
      <c r="VAM97" s="38"/>
      <c r="VAN97" s="38"/>
      <c r="VAO97" s="38"/>
      <c r="VAP97" s="38"/>
      <c r="VAQ97" s="38"/>
      <c r="VAR97" s="38"/>
      <c r="VAS97" s="38"/>
      <c r="VAT97" s="38"/>
      <c r="VAU97" s="38"/>
      <c r="VAV97" s="38"/>
      <c r="VAW97" s="38"/>
      <c r="VAX97" s="38"/>
      <c r="VAY97" s="38"/>
      <c r="VAZ97" s="38"/>
      <c r="VBA97" s="38"/>
      <c r="VBB97" s="38"/>
      <c r="VBC97" s="38"/>
      <c r="VBD97" s="38"/>
      <c r="VBE97" s="38"/>
      <c r="VBF97" s="38"/>
      <c r="VBG97" s="38"/>
      <c r="VBH97" s="38"/>
      <c r="VBI97" s="38"/>
      <c r="VBJ97" s="38"/>
      <c r="VBK97" s="38"/>
      <c r="VBL97" s="38"/>
      <c r="VBM97" s="38"/>
      <c r="VBN97" s="38"/>
      <c r="VBO97" s="38"/>
      <c r="VBP97" s="38"/>
      <c r="VBQ97" s="38"/>
      <c r="VBR97" s="38"/>
      <c r="VBS97" s="38"/>
      <c r="VBT97" s="38"/>
      <c r="VBU97" s="38"/>
      <c r="VBV97" s="38"/>
      <c r="VBW97" s="38"/>
      <c r="VBX97" s="38"/>
      <c r="VBY97" s="38"/>
      <c r="VBZ97" s="38"/>
      <c r="VCA97" s="38"/>
      <c r="VCB97" s="38"/>
      <c r="VCC97" s="38"/>
      <c r="VCD97" s="38"/>
      <c r="VCE97" s="38"/>
      <c r="VCF97" s="38"/>
      <c r="VCG97" s="38"/>
      <c r="VCH97" s="38"/>
      <c r="VCI97" s="38"/>
      <c r="VCJ97" s="38"/>
      <c r="VCK97" s="38"/>
      <c r="VCL97" s="38"/>
      <c r="VCM97" s="38"/>
      <c r="VCN97" s="38"/>
      <c r="VCO97" s="38"/>
      <c r="VCP97" s="38"/>
      <c r="VCQ97" s="38"/>
      <c r="VCR97" s="38"/>
      <c r="VCS97" s="38"/>
      <c r="VCT97" s="38"/>
      <c r="VCU97" s="38"/>
      <c r="VCV97" s="38"/>
      <c r="VCW97" s="38"/>
      <c r="VCX97" s="38"/>
      <c r="VCY97" s="38"/>
      <c r="VCZ97" s="38"/>
      <c r="VDA97" s="38"/>
      <c r="VDB97" s="38"/>
      <c r="VDC97" s="38"/>
      <c r="VDD97" s="38"/>
      <c r="VDE97" s="38"/>
      <c r="VDF97" s="38"/>
      <c r="VDG97" s="38"/>
      <c r="VDH97" s="38"/>
      <c r="VDI97" s="38"/>
      <c r="VDJ97" s="38"/>
      <c r="VDK97" s="38"/>
      <c r="VDL97" s="38"/>
      <c r="VDM97" s="38"/>
      <c r="VDN97" s="38"/>
      <c r="VDO97" s="38"/>
      <c r="VDP97" s="38"/>
      <c r="VDQ97" s="38"/>
      <c r="VDR97" s="38"/>
      <c r="VDS97" s="38"/>
      <c r="VDT97" s="38"/>
      <c r="VDU97" s="38"/>
      <c r="VDV97" s="38"/>
      <c r="VDW97" s="38"/>
      <c r="VDX97" s="38"/>
      <c r="VDY97" s="38"/>
      <c r="VDZ97" s="38"/>
      <c r="VEA97" s="38"/>
      <c r="VEB97" s="38"/>
      <c r="VEC97" s="38"/>
      <c r="VED97" s="38"/>
      <c r="VEE97" s="38"/>
      <c r="VEF97" s="38"/>
      <c r="VEG97" s="38"/>
      <c r="VEH97" s="38"/>
      <c r="VEI97" s="38"/>
      <c r="VEJ97" s="38"/>
      <c r="VEK97" s="38"/>
      <c r="VEL97" s="38"/>
      <c r="VEM97" s="38"/>
      <c r="VEN97" s="38"/>
      <c r="VEO97" s="38"/>
      <c r="VEP97" s="38"/>
      <c r="VEQ97" s="38"/>
      <c r="VER97" s="38"/>
      <c r="VES97" s="38"/>
      <c r="VET97" s="38"/>
      <c r="VEU97" s="38"/>
      <c r="VEV97" s="38"/>
      <c r="VEW97" s="38"/>
      <c r="VEX97" s="38"/>
      <c r="VEY97" s="38"/>
      <c r="VEZ97" s="38"/>
      <c r="VFA97" s="38"/>
      <c r="VFB97" s="38"/>
      <c r="VFC97" s="38"/>
      <c r="VFD97" s="38"/>
      <c r="VFE97" s="38"/>
      <c r="VFF97" s="38"/>
      <c r="VFG97" s="38"/>
      <c r="VFH97" s="38"/>
      <c r="VFI97" s="38"/>
      <c r="VFJ97" s="38"/>
      <c r="VFK97" s="38"/>
      <c r="VFL97" s="38"/>
      <c r="VFM97" s="38"/>
      <c r="VFN97" s="38"/>
      <c r="VFO97" s="38"/>
      <c r="VFP97" s="38"/>
      <c r="VFQ97" s="38"/>
      <c r="VFR97" s="38"/>
      <c r="VFS97" s="38"/>
      <c r="VFT97" s="38"/>
      <c r="VFU97" s="38"/>
      <c r="VFV97" s="38"/>
      <c r="VFW97" s="38"/>
      <c r="VFX97" s="38"/>
      <c r="VFY97" s="38"/>
      <c r="VFZ97" s="38"/>
      <c r="VGA97" s="38"/>
      <c r="VGB97" s="38"/>
      <c r="VGC97" s="38"/>
      <c r="VGD97" s="38"/>
      <c r="VGE97" s="38"/>
      <c r="VGF97" s="38"/>
      <c r="VGG97" s="38"/>
      <c r="VGH97" s="38"/>
      <c r="VGI97" s="38"/>
      <c r="VGJ97" s="38"/>
      <c r="VGK97" s="38"/>
      <c r="VGL97" s="38"/>
      <c r="VGM97" s="38"/>
      <c r="VGN97" s="38"/>
      <c r="VGO97" s="38"/>
      <c r="VGP97" s="38"/>
      <c r="VGQ97" s="38"/>
      <c r="VGR97" s="38"/>
      <c r="VGS97" s="38"/>
      <c r="VGT97" s="38"/>
      <c r="VGU97" s="38"/>
      <c r="VGV97" s="38"/>
      <c r="VGW97" s="38"/>
      <c r="VGX97" s="38"/>
      <c r="VGY97" s="38"/>
      <c r="VGZ97" s="38"/>
      <c r="VHA97" s="38"/>
      <c r="VHB97" s="38"/>
      <c r="VHC97" s="38"/>
      <c r="VHD97" s="38"/>
      <c r="VHE97" s="38"/>
      <c r="VHF97" s="38"/>
      <c r="VHG97" s="38"/>
      <c r="VHH97" s="38"/>
      <c r="VHI97" s="38"/>
      <c r="VHJ97" s="38"/>
      <c r="VHK97" s="38"/>
      <c r="VHL97" s="38"/>
      <c r="VHM97" s="38"/>
      <c r="VHN97" s="38"/>
      <c r="VHO97" s="38"/>
      <c r="VHP97" s="38"/>
      <c r="VHQ97" s="38"/>
      <c r="VHR97" s="38"/>
      <c r="VHS97" s="38"/>
      <c r="VHT97" s="38"/>
      <c r="VHU97" s="38"/>
      <c r="VHV97" s="38"/>
      <c r="VHW97" s="38"/>
      <c r="VHX97" s="38"/>
      <c r="VHY97" s="38"/>
      <c r="VHZ97" s="38"/>
      <c r="VIA97" s="38"/>
      <c r="VIB97" s="38"/>
      <c r="VIC97" s="38"/>
      <c r="VID97" s="38"/>
      <c r="VIE97" s="38"/>
      <c r="VIF97" s="38"/>
      <c r="VIG97" s="38"/>
      <c r="VIH97" s="38"/>
      <c r="VII97" s="38"/>
      <c r="VIJ97" s="38"/>
      <c r="VIK97" s="38"/>
      <c r="VIL97" s="38"/>
      <c r="VIM97" s="38"/>
      <c r="VIN97" s="38"/>
      <c r="VIO97" s="38"/>
      <c r="VIP97" s="38"/>
      <c r="VIQ97" s="38"/>
      <c r="VIR97" s="38"/>
      <c r="VIS97" s="38"/>
      <c r="VIT97" s="38"/>
      <c r="VIU97" s="38"/>
      <c r="VIV97" s="38"/>
      <c r="VIW97" s="38"/>
      <c r="VIX97" s="38"/>
      <c r="VIY97" s="38"/>
      <c r="VIZ97" s="38"/>
      <c r="VJA97" s="38"/>
      <c r="VJB97" s="38"/>
      <c r="VJC97" s="38"/>
      <c r="VJD97" s="38"/>
      <c r="VJE97" s="38"/>
      <c r="VJF97" s="38"/>
      <c r="VJG97" s="38"/>
      <c r="VJH97" s="38"/>
      <c r="VJI97" s="38"/>
      <c r="VJJ97" s="38"/>
      <c r="VJK97" s="38"/>
      <c r="VJL97" s="38"/>
      <c r="VJM97" s="38"/>
      <c r="VJN97" s="38"/>
      <c r="VJO97" s="38"/>
      <c r="VJP97" s="38"/>
      <c r="VJQ97" s="38"/>
      <c r="VJR97" s="38"/>
      <c r="VJS97" s="38"/>
      <c r="VJT97" s="38"/>
      <c r="VJU97" s="38"/>
      <c r="VJV97" s="38"/>
      <c r="VJW97" s="38"/>
      <c r="VJX97" s="38"/>
      <c r="VJY97" s="38"/>
      <c r="VJZ97" s="38"/>
      <c r="VKA97" s="38"/>
      <c r="VKB97" s="38"/>
      <c r="VKC97" s="38"/>
      <c r="VKD97" s="38"/>
      <c r="VKE97" s="38"/>
      <c r="VKF97" s="38"/>
      <c r="VKG97" s="38"/>
      <c r="VKH97" s="38"/>
      <c r="VKI97" s="38"/>
      <c r="VKJ97" s="38"/>
      <c r="VKK97" s="38"/>
      <c r="VKL97" s="38"/>
      <c r="VKM97" s="38"/>
      <c r="VKN97" s="38"/>
      <c r="VKO97" s="38"/>
      <c r="VKP97" s="38"/>
      <c r="VKQ97" s="38"/>
      <c r="VKR97" s="38"/>
      <c r="VKS97" s="38"/>
      <c r="VKT97" s="38"/>
      <c r="VKU97" s="38"/>
      <c r="VKV97" s="38"/>
      <c r="VKW97" s="38"/>
      <c r="VKX97" s="38"/>
      <c r="VKY97" s="38"/>
      <c r="VKZ97" s="38"/>
      <c r="VLA97" s="38"/>
      <c r="VLB97" s="38"/>
      <c r="VLC97" s="38"/>
      <c r="VLD97" s="38"/>
      <c r="VLE97" s="38"/>
      <c r="VLF97" s="38"/>
      <c r="VLG97" s="38"/>
      <c r="VLH97" s="38"/>
      <c r="VLI97" s="38"/>
      <c r="VLJ97" s="38"/>
      <c r="VLK97" s="38"/>
      <c r="VLL97" s="38"/>
      <c r="VLM97" s="38"/>
      <c r="VLN97" s="38"/>
      <c r="VLO97" s="38"/>
      <c r="VLP97" s="38"/>
      <c r="VLQ97" s="38"/>
      <c r="VLR97" s="38"/>
      <c r="VLS97" s="38"/>
      <c r="VLT97" s="38"/>
      <c r="VLU97" s="38"/>
      <c r="VLV97" s="38"/>
      <c r="VLW97" s="38"/>
      <c r="VLX97" s="38"/>
      <c r="VLY97" s="38"/>
      <c r="VLZ97" s="38"/>
      <c r="VMA97" s="38"/>
      <c r="VMB97" s="38"/>
      <c r="VMC97" s="38"/>
      <c r="VMD97" s="38"/>
      <c r="VME97" s="38"/>
      <c r="VMF97" s="38"/>
      <c r="VMG97" s="38"/>
      <c r="VMH97" s="38"/>
      <c r="VMI97" s="38"/>
      <c r="VMJ97" s="38"/>
      <c r="VMK97" s="38"/>
      <c r="VML97" s="38"/>
      <c r="VMM97" s="38"/>
      <c r="VMN97" s="38"/>
      <c r="VMO97" s="38"/>
      <c r="VMP97" s="38"/>
      <c r="VMQ97" s="38"/>
      <c r="VMR97" s="38"/>
      <c r="VMS97" s="38"/>
      <c r="VMT97" s="38"/>
      <c r="VMU97" s="38"/>
      <c r="VMV97" s="38"/>
      <c r="VMW97" s="38"/>
      <c r="VMX97" s="38"/>
      <c r="VMY97" s="38"/>
      <c r="VMZ97" s="38"/>
      <c r="VNA97" s="38"/>
      <c r="VNB97" s="38"/>
      <c r="VNC97" s="38"/>
      <c r="VND97" s="38"/>
      <c r="VNE97" s="38"/>
      <c r="VNF97" s="38"/>
      <c r="VNG97" s="38"/>
      <c r="VNH97" s="38"/>
      <c r="VNI97" s="38"/>
      <c r="VNJ97" s="38"/>
      <c r="VNK97" s="38"/>
      <c r="VNL97" s="38"/>
      <c r="VNM97" s="38"/>
      <c r="VNN97" s="38"/>
      <c r="VNO97" s="38"/>
      <c r="VNP97" s="38"/>
      <c r="VNQ97" s="38"/>
      <c r="VNR97" s="38"/>
      <c r="VNS97" s="38"/>
      <c r="VNT97" s="38"/>
      <c r="VNU97" s="38"/>
      <c r="VNV97" s="38"/>
      <c r="VNW97" s="38"/>
      <c r="VNX97" s="38"/>
      <c r="VNY97" s="38"/>
      <c r="VNZ97" s="38"/>
      <c r="VOA97" s="38"/>
      <c r="VOB97" s="38"/>
      <c r="VOC97" s="38"/>
      <c r="VOD97" s="38"/>
      <c r="VOE97" s="38"/>
      <c r="VOF97" s="38"/>
      <c r="VOG97" s="38"/>
      <c r="VOH97" s="38"/>
      <c r="VOI97" s="38"/>
      <c r="VOJ97" s="38"/>
      <c r="VOK97" s="38"/>
      <c r="VOL97" s="38"/>
      <c r="VOM97" s="38"/>
      <c r="VON97" s="38"/>
      <c r="VOO97" s="38"/>
      <c r="VOP97" s="38"/>
      <c r="VOQ97" s="38"/>
      <c r="VOR97" s="38"/>
      <c r="VOS97" s="38"/>
      <c r="VOT97" s="38"/>
      <c r="VOU97" s="38"/>
      <c r="VOV97" s="38"/>
      <c r="VOW97" s="38"/>
      <c r="VOX97" s="38"/>
      <c r="VOY97" s="38"/>
      <c r="VOZ97" s="38"/>
      <c r="VPA97" s="38"/>
      <c r="VPB97" s="38"/>
      <c r="VPC97" s="38"/>
      <c r="VPD97" s="38"/>
      <c r="VPE97" s="38"/>
      <c r="VPF97" s="38"/>
      <c r="VPG97" s="38"/>
      <c r="VPH97" s="38"/>
      <c r="VPI97" s="38"/>
      <c r="VPJ97" s="38"/>
      <c r="VPK97" s="38"/>
      <c r="VPL97" s="38"/>
      <c r="VPM97" s="38"/>
      <c r="VPN97" s="38"/>
      <c r="VPO97" s="38"/>
      <c r="VPP97" s="38"/>
      <c r="VPQ97" s="38"/>
      <c r="VPR97" s="38"/>
      <c r="VPS97" s="38"/>
      <c r="VPT97" s="38"/>
      <c r="VPU97" s="38"/>
      <c r="VPV97" s="38"/>
      <c r="VPW97" s="38"/>
      <c r="VPX97" s="38"/>
      <c r="VPY97" s="38"/>
      <c r="VPZ97" s="38"/>
      <c r="VQA97" s="38"/>
      <c r="VQB97" s="38"/>
      <c r="VQC97" s="38"/>
      <c r="VQD97" s="38"/>
      <c r="VQE97" s="38"/>
      <c r="VQF97" s="38"/>
      <c r="VQG97" s="38"/>
      <c r="VQH97" s="38"/>
      <c r="VQI97" s="38"/>
      <c r="VQJ97" s="38"/>
      <c r="VQK97" s="38"/>
      <c r="VQL97" s="38"/>
      <c r="VQM97" s="38"/>
      <c r="VQN97" s="38"/>
      <c r="VQO97" s="38"/>
      <c r="VQP97" s="38"/>
      <c r="VQQ97" s="38"/>
      <c r="VQR97" s="38"/>
      <c r="VQS97" s="38"/>
      <c r="VQT97" s="38"/>
      <c r="VQU97" s="38"/>
      <c r="VQV97" s="38"/>
      <c r="VQW97" s="38"/>
      <c r="VQX97" s="38"/>
      <c r="VQY97" s="38"/>
      <c r="VQZ97" s="38"/>
      <c r="VRA97" s="38"/>
      <c r="VRB97" s="38"/>
      <c r="VRC97" s="38"/>
      <c r="VRD97" s="38"/>
      <c r="VRE97" s="38"/>
      <c r="VRF97" s="38"/>
      <c r="VRG97" s="38"/>
      <c r="VRH97" s="38"/>
      <c r="VRI97" s="38"/>
      <c r="VRJ97" s="38"/>
      <c r="VRK97" s="38"/>
      <c r="VRL97" s="38"/>
      <c r="VRM97" s="38"/>
      <c r="VRN97" s="38"/>
      <c r="VRO97" s="38"/>
      <c r="VRP97" s="38"/>
      <c r="VRQ97" s="38"/>
      <c r="VRR97" s="38"/>
      <c r="VRS97" s="38"/>
      <c r="VRT97" s="38"/>
      <c r="VRU97" s="38"/>
      <c r="VRV97" s="38"/>
      <c r="VRW97" s="38"/>
      <c r="VRX97" s="38"/>
      <c r="VRY97" s="38"/>
      <c r="VRZ97" s="38"/>
      <c r="VSA97" s="38"/>
      <c r="VSB97" s="38"/>
      <c r="VSC97" s="38"/>
      <c r="VSD97" s="38"/>
      <c r="VSE97" s="38"/>
      <c r="VSF97" s="38"/>
      <c r="VSG97" s="38"/>
      <c r="VSH97" s="38"/>
      <c r="VSI97" s="38"/>
      <c r="VSJ97" s="38"/>
      <c r="VSK97" s="38"/>
      <c r="VSL97" s="38"/>
      <c r="VSM97" s="38"/>
      <c r="VSN97" s="38"/>
      <c r="VSO97" s="38"/>
      <c r="VSP97" s="38"/>
      <c r="VSQ97" s="38"/>
      <c r="VSR97" s="38"/>
      <c r="VSS97" s="38"/>
      <c r="VST97" s="38"/>
      <c r="VSU97" s="38"/>
      <c r="VSV97" s="38"/>
      <c r="VSW97" s="38"/>
      <c r="VSX97" s="38"/>
      <c r="VSY97" s="38"/>
      <c r="VSZ97" s="38"/>
      <c r="VTA97" s="38"/>
      <c r="VTB97" s="38"/>
      <c r="VTC97" s="38"/>
      <c r="VTD97" s="38"/>
      <c r="VTE97" s="38"/>
      <c r="VTF97" s="38"/>
      <c r="VTG97" s="38"/>
      <c r="VTH97" s="38"/>
      <c r="VTI97" s="38"/>
      <c r="VTJ97" s="38"/>
      <c r="VTK97" s="38"/>
      <c r="VTL97" s="38"/>
      <c r="VTM97" s="38"/>
      <c r="VTN97" s="38"/>
      <c r="VTO97" s="38"/>
      <c r="VTP97" s="38"/>
      <c r="VTQ97" s="38"/>
      <c r="VTR97" s="38"/>
      <c r="VTS97" s="38"/>
      <c r="VTT97" s="38"/>
      <c r="VTU97" s="38"/>
      <c r="VTV97" s="38"/>
      <c r="VTW97" s="38"/>
      <c r="VTX97" s="38"/>
      <c r="VTY97" s="38"/>
      <c r="VTZ97" s="38"/>
      <c r="VUA97" s="38"/>
      <c r="VUB97" s="38"/>
      <c r="VUC97" s="38"/>
      <c r="VUD97" s="38"/>
      <c r="VUE97" s="38"/>
      <c r="VUF97" s="38"/>
      <c r="VUG97" s="38"/>
      <c r="VUH97" s="38"/>
      <c r="VUI97" s="38"/>
      <c r="VUJ97" s="38"/>
      <c r="VUK97" s="38"/>
      <c r="VUL97" s="38"/>
      <c r="VUM97" s="38"/>
      <c r="VUN97" s="38"/>
      <c r="VUO97" s="38"/>
      <c r="VUP97" s="38"/>
      <c r="VUQ97" s="38"/>
      <c r="VUR97" s="38"/>
      <c r="VUS97" s="38"/>
      <c r="VUT97" s="38"/>
      <c r="VUU97" s="38"/>
      <c r="VUV97" s="38"/>
      <c r="VUW97" s="38"/>
      <c r="VUX97" s="38"/>
      <c r="VUY97" s="38"/>
      <c r="VUZ97" s="38"/>
      <c r="VVA97" s="38"/>
      <c r="VVB97" s="38"/>
      <c r="VVC97" s="38"/>
      <c r="VVD97" s="38"/>
      <c r="VVE97" s="38"/>
      <c r="VVF97" s="38"/>
      <c r="VVG97" s="38"/>
      <c r="VVH97" s="38"/>
      <c r="VVI97" s="38"/>
      <c r="VVJ97" s="38"/>
      <c r="VVK97" s="38"/>
      <c r="VVL97" s="38"/>
      <c r="VVM97" s="38"/>
      <c r="VVN97" s="38"/>
      <c r="VVO97" s="38"/>
      <c r="VVP97" s="38"/>
      <c r="VVQ97" s="38"/>
      <c r="VVR97" s="38"/>
      <c r="VVS97" s="38"/>
      <c r="VVT97" s="38"/>
      <c r="VVU97" s="38"/>
      <c r="VVV97" s="38"/>
      <c r="VVW97" s="38"/>
      <c r="VVX97" s="38"/>
      <c r="VVY97" s="38"/>
      <c r="VVZ97" s="38"/>
      <c r="VWA97" s="38"/>
      <c r="VWB97" s="38"/>
      <c r="VWC97" s="38"/>
      <c r="VWD97" s="38"/>
      <c r="VWE97" s="38"/>
      <c r="VWF97" s="38"/>
      <c r="VWG97" s="38"/>
      <c r="VWH97" s="38"/>
      <c r="VWI97" s="38"/>
      <c r="VWJ97" s="38"/>
      <c r="VWK97" s="38"/>
      <c r="VWL97" s="38"/>
      <c r="VWM97" s="38"/>
      <c r="VWN97" s="38"/>
      <c r="VWO97" s="38"/>
      <c r="VWP97" s="38"/>
      <c r="VWQ97" s="38"/>
      <c r="VWR97" s="38"/>
      <c r="VWS97" s="38"/>
      <c r="VWT97" s="38"/>
      <c r="VWU97" s="38"/>
      <c r="VWV97" s="38"/>
      <c r="VWW97" s="38"/>
      <c r="VWX97" s="38"/>
      <c r="VWY97" s="38"/>
      <c r="VWZ97" s="38"/>
      <c r="VXA97" s="38"/>
      <c r="VXB97" s="38"/>
      <c r="VXC97" s="38"/>
      <c r="VXD97" s="38"/>
      <c r="VXE97" s="38"/>
      <c r="VXF97" s="38"/>
      <c r="VXG97" s="38"/>
      <c r="VXH97" s="38"/>
      <c r="VXI97" s="38"/>
      <c r="VXJ97" s="38"/>
      <c r="VXK97" s="38"/>
      <c r="VXL97" s="38"/>
      <c r="VXM97" s="38"/>
      <c r="VXN97" s="38"/>
      <c r="VXO97" s="38"/>
      <c r="VXP97" s="38"/>
      <c r="VXQ97" s="38"/>
      <c r="VXR97" s="38"/>
      <c r="VXS97" s="38"/>
      <c r="VXT97" s="38"/>
      <c r="VXU97" s="38"/>
      <c r="VXV97" s="38"/>
      <c r="VXW97" s="38"/>
      <c r="VXX97" s="38"/>
      <c r="VXY97" s="38"/>
      <c r="VXZ97" s="38"/>
      <c r="VYA97" s="38"/>
      <c r="VYB97" s="38"/>
      <c r="VYC97" s="38"/>
      <c r="VYD97" s="38"/>
      <c r="VYE97" s="38"/>
      <c r="VYF97" s="38"/>
      <c r="VYG97" s="38"/>
      <c r="VYH97" s="38"/>
      <c r="VYI97" s="38"/>
      <c r="VYJ97" s="38"/>
      <c r="VYK97" s="38"/>
      <c r="VYL97" s="38"/>
      <c r="VYM97" s="38"/>
      <c r="VYN97" s="38"/>
      <c r="VYO97" s="38"/>
      <c r="VYP97" s="38"/>
      <c r="VYQ97" s="38"/>
      <c r="VYR97" s="38"/>
      <c r="VYS97" s="38"/>
      <c r="VYT97" s="38"/>
      <c r="VYU97" s="38"/>
      <c r="VYV97" s="38"/>
      <c r="VYW97" s="38"/>
      <c r="VYX97" s="38"/>
      <c r="VYY97" s="38"/>
      <c r="VYZ97" s="38"/>
      <c r="VZA97" s="38"/>
      <c r="VZB97" s="38"/>
      <c r="VZC97" s="38"/>
      <c r="VZD97" s="38"/>
      <c r="VZE97" s="38"/>
      <c r="VZF97" s="38"/>
      <c r="VZG97" s="38"/>
      <c r="VZH97" s="38"/>
      <c r="VZI97" s="38"/>
      <c r="VZJ97" s="38"/>
      <c r="VZK97" s="38"/>
      <c r="VZL97" s="38"/>
      <c r="VZM97" s="38"/>
      <c r="VZN97" s="38"/>
      <c r="VZO97" s="38"/>
      <c r="VZP97" s="38"/>
      <c r="VZQ97" s="38"/>
      <c r="VZR97" s="38"/>
      <c r="VZS97" s="38"/>
      <c r="VZT97" s="38"/>
      <c r="VZU97" s="38"/>
      <c r="VZV97" s="38"/>
      <c r="VZW97" s="38"/>
      <c r="VZX97" s="38"/>
      <c r="VZY97" s="38"/>
      <c r="VZZ97" s="38"/>
      <c r="WAA97" s="38"/>
      <c r="WAB97" s="38"/>
      <c r="WAC97" s="38"/>
      <c r="WAD97" s="38"/>
      <c r="WAE97" s="38"/>
      <c r="WAF97" s="38"/>
      <c r="WAG97" s="38"/>
      <c r="WAH97" s="38"/>
      <c r="WAI97" s="38"/>
      <c r="WAJ97" s="38"/>
      <c r="WAK97" s="38"/>
      <c r="WAL97" s="38"/>
      <c r="WAM97" s="38"/>
      <c r="WAN97" s="38"/>
      <c r="WAO97" s="38"/>
      <c r="WAP97" s="38"/>
      <c r="WAQ97" s="38"/>
      <c r="WAR97" s="38"/>
      <c r="WAS97" s="38"/>
      <c r="WAT97" s="38"/>
      <c r="WAU97" s="38"/>
      <c r="WAV97" s="38"/>
      <c r="WAW97" s="38"/>
      <c r="WAX97" s="38"/>
      <c r="WAY97" s="38"/>
      <c r="WAZ97" s="38"/>
      <c r="WBA97" s="38"/>
      <c r="WBB97" s="38"/>
      <c r="WBC97" s="38"/>
      <c r="WBD97" s="38"/>
      <c r="WBE97" s="38"/>
      <c r="WBF97" s="38"/>
      <c r="WBG97" s="38"/>
      <c r="WBH97" s="38"/>
      <c r="WBI97" s="38"/>
      <c r="WBJ97" s="38"/>
      <c r="WBK97" s="38"/>
      <c r="WBL97" s="38"/>
      <c r="WBM97" s="38"/>
      <c r="WBN97" s="38"/>
      <c r="WBO97" s="38"/>
      <c r="WBP97" s="38"/>
      <c r="WBQ97" s="38"/>
      <c r="WBR97" s="38"/>
      <c r="WBS97" s="38"/>
      <c r="WBT97" s="38"/>
      <c r="WBU97" s="38"/>
      <c r="WBV97" s="38"/>
      <c r="WBW97" s="38"/>
      <c r="WBX97" s="38"/>
      <c r="WBY97" s="38"/>
      <c r="WBZ97" s="38"/>
      <c r="WCA97" s="38"/>
      <c r="WCB97" s="38"/>
      <c r="WCC97" s="38"/>
      <c r="WCD97" s="38"/>
      <c r="WCE97" s="38"/>
      <c r="WCF97" s="38"/>
      <c r="WCG97" s="38"/>
      <c r="WCH97" s="38"/>
      <c r="WCI97" s="38"/>
      <c r="WCJ97" s="38"/>
      <c r="WCK97" s="38"/>
      <c r="WCL97" s="38"/>
      <c r="WCM97" s="38"/>
      <c r="WCN97" s="38"/>
      <c r="WCO97" s="38"/>
      <c r="WCP97" s="38"/>
      <c r="WCQ97" s="38"/>
      <c r="WCR97" s="38"/>
      <c r="WCS97" s="38"/>
      <c r="WCT97" s="38"/>
      <c r="WCU97" s="38"/>
      <c r="WCV97" s="38"/>
      <c r="WCW97" s="38"/>
      <c r="WCX97" s="38"/>
      <c r="WCY97" s="38"/>
      <c r="WCZ97" s="38"/>
      <c r="WDA97" s="38"/>
      <c r="WDB97" s="38"/>
      <c r="WDC97" s="38"/>
      <c r="WDD97" s="38"/>
      <c r="WDE97" s="38"/>
      <c r="WDF97" s="38"/>
      <c r="WDG97" s="38"/>
      <c r="WDH97" s="38"/>
      <c r="WDI97" s="38"/>
      <c r="WDJ97" s="38"/>
      <c r="WDK97" s="38"/>
      <c r="WDL97" s="38"/>
      <c r="WDM97" s="38"/>
      <c r="WDN97" s="38"/>
      <c r="WDO97" s="38"/>
      <c r="WDP97" s="38"/>
      <c r="WDQ97" s="38"/>
      <c r="WDR97" s="38"/>
      <c r="WDS97" s="38"/>
      <c r="WDT97" s="38"/>
      <c r="WDU97" s="38"/>
      <c r="WDV97" s="38"/>
      <c r="WDW97" s="38"/>
      <c r="WDX97" s="38"/>
      <c r="WDY97" s="38"/>
      <c r="WDZ97" s="38"/>
      <c r="WEA97" s="38"/>
      <c r="WEB97" s="38"/>
      <c r="WEC97" s="38"/>
      <c r="WED97" s="38"/>
      <c r="WEE97" s="38"/>
      <c r="WEF97" s="38"/>
      <c r="WEG97" s="38"/>
      <c r="WEH97" s="38"/>
      <c r="WEI97" s="38"/>
      <c r="WEJ97" s="38"/>
      <c r="WEK97" s="38"/>
      <c r="WEL97" s="38"/>
      <c r="WEM97" s="38"/>
      <c r="WEN97" s="38"/>
      <c r="WEO97" s="38"/>
      <c r="WEP97" s="38"/>
      <c r="WEQ97" s="38"/>
      <c r="WER97" s="38"/>
      <c r="WES97" s="38"/>
      <c r="WET97" s="38"/>
      <c r="WEU97" s="38"/>
      <c r="WEV97" s="38"/>
      <c r="WEW97" s="38"/>
      <c r="WEX97" s="38"/>
      <c r="WEY97" s="38"/>
      <c r="WEZ97" s="38"/>
      <c r="WFA97" s="38"/>
      <c r="WFB97" s="38"/>
      <c r="WFC97" s="38"/>
      <c r="WFD97" s="38"/>
      <c r="WFE97" s="38"/>
      <c r="WFF97" s="38"/>
      <c r="WFG97" s="38"/>
      <c r="WFH97" s="38"/>
      <c r="WFI97" s="38"/>
      <c r="WFJ97" s="38"/>
      <c r="WFK97" s="38"/>
      <c r="WFL97" s="38"/>
      <c r="WFM97" s="38"/>
      <c r="WFN97" s="38"/>
      <c r="WFO97" s="38"/>
      <c r="WFP97" s="38"/>
      <c r="WFQ97" s="38"/>
      <c r="WFR97" s="38"/>
      <c r="WFS97" s="38"/>
      <c r="WFT97" s="38"/>
      <c r="WFU97" s="38"/>
      <c r="WFV97" s="38"/>
      <c r="WFW97" s="38"/>
      <c r="WFX97" s="38"/>
      <c r="WFY97" s="38"/>
      <c r="WFZ97" s="38"/>
      <c r="WGA97" s="38"/>
      <c r="WGB97" s="38"/>
      <c r="WGC97" s="38"/>
      <c r="WGD97" s="38"/>
      <c r="WGE97" s="38"/>
      <c r="WGF97" s="38"/>
      <c r="WGG97" s="38"/>
      <c r="WGH97" s="38"/>
      <c r="WGI97" s="38"/>
      <c r="WGJ97" s="38"/>
      <c r="WGK97" s="38"/>
      <c r="WGL97" s="38"/>
      <c r="WGM97" s="38"/>
      <c r="WGN97" s="38"/>
      <c r="WGO97" s="38"/>
      <c r="WGP97" s="38"/>
      <c r="WGQ97" s="38"/>
      <c r="WGR97" s="38"/>
      <c r="WGS97" s="38"/>
      <c r="WGT97" s="38"/>
      <c r="WGU97" s="38"/>
      <c r="WGV97" s="38"/>
      <c r="WGW97" s="38"/>
      <c r="WGX97" s="38"/>
      <c r="WGY97" s="38"/>
      <c r="WGZ97" s="38"/>
      <c r="WHA97" s="38"/>
      <c r="WHB97" s="38"/>
      <c r="WHC97" s="38"/>
      <c r="WHD97" s="38"/>
      <c r="WHE97" s="38"/>
      <c r="WHF97" s="38"/>
      <c r="WHG97" s="38"/>
      <c r="WHH97" s="38"/>
      <c r="WHI97" s="38"/>
      <c r="WHJ97" s="38"/>
      <c r="WHK97" s="38"/>
      <c r="WHL97" s="38"/>
      <c r="WHM97" s="38"/>
      <c r="WHN97" s="38"/>
      <c r="WHO97" s="38"/>
      <c r="WHP97" s="38"/>
      <c r="WHQ97" s="38"/>
      <c r="WHR97" s="38"/>
      <c r="WHS97" s="38"/>
      <c r="WHT97" s="38"/>
      <c r="WHU97" s="38"/>
      <c r="WHV97" s="38"/>
      <c r="WHW97" s="38"/>
      <c r="WHX97" s="38"/>
      <c r="WHY97" s="38"/>
      <c r="WHZ97" s="38"/>
      <c r="WIA97" s="38"/>
      <c r="WIB97" s="38"/>
      <c r="WIC97" s="38"/>
      <c r="WID97" s="38"/>
      <c r="WIE97" s="38"/>
      <c r="WIF97" s="38"/>
      <c r="WIG97" s="38"/>
      <c r="WIH97" s="38"/>
      <c r="WII97" s="38"/>
      <c r="WIJ97" s="38"/>
      <c r="WIK97" s="38"/>
      <c r="WIL97" s="38"/>
      <c r="WIM97" s="38"/>
      <c r="WIN97" s="38"/>
      <c r="WIO97" s="38"/>
      <c r="WIP97" s="38"/>
      <c r="WIQ97" s="38"/>
      <c r="WIR97" s="38"/>
      <c r="WIS97" s="38"/>
      <c r="WIT97" s="38"/>
      <c r="WIU97" s="38"/>
      <c r="WIV97" s="38"/>
      <c r="WIW97" s="38"/>
      <c r="WIX97" s="38"/>
      <c r="WIY97" s="38"/>
      <c r="WIZ97" s="38"/>
      <c r="WJA97" s="38"/>
      <c r="WJB97" s="38"/>
      <c r="WJC97" s="38"/>
      <c r="WJD97" s="38"/>
      <c r="WJE97" s="38"/>
      <c r="WJF97" s="38"/>
      <c r="WJG97" s="38"/>
      <c r="WJH97" s="38"/>
      <c r="WJI97" s="38"/>
      <c r="WJJ97" s="38"/>
      <c r="WJK97" s="38"/>
      <c r="WJL97" s="38"/>
      <c r="WJM97" s="38"/>
      <c r="WJN97" s="38"/>
      <c r="WJO97" s="38"/>
      <c r="WJP97" s="38"/>
      <c r="WJQ97" s="38"/>
      <c r="WJR97" s="38"/>
      <c r="WJS97" s="38"/>
      <c r="WJT97" s="38"/>
      <c r="WJU97" s="38"/>
      <c r="WJV97" s="38"/>
      <c r="WJW97" s="38"/>
      <c r="WJX97" s="38"/>
      <c r="WJY97" s="38"/>
      <c r="WJZ97" s="38"/>
      <c r="WKA97" s="38"/>
      <c r="WKB97" s="38"/>
      <c r="WKC97" s="38"/>
      <c r="WKD97" s="38"/>
      <c r="WKE97" s="38"/>
      <c r="WKF97" s="38"/>
      <c r="WKG97" s="38"/>
      <c r="WKH97" s="38"/>
      <c r="WKI97" s="38"/>
      <c r="WKJ97" s="38"/>
      <c r="WKK97" s="38"/>
      <c r="WKL97" s="38"/>
      <c r="WKM97" s="38"/>
      <c r="WKN97" s="38"/>
      <c r="WKO97" s="38"/>
      <c r="WKP97" s="38"/>
      <c r="WKQ97" s="38"/>
      <c r="WKR97" s="38"/>
      <c r="WKS97" s="38"/>
      <c r="WKT97" s="38"/>
      <c r="WKU97" s="38"/>
      <c r="WKV97" s="38"/>
      <c r="WKW97" s="38"/>
      <c r="WKX97" s="38"/>
      <c r="WKY97" s="38"/>
      <c r="WKZ97" s="38"/>
      <c r="WLA97" s="38"/>
      <c r="WLB97" s="38"/>
      <c r="WLC97" s="38"/>
      <c r="WLD97" s="38"/>
      <c r="WLE97" s="38"/>
      <c r="WLF97" s="38"/>
      <c r="WLG97" s="38"/>
      <c r="WLH97" s="38"/>
      <c r="WLI97" s="38"/>
      <c r="WLJ97" s="38"/>
      <c r="WLK97" s="38"/>
      <c r="WLL97" s="38"/>
      <c r="WLM97" s="38"/>
      <c r="WLN97" s="38"/>
      <c r="WLO97" s="38"/>
      <c r="WLP97" s="38"/>
      <c r="WLQ97" s="38"/>
      <c r="WLR97" s="38"/>
      <c r="WLS97" s="38"/>
      <c r="WLT97" s="38"/>
      <c r="WLU97" s="38"/>
      <c r="WLV97" s="38"/>
      <c r="WLW97" s="38"/>
      <c r="WLX97" s="38"/>
      <c r="WLY97" s="38"/>
      <c r="WLZ97" s="38"/>
      <c r="WMA97" s="38"/>
      <c r="WMB97" s="38"/>
      <c r="WMC97" s="38"/>
      <c r="WMD97" s="38"/>
      <c r="WME97" s="38"/>
      <c r="WMF97" s="38"/>
      <c r="WMG97" s="38"/>
      <c r="WMH97" s="38"/>
      <c r="WMI97" s="38"/>
      <c r="WMJ97" s="38"/>
      <c r="WMK97" s="38"/>
      <c r="WML97" s="38"/>
      <c r="WMM97" s="38"/>
      <c r="WMN97" s="38"/>
      <c r="WMO97" s="38"/>
      <c r="WMP97" s="38"/>
      <c r="WMQ97" s="38"/>
      <c r="WMR97" s="38"/>
      <c r="WMS97" s="38"/>
      <c r="WMT97" s="38"/>
      <c r="WMU97" s="38"/>
      <c r="WMV97" s="38"/>
      <c r="WMW97" s="38"/>
      <c r="WMX97" s="38"/>
      <c r="WMY97" s="38"/>
      <c r="WMZ97" s="38"/>
      <c r="WNA97" s="38"/>
      <c r="WNB97" s="38"/>
      <c r="WNC97" s="38"/>
      <c r="WND97" s="38"/>
      <c r="WNE97" s="38"/>
      <c r="WNF97" s="38"/>
      <c r="WNG97" s="38"/>
      <c r="WNH97" s="38"/>
      <c r="WNI97" s="38"/>
      <c r="WNJ97" s="38"/>
      <c r="WNK97" s="38"/>
      <c r="WNL97" s="38"/>
      <c r="WNM97" s="38"/>
      <c r="WNN97" s="38"/>
      <c r="WNO97" s="38"/>
      <c r="WNP97" s="38"/>
      <c r="WNQ97" s="38"/>
      <c r="WNR97" s="38"/>
      <c r="WNS97" s="38"/>
      <c r="WNT97" s="38"/>
      <c r="WNU97" s="38"/>
      <c r="WNV97" s="38"/>
      <c r="WNW97" s="38"/>
      <c r="WNX97" s="38"/>
      <c r="WNY97" s="38"/>
      <c r="WNZ97" s="38"/>
      <c r="WOA97" s="38"/>
      <c r="WOB97" s="38"/>
      <c r="WOC97" s="38"/>
      <c r="WOD97" s="38"/>
      <c r="WOE97" s="38"/>
      <c r="WOF97" s="38"/>
      <c r="WOG97" s="38"/>
      <c r="WOH97" s="38"/>
      <c r="WOI97" s="38"/>
      <c r="WOJ97" s="38"/>
      <c r="WOK97" s="38"/>
      <c r="WOL97" s="38"/>
      <c r="WOM97" s="38"/>
      <c r="WON97" s="38"/>
      <c r="WOO97" s="38"/>
      <c r="WOP97" s="38"/>
      <c r="WOQ97" s="38"/>
      <c r="WOR97" s="38"/>
      <c r="WOS97" s="38"/>
      <c r="WOT97" s="38"/>
      <c r="WOU97" s="38"/>
      <c r="WOV97" s="38"/>
      <c r="WOW97" s="38"/>
      <c r="WOX97" s="38"/>
      <c r="WOY97" s="38"/>
      <c r="WOZ97" s="38"/>
      <c r="WPA97" s="38"/>
      <c r="WPB97" s="38"/>
      <c r="WPC97" s="38"/>
      <c r="WPD97" s="38"/>
      <c r="WPE97" s="38"/>
      <c r="WPF97" s="38"/>
      <c r="WPG97" s="38"/>
      <c r="WPH97" s="38"/>
      <c r="WPI97" s="38"/>
      <c r="WPJ97" s="38"/>
      <c r="WPK97" s="38"/>
      <c r="WPL97" s="38"/>
      <c r="WPM97" s="38"/>
      <c r="WPN97" s="38"/>
      <c r="WPO97" s="38"/>
      <c r="WPP97" s="38"/>
      <c r="WPQ97" s="38"/>
      <c r="WPR97" s="38"/>
      <c r="WPS97" s="38"/>
      <c r="WPT97" s="38"/>
      <c r="WPU97" s="38"/>
      <c r="WPV97" s="38"/>
      <c r="WPW97" s="38"/>
      <c r="WPX97" s="38"/>
      <c r="WPY97" s="38"/>
      <c r="WPZ97" s="38"/>
      <c r="WQA97" s="38"/>
      <c r="WQB97" s="38"/>
      <c r="WQC97" s="38"/>
      <c r="WQD97" s="38"/>
      <c r="WQE97" s="38"/>
      <c r="WQF97" s="38"/>
      <c r="WQG97" s="38"/>
      <c r="WQH97" s="38"/>
      <c r="WQI97" s="38"/>
      <c r="WQJ97" s="38"/>
      <c r="WQK97" s="38"/>
      <c r="WQL97" s="38"/>
      <c r="WQM97" s="38"/>
      <c r="WQN97" s="38"/>
      <c r="WQO97" s="38"/>
      <c r="WQP97" s="38"/>
      <c r="WQQ97" s="38"/>
      <c r="WQR97" s="38"/>
      <c r="WQS97" s="38"/>
      <c r="WQT97" s="38"/>
      <c r="WQU97" s="38"/>
      <c r="WQV97" s="38"/>
      <c r="WQW97" s="38"/>
      <c r="WQX97" s="38"/>
      <c r="WQY97" s="38"/>
      <c r="WQZ97" s="38"/>
      <c r="WRA97" s="38"/>
      <c r="WRB97" s="38"/>
      <c r="WRC97" s="38"/>
      <c r="WRD97" s="38"/>
      <c r="WRE97" s="38"/>
      <c r="WRF97" s="38"/>
      <c r="WRG97" s="38"/>
      <c r="WRH97" s="38"/>
      <c r="WRI97" s="38"/>
      <c r="WRJ97" s="38"/>
      <c r="WRK97" s="38"/>
      <c r="WRL97" s="38"/>
      <c r="WRM97" s="38"/>
      <c r="WRN97" s="38"/>
      <c r="WRO97" s="38"/>
      <c r="WRP97" s="38"/>
      <c r="WRQ97" s="38"/>
      <c r="WRR97" s="38"/>
      <c r="WRS97" s="38"/>
      <c r="WRT97" s="38"/>
      <c r="WRU97" s="38"/>
      <c r="WRV97" s="38"/>
      <c r="WRW97" s="38"/>
      <c r="WRX97" s="38"/>
      <c r="WRY97" s="38"/>
      <c r="WRZ97" s="38"/>
      <c r="WSA97" s="38"/>
      <c r="WSB97" s="38"/>
      <c r="WSC97" s="38"/>
      <c r="WSD97" s="38"/>
      <c r="WSE97" s="38"/>
      <c r="WSF97" s="38"/>
      <c r="WSG97" s="38"/>
      <c r="WSH97" s="38"/>
      <c r="WSI97" s="38"/>
      <c r="WSJ97" s="38"/>
      <c r="WSK97" s="38"/>
      <c r="WSL97" s="38"/>
      <c r="WSM97" s="38"/>
      <c r="WSN97" s="38"/>
      <c r="WSO97" s="38"/>
      <c r="WSP97" s="38"/>
      <c r="WSQ97" s="38"/>
      <c r="WSR97" s="38"/>
      <c r="WSS97" s="38"/>
      <c r="WST97" s="38"/>
      <c r="WSU97" s="38"/>
      <c r="WSV97" s="38"/>
      <c r="WSW97" s="38"/>
      <c r="WSX97" s="38"/>
      <c r="WSY97" s="38"/>
      <c r="WSZ97" s="38"/>
      <c r="WTA97" s="38"/>
      <c r="WTB97" s="38"/>
      <c r="WTC97" s="38"/>
      <c r="WTD97" s="38"/>
      <c r="WTE97" s="38"/>
      <c r="WTF97" s="38"/>
      <c r="WTG97" s="38"/>
      <c r="WTH97" s="38"/>
      <c r="WTI97" s="38"/>
      <c r="WTJ97" s="38"/>
      <c r="WTK97" s="38"/>
      <c r="WTL97" s="38"/>
      <c r="WTM97" s="38"/>
      <c r="WTN97" s="38"/>
      <c r="WTO97" s="38"/>
      <c r="WTP97" s="38"/>
      <c r="WTQ97" s="38"/>
      <c r="WTR97" s="38"/>
      <c r="WTS97" s="38"/>
      <c r="WTT97" s="38"/>
      <c r="WTU97" s="38"/>
      <c r="WTV97" s="38"/>
      <c r="WTW97" s="38"/>
      <c r="WTX97" s="38"/>
      <c r="WTY97" s="38"/>
      <c r="WTZ97" s="38"/>
      <c r="WUA97" s="38"/>
      <c r="WUB97" s="38"/>
      <c r="WUC97" s="38"/>
      <c r="WUD97" s="38"/>
      <c r="WUE97" s="38"/>
      <c r="WUF97" s="38"/>
      <c r="WUG97" s="38"/>
      <c r="WUH97" s="38"/>
      <c r="WUI97" s="38"/>
      <c r="WUJ97" s="38"/>
      <c r="WUK97" s="38"/>
      <c r="WUL97" s="38"/>
      <c r="WUM97" s="38"/>
      <c r="WUN97" s="38"/>
      <c r="WUO97" s="38"/>
      <c r="WUP97" s="38"/>
      <c r="WUQ97" s="38"/>
      <c r="WUR97" s="38"/>
      <c r="WUS97" s="38"/>
      <c r="WUT97" s="38"/>
      <c r="WUU97" s="38"/>
      <c r="WUV97" s="38"/>
      <c r="WUW97" s="38"/>
      <c r="WUX97" s="38"/>
      <c r="WUY97" s="38"/>
      <c r="WUZ97" s="38"/>
      <c r="WVA97" s="38"/>
      <c r="WVB97" s="38"/>
      <c r="WVC97" s="38"/>
      <c r="WVD97" s="38"/>
      <c r="WVE97" s="38"/>
      <c r="WVF97" s="38"/>
      <c r="WVG97" s="38"/>
      <c r="WVH97" s="38"/>
      <c r="WVI97" s="38"/>
      <c r="WVJ97" s="38"/>
      <c r="WVK97" s="38"/>
      <c r="WVL97" s="38"/>
      <c r="WVM97" s="38"/>
      <c r="WVN97" s="38"/>
      <c r="WVO97" s="38"/>
      <c r="WVP97" s="38"/>
      <c r="WVQ97" s="38"/>
      <c r="WVR97" s="38"/>
      <c r="WVS97" s="38"/>
      <c r="WVT97" s="38"/>
      <c r="WVU97" s="38"/>
      <c r="WVV97" s="38"/>
      <c r="WVW97" s="38"/>
      <c r="WVX97" s="38"/>
      <c r="WVY97" s="38"/>
      <c r="WVZ97" s="38"/>
      <c r="WWA97" s="38"/>
      <c r="WWB97" s="38"/>
      <c r="WWC97" s="38"/>
      <c r="WWD97" s="38"/>
      <c r="WWE97" s="38"/>
      <c r="WWF97" s="38"/>
      <c r="WWG97" s="38"/>
      <c r="WWH97" s="38"/>
      <c r="WWI97" s="38"/>
      <c r="WWJ97" s="38"/>
      <c r="WWK97" s="38"/>
      <c r="WWL97" s="38"/>
      <c r="WWM97" s="38"/>
      <c r="WWN97" s="38"/>
      <c r="WWO97" s="38"/>
      <c r="WWP97" s="38"/>
      <c r="WWQ97" s="38"/>
      <c r="WWR97" s="38"/>
      <c r="WWS97" s="38"/>
      <c r="WWT97" s="38"/>
      <c r="WWU97" s="38"/>
      <c r="WWV97" s="38"/>
      <c r="WWW97" s="38"/>
      <c r="WWX97" s="38"/>
      <c r="WWY97" s="38"/>
      <c r="WWZ97" s="38"/>
      <c r="WXA97" s="38"/>
      <c r="WXB97" s="38"/>
      <c r="WXC97" s="38"/>
      <c r="WXD97" s="38"/>
      <c r="WXE97" s="38"/>
      <c r="WXF97" s="38"/>
      <c r="WXG97" s="38"/>
      <c r="WXH97" s="38"/>
      <c r="WXI97" s="38"/>
      <c r="WXJ97" s="38"/>
      <c r="WXK97" s="38"/>
      <c r="WXL97" s="38"/>
      <c r="WXM97" s="38"/>
      <c r="WXN97" s="38"/>
      <c r="WXO97" s="38"/>
      <c r="WXP97" s="38"/>
      <c r="WXQ97" s="38"/>
      <c r="WXR97" s="38"/>
      <c r="WXS97" s="38"/>
      <c r="WXT97" s="38"/>
      <c r="WXU97" s="38"/>
      <c r="WXV97" s="38"/>
      <c r="WXW97" s="38"/>
      <c r="WXX97" s="38"/>
      <c r="WXY97" s="38"/>
      <c r="WXZ97" s="38"/>
      <c r="WYA97" s="38"/>
      <c r="WYB97" s="38"/>
      <c r="WYC97" s="38"/>
      <c r="WYD97" s="38"/>
      <c r="WYE97" s="38"/>
      <c r="WYF97" s="38"/>
      <c r="WYG97" s="38"/>
      <c r="WYH97" s="38"/>
      <c r="WYI97" s="38"/>
      <c r="WYJ97" s="38"/>
      <c r="WYK97" s="38"/>
      <c r="WYL97" s="38"/>
      <c r="WYM97" s="38"/>
      <c r="WYN97" s="38"/>
      <c r="WYO97" s="38"/>
      <c r="WYP97" s="38"/>
      <c r="WYQ97" s="38"/>
      <c r="WYR97" s="38"/>
      <c r="WYS97" s="38"/>
      <c r="WYT97" s="38"/>
      <c r="WYU97" s="38"/>
      <c r="WYV97" s="38"/>
      <c r="WYW97" s="38"/>
      <c r="WYX97" s="38"/>
      <c r="WYY97" s="38"/>
      <c r="WYZ97" s="38"/>
      <c r="WZA97" s="38"/>
      <c r="WZB97" s="38"/>
      <c r="WZC97" s="38"/>
      <c r="WZD97" s="38"/>
      <c r="WZE97" s="38"/>
      <c r="WZF97" s="38"/>
      <c r="WZG97" s="38"/>
      <c r="WZH97" s="38"/>
      <c r="WZI97" s="38"/>
      <c r="WZJ97" s="38"/>
      <c r="WZK97" s="38"/>
      <c r="WZL97" s="38"/>
      <c r="WZM97" s="38"/>
      <c r="WZN97" s="38"/>
      <c r="WZO97" s="38"/>
      <c r="WZP97" s="38"/>
      <c r="WZQ97" s="38"/>
      <c r="WZR97" s="38"/>
      <c r="WZS97" s="38"/>
      <c r="WZT97" s="38"/>
      <c r="WZU97" s="38"/>
      <c r="WZV97" s="38"/>
      <c r="WZW97" s="38"/>
      <c r="WZX97" s="38"/>
      <c r="WZY97" s="38"/>
      <c r="WZZ97" s="38"/>
      <c r="XAA97" s="38"/>
      <c r="XAB97" s="38"/>
      <c r="XAC97" s="38"/>
      <c r="XAD97" s="38"/>
      <c r="XAE97" s="38"/>
      <c r="XAF97" s="38"/>
      <c r="XAG97" s="38"/>
      <c r="XAH97" s="38"/>
      <c r="XAI97" s="38"/>
      <c r="XAJ97" s="38"/>
      <c r="XAK97" s="38"/>
      <c r="XAL97" s="38"/>
      <c r="XAM97" s="38"/>
      <c r="XAN97" s="38"/>
      <c r="XAO97" s="38"/>
      <c r="XAP97" s="38"/>
      <c r="XAQ97" s="38"/>
      <c r="XAR97" s="38"/>
      <c r="XAS97" s="38"/>
      <c r="XAT97" s="38"/>
      <c r="XAU97" s="38"/>
      <c r="XAV97" s="38"/>
      <c r="XAW97" s="38"/>
      <c r="XAX97" s="38"/>
      <c r="XAY97" s="38"/>
      <c r="XAZ97" s="38"/>
      <c r="XBA97" s="38"/>
      <c r="XBB97" s="38"/>
      <c r="XBC97" s="38"/>
      <c r="XBD97" s="38"/>
      <c r="XBE97" s="38"/>
      <c r="XBF97" s="38"/>
      <c r="XBG97" s="38"/>
      <c r="XBH97" s="38"/>
      <c r="XBI97" s="38"/>
      <c r="XBJ97" s="38"/>
      <c r="XBK97" s="38"/>
      <c r="XBL97" s="38"/>
      <c r="XBM97" s="38"/>
      <c r="XBN97" s="38"/>
      <c r="XBO97" s="38"/>
      <c r="XBP97" s="38"/>
      <c r="XBQ97" s="38"/>
      <c r="XBR97" s="38"/>
      <c r="XBS97" s="38"/>
      <c r="XBT97" s="38"/>
      <c r="XBU97" s="38"/>
      <c r="XBV97" s="38"/>
      <c r="XBW97" s="38"/>
      <c r="XBX97" s="38"/>
      <c r="XBY97" s="38"/>
      <c r="XBZ97" s="38"/>
      <c r="XCA97" s="38"/>
      <c r="XCB97" s="38"/>
      <c r="XCC97" s="38"/>
      <c r="XCD97" s="38"/>
      <c r="XCE97" s="38"/>
      <c r="XCF97" s="38"/>
      <c r="XCG97" s="38"/>
      <c r="XCH97" s="38"/>
      <c r="XCI97" s="38"/>
      <c r="XCJ97" s="38"/>
      <c r="XCK97" s="38"/>
      <c r="XCL97" s="38"/>
      <c r="XCM97" s="38"/>
      <c r="XCN97" s="38"/>
      <c r="XCO97" s="38"/>
      <c r="XCP97" s="38"/>
      <c r="XCQ97" s="38"/>
      <c r="XCR97" s="38"/>
      <c r="XCS97" s="38"/>
      <c r="XCT97" s="38"/>
      <c r="XCU97" s="38"/>
      <c r="XCV97" s="38"/>
      <c r="XCW97" s="38"/>
      <c r="XCX97" s="38"/>
      <c r="XCY97" s="38"/>
      <c r="XCZ97" s="38"/>
      <c r="XDA97" s="38"/>
      <c r="XDB97" s="38"/>
      <c r="XDC97" s="38"/>
      <c r="XDD97" s="38"/>
      <c r="XDE97" s="38"/>
      <c r="XDF97" s="38"/>
      <c r="XDG97" s="38"/>
      <c r="XDH97" s="38"/>
      <c r="XDI97" s="38"/>
      <c r="XDJ97" s="38"/>
      <c r="XDK97" s="38"/>
      <c r="XDL97" s="38"/>
      <c r="XDM97" s="38"/>
      <c r="XDN97" s="38"/>
      <c r="XDO97" s="38"/>
      <c r="XDP97" s="38"/>
      <c r="XDQ97" s="38"/>
      <c r="XDR97" s="38"/>
      <c r="XDS97" s="38"/>
      <c r="XDT97" s="38"/>
      <c r="XDU97" s="38"/>
      <c r="XDV97" s="38"/>
      <c r="XDW97" s="38"/>
      <c r="XDX97" s="38"/>
      <c r="XDY97" s="38"/>
      <c r="XDZ97" s="38"/>
      <c r="XEA97" s="38"/>
      <c r="XEB97" s="38"/>
      <c r="XEC97" s="38"/>
      <c r="XED97" s="38"/>
      <c r="XEE97" s="38"/>
      <c r="XEF97" s="38"/>
      <c r="XEG97" s="38"/>
      <c r="XEH97" s="38"/>
      <c r="XEI97" s="38"/>
      <c r="XEJ97" s="38"/>
      <c r="XEK97" s="38"/>
      <c r="XEL97" s="38"/>
      <c r="XEM97" s="38"/>
      <c r="XEN97" s="38"/>
      <c r="XEO97" s="38"/>
      <c r="XEP97" s="38"/>
      <c r="XEQ97" s="38"/>
      <c r="XER97" s="38"/>
      <c r="XES97" s="38"/>
    </row>
    <row r="98" spans="1:16373" s="38" customFormat="1">
      <c r="A98" s="3" t="s">
        <v>91</v>
      </c>
      <c r="B98" s="3" t="s">
        <v>92</v>
      </c>
      <c r="C98" s="5" t="s">
        <v>12</v>
      </c>
      <c r="D98" s="3" t="s">
        <v>1579</v>
      </c>
      <c r="E98" s="3" t="s">
        <v>1580</v>
      </c>
      <c r="F98" s="3" t="s">
        <v>190</v>
      </c>
      <c r="G98" s="3" t="s">
        <v>1581</v>
      </c>
      <c r="H98" s="3" t="s">
        <v>1559</v>
      </c>
      <c r="I98" s="2">
        <v>63406.25</v>
      </c>
      <c r="J98" s="2">
        <v>31875</v>
      </c>
      <c r="K98" s="93">
        <v>31531.25</v>
      </c>
      <c r="L98" s="2"/>
      <c r="M98" s="2"/>
      <c r="N98" s="2"/>
      <c r="O98" s="2"/>
      <c r="P98" s="2"/>
      <c r="Q98" s="2"/>
      <c r="R98" s="2"/>
    </row>
    <row r="99" spans="1:16373" s="38" customFormat="1">
      <c r="A99" s="3" t="s">
        <v>91</v>
      </c>
      <c r="B99" s="3" t="s">
        <v>92</v>
      </c>
      <c r="C99" s="5" t="s">
        <v>12</v>
      </c>
      <c r="D99" s="3" t="s">
        <v>1582</v>
      </c>
      <c r="E99" s="3" t="s">
        <v>1583</v>
      </c>
      <c r="F99" s="3" t="s">
        <v>1584</v>
      </c>
      <c r="G99" s="3" t="s">
        <v>183</v>
      </c>
      <c r="H99" s="3" t="s">
        <v>1562</v>
      </c>
      <c r="I99" s="2">
        <v>4813.5600000000004</v>
      </c>
      <c r="J99" s="2">
        <v>962.71</v>
      </c>
      <c r="K99" s="93">
        <v>3850.85</v>
      </c>
      <c r="L99" s="2"/>
      <c r="M99" s="2"/>
      <c r="N99" s="2"/>
      <c r="O99" s="2"/>
      <c r="P99" s="2"/>
      <c r="Q99" s="2"/>
      <c r="R99" s="2"/>
    </row>
    <row r="100" spans="1:16373" s="38" customFormat="1">
      <c r="A100" s="3" t="s">
        <v>91</v>
      </c>
      <c r="B100" s="3" t="s">
        <v>92</v>
      </c>
      <c r="C100" s="5" t="s">
        <v>12</v>
      </c>
      <c r="D100" s="3" t="s">
        <v>1585</v>
      </c>
      <c r="E100" s="3" t="s">
        <v>1566</v>
      </c>
      <c r="F100" s="3" t="s">
        <v>196</v>
      </c>
      <c r="G100" s="3" t="s">
        <v>185</v>
      </c>
      <c r="H100" s="3" t="s">
        <v>1550</v>
      </c>
      <c r="I100" s="2">
        <v>821000</v>
      </c>
      <c r="J100" s="2">
        <v>102625</v>
      </c>
      <c r="K100" s="93">
        <v>718375</v>
      </c>
      <c r="L100" s="2"/>
      <c r="M100" s="2"/>
      <c r="N100" s="2"/>
      <c r="O100" s="2"/>
      <c r="P100" s="2"/>
      <c r="Q100" s="2"/>
      <c r="R100" s="2"/>
    </row>
    <row r="101" spans="1:16373" s="38" customFormat="1">
      <c r="A101" s="3" t="s">
        <v>91</v>
      </c>
      <c r="B101" s="3" t="s">
        <v>92</v>
      </c>
      <c r="C101" s="5" t="s">
        <v>12</v>
      </c>
      <c r="D101" s="3" t="s">
        <v>1586</v>
      </c>
      <c r="E101" s="3" t="s">
        <v>1566</v>
      </c>
      <c r="F101" s="3" t="s">
        <v>1587</v>
      </c>
      <c r="G101" s="3" t="s">
        <v>185</v>
      </c>
      <c r="H101" s="3" t="s">
        <v>1550</v>
      </c>
      <c r="I101" s="2">
        <v>104842.46857142857</v>
      </c>
      <c r="J101" s="2">
        <v>13105.308571428572</v>
      </c>
      <c r="K101" s="93">
        <v>91737.16</v>
      </c>
      <c r="L101" s="2"/>
      <c r="M101" s="2"/>
      <c r="N101" s="2"/>
      <c r="O101" s="2"/>
      <c r="P101" s="2"/>
      <c r="Q101" s="2"/>
      <c r="R101" s="2"/>
    </row>
    <row r="102" spans="1:16373" s="38" customFormat="1">
      <c r="A102" s="3" t="s">
        <v>91</v>
      </c>
      <c r="B102" s="3" t="s">
        <v>92</v>
      </c>
      <c r="C102" s="5" t="s">
        <v>1588</v>
      </c>
      <c r="D102" s="3" t="s">
        <v>1589</v>
      </c>
      <c r="E102" s="3" t="s">
        <v>1590</v>
      </c>
      <c r="F102" s="3" t="s">
        <v>32</v>
      </c>
      <c r="G102" s="3" t="s">
        <v>1591</v>
      </c>
      <c r="H102" s="3" t="s">
        <v>1592</v>
      </c>
      <c r="I102" s="2">
        <v>5005.47</v>
      </c>
      <c r="J102" s="2">
        <v>1661.1000000000001</v>
      </c>
      <c r="K102" s="93">
        <v>3344.37</v>
      </c>
      <c r="L102" s="2"/>
      <c r="M102" s="2"/>
      <c r="N102" s="2"/>
      <c r="O102" s="2"/>
      <c r="P102" s="2"/>
      <c r="Q102" s="2"/>
      <c r="R102" s="2"/>
    </row>
    <row r="103" spans="1:16373" s="38" customFormat="1">
      <c r="A103" s="3" t="s">
        <v>91</v>
      </c>
      <c r="B103" s="3" t="s">
        <v>92</v>
      </c>
      <c r="C103" s="108" t="s">
        <v>13</v>
      </c>
      <c r="D103" s="24" t="s">
        <v>1593</v>
      </c>
      <c r="E103" s="24" t="s">
        <v>1564</v>
      </c>
      <c r="F103" s="24" t="s">
        <v>77</v>
      </c>
      <c r="G103" s="24" t="s">
        <v>1594</v>
      </c>
      <c r="H103" s="24" t="s">
        <v>1562</v>
      </c>
      <c r="I103" s="46">
        <v>252963.83000000002</v>
      </c>
      <c r="J103" s="46">
        <v>37944.57</v>
      </c>
      <c r="K103" s="94">
        <v>215019.26</v>
      </c>
      <c r="L103" s="2"/>
      <c r="M103" s="2"/>
      <c r="N103" s="2"/>
      <c r="O103" s="2"/>
      <c r="P103" s="2"/>
      <c r="Q103" s="2"/>
      <c r="R103" s="2"/>
    </row>
    <row r="104" spans="1:16373" s="38" customFormat="1">
      <c r="A104" s="3" t="s">
        <v>91</v>
      </c>
      <c r="B104" s="3" t="s">
        <v>92</v>
      </c>
      <c r="C104" s="5" t="s">
        <v>13</v>
      </c>
      <c r="D104" s="3" t="s">
        <v>1595</v>
      </c>
      <c r="E104" s="3" t="s">
        <v>1583</v>
      </c>
      <c r="F104" s="3" t="s">
        <v>77</v>
      </c>
      <c r="G104" s="3" t="s">
        <v>1594</v>
      </c>
      <c r="H104" s="3" t="s">
        <v>1562</v>
      </c>
      <c r="I104" s="2">
        <v>38675</v>
      </c>
      <c r="J104" s="2">
        <v>7735</v>
      </c>
      <c r="K104" s="93">
        <v>30940</v>
      </c>
      <c r="L104" s="2"/>
      <c r="M104" s="2"/>
      <c r="N104" s="2"/>
      <c r="O104" s="2"/>
      <c r="P104" s="2"/>
      <c r="Q104" s="2"/>
      <c r="R104" s="2"/>
    </row>
    <row r="105" spans="1:16373" s="38" customFormat="1">
      <c r="A105" s="3" t="s">
        <v>91</v>
      </c>
      <c r="B105" s="3" t="s">
        <v>92</v>
      </c>
      <c r="C105" s="5" t="s">
        <v>13</v>
      </c>
      <c r="D105" s="3" t="s">
        <v>1596</v>
      </c>
      <c r="E105" s="3" t="s">
        <v>1597</v>
      </c>
      <c r="F105" s="3" t="s">
        <v>77</v>
      </c>
      <c r="G105" s="3" t="s">
        <v>1594</v>
      </c>
      <c r="H105" s="3" t="s">
        <v>1598</v>
      </c>
      <c r="I105" s="2">
        <v>20076.449999999997</v>
      </c>
      <c r="J105" s="2">
        <v>4015.2899999999995</v>
      </c>
      <c r="K105" s="93">
        <v>16061.159999999998</v>
      </c>
      <c r="L105" s="2"/>
      <c r="M105" s="2"/>
      <c r="N105" s="2"/>
      <c r="O105" s="2"/>
      <c r="P105" s="2"/>
      <c r="Q105" s="2"/>
      <c r="R105" s="2"/>
    </row>
    <row r="106" spans="1:16373" s="38" customFormat="1">
      <c r="A106" s="3" t="s">
        <v>91</v>
      </c>
      <c r="B106" s="3" t="s">
        <v>92</v>
      </c>
      <c r="C106" s="5" t="s">
        <v>1599</v>
      </c>
      <c r="D106" s="3" t="s">
        <v>1600</v>
      </c>
      <c r="E106" s="3" t="s">
        <v>1552</v>
      </c>
      <c r="F106" s="3" t="s">
        <v>1599</v>
      </c>
      <c r="G106" s="3" t="s">
        <v>1601</v>
      </c>
      <c r="H106" s="3" t="s">
        <v>1554</v>
      </c>
      <c r="I106" s="2">
        <v>4439931.5</v>
      </c>
      <c r="J106" s="2">
        <v>927986.3</v>
      </c>
      <c r="K106" s="93">
        <v>3511945.2</v>
      </c>
      <c r="L106" s="2"/>
      <c r="M106" s="2"/>
      <c r="N106" s="2"/>
      <c r="O106" s="2"/>
      <c r="P106" s="2"/>
      <c r="Q106" s="2"/>
      <c r="R106" s="2"/>
    </row>
    <row r="107" spans="1:16373" s="38" customFormat="1">
      <c r="A107" s="3" t="s">
        <v>91</v>
      </c>
      <c r="B107" s="3" t="s">
        <v>92</v>
      </c>
      <c r="C107" s="5" t="s">
        <v>29</v>
      </c>
      <c r="D107" s="3" t="s">
        <v>1602</v>
      </c>
      <c r="E107" s="3" t="s">
        <v>1603</v>
      </c>
      <c r="F107" s="3" t="s">
        <v>1604</v>
      </c>
      <c r="G107" s="3" t="s">
        <v>169</v>
      </c>
      <c r="H107" s="3" t="s">
        <v>1605</v>
      </c>
      <c r="I107" s="2">
        <v>180000</v>
      </c>
      <c r="J107" s="2">
        <f>I107*0.125</f>
        <v>22500</v>
      </c>
      <c r="K107" s="93">
        <f>I107-J107</f>
        <v>157500</v>
      </c>
      <c r="L107" s="2"/>
      <c r="M107" s="2"/>
      <c r="N107" s="2"/>
      <c r="O107" s="2"/>
      <c r="P107" s="2"/>
      <c r="Q107" s="2"/>
      <c r="R107" s="2"/>
    </row>
    <row r="108" spans="1:16373" s="38" customFormat="1">
      <c r="A108" s="3" t="s">
        <v>91</v>
      </c>
      <c r="B108" s="3" t="s">
        <v>92</v>
      </c>
      <c r="C108" s="5" t="s">
        <v>1606</v>
      </c>
      <c r="D108" s="3" t="s">
        <v>1607</v>
      </c>
      <c r="E108" s="3" t="s">
        <v>1556</v>
      </c>
      <c r="F108" s="3" t="s">
        <v>1545</v>
      </c>
      <c r="G108" s="3" t="s">
        <v>56</v>
      </c>
      <c r="H108" s="3" t="s">
        <v>1559</v>
      </c>
      <c r="I108" s="2">
        <v>370000</v>
      </c>
      <c r="J108" s="2">
        <v>74000</v>
      </c>
      <c r="K108" s="93">
        <v>296000</v>
      </c>
      <c r="L108" s="2"/>
      <c r="M108" s="2"/>
      <c r="N108" s="2"/>
      <c r="O108" s="2"/>
      <c r="P108" s="2"/>
      <c r="Q108" s="2"/>
      <c r="R108" s="2"/>
    </row>
    <row r="109" spans="1:16373" s="38" customFormat="1">
      <c r="A109" s="3" t="s">
        <v>91</v>
      </c>
      <c r="B109" s="3" t="s">
        <v>92</v>
      </c>
      <c r="C109" s="5" t="s">
        <v>16</v>
      </c>
      <c r="D109" s="3" t="s">
        <v>1608</v>
      </c>
      <c r="E109" s="3" t="s">
        <v>1609</v>
      </c>
      <c r="F109" s="3" t="s">
        <v>1373</v>
      </c>
      <c r="G109" s="3" t="s">
        <v>1610</v>
      </c>
      <c r="H109" s="3" t="s">
        <v>1559</v>
      </c>
      <c r="I109" s="2">
        <f>+K109/0.875</f>
        <v>27441.70285714286</v>
      </c>
      <c r="J109" s="2">
        <f>+I109-K109</f>
        <v>3430.2128571428584</v>
      </c>
      <c r="K109" s="93">
        <v>24011.49</v>
      </c>
      <c r="L109" s="2"/>
      <c r="M109" s="2"/>
      <c r="N109" s="2"/>
      <c r="O109" s="2"/>
      <c r="P109" s="2"/>
      <c r="Q109" s="2"/>
      <c r="R109" s="2"/>
    </row>
    <row r="110" spans="1:16373" s="38" customFormat="1">
      <c r="A110" s="3" t="s">
        <v>91</v>
      </c>
      <c r="B110" s="3" t="s">
        <v>92</v>
      </c>
      <c r="C110" s="5" t="s">
        <v>16</v>
      </c>
      <c r="D110" s="3" t="s">
        <v>1611</v>
      </c>
      <c r="E110" s="3" t="s">
        <v>1566</v>
      </c>
      <c r="F110" s="3" t="s">
        <v>1612</v>
      </c>
      <c r="G110" s="3" t="s">
        <v>1194</v>
      </c>
      <c r="H110" s="3" t="s">
        <v>1550</v>
      </c>
      <c r="I110" s="2">
        <v>540685.76</v>
      </c>
      <c r="J110" s="2">
        <v>67585.72</v>
      </c>
      <c r="K110" s="93">
        <v>473100.04000000004</v>
      </c>
      <c r="L110" s="2"/>
      <c r="M110" s="2"/>
      <c r="N110" s="2"/>
      <c r="O110" s="2"/>
      <c r="P110" s="2"/>
      <c r="Q110" s="2"/>
      <c r="R110" s="2"/>
    </row>
    <row r="111" spans="1:16373" s="38" customFormat="1">
      <c r="A111" s="3" t="s">
        <v>91</v>
      </c>
      <c r="B111" s="3" t="s">
        <v>92</v>
      </c>
      <c r="C111" s="5" t="s">
        <v>9</v>
      </c>
      <c r="D111" s="3" t="s">
        <v>1613</v>
      </c>
      <c r="E111" s="3" t="s">
        <v>1614</v>
      </c>
      <c r="F111" s="3" t="s">
        <v>309</v>
      </c>
      <c r="G111" s="3" t="s">
        <v>161</v>
      </c>
      <c r="H111" s="3" t="s">
        <v>1615</v>
      </c>
      <c r="I111" s="2">
        <v>20000</v>
      </c>
      <c r="J111" s="2">
        <v>4000</v>
      </c>
      <c r="K111" s="93">
        <v>16000</v>
      </c>
      <c r="L111" s="2"/>
      <c r="M111" s="2"/>
      <c r="N111" s="2"/>
      <c r="O111" s="2"/>
      <c r="P111" s="2"/>
      <c r="Q111" s="2"/>
      <c r="R111" s="2"/>
    </row>
    <row r="112" spans="1:16373" s="38" customFormat="1">
      <c r="A112" s="3" t="s">
        <v>91</v>
      </c>
      <c r="B112" s="3" t="s">
        <v>92</v>
      </c>
      <c r="C112" s="5" t="s">
        <v>9</v>
      </c>
      <c r="D112" s="3" t="s">
        <v>1616</v>
      </c>
      <c r="E112" s="3" t="s">
        <v>1617</v>
      </c>
      <c r="F112" s="3" t="s">
        <v>309</v>
      </c>
      <c r="G112" s="3" t="s">
        <v>266</v>
      </c>
      <c r="H112" s="3" t="s">
        <v>1615</v>
      </c>
      <c r="I112" s="2">
        <v>6000</v>
      </c>
      <c r="J112" s="2">
        <v>1200</v>
      </c>
      <c r="K112" s="93">
        <v>4800</v>
      </c>
      <c r="L112" s="2"/>
      <c r="M112" s="2"/>
      <c r="N112" s="2"/>
      <c r="O112" s="2"/>
      <c r="P112" s="2"/>
      <c r="Q112" s="2"/>
      <c r="R112" s="2"/>
    </row>
    <row r="113" spans="1:254" s="38" customFormat="1">
      <c r="A113" s="38" t="s">
        <v>228</v>
      </c>
      <c r="B113" s="38" t="s">
        <v>229</v>
      </c>
      <c r="C113" s="51" t="s">
        <v>13</v>
      </c>
      <c r="D113" s="38" t="s">
        <v>3164</v>
      </c>
      <c r="E113" s="38" t="s">
        <v>3165</v>
      </c>
      <c r="F113" s="38" t="s">
        <v>3166</v>
      </c>
      <c r="G113" s="38" t="s">
        <v>1947</v>
      </c>
      <c r="H113" s="38" t="s">
        <v>3167</v>
      </c>
      <c r="I113" s="4">
        <v>190000</v>
      </c>
      <c r="J113" s="4">
        <v>23750</v>
      </c>
      <c r="K113" s="99">
        <v>166250</v>
      </c>
      <c r="L113" s="4"/>
      <c r="M113" s="4"/>
      <c r="N113" s="4"/>
      <c r="O113" s="4"/>
      <c r="P113" s="4"/>
      <c r="Q113" s="4"/>
      <c r="R113" s="4"/>
    </row>
    <row r="114" spans="1:254" s="38" customFormat="1">
      <c r="A114" s="3" t="s">
        <v>228</v>
      </c>
      <c r="B114" s="3" t="s">
        <v>229</v>
      </c>
      <c r="C114" s="5" t="s">
        <v>1790</v>
      </c>
      <c r="D114" s="3" t="s">
        <v>1791</v>
      </c>
      <c r="E114" s="3" t="s">
        <v>1792</v>
      </c>
      <c r="F114" s="3" t="s">
        <v>21</v>
      </c>
      <c r="G114" s="3" t="s">
        <v>24</v>
      </c>
      <c r="H114" s="3" t="s">
        <v>1793</v>
      </c>
      <c r="I114" s="2">
        <v>901072.2</v>
      </c>
      <c r="J114" s="2">
        <v>180214.43999999994</v>
      </c>
      <c r="K114" s="93">
        <v>720857.76</v>
      </c>
      <c r="L114" s="2"/>
      <c r="M114" s="2"/>
      <c r="N114" s="2"/>
      <c r="O114" s="2"/>
      <c r="P114" s="2"/>
      <c r="Q114" s="2"/>
      <c r="R114" s="2"/>
    </row>
    <row r="115" spans="1:254" s="38" customFormat="1">
      <c r="A115" s="12" t="s">
        <v>995</v>
      </c>
      <c r="B115" s="12" t="s">
        <v>996</v>
      </c>
      <c r="C115" s="110">
        <v>40686</v>
      </c>
      <c r="D115" s="17" t="s">
        <v>997</v>
      </c>
      <c r="E115" s="17" t="s">
        <v>998</v>
      </c>
      <c r="F115" s="17" t="s">
        <v>140</v>
      </c>
      <c r="G115" s="17" t="s">
        <v>270</v>
      </c>
      <c r="H115" s="17" t="s">
        <v>999</v>
      </c>
      <c r="I115" s="61">
        <v>63013.7</v>
      </c>
      <c r="J115" s="61">
        <v>7876.71</v>
      </c>
      <c r="K115" s="95">
        <v>55136.99</v>
      </c>
      <c r="L115" s="9"/>
      <c r="M115" s="13"/>
      <c r="N115" s="13"/>
      <c r="O115" s="13"/>
      <c r="P115" s="13"/>
      <c r="Q115" s="13"/>
      <c r="R115" s="13"/>
    </row>
    <row r="116" spans="1:254" s="38" customFormat="1">
      <c r="A116" s="38" t="s">
        <v>93</v>
      </c>
      <c r="B116" s="38" t="s">
        <v>94</v>
      </c>
      <c r="C116" s="62">
        <v>39975</v>
      </c>
      <c r="D116" s="38" t="s">
        <v>2783</v>
      </c>
      <c r="E116" s="38" t="s">
        <v>2784</v>
      </c>
      <c r="F116" s="38">
        <v>39965</v>
      </c>
      <c r="G116" s="38">
        <v>40330</v>
      </c>
      <c r="H116" s="38" t="s">
        <v>2785</v>
      </c>
      <c r="I116" s="4">
        <v>83624.8125</v>
      </c>
      <c r="J116" s="4">
        <v>16724.962500000001</v>
      </c>
      <c r="K116" s="99">
        <v>66899.850000000006</v>
      </c>
      <c r="L116" s="4"/>
      <c r="M116" s="4"/>
      <c r="N116" s="4"/>
      <c r="O116" s="4"/>
      <c r="P116" s="4"/>
      <c r="Q116" s="4"/>
      <c r="R116" s="4"/>
    </row>
    <row r="117" spans="1:254" s="38" customFormat="1">
      <c r="A117" s="3" t="s">
        <v>1279</v>
      </c>
      <c r="B117" s="3" t="s">
        <v>167</v>
      </c>
      <c r="C117" s="5" t="s">
        <v>14</v>
      </c>
      <c r="D117" s="3" t="s">
        <v>1280</v>
      </c>
      <c r="E117" s="3" t="s">
        <v>1281</v>
      </c>
      <c r="F117" s="3" t="s">
        <v>1282</v>
      </c>
      <c r="G117" s="3" t="s">
        <v>1283</v>
      </c>
      <c r="H117" s="3" t="s">
        <v>1284</v>
      </c>
      <c r="I117" s="2">
        <v>54565.05</v>
      </c>
      <c r="J117" s="2">
        <v>10913.01</v>
      </c>
      <c r="K117" s="93">
        <v>43652.04</v>
      </c>
      <c r="L117" s="2"/>
      <c r="M117" s="2"/>
      <c r="N117" s="2"/>
      <c r="O117" s="2"/>
      <c r="P117" s="2"/>
      <c r="Q117" s="2"/>
      <c r="R117" s="2"/>
      <c r="S117" s="2"/>
      <c r="T117" s="3"/>
    </row>
    <row r="118" spans="1:254" s="38" customFormat="1">
      <c r="A118" s="3" t="s">
        <v>1279</v>
      </c>
      <c r="B118" s="3" t="s">
        <v>167</v>
      </c>
      <c r="C118" s="5" t="s">
        <v>14</v>
      </c>
      <c r="D118" s="3" t="s">
        <v>1285</v>
      </c>
      <c r="E118" s="3" t="s">
        <v>1286</v>
      </c>
      <c r="F118" s="3" t="s">
        <v>1282</v>
      </c>
      <c r="G118" s="3" t="s">
        <v>1283</v>
      </c>
      <c r="H118" s="3" t="s">
        <v>1287</v>
      </c>
      <c r="I118" s="2">
        <v>93371.290000000008</v>
      </c>
      <c r="J118" s="2">
        <v>18674.259999999998</v>
      </c>
      <c r="K118" s="93">
        <v>74697.03</v>
      </c>
      <c r="L118" s="2"/>
      <c r="M118" s="2"/>
      <c r="N118" s="2"/>
      <c r="O118" s="2"/>
      <c r="P118" s="2"/>
      <c r="Q118" s="2"/>
      <c r="R118" s="2"/>
      <c r="S118" s="2"/>
      <c r="T118" s="3"/>
    </row>
    <row r="119" spans="1:254" s="38" customFormat="1">
      <c r="A119" s="33" t="s">
        <v>117</v>
      </c>
      <c r="B119" s="38" t="s">
        <v>1619</v>
      </c>
      <c r="C119" s="33" t="s">
        <v>14</v>
      </c>
      <c r="D119" s="34" t="s">
        <v>433</v>
      </c>
      <c r="E119" s="10" t="s">
        <v>434</v>
      </c>
      <c r="F119" s="33" t="s">
        <v>182</v>
      </c>
      <c r="G119" s="34" t="s">
        <v>183</v>
      </c>
      <c r="H119" s="34" t="s">
        <v>435</v>
      </c>
      <c r="I119" s="35">
        <v>467500</v>
      </c>
      <c r="J119" s="35">
        <v>58437.5</v>
      </c>
      <c r="K119" s="92">
        <v>409062.5</v>
      </c>
      <c r="L119" s="35"/>
      <c r="M119" s="36"/>
      <c r="N119" s="36"/>
      <c r="O119" s="36"/>
      <c r="P119" s="36"/>
      <c r="R119" s="36"/>
    </row>
    <row r="120" spans="1:254" s="38" customFormat="1">
      <c r="A120" s="33" t="s">
        <v>117</v>
      </c>
      <c r="B120" s="38" t="s">
        <v>1619</v>
      </c>
      <c r="C120" s="33" t="s">
        <v>16</v>
      </c>
      <c r="D120" s="34" t="s">
        <v>436</v>
      </c>
      <c r="E120" s="10" t="s">
        <v>437</v>
      </c>
      <c r="F120" s="33" t="s">
        <v>16</v>
      </c>
      <c r="G120" s="34" t="s">
        <v>178</v>
      </c>
      <c r="H120" s="34" t="s">
        <v>438</v>
      </c>
      <c r="I120" s="35">
        <v>141180</v>
      </c>
      <c r="J120" s="35">
        <v>37647.5</v>
      </c>
      <c r="K120" s="92">
        <v>103532.5</v>
      </c>
      <c r="L120" s="35"/>
      <c r="M120" s="36"/>
      <c r="N120" s="36"/>
      <c r="O120" s="36"/>
      <c r="P120" s="36"/>
      <c r="Q120" s="36"/>
      <c r="R120" s="36"/>
      <c r="S120" s="34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63"/>
      <c r="BF120" s="63"/>
      <c r="BG120" s="63"/>
      <c r="BH120" s="63"/>
      <c r="BI120" s="63"/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/>
      <c r="CL120" s="63"/>
      <c r="CM120" s="63"/>
      <c r="CN120" s="63"/>
      <c r="CO120" s="63"/>
      <c r="CP120" s="63"/>
      <c r="CQ120" s="63"/>
      <c r="CR120" s="63"/>
      <c r="CS120" s="63"/>
      <c r="CT120" s="63"/>
      <c r="CU120" s="63"/>
      <c r="CV120" s="63"/>
      <c r="CW120" s="63"/>
      <c r="CX120" s="63"/>
      <c r="CY120" s="63"/>
      <c r="CZ120" s="63"/>
      <c r="DA120" s="63"/>
      <c r="DB120" s="63"/>
      <c r="DC120" s="63"/>
      <c r="DD120" s="63"/>
      <c r="DE120" s="63"/>
      <c r="DF120" s="63"/>
      <c r="DG120" s="63"/>
      <c r="DH120" s="63"/>
      <c r="DI120" s="63"/>
      <c r="DJ120" s="63"/>
      <c r="DK120" s="63"/>
      <c r="DL120" s="63"/>
      <c r="DM120" s="63"/>
      <c r="DN120" s="63"/>
      <c r="DO120" s="63"/>
      <c r="DP120" s="63"/>
      <c r="DQ120" s="63"/>
      <c r="DR120" s="63"/>
      <c r="DS120" s="63"/>
      <c r="DT120" s="63"/>
      <c r="DU120" s="63"/>
      <c r="DV120" s="63"/>
      <c r="DW120" s="63"/>
      <c r="DX120" s="63"/>
      <c r="DY120" s="63"/>
      <c r="DZ120" s="63"/>
      <c r="EA120" s="63"/>
      <c r="EB120" s="63"/>
      <c r="EC120" s="63"/>
      <c r="ED120" s="63"/>
      <c r="EE120" s="63"/>
      <c r="EF120" s="63"/>
      <c r="EG120" s="63"/>
      <c r="EH120" s="63"/>
      <c r="EI120" s="63"/>
      <c r="EJ120" s="63"/>
      <c r="EK120" s="63"/>
      <c r="EL120" s="63"/>
      <c r="EM120" s="63"/>
      <c r="EN120" s="63"/>
      <c r="EO120" s="63"/>
      <c r="EP120" s="63"/>
      <c r="EQ120" s="63"/>
      <c r="ER120" s="63"/>
      <c r="ES120" s="63"/>
      <c r="ET120" s="63"/>
      <c r="EU120" s="63"/>
      <c r="EV120" s="63"/>
      <c r="EW120" s="63"/>
      <c r="EX120" s="63"/>
      <c r="EY120" s="63"/>
      <c r="EZ120" s="63"/>
      <c r="FA120" s="63"/>
      <c r="FB120" s="63"/>
      <c r="FC120" s="63"/>
      <c r="FD120" s="63"/>
      <c r="FE120" s="63"/>
      <c r="FF120" s="63"/>
      <c r="FG120" s="63"/>
      <c r="FH120" s="63"/>
      <c r="FI120" s="63"/>
      <c r="FJ120" s="63"/>
      <c r="FK120" s="63"/>
      <c r="FL120" s="63"/>
      <c r="FM120" s="63"/>
      <c r="FN120" s="63"/>
      <c r="FO120" s="63"/>
      <c r="FP120" s="63"/>
      <c r="FQ120" s="63"/>
      <c r="FR120" s="63"/>
      <c r="FS120" s="63"/>
      <c r="FT120" s="63"/>
      <c r="FU120" s="63"/>
      <c r="FV120" s="63"/>
      <c r="FW120" s="63"/>
      <c r="FX120" s="63"/>
      <c r="FY120" s="63"/>
      <c r="FZ120" s="63"/>
      <c r="GA120" s="63"/>
      <c r="GB120" s="63"/>
      <c r="GC120" s="63"/>
      <c r="GD120" s="63"/>
      <c r="GE120" s="63"/>
      <c r="GF120" s="63"/>
      <c r="GG120" s="63"/>
      <c r="GH120" s="63"/>
      <c r="GI120" s="63"/>
      <c r="GJ120" s="63"/>
      <c r="GK120" s="63"/>
      <c r="GL120" s="63"/>
      <c r="GM120" s="63"/>
      <c r="GN120" s="63"/>
      <c r="GO120" s="63"/>
      <c r="GP120" s="63"/>
      <c r="GQ120" s="63"/>
      <c r="GR120" s="63"/>
      <c r="GS120" s="63"/>
      <c r="GT120" s="63"/>
      <c r="GU120" s="63"/>
      <c r="GV120" s="63"/>
      <c r="GW120" s="63"/>
      <c r="GX120" s="63"/>
      <c r="GY120" s="63"/>
      <c r="GZ120" s="63"/>
      <c r="HA120" s="63"/>
      <c r="HB120" s="63"/>
      <c r="HC120" s="63"/>
      <c r="HD120" s="63"/>
      <c r="HE120" s="63"/>
      <c r="HF120" s="63"/>
      <c r="HG120" s="63"/>
      <c r="HH120" s="63"/>
      <c r="HI120" s="63"/>
      <c r="HJ120" s="63"/>
      <c r="HK120" s="63"/>
      <c r="HL120" s="63"/>
      <c r="HM120" s="63"/>
      <c r="HN120" s="63"/>
      <c r="HO120" s="63"/>
      <c r="HP120" s="63"/>
      <c r="HQ120" s="63"/>
      <c r="HR120" s="63"/>
      <c r="HS120" s="63"/>
      <c r="HT120" s="63"/>
      <c r="HU120" s="63"/>
      <c r="HV120" s="63"/>
      <c r="HW120" s="63"/>
      <c r="HX120" s="63"/>
      <c r="HY120" s="63"/>
      <c r="HZ120" s="63"/>
      <c r="IA120" s="63"/>
      <c r="IB120" s="63"/>
      <c r="IC120" s="63"/>
      <c r="ID120" s="63"/>
      <c r="IE120" s="63"/>
      <c r="IF120" s="63"/>
      <c r="IG120" s="63"/>
      <c r="IH120" s="63"/>
      <c r="II120" s="63"/>
      <c r="IJ120" s="63"/>
      <c r="IK120" s="63"/>
      <c r="IL120" s="63"/>
      <c r="IM120" s="63"/>
      <c r="IN120" s="63"/>
      <c r="IO120" s="63"/>
      <c r="IP120" s="63"/>
      <c r="IQ120" s="63"/>
      <c r="IR120" s="63"/>
      <c r="IS120" s="63"/>
      <c r="IT120" s="63"/>
    </row>
    <row r="121" spans="1:254" s="38" customFormat="1">
      <c r="A121" s="51" t="s">
        <v>117</v>
      </c>
      <c r="B121" s="38" t="s">
        <v>1619</v>
      </c>
      <c r="C121" s="51" t="s">
        <v>1818</v>
      </c>
      <c r="D121" s="38" t="s">
        <v>3860</v>
      </c>
      <c r="E121" s="38" t="s">
        <v>3861</v>
      </c>
      <c r="F121" s="38" t="s">
        <v>42</v>
      </c>
      <c r="G121" s="38" t="s">
        <v>372</v>
      </c>
      <c r="H121" s="38" t="s">
        <v>3862</v>
      </c>
      <c r="I121" s="4">
        <v>899156.91</v>
      </c>
      <c r="J121" s="4">
        <v>112394.61</v>
      </c>
      <c r="K121" s="99">
        <v>786762.29</v>
      </c>
      <c r="L121" s="4"/>
      <c r="M121" s="4"/>
      <c r="N121" s="4"/>
      <c r="O121" s="4"/>
      <c r="P121" s="4"/>
      <c r="Q121" s="4"/>
      <c r="R121" s="4"/>
    </row>
    <row r="122" spans="1:254" s="38" customFormat="1">
      <c r="A122" s="3" t="s">
        <v>1253</v>
      </c>
      <c r="B122" s="3" t="s">
        <v>1254</v>
      </c>
      <c r="C122" s="5" t="s">
        <v>1255</v>
      </c>
      <c r="D122" s="3" t="s">
        <v>1256</v>
      </c>
      <c r="E122" s="3" t="s">
        <v>1257</v>
      </c>
      <c r="F122" s="3" t="s">
        <v>1258</v>
      </c>
      <c r="G122" s="3" t="s">
        <v>1259</v>
      </c>
      <c r="H122" s="3" t="s">
        <v>1260</v>
      </c>
      <c r="I122" s="2">
        <f>16153.6/0.8</f>
        <v>20192</v>
      </c>
      <c r="J122" s="2">
        <f>I122*0.2</f>
        <v>4038.4</v>
      </c>
      <c r="K122" s="93">
        <f>I122-J122</f>
        <v>16153.6</v>
      </c>
      <c r="L122" s="2"/>
      <c r="M122" s="2"/>
      <c r="N122" s="2"/>
      <c r="O122" s="2"/>
      <c r="P122" s="2"/>
      <c r="Q122" s="2"/>
      <c r="R122" s="2"/>
      <c r="S122" s="2"/>
      <c r="T122" s="3"/>
    </row>
    <row r="123" spans="1:254" s="38" customFormat="1">
      <c r="A123" s="3" t="s">
        <v>1253</v>
      </c>
      <c r="B123" s="3" t="s">
        <v>1254</v>
      </c>
      <c r="C123" s="5" t="s">
        <v>304</v>
      </c>
      <c r="D123" s="3" t="s">
        <v>1261</v>
      </c>
      <c r="E123" s="3" t="s">
        <v>1262</v>
      </c>
      <c r="F123" s="3" t="s">
        <v>1263</v>
      </c>
      <c r="G123" s="3" t="s">
        <v>1264</v>
      </c>
      <c r="H123" s="3" t="s">
        <v>1265</v>
      </c>
      <c r="I123" s="2">
        <v>276616.94</v>
      </c>
      <c r="J123" s="2">
        <v>55323.39</v>
      </c>
      <c r="K123" s="93">
        <v>221293.55000000002</v>
      </c>
      <c r="L123" s="2"/>
      <c r="M123" s="2"/>
      <c r="N123" s="2"/>
      <c r="O123" s="2"/>
      <c r="P123" s="2"/>
      <c r="Q123" s="2"/>
      <c r="R123" s="2"/>
      <c r="S123" s="2"/>
      <c r="T123" s="3"/>
    </row>
    <row r="124" spans="1:254" s="38" customFormat="1">
      <c r="A124" s="3" t="s">
        <v>1253</v>
      </c>
      <c r="B124" s="3" t="s">
        <v>1254</v>
      </c>
      <c r="C124" s="5" t="s">
        <v>29</v>
      </c>
      <c r="D124" s="3" t="s">
        <v>1266</v>
      </c>
      <c r="E124" s="3" t="s">
        <v>1262</v>
      </c>
      <c r="F124" s="3" t="s">
        <v>1267</v>
      </c>
      <c r="G124" s="3" t="s">
        <v>1268</v>
      </c>
      <c r="H124" s="3" t="s">
        <v>1265</v>
      </c>
      <c r="I124" s="2">
        <v>242895</v>
      </c>
      <c r="J124" s="2">
        <v>48579</v>
      </c>
      <c r="K124" s="93">
        <v>194316</v>
      </c>
      <c r="L124" s="2"/>
      <c r="M124" s="2"/>
      <c r="N124" s="2"/>
      <c r="O124" s="2"/>
      <c r="P124" s="2"/>
      <c r="Q124" s="2"/>
      <c r="R124" s="2"/>
      <c r="S124" s="2"/>
      <c r="T124" s="3"/>
    </row>
    <row r="125" spans="1:254" s="38" customFormat="1">
      <c r="A125" s="51" t="s">
        <v>1794</v>
      </c>
      <c r="B125" s="38" t="s">
        <v>1795</v>
      </c>
      <c r="C125" s="51" t="s">
        <v>2303</v>
      </c>
      <c r="D125" s="38" t="s">
        <v>3875</v>
      </c>
      <c r="E125" s="38" t="s">
        <v>3876</v>
      </c>
      <c r="F125" s="38" t="s">
        <v>3877</v>
      </c>
      <c r="G125" s="38" t="s">
        <v>208</v>
      </c>
      <c r="H125" s="38" t="s">
        <v>3863</v>
      </c>
      <c r="I125" s="4">
        <v>125330.03749999999</v>
      </c>
      <c r="J125" s="4">
        <v>25066.0075</v>
      </c>
      <c r="K125" s="99">
        <v>100264.03</v>
      </c>
      <c r="L125" s="4"/>
      <c r="M125" s="4"/>
      <c r="N125" s="4"/>
      <c r="O125" s="4"/>
      <c r="P125" s="4"/>
      <c r="Q125" s="4"/>
      <c r="R125" s="4"/>
    </row>
    <row r="126" spans="1:254" s="38" customFormat="1">
      <c r="A126" s="38" t="s">
        <v>3168</v>
      </c>
      <c r="B126" s="38" t="s">
        <v>3169</v>
      </c>
      <c r="C126" s="51" t="s">
        <v>9</v>
      </c>
      <c r="D126" s="38" t="s">
        <v>3170</v>
      </c>
      <c r="E126" s="38" t="s">
        <v>3171</v>
      </c>
      <c r="F126" s="38" t="s">
        <v>373</v>
      </c>
      <c r="G126" s="38" t="s">
        <v>338</v>
      </c>
      <c r="H126" s="38" t="s">
        <v>3172</v>
      </c>
      <c r="I126" s="4">
        <v>108000</v>
      </c>
      <c r="J126" s="4">
        <v>13500</v>
      </c>
      <c r="K126" s="99">
        <v>94500</v>
      </c>
      <c r="L126" s="4"/>
      <c r="M126" s="4"/>
      <c r="N126" s="4"/>
      <c r="O126" s="4"/>
      <c r="P126" s="4"/>
      <c r="Q126" s="4"/>
      <c r="R126" s="4"/>
    </row>
    <row r="127" spans="1:254" s="38" customFormat="1">
      <c r="A127" s="5" t="s">
        <v>339</v>
      </c>
      <c r="B127" s="38" t="s">
        <v>340</v>
      </c>
      <c r="C127" s="33" t="s">
        <v>13</v>
      </c>
      <c r="D127" s="11" t="s">
        <v>517</v>
      </c>
      <c r="E127" s="11" t="s">
        <v>518</v>
      </c>
      <c r="F127" s="33" t="s">
        <v>188</v>
      </c>
      <c r="G127" s="34" t="s">
        <v>118</v>
      </c>
      <c r="H127" s="34" t="s">
        <v>519</v>
      </c>
      <c r="I127" s="35">
        <f>3612009.42/0.875</f>
        <v>4128010.7657142854</v>
      </c>
      <c r="J127" s="35">
        <f>I127*0.125</f>
        <v>516001.34571428568</v>
      </c>
      <c r="K127" s="100">
        <f>I127-J127</f>
        <v>3612009.42</v>
      </c>
      <c r="L127" s="35"/>
      <c r="M127" s="36"/>
      <c r="N127" s="36"/>
      <c r="O127" s="36"/>
      <c r="P127" s="36"/>
      <c r="Q127" s="58"/>
      <c r="R127" s="36"/>
      <c r="S127" s="34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  <c r="BI127" s="63"/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/>
      <c r="CL127" s="63"/>
      <c r="CM127" s="63"/>
      <c r="CN127" s="63"/>
      <c r="CO127" s="63"/>
      <c r="CP127" s="63"/>
      <c r="CQ127" s="63"/>
      <c r="CR127" s="63"/>
      <c r="CS127" s="63"/>
      <c r="CT127" s="63"/>
      <c r="CU127" s="63"/>
      <c r="CV127" s="63"/>
      <c r="CW127" s="63"/>
      <c r="CX127" s="63"/>
      <c r="CY127" s="63"/>
      <c r="CZ127" s="63"/>
      <c r="DA127" s="63"/>
      <c r="DB127" s="63"/>
      <c r="DC127" s="63"/>
      <c r="DD127" s="63"/>
      <c r="DE127" s="63"/>
      <c r="DF127" s="63"/>
      <c r="DG127" s="63"/>
      <c r="DH127" s="63"/>
      <c r="DI127" s="63"/>
      <c r="DJ127" s="63"/>
      <c r="DK127" s="63"/>
      <c r="DL127" s="63"/>
      <c r="DM127" s="63"/>
      <c r="DN127" s="63"/>
      <c r="DO127" s="63"/>
      <c r="DP127" s="63"/>
      <c r="DQ127" s="63"/>
      <c r="DR127" s="63"/>
      <c r="DS127" s="63"/>
      <c r="DT127" s="63"/>
      <c r="DU127" s="63"/>
      <c r="DV127" s="63"/>
      <c r="DW127" s="63"/>
      <c r="DX127" s="63"/>
      <c r="DY127" s="63"/>
      <c r="DZ127" s="63"/>
      <c r="EA127" s="63"/>
      <c r="EB127" s="63"/>
      <c r="EC127" s="63"/>
      <c r="ED127" s="63"/>
      <c r="EE127" s="63"/>
      <c r="EF127" s="63"/>
      <c r="EG127" s="63"/>
      <c r="EH127" s="63"/>
      <c r="EI127" s="63"/>
      <c r="EJ127" s="63"/>
      <c r="EK127" s="63"/>
      <c r="EL127" s="63"/>
      <c r="EM127" s="63"/>
      <c r="EN127" s="63"/>
      <c r="EO127" s="63"/>
      <c r="EP127" s="63"/>
      <c r="EQ127" s="63"/>
      <c r="ER127" s="63"/>
      <c r="ES127" s="63"/>
      <c r="ET127" s="63"/>
      <c r="EU127" s="63"/>
      <c r="EV127" s="63"/>
      <c r="EW127" s="63"/>
      <c r="EX127" s="63"/>
      <c r="EY127" s="63"/>
      <c r="EZ127" s="63"/>
      <c r="FA127" s="63"/>
      <c r="FB127" s="63"/>
      <c r="FC127" s="63"/>
      <c r="FD127" s="63"/>
      <c r="FE127" s="63"/>
      <c r="FF127" s="63"/>
      <c r="FG127" s="63"/>
      <c r="FH127" s="63"/>
      <c r="FI127" s="63"/>
      <c r="FJ127" s="63"/>
      <c r="FK127" s="63"/>
      <c r="FL127" s="63"/>
      <c r="FM127" s="63"/>
      <c r="FN127" s="63"/>
      <c r="FO127" s="63"/>
      <c r="FP127" s="63"/>
      <c r="FQ127" s="63"/>
      <c r="FR127" s="63"/>
      <c r="FS127" s="63"/>
      <c r="FT127" s="63"/>
      <c r="FU127" s="63"/>
      <c r="FV127" s="63"/>
      <c r="FW127" s="63"/>
      <c r="FX127" s="63"/>
      <c r="FY127" s="63"/>
      <c r="FZ127" s="63"/>
      <c r="GA127" s="63"/>
      <c r="GB127" s="63"/>
      <c r="GC127" s="63"/>
      <c r="GD127" s="63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  <c r="GY127" s="63"/>
      <c r="GZ127" s="63"/>
      <c r="HA127" s="63"/>
      <c r="HB127" s="63"/>
      <c r="HC127" s="63"/>
      <c r="HD127" s="63"/>
      <c r="HE127" s="63"/>
      <c r="HF127" s="63"/>
      <c r="HG127" s="63"/>
      <c r="HH127" s="63"/>
      <c r="HI127" s="63"/>
      <c r="HJ127" s="63"/>
      <c r="HK127" s="63"/>
      <c r="HL127" s="63"/>
      <c r="HM127" s="63"/>
      <c r="HN127" s="63"/>
      <c r="HO127" s="63"/>
      <c r="HP127" s="63"/>
      <c r="HQ127" s="63"/>
      <c r="HR127" s="63"/>
      <c r="HS127" s="63"/>
      <c r="HT127" s="63"/>
      <c r="HU127" s="63"/>
      <c r="HV127" s="63"/>
      <c r="HW127" s="63"/>
      <c r="HX127" s="63"/>
      <c r="HY127" s="63"/>
      <c r="HZ127" s="63"/>
      <c r="IA127" s="63"/>
      <c r="IB127" s="63"/>
      <c r="IC127" s="63"/>
      <c r="ID127" s="63"/>
      <c r="IE127" s="63"/>
      <c r="IF127" s="63"/>
      <c r="IG127" s="63"/>
      <c r="IH127" s="63"/>
      <c r="II127" s="63"/>
      <c r="IJ127" s="63"/>
      <c r="IK127" s="63"/>
      <c r="IL127" s="63"/>
      <c r="IM127" s="63"/>
      <c r="IN127" s="63"/>
      <c r="IO127" s="63"/>
      <c r="IP127" s="63"/>
      <c r="IQ127" s="63"/>
      <c r="IR127" s="63"/>
      <c r="IS127" s="63"/>
      <c r="IT127" s="63"/>
    </row>
    <row r="128" spans="1:254" s="38" customFormat="1">
      <c r="A128" s="5" t="s">
        <v>339</v>
      </c>
      <c r="B128" s="38" t="s">
        <v>340</v>
      </c>
      <c r="C128" s="33" t="s">
        <v>282</v>
      </c>
      <c r="D128" s="11" t="s">
        <v>520</v>
      </c>
      <c r="E128" s="11" t="s">
        <v>521</v>
      </c>
      <c r="F128" s="33" t="s">
        <v>7</v>
      </c>
      <c r="G128" s="34" t="s">
        <v>9</v>
      </c>
      <c r="H128" s="34" t="s">
        <v>283</v>
      </c>
      <c r="I128" s="35">
        <v>35294.117647058825</v>
      </c>
      <c r="J128" s="35">
        <v>5294.1176470588234</v>
      </c>
      <c r="K128" s="92">
        <v>30000</v>
      </c>
      <c r="L128" s="64"/>
      <c r="M128" s="58"/>
      <c r="N128" s="36"/>
      <c r="O128" s="36"/>
      <c r="P128" s="36"/>
      <c r="Q128" s="36"/>
      <c r="R128" s="36"/>
      <c r="S128" s="34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  <c r="DF128" s="63"/>
      <c r="DG128" s="63"/>
      <c r="DH128" s="63"/>
      <c r="DI128" s="63"/>
      <c r="DJ128" s="63"/>
      <c r="DK128" s="63"/>
      <c r="DL128" s="63"/>
      <c r="DM128" s="63"/>
      <c r="DN128" s="63"/>
      <c r="DO128" s="63"/>
      <c r="DP128" s="63"/>
      <c r="DQ128" s="63"/>
      <c r="DR128" s="63"/>
      <c r="DS128" s="63"/>
      <c r="DT128" s="63"/>
      <c r="DU128" s="63"/>
      <c r="DV128" s="63"/>
      <c r="DW128" s="63"/>
      <c r="DX128" s="63"/>
      <c r="DY128" s="63"/>
      <c r="DZ128" s="63"/>
      <c r="EA128" s="63"/>
      <c r="EB128" s="63"/>
      <c r="EC128" s="63"/>
      <c r="ED128" s="63"/>
      <c r="EE128" s="63"/>
      <c r="EF128" s="63"/>
      <c r="EG128" s="63"/>
      <c r="EH128" s="63"/>
      <c r="EI128" s="63"/>
      <c r="EJ128" s="63"/>
      <c r="EK128" s="63"/>
      <c r="EL128" s="63"/>
      <c r="EM128" s="63"/>
      <c r="EN128" s="63"/>
      <c r="EO128" s="63"/>
      <c r="EP128" s="63"/>
      <c r="EQ128" s="63"/>
      <c r="ER128" s="63"/>
      <c r="ES128" s="63"/>
      <c r="ET128" s="63"/>
      <c r="EU128" s="63"/>
      <c r="EV128" s="63"/>
      <c r="EW128" s="63"/>
      <c r="EX128" s="63"/>
      <c r="EY128" s="63"/>
      <c r="EZ128" s="63"/>
      <c r="FA128" s="63"/>
      <c r="FB128" s="63"/>
      <c r="FC128" s="63"/>
      <c r="FD128" s="63"/>
      <c r="FE128" s="63"/>
      <c r="FF128" s="63"/>
      <c r="FG128" s="63"/>
      <c r="FH128" s="63"/>
      <c r="FI128" s="63"/>
      <c r="FJ128" s="63"/>
      <c r="FK128" s="63"/>
      <c r="FL128" s="63"/>
      <c r="FM128" s="63"/>
      <c r="FN128" s="63"/>
      <c r="FO128" s="63"/>
      <c r="FP128" s="63"/>
      <c r="FQ128" s="63"/>
      <c r="FR128" s="63"/>
      <c r="FS128" s="63"/>
      <c r="FT128" s="63"/>
      <c r="FU128" s="63"/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  <c r="GY128" s="63"/>
      <c r="GZ128" s="63"/>
      <c r="HA128" s="63"/>
      <c r="HB128" s="63"/>
      <c r="HC128" s="63"/>
      <c r="HD128" s="63"/>
      <c r="HE128" s="63"/>
      <c r="HF128" s="63"/>
      <c r="HG128" s="63"/>
      <c r="HH128" s="63"/>
      <c r="HI128" s="63"/>
      <c r="HJ128" s="63"/>
      <c r="HK128" s="63"/>
      <c r="HL128" s="63"/>
      <c r="HM128" s="63"/>
      <c r="HN128" s="63"/>
      <c r="HO128" s="63"/>
      <c r="HP128" s="63"/>
      <c r="HQ128" s="63"/>
      <c r="HR128" s="63"/>
      <c r="HS128" s="63"/>
      <c r="HT128" s="63"/>
      <c r="HU128" s="63"/>
      <c r="HV128" s="63"/>
      <c r="HW128" s="63"/>
      <c r="HX128" s="63"/>
      <c r="HY128" s="63"/>
      <c r="HZ128" s="63"/>
      <c r="IA128" s="63"/>
      <c r="IB128" s="63"/>
      <c r="IC128" s="63"/>
      <c r="ID128" s="63"/>
      <c r="IE128" s="63"/>
      <c r="IF128" s="63"/>
      <c r="IG128" s="63"/>
      <c r="IH128" s="63"/>
      <c r="II128" s="63"/>
      <c r="IJ128" s="63"/>
      <c r="IK128" s="63"/>
      <c r="IL128" s="63"/>
      <c r="IM128" s="63"/>
      <c r="IN128" s="63"/>
      <c r="IO128" s="63"/>
      <c r="IP128" s="63"/>
      <c r="IQ128" s="63"/>
      <c r="IR128" s="63"/>
      <c r="IS128" s="63"/>
      <c r="IT128" s="63"/>
    </row>
    <row r="129" spans="1:258" s="38" customFormat="1">
      <c r="A129" s="38" t="s">
        <v>339</v>
      </c>
      <c r="B129" s="38" t="s">
        <v>340</v>
      </c>
      <c r="C129" s="51" t="s">
        <v>13</v>
      </c>
      <c r="D129" s="38" t="s">
        <v>2810</v>
      </c>
      <c r="E129" s="38" t="s">
        <v>2811</v>
      </c>
      <c r="F129" s="38" t="s">
        <v>1733</v>
      </c>
      <c r="G129" s="38" t="s">
        <v>1322</v>
      </c>
      <c r="H129" s="38" t="s">
        <v>2812</v>
      </c>
      <c r="I129" s="4">
        <v>160000</v>
      </c>
      <c r="J129" s="4">
        <v>32000</v>
      </c>
      <c r="K129" s="99">
        <v>128000</v>
      </c>
      <c r="L129" s="4"/>
      <c r="M129" s="4"/>
      <c r="N129" s="4"/>
      <c r="O129" s="4"/>
      <c r="P129" s="4"/>
      <c r="Q129" s="4"/>
      <c r="R129" s="4"/>
    </row>
    <row r="130" spans="1:258" s="38" customFormat="1">
      <c r="A130" s="38" t="s">
        <v>339</v>
      </c>
      <c r="B130" s="38" t="s">
        <v>340</v>
      </c>
      <c r="C130" s="51" t="s">
        <v>14</v>
      </c>
      <c r="D130" s="38" t="s">
        <v>3173</v>
      </c>
      <c r="E130" s="38" t="s">
        <v>3174</v>
      </c>
      <c r="F130" s="38" t="s">
        <v>21</v>
      </c>
      <c r="G130" s="38" t="s">
        <v>24</v>
      </c>
      <c r="H130" s="38" t="s">
        <v>3175</v>
      </c>
      <c r="I130" s="4">
        <v>38850</v>
      </c>
      <c r="J130" s="4">
        <v>7770</v>
      </c>
      <c r="K130" s="99">
        <v>31080</v>
      </c>
      <c r="L130" s="4"/>
      <c r="M130" s="4"/>
      <c r="N130" s="4"/>
      <c r="O130" s="4"/>
      <c r="P130" s="4"/>
      <c r="Q130" s="4"/>
      <c r="R130" s="4"/>
    </row>
    <row r="131" spans="1:258" s="38" customFormat="1">
      <c r="A131" s="38" t="s">
        <v>339</v>
      </c>
      <c r="B131" s="38" t="s">
        <v>340</v>
      </c>
      <c r="C131" s="51" t="s">
        <v>14</v>
      </c>
      <c r="D131" s="38" t="s">
        <v>3176</v>
      </c>
      <c r="E131" s="38" t="s">
        <v>3174</v>
      </c>
      <c r="F131" s="38" t="s">
        <v>3177</v>
      </c>
      <c r="G131" s="38" t="s">
        <v>3178</v>
      </c>
      <c r="H131" s="38" t="s">
        <v>3175</v>
      </c>
      <c r="I131" s="4">
        <v>69626.48</v>
      </c>
      <c r="J131" s="4">
        <v>13925.300000000001</v>
      </c>
      <c r="K131" s="99">
        <v>55701.18</v>
      </c>
      <c r="L131" s="4"/>
      <c r="M131" s="4"/>
      <c r="N131" s="4"/>
      <c r="O131" s="4"/>
      <c r="P131" s="4"/>
      <c r="Q131" s="4"/>
      <c r="R131" s="4"/>
    </row>
    <row r="132" spans="1:258" s="38" customFormat="1">
      <c r="A132" s="33" t="s">
        <v>99</v>
      </c>
      <c r="B132" s="12" t="s">
        <v>100</v>
      </c>
      <c r="C132" s="33" t="s">
        <v>14</v>
      </c>
      <c r="D132" s="34" t="s">
        <v>522</v>
      </c>
      <c r="E132" s="34" t="s">
        <v>523</v>
      </c>
      <c r="F132" s="33" t="s">
        <v>48</v>
      </c>
      <c r="G132" s="34" t="s">
        <v>524</v>
      </c>
      <c r="H132" s="34" t="s">
        <v>497</v>
      </c>
      <c r="I132" s="35">
        <v>184438.37</v>
      </c>
      <c r="J132" s="35">
        <v>36887.67</v>
      </c>
      <c r="K132" s="92">
        <v>147550.70000000001</v>
      </c>
      <c r="L132" s="35"/>
      <c r="M132" s="36"/>
      <c r="N132" s="36"/>
      <c r="O132" s="36"/>
      <c r="P132" s="36"/>
      <c r="R132" s="36"/>
      <c r="S132" s="52"/>
    </row>
    <row r="133" spans="1:258" s="52" customFormat="1">
      <c r="A133" s="33" t="s">
        <v>99</v>
      </c>
      <c r="B133" s="12" t="s">
        <v>100</v>
      </c>
      <c r="C133" s="33" t="s">
        <v>14</v>
      </c>
      <c r="D133" s="34" t="s">
        <v>525</v>
      </c>
      <c r="E133" s="34" t="s">
        <v>526</v>
      </c>
      <c r="F133" s="33" t="s">
        <v>48</v>
      </c>
      <c r="G133" s="34" t="s">
        <v>524</v>
      </c>
      <c r="H133" s="34" t="s">
        <v>497</v>
      </c>
      <c r="I133" s="35">
        <v>134136.98000000001</v>
      </c>
      <c r="J133" s="35">
        <v>26827.4</v>
      </c>
      <c r="K133" s="92">
        <v>107309.58</v>
      </c>
      <c r="L133" s="35"/>
      <c r="M133" s="36"/>
      <c r="N133" s="36"/>
      <c r="O133" s="36"/>
      <c r="P133" s="36"/>
      <c r="Q133" s="38"/>
      <c r="R133" s="36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  <c r="EM133" s="38"/>
      <c r="EN133" s="38"/>
      <c r="EO133" s="38"/>
      <c r="EP133" s="38"/>
      <c r="EQ133" s="38"/>
      <c r="ER133" s="38"/>
      <c r="ES133" s="38"/>
      <c r="ET133" s="38"/>
      <c r="EU133" s="38"/>
      <c r="EV133" s="38"/>
      <c r="EW133" s="38"/>
      <c r="EX133" s="38"/>
      <c r="EY133" s="38"/>
      <c r="EZ133" s="38"/>
      <c r="FA133" s="38"/>
      <c r="FB133" s="38"/>
      <c r="FC133" s="38"/>
      <c r="FD133" s="38"/>
      <c r="FE133" s="38"/>
      <c r="FF133" s="38"/>
      <c r="FG133" s="38"/>
      <c r="FH133" s="38"/>
      <c r="FI133" s="38"/>
      <c r="FJ133" s="38"/>
      <c r="FK133" s="38"/>
      <c r="FL133" s="38"/>
      <c r="FM133" s="38"/>
      <c r="FN133" s="38"/>
      <c r="FO133" s="38"/>
      <c r="FP133" s="38"/>
      <c r="FQ133" s="38"/>
      <c r="FR133" s="38"/>
      <c r="FS133" s="38"/>
      <c r="FT133" s="38"/>
      <c r="FU133" s="38"/>
      <c r="FV133" s="38"/>
      <c r="FW133" s="38"/>
      <c r="FX133" s="38"/>
      <c r="FY133" s="38"/>
      <c r="FZ133" s="38"/>
      <c r="GA133" s="38"/>
      <c r="GB133" s="38"/>
      <c r="GC133" s="38"/>
      <c r="GD133" s="38"/>
      <c r="GE133" s="38"/>
      <c r="GF133" s="38"/>
      <c r="GG133" s="38"/>
      <c r="GH133" s="38"/>
      <c r="GI133" s="38"/>
      <c r="GJ133" s="38"/>
      <c r="GK133" s="38"/>
      <c r="GL133" s="38"/>
      <c r="GM133" s="38"/>
      <c r="GN133" s="38"/>
      <c r="GO133" s="38"/>
      <c r="GP133" s="38"/>
      <c r="GQ133" s="38"/>
      <c r="GR133" s="38"/>
      <c r="GS133" s="38"/>
      <c r="GT133" s="38"/>
      <c r="GU133" s="38"/>
      <c r="GV133" s="38"/>
      <c r="GW133" s="38"/>
      <c r="GX133" s="38"/>
      <c r="GY133" s="38"/>
      <c r="GZ133" s="38"/>
      <c r="HA133" s="38"/>
      <c r="HB133" s="38"/>
      <c r="HC133" s="38"/>
      <c r="HD133" s="38"/>
      <c r="HE133" s="38"/>
      <c r="HF133" s="38"/>
      <c r="HG133" s="38"/>
      <c r="HH133" s="38"/>
      <c r="HI133" s="38"/>
      <c r="HJ133" s="38"/>
      <c r="HK133" s="38"/>
      <c r="HL133" s="38"/>
      <c r="HM133" s="38"/>
      <c r="HN133" s="38"/>
      <c r="HO133" s="38"/>
      <c r="HP133" s="38"/>
      <c r="HQ133" s="38"/>
      <c r="HR133" s="38"/>
      <c r="HS133" s="38"/>
      <c r="HT133" s="38"/>
      <c r="HU133" s="38"/>
      <c r="HV133" s="38"/>
      <c r="HW133" s="38"/>
      <c r="HX133" s="38"/>
      <c r="HY133" s="38"/>
      <c r="HZ133" s="38"/>
      <c r="IA133" s="38"/>
      <c r="IB133" s="38"/>
      <c r="IC133" s="38"/>
      <c r="ID133" s="38"/>
      <c r="IE133" s="38"/>
      <c r="IF133" s="38"/>
      <c r="IG133" s="38"/>
      <c r="IH133" s="38"/>
      <c r="II133" s="38"/>
      <c r="IJ133" s="38"/>
      <c r="IK133" s="38"/>
      <c r="IL133" s="38"/>
      <c r="IM133" s="38"/>
      <c r="IN133" s="38"/>
      <c r="IO133" s="38"/>
      <c r="IP133" s="38"/>
      <c r="IQ133" s="38"/>
      <c r="IR133" s="38"/>
      <c r="IS133" s="38"/>
      <c r="IT133" s="38"/>
      <c r="IU133" s="38"/>
      <c r="IV133" s="38"/>
      <c r="IW133" s="38"/>
      <c r="IX133" s="38"/>
    </row>
    <row r="134" spans="1:258" s="38" customFormat="1">
      <c r="A134" s="33" t="s">
        <v>99</v>
      </c>
      <c r="B134" s="12" t="s">
        <v>100</v>
      </c>
      <c r="C134" s="33" t="s">
        <v>12</v>
      </c>
      <c r="D134" s="34" t="s">
        <v>527</v>
      </c>
      <c r="E134" s="34" t="s">
        <v>528</v>
      </c>
      <c r="F134" s="33" t="s">
        <v>529</v>
      </c>
      <c r="G134" s="34" t="s">
        <v>71</v>
      </c>
      <c r="H134" s="34" t="s">
        <v>530</v>
      </c>
      <c r="I134" s="35">
        <v>5000</v>
      </c>
      <c r="J134" s="35">
        <v>1000</v>
      </c>
      <c r="K134" s="92">
        <v>4000</v>
      </c>
      <c r="L134" s="35"/>
      <c r="M134" s="36"/>
      <c r="N134" s="36"/>
      <c r="O134" s="36"/>
      <c r="P134" s="36"/>
      <c r="Q134" s="58"/>
      <c r="R134" s="36"/>
      <c r="S134" s="52"/>
    </row>
    <row r="135" spans="1:258" s="38" customFormat="1">
      <c r="A135" s="12" t="s">
        <v>99</v>
      </c>
      <c r="B135" s="12" t="s">
        <v>100</v>
      </c>
      <c r="C135" s="16" t="s">
        <v>90</v>
      </c>
      <c r="D135" s="12" t="s">
        <v>765</v>
      </c>
      <c r="E135" s="12" t="s">
        <v>766</v>
      </c>
      <c r="F135" s="16" t="s">
        <v>7</v>
      </c>
      <c r="G135" s="16" t="s">
        <v>9</v>
      </c>
      <c r="H135" s="12" t="s">
        <v>767</v>
      </c>
      <c r="I135" s="19">
        <v>546875</v>
      </c>
      <c r="J135" s="19">
        <v>109375</v>
      </c>
      <c r="K135" s="98">
        <v>437500</v>
      </c>
      <c r="L135" s="1"/>
      <c r="M135" s="1"/>
      <c r="N135" s="1"/>
      <c r="O135" s="1"/>
      <c r="P135" s="65"/>
      <c r="Q135" s="1"/>
      <c r="R135" s="1"/>
      <c r="S135" s="49"/>
    </row>
    <row r="136" spans="1:258" s="52" customFormat="1">
      <c r="A136" s="12" t="s">
        <v>99</v>
      </c>
      <c r="B136" s="12" t="s">
        <v>100</v>
      </c>
      <c r="C136" s="22" t="s">
        <v>9</v>
      </c>
      <c r="D136" s="17" t="s">
        <v>1169</v>
      </c>
      <c r="E136" s="17" t="s">
        <v>771</v>
      </c>
      <c r="F136" s="17"/>
      <c r="G136" s="17"/>
      <c r="H136" s="17" t="s">
        <v>767</v>
      </c>
      <c r="I136" s="61">
        <f>+K136/0.8</f>
        <v>316101.03749999998</v>
      </c>
      <c r="J136" s="61">
        <f>+I136-K136</f>
        <v>63220.20749999999</v>
      </c>
      <c r="K136" s="98">
        <v>252880.83</v>
      </c>
      <c r="L136" s="1"/>
      <c r="M136" s="38"/>
      <c r="N136" s="1"/>
      <c r="O136" s="1"/>
      <c r="P136" s="56"/>
      <c r="Q136" s="1"/>
      <c r="R136" s="1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38"/>
      <c r="CZ136" s="38"/>
      <c r="DA136" s="38"/>
      <c r="DB136" s="38"/>
      <c r="DC136" s="38"/>
      <c r="DD136" s="38"/>
      <c r="DE136" s="38"/>
      <c r="DF136" s="38"/>
      <c r="DG136" s="38"/>
      <c r="DH136" s="38"/>
      <c r="DI136" s="38"/>
      <c r="DJ136" s="38"/>
      <c r="DK136" s="38"/>
      <c r="DL136" s="38"/>
      <c r="DM136" s="38"/>
      <c r="DN136" s="38"/>
      <c r="DO136" s="38"/>
      <c r="DP136" s="38"/>
      <c r="DQ136" s="38"/>
      <c r="DR136" s="38"/>
      <c r="DS136" s="38"/>
      <c r="DT136" s="38"/>
      <c r="DU136" s="38"/>
      <c r="DV136" s="38"/>
      <c r="DW136" s="38"/>
      <c r="DX136" s="38"/>
      <c r="DY136" s="38"/>
      <c r="DZ136" s="38"/>
      <c r="EA136" s="38"/>
      <c r="EB136" s="38"/>
      <c r="EC136" s="38"/>
      <c r="ED136" s="38"/>
      <c r="EE136" s="38"/>
      <c r="EF136" s="38"/>
      <c r="EG136" s="38"/>
      <c r="EH136" s="38"/>
      <c r="EI136" s="38"/>
      <c r="EJ136" s="38"/>
      <c r="EK136" s="38"/>
      <c r="EL136" s="38"/>
      <c r="EM136" s="38"/>
      <c r="EN136" s="38"/>
      <c r="EO136" s="38"/>
      <c r="EP136" s="38"/>
      <c r="EQ136" s="38"/>
      <c r="ER136" s="38"/>
      <c r="ES136" s="38"/>
      <c r="ET136" s="38"/>
      <c r="EU136" s="38"/>
      <c r="EV136" s="38"/>
      <c r="EW136" s="38"/>
      <c r="EX136" s="38"/>
      <c r="EY136" s="38"/>
      <c r="EZ136" s="38"/>
      <c r="FA136" s="38"/>
      <c r="FB136" s="38"/>
      <c r="FC136" s="38"/>
      <c r="FD136" s="38"/>
      <c r="FE136" s="38"/>
      <c r="FF136" s="38"/>
      <c r="FG136" s="38"/>
      <c r="FH136" s="38"/>
      <c r="FI136" s="38"/>
      <c r="FJ136" s="38"/>
      <c r="FK136" s="38"/>
      <c r="FL136" s="38"/>
      <c r="FM136" s="38"/>
      <c r="FN136" s="38"/>
      <c r="FO136" s="38"/>
      <c r="FP136" s="38"/>
      <c r="FQ136" s="38"/>
      <c r="FR136" s="38"/>
      <c r="FS136" s="38"/>
      <c r="FT136" s="38"/>
      <c r="FU136" s="38"/>
      <c r="FV136" s="38"/>
      <c r="FW136" s="38"/>
      <c r="FX136" s="38"/>
      <c r="FY136" s="38"/>
      <c r="FZ136" s="38"/>
      <c r="GA136" s="38"/>
      <c r="GB136" s="38"/>
      <c r="GC136" s="38"/>
      <c r="GD136" s="38"/>
      <c r="GE136" s="38"/>
      <c r="GF136" s="38"/>
      <c r="GG136" s="38"/>
      <c r="GH136" s="38"/>
      <c r="GI136" s="38"/>
      <c r="GJ136" s="38"/>
      <c r="GK136" s="38"/>
      <c r="GL136" s="38"/>
      <c r="GM136" s="38"/>
      <c r="GN136" s="38"/>
      <c r="GO136" s="38"/>
      <c r="GP136" s="38"/>
      <c r="GQ136" s="38"/>
      <c r="GR136" s="38"/>
      <c r="GS136" s="38"/>
      <c r="GT136" s="38"/>
      <c r="GU136" s="38"/>
      <c r="GV136" s="38"/>
      <c r="GW136" s="38"/>
      <c r="GX136" s="38"/>
      <c r="GY136" s="38"/>
      <c r="GZ136" s="38"/>
      <c r="HA136" s="38"/>
      <c r="HB136" s="38"/>
      <c r="HC136" s="38"/>
      <c r="HD136" s="38"/>
      <c r="HE136" s="38"/>
      <c r="HF136" s="38"/>
      <c r="HG136" s="38"/>
      <c r="HH136" s="38"/>
      <c r="HI136" s="38"/>
      <c r="HJ136" s="38"/>
      <c r="HK136" s="38"/>
      <c r="HL136" s="38"/>
      <c r="HM136" s="38"/>
      <c r="HN136" s="38"/>
      <c r="HO136" s="38"/>
      <c r="HP136" s="38"/>
      <c r="HQ136" s="38"/>
      <c r="HR136" s="38"/>
      <c r="HS136" s="38"/>
      <c r="HT136" s="38"/>
      <c r="HU136" s="38"/>
      <c r="HV136" s="38"/>
      <c r="HW136" s="38"/>
      <c r="HX136" s="38"/>
      <c r="HY136" s="38"/>
      <c r="HZ136" s="38"/>
      <c r="IA136" s="38"/>
      <c r="IB136" s="38"/>
      <c r="IC136" s="38"/>
      <c r="ID136" s="38"/>
      <c r="IE136" s="38"/>
      <c r="IF136" s="38"/>
      <c r="IG136" s="38"/>
      <c r="IH136" s="38"/>
      <c r="II136" s="38"/>
      <c r="IJ136" s="38"/>
      <c r="IK136" s="38"/>
      <c r="IL136" s="38"/>
      <c r="IM136" s="38"/>
      <c r="IN136" s="38"/>
      <c r="IO136" s="38"/>
      <c r="IP136" s="38"/>
      <c r="IQ136" s="38"/>
      <c r="IR136" s="38"/>
      <c r="IS136" s="38"/>
      <c r="IT136" s="38"/>
      <c r="IU136" s="38"/>
      <c r="IV136" s="38"/>
      <c r="IW136" s="38"/>
      <c r="IX136" s="38"/>
    </row>
    <row r="137" spans="1:258" s="52" customFormat="1">
      <c r="A137" s="12" t="s">
        <v>99</v>
      </c>
      <c r="B137" s="12" t="s">
        <v>100</v>
      </c>
      <c r="C137" s="22" t="s">
        <v>9</v>
      </c>
      <c r="D137" s="17" t="s">
        <v>1170</v>
      </c>
      <c r="E137" s="17" t="s">
        <v>771</v>
      </c>
      <c r="F137" s="17"/>
      <c r="G137" s="17"/>
      <c r="H137" s="17" t="s">
        <v>767</v>
      </c>
      <c r="I137" s="61">
        <f>+K137/0.8</f>
        <v>237004.12499999997</v>
      </c>
      <c r="J137" s="61">
        <f>+I137-K137</f>
        <v>47400.824999999983</v>
      </c>
      <c r="K137" s="98">
        <v>189603.3</v>
      </c>
      <c r="L137" s="1"/>
      <c r="M137" s="38"/>
      <c r="N137" s="1"/>
      <c r="O137" s="1"/>
      <c r="P137" s="56"/>
      <c r="Q137" s="1"/>
      <c r="R137" s="1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38"/>
      <c r="DE137" s="38"/>
      <c r="DF137" s="38"/>
      <c r="DG137" s="38"/>
      <c r="DH137" s="38"/>
      <c r="DI137" s="38"/>
      <c r="DJ137" s="38"/>
      <c r="DK137" s="38"/>
      <c r="DL137" s="38"/>
      <c r="DM137" s="38"/>
      <c r="DN137" s="38"/>
      <c r="DO137" s="38"/>
      <c r="DP137" s="38"/>
      <c r="DQ137" s="38"/>
      <c r="DR137" s="38"/>
      <c r="DS137" s="38"/>
      <c r="DT137" s="38"/>
      <c r="DU137" s="38"/>
      <c r="DV137" s="38"/>
      <c r="DW137" s="38"/>
      <c r="DX137" s="38"/>
      <c r="DY137" s="38"/>
      <c r="DZ137" s="38"/>
      <c r="EA137" s="38"/>
      <c r="EB137" s="38"/>
      <c r="EC137" s="38"/>
      <c r="ED137" s="38"/>
      <c r="EE137" s="38"/>
      <c r="EF137" s="38"/>
      <c r="EG137" s="38"/>
      <c r="EH137" s="38"/>
      <c r="EI137" s="38"/>
      <c r="EJ137" s="38"/>
      <c r="EK137" s="38"/>
      <c r="EL137" s="38"/>
      <c r="EM137" s="38"/>
      <c r="EN137" s="38"/>
      <c r="EO137" s="38"/>
      <c r="EP137" s="38"/>
      <c r="EQ137" s="38"/>
      <c r="ER137" s="38"/>
      <c r="ES137" s="38"/>
      <c r="ET137" s="38"/>
      <c r="EU137" s="38"/>
      <c r="EV137" s="38"/>
      <c r="EW137" s="38"/>
      <c r="EX137" s="38"/>
      <c r="EY137" s="38"/>
      <c r="EZ137" s="38"/>
      <c r="FA137" s="38"/>
      <c r="FB137" s="38"/>
      <c r="FC137" s="38"/>
      <c r="FD137" s="38"/>
      <c r="FE137" s="38"/>
      <c r="FF137" s="38"/>
      <c r="FG137" s="38"/>
      <c r="FH137" s="38"/>
      <c r="FI137" s="38"/>
      <c r="FJ137" s="38"/>
      <c r="FK137" s="38"/>
      <c r="FL137" s="38"/>
      <c r="FM137" s="38"/>
      <c r="FN137" s="38"/>
      <c r="FO137" s="38"/>
      <c r="FP137" s="38"/>
      <c r="FQ137" s="38"/>
      <c r="FR137" s="38"/>
      <c r="FS137" s="38"/>
      <c r="FT137" s="38"/>
      <c r="FU137" s="38"/>
      <c r="FV137" s="38"/>
      <c r="FW137" s="38"/>
      <c r="FX137" s="38"/>
      <c r="FY137" s="38"/>
      <c r="FZ137" s="38"/>
      <c r="GA137" s="38"/>
      <c r="GB137" s="38"/>
      <c r="GC137" s="38"/>
      <c r="GD137" s="38"/>
      <c r="GE137" s="38"/>
      <c r="GF137" s="38"/>
      <c r="GG137" s="38"/>
      <c r="GH137" s="38"/>
      <c r="GI137" s="38"/>
      <c r="GJ137" s="38"/>
      <c r="GK137" s="38"/>
      <c r="GL137" s="38"/>
      <c r="GM137" s="38"/>
      <c r="GN137" s="38"/>
      <c r="GO137" s="38"/>
      <c r="GP137" s="38"/>
      <c r="GQ137" s="38"/>
      <c r="GR137" s="38"/>
      <c r="GS137" s="38"/>
      <c r="GT137" s="38"/>
      <c r="GU137" s="38"/>
      <c r="GV137" s="38"/>
      <c r="GW137" s="38"/>
      <c r="GX137" s="38"/>
      <c r="GY137" s="38"/>
      <c r="GZ137" s="38"/>
      <c r="HA137" s="38"/>
      <c r="HB137" s="38"/>
      <c r="HC137" s="38"/>
      <c r="HD137" s="38"/>
      <c r="HE137" s="38"/>
      <c r="HF137" s="38"/>
      <c r="HG137" s="38"/>
      <c r="HH137" s="38"/>
      <c r="HI137" s="38"/>
      <c r="HJ137" s="38"/>
      <c r="HK137" s="38"/>
      <c r="HL137" s="38"/>
      <c r="HM137" s="38"/>
      <c r="HN137" s="38"/>
      <c r="HO137" s="38"/>
      <c r="HP137" s="38"/>
      <c r="HQ137" s="38"/>
      <c r="HR137" s="38"/>
      <c r="HS137" s="38"/>
      <c r="HT137" s="38"/>
      <c r="HU137" s="38"/>
      <c r="HV137" s="38"/>
      <c r="HW137" s="38"/>
      <c r="HX137" s="38"/>
      <c r="HY137" s="38"/>
      <c r="HZ137" s="38"/>
      <c r="IA137" s="38"/>
      <c r="IB137" s="38"/>
      <c r="IC137" s="38"/>
      <c r="ID137" s="38"/>
      <c r="IE137" s="38"/>
      <c r="IF137" s="38"/>
      <c r="IG137" s="38"/>
      <c r="IH137" s="38"/>
      <c r="II137" s="38"/>
      <c r="IJ137" s="38"/>
      <c r="IK137" s="38"/>
      <c r="IL137" s="38"/>
      <c r="IM137" s="38"/>
      <c r="IN137" s="38"/>
      <c r="IO137" s="38"/>
      <c r="IP137" s="38"/>
      <c r="IQ137" s="38"/>
      <c r="IR137" s="38"/>
      <c r="IS137" s="38"/>
      <c r="IT137" s="38"/>
      <c r="IU137" s="38"/>
      <c r="IV137" s="38"/>
      <c r="IW137" s="38"/>
      <c r="IX137" s="38"/>
    </row>
    <row r="138" spans="1:258" s="52" customFormat="1">
      <c r="A138" s="12" t="s">
        <v>99</v>
      </c>
      <c r="B138" s="12" t="s">
        <v>100</v>
      </c>
      <c r="C138" s="22" t="s">
        <v>9</v>
      </c>
      <c r="D138" s="11" t="s">
        <v>768</v>
      </c>
      <c r="E138" s="11" t="s">
        <v>769</v>
      </c>
      <c r="F138" s="11" t="s">
        <v>393</v>
      </c>
      <c r="G138" s="11" t="s">
        <v>175</v>
      </c>
      <c r="H138" s="11" t="s">
        <v>770</v>
      </c>
      <c r="I138" s="18">
        <v>91894.430000000008</v>
      </c>
      <c r="J138" s="18">
        <v>18378.885999999999</v>
      </c>
      <c r="K138" s="98">
        <v>73515.544000000009</v>
      </c>
      <c r="L138" s="1"/>
      <c r="M138" s="1"/>
      <c r="N138" s="1"/>
      <c r="O138" s="1"/>
      <c r="P138" s="65"/>
      <c r="Q138" s="1"/>
      <c r="R138" s="1"/>
      <c r="S138" s="49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  <c r="CU138" s="38"/>
      <c r="CV138" s="38"/>
      <c r="CW138" s="38"/>
      <c r="CX138" s="38"/>
      <c r="CY138" s="38"/>
      <c r="CZ138" s="38"/>
      <c r="DA138" s="38"/>
      <c r="DB138" s="38"/>
      <c r="DC138" s="38"/>
      <c r="DD138" s="38"/>
      <c r="DE138" s="38"/>
      <c r="DF138" s="38"/>
      <c r="DG138" s="38"/>
      <c r="DH138" s="38"/>
      <c r="DI138" s="38"/>
      <c r="DJ138" s="38"/>
      <c r="DK138" s="38"/>
      <c r="DL138" s="38"/>
      <c r="DM138" s="38"/>
      <c r="DN138" s="38"/>
      <c r="DO138" s="38"/>
      <c r="DP138" s="38"/>
      <c r="DQ138" s="38"/>
      <c r="DR138" s="38"/>
      <c r="DS138" s="38"/>
      <c r="DT138" s="38"/>
      <c r="DU138" s="38"/>
      <c r="DV138" s="38"/>
      <c r="DW138" s="38"/>
      <c r="DX138" s="38"/>
      <c r="DY138" s="38"/>
      <c r="DZ138" s="38"/>
      <c r="EA138" s="38"/>
      <c r="EB138" s="38"/>
      <c r="EC138" s="38"/>
      <c r="ED138" s="38"/>
      <c r="EE138" s="38"/>
      <c r="EF138" s="38"/>
      <c r="EG138" s="38"/>
      <c r="EH138" s="38"/>
      <c r="EI138" s="38"/>
      <c r="EJ138" s="38"/>
      <c r="EK138" s="38"/>
      <c r="EL138" s="38"/>
      <c r="EM138" s="38"/>
      <c r="EN138" s="38"/>
      <c r="EO138" s="38"/>
      <c r="EP138" s="38"/>
      <c r="EQ138" s="38"/>
      <c r="ER138" s="38"/>
      <c r="ES138" s="38"/>
      <c r="ET138" s="38"/>
      <c r="EU138" s="38"/>
      <c r="EV138" s="38"/>
      <c r="EW138" s="38"/>
      <c r="EX138" s="38"/>
      <c r="EY138" s="38"/>
      <c r="EZ138" s="38"/>
      <c r="FA138" s="38"/>
      <c r="FB138" s="38"/>
      <c r="FC138" s="38"/>
      <c r="FD138" s="38"/>
      <c r="FE138" s="38"/>
      <c r="FF138" s="38"/>
      <c r="FG138" s="38"/>
      <c r="FH138" s="38"/>
      <c r="FI138" s="38"/>
      <c r="FJ138" s="38"/>
      <c r="FK138" s="38"/>
      <c r="FL138" s="38"/>
      <c r="FM138" s="38"/>
      <c r="FN138" s="38"/>
      <c r="FO138" s="38"/>
      <c r="FP138" s="38"/>
      <c r="FQ138" s="38"/>
      <c r="FR138" s="38"/>
      <c r="FS138" s="38"/>
      <c r="FT138" s="38"/>
      <c r="FU138" s="38"/>
      <c r="FV138" s="38"/>
      <c r="FW138" s="38"/>
      <c r="FX138" s="38"/>
      <c r="FY138" s="38"/>
      <c r="FZ138" s="38"/>
      <c r="GA138" s="38"/>
      <c r="GB138" s="38"/>
      <c r="GC138" s="38"/>
      <c r="GD138" s="38"/>
      <c r="GE138" s="38"/>
      <c r="GF138" s="38"/>
      <c r="GG138" s="38"/>
      <c r="GH138" s="38"/>
      <c r="GI138" s="38"/>
      <c r="GJ138" s="38"/>
      <c r="GK138" s="38"/>
      <c r="GL138" s="38"/>
      <c r="GM138" s="38"/>
      <c r="GN138" s="38"/>
      <c r="GO138" s="38"/>
      <c r="GP138" s="38"/>
      <c r="GQ138" s="38"/>
      <c r="GR138" s="38"/>
      <c r="GS138" s="38"/>
      <c r="GT138" s="38"/>
      <c r="GU138" s="38"/>
      <c r="GV138" s="38"/>
      <c r="GW138" s="38"/>
      <c r="GX138" s="38"/>
      <c r="GY138" s="38"/>
      <c r="GZ138" s="38"/>
      <c r="HA138" s="38"/>
      <c r="HB138" s="38"/>
      <c r="HC138" s="38"/>
      <c r="HD138" s="38"/>
      <c r="HE138" s="38"/>
      <c r="HF138" s="38"/>
      <c r="HG138" s="38"/>
      <c r="HH138" s="38"/>
      <c r="HI138" s="38"/>
      <c r="HJ138" s="38"/>
      <c r="HK138" s="38"/>
      <c r="HL138" s="38"/>
      <c r="HM138" s="38"/>
      <c r="HN138" s="38"/>
      <c r="HO138" s="38"/>
      <c r="HP138" s="38"/>
      <c r="HQ138" s="38"/>
      <c r="HR138" s="38"/>
      <c r="HS138" s="38"/>
      <c r="HT138" s="38"/>
      <c r="HU138" s="38"/>
      <c r="HV138" s="38"/>
      <c r="HW138" s="38"/>
      <c r="HX138" s="38"/>
      <c r="HY138" s="38"/>
      <c r="HZ138" s="38"/>
      <c r="IA138" s="38"/>
      <c r="IB138" s="38"/>
      <c r="IC138" s="38"/>
      <c r="ID138" s="38"/>
      <c r="IE138" s="38"/>
      <c r="IF138" s="38"/>
      <c r="IG138" s="38"/>
      <c r="IH138" s="38"/>
      <c r="II138" s="38"/>
      <c r="IJ138" s="38"/>
      <c r="IK138" s="38"/>
      <c r="IL138" s="38"/>
      <c r="IM138" s="38"/>
      <c r="IN138" s="38"/>
      <c r="IO138" s="38"/>
      <c r="IP138" s="38"/>
      <c r="IQ138" s="38"/>
      <c r="IR138" s="38"/>
      <c r="IS138" s="38"/>
      <c r="IT138" s="38"/>
      <c r="IU138" s="38"/>
      <c r="IV138" s="38"/>
      <c r="IW138" s="38"/>
      <c r="IX138" s="38"/>
    </row>
    <row r="139" spans="1:258" s="38" customFormat="1">
      <c r="A139" s="38" t="s">
        <v>99</v>
      </c>
      <c r="B139" s="38" t="s">
        <v>100</v>
      </c>
      <c r="C139" s="51" t="s">
        <v>13</v>
      </c>
      <c r="D139" s="38" t="s">
        <v>2813</v>
      </c>
      <c r="E139" s="38" t="s">
        <v>2814</v>
      </c>
      <c r="F139" s="38" t="s">
        <v>234</v>
      </c>
      <c r="G139" s="38" t="s">
        <v>341</v>
      </c>
      <c r="H139" s="38" t="s">
        <v>2815</v>
      </c>
      <c r="I139" s="4">
        <v>57325.5</v>
      </c>
      <c r="J139" s="4">
        <v>11465.1</v>
      </c>
      <c r="K139" s="99">
        <v>45860.4</v>
      </c>
      <c r="L139" s="4"/>
      <c r="M139" s="4"/>
      <c r="N139" s="4"/>
      <c r="O139" s="4"/>
      <c r="P139" s="4"/>
      <c r="Q139" s="4"/>
      <c r="R139" s="4"/>
    </row>
    <row r="140" spans="1:258" s="38" customFormat="1">
      <c r="A140" s="38" t="s">
        <v>99</v>
      </c>
      <c r="B140" s="38" t="s">
        <v>100</v>
      </c>
      <c r="C140" s="51" t="s">
        <v>14</v>
      </c>
      <c r="D140" s="38" t="s">
        <v>3179</v>
      </c>
      <c r="E140" s="38" t="s">
        <v>3180</v>
      </c>
      <c r="F140" s="38" t="s">
        <v>89</v>
      </c>
      <c r="G140" s="38" t="s">
        <v>374</v>
      </c>
      <c r="H140" s="38" t="s">
        <v>3181</v>
      </c>
      <c r="I140" s="4">
        <v>158427.60999999999</v>
      </c>
      <c r="J140" s="4">
        <v>19803.451249999998</v>
      </c>
      <c r="K140" s="99">
        <v>138624.15875</v>
      </c>
      <c r="L140" s="4"/>
      <c r="M140" s="4"/>
      <c r="N140" s="4"/>
      <c r="O140" s="4"/>
      <c r="P140" s="4"/>
      <c r="Q140" s="4"/>
      <c r="R140" s="4"/>
    </row>
    <row r="141" spans="1:258" s="38" customFormat="1">
      <c r="A141" s="38" t="s">
        <v>99</v>
      </c>
      <c r="B141" s="38" t="s">
        <v>100</v>
      </c>
      <c r="C141" s="51" t="s">
        <v>14</v>
      </c>
      <c r="D141" s="38" t="s">
        <v>3182</v>
      </c>
      <c r="E141" s="38" t="s">
        <v>3183</v>
      </c>
      <c r="F141" s="38" t="s">
        <v>375</v>
      </c>
      <c r="G141" s="38" t="s">
        <v>2446</v>
      </c>
      <c r="H141" s="38" t="s">
        <v>3184</v>
      </c>
      <c r="I141" s="4">
        <v>175000</v>
      </c>
      <c r="J141" s="4">
        <v>21875</v>
      </c>
      <c r="K141" s="99">
        <v>153125</v>
      </c>
      <c r="L141" s="4"/>
      <c r="M141" s="4"/>
      <c r="N141" s="4"/>
      <c r="O141" s="4"/>
      <c r="P141" s="4"/>
      <c r="Q141" s="4"/>
      <c r="R141" s="4"/>
    </row>
    <row r="142" spans="1:258" s="38" customFormat="1">
      <c r="A142" s="38" t="s">
        <v>99</v>
      </c>
      <c r="B142" s="38" t="s">
        <v>100</v>
      </c>
      <c r="C142" s="51" t="s">
        <v>12</v>
      </c>
      <c r="D142" s="38" t="s">
        <v>3185</v>
      </c>
      <c r="E142" s="38" t="s">
        <v>3186</v>
      </c>
      <c r="F142" s="38" t="s">
        <v>89</v>
      </c>
      <c r="G142" s="38" t="s">
        <v>374</v>
      </c>
      <c r="H142" s="38" t="s">
        <v>3187</v>
      </c>
      <c r="I142" s="4">
        <v>72263.009999999995</v>
      </c>
      <c r="J142" s="4">
        <v>9032.8799999999992</v>
      </c>
      <c r="K142" s="99">
        <v>63230.130000000005</v>
      </c>
      <c r="L142" s="4"/>
      <c r="M142" s="4"/>
      <c r="N142" s="4"/>
      <c r="O142" s="4"/>
      <c r="P142" s="4"/>
      <c r="Q142" s="4"/>
      <c r="R142" s="4"/>
    </row>
    <row r="143" spans="1:258" s="38" customFormat="1">
      <c r="A143" s="27" t="s">
        <v>99</v>
      </c>
      <c r="B143" s="27" t="s">
        <v>100</v>
      </c>
      <c r="C143" s="5" t="s">
        <v>14</v>
      </c>
      <c r="D143" s="3" t="s">
        <v>1796</v>
      </c>
      <c r="E143" s="3" t="s">
        <v>1797</v>
      </c>
      <c r="F143" s="3" t="s">
        <v>1798</v>
      </c>
      <c r="G143" s="3" t="s">
        <v>1799</v>
      </c>
      <c r="H143" s="3" t="s">
        <v>1800</v>
      </c>
      <c r="I143" s="2">
        <v>60000</v>
      </c>
      <c r="J143" s="2">
        <v>12000</v>
      </c>
      <c r="K143" s="93">
        <v>48000</v>
      </c>
      <c r="L143" s="2"/>
      <c r="M143" s="2"/>
      <c r="N143" s="2"/>
      <c r="O143" s="2"/>
      <c r="P143" s="2"/>
      <c r="Q143" s="2"/>
      <c r="R143" s="2"/>
    </row>
    <row r="144" spans="1:258" s="38" customFormat="1">
      <c r="A144" s="27" t="s">
        <v>99</v>
      </c>
      <c r="B144" s="27" t="s">
        <v>100</v>
      </c>
      <c r="C144" s="5" t="s">
        <v>14</v>
      </c>
      <c r="D144" s="3" t="s">
        <v>1801</v>
      </c>
      <c r="E144" s="3" t="s">
        <v>1802</v>
      </c>
      <c r="F144" s="3" t="s">
        <v>1803</v>
      </c>
      <c r="G144" s="3" t="s">
        <v>1804</v>
      </c>
      <c r="H144" s="3" t="s">
        <v>1805</v>
      </c>
      <c r="I144" s="2">
        <f>22243.25/0.8</f>
        <v>27804.0625</v>
      </c>
      <c r="J144" s="2">
        <f>I144*0.2</f>
        <v>5560.8125</v>
      </c>
      <c r="K144" s="93">
        <f>I144-J144</f>
        <v>22243.25</v>
      </c>
      <c r="L144" s="2"/>
      <c r="M144" s="2"/>
      <c r="N144" s="2"/>
      <c r="O144" s="2"/>
      <c r="P144" s="2"/>
      <c r="Q144" s="2"/>
      <c r="R144" s="2"/>
    </row>
    <row r="145" spans="1:29" s="38" customFormat="1">
      <c r="A145" s="27" t="s">
        <v>99</v>
      </c>
      <c r="B145" s="27" t="s">
        <v>100</v>
      </c>
      <c r="C145" s="5" t="s">
        <v>13</v>
      </c>
      <c r="D145" s="3" t="s">
        <v>1806</v>
      </c>
      <c r="E145" s="3" t="s">
        <v>1802</v>
      </c>
      <c r="F145" s="3" t="s">
        <v>1807</v>
      </c>
      <c r="G145" s="3" t="s">
        <v>263</v>
      </c>
      <c r="H145" s="3" t="s">
        <v>1805</v>
      </c>
      <c r="I145" s="2">
        <f>62869.27-39162.61</f>
        <v>23706.659999999996</v>
      </c>
      <c r="J145" s="2">
        <f>I145*20/100</f>
        <v>4741.3319999999994</v>
      </c>
      <c r="K145" s="93">
        <f>I145-J145</f>
        <v>18965.327999999998</v>
      </c>
      <c r="L145" s="2"/>
      <c r="M145" s="2"/>
      <c r="N145" s="2"/>
      <c r="O145" s="2"/>
      <c r="P145" s="2"/>
      <c r="Q145" s="2"/>
      <c r="R145" s="2"/>
    </row>
    <row r="146" spans="1:29" s="38" customFormat="1">
      <c r="A146" s="27" t="s">
        <v>99</v>
      </c>
      <c r="B146" s="27" t="s">
        <v>100</v>
      </c>
      <c r="C146" s="5" t="s">
        <v>198</v>
      </c>
      <c r="D146" s="3" t="s">
        <v>1808</v>
      </c>
      <c r="E146" s="3" t="s">
        <v>1809</v>
      </c>
      <c r="F146" s="3" t="s">
        <v>1810</v>
      </c>
      <c r="G146" s="3" t="s">
        <v>113</v>
      </c>
      <c r="H146" s="3" t="s">
        <v>1811</v>
      </c>
      <c r="I146" s="2">
        <v>7130.64</v>
      </c>
      <c r="J146" s="2">
        <v>1069.596</v>
      </c>
      <c r="K146" s="93">
        <v>6061.0440000000008</v>
      </c>
      <c r="L146" s="2"/>
      <c r="M146" s="2"/>
      <c r="N146" s="2"/>
      <c r="O146" s="2"/>
      <c r="P146" s="2"/>
      <c r="Q146" s="2"/>
      <c r="R146" s="2"/>
    </row>
    <row r="147" spans="1:29" s="38" customFormat="1">
      <c r="A147" s="27" t="s">
        <v>99</v>
      </c>
      <c r="B147" s="27" t="s">
        <v>100</v>
      </c>
      <c r="C147" s="5" t="s">
        <v>145</v>
      </c>
      <c r="D147" s="3" t="s">
        <v>1812</v>
      </c>
      <c r="E147" s="3" t="s">
        <v>1813</v>
      </c>
      <c r="F147" s="3" t="s">
        <v>1810</v>
      </c>
      <c r="G147" s="3" t="s">
        <v>113</v>
      </c>
      <c r="H147" s="3" t="s">
        <v>1814</v>
      </c>
      <c r="I147" s="2">
        <v>25020.720000000001</v>
      </c>
      <c r="J147" s="2">
        <v>5004.1440000000002</v>
      </c>
      <c r="K147" s="93">
        <v>20016.576000000001</v>
      </c>
      <c r="L147" s="2"/>
      <c r="M147" s="2"/>
      <c r="N147" s="2"/>
      <c r="O147" s="2"/>
      <c r="P147" s="2"/>
      <c r="Q147" s="2"/>
      <c r="R147" s="2"/>
    </row>
    <row r="148" spans="1:29" s="38" customFormat="1">
      <c r="A148" s="27" t="s">
        <v>99</v>
      </c>
      <c r="B148" s="27" t="s">
        <v>100</v>
      </c>
      <c r="C148" s="5" t="s">
        <v>145</v>
      </c>
      <c r="D148" s="3" t="s">
        <v>1815</v>
      </c>
      <c r="E148" s="3" t="s">
        <v>1816</v>
      </c>
      <c r="F148" s="3" t="s">
        <v>1810</v>
      </c>
      <c r="G148" s="3" t="s">
        <v>1766</v>
      </c>
      <c r="H148" s="3" t="s">
        <v>1817</v>
      </c>
      <c r="I148" s="2">
        <v>5347.9800000000005</v>
      </c>
      <c r="J148" s="2">
        <v>1069.596</v>
      </c>
      <c r="K148" s="93">
        <v>4278.384</v>
      </c>
      <c r="L148" s="2"/>
      <c r="M148" s="2"/>
      <c r="N148" s="2"/>
      <c r="O148" s="2"/>
      <c r="P148" s="2"/>
      <c r="Q148" s="2"/>
      <c r="R148" s="2"/>
    </row>
    <row r="149" spans="1:29" s="38" customFormat="1">
      <c r="A149" s="27" t="s">
        <v>99</v>
      </c>
      <c r="B149" s="27" t="s">
        <v>100</v>
      </c>
      <c r="C149" s="5" t="s">
        <v>1818</v>
      </c>
      <c r="D149" s="3" t="s">
        <v>1819</v>
      </c>
      <c r="E149" s="3" t="s">
        <v>1809</v>
      </c>
      <c r="F149" s="3" t="s">
        <v>1810</v>
      </c>
      <c r="G149" s="3" t="s">
        <v>113</v>
      </c>
      <c r="H149" s="3" t="s">
        <v>1811</v>
      </c>
      <c r="I149" s="2">
        <v>7130.64</v>
      </c>
      <c r="J149" s="2">
        <v>1426.1279999999999</v>
      </c>
      <c r="K149" s="93">
        <v>5704.5119999999997</v>
      </c>
      <c r="L149" s="2"/>
      <c r="M149" s="2"/>
      <c r="N149" s="2"/>
      <c r="O149" s="2"/>
      <c r="P149" s="2"/>
      <c r="Q149" s="2"/>
      <c r="R149" s="2"/>
    </row>
    <row r="150" spans="1:29" s="38" customFormat="1">
      <c r="A150" s="27" t="s">
        <v>99</v>
      </c>
      <c r="B150" s="27" t="s">
        <v>100</v>
      </c>
      <c r="C150" s="5" t="s">
        <v>1818</v>
      </c>
      <c r="D150" s="3" t="s">
        <v>1820</v>
      </c>
      <c r="E150" s="3" t="s">
        <v>1813</v>
      </c>
      <c r="F150" s="3" t="s">
        <v>1810</v>
      </c>
      <c r="G150" s="3" t="s">
        <v>113</v>
      </c>
      <c r="H150" s="3" t="s">
        <v>1814</v>
      </c>
      <c r="I150" s="2">
        <v>25020.720000000001</v>
      </c>
      <c r="J150" s="2">
        <v>3753.1080000000006</v>
      </c>
      <c r="K150" s="93">
        <v>21267.612000000001</v>
      </c>
      <c r="L150" s="2"/>
      <c r="M150" s="2"/>
      <c r="N150" s="2"/>
      <c r="O150" s="2"/>
      <c r="P150" s="2"/>
      <c r="Q150" s="2"/>
      <c r="R150" s="2"/>
    </row>
    <row r="151" spans="1:29" s="38" customFormat="1">
      <c r="A151" s="27" t="s">
        <v>99</v>
      </c>
      <c r="B151" s="27" t="s">
        <v>100</v>
      </c>
      <c r="C151" s="5" t="s">
        <v>1818</v>
      </c>
      <c r="D151" s="3" t="s">
        <v>1821</v>
      </c>
      <c r="E151" s="3" t="s">
        <v>1816</v>
      </c>
      <c r="F151" s="3" t="s">
        <v>1810</v>
      </c>
      <c r="G151" s="3" t="s">
        <v>1766</v>
      </c>
      <c r="H151" s="3" t="s">
        <v>1817</v>
      </c>
      <c r="I151" s="2">
        <v>5347.9800000000005</v>
      </c>
      <c r="J151" s="2">
        <v>1069.596</v>
      </c>
      <c r="K151" s="93">
        <v>4278.384</v>
      </c>
      <c r="L151" s="2"/>
      <c r="M151" s="2"/>
      <c r="N151" s="2"/>
      <c r="O151" s="2"/>
      <c r="P151" s="2"/>
      <c r="Q151" s="2"/>
      <c r="R151" s="2"/>
    </row>
    <row r="152" spans="1:29" s="38" customFormat="1">
      <c r="A152" s="27" t="s">
        <v>99</v>
      </c>
      <c r="B152" s="27" t="s">
        <v>100</v>
      </c>
      <c r="C152" s="5" t="s">
        <v>9</v>
      </c>
      <c r="D152" s="3" t="s">
        <v>1822</v>
      </c>
      <c r="E152" s="3" t="s">
        <v>1802</v>
      </c>
      <c r="F152" s="3" t="s">
        <v>119</v>
      </c>
      <c r="G152" s="3" t="s">
        <v>223</v>
      </c>
      <c r="H152" s="3" t="s">
        <v>1805</v>
      </c>
      <c r="I152" s="2">
        <v>5600.16</v>
      </c>
      <c r="J152" s="2">
        <v>1120.0319999999999</v>
      </c>
      <c r="K152" s="93">
        <v>4480.1279999999997</v>
      </c>
      <c r="L152" s="2"/>
      <c r="M152" s="2"/>
      <c r="N152" s="2"/>
      <c r="O152" s="2"/>
      <c r="P152" s="2"/>
      <c r="Q152" s="2"/>
      <c r="R152" s="2"/>
    </row>
    <row r="153" spans="1:29" s="38" customFormat="1">
      <c r="A153" s="3" t="s">
        <v>1269</v>
      </c>
      <c r="B153" s="3" t="s">
        <v>1270</v>
      </c>
      <c r="C153" s="5" t="s">
        <v>1271</v>
      </c>
      <c r="D153" s="3" t="s">
        <v>1272</v>
      </c>
      <c r="E153" s="3" t="s">
        <v>1273</v>
      </c>
      <c r="F153" s="3" t="s">
        <v>39</v>
      </c>
      <c r="G153" s="3" t="s">
        <v>1274</v>
      </c>
      <c r="H153" s="3" t="s">
        <v>1275</v>
      </c>
      <c r="I153" s="2">
        <f>4289317.202/0.875</f>
        <v>4902076.8022857141</v>
      </c>
      <c r="J153" s="2">
        <f>I153*0.125</f>
        <v>612759.60028571426</v>
      </c>
      <c r="K153" s="93">
        <f>I153-J153</f>
        <v>4289317.2019999996</v>
      </c>
      <c r="L153" s="2"/>
      <c r="M153" s="2"/>
      <c r="N153" s="2"/>
      <c r="O153" s="2"/>
      <c r="P153" s="2"/>
      <c r="Q153" s="2"/>
      <c r="R153" s="2"/>
      <c r="S153" s="2"/>
      <c r="T153" s="3"/>
    </row>
    <row r="154" spans="1:29" s="38" customFormat="1">
      <c r="A154" s="12" t="s">
        <v>772</v>
      </c>
      <c r="B154" s="12" t="s">
        <v>773</v>
      </c>
      <c r="C154" s="16" t="s">
        <v>14</v>
      </c>
      <c r="D154" s="12" t="s">
        <v>774</v>
      </c>
      <c r="E154" s="12" t="s">
        <v>775</v>
      </c>
      <c r="F154" s="16" t="s">
        <v>776</v>
      </c>
      <c r="G154" s="16" t="s">
        <v>392</v>
      </c>
      <c r="H154" s="12" t="s">
        <v>777</v>
      </c>
      <c r="I154" s="1">
        <v>31788.9</v>
      </c>
      <c r="J154" s="1">
        <v>6357.78</v>
      </c>
      <c r="K154" s="97">
        <v>25431.120000000003</v>
      </c>
      <c r="L154" s="1"/>
      <c r="M154" s="1"/>
      <c r="N154" s="1"/>
      <c r="O154" s="1"/>
      <c r="P154" s="1"/>
      <c r="Q154" s="1"/>
      <c r="R154" s="1"/>
    </row>
    <row r="155" spans="1:29" s="38" customFormat="1">
      <c r="A155" s="12" t="s">
        <v>772</v>
      </c>
      <c r="B155" s="12" t="s">
        <v>773</v>
      </c>
      <c r="C155" s="16" t="s">
        <v>14</v>
      </c>
      <c r="D155" s="12" t="s">
        <v>778</v>
      </c>
      <c r="E155" s="12" t="s">
        <v>775</v>
      </c>
      <c r="F155" s="16" t="s">
        <v>779</v>
      </c>
      <c r="G155" s="16" t="s">
        <v>780</v>
      </c>
      <c r="H155" s="12" t="s">
        <v>777</v>
      </c>
      <c r="I155" s="1">
        <v>20186.62</v>
      </c>
      <c r="J155" s="1">
        <v>4037.32</v>
      </c>
      <c r="K155" s="97">
        <v>16149.3</v>
      </c>
      <c r="L155" s="1"/>
      <c r="M155" s="1"/>
      <c r="N155" s="1"/>
      <c r="O155" s="1"/>
      <c r="P155" s="1"/>
      <c r="Q155" s="1"/>
      <c r="R155" s="1"/>
    </row>
    <row r="156" spans="1:29" s="38" customFormat="1">
      <c r="A156" s="12" t="s">
        <v>772</v>
      </c>
      <c r="B156" s="12" t="s">
        <v>773</v>
      </c>
      <c r="C156" s="16" t="s">
        <v>14</v>
      </c>
      <c r="D156" s="12" t="s">
        <v>781</v>
      </c>
      <c r="E156" s="12" t="s">
        <v>775</v>
      </c>
      <c r="F156" s="16" t="s">
        <v>782</v>
      </c>
      <c r="G156" s="16" t="s">
        <v>783</v>
      </c>
      <c r="H156" s="12" t="s">
        <v>777</v>
      </c>
      <c r="I156" s="1">
        <v>27083.29</v>
      </c>
      <c r="J156" s="1">
        <v>5416.66</v>
      </c>
      <c r="K156" s="97">
        <v>21666.63</v>
      </c>
      <c r="L156" s="1"/>
      <c r="M156" s="1"/>
      <c r="N156" s="1"/>
      <c r="O156" s="1"/>
      <c r="P156" s="1"/>
      <c r="Q156" s="1"/>
      <c r="R156" s="1"/>
    </row>
    <row r="157" spans="1:29" s="38" customFormat="1">
      <c r="A157" s="12" t="s">
        <v>772</v>
      </c>
      <c r="B157" s="12" t="s">
        <v>773</v>
      </c>
      <c r="C157" s="16" t="s">
        <v>14</v>
      </c>
      <c r="D157" s="12" t="s">
        <v>784</v>
      </c>
      <c r="E157" s="12" t="s">
        <v>775</v>
      </c>
      <c r="F157" s="16" t="s">
        <v>785</v>
      </c>
      <c r="G157" s="16" t="s">
        <v>786</v>
      </c>
      <c r="H157" s="12" t="s">
        <v>777</v>
      </c>
      <c r="I157" s="1">
        <v>60436.14</v>
      </c>
      <c r="J157" s="1">
        <v>12087.23</v>
      </c>
      <c r="K157" s="97">
        <v>48348.91</v>
      </c>
      <c r="L157" s="1"/>
      <c r="M157" s="1"/>
      <c r="N157" s="1"/>
      <c r="O157" s="1"/>
      <c r="P157" s="1"/>
      <c r="Q157" s="1"/>
      <c r="R157" s="1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</row>
    <row r="158" spans="1:29" s="38" customFormat="1">
      <c r="A158" s="12" t="s">
        <v>772</v>
      </c>
      <c r="B158" s="12" t="s">
        <v>773</v>
      </c>
      <c r="C158" s="16" t="s">
        <v>14</v>
      </c>
      <c r="D158" s="12" t="s">
        <v>787</v>
      </c>
      <c r="E158" s="12" t="s">
        <v>775</v>
      </c>
      <c r="F158" s="16" t="s">
        <v>788</v>
      </c>
      <c r="G158" s="16" t="s">
        <v>375</v>
      </c>
      <c r="H158" s="12" t="s">
        <v>777</v>
      </c>
      <c r="I158" s="1">
        <v>24615.5</v>
      </c>
      <c r="J158" s="1">
        <v>4923.1000000000004</v>
      </c>
      <c r="K158" s="97">
        <v>19692.400000000001</v>
      </c>
      <c r="L158" s="1"/>
      <c r="M158" s="1"/>
      <c r="N158" s="1"/>
      <c r="O158" s="1"/>
      <c r="P158" s="1"/>
      <c r="Q158" s="1"/>
      <c r="R158" s="1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</row>
    <row r="159" spans="1:29" s="38" customFormat="1">
      <c r="A159" s="12" t="s">
        <v>772</v>
      </c>
      <c r="B159" s="12" t="s">
        <v>773</v>
      </c>
      <c r="C159" s="16" t="s">
        <v>14</v>
      </c>
      <c r="D159" s="12" t="s">
        <v>789</v>
      </c>
      <c r="E159" s="12" t="s">
        <v>775</v>
      </c>
      <c r="F159" s="16" t="s">
        <v>790</v>
      </c>
      <c r="G159" s="16" t="s">
        <v>791</v>
      </c>
      <c r="H159" s="12" t="s">
        <v>777</v>
      </c>
      <c r="I159" s="1">
        <v>17302.060000000001</v>
      </c>
      <c r="J159" s="1">
        <v>3460.41</v>
      </c>
      <c r="K159" s="97">
        <v>13841.650000000001</v>
      </c>
      <c r="L159" s="1"/>
      <c r="M159" s="1"/>
      <c r="N159" s="1"/>
      <c r="O159" s="1"/>
      <c r="P159" s="1"/>
      <c r="Q159" s="1"/>
      <c r="R159" s="1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</row>
    <row r="160" spans="1:29" s="38" customFormat="1">
      <c r="A160" s="12" t="s">
        <v>772</v>
      </c>
      <c r="B160" s="12" t="s">
        <v>773</v>
      </c>
      <c r="C160" s="16" t="s">
        <v>14</v>
      </c>
      <c r="D160" s="12" t="s">
        <v>792</v>
      </c>
      <c r="E160" s="12" t="s">
        <v>775</v>
      </c>
      <c r="F160" s="16" t="s">
        <v>793</v>
      </c>
      <c r="G160" s="16" t="s">
        <v>794</v>
      </c>
      <c r="H160" s="12" t="s">
        <v>777</v>
      </c>
      <c r="I160" s="1">
        <v>23089.74</v>
      </c>
      <c r="J160" s="1">
        <v>4617.95</v>
      </c>
      <c r="K160" s="97">
        <v>18471.79</v>
      </c>
      <c r="L160" s="1"/>
      <c r="M160" s="1"/>
      <c r="N160" s="1"/>
      <c r="O160" s="1"/>
      <c r="P160" s="1"/>
      <c r="Q160" s="1"/>
      <c r="R160" s="1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</row>
    <row r="161" spans="1:247" s="38" customFormat="1">
      <c r="A161" s="12" t="s">
        <v>772</v>
      </c>
      <c r="B161" s="12" t="s">
        <v>773</v>
      </c>
      <c r="C161" s="16" t="s">
        <v>14</v>
      </c>
      <c r="D161" s="12" t="s">
        <v>795</v>
      </c>
      <c r="E161" s="12" t="s">
        <v>775</v>
      </c>
      <c r="F161" s="16" t="s">
        <v>796</v>
      </c>
      <c r="G161" s="16" t="s">
        <v>797</v>
      </c>
      <c r="H161" s="12" t="s">
        <v>777</v>
      </c>
      <c r="I161" s="1">
        <v>14947.57</v>
      </c>
      <c r="J161" s="1">
        <v>2989.51</v>
      </c>
      <c r="K161" s="97">
        <v>11958.06</v>
      </c>
      <c r="L161" s="1"/>
      <c r="M161" s="1"/>
      <c r="N161" s="1"/>
      <c r="O161" s="1"/>
      <c r="P161" s="1"/>
      <c r="Q161" s="1"/>
      <c r="R161" s="1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</row>
    <row r="162" spans="1:247" s="38" customFormat="1">
      <c r="A162" s="12" t="s">
        <v>772</v>
      </c>
      <c r="B162" s="12" t="s">
        <v>773</v>
      </c>
      <c r="C162" s="16" t="s">
        <v>14</v>
      </c>
      <c r="D162" s="12" t="s">
        <v>798</v>
      </c>
      <c r="E162" s="12" t="s">
        <v>775</v>
      </c>
      <c r="F162" s="16" t="s">
        <v>799</v>
      </c>
      <c r="G162" s="16" t="s">
        <v>800</v>
      </c>
      <c r="H162" s="12" t="s">
        <v>777</v>
      </c>
      <c r="I162" s="1">
        <v>25797.64</v>
      </c>
      <c r="J162" s="1">
        <v>5159.53</v>
      </c>
      <c r="K162" s="97">
        <v>20638.11</v>
      </c>
      <c r="L162" s="1"/>
      <c r="M162" s="1"/>
      <c r="N162" s="1"/>
      <c r="O162" s="1"/>
      <c r="P162" s="1"/>
      <c r="Q162" s="1"/>
      <c r="R162" s="1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</row>
    <row r="163" spans="1:247" s="38" customFormat="1">
      <c r="A163" s="12" t="s">
        <v>772</v>
      </c>
      <c r="B163" s="12" t="s">
        <v>773</v>
      </c>
      <c r="C163" s="16" t="s">
        <v>14</v>
      </c>
      <c r="D163" s="12" t="s">
        <v>801</v>
      </c>
      <c r="E163" s="12" t="s">
        <v>775</v>
      </c>
      <c r="F163" s="16" t="s">
        <v>230</v>
      </c>
      <c r="G163" s="16" t="s">
        <v>231</v>
      </c>
      <c r="H163" s="12" t="s">
        <v>777</v>
      </c>
      <c r="I163" s="1">
        <v>20785.5</v>
      </c>
      <c r="J163" s="1">
        <v>4157.1000000000004</v>
      </c>
      <c r="K163" s="97">
        <v>16628.400000000001</v>
      </c>
      <c r="L163" s="1"/>
      <c r="M163" s="1"/>
      <c r="N163" s="1"/>
      <c r="O163" s="1"/>
      <c r="P163" s="1"/>
      <c r="Q163" s="1"/>
      <c r="R163" s="1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</row>
    <row r="164" spans="1:247" s="38" customFormat="1">
      <c r="A164" s="12" t="s">
        <v>772</v>
      </c>
      <c r="B164" s="12" t="s">
        <v>773</v>
      </c>
      <c r="C164" s="16" t="s">
        <v>14</v>
      </c>
      <c r="D164" s="12" t="s">
        <v>802</v>
      </c>
      <c r="E164" s="12" t="s">
        <v>775</v>
      </c>
      <c r="F164" s="16" t="s">
        <v>230</v>
      </c>
      <c r="G164" s="16" t="s">
        <v>231</v>
      </c>
      <c r="H164" s="12" t="s">
        <v>777</v>
      </c>
      <c r="I164" s="1">
        <v>27412.720000000001</v>
      </c>
      <c r="J164" s="1">
        <v>5482.54</v>
      </c>
      <c r="K164" s="97">
        <v>21930.18</v>
      </c>
      <c r="L164" s="1"/>
      <c r="M164" s="1"/>
      <c r="N164" s="1"/>
      <c r="O164" s="1"/>
      <c r="P164" s="1"/>
      <c r="Q164" s="1"/>
      <c r="R164" s="1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</row>
    <row r="165" spans="1:247" s="38" customFormat="1">
      <c r="A165" s="12" t="s">
        <v>772</v>
      </c>
      <c r="B165" s="12" t="s">
        <v>773</v>
      </c>
      <c r="C165" s="16" t="s">
        <v>14</v>
      </c>
      <c r="D165" s="12" t="s">
        <v>803</v>
      </c>
      <c r="E165" s="12" t="s">
        <v>775</v>
      </c>
      <c r="F165" s="16" t="s">
        <v>804</v>
      </c>
      <c r="G165" s="16" t="s">
        <v>397</v>
      </c>
      <c r="H165" s="12" t="s">
        <v>777</v>
      </c>
      <c r="I165" s="1">
        <v>28806.2</v>
      </c>
      <c r="J165" s="1">
        <v>5761.24</v>
      </c>
      <c r="K165" s="97">
        <v>23044.959999999999</v>
      </c>
      <c r="L165" s="1"/>
      <c r="M165" s="1"/>
      <c r="N165" s="1"/>
      <c r="O165" s="1"/>
      <c r="P165" s="1"/>
      <c r="Q165" s="1"/>
      <c r="R165" s="1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</row>
    <row r="166" spans="1:247" s="38" customFormat="1">
      <c r="A166" s="12" t="s">
        <v>772</v>
      </c>
      <c r="B166" s="12" t="s">
        <v>773</v>
      </c>
      <c r="C166" s="16" t="s">
        <v>14</v>
      </c>
      <c r="D166" s="12" t="s">
        <v>805</v>
      </c>
      <c r="E166" s="12" t="s">
        <v>775</v>
      </c>
      <c r="F166" s="16" t="s">
        <v>804</v>
      </c>
      <c r="G166" s="16" t="s">
        <v>397</v>
      </c>
      <c r="H166" s="12" t="s">
        <v>777</v>
      </c>
      <c r="I166" s="1">
        <v>21842.100000000002</v>
      </c>
      <c r="J166" s="1">
        <v>4368.42</v>
      </c>
      <c r="K166" s="97">
        <v>17473.68</v>
      </c>
      <c r="L166" s="1"/>
      <c r="M166" s="1"/>
      <c r="N166" s="1"/>
      <c r="O166" s="1"/>
      <c r="P166" s="1"/>
      <c r="Q166" s="1"/>
      <c r="R166" s="1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</row>
    <row r="167" spans="1:247" s="38" customFormat="1">
      <c r="A167" s="12" t="s">
        <v>1000</v>
      </c>
      <c r="B167" s="12" t="s">
        <v>15</v>
      </c>
      <c r="C167" s="20">
        <v>40543</v>
      </c>
      <c r="D167" s="12" t="s">
        <v>1001</v>
      </c>
      <c r="E167" s="16" t="s">
        <v>1002</v>
      </c>
      <c r="F167" s="21">
        <v>40543</v>
      </c>
      <c r="G167" s="21">
        <v>40907</v>
      </c>
      <c r="H167" s="16" t="s">
        <v>1003</v>
      </c>
      <c r="I167" s="13">
        <v>316284.77499999997</v>
      </c>
      <c r="J167" s="13">
        <v>63256.954999999994</v>
      </c>
      <c r="K167" s="95">
        <v>253027.82</v>
      </c>
      <c r="L167" s="13"/>
      <c r="M167" s="13"/>
      <c r="N167" s="13"/>
      <c r="O167" s="13"/>
      <c r="P167" s="13"/>
      <c r="Q167" s="13"/>
      <c r="R167" s="13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  <c r="DF167" s="34"/>
      <c r="DG167" s="34"/>
      <c r="DH167" s="34"/>
      <c r="DI167" s="34"/>
      <c r="DJ167" s="34"/>
      <c r="DK167" s="34"/>
      <c r="DL167" s="34"/>
      <c r="DM167" s="34"/>
      <c r="DN167" s="34"/>
      <c r="DO167" s="34"/>
      <c r="DP167" s="34"/>
      <c r="DQ167" s="34"/>
      <c r="DR167" s="34"/>
      <c r="DS167" s="34"/>
      <c r="DT167" s="34"/>
      <c r="DU167" s="34"/>
      <c r="DV167" s="34"/>
      <c r="DW167" s="34"/>
      <c r="DX167" s="34"/>
      <c r="DY167" s="34"/>
      <c r="DZ167" s="34"/>
      <c r="EA167" s="34"/>
      <c r="EB167" s="34"/>
      <c r="EC167" s="34"/>
      <c r="ED167" s="34"/>
      <c r="EE167" s="34"/>
      <c r="EF167" s="34"/>
      <c r="EG167" s="34"/>
      <c r="EH167" s="34"/>
      <c r="EI167" s="34"/>
      <c r="EJ167" s="34"/>
      <c r="EK167" s="34"/>
      <c r="EL167" s="34"/>
      <c r="EM167" s="34"/>
      <c r="EN167" s="34"/>
      <c r="EO167" s="34"/>
      <c r="EP167" s="34"/>
      <c r="EQ167" s="34"/>
      <c r="ER167" s="34"/>
      <c r="ES167" s="34"/>
      <c r="ET167" s="34"/>
      <c r="EU167" s="34"/>
      <c r="EV167" s="34"/>
      <c r="EW167" s="34"/>
      <c r="EX167" s="34"/>
      <c r="EY167" s="34"/>
      <c r="EZ167" s="34"/>
      <c r="FA167" s="34"/>
      <c r="FB167" s="34"/>
      <c r="FC167" s="34"/>
      <c r="FD167" s="34"/>
      <c r="FE167" s="34"/>
      <c r="FF167" s="34"/>
      <c r="FG167" s="34"/>
      <c r="FH167" s="34"/>
      <c r="FI167" s="34"/>
      <c r="FJ167" s="34"/>
      <c r="FK167" s="34"/>
      <c r="FL167" s="34"/>
      <c r="FM167" s="34"/>
      <c r="FN167" s="34"/>
      <c r="FO167" s="34"/>
      <c r="FP167" s="34"/>
      <c r="FQ167" s="34"/>
      <c r="FR167" s="34"/>
      <c r="FS167" s="34"/>
      <c r="FT167" s="34"/>
      <c r="FU167" s="34"/>
      <c r="FV167" s="34"/>
      <c r="FW167" s="34"/>
      <c r="FX167" s="34"/>
      <c r="FY167" s="34"/>
      <c r="FZ167" s="34"/>
      <c r="GA167" s="34"/>
      <c r="GB167" s="34"/>
      <c r="GC167" s="34"/>
      <c r="GD167" s="34"/>
      <c r="GE167" s="34"/>
      <c r="GF167" s="34"/>
      <c r="GG167" s="34"/>
      <c r="GH167" s="34"/>
      <c r="GI167" s="34"/>
      <c r="GJ167" s="34"/>
      <c r="GK167" s="34"/>
      <c r="GL167" s="34"/>
      <c r="GM167" s="34"/>
      <c r="GN167" s="34"/>
      <c r="GO167" s="34"/>
      <c r="GP167" s="34"/>
      <c r="GQ167" s="34"/>
      <c r="GR167" s="34"/>
      <c r="GS167" s="34"/>
      <c r="GT167" s="34"/>
      <c r="GU167" s="34"/>
      <c r="GV167" s="34"/>
      <c r="GW167" s="34"/>
      <c r="GX167" s="34"/>
      <c r="GY167" s="34"/>
      <c r="GZ167" s="34"/>
      <c r="HA167" s="34"/>
      <c r="HB167" s="34"/>
      <c r="HC167" s="34"/>
      <c r="HD167" s="34"/>
      <c r="HE167" s="34"/>
      <c r="HF167" s="34"/>
      <c r="HG167" s="34"/>
      <c r="HH167" s="34"/>
      <c r="HI167" s="34"/>
      <c r="HJ167" s="34"/>
      <c r="HK167" s="34"/>
      <c r="HL167" s="34"/>
      <c r="HM167" s="34"/>
      <c r="HN167" s="34"/>
      <c r="HO167" s="34"/>
      <c r="HP167" s="34"/>
      <c r="HQ167" s="34"/>
      <c r="HR167" s="34"/>
      <c r="HS167" s="34"/>
      <c r="HT167" s="34"/>
      <c r="HU167" s="34"/>
      <c r="HV167" s="34"/>
      <c r="HW167" s="34"/>
      <c r="HX167" s="34"/>
      <c r="HY167" s="34"/>
      <c r="HZ167" s="34"/>
      <c r="IA167" s="34"/>
      <c r="IB167" s="34"/>
      <c r="IC167" s="34"/>
      <c r="ID167" s="34"/>
      <c r="IE167" s="34"/>
      <c r="IF167" s="34"/>
      <c r="IG167" s="34"/>
      <c r="IH167" s="34"/>
      <c r="II167" s="34"/>
      <c r="IJ167" s="34"/>
      <c r="IK167" s="34"/>
      <c r="IL167" s="34"/>
      <c r="IM167" s="34"/>
    </row>
    <row r="168" spans="1:247" s="38" customFormat="1">
      <c r="A168" s="12" t="s">
        <v>166</v>
      </c>
      <c r="B168" s="12" t="s">
        <v>15</v>
      </c>
      <c r="C168" s="16" t="s">
        <v>14</v>
      </c>
      <c r="D168" s="12" t="s">
        <v>718</v>
      </c>
      <c r="E168" s="12" t="s">
        <v>719</v>
      </c>
      <c r="F168" s="12" t="s">
        <v>213</v>
      </c>
      <c r="G168" s="12" t="s">
        <v>214</v>
      </c>
      <c r="H168" s="12" t="s">
        <v>720</v>
      </c>
      <c r="I168" s="1">
        <v>260819.78</v>
      </c>
      <c r="J168" s="1">
        <v>52163.96</v>
      </c>
      <c r="K168" s="97">
        <v>208655.82</v>
      </c>
      <c r="L168" s="1"/>
      <c r="M168" s="1"/>
      <c r="N168" s="1"/>
      <c r="O168" s="1"/>
      <c r="P168" s="1"/>
      <c r="Q168" s="1"/>
      <c r="R168" s="1"/>
    </row>
    <row r="169" spans="1:247" s="38" customFormat="1">
      <c r="A169" s="38" t="s">
        <v>166</v>
      </c>
      <c r="B169" s="38" t="s">
        <v>15</v>
      </c>
      <c r="C169" s="51" t="s">
        <v>14</v>
      </c>
      <c r="D169" s="38" t="s">
        <v>2786</v>
      </c>
      <c r="E169" s="38" t="s">
        <v>2787</v>
      </c>
      <c r="F169" s="38" t="s">
        <v>21</v>
      </c>
      <c r="G169" s="38" t="s">
        <v>14</v>
      </c>
      <c r="H169" s="38" t="s">
        <v>2788</v>
      </c>
      <c r="I169" s="4">
        <v>159600.66</v>
      </c>
      <c r="J169" s="4">
        <v>31920.13</v>
      </c>
      <c r="K169" s="99">
        <v>127680.53</v>
      </c>
      <c r="L169" s="4"/>
      <c r="M169" s="4"/>
      <c r="N169" s="4"/>
      <c r="O169" s="4"/>
      <c r="P169" s="4"/>
      <c r="Q169" s="4"/>
      <c r="R169" s="4"/>
    </row>
    <row r="170" spans="1:247" s="38" customFormat="1">
      <c r="A170" s="38" t="s">
        <v>166</v>
      </c>
      <c r="B170" s="38" t="s">
        <v>15</v>
      </c>
      <c r="C170" s="51" t="s">
        <v>14</v>
      </c>
      <c r="D170" s="38" t="s">
        <v>2789</v>
      </c>
      <c r="E170" s="38" t="s">
        <v>2790</v>
      </c>
      <c r="F170" s="38" t="s">
        <v>1429</v>
      </c>
      <c r="G170" s="38" t="s">
        <v>1408</v>
      </c>
      <c r="H170" s="38" t="s">
        <v>2791</v>
      </c>
      <c r="I170" s="4">
        <v>132795.32</v>
      </c>
      <c r="J170" s="4">
        <v>26559.06</v>
      </c>
      <c r="K170" s="99">
        <v>106236.26000000001</v>
      </c>
      <c r="L170" s="4"/>
      <c r="M170" s="4"/>
      <c r="N170" s="4"/>
      <c r="O170" s="4"/>
      <c r="P170" s="4"/>
      <c r="Q170" s="4"/>
      <c r="R170" s="4"/>
    </row>
    <row r="171" spans="1:247" s="38" customFormat="1">
      <c r="A171" s="38" t="s">
        <v>166</v>
      </c>
      <c r="B171" s="38" t="s">
        <v>15</v>
      </c>
      <c r="C171" s="51" t="s">
        <v>14</v>
      </c>
      <c r="D171" s="38" t="s">
        <v>2792</v>
      </c>
      <c r="E171" s="38" t="s">
        <v>2793</v>
      </c>
      <c r="F171" s="38" t="s">
        <v>2794</v>
      </c>
      <c r="G171" s="38" t="s">
        <v>1642</v>
      </c>
      <c r="H171" s="38" t="s">
        <v>2795</v>
      </c>
      <c r="I171" s="4">
        <v>396490.73</v>
      </c>
      <c r="J171" s="4">
        <v>96000</v>
      </c>
      <c r="K171" s="99">
        <v>300490.73</v>
      </c>
      <c r="L171" s="4"/>
      <c r="M171" s="4"/>
      <c r="N171" s="4"/>
      <c r="O171" s="4"/>
      <c r="P171" s="4"/>
      <c r="Q171" s="4"/>
      <c r="R171" s="4"/>
    </row>
    <row r="172" spans="1:247" s="38" customFormat="1">
      <c r="A172" s="38" t="s">
        <v>166</v>
      </c>
      <c r="B172" s="38" t="s">
        <v>15</v>
      </c>
      <c r="C172" s="51" t="s">
        <v>14</v>
      </c>
      <c r="D172" s="38" t="s">
        <v>2796</v>
      </c>
      <c r="E172" s="38" t="s">
        <v>2797</v>
      </c>
      <c r="F172" s="38" t="s">
        <v>2794</v>
      </c>
      <c r="G172" s="38" t="s">
        <v>1340</v>
      </c>
      <c r="H172" s="38" t="s">
        <v>2795</v>
      </c>
      <c r="I172" s="4">
        <v>221755.9</v>
      </c>
      <c r="J172" s="4">
        <v>44351.18</v>
      </c>
      <c r="K172" s="99">
        <v>177404.72</v>
      </c>
      <c r="L172" s="4"/>
      <c r="M172" s="4"/>
      <c r="N172" s="4"/>
      <c r="O172" s="4"/>
      <c r="P172" s="4"/>
      <c r="Q172" s="4"/>
      <c r="R172" s="4"/>
    </row>
    <row r="173" spans="1:247" s="38" customFormat="1">
      <c r="A173" s="33" t="s">
        <v>85</v>
      </c>
      <c r="B173" s="38" t="s">
        <v>4001</v>
      </c>
      <c r="C173" s="22" t="s">
        <v>181</v>
      </c>
      <c r="D173" s="11" t="s">
        <v>426</v>
      </c>
      <c r="E173" s="11" t="s">
        <v>427</v>
      </c>
      <c r="F173" s="22" t="s">
        <v>152</v>
      </c>
      <c r="G173" s="11" t="s">
        <v>160</v>
      </c>
      <c r="H173" s="11" t="s">
        <v>428</v>
      </c>
      <c r="I173" s="18">
        <v>176906.25</v>
      </c>
      <c r="J173" s="35">
        <v>35381.25</v>
      </c>
      <c r="K173" s="92">
        <v>141525</v>
      </c>
      <c r="L173" s="35"/>
      <c r="M173" s="35"/>
      <c r="N173" s="9"/>
      <c r="O173" s="9"/>
      <c r="P173" s="36"/>
      <c r="Q173" s="36"/>
      <c r="R173" s="36"/>
    </row>
    <row r="174" spans="1:247" s="38" customFormat="1">
      <c r="A174" s="38" t="s">
        <v>85</v>
      </c>
      <c r="B174" s="38" t="s">
        <v>86</v>
      </c>
      <c r="C174" s="51" t="s">
        <v>1839</v>
      </c>
      <c r="D174" s="38" t="s">
        <v>2729</v>
      </c>
      <c r="E174" s="38" t="s">
        <v>2730</v>
      </c>
      <c r="F174" s="38" t="s">
        <v>328</v>
      </c>
      <c r="G174" s="38" t="s">
        <v>1274</v>
      </c>
      <c r="H174" s="38" t="s">
        <v>2731</v>
      </c>
      <c r="I174" s="4">
        <v>1120000</v>
      </c>
      <c r="J174" s="4">
        <v>224000</v>
      </c>
      <c r="K174" s="99">
        <v>896000</v>
      </c>
      <c r="L174" s="4"/>
      <c r="M174" s="4"/>
      <c r="N174" s="4"/>
      <c r="O174" s="4"/>
      <c r="P174" s="4"/>
      <c r="Q174" s="4"/>
      <c r="R174" s="4"/>
    </row>
    <row r="175" spans="1:247" s="38" customFormat="1">
      <c r="A175" s="38" t="s">
        <v>85</v>
      </c>
      <c r="B175" s="38" t="s">
        <v>86</v>
      </c>
      <c r="C175" s="51" t="s">
        <v>2186</v>
      </c>
      <c r="D175" s="38" t="s">
        <v>2945</v>
      </c>
      <c r="E175" s="38" t="s">
        <v>2946</v>
      </c>
      <c r="F175" s="38" t="s">
        <v>2947</v>
      </c>
      <c r="G175" s="38" t="s">
        <v>2948</v>
      </c>
      <c r="H175" s="38" t="s">
        <v>2949</v>
      </c>
      <c r="I175" s="4">
        <v>23511.624999999996</v>
      </c>
      <c r="J175" s="4">
        <v>4702.3249999999971</v>
      </c>
      <c r="K175" s="99">
        <v>18809.3</v>
      </c>
      <c r="L175" s="4"/>
      <c r="M175" s="4"/>
      <c r="N175" s="4"/>
      <c r="O175" s="4"/>
      <c r="P175" s="4"/>
      <c r="Q175" s="4"/>
      <c r="R175" s="4"/>
    </row>
    <row r="176" spans="1:247" s="38" customFormat="1">
      <c r="A176" s="3" t="s">
        <v>1336</v>
      </c>
      <c r="B176" s="3" t="s">
        <v>1337</v>
      </c>
      <c r="C176" s="5" t="s">
        <v>33</v>
      </c>
      <c r="D176" s="3" t="s">
        <v>1338</v>
      </c>
      <c r="E176" s="3" t="s">
        <v>1339</v>
      </c>
      <c r="F176" s="3" t="s">
        <v>1340</v>
      </c>
      <c r="G176" s="3" t="s">
        <v>1341</v>
      </c>
      <c r="H176" s="3" t="s">
        <v>1342</v>
      </c>
      <c r="I176" s="2">
        <f>84827.62/0.8</f>
        <v>106034.52499999999</v>
      </c>
      <c r="J176" s="2">
        <f>I176*0.2</f>
        <v>21206.904999999999</v>
      </c>
      <c r="K176" s="93">
        <f>I176-J176</f>
        <v>84827.62</v>
      </c>
      <c r="L176" s="2"/>
      <c r="M176" s="2"/>
      <c r="N176" s="2"/>
      <c r="O176" s="2"/>
      <c r="P176" s="2"/>
      <c r="Q176" s="2"/>
      <c r="R176" s="2"/>
      <c r="S176" s="2"/>
      <c r="T176" s="3"/>
    </row>
    <row r="177" spans="1:258" s="38" customFormat="1">
      <c r="A177" s="3" t="s">
        <v>1336</v>
      </c>
      <c r="B177" s="3" t="s">
        <v>1337</v>
      </c>
      <c r="C177" s="5" t="s">
        <v>302</v>
      </c>
      <c r="D177" s="3" t="s">
        <v>1343</v>
      </c>
      <c r="E177" s="3" t="s">
        <v>1339</v>
      </c>
      <c r="F177" s="3" t="s">
        <v>42</v>
      </c>
      <c r="G177" s="3" t="s">
        <v>1341</v>
      </c>
      <c r="H177" s="3" t="s">
        <v>1342</v>
      </c>
      <c r="I177" s="2">
        <v>9139.73</v>
      </c>
      <c r="J177" s="2">
        <v>1142.4662499999999</v>
      </c>
      <c r="K177" s="93">
        <v>7997.2637500000001</v>
      </c>
      <c r="L177" s="2"/>
      <c r="M177" s="2"/>
      <c r="N177" s="2"/>
      <c r="O177" s="2"/>
      <c r="P177" s="2"/>
      <c r="Q177" s="2"/>
      <c r="R177" s="2"/>
      <c r="S177" s="2"/>
      <c r="T177" s="3"/>
    </row>
    <row r="178" spans="1:258" s="38" customFormat="1">
      <c r="A178" s="3" t="s">
        <v>1336</v>
      </c>
      <c r="B178" s="3" t="s">
        <v>1337</v>
      </c>
      <c r="C178" s="5" t="s">
        <v>302</v>
      </c>
      <c r="D178" s="3" t="s">
        <v>1344</v>
      </c>
      <c r="E178" s="3" t="s">
        <v>1339</v>
      </c>
      <c r="F178" s="3" t="s">
        <v>1345</v>
      </c>
      <c r="G178" s="3" t="s">
        <v>1341</v>
      </c>
      <c r="H178" s="3" t="s">
        <v>1342</v>
      </c>
      <c r="I178" s="2">
        <v>15780.82</v>
      </c>
      <c r="J178" s="2">
        <v>3156.1640000000002</v>
      </c>
      <c r="K178" s="93">
        <v>12624.656000000001</v>
      </c>
      <c r="L178" s="2"/>
      <c r="M178" s="2"/>
      <c r="N178" s="2"/>
      <c r="O178" s="2"/>
      <c r="P178" s="2"/>
      <c r="Q178" s="2"/>
      <c r="R178" s="2"/>
      <c r="S178" s="2"/>
      <c r="T178" s="3"/>
    </row>
    <row r="179" spans="1:258" s="38" customFormat="1">
      <c r="A179" s="3" t="s">
        <v>1336</v>
      </c>
      <c r="B179" s="3" t="s">
        <v>1337</v>
      </c>
      <c r="C179" s="5" t="s">
        <v>9</v>
      </c>
      <c r="D179" s="3" t="s">
        <v>1346</v>
      </c>
      <c r="E179" s="3" t="s">
        <v>1339</v>
      </c>
      <c r="F179" s="3" t="s">
        <v>1347</v>
      </c>
      <c r="G179" s="3" t="s">
        <v>1341</v>
      </c>
      <c r="H179" s="3" t="s">
        <v>1342</v>
      </c>
      <c r="I179" s="2">
        <v>16175.34</v>
      </c>
      <c r="J179" s="2">
        <v>3235.0680000000007</v>
      </c>
      <c r="K179" s="93">
        <v>12940.272000000003</v>
      </c>
      <c r="L179" s="2"/>
      <c r="M179" s="2"/>
      <c r="N179" s="2"/>
      <c r="O179" s="2"/>
      <c r="P179" s="2"/>
      <c r="Q179" s="2"/>
      <c r="R179" s="2"/>
      <c r="S179" s="2"/>
      <c r="T179" s="3"/>
    </row>
    <row r="180" spans="1:258" s="38" customFormat="1">
      <c r="A180" s="12" t="s">
        <v>201</v>
      </c>
      <c r="B180" s="12" t="s">
        <v>202</v>
      </c>
      <c r="C180" s="16" t="s">
        <v>203</v>
      </c>
      <c r="D180" s="12" t="s">
        <v>699</v>
      </c>
      <c r="E180" s="12" t="s">
        <v>700</v>
      </c>
      <c r="F180" s="16" t="s">
        <v>22</v>
      </c>
      <c r="G180" s="16" t="s">
        <v>23</v>
      </c>
      <c r="H180" s="12" t="s">
        <v>701</v>
      </c>
      <c r="I180" s="1">
        <v>27393.43</v>
      </c>
      <c r="J180" s="1">
        <v>12950</v>
      </c>
      <c r="K180" s="97">
        <v>14443.43</v>
      </c>
      <c r="L180" s="1"/>
      <c r="M180" s="1"/>
      <c r="N180" s="1"/>
      <c r="O180" s="1"/>
      <c r="P180" s="1"/>
      <c r="Q180" s="1"/>
      <c r="R180" s="1"/>
    </row>
    <row r="181" spans="1:258" s="38" customFormat="1">
      <c r="A181" s="12" t="s">
        <v>201</v>
      </c>
      <c r="B181" s="12" t="s">
        <v>202</v>
      </c>
      <c r="C181" s="16" t="s">
        <v>41</v>
      </c>
      <c r="D181" s="12" t="s">
        <v>705</v>
      </c>
      <c r="E181" s="12" t="s">
        <v>706</v>
      </c>
      <c r="F181" s="16" t="s">
        <v>204</v>
      </c>
      <c r="G181" s="16" t="s">
        <v>54</v>
      </c>
      <c r="H181" s="12" t="s">
        <v>707</v>
      </c>
      <c r="I181" s="1">
        <v>457979.71250000002</v>
      </c>
      <c r="J181" s="19">
        <v>91595.942500000005</v>
      </c>
      <c r="K181" s="97">
        <v>126254.84</v>
      </c>
      <c r="L181" s="1"/>
      <c r="M181" s="1"/>
      <c r="N181" s="1"/>
      <c r="O181" s="1"/>
      <c r="P181" s="1"/>
      <c r="Q181" s="1"/>
      <c r="R181" s="1"/>
    </row>
    <row r="182" spans="1:258" s="38" customFormat="1">
      <c r="A182" s="12" t="s">
        <v>201</v>
      </c>
      <c r="B182" s="12" t="s">
        <v>202</v>
      </c>
      <c r="C182" s="47">
        <v>40721</v>
      </c>
      <c r="D182" s="11" t="s">
        <v>708</v>
      </c>
      <c r="E182" s="11" t="s">
        <v>709</v>
      </c>
      <c r="F182" s="11" t="s">
        <v>55</v>
      </c>
      <c r="G182" s="11" t="s">
        <v>177</v>
      </c>
      <c r="H182" s="11" t="s">
        <v>707</v>
      </c>
      <c r="I182" s="18">
        <v>71160.179999999993</v>
      </c>
      <c r="J182" s="18">
        <v>14232.036000000002</v>
      </c>
      <c r="K182" s="97">
        <v>56928.143999999993</v>
      </c>
      <c r="L182" s="1"/>
      <c r="M182" s="1"/>
      <c r="N182" s="1"/>
      <c r="O182" s="1"/>
      <c r="P182" s="1"/>
      <c r="Q182" s="1"/>
      <c r="R182" s="1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spans="1:258" s="52" customFormat="1">
      <c r="A183" s="12" t="s">
        <v>201</v>
      </c>
      <c r="B183" s="12" t="s">
        <v>202</v>
      </c>
      <c r="C183" s="16" t="s">
        <v>205</v>
      </c>
      <c r="D183" s="12" t="s">
        <v>710</v>
      </c>
      <c r="E183" s="12" t="s">
        <v>711</v>
      </c>
      <c r="F183" s="16" t="s">
        <v>11</v>
      </c>
      <c r="G183" s="16" t="s">
        <v>142</v>
      </c>
      <c r="H183" s="12" t="s">
        <v>712</v>
      </c>
      <c r="I183" s="1">
        <v>106596.89</v>
      </c>
      <c r="J183" s="19">
        <v>21319.378000000001</v>
      </c>
      <c r="K183" s="97">
        <v>85277.512000000002</v>
      </c>
      <c r="L183" s="1"/>
      <c r="M183" s="1"/>
      <c r="N183" s="1"/>
      <c r="O183" s="1"/>
      <c r="P183" s="1"/>
      <c r="Q183" s="1"/>
      <c r="R183" s="1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38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  <c r="DV183" s="38"/>
      <c r="DW183" s="38"/>
      <c r="DX183" s="38"/>
      <c r="DY183" s="38"/>
      <c r="DZ183" s="38"/>
      <c r="EA183" s="38"/>
      <c r="EB183" s="38"/>
      <c r="EC183" s="38"/>
      <c r="ED183" s="38"/>
      <c r="EE183" s="38"/>
      <c r="EF183" s="38"/>
      <c r="EG183" s="38"/>
      <c r="EH183" s="38"/>
      <c r="EI183" s="38"/>
      <c r="EJ183" s="38"/>
      <c r="EK183" s="38"/>
      <c r="EL183" s="38"/>
      <c r="EM183" s="38"/>
      <c r="EN183" s="38"/>
      <c r="EO183" s="38"/>
      <c r="EP183" s="38"/>
      <c r="EQ183" s="38"/>
      <c r="ER183" s="38"/>
      <c r="ES183" s="38"/>
      <c r="ET183" s="38"/>
      <c r="EU183" s="38"/>
      <c r="EV183" s="38"/>
      <c r="EW183" s="38"/>
      <c r="EX183" s="38"/>
      <c r="EY183" s="38"/>
      <c r="EZ183" s="38"/>
      <c r="FA183" s="38"/>
      <c r="FB183" s="38"/>
      <c r="FC183" s="38"/>
      <c r="FD183" s="38"/>
      <c r="FE183" s="38"/>
      <c r="FF183" s="38"/>
      <c r="FG183" s="38"/>
      <c r="FH183" s="38"/>
      <c r="FI183" s="38"/>
      <c r="FJ183" s="38"/>
      <c r="FK183" s="38"/>
      <c r="FL183" s="38"/>
      <c r="FM183" s="38"/>
      <c r="FN183" s="38"/>
      <c r="FO183" s="38"/>
      <c r="FP183" s="38"/>
      <c r="FQ183" s="38"/>
      <c r="FR183" s="38"/>
      <c r="FS183" s="38"/>
      <c r="FT183" s="38"/>
      <c r="FU183" s="38"/>
      <c r="FV183" s="38"/>
      <c r="FW183" s="38"/>
      <c r="FX183" s="38"/>
      <c r="FY183" s="38"/>
      <c r="FZ183" s="38"/>
      <c r="GA183" s="38"/>
      <c r="GB183" s="38"/>
      <c r="GC183" s="38"/>
      <c r="GD183" s="38"/>
      <c r="GE183" s="38"/>
      <c r="GF183" s="38"/>
      <c r="GG183" s="38"/>
      <c r="GH183" s="38"/>
      <c r="GI183" s="38"/>
      <c r="GJ183" s="38"/>
      <c r="GK183" s="38"/>
      <c r="GL183" s="38"/>
      <c r="GM183" s="38"/>
      <c r="GN183" s="38"/>
      <c r="GO183" s="38"/>
      <c r="GP183" s="38"/>
      <c r="GQ183" s="38"/>
      <c r="GR183" s="38"/>
      <c r="GS183" s="38"/>
      <c r="GT183" s="38"/>
      <c r="GU183" s="38"/>
      <c r="GV183" s="38"/>
      <c r="GW183" s="38"/>
      <c r="GX183" s="38"/>
      <c r="GY183" s="38"/>
      <c r="GZ183" s="38"/>
      <c r="HA183" s="38"/>
      <c r="HB183" s="38"/>
      <c r="HC183" s="38"/>
      <c r="HD183" s="38"/>
      <c r="HE183" s="38"/>
      <c r="HF183" s="38"/>
      <c r="HG183" s="38"/>
      <c r="HH183" s="38"/>
      <c r="HI183" s="38"/>
      <c r="HJ183" s="38"/>
      <c r="HK183" s="38"/>
      <c r="HL183" s="38"/>
      <c r="HM183" s="38"/>
      <c r="HN183" s="38"/>
      <c r="HO183" s="38"/>
      <c r="HP183" s="38"/>
      <c r="HQ183" s="38"/>
      <c r="HR183" s="38"/>
      <c r="HS183" s="38"/>
      <c r="HT183" s="38"/>
      <c r="HU183" s="38"/>
      <c r="HV183" s="38"/>
      <c r="HW183" s="38"/>
      <c r="HX183" s="38"/>
      <c r="HY183" s="38"/>
      <c r="HZ183" s="38"/>
      <c r="IA183" s="38"/>
      <c r="IB183" s="38"/>
      <c r="IC183" s="38"/>
      <c r="ID183" s="38"/>
      <c r="IE183" s="38"/>
      <c r="IF183" s="38"/>
      <c r="IG183" s="38"/>
      <c r="IH183" s="38"/>
      <c r="II183" s="38"/>
      <c r="IJ183" s="38"/>
      <c r="IK183" s="38"/>
      <c r="IL183" s="38"/>
      <c r="IM183" s="38"/>
      <c r="IN183" s="38"/>
      <c r="IO183" s="38"/>
      <c r="IP183" s="38"/>
      <c r="IQ183" s="38"/>
      <c r="IR183" s="38"/>
      <c r="IS183" s="38"/>
      <c r="IT183" s="38"/>
      <c r="IU183" s="38"/>
      <c r="IV183" s="38"/>
      <c r="IW183" s="38"/>
      <c r="IX183" s="38"/>
    </row>
    <row r="184" spans="1:258" s="52" customFormat="1">
      <c r="A184" s="12" t="s">
        <v>201</v>
      </c>
      <c r="B184" s="12" t="s">
        <v>202</v>
      </c>
      <c r="C184" s="47">
        <v>40751</v>
      </c>
      <c r="D184" s="11" t="s">
        <v>702</v>
      </c>
      <c r="E184" s="11" t="s">
        <v>703</v>
      </c>
      <c r="F184" s="16" t="s">
        <v>204</v>
      </c>
      <c r="G184" s="16" t="s">
        <v>54</v>
      </c>
      <c r="H184" s="11" t="s">
        <v>704</v>
      </c>
      <c r="I184" s="9">
        <v>639999.92499999993</v>
      </c>
      <c r="J184" s="9">
        <v>127999.98499999993</v>
      </c>
      <c r="K184" s="100">
        <v>511999.94</v>
      </c>
      <c r="L184" s="1"/>
      <c r="M184" s="1"/>
      <c r="N184" s="1"/>
      <c r="O184" s="1"/>
      <c r="P184" s="56"/>
      <c r="Q184" s="1"/>
      <c r="R184" s="1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38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DV184" s="38"/>
      <c r="DW184" s="38"/>
      <c r="DX184" s="38"/>
      <c r="DY184" s="38"/>
      <c r="DZ184" s="38"/>
      <c r="EA184" s="38"/>
      <c r="EB184" s="38"/>
      <c r="EC184" s="38"/>
      <c r="ED184" s="38"/>
      <c r="EE184" s="38"/>
      <c r="EF184" s="38"/>
      <c r="EG184" s="38"/>
      <c r="EH184" s="38"/>
      <c r="EI184" s="38"/>
      <c r="EJ184" s="38"/>
      <c r="EK184" s="38"/>
      <c r="EL184" s="38"/>
      <c r="EM184" s="38"/>
      <c r="EN184" s="38"/>
      <c r="EO184" s="38"/>
      <c r="EP184" s="38"/>
      <c r="EQ184" s="38"/>
      <c r="ER184" s="38"/>
      <c r="ES184" s="38"/>
      <c r="ET184" s="38"/>
      <c r="EU184" s="38"/>
      <c r="EV184" s="38"/>
      <c r="EW184" s="38"/>
      <c r="EX184" s="38"/>
      <c r="EY184" s="38"/>
      <c r="EZ184" s="38"/>
      <c r="FA184" s="38"/>
      <c r="FB184" s="38"/>
      <c r="FC184" s="38"/>
      <c r="FD184" s="38"/>
      <c r="FE184" s="38"/>
      <c r="FF184" s="38"/>
      <c r="FG184" s="38"/>
      <c r="FH184" s="38"/>
      <c r="FI184" s="38"/>
      <c r="FJ184" s="38"/>
      <c r="FK184" s="38"/>
      <c r="FL184" s="38"/>
      <c r="FM184" s="38"/>
      <c r="FN184" s="38"/>
      <c r="FO184" s="38"/>
      <c r="FP184" s="38"/>
      <c r="FQ184" s="38"/>
      <c r="FR184" s="38"/>
      <c r="FS184" s="38"/>
      <c r="FT184" s="38"/>
      <c r="FU184" s="38"/>
      <c r="FV184" s="38"/>
      <c r="FW184" s="38"/>
      <c r="FX184" s="38"/>
      <c r="FY184" s="38"/>
      <c r="FZ184" s="38"/>
      <c r="GA184" s="38"/>
      <c r="GB184" s="38"/>
      <c r="GC184" s="38"/>
      <c r="GD184" s="38"/>
      <c r="GE184" s="38"/>
      <c r="GF184" s="38"/>
      <c r="GG184" s="38"/>
      <c r="GH184" s="38"/>
      <c r="GI184" s="38"/>
      <c r="GJ184" s="38"/>
      <c r="GK184" s="38"/>
      <c r="GL184" s="38"/>
      <c r="GM184" s="38"/>
      <c r="GN184" s="38"/>
      <c r="GO184" s="38"/>
      <c r="GP184" s="38"/>
      <c r="GQ184" s="38"/>
      <c r="GR184" s="38"/>
      <c r="GS184" s="38"/>
      <c r="GT184" s="38"/>
      <c r="GU184" s="38"/>
      <c r="GV184" s="38"/>
      <c r="GW184" s="38"/>
      <c r="GX184" s="38"/>
      <c r="GY184" s="38"/>
      <c r="GZ184" s="38"/>
      <c r="HA184" s="38"/>
      <c r="HB184" s="38"/>
      <c r="HC184" s="38"/>
      <c r="HD184" s="38"/>
      <c r="HE184" s="38"/>
      <c r="HF184" s="38"/>
      <c r="HG184" s="38"/>
      <c r="HH184" s="38"/>
      <c r="HI184" s="38"/>
      <c r="HJ184" s="38"/>
      <c r="HK184" s="38"/>
      <c r="HL184" s="38"/>
      <c r="HM184" s="38"/>
      <c r="HN184" s="38"/>
      <c r="HO184" s="38"/>
      <c r="HP184" s="38"/>
      <c r="HQ184" s="38"/>
      <c r="HR184" s="38"/>
      <c r="HS184" s="38"/>
      <c r="HT184" s="38"/>
      <c r="HU184" s="38"/>
      <c r="HV184" s="38"/>
      <c r="HW184" s="38"/>
      <c r="HX184" s="38"/>
      <c r="HY184" s="38"/>
      <c r="HZ184" s="38"/>
      <c r="IA184" s="38"/>
      <c r="IB184" s="38"/>
      <c r="IC184" s="38"/>
      <c r="ID184" s="38"/>
      <c r="IE184" s="38"/>
      <c r="IF184" s="38"/>
      <c r="IG184" s="38"/>
      <c r="IH184" s="38"/>
      <c r="II184" s="38"/>
      <c r="IJ184" s="38"/>
      <c r="IK184" s="38"/>
      <c r="IL184" s="38"/>
      <c r="IM184" s="38"/>
      <c r="IN184" s="38"/>
      <c r="IO184" s="38"/>
      <c r="IP184" s="38"/>
      <c r="IQ184" s="38"/>
      <c r="IR184" s="38"/>
      <c r="IS184" s="38"/>
      <c r="IT184" s="38"/>
      <c r="IU184" s="38"/>
      <c r="IV184" s="38"/>
      <c r="IW184" s="38"/>
      <c r="IX184" s="38"/>
    </row>
    <row r="185" spans="1:258" s="38" customFormat="1">
      <c r="A185" s="38" t="s">
        <v>201</v>
      </c>
      <c r="B185" s="38" t="s">
        <v>202</v>
      </c>
      <c r="C185" s="51" t="s">
        <v>2737</v>
      </c>
      <c r="D185" s="38" t="s">
        <v>2738</v>
      </c>
      <c r="E185" s="38" t="s">
        <v>2739</v>
      </c>
      <c r="F185" s="38" t="s">
        <v>1413</v>
      </c>
      <c r="G185" s="38" t="s">
        <v>2085</v>
      </c>
      <c r="H185" s="38" t="s">
        <v>2740</v>
      </c>
      <c r="I185" s="4">
        <v>186813.14</v>
      </c>
      <c r="J185" s="4">
        <v>37362.629999999997</v>
      </c>
      <c r="K185" s="99">
        <v>149450.51</v>
      </c>
      <c r="L185" s="4"/>
      <c r="M185" s="4"/>
      <c r="N185" s="4"/>
      <c r="O185" s="4"/>
      <c r="P185" s="4"/>
      <c r="Q185" s="4"/>
      <c r="R185" s="4"/>
    </row>
    <row r="186" spans="1:258" s="38" customFormat="1">
      <c r="A186" s="38" t="s">
        <v>201</v>
      </c>
      <c r="B186" s="38" t="s">
        <v>202</v>
      </c>
      <c r="C186" s="51" t="s">
        <v>329</v>
      </c>
      <c r="D186" s="38" t="s">
        <v>2732</v>
      </c>
      <c r="E186" s="38" t="s">
        <v>2733</v>
      </c>
      <c r="F186" s="38" t="s">
        <v>330</v>
      </c>
      <c r="G186" s="38" t="s">
        <v>49</v>
      </c>
      <c r="H186" s="38" t="s">
        <v>2734</v>
      </c>
      <c r="I186" s="4">
        <v>50368.15</v>
      </c>
      <c r="J186" s="4">
        <v>19323.63</v>
      </c>
      <c r="K186" s="99">
        <v>31044.52</v>
      </c>
      <c r="L186" s="4"/>
      <c r="M186" s="4"/>
      <c r="N186" s="4"/>
      <c r="O186" s="4"/>
      <c r="P186" s="4"/>
      <c r="Q186" s="4"/>
      <c r="R186" s="4"/>
    </row>
    <row r="187" spans="1:258" s="38" customFormat="1">
      <c r="A187" s="38" t="s">
        <v>201</v>
      </c>
      <c r="B187" s="38" t="s">
        <v>202</v>
      </c>
      <c r="C187" s="51" t="s">
        <v>331</v>
      </c>
      <c r="D187" s="38" t="s">
        <v>2741</v>
      </c>
      <c r="E187" s="38" t="s">
        <v>2739</v>
      </c>
      <c r="F187" s="38" t="s">
        <v>2742</v>
      </c>
      <c r="G187" s="38" t="s">
        <v>332</v>
      </c>
      <c r="H187" s="38" t="s">
        <v>2740</v>
      </c>
      <c r="I187" s="4">
        <v>286386</v>
      </c>
      <c r="J187" s="4">
        <v>57277.200000000004</v>
      </c>
      <c r="K187" s="99">
        <v>229108.80000000002</v>
      </c>
      <c r="L187" s="4"/>
      <c r="M187" s="4"/>
      <c r="N187" s="4"/>
      <c r="O187" s="4"/>
      <c r="P187" s="4"/>
      <c r="Q187" s="4"/>
      <c r="R187" s="4"/>
    </row>
    <row r="188" spans="1:258" s="38" customFormat="1">
      <c r="A188" s="38" t="s">
        <v>201</v>
      </c>
      <c r="B188" s="38" t="s">
        <v>202</v>
      </c>
      <c r="C188" s="51" t="s">
        <v>49</v>
      </c>
      <c r="D188" s="38" t="s">
        <v>2743</v>
      </c>
      <c r="E188" s="38" t="s">
        <v>2739</v>
      </c>
      <c r="F188" s="38" t="s">
        <v>331</v>
      </c>
      <c r="G188" s="38" t="s">
        <v>333</v>
      </c>
      <c r="H188" s="38" t="s">
        <v>2740</v>
      </c>
      <c r="I188" s="4">
        <v>266784.1875</v>
      </c>
      <c r="J188" s="4">
        <v>53356.837500000001</v>
      </c>
      <c r="K188" s="99">
        <v>213427.35</v>
      </c>
      <c r="L188" s="4"/>
      <c r="M188" s="4"/>
      <c r="N188" s="4"/>
      <c r="O188" s="4"/>
      <c r="P188" s="4"/>
      <c r="Q188" s="4"/>
      <c r="R188" s="4"/>
    </row>
    <row r="189" spans="1:258" s="38" customFormat="1">
      <c r="A189" s="38" t="s">
        <v>201</v>
      </c>
      <c r="B189" s="38" t="s">
        <v>202</v>
      </c>
      <c r="C189" s="51" t="s">
        <v>1177</v>
      </c>
      <c r="D189" s="38" t="s">
        <v>2735</v>
      </c>
      <c r="E189" s="38" t="s">
        <v>2733</v>
      </c>
      <c r="F189" s="38" t="s">
        <v>2736</v>
      </c>
      <c r="G189" s="38" t="s">
        <v>1274</v>
      </c>
      <c r="H189" s="38" t="s">
        <v>2734</v>
      </c>
      <c r="I189" s="4">
        <v>11562.5</v>
      </c>
      <c r="J189" s="4">
        <v>2312.5</v>
      </c>
      <c r="K189" s="99">
        <v>9250</v>
      </c>
      <c r="L189" s="4"/>
      <c r="M189" s="4"/>
      <c r="N189" s="4"/>
      <c r="O189" s="4"/>
      <c r="P189" s="4"/>
      <c r="Q189" s="4"/>
      <c r="R189" s="4"/>
    </row>
    <row r="190" spans="1:258" s="38" customFormat="1">
      <c r="A190" s="38" t="s">
        <v>201</v>
      </c>
      <c r="B190" s="38" t="s">
        <v>202</v>
      </c>
      <c r="C190" s="51" t="s">
        <v>1913</v>
      </c>
      <c r="D190" s="38" t="s">
        <v>2744</v>
      </c>
      <c r="E190" s="38" t="s">
        <v>2739</v>
      </c>
      <c r="F190" s="38" t="s">
        <v>47</v>
      </c>
      <c r="G190" s="38" t="s">
        <v>2254</v>
      </c>
      <c r="H190" s="38" t="s">
        <v>2740</v>
      </c>
      <c r="I190" s="4">
        <v>40915.589999999997</v>
      </c>
      <c r="J190" s="4">
        <v>8183.12</v>
      </c>
      <c r="K190" s="99">
        <v>32732.47</v>
      </c>
      <c r="L190" s="4"/>
      <c r="M190" s="4"/>
      <c r="N190" s="4"/>
      <c r="O190" s="4"/>
      <c r="P190" s="4"/>
      <c r="Q190" s="4"/>
      <c r="R190" s="4"/>
    </row>
    <row r="191" spans="1:258" s="38" customFormat="1">
      <c r="A191" s="38" t="s">
        <v>201</v>
      </c>
      <c r="B191" s="38" t="s">
        <v>202</v>
      </c>
      <c r="C191" s="51" t="s">
        <v>334</v>
      </c>
      <c r="D191" s="38" t="s">
        <v>2745</v>
      </c>
      <c r="E191" s="38" t="s">
        <v>2739</v>
      </c>
      <c r="F191" s="38" t="s">
        <v>2371</v>
      </c>
      <c r="G191" s="38" t="s">
        <v>2746</v>
      </c>
      <c r="H191" s="38" t="s">
        <v>2740</v>
      </c>
      <c r="I191" s="4">
        <v>7965.43</v>
      </c>
      <c r="J191" s="4">
        <v>1593.0860000000002</v>
      </c>
      <c r="K191" s="99">
        <v>6372.3440000000001</v>
      </c>
      <c r="L191" s="4"/>
      <c r="M191" s="4"/>
      <c r="N191" s="4"/>
      <c r="O191" s="4"/>
      <c r="P191" s="4"/>
      <c r="Q191" s="4"/>
      <c r="R191" s="4"/>
    </row>
    <row r="192" spans="1:258" s="38" customFormat="1">
      <c r="A192" s="3" t="s">
        <v>201</v>
      </c>
      <c r="B192" s="3" t="s">
        <v>202</v>
      </c>
      <c r="C192" s="5" t="s">
        <v>1488</v>
      </c>
      <c r="D192" s="3" t="s">
        <v>1489</v>
      </c>
      <c r="E192" s="3" t="s">
        <v>1490</v>
      </c>
      <c r="F192" s="3" t="s">
        <v>204</v>
      </c>
      <c r="G192" s="3" t="s">
        <v>54</v>
      </c>
      <c r="H192" s="3" t="s">
        <v>1491</v>
      </c>
      <c r="I192" s="2">
        <v>374625</v>
      </c>
      <c r="J192" s="2">
        <v>74925</v>
      </c>
      <c r="K192" s="93">
        <v>299700</v>
      </c>
      <c r="L192" s="2"/>
      <c r="M192" s="2"/>
      <c r="N192" s="2"/>
      <c r="O192" s="2"/>
      <c r="P192" s="2"/>
      <c r="Q192" s="2"/>
      <c r="R192" s="2"/>
    </row>
    <row r="193" spans="1:250" s="38" customFormat="1">
      <c r="A193" s="3" t="s">
        <v>201</v>
      </c>
      <c r="B193" s="3" t="s">
        <v>202</v>
      </c>
      <c r="C193" s="5" t="s">
        <v>118</v>
      </c>
      <c r="D193" s="3" t="s">
        <v>1492</v>
      </c>
      <c r="E193" s="3" t="s">
        <v>1493</v>
      </c>
      <c r="F193" s="3" t="s">
        <v>152</v>
      </c>
      <c r="G193" s="3" t="s">
        <v>160</v>
      </c>
      <c r="H193" s="3" t="s">
        <v>1494</v>
      </c>
      <c r="I193" s="2">
        <v>71000</v>
      </c>
      <c r="J193" s="2">
        <v>14200</v>
      </c>
      <c r="K193" s="93">
        <v>56800</v>
      </c>
      <c r="L193" s="2"/>
      <c r="M193" s="2"/>
      <c r="N193" s="2"/>
      <c r="O193" s="2"/>
      <c r="P193" s="2"/>
      <c r="Q193" s="2"/>
      <c r="R193" s="2"/>
    </row>
    <row r="194" spans="1:250" s="38" customFormat="1">
      <c r="A194" s="38" t="s">
        <v>1823</v>
      </c>
      <c r="B194" s="38" t="s">
        <v>1824</v>
      </c>
      <c r="C194" s="51" t="s">
        <v>1606</v>
      </c>
      <c r="D194" s="38" t="s">
        <v>2816</v>
      </c>
      <c r="E194" s="38" t="s">
        <v>2817</v>
      </c>
      <c r="F194" s="38" t="s">
        <v>204</v>
      </c>
      <c r="G194" s="38" t="s">
        <v>54</v>
      </c>
      <c r="H194" s="38" t="s">
        <v>2818</v>
      </c>
      <c r="I194" s="4">
        <v>754500</v>
      </c>
      <c r="J194" s="4">
        <v>94312.5</v>
      </c>
      <c r="K194" s="99">
        <v>660187.5</v>
      </c>
      <c r="L194" s="4"/>
      <c r="M194" s="4"/>
      <c r="N194" s="4"/>
      <c r="O194" s="4"/>
      <c r="P194" s="4"/>
      <c r="Q194" s="4"/>
      <c r="R194" s="4"/>
    </row>
    <row r="195" spans="1:250" s="38" customFormat="1">
      <c r="A195" s="27" t="s">
        <v>1823</v>
      </c>
      <c r="B195" s="27" t="s">
        <v>1824</v>
      </c>
      <c r="C195" s="5" t="s">
        <v>116</v>
      </c>
      <c r="D195" s="3" t="s">
        <v>1825</v>
      </c>
      <c r="E195" s="3" t="s">
        <v>1826</v>
      </c>
      <c r="F195" s="3" t="s">
        <v>1827</v>
      </c>
      <c r="G195" s="3" t="s">
        <v>1828</v>
      </c>
      <c r="H195" s="3" t="s">
        <v>1829</v>
      </c>
      <c r="I195" s="2">
        <f>46469.01/0.875</f>
        <v>53107.44</v>
      </c>
      <c r="J195" s="2">
        <f>I195*12.5/100</f>
        <v>6638.43</v>
      </c>
      <c r="K195" s="100">
        <f>I195-J195</f>
        <v>46469.01</v>
      </c>
      <c r="L195" s="2"/>
      <c r="M195" s="2"/>
      <c r="N195" s="2"/>
      <c r="O195" s="2"/>
      <c r="P195" s="2"/>
      <c r="Q195" s="2"/>
      <c r="R195" s="2"/>
    </row>
    <row r="196" spans="1:250" s="38" customFormat="1">
      <c r="A196" s="12" t="s">
        <v>232</v>
      </c>
      <c r="B196" s="12" t="s">
        <v>233</v>
      </c>
      <c r="C196" s="16" t="s">
        <v>13</v>
      </c>
      <c r="D196" s="12" t="s">
        <v>806</v>
      </c>
      <c r="E196" s="12" t="s">
        <v>807</v>
      </c>
      <c r="F196" s="16" t="s">
        <v>234</v>
      </c>
      <c r="G196" s="16" t="s">
        <v>341</v>
      </c>
      <c r="H196" s="12" t="s">
        <v>808</v>
      </c>
      <c r="I196" s="1">
        <v>56373.41</v>
      </c>
      <c r="J196" s="1">
        <v>8456.01</v>
      </c>
      <c r="K196" s="97">
        <v>47917.4</v>
      </c>
      <c r="L196" s="1"/>
      <c r="M196" s="1"/>
      <c r="N196" s="1"/>
      <c r="O196" s="1"/>
      <c r="P196" s="1"/>
      <c r="Q196" s="1"/>
      <c r="R196" s="1"/>
    </row>
    <row r="197" spans="1:250" s="38" customFormat="1">
      <c r="A197" s="3" t="s">
        <v>232</v>
      </c>
      <c r="B197" s="3" t="s">
        <v>233</v>
      </c>
      <c r="C197" s="5" t="s">
        <v>1830</v>
      </c>
      <c r="D197" s="3" t="s">
        <v>1831</v>
      </c>
      <c r="E197" s="3" t="s">
        <v>1832</v>
      </c>
      <c r="F197" s="3" t="s">
        <v>295</v>
      </c>
      <c r="G197" s="3" t="s">
        <v>260</v>
      </c>
      <c r="H197" s="3" t="s">
        <v>1833</v>
      </c>
      <c r="I197" s="2">
        <v>39000</v>
      </c>
      <c r="J197" s="2">
        <v>9000</v>
      </c>
      <c r="K197" s="93">
        <v>30000</v>
      </c>
      <c r="L197" s="2"/>
      <c r="M197" s="2"/>
      <c r="N197" s="2"/>
      <c r="O197" s="2"/>
      <c r="P197" s="2"/>
      <c r="Q197" s="2"/>
      <c r="R197" s="2"/>
    </row>
    <row r="198" spans="1:250" s="38" customFormat="1">
      <c r="A198" s="3" t="s">
        <v>232</v>
      </c>
      <c r="B198" s="3" t="s">
        <v>233</v>
      </c>
      <c r="C198" s="5" t="s">
        <v>1830</v>
      </c>
      <c r="D198" s="3" t="s">
        <v>1834</v>
      </c>
      <c r="E198" s="3" t="s">
        <v>1835</v>
      </c>
      <c r="F198" s="3" t="s">
        <v>295</v>
      </c>
      <c r="G198" s="3" t="s">
        <v>1836</v>
      </c>
      <c r="H198" s="3" t="s">
        <v>1833</v>
      </c>
      <c r="I198" s="2">
        <v>19000</v>
      </c>
      <c r="J198" s="2">
        <v>5000</v>
      </c>
      <c r="K198" s="93">
        <v>14000</v>
      </c>
      <c r="L198" s="2"/>
      <c r="M198" s="2"/>
      <c r="N198" s="2"/>
      <c r="O198" s="2"/>
      <c r="P198" s="2"/>
      <c r="Q198" s="2"/>
      <c r="R198" s="2"/>
    </row>
    <row r="199" spans="1:250" s="38" customFormat="1">
      <c r="A199" s="3" t="s">
        <v>232</v>
      </c>
      <c r="B199" s="3" t="s">
        <v>233</v>
      </c>
      <c r="C199" s="5" t="s">
        <v>1830</v>
      </c>
      <c r="D199" s="3" t="s">
        <v>1837</v>
      </c>
      <c r="E199" s="3" t="s">
        <v>1838</v>
      </c>
      <c r="F199" s="3" t="s">
        <v>295</v>
      </c>
      <c r="G199" s="3" t="s">
        <v>1836</v>
      </c>
      <c r="H199" s="3" t="s">
        <v>1833</v>
      </c>
      <c r="I199" s="2">
        <v>21920</v>
      </c>
      <c r="J199" s="2">
        <v>5880</v>
      </c>
      <c r="K199" s="93">
        <v>16040</v>
      </c>
      <c r="L199" s="2"/>
      <c r="M199" s="2"/>
      <c r="N199" s="2"/>
      <c r="O199" s="2"/>
      <c r="P199" s="2"/>
      <c r="Q199" s="2"/>
      <c r="R199" s="2"/>
    </row>
    <row r="200" spans="1:250" s="38" customFormat="1">
      <c r="A200" s="27" t="s">
        <v>232</v>
      </c>
      <c r="B200" s="27" t="s">
        <v>233</v>
      </c>
      <c r="C200" s="66">
        <v>39927</v>
      </c>
      <c r="D200" s="67" t="s">
        <v>1221</v>
      </c>
      <c r="E200" s="55" t="s">
        <v>1222</v>
      </c>
      <c r="F200" s="68">
        <v>39825</v>
      </c>
      <c r="G200" s="68">
        <v>40279</v>
      </c>
      <c r="H200" s="55" t="s">
        <v>1223</v>
      </c>
      <c r="I200" s="69">
        <v>1093515.57</v>
      </c>
      <c r="J200" s="69">
        <v>0</v>
      </c>
      <c r="K200" s="102">
        <f>I200</f>
        <v>1093515.57</v>
      </c>
      <c r="L200" s="69"/>
      <c r="M200" s="69"/>
      <c r="N200" s="69"/>
      <c r="O200" s="69"/>
      <c r="P200" s="69"/>
      <c r="Q200" s="69"/>
      <c r="R200" s="69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0"/>
      <c r="CJ200" s="70"/>
      <c r="CK200" s="70"/>
      <c r="CL200" s="70"/>
      <c r="CM200" s="70"/>
      <c r="CN200" s="70"/>
      <c r="CO200" s="70"/>
      <c r="CP200" s="70"/>
      <c r="CQ200" s="70"/>
      <c r="CR200" s="70"/>
      <c r="CS200" s="70"/>
      <c r="CT200" s="70"/>
      <c r="CU200" s="70"/>
      <c r="CV200" s="70"/>
      <c r="CW200" s="70"/>
      <c r="CX200" s="70"/>
      <c r="CY200" s="70"/>
      <c r="CZ200" s="70"/>
      <c r="DA200" s="70"/>
      <c r="DB200" s="70"/>
      <c r="DC200" s="70"/>
      <c r="DD200" s="70"/>
      <c r="DE200" s="70"/>
      <c r="DF200" s="70"/>
      <c r="DG200" s="70"/>
      <c r="DH200" s="70"/>
      <c r="DI200" s="70"/>
      <c r="DJ200" s="70"/>
      <c r="DK200" s="70"/>
      <c r="DL200" s="70"/>
      <c r="DM200" s="70"/>
      <c r="DN200" s="70"/>
      <c r="DO200" s="70"/>
      <c r="DP200" s="70"/>
      <c r="DQ200" s="70"/>
      <c r="DR200" s="70"/>
      <c r="DS200" s="70"/>
      <c r="DT200" s="70"/>
      <c r="DU200" s="70"/>
      <c r="DV200" s="70"/>
      <c r="DW200" s="70"/>
      <c r="DX200" s="70"/>
      <c r="DY200" s="70"/>
      <c r="DZ200" s="70"/>
      <c r="EA200" s="70"/>
      <c r="EB200" s="70"/>
      <c r="EC200" s="70"/>
      <c r="ED200" s="70"/>
      <c r="EE200" s="70"/>
      <c r="EF200" s="70"/>
      <c r="EG200" s="70"/>
      <c r="EH200" s="70"/>
      <c r="EI200" s="70"/>
      <c r="EJ200" s="70"/>
      <c r="EK200" s="70"/>
      <c r="EL200" s="70"/>
      <c r="EM200" s="70"/>
      <c r="EN200" s="70"/>
      <c r="EO200" s="70"/>
      <c r="EP200" s="70"/>
      <c r="EQ200" s="70"/>
      <c r="ER200" s="70"/>
      <c r="ES200" s="70"/>
      <c r="ET200" s="70"/>
      <c r="EU200" s="70"/>
      <c r="EV200" s="70"/>
      <c r="EW200" s="70"/>
      <c r="EX200" s="70"/>
      <c r="EY200" s="70"/>
      <c r="EZ200" s="70"/>
      <c r="FA200" s="70"/>
      <c r="FB200" s="70"/>
      <c r="FC200" s="70"/>
      <c r="FD200" s="70"/>
      <c r="FE200" s="70"/>
      <c r="FF200" s="70"/>
      <c r="FG200" s="70"/>
      <c r="FH200" s="70"/>
      <c r="FI200" s="70"/>
      <c r="FJ200" s="70"/>
      <c r="FK200" s="70"/>
      <c r="FL200" s="70"/>
      <c r="FM200" s="70"/>
      <c r="FN200" s="70"/>
      <c r="FO200" s="70"/>
      <c r="FP200" s="70"/>
      <c r="FQ200" s="70"/>
      <c r="FR200" s="70"/>
      <c r="FS200" s="70"/>
      <c r="FT200" s="70"/>
      <c r="FU200" s="70"/>
      <c r="FV200" s="70"/>
      <c r="FW200" s="70"/>
      <c r="FX200" s="70"/>
      <c r="FY200" s="70"/>
      <c r="FZ200" s="70"/>
      <c r="GA200" s="70"/>
      <c r="GB200" s="70"/>
      <c r="GC200" s="70"/>
      <c r="GD200" s="70"/>
      <c r="GE200" s="70"/>
      <c r="GF200" s="70"/>
      <c r="GG200" s="70"/>
      <c r="GH200" s="70"/>
      <c r="GI200" s="70"/>
      <c r="GJ200" s="70"/>
      <c r="GK200" s="70"/>
      <c r="GL200" s="70"/>
      <c r="GM200" s="70"/>
      <c r="GN200" s="70"/>
      <c r="GO200" s="70"/>
      <c r="GP200" s="70"/>
      <c r="GQ200" s="70"/>
      <c r="GR200" s="70"/>
      <c r="GS200" s="70"/>
      <c r="GT200" s="70"/>
      <c r="GU200" s="70"/>
      <c r="GV200" s="70"/>
      <c r="GW200" s="70"/>
      <c r="GX200" s="70"/>
      <c r="GY200" s="70"/>
      <c r="GZ200" s="70"/>
      <c r="HA200" s="70"/>
      <c r="HB200" s="70"/>
      <c r="HC200" s="70"/>
      <c r="HD200" s="70"/>
      <c r="HE200" s="70"/>
      <c r="HF200" s="70"/>
      <c r="HG200" s="70"/>
      <c r="HH200" s="70"/>
      <c r="HI200" s="70"/>
      <c r="HJ200" s="70"/>
      <c r="HK200" s="70"/>
      <c r="HL200" s="70"/>
      <c r="HM200" s="70"/>
      <c r="HN200" s="70"/>
      <c r="HO200" s="70"/>
      <c r="HP200" s="70"/>
      <c r="HQ200" s="70"/>
      <c r="HR200" s="70"/>
      <c r="HS200" s="70"/>
      <c r="HT200" s="70"/>
      <c r="HU200" s="70"/>
      <c r="HV200" s="70"/>
      <c r="HW200" s="70"/>
      <c r="HX200" s="70"/>
      <c r="HY200" s="70"/>
      <c r="HZ200" s="70"/>
      <c r="IA200" s="70"/>
      <c r="IB200" s="70"/>
      <c r="IC200" s="70"/>
      <c r="ID200" s="70"/>
      <c r="IE200" s="70"/>
      <c r="IF200" s="70"/>
      <c r="IG200" s="70"/>
      <c r="IH200" s="70"/>
      <c r="II200" s="70"/>
      <c r="IJ200" s="70"/>
      <c r="IK200" s="70"/>
      <c r="IL200" s="70"/>
      <c r="IM200" s="70"/>
      <c r="IN200" s="70"/>
      <c r="IO200" s="70"/>
      <c r="IP200" s="70"/>
    </row>
    <row r="201" spans="1:250" s="38" customFormat="1">
      <c r="A201" s="27" t="s">
        <v>232</v>
      </c>
      <c r="B201" s="27" t="s">
        <v>233</v>
      </c>
      <c r="C201" s="66">
        <v>40178</v>
      </c>
      <c r="D201" s="67" t="s">
        <v>1224</v>
      </c>
      <c r="E201" s="55" t="s">
        <v>1225</v>
      </c>
      <c r="F201" s="68">
        <v>39994</v>
      </c>
      <c r="G201" s="68">
        <v>40358</v>
      </c>
      <c r="H201" s="55" t="s">
        <v>1223</v>
      </c>
      <c r="I201" s="69">
        <v>302000</v>
      </c>
      <c r="J201" s="69">
        <v>0</v>
      </c>
      <c r="K201" s="102">
        <v>302000</v>
      </c>
      <c r="L201" s="69"/>
      <c r="M201" s="69"/>
      <c r="N201" s="69"/>
      <c r="O201" s="69"/>
      <c r="P201" s="69"/>
      <c r="Q201" s="69"/>
      <c r="R201" s="69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0"/>
      <c r="CJ201" s="70"/>
      <c r="CK201" s="70"/>
      <c r="CL201" s="70"/>
      <c r="CM201" s="70"/>
      <c r="CN201" s="70"/>
      <c r="CO201" s="70"/>
      <c r="CP201" s="70"/>
      <c r="CQ201" s="70"/>
      <c r="CR201" s="70"/>
      <c r="CS201" s="70"/>
      <c r="CT201" s="70"/>
      <c r="CU201" s="70"/>
      <c r="CV201" s="70"/>
      <c r="CW201" s="70"/>
      <c r="CX201" s="70"/>
      <c r="CY201" s="70"/>
      <c r="CZ201" s="70"/>
      <c r="DA201" s="70"/>
      <c r="DB201" s="70"/>
      <c r="DC201" s="70"/>
      <c r="DD201" s="70"/>
      <c r="DE201" s="70"/>
      <c r="DF201" s="70"/>
      <c r="DG201" s="70"/>
      <c r="DH201" s="70"/>
      <c r="DI201" s="70"/>
      <c r="DJ201" s="70"/>
      <c r="DK201" s="70"/>
      <c r="DL201" s="70"/>
      <c r="DM201" s="70"/>
      <c r="DN201" s="70"/>
      <c r="DO201" s="70"/>
      <c r="DP201" s="70"/>
      <c r="DQ201" s="70"/>
      <c r="DR201" s="70"/>
      <c r="DS201" s="70"/>
      <c r="DT201" s="70"/>
      <c r="DU201" s="70"/>
      <c r="DV201" s="70"/>
      <c r="DW201" s="70"/>
      <c r="DX201" s="70"/>
      <c r="DY201" s="70"/>
      <c r="DZ201" s="70"/>
      <c r="EA201" s="70"/>
      <c r="EB201" s="70"/>
      <c r="EC201" s="70"/>
      <c r="ED201" s="70"/>
      <c r="EE201" s="70"/>
      <c r="EF201" s="70"/>
      <c r="EG201" s="70"/>
      <c r="EH201" s="70"/>
      <c r="EI201" s="70"/>
      <c r="EJ201" s="70"/>
      <c r="EK201" s="70"/>
      <c r="EL201" s="70"/>
      <c r="EM201" s="70"/>
      <c r="EN201" s="70"/>
      <c r="EO201" s="70"/>
      <c r="EP201" s="70"/>
      <c r="EQ201" s="70"/>
      <c r="ER201" s="70"/>
      <c r="ES201" s="70"/>
      <c r="ET201" s="70"/>
      <c r="EU201" s="70"/>
      <c r="EV201" s="70"/>
      <c r="EW201" s="70"/>
      <c r="EX201" s="70"/>
      <c r="EY201" s="70"/>
      <c r="EZ201" s="70"/>
      <c r="FA201" s="70"/>
      <c r="FB201" s="70"/>
      <c r="FC201" s="70"/>
      <c r="FD201" s="70"/>
      <c r="FE201" s="70"/>
      <c r="FF201" s="70"/>
      <c r="FG201" s="70"/>
      <c r="FH201" s="70"/>
      <c r="FI201" s="70"/>
      <c r="FJ201" s="70"/>
      <c r="FK201" s="70"/>
      <c r="FL201" s="70"/>
      <c r="FM201" s="70"/>
      <c r="FN201" s="70"/>
      <c r="FO201" s="70"/>
      <c r="FP201" s="70"/>
      <c r="FQ201" s="70"/>
      <c r="FR201" s="70"/>
      <c r="FS201" s="70"/>
      <c r="FT201" s="70"/>
      <c r="FU201" s="70"/>
      <c r="FV201" s="70"/>
      <c r="FW201" s="70"/>
      <c r="FX201" s="70"/>
      <c r="FY201" s="70"/>
      <c r="FZ201" s="70"/>
      <c r="GA201" s="70"/>
      <c r="GB201" s="70"/>
      <c r="GC201" s="70"/>
      <c r="GD201" s="70"/>
      <c r="GE201" s="70"/>
      <c r="GF201" s="70"/>
      <c r="GG201" s="70"/>
      <c r="GH201" s="70"/>
      <c r="GI201" s="70"/>
      <c r="GJ201" s="70"/>
      <c r="GK201" s="70"/>
      <c r="GL201" s="70"/>
      <c r="GM201" s="70"/>
      <c r="GN201" s="70"/>
      <c r="GO201" s="70"/>
      <c r="GP201" s="70"/>
      <c r="GQ201" s="70"/>
      <c r="GR201" s="70"/>
      <c r="GS201" s="70"/>
      <c r="GT201" s="70"/>
      <c r="GU201" s="70"/>
      <c r="GV201" s="70"/>
      <c r="GW201" s="70"/>
      <c r="GX201" s="70"/>
      <c r="GY201" s="70"/>
      <c r="GZ201" s="70"/>
      <c r="HA201" s="70"/>
      <c r="HB201" s="70"/>
      <c r="HC201" s="70"/>
      <c r="HD201" s="70"/>
      <c r="HE201" s="70"/>
      <c r="HF201" s="70"/>
      <c r="HG201" s="70"/>
      <c r="HH201" s="70"/>
      <c r="HI201" s="70"/>
      <c r="HJ201" s="70"/>
      <c r="HK201" s="70"/>
      <c r="HL201" s="70"/>
      <c r="HM201" s="70"/>
      <c r="HN201" s="70"/>
      <c r="HO201" s="70"/>
      <c r="HP201" s="70"/>
      <c r="HQ201" s="70"/>
      <c r="HR201" s="70"/>
      <c r="HS201" s="70"/>
      <c r="HT201" s="70"/>
      <c r="HU201" s="70"/>
      <c r="HV201" s="70"/>
      <c r="HW201" s="70"/>
      <c r="HX201" s="70"/>
      <c r="HY201" s="70"/>
      <c r="HZ201" s="70"/>
      <c r="IA201" s="70"/>
      <c r="IB201" s="70"/>
      <c r="IC201" s="70"/>
      <c r="ID201" s="70"/>
      <c r="IE201" s="70"/>
      <c r="IF201" s="70"/>
      <c r="IG201" s="70"/>
      <c r="IH201" s="70"/>
      <c r="II201" s="70"/>
      <c r="IJ201" s="70"/>
      <c r="IK201" s="70"/>
      <c r="IL201" s="70"/>
      <c r="IM201" s="70"/>
      <c r="IN201" s="70"/>
      <c r="IO201" s="70"/>
      <c r="IP201" s="70"/>
    </row>
    <row r="202" spans="1:250" s="38" customFormat="1">
      <c r="A202" s="3" t="s">
        <v>1348</v>
      </c>
      <c r="B202" s="3" t="s">
        <v>1349</v>
      </c>
      <c r="C202" s="5" t="s">
        <v>1228</v>
      </c>
      <c r="D202" s="3" t="s">
        <v>1350</v>
      </c>
      <c r="E202" s="3" t="s">
        <v>1351</v>
      </c>
      <c r="F202" s="38" t="s">
        <v>1340</v>
      </c>
      <c r="G202" s="38" t="s">
        <v>1341</v>
      </c>
      <c r="H202" s="3" t="s">
        <v>1352</v>
      </c>
      <c r="I202" s="2">
        <f>+K202/0.8</f>
        <v>21749.025000000001</v>
      </c>
      <c r="J202" s="2">
        <f>+I202-K202</f>
        <v>4349.8050000000003</v>
      </c>
      <c r="K202" s="93">
        <v>17399.22</v>
      </c>
      <c r="L202" s="2"/>
      <c r="M202" s="2"/>
      <c r="N202" s="2"/>
      <c r="O202" s="2"/>
      <c r="P202" s="2"/>
      <c r="Q202" s="2"/>
      <c r="R202" s="2"/>
      <c r="S202" s="2"/>
      <c r="T202" s="3"/>
    </row>
    <row r="203" spans="1:250" s="38" customFormat="1">
      <c r="A203" s="12" t="s">
        <v>846</v>
      </c>
      <c r="B203" s="12" t="s">
        <v>247</v>
      </c>
      <c r="C203" s="20">
        <v>40080</v>
      </c>
      <c r="D203" s="12" t="s">
        <v>847</v>
      </c>
      <c r="E203" s="12" t="s">
        <v>848</v>
      </c>
      <c r="F203" s="20">
        <v>40159</v>
      </c>
      <c r="G203" s="20">
        <v>40309</v>
      </c>
      <c r="H203" s="11" t="s">
        <v>849</v>
      </c>
      <c r="I203" s="1">
        <v>222761.63428571427</v>
      </c>
      <c r="J203" s="1">
        <v>27845.204285714284</v>
      </c>
      <c r="K203" s="97">
        <v>194916.43</v>
      </c>
      <c r="L203" s="1"/>
      <c r="M203" s="1"/>
      <c r="N203" s="1"/>
      <c r="O203" s="1"/>
      <c r="P203" s="1"/>
      <c r="Q203" s="1"/>
      <c r="R203" s="1"/>
      <c r="T203" s="65"/>
    </row>
    <row r="204" spans="1:250" s="38" customFormat="1">
      <c r="A204" s="12" t="s">
        <v>846</v>
      </c>
      <c r="B204" s="12" t="s">
        <v>247</v>
      </c>
      <c r="C204" s="16" t="s">
        <v>14</v>
      </c>
      <c r="D204" s="12" t="s">
        <v>853</v>
      </c>
      <c r="E204" s="12" t="s">
        <v>854</v>
      </c>
      <c r="F204" s="16" t="s">
        <v>30</v>
      </c>
      <c r="G204" s="16" t="s">
        <v>14</v>
      </c>
      <c r="H204" s="12" t="s">
        <v>852</v>
      </c>
      <c r="I204" s="1">
        <v>57757.8</v>
      </c>
      <c r="J204" s="1">
        <v>7219.72</v>
      </c>
      <c r="K204" s="97">
        <v>50538.080000000002</v>
      </c>
      <c r="L204" s="1"/>
      <c r="M204" s="1"/>
      <c r="N204" s="1"/>
      <c r="O204" s="1"/>
      <c r="P204" s="1"/>
      <c r="Q204" s="1"/>
      <c r="R204" s="1"/>
    </row>
    <row r="205" spans="1:250" s="38" customFormat="1">
      <c r="A205" s="12" t="s">
        <v>846</v>
      </c>
      <c r="B205" s="12" t="s">
        <v>247</v>
      </c>
      <c r="C205" s="16" t="s">
        <v>14</v>
      </c>
      <c r="D205" s="12" t="s">
        <v>850</v>
      </c>
      <c r="E205" s="12" t="s">
        <v>851</v>
      </c>
      <c r="F205" s="16" t="s">
        <v>248</v>
      </c>
      <c r="G205" s="16" t="s">
        <v>249</v>
      </c>
      <c r="H205" s="12" t="s">
        <v>852</v>
      </c>
      <c r="I205" s="1">
        <v>594000</v>
      </c>
      <c r="J205" s="1">
        <v>118800</v>
      </c>
      <c r="K205" s="97">
        <v>475200</v>
      </c>
      <c r="L205" s="1"/>
      <c r="M205" s="1"/>
      <c r="N205" s="1"/>
      <c r="O205" s="1"/>
      <c r="P205" s="1"/>
      <c r="Q205" s="1"/>
      <c r="R205" s="1"/>
    </row>
    <row r="206" spans="1:250" s="38" customFormat="1">
      <c r="A206" s="12" t="s">
        <v>846</v>
      </c>
      <c r="B206" s="12" t="s">
        <v>247</v>
      </c>
      <c r="C206" s="87">
        <v>40229</v>
      </c>
      <c r="D206" s="3" t="s">
        <v>855</v>
      </c>
      <c r="E206" s="3" t="s">
        <v>856</v>
      </c>
      <c r="F206" s="3" t="s">
        <v>172</v>
      </c>
      <c r="G206" s="3" t="s">
        <v>176</v>
      </c>
      <c r="H206" s="3" t="s">
        <v>857</v>
      </c>
      <c r="I206" s="2">
        <f>3095184.39/0.8</f>
        <v>3868980.4874999998</v>
      </c>
      <c r="J206" s="2">
        <f>I206*0.2</f>
        <v>773796.09750000003</v>
      </c>
      <c r="K206" s="97">
        <f>I206-J206</f>
        <v>3095184.3899999997</v>
      </c>
      <c r="M206" s="2"/>
      <c r="N206" s="1"/>
      <c r="O206" s="1"/>
      <c r="P206" s="1"/>
      <c r="Q206" s="56"/>
      <c r="R206" s="1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spans="1:250" s="38" customFormat="1">
      <c r="A207" s="3" t="s">
        <v>2634</v>
      </c>
      <c r="B207" s="3" t="s">
        <v>247</v>
      </c>
      <c r="C207" s="5" t="s">
        <v>2635</v>
      </c>
      <c r="D207" s="3" t="s">
        <v>2636</v>
      </c>
      <c r="E207" s="3" t="s">
        <v>2637</v>
      </c>
      <c r="F207" s="3" t="s">
        <v>205</v>
      </c>
      <c r="G207" s="3" t="s">
        <v>1618</v>
      </c>
      <c r="H207" s="3" t="s">
        <v>2638</v>
      </c>
      <c r="I207" s="2">
        <v>350042.8</v>
      </c>
      <c r="J207" s="2">
        <v>70008.56</v>
      </c>
      <c r="K207" s="93">
        <v>280034.24</v>
      </c>
      <c r="L207" s="2"/>
      <c r="M207" s="2"/>
      <c r="N207" s="2"/>
      <c r="O207" s="2"/>
      <c r="P207" s="2"/>
      <c r="Q207" s="2"/>
      <c r="R207" s="2"/>
      <c r="S207" s="3"/>
    </row>
    <row r="208" spans="1:250" s="38" customFormat="1">
      <c r="A208" s="3" t="s">
        <v>1353</v>
      </c>
      <c r="B208" s="3" t="s">
        <v>247</v>
      </c>
      <c r="C208" s="5" t="s">
        <v>12</v>
      </c>
      <c r="D208" s="3" t="s">
        <v>1354</v>
      </c>
      <c r="E208" s="3" t="s">
        <v>1355</v>
      </c>
      <c r="F208" s="3" t="s">
        <v>24</v>
      </c>
      <c r="G208" s="3" t="s">
        <v>7</v>
      </c>
      <c r="H208" s="3" t="s">
        <v>1356</v>
      </c>
      <c r="I208" s="2">
        <v>117685.73</v>
      </c>
      <c r="J208" s="2">
        <v>23537.15</v>
      </c>
      <c r="K208" s="93">
        <v>94148.58</v>
      </c>
      <c r="L208" s="2"/>
      <c r="M208" s="2"/>
      <c r="N208" s="2"/>
      <c r="O208" s="2"/>
      <c r="P208" s="2"/>
      <c r="Q208" s="2"/>
      <c r="R208" s="2"/>
      <c r="S208" s="2"/>
      <c r="T208" s="3"/>
    </row>
    <row r="209" spans="1:20" s="38" customFormat="1">
      <c r="A209" s="3" t="s">
        <v>1353</v>
      </c>
      <c r="B209" s="3" t="s">
        <v>247</v>
      </c>
      <c r="C209" s="5" t="s">
        <v>12</v>
      </c>
      <c r="D209" s="3" t="s">
        <v>1357</v>
      </c>
      <c r="E209" s="3" t="s">
        <v>1358</v>
      </c>
      <c r="F209" s="3" t="s">
        <v>24</v>
      </c>
      <c r="G209" s="3" t="s">
        <v>7</v>
      </c>
      <c r="H209" s="3" t="s">
        <v>1359</v>
      </c>
      <c r="I209" s="2">
        <v>124534.65000000001</v>
      </c>
      <c r="J209" s="2">
        <v>34082.980000000003</v>
      </c>
      <c r="K209" s="93">
        <v>90451.67</v>
      </c>
      <c r="L209" s="2"/>
      <c r="M209" s="2"/>
      <c r="N209" s="2"/>
      <c r="O209" s="2"/>
      <c r="P209" s="2"/>
      <c r="Q209" s="2"/>
      <c r="R209" s="2"/>
      <c r="S209" s="2"/>
      <c r="T209" s="3"/>
    </row>
    <row r="210" spans="1:20" s="38" customFormat="1">
      <c r="A210" s="3" t="s">
        <v>1353</v>
      </c>
      <c r="B210" s="3" t="s">
        <v>247</v>
      </c>
      <c r="C210" s="5" t="s">
        <v>16</v>
      </c>
      <c r="D210" s="3" t="s">
        <v>1360</v>
      </c>
      <c r="E210" s="3" t="s">
        <v>1355</v>
      </c>
      <c r="F210" s="3" t="s">
        <v>7</v>
      </c>
      <c r="G210" s="3" t="s">
        <v>204</v>
      </c>
      <c r="H210" s="3" t="s">
        <v>1356</v>
      </c>
      <c r="I210" s="2">
        <v>38143.089999999997</v>
      </c>
      <c r="J210" s="2">
        <v>7628.6180000000004</v>
      </c>
      <c r="K210" s="93">
        <v>30514.472000000002</v>
      </c>
      <c r="L210" s="2"/>
      <c r="M210" s="2"/>
      <c r="N210" s="2"/>
      <c r="O210" s="2"/>
      <c r="P210" s="2"/>
      <c r="Q210" s="2"/>
      <c r="R210" s="2"/>
      <c r="S210" s="2"/>
      <c r="T210" s="3"/>
    </row>
    <row r="211" spans="1:20" s="38" customFormat="1">
      <c r="A211" s="3" t="s">
        <v>1353</v>
      </c>
      <c r="B211" s="3" t="s">
        <v>247</v>
      </c>
      <c r="C211" s="5" t="s">
        <v>16</v>
      </c>
      <c r="D211" s="3" t="s">
        <v>1361</v>
      </c>
      <c r="E211" s="3" t="s">
        <v>1355</v>
      </c>
      <c r="F211" s="3" t="s">
        <v>204</v>
      </c>
      <c r="G211" s="3" t="s">
        <v>11</v>
      </c>
      <c r="H211" s="3" t="s">
        <v>1356</v>
      </c>
      <c r="I211" s="2">
        <v>270709.81</v>
      </c>
      <c r="J211" s="2">
        <v>54141.962</v>
      </c>
      <c r="K211" s="93">
        <v>216567.848</v>
      </c>
      <c r="L211" s="2"/>
      <c r="M211" s="2"/>
      <c r="N211" s="2"/>
      <c r="O211" s="2"/>
      <c r="P211" s="2"/>
      <c r="Q211" s="2"/>
      <c r="R211" s="2"/>
      <c r="S211" s="2"/>
      <c r="T211" s="3"/>
    </row>
    <row r="212" spans="1:20" s="38" customFormat="1">
      <c r="A212" s="3" t="s">
        <v>1353</v>
      </c>
      <c r="B212" s="3" t="s">
        <v>247</v>
      </c>
      <c r="C212" s="5" t="s">
        <v>16</v>
      </c>
      <c r="D212" s="3" t="s">
        <v>1362</v>
      </c>
      <c r="E212" s="3" t="s">
        <v>1358</v>
      </c>
      <c r="F212" s="3" t="s">
        <v>204</v>
      </c>
      <c r="G212" s="3" t="s">
        <v>11</v>
      </c>
      <c r="H212" s="3" t="s">
        <v>1359</v>
      </c>
      <c r="I212" s="2">
        <v>378623.60000000003</v>
      </c>
      <c r="J212" s="2">
        <v>75724.72</v>
      </c>
      <c r="K212" s="93">
        <v>302898.88</v>
      </c>
      <c r="L212" s="2"/>
      <c r="M212" s="2"/>
      <c r="N212" s="2"/>
      <c r="O212" s="2"/>
      <c r="P212" s="2"/>
      <c r="Q212" s="2"/>
      <c r="R212" s="2"/>
      <c r="S212" s="2"/>
      <c r="T212" s="3"/>
    </row>
    <row r="213" spans="1:20" s="38" customFormat="1">
      <c r="A213" s="3" t="s">
        <v>1353</v>
      </c>
      <c r="B213" s="3" t="s">
        <v>247</v>
      </c>
      <c r="C213" s="5" t="s">
        <v>16</v>
      </c>
      <c r="D213" s="3" t="s">
        <v>1363</v>
      </c>
      <c r="E213" s="3" t="s">
        <v>1358</v>
      </c>
      <c r="F213" s="3" t="s">
        <v>7</v>
      </c>
      <c r="G213" s="3" t="s">
        <v>204</v>
      </c>
      <c r="H213" s="3" t="s">
        <v>1359</v>
      </c>
      <c r="I213" s="2">
        <v>40011.1</v>
      </c>
      <c r="J213" s="2">
        <v>8002.22</v>
      </c>
      <c r="K213" s="93">
        <v>32008.880000000001</v>
      </c>
      <c r="L213" s="2"/>
      <c r="M213" s="2"/>
      <c r="N213" s="2"/>
      <c r="O213" s="2"/>
      <c r="P213" s="2"/>
      <c r="Q213" s="2"/>
      <c r="R213" s="2"/>
      <c r="S213" s="2"/>
      <c r="T213" s="3"/>
    </row>
    <row r="214" spans="1:20" s="38" customFormat="1">
      <c r="A214" s="3" t="s">
        <v>1353</v>
      </c>
      <c r="B214" s="3" t="s">
        <v>247</v>
      </c>
      <c r="C214" s="5" t="s">
        <v>1364</v>
      </c>
      <c r="D214" s="3" t="s">
        <v>1365</v>
      </c>
      <c r="E214" s="3" t="s">
        <v>1355</v>
      </c>
      <c r="F214" s="3" t="s">
        <v>11</v>
      </c>
      <c r="G214" s="3" t="s">
        <v>8</v>
      </c>
      <c r="H214" s="3" t="s">
        <v>1356</v>
      </c>
      <c r="I214" s="2">
        <v>85292.13</v>
      </c>
      <c r="J214" s="2">
        <v>17058.425999999999</v>
      </c>
      <c r="K214" s="93">
        <v>68233.703999999998</v>
      </c>
      <c r="L214" s="2"/>
      <c r="M214" s="2"/>
      <c r="N214" s="2"/>
      <c r="O214" s="2"/>
      <c r="P214" s="2"/>
      <c r="Q214" s="2"/>
      <c r="R214" s="2"/>
      <c r="S214" s="2"/>
      <c r="T214" s="3"/>
    </row>
    <row r="215" spans="1:20" s="38" customFormat="1">
      <c r="A215" s="3" t="s">
        <v>1353</v>
      </c>
      <c r="B215" s="3" t="s">
        <v>247</v>
      </c>
      <c r="C215" s="5" t="s">
        <v>1364</v>
      </c>
      <c r="D215" s="3" t="s">
        <v>1366</v>
      </c>
      <c r="E215" s="3" t="s">
        <v>1358</v>
      </c>
      <c r="F215" s="3" t="s">
        <v>11</v>
      </c>
      <c r="G215" s="3" t="s">
        <v>8</v>
      </c>
      <c r="H215" s="3" t="s">
        <v>1359</v>
      </c>
      <c r="I215" s="2">
        <v>119292.37</v>
      </c>
      <c r="J215" s="2">
        <v>23858.473999999998</v>
      </c>
      <c r="K215" s="93">
        <v>95433.895999999993</v>
      </c>
      <c r="L215" s="2"/>
      <c r="M215" s="2"/>
      <c r="N215" s="2"/>
      <c r="O215" s="2"/>
      <c r="P215" s="2"/>
      <c r="Q215" s="2"/>
      <c r="R215" s="2"/>
      <c r="S215" s="2"/>
      <c r="T215" s="3"/>
    </row>
    <row r="216" spans="1:20" s="38" customFormat="1">
      <c r="A216" s="33" t="s">
        <v>101</v>
      </c>
      <c r="B216" s="38" t="s">
        <v>102</v>
      </c>
      <c r="C216" s="33" t="s">
        <v>41</v>
      </c>
      <c r="D216" s="34" t="s">
        <v>531</v>
      </c>
      <c r="E216" s="10" t="s">
        <v>532</v>
      </c>
      <c r="F216" s="33" t="s">
        <v>7</v>
      </c>
      <c r="G216" s="34" t="s">
        <v>9</v>
      </c>
      <c r="H216" s="34" t="s">
        <v>533</v>
      </c>
      <c r="I216" s="35">
        <v>1142857.142857143</v>
      </c>
      <c r="J216" s="35">
        <v>142857.14285714296</v>
      </c>
      <c r="K216" s="92">
        <v>1000000</v>
      </c>
      <c r="L216" s="35"/>
      <c r="M216" s="35"/>
      <c r="N216" s="36"/>
      <c r="O216" s="36"/>
      <c r="P216" s="36"/>
      <c r="Q216" s="34"/>
      <c r="R216" s="36"/>
    </row>
    <row r="217" spans="1:20" s="38" customFormat="1">
      <c r="A217" s="33" t="s">
        <v>101</v>
      </c>
      <c r="B217" s="38" t="s">
        <v>102</v>
      </c>
      <c r="C217" s="33" t="s">
        <v>42</v>
      </c>
      <c r="D217" s="34" t="s">
        <v>534</v>
      </c>
      <c r="E217" s="10" t="s">
        <v>535</v>
      </c>
      <c r="F217" s="33" t="s">
        <v>189</v>
      </c>
      <c r="G217" s="34" t="s">
        <v>9</v>
      </c>
      <c r="H217" s="34" t="s">
        <v>533</v>
      </c>
      <c r="I217" s="18">
        <v>98712.999999999985</v>
      </c>
      <c r="J217" s="18">
        <v>19742.599999999991</v>
      </c>
      <c r="K217" s="100">
        <v>78970.399999999994</v>
      </c>
      <c r="L217" s="35"/>
      <c r="M217" s="35"/>
      <c r="N217" s="36"/>
      <c r="O217" s="36"/>
      <c r="P217" s="36"/>
      <c r="Q217" s="34"/>
      <c r="R217" s="36"/>
    </row>
    <row r="218" spans="1:20" s="38" customFormat="1">
      <c r="A218" s="33" t="s">
        <v>101</v>
      </c>
      <c r="B218" s="38" t="s">
        <v>102</v>
      </c>
      <c r="C218" s="33" t="s">
        <v>42</v>
      </c>
      <c r="D218" s="34" t="s">
        <v>536</v>
      </c>
      <c r="E218" s="10" t="s">
        <v>532</v>
      </c>
      <c r="F218" s="33" t="s">
        <v>358</v>
      </c>
      <c r="G218" s="34" t="s">
        <v>9</v>
      </c>
      <c r="H218" s="34" t="s">
        <v>533</v>
      </c>
      <c r="I218" s="35">
        <v>129324.02285714286</v>
      </c>
      <c r="J218" s="35">
        <v>16165.502857142856</v>
      </c>
      <c r="K218" s="96">
        <v>113158.52</v>
      </c>
      <c r="L218" s="35"/>
      <c r="M218" s="35"/>
      <c r="N218" s="36"/>
      <c r="O218" s="36"/>
      <c r="P218" s="36"/>
      <c r="Q218" s="34"/>
      <c r="R218" s="36"/>
    </row>
    <row r="219" spans="1:20" s="38" customFormat="1">
      <c r="A219" s="33" t="s">
        <v>101</v>
      </c>
      <c r="B219" s="38" t="s">
        <v>102</v>
      </c>
      <c r="C219" s="22" t="s">
        <v>9</v>
      </c>
      <c r="D219" s="11" t="s">
        <v>537</v>
      </c>
      <c r="E219" s="10" t="s">
        <v>532</v>
      </c>
      <c r="F219" s="22" t="s">
        <v>366</v>
      </c>
      <c r="G219" s="11" t="s">
        <v>9</v>
      </c>
      <c r="H219" s="11" t="s">
        <v>533</v>
      </c>
      <c r="I219" s="18">
        <v>109140.08</v>
      </c>
      <c r="J219" s="18">
        <v>13642.51</v>
      </c>
      <c r="K219" s="96">
        <v>95497.57</v>
      </c>
      <c r="L219" s="35"/>
      <c r="M219" s="35"/>
      <c r="N219" s="36"/>
      <c r="O219" s="36"/>
      <c r="P219" s="36"/>
      <c r="Q219" s="34"/>
    </row>
    <row r="220" spans="1:20" s="38" customFormat="1">
      <c r="A220" s="33" t="s">
        <v>101</v>
      </c>
      <c r="B220" s="38" t="s">
        <v>102</v>
      </c>
      <c r="C220" s="22" t="s">
        <v>9</v>
      </c>
      <c r="D220" s="11" t="s">
        <v>538</v>
      </c>
      <c r="E220" s="10" t="s">
        <v>532</v>
      </c>
      <c r="F220" s="22" t="s">
        <v>26</v>
      </c>
      <c r="G220" s="11" t="s">
        <v>9</v>
      </c>
      <c r="H220" s="11" t="s">
        <v>533</v>
      </c>
      <c r="I220" s="18">
        <v>33925.25</v>
      </c>
      <c r="J220" s="18">
        <v>4240.65625</v>
      </c>
      <c r="K220" s="96">
        <v>29684.59375</v>
      </c>
      <c r="L220" s="35"/>
      <c r="M220" s="35"/>
      <c r="N220" s="36"/>
      <c r="O220" s="36"/>
      <c r="P220" s="36"/>
      <c r="Q220" s="34"/>
    </row>
    <row r="221" spans="1:20" s="38" customFormat="1">
      <c r="A221" s="38" t="s">
        <v>101</v>
      </c>
      <c r="B221" s="38" t="s">
        <v>102</v>
      </c>
      <c r="C221" s="51" t="s">
        <v>14</v>
      </c>
      <c r="D221" s="38" t="s">
        <v>3188</v>
      </c>
      <c r="E221" s="38" t="s">
        <v>3189</v>
      </c>
      <c r="F221" s="38" t="s">
        <v>1798</v>
      </c>
      <c r="G221" s="38" t="s">
        <v>2843</v>
      </c>
      <c r="H221" s="38" t="s">
        <v>3190</v>
      </c>
      <c r="I221" s="4">
        <v>111346.88</v>
      </c>
      <c r="J221" s="4">
        <v>22269.38</v>
      </c>
      <c r="K221" s="99">
        <v>89077.5</v>
      </c>
      <c r="L221" s="4"/>
      <c r="M221" s="4"/>
      <c r="N221" s="4"/>
      <c r="O221" s="4"/>
      <c r="P221" s="4"/>
      <c r="Q221" s="4"/>
      <c r="R221" s="4"/>
    </row>
    <row r="222" spans="1:20" s="38" customFormat="1">
      <c r="A222" s="38" t="s">
        <v>101</v>
      </c>
      <c r="B222" s="38" t="s">
        <v>102</v>
      </c>
      <c r="C222" s="51" t="s">
        <v>13</v>
      </c>
      <c r="D222" s="38" t="s">
        <v>3191</v>
      </c>
      <c r="E222" s="38" t="s">
        <v>3192</v>
      </c>
      <c r="F222" s="38" t="s">
        <v>1267</v>
      </c>
      <c r="G222" s="38" t="s">
        <v>3101</v>
      </c>
      <c r="H222" s="38" t="s">
        <v>3193</v>
      </c>
      <c r="I222" s="4">
        <v>135000</v>
      </c>
      <c r="J222" s="4">
        <v>16875</v>
      </c>
      <c r="K222" s="99">
        <v>118125</v>
      </c>
      <c r="L222" s="4"/>
      <c r="M222" s="4"/>
      <c r="N222" s="4"/>
      <c r="O222" s="4"/>
      <c r="P222" s="4"/>
      <c r="Q222" s="4"/>
      <c r="R222" s="4"/>
    </row>
    <row r="223" spans="1:20" s="38" customFormat="1">
      <c r="A223" s="38" t="s">
        <v>101</v>
      </c>
      <c r="B223" s="38" t="s">
        <v>102</v>
      </c>
      <c r="C223" s="51" t="s">
        <v>152</v>
      </c>
      <c r="D223" s="38" t="s">
        <v>3194</v>
      </c>
      <c r="E223" s="38" t="s">
        <v>3195</v>
      </c>
      <c r="F223" s="38" t="s">
        <v>3196</v>
      </c>
      <c r="G223" s="38" t="s">
        <v>144</v>
      </c>
      <c r="H223" s="38" t="s">
        <v>3197</v>
      </c>
      <c r="I223" s="4">
        <v>102766.69</v>
      </c>
      <c r="J223" s="4">
        <v>12845.83625</v>
      </c>
      <c r="K223" s="99">
        <v>89920.853750000009</v>
      </c>
      <c r="L223" s="4"/>
      <c r="M223" s="4"/>
      <c r="N223" s="4"/>
      <c r="O223" s="4"/>
      <c r="P223" s="4"/>
      <c r="Q223" s="4"/>
      <c r="R223" s="4"/>
    </row>
    <row r="224" spans="1:20" s="38" customFormat="1">
      <c r="A224" s="3" t="s">
        <v>101</v>
      </c>
      <c r="B224" s="3" t="s">
        <v>102</v>
      </c>
      <c r="C224" s="5" t="s">
        <v>1839</v>
      </c>
      <c r="D224" s="3" t="s">
        <v>1840</v>
      </c>
      <c r="E224" s="3" t="s">
        <v>1841</v>
      </c>
      <c r="F224" s="3" t="s">
        <v>1255</v>
      </c>
      <c r="G224" s="3" t="s">
        <v>1842</v>
      </c>
      <c r="H224" s="3" t="s">
        <v>1843</v>
      </c>
      <c r="I224" s="2">
        <v>160256.25</v>
      </c>
      <c r="J224" s="2">
        <v>32051.25</v>
      </c>
      <c r="K224" s="93">
        <v>128205</v>
      </c>
      <c r="L224" s="2"/>
      <c r="M224" s="2"/>
      <c r="N224" s="2"/>
      <c r="O224" s="2"/>
      <c r="P224" s="2"/>
      <c r="Q224" s="2"/>
      <c r="R224" s="2"/>
    </row>
    <row r="225" spans="1:20" s="38" customFormat="1">
      <c r="A225" s="3" t="s">
        <v>101</v>
      </c>
      <c r="B225" s="3" t="s">
        <v>102</v>
      </c>
      <c r="C225" s="5" t="s">
        <v>1839</v>
      </c>
      <c r="D225" s="3" t="s">
        <v>1844</v>
      </c>
      <c r="E225" s="3" t="s">
        <v>1845</v>
      </c>
      <c r="F225" s="3" t="s">
        <v>1433</v>
      </c>
      <c r="G225" s="3" t="s">
        <v>1846</v>
      </c>
      <c r="H225" s="3" t="s">
        <v>1847</v>
      </c>
      <c r="I225" s="2">
        <v>453620</v>
      </c>
      <c r="J225" s="2">
        <v>90724</v>
      </c>
      <c r="K225" s="93">
        <v>362896</v>
      </c>
      <c r="L225" s="2"/>
      <c r="M225" s="2"/>
      <c r="N225" s="2"/>
      <c r="O225" s="2"/>
      <c r="P225" s="2"/>
      <c r="Q225" s="2"/>
      <c r="R225" s="2"/>
    </row>
    <row r="226" spans="1:20" s="38" customFormat="1">
      <c r="A226" s="3" t="s">
        <v>101</v>
      </c>
      <c r="B226" s="3" t="s">
        <v>102</v>
      </c>
      <c r="C226" s="5" t="s">
        <v>12</v>
      </c>
      <c r="D226" s="3" t="s">
        <v>1848</v>
      </c>
      <c r="E226" s="3" t="s">
        <v>1849</v>
      </c>
      <c r="F226" s="3" t="s">
        <v>191</v>
      </c>
      <c r="G226" s="3" t="s">
        <v>53</v>
      </c>
      <c r="H226" s="3" t="s">
        <v>1850</v>
      </c>
      <c r="I226" s="2">
        <v>12500</v>
      </c>
      <c r="J226" s="2">
        <v>2500</v>
      </c>
      <c r="K226" s="93">
        <v>10000</v>
      </c>
      <c r="L226" s="2"/>
      <c r="M226" s="2"/>
      <c r="N226" s="2"/>
      <c r="O226" s="2"/>
      <c r="P226" s="2"/>
      <c r="Q226" s="2"/>
      <c r="R226" s="2"/>
    </row>
    <row r="227" spans="1:20" s="38" customFormat="1">
      <c r="A227" s="3" t="s">
        <v>101</v>
      </c>
      <c r="B227" s="3" t="s">
        <v>102</v>
      </c>
      <c r="C227" s="5" t="s">
        <v>13</v>
      </c>
      <c r="D227" s="3" t="s">
        <v>1851</v>
      </c>
      <c r="E227" s="3" t="s">
        <v>1852</v>
      </c>
      <c r="F227" s="3" t="s">
        <v>59</v>
      </c>
      <c r="G227" s="3" t="s">
        <v>68</v>
      </c>
      <c r="H227" s="3" t="s">
        <v>1853</v>
      </c>
      <c r="I227" s="2">
        <f>60581.25/0.8</f>
        <v>75726.5625</v>
      </c>
      <c r="J227" s="2">
        <f>I227*0.2</f>
        <v>15145.3125</v>
      </c>
      <c r="K227" s="93">
        <f>I227-J227</f>
        <v>60581.25</v>
      </c>
      <c r="L227" s="2"/>
      <c r="M227" s="2"/>
      <c r="N227" s="2"/>
      <c r="O227" s="2"/>
      <c r="P227" s="2"/>
      <c r="Q227" s="2"/>
      <c r="R227" s="2"/>
    </row>
    <row r="228" spans="1:20" s="38" customFormat="1">
      <c r="A228" s="3" t="s">
        <v>101</v>
      </c>
      <c r="B228" s="3" t="s">
        <v>102</v>
      </c>
      <c r="C228" s="5" t="s">
        <v>13</v>
      </c>
      <c r="D228" s="3" t="s">
        <v>1854</v>
      </c>
      <c r="E228" s="3" t="s">
        <v>1855</v>
      </c>
      <c r="F228" s="3" t="s">
        <v>59</v>
      </c>
      <c r="G228" s="3" t="s">
        <v>68</v>
      </c>
      <c r="H228" s="3" t="s">
        <v>1853</v>
      </c>
      <c r="I228" s="2">
        <f>34683.64/0.8</f>
        <v>43354.549999999996</v>
      </c>
      <c r="J228" s="2">
        <f>I228*0.2</f>
        <v>8670.91</v>
      </c>
      <c r="K228" s="93">
        <f>I228-J228</f>
        <v>34683.64</v>
      </c>
      <c r="L228" s="2"/>
      <c r="M228" s="2"/>
      <c r="N228" s="2"/>
      <c r="O228" s="2"/>
      <c r="P228" s="2"/>
      <c r="Q228" s="2"/>
      <c r="R228" s="2"/>
    </row>
    <row r="229" spans="1:20" s="38" customFormat="1">
      <c r="A229" s="3" t="s">
        <v>101</v>
      </c>
      <c r="B229" s="3" t="s">
        <v>102</v>
      </c>
      <c r="C229" s="5" t="s">
        <v>235</v>
      </c>
      <c r="D229" s="3" t="s">
        <v>1856</v>
      </c>
      <c r="E229" s="3" t="s">
        <v>1857</v>
      </c>
      <c r="F229" s="3" t="s">
        <v>1858</v>
      </c>
      <c r="G229" s="3" t="s">
        <v>211</v>
      </c>
      <c r="H229" s="3" t="s">
        <v>1859</v>
      </c>
      <c r="I229" s="2">
        <v>682721.92500000005</v>
      </c>
      <c r="J229" s="2">
        <v>136544.38500000001</v>
      </c>
      <c r="K229" s="93">
        <v>546177.54</v>
      </c>
      <c r="L229" s="2"/>
      <c r="M229" s="2"/>
      <c r="N229" s="2"/>
      <c r="O229" s="2"/>
      <c r="P229" s="2"/>
      <c r="Q229" s="2"/>
      <c r="R229" s="2"/>
    </row>
    <row r="230" spans="1:20" s="38" customFormat="1">
      <c r="A230" s="38" t="s">
        <v>1860</v>
      </c>
      <c r="B230" s="38" t="s">
        <v>1861</v>
      </c>
      <c r="C230" s="51" t="s">
        <v>14</v>
      </c>
      <c r="D230" s="38" t="s">
        <v>3198</v>
      </c>
      <c r="E230" s="38" t="s">
        <v>3199</v>
      </c>
      <c r="F230" s="38" t="s">
        <v>1839</v>
      </c>
      <c r="G230" s="38" t="s">
        <v>2049</v>
      </c>
      <c r="H230" s="38" t="s">
        <v>3200</v>
      </c>
      <c r="I230" s="4">
        <v>38750</v>
      </c>
      <c r="J230" s="4">
        <v>4843.75</v>
      </c>
      <c r="K230" s="99">
        <v>33906.25</v>
      </c>
      <c r="L230" s="4"/>
      <c r="M230" s="4"/>
      <c r="N230" s="4"/>
      <c r="O230" s="4"/>
      <c r="P230" s="4"/>
      <c r="Q230" s="4"/>
      <c r="R230" s="4"/>
    </row>
    <row r="231" spans="1:20" s="38" customFormat="1">
      <c r="A231" s="38" t="s">
        <v>1860</v>
      </c>
      <c r="B231" s="38" t="s">
        <v>1861</v>
      </c>
      <c r="C231" s="51" t="s">
        <v>14</v>
      </c>
      <c r="D231" s="38" t="s">
        <v>3201</v>
      </c>
      <c r="E231" s="38" t="s">
        <v>3202</v>
      </c>
      <c r="F231" s="38" t="s">
        <v>376</v>
      </c>
      <c r="G231" s="38" t="s">
        <v>377</v>
      </c>
      <c r="H231" s="38" t="s">
        <v>3203</v>
      </c>
      <c r="I231" s="4">
        <f>+K231/0.8</f>
        <v>116390.52499999999</v>
      </c>
      <c r="J231" s="4">
        <f>+I231-K231</f>
        <v>23278.104999999996</v>
      </c>
      <c r="K231" s="99">
        <f>164062.5-70950.08</f>
        <v>93112.42</v>
      </c>
      <c r="L231" s="4"/>
      <c r="M231" s="4"/>
      <c r="N231" s="4"/>
      <c r="O231" s="4"/>
      <c r="P231" s="4"/>
      <c r="Q231" s="4"/>
      <c r="R231" s="4"/>
    </row>
    <row r="232" spans="1:20" s="38" customFormat="1">
      <c r="A232" s="3" t="s">
        <v>1860</v>
      </c>
      <c r="B232" s="3" t="s">
        <v>1861</v>
      </c>
      <c r="C232" s="5" t="s">
        <v>14</v>
      </c>
      <c r="D232" s="3" t="s">
        <v>1862</v>
      </c>
      <c r="E232" s="3" t="s">
        <v>1863</v>
      </c>
      <c r="F232" s="3" t="s">
        <v>1864</v>
      </c>
      <c r="G232" s="3" t="s">
        <v>1865</v>
      </c>
      <c r="H232" s="3" t="s">
        <v>1866</v>
      </c>
      <c r="I232" s="2">
        <v>14685.66</v>
      </c>
      <c r="J232" s="2">
        <v>2937.13</v>
      </c>
      <c r="K232" s="93">
        <v>11748.53</v>
      </c>
      <c r="L232" s="2"/>
      <c r="M232" s="2"/>
      <c r="N232" s="2"/>
      <c r="O232" s="2"/>
      <c r="P232" s="2"/>
      <c r="Q232" s="2"/>
      <c r="R232" s="2"/>
    </row>
    <row r="233" spans="1:20" s="38" customFormat="1">
      <c r="A233" s="3" t="s">
        <v>1860</v>
      </c>
      <c r="B233" s="3" t="s">
        <v>1861</v>
      </c>
      <c r="C233" s="5" t="s">
        <v>14</v>
      </c>
      <c r="D233" s="3" t="s">
        <v>1867</v>
      </c>
      <c r="E233" s="3" t="s">
        <v>1868</v>
      </c>
      <c r="F233" s="3" t="s">
        <v>1864</v>
      </c>
      <c r="G233" s="3" t="s">
        <v>1869</v>
      </c>
      <c r="H233" s="3" t="s">
        <v>1866</v>
      </c>
      <c r="I233" s="2">
        <f>15670.88/0.8</f>
        <v>19588.599999999999</v>
      </c>
      <c r="J233" s="2">
        <f>I233*20/100</f>
        <v>3917.72</v>
      </c>
      <c r="K233" s="93">
        <f>I233-J233</f>
        <v>15670.88</v>
      </c>
      <c r="L233" s="2"/>
      <c r="M233" s="2"/>
      <c r="N233" s="2"/>
      <c r="O233" s="2"/>
      <c r="P233" s="2"/>
      <c r="Q233" s="2"/>
      <c r="R233" s="2"/>
    </row>
    <row r="234" spans="1:20" s="38" customFormat="1">
      <c r="A234" s="3" t="s">
        <v>1860</v>
      </c>
      <c r="B234" s="3" t="s">
        <v>1861</v>
      </c>
      <c r="C234" s="5" t="s">
        <v>12</v>
      </c>
      <c r="D234" s="3" t="s">
        <v>1870</v>
      </c>
      <c r="E234" s="3" t="s">
        <v>1871</v>
      </c>
      <c r="F234" s="3" t="s">
        <v>1872</v>
      </c>
      <c r="G234" s="3" t="s">
        <v>1873</v>
      </c>
      <c r="H234" s="3" t="s">
        <v>1874</v>
      </c>
      <c r="I234" s="2">
        <v>100000</v>
      </c>
      <c r="J234" s="2">
        <v>12500</v>
      </c>
      <c r="K234" s="93">
        <v>87500</v>
      </c>
      <c r="L234" s="2"/>
      <c r="M234" s="2"/>
      <c r="N234" s="2"/>
      <c r="O234" s="2"/>
      <c r="P234" s="2"/>
      <c r="Q234" s="2"/>
      <c r="R234" s="2"/>
    </row>
    <row r="235" spans="1:20" s="38" customFormat="1">
      <c r="A235" s="3" t="s">
        <v>1860</v>
      </c>
      <c r="B235" s="3" t="s">
        <v>1861</v>
      </c>
      <c r="C235" s="5" t="s">
        <v>1233</v>
      </c>
      <c r="D235" s="3" t="s">
        <v>1875</v>
      </c>
      <c r="E235" s="3" t="s">
        <v>1876</v>
      </c>
      <c r="F235" s="3" t="s">
        <v>1877</v>
      </c>
      <c r="G235" s="3" t="s">
        <v>1878</v>
      </c>
      <c r="H235" s="3" t="s">
        <v>1879</v>
      </c>
      <c r="I235" s="2">
        <v>322650</v>
      </c>
      <c r="J235" s="2">
        <v>40331.25</v>
      </c>
      <c r="K235" s="93">
        <v>282318.75</v>
      </c>
      <c r="L235" s="2"/>
      <c r="M235" s="2"/>
      <c r="N235" s="2"/>
      <c r="O235" s="2"/>
      <c r="P235" s="2"/>
      <c r="Q235" s="2"/>
      <c r="R235" s="2"/>
    </row>
    <row r="236" spans="1:20" s="38" customFormat="1">
      <c r="A236" s="3" t="s">
        <v>1860</v>
      </c>
      <c r="B236" s="3" t="s">
        <v>1861</v>
      </c>
      <c r="C236" s="5" t="s">
        <v>1383</v>
      </c>
      <c r="D236" s="3" t="s">
        <v>1880</v>
      </c>
      <c r="E236" s="3" t="s">
        <v>1881</v>
      </c>
      <c r="F236" s="3" t="s">
        <v>90</v>
      </c>
      <c r="G236" s="3" t="s">
        <v>1882</v>
      </c>
      <c r="H236" s="3" t="s">
        <v>1866</v>
      </c>
      <c r="I236" s="2">
        <f>2500/0.8</f>
        <v>3125</v>
      </c>
      <c r="J236" s="2">
        <f>I236*20/100</f>
        <v>625</v>
      </c>
      <c r="K236" s="93">
        <f>I236-J236</f>
        <v>2500</v>
      </c>
      <c r="L236" s="2"/>
      <c r="M236" s="2"/>
      <c r="N236" s="2"/>
      <c r="O236" s="2"/>
      <c r="P236" s="2"/>
      <c r="Q236" s="2"/>
      <c r="R236" s="2"/>
    </row>
    <row r="237" spans="1:20" s="38" customFormat="1">
      <c r="A237" s="38" t="s">
        <v>342</v>
      </c>
      <c r="B237" s="38" t="s">
        <v>343</v>
      </c>
      <c r="C237" s="51" t="s">
        <v>9</v>
      </c>
      <c r="D237" s="38" t="s">
        <v>3204</v>
      </c>
      <c r="E237" s="38" t="s">
        <v>3205</v>
      </c>
      <c r="F237" s="38" t="s">
        <v>1710</v>
      </c>
      <c r="G237" s="38" t="s">
        <v>378</v>
      </c>
      <c r="H237" s="38" t="s">
        <v>3206</v>
      </c>
      <c r="I237" s="4">
        <v>300000</v>
      </c>
      <c r="J237" s="4">
        <v>37500</v>
      </c>
      <c r="K237" s="99">
        <v>262500</v>
      </c>
      <c r="L237" s="4"/>
      <c r="M237" s="4"/>
      <c r="N237" s="4"/>
      <c r="O237" s="4"/>
      <c r="P237" s="4"/>
      <c r="Q237" s="4"/>
      <c r="R237" s="4"/>
    </row>
    <row r="238" spans="1:20" s="38" customFormat="1">
      <c r="A238" s="38" t="s">
        <v>342</v>
      </c>
      <c r="B238" s="38" t="s">
        <v>343</v>
      </c>
      <c r="C238" s="51" t="s">
        <v>9</v>
      </c>
      <c r="D238" s="38" t="s">
        <v>3207</v>
      </c>
      <c r="E238" s="38" t="s">
        <v>3208</v>
      </c>
      <c r="F238" s="38" t="s">
        <v>2393</v>
      </c>
      <c r="G238" s="38" t="s">
        <v>3209</v>
      </c>
      <c r="H238" s="38" t="s">
        <v>3210</v>
      </c>
      <c r="I238" s="4">
        <v>264000</v>
      </c>
      <c r="J238" s="4">
        <v>33000</v>
      </c>
      <c r="K238" s="99">
        <v>231000</v>
      </c>
      <c r="L238" s="4"/>
      <c r="M238" s="4"/>
      <c r="N238" s="4"/>
      <c r="O238" s="4"/>
      <c r="P238" s="4"/>
      <c r="Q238" s="4"/>
      <c r="R238" s="4"/>
    </row>
    <row r="239" spans="1:20" s="38" customFormat="1">
      <c r="A239" s="3" t="s">
        <v>2556</v>
      </c>
      <c r="B239" s="3" t="s">
        <v>2557</v>
      </c>
      <c r="C239" s="87">
        <v>40314</v>
      </c>
      <c r="D239" s="3" t="s">
        <v>2558</v>
      </c>
      <c r="E239" s="3" t="s">
        <v>2559</v>
      </c>
      <c r="F239" s="3" t="s">
        <v>7</v>
      </c>
      <c r="G239" s="3" t="s">
        <v>8</v>
      </c>
      <c r="H239" s="3" t="s">
        <v>2560</v>
      </c>
      <c r="I239" s="2">
        <f>25138.52/0.8</f>
        <v>31423.149999999998</v>
      </c>
      <c r="J239" s="2">
        <f>I239*0.2</f>
        <v>6284.63</v>
      </c>
      <c r="K239" s="93">
        <f>I239-J239</f>
        <v>25138.519999999997</v>
      </c>
      <c r="L239" s="2"/>
      <c r="M239" s="2"/>
      <c r="N239" s="2"/>
      <c r="O239" s="2"/>
      <c r="P239" s="2"/>
      <c r="Q239" s="2"/>
      <c r="R239" s="2"/>
      <c r="S239" s="3"/>
    </row>
    <row r="240" spans="1:20" s="55" customFormat="1">
      <c r="A240" s="3" t="s">
        <v>2556</v>
      </c>
      <c r="B240" s="3" t="s">
        <v>2557</v>
      </c>
      <c r="C240" s="5" t="s">
        <v>38</v>
      </c>
      <c r="D240" s="3" t="s">
        <v>2561</v>
      </c>
      <c r="E240" s="3" t="s">
        <v>2559</v>
      </c>
      <c r="F240" s="3" t="s">
        <v>7</v>
      </c>
      <c r="G240" s="3" t="s">
        <v>8</v>
      </c>
      <c r="H240" s="3" t="s">
        <v>2560</v>
      </c>
      <c r="I240" s="2">
        <f>499117.41/0.8</f>
        <v>623896.76249999995</v>
      </c>
      <c r="J240" s="2">
        <f>I240*0.2</f>
        <v>124779.35249999999</v>
      </c>
      <c r="K240" s="93">
        <f>I240-J240</f>
        <v>499117.41</v>
      </c>
      <c r="L240" s="2"/>
      <c r="M240" s="2"/>
      <c r="N240" s="2"/>
      <c r="O240" s="2"/>
      <c r="P240" s="2"/>
      <c r="Q240" s="2"/>
      <c r="R240" s="2"/>
      <c r="S240" s="3"/>
      <c r="T240" s="38"/>
    </row>
    <row r="241" spans="1:258" s="38" customFormat="1">
      <c r="A241" s="3" t="s">
        <v>2556</v>
      </c>
      <c r="B241" s="3" t="s">
        <v>2557</v>
      </c>
      <c r="C241" s="87">
        <v>40682</v>
      </c>
      <c r="D241" s="3" t="s">
        <v>2562</v>
      </c>
      <c r="E241" s="3" t="s">
        <v>2563</v>
      </c>
      <c r="F241" s="3" t="s">
        <v>2564</v>
      </c>
      <c r="G241" s="3" t="s">
        <v>138</v>
      </c>
      <c r="H241" s="3" t="s">
        <v>2560</v>
      </c>
      <c r="I241" s="2">
        <f>206517.47/0.875</f>
        <v>236019.9657142857</v>
      </c>
      <c r="J241" s="2">
        <f>I241*0.125</f>
        <v>29502.495714285713</v>
      </c>
      <c r="K241" s="93">
        <f>I241-J241</f>
        <v>206517.47</v>
      </c>
      <c r="L241" s="2"/>
      <c r="M241" s="2"/>
      <c r="N241" s="2"/>
      <c r="O241" s="2"/>
      <c r="P241" s="2"/>
      <c r="Q241" s="2"/>
      <c r="R241" s="2"/>
      <c r="S241" s="3"/>
    </row>
    <row r="242" spans="1:258" s="38" customFormat="1">
      <c r="A242" s="12" t="s">
        <v>215</v>
      </c>
      <c r="B242" s="12" t="s">
        <v>216</v>
      </c>
      <c r="C242" s="16" t="s">
        <v>14</v>
      </c>
      <c r="D242" s="12" t="s">
        <v>721</v>
      </c>
      <c r="E242" s="12" t="s">
        <v>722</v>
      </c>
      <c r="F242" s="12" t="s">
        <v>723</v>
      </c>
      <c r="G242" s="12" t="s">
        <v>217</v>
      </c>
      <c r="H242" s="12" t="s">
        <v>724</v>
      </c>
      <c r="I242" s="1">
        <v>1592787.9000000001</v>
      </c>
      <c r="J242" s="1">
        <v>318557.58</v>
      </c>
      <c r="K242" s="97">
        <v>1274230.32</v>
      </c>
      <c r="L242" s="1"/>
      <c r="M242" s="1"/>
      <c r="N242" s="1"/>
      <c r="O242" s="1"/>
      <c r="P242" s="1"/>
      <c r="Q242" s="1"/>
      <c r="R242" s="1"/>
    </row>
    <row r="243" spans="1:258" s="38" customFormat="1">
      <c r="A243" s="12" t="s">
        <v>215</v>
      </c>
      <c r="B243" s="12" t="s">
        <v>216</v>
      </c>
      <c r="C243" s="16" t="s">
        <v>14</v>
      </c>
      <c r="D243" s="12" t="s">
        <v>725</v>
      </c>
      <c r="E243" s="12" t="s">
        <v>726</v>
      </c>
      <c r="F243" s="12" t="s">
        <v>30</v>
      </c>
      <c r="G243" s="12" t="s">
        <v>31</v>
      </c>
      <c r="H243" s="12" t="s">
        <v>727</v>
      </c>
      <c r="I243" s="1">
        <v>208151.02000000002</v>
      </c>
      <c r="J243" s="1">
        <v>69383.67</v>
      </c>
      <c r="K243" s="97">
        <v>138767.35000000003</v>
      </c>
      <c r="L243" s="1"/>
      <c r="M243" s="1"/>
      <c r="N243" s="1"/>
      <c r="O243" s="1"/>
      <c r="P243" s="1"/>
      <c r="Q243" s="1"/>
      <c r="R243" s="1"/>
    </row>
    <row r="244" spans="1:258" s="38" customFormat="1">
      <c r="A244" s="12" t="s">
        <v>215</v>
      </c>
      <c r="B244" s="12" t="s">
        <v>216</v>
      </c>
      <c r="C244" s="20">
        <v>40309</v>
      </c>
      <c r="D244" s="14" t="s">
        <v>1168</v>
      </c>
      <c r="E244" s="14" t="s">
        <v>763</v>
      </c>
      <c r="F244" s="14" t="s">
        <v>177</v>
      </c>
      <c r="G244" s="14" t="s">
        <v>279</v>
      </c>
      <c r="H244" s="14" t="s">
        <v>764</v>
      </c>
      <c r="I244" s="4">
        <f>+K244/0.8</f>
        <v>139037.61249999999</v>
      </c>
      <c r="J244" s="4">
        <f>+I244-K244</f>
        <v>27807.522499999992</v>
      </c>
      <c r="K244" s="99">
        <v>111230.09</v>
      </c>
      <c r="L244" s="4"/>
      <c r="M244" s="2"/>
      <c r="N244" s="1"/>
      <c r="O244" s="1"/>
      <c r="P244" s="1"/>
      <c r="Q244" s="71"/>
      <c r="R244" s="1"/>
    </row>
    <row r="245" spans="1:258" s="38" customFormat="1">
      <c r="A245" s="12" t="s">
        <v>215</v>
      </c>
      <c r="B245" s="12" t="s">
        <v>216</v>
      </c>
      <c r="C245" s="16" t="s">
        <v>12</v>
      </c>
      <c r="D245" s="12" t="s">
        <v>728</v>
      </c>
      <c r="E245" s="12" t="s">
        <v>729</v>
      </c>
      <c r="F245" s="12" t="s">
        <v>396</v>
      </c>
      <c r="G245" s="12" t="s">
        <v>13</v>
      </c>
      <c r="H245" s="12" t="s">
        <v>730</v>
      </c>
      <c r="I245" s="1">
        <f>+K245/0.8</f>
        <v>52112.037499999991</v>
      </c>
      <c r="J245" s="1">
        <f>+I245-K245</f>
        <v>10422.407499999994</v>
      </c>
      <c r="K245" s="97">
        <v>41689.629999999997</v>
      </c>
      <c r="L245" s="1"/>
      <c r="M245" s="1"/>
      <c r="N245" s="1"/>
      <c r="O245" s="1"/>
      <c r="P245" s="1"/>
      <c r="Q245" s="1"/>
      <c r="R245" s="1"/>
      <c r="T245" s="52"/>
      <c r="U245" s="52"/>
      <c r="V245" s="52"/>
      <c r="W245" s="52"/>
    </row>
    <row r="246" spans="1:258" s="38" customFormat="1">
      <c r="A246" s="12" t="s">
        <v>215</v>
      </c>
      <c r="B246" s="12" t="s">
        <v>216</v>
      </c>
      <c r="C246" s="16" t="s">
        <v>12</v>
      </c>
      <c r="D246" s="12" t="s">
        <v>731</v>
      </c>
      <c r="E246" s="12" t="s">
        <v>732</v>
      </c>
      <c r="F246" s="12" t="s">
        <v>30</v>
      </c>
      <c r="G246" s="12" t="s">
        <v>31</v>
      </c>
      <c r="H246" s="12" t="s">
        <v>733</v>
      </c>
      <c r="I246" s="1">
        <v>1567.0588235294117</v>
      </c>
      <c r="J246" s="1">
        <v>235.05882352941174</v>
      </c>
      <c r="K246" s="97">
        <v>1332</v>
      </c>
      <c r="L246" s="1"/>
      <c r="M246" s="1"/>
      <c r="N246" s="1"/>
      <c r="O246" s="1"/>
      <c r="P246" s="1"/>
      <c r="Q246" s="1"/>
      <c r="R246" s="1"/>
    </row>
    <row r="247" spans="1:258" s="38" customFormat="1">
      <c r="A247" s="12" t="s">
        <v>215</v>
      </c>
      <c r="B247" s="12" t="s">
        <v>216</v>
      </c>
      <c r="C247" s="16" t="s">
        <v>13</v>
      </c>
      <c r="D247" s="12" t="s">
        <v>734</v>
      </c>
      <c r="E247" s="12" t="s">
        <v>726</v>
      </c>
      <c r="F247" s="12" t="s">
        <v>59</v>
      </c>
      <c r="G247" s="12" t="s">
        <v>68</v>
      </c>
      <c r="H247" s="12" t="s">
        <v>727</v>
      </c>
      <c r="I247" s="1">
        <v>417160.55</v>
      </c>
      <c r="J247" s="1">
        <v>83432.11</v>
      </c>
      <c r="K247" s="97">
        <v>333728.44</v>
      </c>
      <c r="L247" s="1"/>
      <c r="M247" s="1"/>
      <c r="N247" s="1"/>
      <c r="O247" s="1"/>
      <c r="P247" s="1"/>
      <c r="Q247" s="1"/>
      <c r="R247" s="1"/>
    </row>
    <row r="248" spans="1:258" s="38" customFormat="1">
      <c r="A248" s="12" t="s">
        <v>215</v>
      </c>
      <c r="B248" s="12" t="s">
        <v>216</v>
      </c>
      <c r="C248" s="16" t="s">
        <v>16</v>
      </c>
      <c r="D248" s="12" t="s">
        <v>735</v>
      </c>
      <c r="E248" s="12" t="s">
        <v>736</v>
      </c>
      <c r="F248" s="12" t="s">
        <v>189</v>
      </c>
      <c r="G248" s="12" t="s">
        <v>113</v>
      </c>
      <c r="H248" s="12" t="s">
        <v>737</v>
      </c>
      <c r="I248" s="1">
        <v>6921.58</v>
      </c>
      <c r="J248" s="19">
        <v>1384.316</v>
      </c>
      <c r="K248" s="97">
        <v>5537.2640000000001</v>
      </c>
      <c r="L248" s="1"/>
      <c r="M248" s="1"/>
      <c r="N248" s="1"/>
      <c r="O248" s="1"/>
      <c r="P248" s="1"/>
      <c r="Q248" s="1"/>
      <c r="R248" s="1"/>
      <c r="X248" s="49"/>
      <c r="Y248" s="49"/>
      <c r="Z248" s="49"/>
      <c r="AA248" s="49"/>
      <c r="AB248" s="49"/>
      <c r="AC248" s="49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  <c r="CP248" s="34"/>
      <c r="CQ248" s="34"/>
      <c r="CR248" s="34"/>
      <c r="CS248" s="34"/>
      <c r="CT248" s="34"/>
      <c r="CU248" s="34"/>
      <c r="CV248" s="34"/>
      <c r="CW248" s="34"/>
      <c r="CX248" s="34"/>
      <c r="CY248" s="34"/>
      <c r="CZ248" s="34"/>
      <c r="DA248" s="34"/>
      <c r="DB248" s="34"/>
      <c r="DC248" s="34"/>
      <c r="DD248" s="34"/>
      <c r="DE248" s="34"/>
      <c r="DF248" s="34"/>
      <c r="DG248" s="34"/>
      <c r="DH248" s="34"/>
      <c r="DI248" s="34"/>
      <c r="DJ248" s="34"/>
      <c r="DK248" s="34"/>
      <c r="DL248" s="34"/>
      <c r="DM248" s="34"/>
      <c r="DN248" s="34"/>
      <c r="DO248" s="34"/>
      <c r="DP248" s="34"/>
      <c r="DQ248" s="34"/>
      <c r="DR248" s="34"/>
      <c r="DS248" s="34"/>
      <c r="DT248" s="34"/>
      <c r="DU248" s="34"/>
      <c r="DV248" s="34"/>
      <c r="DW248" s="34"/>
      <c r="DX248" s="34"/>
      <c r="DY248" s="34"/>
      <c r="DZ248" s="34"/>
      <c r="EA248" s="34"/>
      <c r="EB248" s="34"/>
      <c r="EC248" s="34"/>
      <c r="ED248" s="34"/>
      <c r="EE248" s="34"/>
      <c r="EF248" s="34"/>
      <c r="EG248" s="34"/>
      <c r="EH248" s="34"/>
      <c r="EI248" s="34"/>
      <c r="EJ248" s="34"/>
      <c r="EK248" s="34"/>
      <c r="EL248" s="34"/>
      <c r="EM248" s="34"/>
      <c r="EN248" s="34"/>
      <c r="EO248" s="34"/>
      <c r="EP248" s="34"/>
      <c r="EQ248" s="34"/>
      <c r="ER248" s="34"/>
      <c r="ES248" s="34"/>
      <c r="ET248" s="34"/>
      <c r="EU248" s="34"/>
      <c r="EV248" s="34"/>
      <c r="EW248" s="34"/>
      <c r="EX248" s="34"/>
      <c r="EY248" s="34"/>
      <c r="EZ248" s="34"/>
      <c r="FA248" s="34"/>
      <c r="FB248" s="34"/>
      <c r="FC248" s="34"/>
      <c r="FD248" s="34"/>
      <c r="FE248" s="34"/>
      <c r="FF248" s="34"/>
      <c r="FG248" s="34"/>
      <c r="FH248" s="34"/>
      <c r="FI248" s="34"/>
      <c r="FJ248" s="34"/>
      <c r="FK248" s="34"/>
      <c r="FL248" s="34"/>
      <c r="FM248" s="34"/>
      <c r="FN248" s="34"/>
      <c r="FO248" s="34"/>
      <c r="FP248" s="34"/>
      <c r="FQ248" s="34"/>
      <c r="FR248" s="34"/>
      <c r="FS248" s="34"/>
      <c r="FT248" s="34"/>
      <c r="FU248" s="34"/>
      <c r="FV248" s="34"/>
      <c r="FW248" s="34"/>
      <c r="FX248" s="34"/>
      <c r="FY248" s="34"/>
      <c r="FZ248" s="34"/>
      <c r="GA248" s="34"/>
      <c r="GB248" s="34"/>
      <c r="GC248" s="34"/>
      <c r="GD248" s="34"/>
      <c r="GE248" s="34"/>
      <c r="GF248" s="34"/>
      <c r="GG248" s="34"/>
      <c r="GH248" s="34"/>
      <c r="GI248" s="34"/>
      <c r="GJ248" s="34"/>
      <c r="GK248" s="34"/>
      <c r="GL248" s="34"/>
      <c r="GM248" s="34"/>
      <c r="GN248" s="34"/>
      <c r="GO248" s="34"/>
      <c r="GP248" s="34"/>
      <c r="GQ248" s="34"/>
      <c r="GR248" s="34"/>
      <c r="GS248" s="34"/>
      <c r="GT248" s="34"/>
      <c r="GU248" s="34"/>
      <c r="GV248" s="34"/>
      <c r="GW248" s="34"/>
      <c r="GX248" s="34"/>
      <c r="GY248" s="34"/>
      <c r="GZ248" s="34"/>
      <c r="HA248" s="34"/>
      <c r="HB248" s="34"/>
      <c r="HC248" s="34"/>
      <c r="HD248" s="34"/>
      <c r="HE248" s="34"/>
      <c r="HF248" s="34"/>
      <c r="HG248" s="34"/>
      <c r="HH248" s="34"/>
      <c r="HI248" s="34"/>
      <c r="HJ248" s="34"/>
      <c r="HK248" s="34"/>
      <c r="HL248" s="34"/>
      <c r="HM248" s="34"/>
      <c r="HN248" s="34"/>
      <c r="HO248" s="34"/>
      <c r="HP248" s="34"/>
      <c r="HQ248" s="34"/>
      <c r="HR248" s="34"/>
      <c r="HS248" s="34"/>
      <c r="HT248" s="34"/>
      <c r="HU248" s="34"/>
      <c r="HV248" s="34"/>
      <c r="HW248" s="34"/>
      <c r="HX248" s="34"/>
      <c r="HY248" s="34"/>
      <c r="HZ248" s="34"/>
      <c r="IA248" s="34"/>
      <c r="IB248" s="34"/>
      <c r="IC248" s="34"/>
      <c r="ID248" s="34"/>
      <c r="IE248" s="34"/>
      <c r="IF248" s="34"/>
      <c r="IG248" s="34"/>
      <c r="IH248" s="34"/>
      <c r="II248" s="34"/>
      <c r="IJ248" s="34"/>
      <c r="IK248" s="34"/>
      <c r="IL248" s="34"/>
      <c r="IM248" s="34"/>
      <c r="IN248" s="34"/>
      <c r="IO248" s="34"/>
      <c r="IP248" s="34"/>
      <c r="IQ248" s="34"/>
      <c r="IR248" s="34"/>
      <c r="IS248" s="34"/>
      <c r="IT248" s="34"/>
    </row>
    <row r="249" spans="1:258" s="38" customFormat="1">
      <c r="A249" s="12" t="s">
        <v>215</v>
      </c>
      <c r="B249" s="12" t="s">
        <v>216</v>
      </c>
      <c r="C249" s="16" t="s">
        <v>16</v>
      </c>
      <c r="D249" s="12" t="s">
        <v>738</v>
      </c>
      <c r="E249" s="12" t="s">
        <v>739</v>
      </c>
      <c r="F249" s="12" t="s">
        <v>189</v>
      </c>
      <c r="G249" s="12" t="s">
        <v>113</v>
      </c>
      <c r="H249" s="12" t="s">
        <v>740</v>
      </c>
      <c r="I249" s="1">
        <v>36827.800000000003</v>
      </c>
      <c r="J249" s="19">
        <v>7365.56</v>
      </c>
      <c r="K249" s="97">
        <v>29462.240000000002</v>
      </c>
      <c r="L249" s="1"/>
      <c r="M249" s="1"/>
      <c r="N249" s="1"/>
      <c r="O249" s="1"/>
      <c r="P249" s="1"/>
      <c r="Q249" s="1"/>
      <c r="R249" s="1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  <c r="BH249" s="52"/>
      <c r="BI249" s="52"/>
      <c r="BJ249" s="52"/>
      <c r="BK249" s="52"/>
      <c r="BL249" s="52"/>
      <c r="BM249" s="52"/>
      <c r="BN249" s="52"/>
      <c r="BO249" s="52"/>
      <c r="BP249" s="52"/>
      <c r="BQ249" s="52"/>
      <c r="BR249" s="52"/>
      <c r="BS249" s="52"/>
      <c r="BT249" s="52"/>
      <c r="BU249" s="52"/>
      <c r="BV249" s="52"/>
      <c r="BW249" s="52"/>
      <c r="BX249" s="52"/>
      <c r="BY249" s="52"/>
      <c r="BZ249" s="52"/>
      <c r="CA249" s="52"/>
      <c r="CB249" s="52"/>
      <c r="CC249" s="52"/>
      <c r="CD249" s="52"/>
      <c r="CE249" s="52"/>
      <c r="CF249" s="52"/>
      <c r="CG249" s="52"/>
      <c r="CH249" s="52"/>
      <c r="CI249" s="52"/>
      <c r="CJ249" s="52"/>
      <c r="CK249" s="52"/>
      <c r="CL249" s="52"/>
      <c r="CM249" s="52"/>
      <c r="CN249" s="52"/>
      <c r="CO249" s="52"/>
      <c r="CP249" s="52"/>
      <c r="CQ249" s="52"/>
      <c r="CR249" s="52"/>
      <c r="CS249" s="52"/>
      <c r="CT249" s="52"/>
      <c r="CU249" s="52"/>
      <c r="CV249" s="52"/>
      <c r="CW249" s="52"/>
      <c r="CX249" s="52"/>
      <c r="CY249" s="52"/>
      <c r="CZ249" s="52"/>
      <c r="DA249" s="52"/>
      <c r="DB249" s="52"/>
      <c r="DC249" s="52"/>
      <c r="DD249" s="52"/>
      <c r="DE249" s="52"/>
      <c r="DF249" s="52"/>
      <c r="DG249" s="52"/>
      <c r="DH249" s="52"/>
      <c r="DI249" s="52"/>
      <c r="DJ249" s="52"/>
      <c r="DK249" s="52"/>
      <c r="DL249" s="52"/>
      <c r="DM249" s="52"/>
      <c r="DN249" s="52"/>
      <c r="DO249" s="52"/>
      <c r="DP249" s="52"/>
      <c r="DQ249" s="52"/>
      <c r="DR249" s="52"/>
      <c r="DS249" s="52"/>
      <c r="DT249" s="52"/>
      <c r="DU249" s="52"/>
      <c r="DV249" s="52"/>
      <c r="DW249" s="52"/>
      <c r="DX249" s="52"/>
      <c r="DY249" s="52"/>
      <c r="DZ249" s="52"/>
      <c r="EA249" s="52"/>
      <c r="EB249" s="52"/>
      <c r="EC249" s="52"/>
      <c r="ED249" s="52"/>
      <c r="EE249" s="52"/>
      <c r="EF249" s="52"/>
      <c r="EG249" s="52"/>
      <c r="EH249" s="52"/>
      <c r="EI249" s="52"/>
      <c r="EJ249" s="52"/>
      <c r="EK249" s="52"/>
      <c r="EL249" s="52"/>
      <c r="EM249" s="52"/>
      <c r="EN249" s="52"/>
      <c r="EO249" s="52"/>
      <c r="EP249" s="52"/>
      <c r="EQ249" s="52"/>
      <c r="ER249" s="52"/>
      <c r="ES249" s="52"/>
      <c r="ET249" s="52"/>
      <c r="EU249" s="52"/>
      <c r="EV249" s="52"/>
      <c r="EW249" s="52"/>
      <c r="EX249" s="52"/>
      <c r="EY249" s="52"/>
      <c r="EZ249" s="52"/>
      <c r="FA249" s="52"/>
      <c r="FB249" s="52"/>
      <c r="FC249" s="52"/>
      <c r="FD249" s="52"/>
      <c r="FE249" s="52"/>
      <c r="FF249" s="52"/>
      <c r="FG249" s="52"/>
      <c r="FH249" s="52"/>
      <c r="FI249" s="52"/>
      <c r="FJ249" s="52"/>
      <c r="FK249" s="52"/>
      <c r="FL249" s="52"/>
      <c r="FM249" s="52"/>
      <c r="FN249" s="52"/>
      <c r="FO249" s="52"/>
      <c r="FP249" s="52"/>
      <c r="FQ249" s="52"/>
      <c r="FR249" s="52"/>
      <c r="FS249" s="52"/>
      <c r="FT249" s="52"/>
      <c r="FU249" s="52"/>
      <c r="FV249" s="52"/>
      <c r="FW249" s="52"/>
      <c r="FX249" s="52"/>
      <c r="FY249" s="52"/>
      <c r="FZ249" s="52"/>
      <c r="GA249" s="52"/>
      <c r="GB249" s="52"/>
      <c r="GC249" s="52"/>
      <c r="GD249" s="52"/>
      <c r="GE249" s="52"/>
      <c r="GF249" s="52"/>
      <c r="GG249" s="52"/>
      <c r="GH249" s="52"/>
      <c r="GI249" s="52"/>
      <c r="GJ249" s="52"/>
      <c r="GK249" s="52"/>
      <c r="GL249" s="52"/>
      <c r="GM249" s="52"/>
      <c r="GN249" s="52"/>
      <c r="GO249" s="52"/>
      <c r="GP249" s="52"/>
      <c r="GQ249" s="52"/>
      <c r="GR249" s="52"/>
      <c r="GS249" s="52"/>
      <c r="GT249" s="52"/>
      <c r="GU249" s="52"/>
      <c r="GV249" s="52"/>
      <c r="GW249" s="52"/>
      <c r="GX249" s="52"/>
      <c r="GY249" s="52"/>
      <c r="GZ249" s="52"/>
      <c r="HA249" s="52"/>
      <c r="HB249" s="52"/>
      <c r="HC249" s="52"/>
      <c r="HD249" s="52"/>
      <c r="HE249" s="52"/>
      <c r="HF249" s="52"/>
      <c r="HG249" s="52"/>
      <c r="HH249" s="52"/>
      <c r="HI249" s="52"/>
      <c r="HJ249" s="52"/>
      <c r="HK249" s="52"/>
      <c r="HL249" s="52"/>
      <c r="HM249" s="52"/>
      <c r="HN249" s="52"/>
      <c r="HO249" s="52"/>
      <c r="HP249" s="52"/>
      <c r="HQ249" s="52"/>
      <c r="HR249" s="52"/>
      <c r="HS249" s="52"/>
      <c r="HT249" s="52"/>
      <c r="HU249" s="52"/>
      <c r="HV249" s="52"/>
      <c r="HW249" s="52"/>
      <c r="HX249" s="52"/>
      <c r="HY249" s="52"/>
      <c r="HZ249" s="52"/>
      <c r="IA249" s="52"/>
      <c r="IB249" s="52"/>
      <c r="IC249" s="52"/>
      <c r="ID249" s="52"/>
      <c r="IE249" s="52"/>
      <c r="IF249" s="52"/>
      <c r="IG249" s="52"/>
      <c r="IH249" s="52"/>
      <c r="II249" s="52"/>
      <c r="IJ249" s="52"/>
      <c r="IK249" s="52"/>
      <c r="IL249" s="52"/>
      <c r="IM249" s="52"/>
      <c r="IN249" s="52"/>
      <c r="IO249" s="52"/>
      <c r="IP249" s="52"/>
      <c r="IQ249" s="52"/>
      <c r="IR249" s="52"/>
      <c r="IS249" s="52"/>
      <c r="IT249" s="52"/>
      <c r="IU249" s="52"/>
      <c r="IV249" s="52"/>
      <c r="IW249" s="52"/>
      <c r="IX249" s="52"/>
    </row>
    <row r="250" spans="1:258" s="38" customFormat="1">
      <c r="A250" s="12" t="s">
        <v>215</v>
      </c>
      <c r="B250" s="12" t="s">
        <v>216</v>
      </c>
      <c r="C250" s="16" t="s">
        <v>16</v>
      </c>
      <c r="D250" s="12" t="s">
        <v>741</v>
      </c>
      <c r="E250" s="12" t="s">
        <v>742</v>
      </c>
      <c r="F250" s="12" t="s">
        <v>189</v>
      </c>
      <c r="G250" s="12" t="s">
        <v>139</v>
      </c>
      <c r="H250" s="12" t="s">
        <v>740</v>
      </c>
      <c r="I250" s="1">
        <v>36827.800000000003</v>
      </c>
      <c r="J250" s="19">
        <v>7365.56</v>
      </c>
      <c r="K250" s="97">
        <v>29462.240000000002</v>
      </c>
      <c r="L250" s="1"/>
      <c r="M250" s="1"/>
      <c r="N250" s="1"/>
      <c r="O250" s="1"/>
      <c r="P250" s="1"/>
      <c r="Q250" s="1"/>
      <c r="R250" s="1"/>
    </row>
    <row r="251" spans="1:258" s="52" customFormat="1">
      <c r="A251" s="12" t="s">
        <v>215</v>
      </c>
      <c r="B251" s="12" t="s">
        <v>216</v>
      </c>
      <c r="C251" s="16" t="s">
        <v>373</v>
      </c>
      <c r="D251" s="12" t="s">
        <v>743</v>
      </c>
      <c r="E251" s="12" t="s">
        <v>744</v>
      </c>
      <c r="F251" s="12" t="s">
        <v>26</v>
      </c>
      <c r="G251" s="12" t="s">
        <v>154</v>
      </c>
      <c r="H251" s="12" t="s">
        <v>733</v>
      </c>
      <c r="I251" s="19">
        <v>374920.08</v>
      </c>
      <c r="J251" s="19">
        <v>74984.016000000003</v>
      </c>
      <c r="K251" s="97">
        <v>299936.06400000001</v>
      </c>
      <c r="L251" s="1"/>
      <c r="M251" s="1"/>
      <c r="N251" s="1"/>
      <c r="O251" s="1"/>
      <c r="P251" s="1"/>
      <c r="Q251" s="1"/>
      <c r="R251" s="1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X251" s="38"/>
      <c r="BY251" s="38"/>
      <c r="BZ251" s="38"/>
      <c r="CA251" s="38"/>
      <c r="CB251" s="38"/>
      <c r="CC251" s="38"/>
      <c r="CD251" s="38"/>
      <c r="CE251" s="38"/>
      <c r="CF251" s="38"/>
      <c r="CG251" s="38"/>
      <c r="CH251" s="38"/>
      <c r="CI251" s="38"/>
      <c r="CJ251" s="38"/>
      <c r="CK251" s="38"/>
      <c r="CL251" s="38"/>
      <c r="CM251" s="38"/>
      <c r="CN251" s="38"/>
      <c r="CO251" s="38"/>
      <c r="CP251" s="38"/>
      <c r="CQ251" s="38"/>
      <c r="CR251" s="38"/>
      <c r="CS251" s="38"/>
      <c r="CT251" s="38"/>
      <c r="CU251" s="38"/>
      <c r="CV251" s="38"/>
      <c r="CW251" s="38"/>
      <c r="CX251" s="38"/>
      <c r="CY251" s="38"/>
      <c r="CZ251" s="38"/>
      <c r="DA251" s="38"/>
      <c r="DB251" s="38"/>
      <c r="DC251" s="38"/>
      <c r="DD251" s="38"/>
      <c r="DE251" s="38"/>
      <c r="DF251" s="38"/>
      <c r="DG251" s="38"/>
      <c r="DH251" s="38"/>
      <c r="DI251" s="38"/>
      <c r="DJ251" s="38"/>
      <c r="DK251" s="38"/>
      <c r="DL251" s="38"/>
      <c r="DM251" s="38"/>
      <c r="DN251" s="38"/>
      <c r="DO251" s="38"/>
      <c r="DP251" s="38"/>
      <c r="DQ251" s="38"/>
      <c r="DR251" s="38"/>
      <c r="DS251" s="38"/>
      <c r="DT251" s="38"/>
      <c r="DU251" s="38"/>
      <c r="DV251" s="38"/>
      <c r="DW251" s="38"/>
      <c r="DX251" s="38"/>
      <c r="DY251" s="38"/>
      <c r="DZ251" s="38"/>
      <c r="EA251" s="38"/>
      <c r="EB251" s="38"/>
      <c r="EC251" s="38"/>
      <c r="ED251" s="38"/>
      <c r="EE251" s="38"/>
      <c r="EF251" s="38"/>
      <c r="EG251" s="38"/>
      <c r="EH251" s="38"/>
      <c r="EI251" s="38"/>
      <c r="EJ251" s="38"/>
      <c r="EK251" s="38"/>
      <c r="EL251" s="38"/>
      <c r="EM251" s="38"/>
      <c r="EN251" s="38"/>
      <c r="EO251" s="38"/>
      <c r="EP251" s="38"/>
      <c r="EQ251" s="38"/>
      <c r="ER251" s="38"/>
      <c r="ES251" s="38"/>
      <c r="ET251" s="38"/>
      <c r="EU251" s="38"/>
      <c r="EV251" s="38"/>
      <c r="EW251" s="38"/>
      <c r="EX251" s="38"/>
      <c r="EY251" s="38"/>
      <c r="EZ251" s="38"/>
      <c r="FA251" s="38"/>
      <c r="FB251" s="38"/>
      <c r="FC251" s="38"/>
      <c r="FD251" s="38"/>
      <c r="FE251" s="38"/>
      <c r="FF251" s="38"/>
      <c r="FG251" s="38"/>
      <c r="FH251" s="38"/>
      <c r="FI251" s="38"/>
      <c r="FJ251" s="38"/>
      <c r="FK251" s="38"/>
      <c r="FL251" s="38"/>
      <c r="FM251" s="38"/>
      <c r="FN251" s="38"/>
      <c r="FO251" s="38"/>
      <c r="FP251" s="38"/>
      <c r="FQ251" s="38"/>
      <c r="FR251" s="38"/>
      <c r="FS251" s="38"/>
      <c r="FT251" s="38"/>
      <c r="FU251" s="38"/>
      <c r="FV251" s="38"/>
      <c r="FW251" s="38"/>
      <c r="FX251" s="38"/>
      <c r="FY251" s="38"/>
      <c r="FZ251" s="38"/>
      <c r="GA251" s="38"/>
      <c r="GB251" s="38"/>
      <c r="GC251" s="38"/>
      <c r="GD251" s="38"/>
      <c r="GE251" s="38"/>
      <c r="GF251" s="38"/>
      <c r="GG251" s="38"/>
      <c r="GH251" s="38"/>
      <c r="GI251" s="38"/>
      <c r="GJ251" s="38"/>
      <c r="GK251" s="38"/>
      <c r="GL251" s="38"/>
      <c r="GM251" s="38"/>
      <c r="GN251" s="38"/>
      <c r="GO251" s="38"/>
      <c r="GP251" s="38"/>
      <c r="GQ251" s="38"/>
      <c r="GR251" s="38"/>
      <c r="GS251" s="38"/>
      <c r="GT251" s="38"/>
      <c r="GU251" s="38"/>
      <c r="GV251" s="38"/>
      <c r="GW251" s="38"/>
      <c r="GX251" s="38"/>
      <c r="GY251" s="38"/>
      <c r="GZ251" s="38"/>
      <c r="HA251" s="38"/>
      <c r="HB251" s="38"/>
      <c r="HC251" s="38"/>
      <c r="HD251" s="38"/>
      <c r="HE251" s="38"/>
      <c r="HF251" s="38"/>
      <c r="HG251" s="38"/>
      <c r="HH251" s="38"/>
      <c r="HI251" s="38"/>
      <c r="HJ251" s="38"/>
      <c r="HK251" s="38"/>
      <c r="HL251" s="38"/>
      <c r="HM251" s="38"/>
      <c r="HN251" s="38"/>
      <c r="HO251" s="38"/>
      <c r="HP251" s="38"/>
      <c r="HQ251" s="38"/>
      <c r="HR251" s="38"/>
      <c r="HS251" s="38"/>
      <c r="HT251" s="38"/>
      <c r="HU251" s="38"/>
      <c r="HV251" s="38"/>
      <c r="HW251" s="38"/>
      <c r="HX251" s="38"/>
      <c r="HY251" s="38"/>
      <c r="HZ251" s="38"/>
      <c r="IA251" s="38"/>
      <c r="IB251" s="38"/>
      <c r="IC251" s="38"/>
      <c r="ID251" s="38"/>
      <c r="IE251" s="38"/>
      <c r="IF251" s="38"/>
      <c r="IG251" s="38"/>
      <c r="IH251" s="38"/>
      <c r="II251" s="38"/>
      <c r="IJ251" s="38"/>
      <c r="IK251" s="38"/>
      <c r="IL251" s="38"/>
      <c r="IM251" s="38"/>
      <c r="IN251" s="38"/>
      <c r="IO251" s="38"/>
      <c r="IP251" s="38"/>
      <c r="IQ251" s="38"/>
      <c r="IR251" s="38"/>
      <c r="IS251" s="38"/>
      <c r="IT251" s="38"/>
      <c r="IU251" s="38"/>
      <c r="IV251" s="38"/>
      <c r="IW251" s="38"/>
      <c r="IX251" s="38"/>
    </row>
    <row r="252" spans="1:258" s="52" customFormat="1">
      <c r="A252" s="12" t="s">
        <v>215</v>
      </c>
      <c r="B252" s="12" t="s">
        <v>216</v>
      </c>
      <c r="C252" s="16" t="s">
        <v>745</v>
      </c>
      <c r="D252" s="12" t="s">
        <v>746</v>
      </c>
      <c r="E252" s="12" t="s">
        <v>747</v>
      </c>
      <c r="F252" s="12" t="s">
        <v>26</v>
      </c>
      <c r="G252" s="12" t="s">
        <v>184</v>
      </c>
      <c r="H252" s="12" t="s">
        <v>748</v>
      </c>
      <c r="I252" s="19">
        <v>75000</v>
      </c>
      <c r="J252" s="19">
        <v>15000</v>
      </c>
      <c r="K252" s="97">
        <v>60000</v>
      </c>
      <c r="L252" s="1"/>
      <c r="M252" s="1"/>
      <c r="N252" s="1"/>
      <c r="O252" s="1"/>
      <c r="P252" s="1"/>
      <c r="Q252" s="1"/>
      <c r="R252" s="1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  <c r="CE252" s="38"/>
      <c r="CF252" s="38"/>
      <c r="CG252" s="38"/>
      <c r="CH252" s="38"/>
      <c r="CI252" s="38"/>
      <c r="CJ252" s="38"/>
      <c r="CK252" s="38"/>
      <c r="CL252" s="38"/>
      <c r="CM252" s="38"/>
      <c r="CN252" s="38"/>
      <c r="CO252" s="38"/>
      <c r="CP252" s="38"/>
      <c r="CQ252" s="38"/>
      <c r="CR252" s="38"/>
      <c r="CS252" s="38"/>
      <c r="CT252" s="38"/>
      <c r="CU252" s="38"/>
      <c r="CV252" s="38"/>
      <c r="CW252" s="38"/>
      <c r="CX252" s="38"/>
      <c r="CY252" s="38"/>
      <c r="CZ252" s="38"/>
      <c r="DA252" s="38"/>
      <c r="DB252" s="38"/>
      <c r="DC252" s="38"/>
      <c r="DD252" s="38"/>
      <c r="DE252" s="38"/>
      <c r="DF252" s="38"/>
      <c r="DG252" s="38"/>
      <c r="DH252" s="38"/>
      <c r="DI252" s="38"/>
      <c r="DJ252" s="38"/>
      <c r="DK252" s="38"/>
      <c r="DL252" s="38"/>
      <c r="DM252" s="38"/>
      <c r="DN252" s="38"/>
      <c r="DO252" s="38"/>
      <c r="DP252" s="38"/>
      <c r="DQ252" s="38"/>
      <c r="DR252" s="38"/>
      <c r="DS252" s="38"/>
      <c r="DT252" s="38"/>
      <c r="DU252" s="38"/>
      <c r="DV252" s="38"/>
      <c r="DW252" s="38"/>
      <c r="DX252" s="38"/>
      <c r="DY252" s="38"/>
      <c r="DZ252" s="38"/>
      <c r="EA252" s="38"/>
      <c r="EB252" s="38"/>
      <c r="EC252" s="38"/>
      <c r="ED252" s="38"/>
      <c r="EE252" s="38"/>
      <c r="EF252" s="38"/>
      <c r="EG252" s="38"/>
      <c r="EH252" s="38"/>
      <c r="EI252" s="38"/>
      <c r="EJ252" s="38"/>
      <c r="EK252" s="38"/>
      <c r="EL252" s="38"/>
      <c r="EM252" s="38"/>
      <c r="EN252" s="38"/>
      <c r="EO252" s="38"/>
      <c r="EP252" s="38"/>
      <c r="EQ252" s="38"/>
      <c r="ER252" s="38"/>
      <c r="ES252" s="38"/>
      <c r="ET252" s="38"/>
      <c r="EU252" s="38"/>
      <c r="EV252" s="38"/>
      <c r="EW252" s="38"/>
      <c r="EX252" s="38"/>
      <c r="EY252" s="38"/>
      <c r="EZ252" s="38"/>
      <c r="FA252" s="38"/>
      <c r="FB252" s="38"/>
      <c r="FC252" s="38"/>
      <c r="FD252" s="38"/>
      <c r="FE252" s="38"/>
      <c r="FF252" s="38"/>
      <c r="FG252" s="38"/>
      <c r="FH252" s="38"/>
      <c r="FI252" s="38"/>
      <c r="FJ252" s="38"/>
      <c r="FK252" s="38"/>
      <c r="FL252" s="38"/>
      <c r="FM252" s="38"/>
      <c r="FN252" s="38"/>
      <c r="FO252" s="38"/>
      <c r="FP252" s="38"/>
      <c r="FQ252" s="38"/>
      <c r="FR252" s="38"/>
      <c r="FS252" s="38"/>
      <c r="FT252" s="38"/>
      <c r="FU252" s="38"/>
      <c r="FV252" s="38"/>
      <c r="FW252" s="38"/>
      <c r="FX252" s="38"/>
      <c r="FY252" s="38"/>
      <c r="FZ252" s="38"/>
      <c r="GA252" s="38"/>
      <c r="GB252" s="38"/>
      <c r="GC252" s="38"/>
      <c r="GD252" s="38"/>
      <c r="GE252" s="38"/>
      <c r="GF252" s="38"/>
      <c r="GG252" s="38"/>
      <c r="GH252" s="38"/>
      <c r="GI252" s="38"/>
      <c r="GJ252" s="38"/>
      <c r="GK252" s="38"/>
      <c r="GL252" s="38"/>
      <c r="GM252" s="38"/>
      <c r="GN252" s="38"/>
      <c r="GO252" s="38"/>
      <c r="GP252" s="38"/>
      <c r="GQ252" s="38"/>
      <c r="GR252" s="38"/>
      <c r="GS252" s="38"/>
      <c r="GT252" s="38"/>
      <c r="GU252" s="38"/>
      <c r="GV252" s="38"/>
      <c r="GW252" s="38"/>
      <c r="GX252" s="38"/>
      <c r="GY252" s="38"/>
      <c r="GZ252" s="38"/>
      <c r="HA252" s="38"/>
      <c r="HB252" s="38"/>
      <c r="HC252" s="38"/>
      <c r="HD252" s="38"/>
      <c r="HE252" s="38"/>
      <c r="HF252" s="38"/>
      <c r="HG252" s="38"/>
      <c r="HH252" s="38"/>
      <c r="HI252" s="38"/>
      <c r="HJ252" s="38"/>
      <c r="HK252" s="38"/>
      <c r="HL252" s="38"/>
      <c r="HM252" s="38"/>
      <c r="HN252" s="38"/>
      <c r="HO252" s="38"/>
      <c r="HP252" s="38"/>
      <c r="HQ252" s="38"/>
      <c r="HR252" s="38"/>
      <c r="HS252" s="38"/>
      <c r="HT252" s="38"/>
      <c r="HU252" s="38"/>
      <c r="HV252" s="38"/>
      <c r="HW252" s="38"/>
      <c r="HX252" s="38"/>
      <c r="HY252" s="38"/>
      <c r="HZ252" s="38"/>
      <c r="IA252" s="38"/>
      <c r="IB252" s="38"/>
      <c r="IC252" s="38"/>
      <c r="ID252" s="38"/>
      <c r="IE252" s="38"/>
      <c r="IF252" s="38"/>
      <c r="IG252" s="38"/>
      <c r="IH252" s="38"/>
      <c r="II252" s="38"/>
      <c r="IJ252" s="38"/>
      <c r="IK252" s="38"/>
      <c r="IL252" s="38"/>
      <c r="IM252" s="38"/>
      <c r="IN252" s="38"/>
      <c r="IO252" s="38"/>
      <c r="IP252" s="38"/>
      <c r="IQ252" s="38"/>
      <c r="IR252" s="38"/>
      <c r="IS252" s="38"/>
      <c r="IT252" s="38"/>
      <c r="IU252" s="38"/>
      <c r="IV252" s="38"/>
      <c r="IW252" s="38"/>
      <c r="IX252" s="38"/>
    </row>
    <row r="253" spans="1:258" s="52" customFormat="1">
      <c r="A253" s="12" t="s">
        <v>215</v>
      </c>
      <c r="B253" s="12" t="s">
        <v>216</v>
      </c>
      <c r="C253" s="16" t="s">
        <v>148</v>
      </c>
      <c r="D253" s="12" t="s">
        <v>749</v>
      </c>
      <c r="E253" s="12" t="s">
        <v>750</v>
      </c>
      <c r="F253" s="12" t="s">
        <v>148</v>
      </c>
      <c r="G253" s="12" t="s">
        <v>220</v>
      </c>
      <c r="H253" s="12" t="s">
        <v>751</v>
      </c>
      <c r="I253" s="19">
        <v>170000</v>
      </c>
      <c r="J253" s="19">
        <v>34000</v>
      </c>
      <c r="K253" s="97">
        <v>136000</v>
      </c>
      <c r="L253" s="1"/>
      <c r="M253" s="1"/>
      <c r="N253" s="1"/>
      <c r="O253" s="1"/>
      <c r="P253" s="1"/>
      <c r="Q253" s="1"/>
      <c r="R253" s="1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  <c r="BY253" s="38"/>
      <c r="BZ253" s="38"/>
      <c r="CA253" s="38"/>
      <c r="CB253" s="38"/>
      <c r="CC253" s="38"/>
      <c r="CD253" s="38"/>
      <c r="CE253" s="38"/>
      <c r="CF253" s="38"/>
      <c r="CG253" s="38"/>
      <c r="CH253" s="38"/>
      <c r="CI253" s="38"/>
      <c r="CJ253" s="38"/>
      <c r="CK253" s="38"/>
      <c r="CL253" s="38"/>
      <c r="CM253" s="38"/>
      <c r="CN253" s="38"/>
      <c r="CO253" s="38"/>
      <c r="CP253" s="38"/>
      <c r="CQ253" s="38"/>
      <c r="CR253" s="38"/>
      <c r="CS253" s="38"/>
      <c r="CT253" s="38"/>
      <c r="CU253" s="38"/>
      <c r="CV253" s="38"/>
      <c r="CW253" s="38"/>
      <c r="CX253" s="38"/>
      <c r="CY253" s="38"/>
      <c r="CZ253" s="38"/>
      <c r="DA253" s="38"/>
      <c r="DB253" s="38"/>
      <c r="DC253" s="38"/>
      <c r="DD253" s="38"/>
      <c r="DE253" s="38"/>
      <c r="DF253" s="38"/>
      <c r="DG253" s="38"/>
      <c r="DH253" s="38"/>
      <c r="DI253" s="38"/>
      <c r="DJ253" s="38"/>
      <c r="DK253" s="38"/>
      <c r="DL253" s="38"/>
      <c r="DM253" s="38"/>
      <c r="DN253" s="38"/>
      <c r="DO253" s="38"/>
      <c r="DP253" s="38"/>
      <c r="DQ253" s="38"/>
      <c r="DR253" s="38"/>
      <c r="DS253" s="38"/>
      <c r="DT253" s="38"/>
      <c r="DU253" s="38"/>
      <c r="DV253" s="38"/>
      <c r="DW253" s="38"/>
      <c r="DX253" s="38"/>
      <c r="DY253" s="38"/>
      <c r="DZ253" s="38"/>
      <c r="EA253" s="38"/>
      <c r="EB253" s="38"/>
      <c r="EC253" s="38"/>
      <c r="ED253" s="38"/>
      <c r="EE253" s="38"/>
      <c r="EF253" s="38"/>
      <c r="EG253" s="38"/>
      <c r="EH253" s="38"/>
      <c r="EI253" s="38"/>
      <c r="EJ253" s="38"/>
      <c r="EK253" s="38"/>
      <c r="EL253" s="38"/>
      <c r="EM253" s="38"/>
      <c r="EN253" s="38"/>
      <c r="EO253" s="38"/>
      <c r="EP253" s="38"/>
      <c r="EQ253" s="38"/>
      <c r="ER253" s="38"/>
      <c r="ES253" s="38"/>
      <c r="ET253" s="38"/>
      <c r="EU253" s="38"/>
      <c r="EV253" s="38"/>
      <c r="EW253" s="38"/>
      <c r="EX253" s="38"/>
      <c r="EY253" s="38"/>
      <c r="EZ253" s="38"/>
      <c r="FA253" s="38"/>
      <c r="FB253" s="38"/>
      <c r="FC253" s="38"/>
      <c r="FD253" s="38"/>
      <c r="FE253" s="38"/>
      <c r="FF253" s="38"/>
      <c r="FG253" s="38"/>
      <c r="FH253" s="38"/>
      <c r="FI253" s="38"/>
      <c r="FJ253" s="38"/>
      <c r="FK253" s="38"/>
      <c r="FL253" s="38"/>
      <c r="FM253" s="38"/>
      <c r="FN253" s="38"/>
      <c r="FO253" s="38"/>
      <c r="FP253" s="38"/>
      <c r="FQ253" s="38"/>
      <c r="FR253" s="38"/>
      <c r="FS253" s="38"/>
      <c r="FT253" s="38"/>
      <c r="FU253" s="38"/>
      <c r="FV253" s="38"/>
      <c r="FW253" s="38"/>
      <c r="FX253" s="38"/>
      <c r="FY253" s="38"/>
      <c r="FZ253" s="38"/>
      <c r="GA253" s="38"/>
      <c r="GB253" s="38"/>
      <c r="GC253" s="38"/>
      <c r="GD253" s="38"/>
      <c r="GE253" s="38"/>
      <c r="GF253" s="38"/>
      <c r="GG253" s="38"/>
      <c r="GH253" s="38"/>
      <c r="GI253" s="38"/>
      <c r="GJ253" s="38"/>
      <c r="GK253" s="38"/>
      <c r="GL253" s="38"/>
      <c r="GM253" s="38"/>
      <c r="GN253" s="38"/>
      <c r="GO253" s="38"/>
      <c r="GP253" s="38"/>
      <c r="GQ253" s="38"/>
      <c r="GR253" s="38"/>
      <c r="GS253" s="38"/>
      <c r="GT253" s="38"/>
      <c r="GU253" s="38"/>
      <c r="GV253" s="38"/>
      <c r="GW253" s="38"/>
      <c r="GX253" s="38"/>
      <c r="GY253" s="38"/>
      <c r="GZ253" s="38"/>
      <c r="HA253" s="38"/>
      <c r="HB253" s="38"/>
      <c r="HC253" s="38"/>
      <c r="HD253" s="38"/>
      <c r="HE253" s="38"/>
      <c r="HF253" s="38"/>
      <c r="HG253" s="38"/>
      <c r="HH253" s="38"/>
      <c r="HI253" s="38"/>
      <c r="HJ253" s="38"/>
      <c r="HK253" s="38"/>
      <c r="HL253" s="38"/>
      <c r="HM253" s="38"/>
      <c r="HN253" s="38"/>
      <c r="HO253" s="38"/>
      <c r="HP253" s="38"/>
      <c r="HQ253" s="38"/>
      <c r="HR253" s="38"/>
      <c r="HS253" s="38"/>
      <c r="HT253" s="38"/>
      <c r="HU253" s="38"/>
      <c r="HV253" s="38"/>
      <c r="HW253" s="38"/>
      <c r="HX253" s="38"/>
      <c r="HY253" s="38"/>
      <c r="HZ253" s="38"/>
      <c r="IA253" s="38"/>
      <c r="IB253" s="38"/>
      <c r="IC253" s="38"/>
      <c r="ID253" s="38"/>
      <c r="IE253" s="38"/>
      <c r="IF253" s="38"/>
      <c r="IG253" s="38"/>
      <c r="IH253" s="38"/>
      <c r="II253" s="38"/>
      <c r="IJ253" s="38"/>
      <c r="IK253" s="38"/>
      <c r="IL253" s="38"/>
      <c r="IM253" s="38"/>
      <c r="IN253" s="38"/>
      <c r="IO253" s="38"/>
      <c r="IP253" s="38"/>
      <c r="IQ253" s="38"/>
      <c r="IR253" s="38"/>
      <c r="IS253" s="38"/>
      <c r="IT253" s="38"/>
      <c r="IU253" s="38"/>
      <c r="IV253" s="38"/>
      <c r="IW253" s="38"/>
      <c r="IX253" s="38"/>
    </row>
    <row r="254" spans="1:258" s="52" customFormat="1">
      <c r="A254" s="12" t="s">
        <v>215</v>
      </c>
      <c r="B254" s="12" t="s">
        <v>216</v>
      </c>
      <c r="C254" s="16" t="s">
        <v>9</v>
      </c>
      <c r="D254" s="12" t="s">
        <v>752</v>
      </c>
      <c r="E254" s="12" t="s">
        <v>753</v>
      </c>
      <c r="F254" s="12" t="s">
        <v>119</v>
      </c>
      <c r="G254" s="12" t="s">
        <v>284</v>
      </c>
      <c r="H254" s="12" t="s">
        <v>754</v>
      </c>
      <c r="I254" s="19">
        <v>14316.6</v>
      </c>
      <c r="J254" s="19">
        <v>2863.32</v>
      </c>
      <c r="K254" s="97">
        <v>11453.28</v>
      </c>
      <c r="L254" s="1"/>
      <c r="M254" s="1"/>
      <c r="N254" s="1"/>
      <c r="O254" s="1"/>
      <c r="P254" s="1"/>
      <c r="Q254" s="1"/>
      <c r="R254" s="1"/>
      <c r="S254" s="38"/>
      <c r="T254" s="38"/>
      <c r="U254" s="38"/>
      <c r="V254" s="38"/>
      <c r="W254" s="38"/>
    </row>
    <row r="255" spans="1:258" s="52" customFormat="1">
      <c r="A255" s="12" t="s">
        <v>215</v>
      </c>
      <c r="B255" s="12" t="s">
        <v>216</v>
      </c>
      <c r="C255" s="16" t="s">
        <v>9</v>
      </c>
      <c r="D255" s="12" t="s">
        <v>755</v>
      </c>
      <c r="E255" s="12" t="s">
        <v>756</v>
      </c>
      <c r="F255" s="12" t="s">
        <v>119</v>
      </c>
      <c r="G255" s="12" t="s">
        <v>146</v>
      </c>
      <c r="H255" s="12" t="s">
        <v>754</v>
      </c>
      <c r="I255" s="19">
        <v>37471.199999999997</v>
      </c>
      <c r="J255" s="19">
        <v>7494.24</v>
      </c>
      <c r="K255" s="97">
        <v>29976.959999999999</v>
      </c>
      <c r="L255" s="1"/>
      <c r="M255" s="1"/>
      <c r="N255" s="1"/>
      <c r="O255" s="1"/>
      <c r="P255" s="1"/>
      <c r="Q255" s="1"/>
      <c r="R255" s="1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  <c r="BY255" s="38"/>
      <c r="BZ255" s="38"/>
      <c r="CA255" s="38"/>
      <c r="CB255" s="38"/>
      <c r="CC255" s="38"/>
      <c r="CD255" s="38"/>
      <c r="CE255" s="38"/>
      <c r="CF255" s="38"/>
      <c r="CG255" s="38"/>
      <c r="CH255" s="38"/>
      <c r="CI255" s="38"/>
      <c r="CJ255" s="38"/>
      <c r="CK255" s="38"/>
      <c r="CL255" s="38"/>
      <c r="CM255" s="38"/>
      <c r="CN255" s="38"/>
      <c r="CO255" s="38"/>
      <c r="CP255" s="38"/>
      <c r="CQ255" s="38"/>
      <c r="CR255" s="38"/>
      <c r="CS255" s="38"/>
      <c r="CT255" s="38"/>
      <c r="CU255" s="38"/>
      <c r="CV255" s="38"/>
      <c r="CW255" s="38"/>
      <c r="CX255" s="38"/>
      <c r="CY255" s="38"/>
      <c r="CZ255" s="38"/>
      <c r="DA255" s="38"/>
      <c r="DB255" s="38"/>
      <c r="DC255" s="38"/>
      <c r="DD255" s="38"/>
      <c r="DE255" s="38"/>
      <c r="DF255" s="38"/>
      <c r="DG255" s="38"/>
      <c r="DH255" s="38"/>
      <c r="DI255" s="38"/>
      <c r="DJ255" s="38"/>
      <c r="DK255" s="38"/>
      <c r="DL255" s="38"/>
      <c r="DM255" s="38"/>
      <c r="DN255" s="38"/>
      <c r="DO255" s="38"/>
      <c r="DP255" s="38"/>
      <c r="DQ255" s="38"/>
      <c r="DR255" s="38"/>
      <c r="DS255" s="38"/>
      <c r="DT255" s="38"/>
      <c r="DU255" s="38"/>
      <c r="DV255" s="38"/>
      <c r="DW255" s="38"/>
      <c r="DX255" s="38"/>
      <c r="DY255" s="38"/>
      <c r="DZ255" s="38"/>
      <c r="EA255" s="38"/>
      <c r="EB255" s="38"/>
      <c r="EC255" s="38"/>
      <c r="ED255" s="38"/>
      <c r="EE255" s="38"/>
      <c r="EF255" s="38"/>
      <c r="EG255" s="38"/>
      <c r="EH255" s="38"/>
      <c r="EI255" s="38"/>
      <c r="EJ255" s="38"/>
      <c r="EK255" s="38"/>
      <c r="EL255" s="38"/>
      <c r="EM255" s="38"/>
      <c r="EN255" s="38"/>
      <c r="EO255" s="38"/>
      <c r="EP255" s="38"/>
      <c r="EQ255" s="38"/>
      <c r="ER255" s="38"/>
      <c r="ES255" s="38"/>
      <c r="ET255" s="38"/>
      <c r="EU255" s="38"/>
      <c r="EV255" s="38"/>
      <c r="EW255" s="38"/>
      <c r="EX255" s="38"/>
      <c r="EY255" s="38"/>
      <c r="EZ255" s="38"/>
      <c r="FA255" s="38"/>
      <c r="FB255" s="38"/>
      <c r="FC255" s="38"/>
      <c r="FD255" s="38"/>
      <c r="FE255" s="38"/>
      <c r="FF255" s="38"/>
      <c r="FG255" s="38"/>
      <c r="FH255" s="38"/>
      <c r="FI255" s="38"/>
      <c r="FJ255" s="38"/>
      <c r="FK255" s="38"/>
      <c r="FL255" s="38"/>
      <c r="FM255" s="38"/>
      <c r="FN255" s="38"/>
      <c r="FO255" s="38"/>
      <c r="FP255" s="38"/>
      <c r="FQ255" s="38"/>
      <c r="FR255" s="38"/>
      <c r="FS255" s="38"/>
      <c r="FT255" s="38"/>
      <c r="FU255" s="38"/>
      <c r="FV255" s="38"/>
      <c r="FW255" s="38"/>
      <c r="FX255" s="38"/>
      <c r="FY255" s="38"/>
      <c r="FZ255" s="38"/>
      <c r="GA255" s="38"/>
      <c r="GB255" s="38"/>
      <c r="GC255" s="38"/>
      <c r="GD255" s="38"/>
      <c r="GE255" s="38"/>
      <c r="GF255" s="38"/>
      <c r="GG255" s="38"/>
      <c r="GH255" s="38"/>
      <c r="GI255" s="38"/>
      <c r="GJ255" s="38"/>
      <c r="GK255" s="38"/>
      <c r="GL255" s="38"/>
      <c r="GM255" s="38"/>
      <c r="GN255" s="38"/>
      <c r="GO255" s="38"/>
      <c r="GP255" s="38"/>
      <c r="GQ255" s="38"/>
      <c r="GR255" s="38"/>
      <c r="GS255" s="38"/>
      <c r="GT255" s="38"/>
      <c r="GU255" s="38"/>
      <c r="GV255" s="38"/>
      <c r="GW255" s="38"/>
      <c r="GX255" s="38"/>
      <c r="GY255" s="38"/>
      <c r="GZ255" s="38"/>
      <c r="HA255" s="38"/>
      <c r="HB255" s="38"/>
      <c r="HC255" s="38"/>
      <c r="HD255" s="38"/>
      <c r="HE255" s="38"/>
      <c r="HF255" s="38"/>
      <c r="HG255" s="38"/>
      <c r="HH255" s="38"/>
      <c r="HI255" s="38"/>
      <c r="HJ255" s="38"/>
      <c r="HK255" s="38"/>
      <c r="HL255" s="38"/>
      <c r="HM255" s="38"/>
      <c r="HN255" s="38"/>
      <c r="HO255" s="38"/>
      <c r="HP255" s="38"/>
      <c r="HQ255" s="38"/>
      <c r="HR255" s="38"/>
      <c r="HS255" s="38"/>
      <c r="HT255" s="38"/>
      <c r="HU255" s="38"/>
      <c r="HV255" s="38"/>
      <c r="HW255" s="38"/>
      <c r="HX255" s="38"/>
      <c r="HY255" s="38"/>
      <c r="HZ255" s="38"/>
      <c r="IA255" s="38"/>
      <c r="IB255" s="38"/>
      <c r="IC255" s="38"/>
      <c r="ID255" s="38"/>
      <c r="IE255" s="38"/>
      <c r="IF255" s="38"/>
      <c r="IG255" s="38"/>
      <c r="IH255" s="38"/>
      <c r="II255" s="38"/>
      <c r="IJ255" s="38"/>
      <c r="IK255" s="38"/>
      <c r="IL255" s="38"/>
      <c r="IM255" s="38"/>
      <c r="IN255" s="38"/>
      <c r="IO255" s="38"/>
      <c r="IP255" s="38"/>
      <c r="IQ255" s="38"/>
      <c r="IR255" s="38"/>
      <c r="IS255" s="38"/>
      <c r="IT255" s="38"/>
      <c r="IU255" s="38"/>
      <c r="IV255" s="38"/>
      <c r="IW255" s="38"/>
      <c r="IX255" s="38"/>
    </row>
    <row r="256" spans="1:258" s="52" customFormat="1">
      <c r="A256" s="12" t="s">
        <v>215</v>
      </c>
      <c r="B256" s="12" t="s">
        <v>216</v>
      </c>
      <c r="C256" s="87">
        <v>40908</v>
      </c>
      <c r="D256" s="3" t="s">
        <v>757</v>
      </c>
      <c r="E256" s="3" t="s">
        <v>758</v>
      </c>
      <c r="F256" s="6">
        <v>40908</v>
      </c>
      <c r="G256" s="3"/>
      <c r="H256" s="3" t="s">
        <v>759</v>
      </c>
      <c r="I256" s="2">
        <v>398157</v>
      </c>
      <c r="J256" s="2">
        <v>79631.399999999994</v>
      </c>
      <c r="K256" s="93">
        <v>318525.59999999998</v>
      </c>
      <c r="L256" s="3"/>
      <c r="M256" s="3"/>
      <c r="N256" s="1"/>
      <c r="O256" s="1"/>
      <c r="P256" s="56"/>
      <c r="Q256" s="1"/>
      <c r="R256" s="1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X256" s="38"/>
      <c r="BY256" s="38"/>
      <c r="BZ256" s="38"/>
      <c r="CA256" s="38"/>
      <c r="CB256" s="38"/>
      <c r="CC256" s="38"/>
      <c r="CD256" s="38"/>
      <c r="CE256" s="38"/>
      <c r="CF256" s="38"/>
      <c r="CG256" s="38"/>
      <c r="CH256" s="38"/>
      <c r="CI256" s="38"/>
      <c r="CJ256" s="38"/>
      <c r="CK256" s="38"/>
      <c r="CL256" s="38"/>
      <c r="CM256" s="38"/>
      <c r="CN256" s="38"/>
      <c r="CO256" s="38"/>
      <c r="CP256" s="38"/>
      <c r="CQ256" s="38"/>
      <c r="CR256" s="38"/>
      <c r="CS256" s="38"/>
      <c r="CT256" s="38"/>
      <c r="CU256" s="38"/>
      <c r="CV256" s="38"/>
      <c r="CW256" s="38"/>
      <c r="CX256" s="38"/>
      <c r="CY256" s="38"/>
      <c r="CZ256" s="38"/>
      <c r="DA256" s="38"/>
      <c r="DB256" s="38"/>
      <c r="DC256" s="38"/>
      <c r="DD256" s="38"/>
      <c r="DE256" s="38"/>
      <c r="DF256" s="38"/>
      <c r="DG256" s="38"/>
      <c r="DH256" s="38"/>
      <c r="DI256" s="38"/>
      <c r="DJ256" s="38"/>
      <c r="DK256" s="38"/>
      <c r="DL256" s="38"/>
      <c r="DM256" s="38"/>
      <c r="DN256" s="38"/>
      <c r="DO256" s="38"/>
      <c r="DP256" s="38"/>
      <c r="DQ256" s="38"/>
      <c r="DR256" s="38"/>
      <c r="DS256" s="38"/>
      <c r="DT256" s="38"/>
      <c r="DU256" s="38"/>
      <c r="DV256" s="38"/>
      <c r="DW256" s="38"/>
      <c r="DX256" s="38"/>
      <c r="DY256" s="38"/>
      <c r="DZ256" s="38"/>
      <c r="EA256" s="38"/>
      <c r="EB256" s="38"/>
      <c r="EC256" s="38"/>
      <c r="ED256" s="38"/>
      <c r="EE256" s="38"/>
      <c r="EF256" s="38"/>
      <c r="EG256" s="38"/>
      <c r="EH256" s="38"/>
      <c r="EI256" s="38"/>
      <c r="EJ256" s="38"/>
      <c r="EK256" s="38"/>
      <c r="EL256" s="38"/>
      <c r="EM256" s="38"/>
      <c r="EN256" s="38"/>
      <c r="EO256" s="38"/>
      <c r="EP256" s="38"/>
      <c r="EQ256" s="38"/>
      <c r="ER256" s="38"/>
      <c r="ES256" s="38"/>
      <c r="ET256" s="38"/>
      <c r="EU256" s="38"/>
      <c r="EV256" s="38"/>
      <c r="EW256" s="38"/>
      <c r="EX256" s="38"/>
      <c r="EY256" s="38"/>
      <c r="EZ256" s="38"/>
      <c r="FA256" s="38"/>
      <c r="FB256" s="38"/>
      <c r="FC256" s="38"/>
      <c r="FD256" s="38"/>
      <c r="FE256" s="38"/>
      <c r="FF256" s="38"/>
      <c r="FG256" s="38"/>
      <c r="FH256" s="38"/>
      <c r="FI256" s="38"/>
      <c r="FJ256" s="38"/>
      <c r="FK256" s="38"/>
      <c r="FL256" s="38"/>
      <c r="FM256" s="38"/>
      <c r="FN256" s="38"/>
      <c r="FO256" s="38"/>
      <c r="FP256" s="38"/>
      <c r="FQ256" s="38"/>
      <c r="FR256" s="38"/>
      <c r="FS256" s="38"/>
      <c r="FT256" s="38"/>
      <c r="FU256" s="38"/>
      <c r="FV256" s="38"/>
      <c r="FW256" s="38"/>
      <c r="FX256" s="38"/>
      <c r="FY256" s="38"/>
      <c r="FZ256" s="38"/>
      <c r="GA256" s="38"/>
      <c r="GB256" s="38"/>
      <c r="GC256" s="38"/>
      <c r="GD256" s="38"/>
      <c r="GE256" s="38"/>
      <c r="GF256" s="38"/>
      <c r="GG256" s="38"/>
      <c r="GH256" s="38"/>
      <c r="GI256" s="38"/>
      <c r="GJ256" s="38"/>
      <c r="GK256" s="38"/>
      <c r="GL256" s="38"/>
      <c r="GM256" s="38"/>
      <c r="GN256" s="38"/>
      <c r="GO256" s="38"/>
      <c r="GP256" s="38"/>
      <c r="GQ256" s="38"/>
      <c r="GR256" s="38"/>
      <c r="GS256" s="38"/>
      <c r="GT256" s="38"/>
      <c r="GU256" s="38"/>
      <c r="GV256" s="38"/>
      <c r="GW256" s="38"/>
      <c r="GX256" s="38"/>
      <c r="GY256" s="38"/>
      <c r="GZ256" s="38"/>
      <c r="HA256" s="38"/>
      <c r="HB256" s="38"/>
      <c r="HC256" s="38"/>
      <c r="HD256" s="38"/>
      <c r="HE256" s="38"/>
      <c r="HF256" s="38"/>
      <c r="HG256" s="38"/>
      <c r="HH256" s="38"/>
      <c r="HI256" s="38"/>
      <c r="HJ256" s="38"/>
      <c r="HK256" s="38"/>
      <c r="HL256" s="38"/>
      <c r="HM256" s="38"/>
      <c r="HN256" s="38"/>
      <c r="HO256" s="38"/>
      <c r="HP256" s="38"/>
      <c r="HQ256" s="38"/>
      <c r="HR256" s="38"/>
      <c r="HS256" s="38"/>
      <c r="HT256" s="38"/>
      <c r="HU256" s="38"/>
      <c r="HV256" s="38"/>
      <c r="HW256" s="38"/>
      <c r="HX256" s="38"/>
      <c r="HY256" s="38"/>
      <c r="HZ256" s="38"/>
      <c r="IA256" s="38"/>
      <c r="IB256" s="38"/>
      <c r="IC256" s="38"/>
      <c r="ID256" s="38"/>
      <c r="IE256" s="38"/>
      <c r="IF256" s="38"/>
      <c r="IG256" s="38"/>
      <c r="IH256" s="38"/>
      <c r="II256" s="38"/>
      <c r="IJ256" s="38"/>
      <c r="IK256" s="38"/>
      <c r="IL256" s="38"/>
      <c r="IM256" s="38"/>
      <c r="IN256" s="38"/>
      <c r="IO256" s="38"/>
      <c r="IP256" s="38"/>
      <c r="IQ256" s="38"/>
      <c r="IR256" s="38"/>
      <c r="IS256" s="38"/>
      <c r="IT256" s="38"/>
      <c r="IU256" s="38"/>
      <c r="IV256" s="38"/>
      <c r="IW256" s="38"/>
      <c r="IX256" s="38"/>
    </row>
    <row r="257" spans="1:16384" s="52" customFormat="1">
      <c r="A257" s="12" t="s">
        <v>215</v>
      </c>
      <c r="B257" s="12" t="s">
        <v>216</v>
      </c>
      <c r="C257" s="16" t="s">
        <v>9</v>
      </c>
      <c r="D257" s="12" t="s">
        <v>760</v>
      </c>
      <c r="E257" s="12" t="s">
        <v>761</v>
      </c>
      <c r="F257" s="12" t="s">
        <v>26</v>
      </c>
      <c r="G257" s="12" t="s">
        <v>154</v>
      </c>
      <c r="H257" s="12" t="s">
        <v>762</v>
      </c>
      <c r="I257" s="19">
        <v>91104.5</v>
      </c>
      <c r="J257" s="19">
        <v>18220.900000000001</v>
      </c>
      <c r="K257" s="97">
        <v>72883.600000000006</v>
      </c>
      <c r="L257" s="1"/>
      <c r="M257" s="1"/>
      <c r="N257" s="1"/>
      <c r="O257" s="1"/>
      <c r="P257" s="1"/>
      <c r="Q257" s="1"/>
      <c r="R257" s="1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X257" s="38"/>
      <c r="BY257" s="38"/>
      <c r="BZ257" s="38"/>
      <c r="CA257" s="38"/>
      <c r="CB257" s="38"/>
      <c r="CC257" s="38"/>
      <c r="CD257" s="38"/>
      <c r="CE257" s="38"/>
      <c r="CF257" s="38"/>
      <c r="CG257" s="38"/>
      <c r="CH257" s="38"/>
      <c r="CI257" s="38"/>
      <c r="CJ257" s="38"/>
      <c r="CK257" s="38"/>
      <c r="CL257" s="38"/>
      <c r="CM257" s="38"/>
      <c r="CN257" s="38"/>
      <c r="CO257" s="38"/>
      <c r="CP257" s="38"/>
      <c r="CQ257" s="38"/>
      <c r="CR257" s="38"/>
      <c r="CS257" s="38"/>
      <c r="CT257" s="38"/>
      <c r="CU257" s="38"/>
      <c r="CV257" s="38"/>
      <c r="CW257" s="38"/>
      <c r="CX257" s="38"/>
      <c r="CY257" s="38"/>
      <c r="CZ257" s="38"/>
      <c r="DA257" s="38"/>
      <c r="DB257" s="38"/>
      <c r="DC257" s="38"/>
      <c r="DD257" s="38"/>
      <c r="DE257" s="38"/>
      <c r="DF257" s="38"/>
      <c r="DG257" s="38"/>
      <c r="DH257" s="38"/>
      <c r="DI257" s="38"/>
      <c r="DJ257" s="38"/>
      <c r="DK257" s="38"/>
      <c r="DL257" s="38"/>
      <c r="DM257" s="38"/>
      <c r="DN257" s="38"/>
      <c r="DO257" s="38"/>
      <c r="DP257" s="38"/>
      <c r="DQ257" s="38"/>
      <c r="DR257" s="38"/>
      <c r="DS257" s="38"/>
      <c r="DT257" s="38"/>
      <c r="DU257" s="38"/>
      <c r="DV257" s="38"/>
      <c r="DW257" s="38"/>
      <c r="DX257" s="38"/>
      <c r="DY257" s="38"/>
      <c r="DZ257" s="38"/>
      <c r="EA257" s="38"/>
      <c r="EB257" s="38"/>
      <c r="EC257" s="38"/>
      <c r="ED257" s="38"/>
      <c r="EE257" s="38"/>
      <c r="EF257" s="38"/>
      <c r="EG257" s="38"/>
      <c r="EH257" s="38"/>
      <c r="EI257" s="38"/>
      <c r="EJ257" s="38"/>
      <c r="EK257" s="38"/>
      <c r="EL257" s="38"/>
      <c r="EM257" s="38"/>
      <c r="EN257" s="38"/>
      <c r="EO257" s="38"/>
      <c r="EP257" s="38"/>
      <c r="EQ257" s="38"/>
      <c r="ER257" s="38"/>
      <c r="ES257" s="38"/>
      <c r="ET257" s="38"/>
      <c r="EU257" s="38"/>
      <c r="EV257" s="38"/>
      <c r="EW257" s="38"/>
      <c r="EX257" s="38"/>
      <c r="EY257" s="38"/>
      <c r="EZ257" s="38"/>
      <c r="FA257" s="38"/>
      <c r="FB257" s="38"/>
      <c r="FC257" s="38"/>
      <c r="FD257" s="38"/>
      <c r="FE257" s="38"/>
      <c r="FF257" s="38"/>
      <c r="FG257" s="38"/>
      <c r="FH257" s="38"/>
      <c r="FI257" s="38"/>
      <c r="FJ257" s="38"/>
      <c r="FK257" s="38"/>
      <c r="FL257" s="38"/>
      <c r="FM257" s="38"/>
      <c r="FN257" s="38"/>
      <c r="FO257" s="38"/>
      <c r="FP257" s="38"/>
      <c r="FQ257" s="38"/>
      <c r="FR257" s="38"/>
      <c r="FS257" s="38"/>
      <c r="FT257" s="38"/>
      <c r="FU257" s="38"/>
      <c r="FV257" s="38"/>
      <c r="FW257" s="38"/>
      <c r="FX257" s="38"/>
      <c r="FY257" s="38"/>
      <c r="FZ257" s="38"/>
      <c r="GA257" s="38"/>
      <c r="GB257" s="38"/>
      <c r="GC257" s="38"/>
      <c r="GD257" s="38"/>
      <c r="GE257" s="38"/>
      <c r="GF257" s="38"/>
      <c r="GG257" s="38"/>
      <c r="GH257" s="38"/>
      <c r="GI257" s="38"/>
      <c r="GJ257" s="38"/>
      <c r="GK257" s="38"/>
      <c r="GL257" s="38"/>
      <c r="GM257" s="38"/>
      <c r="GN257" s="38"/>
      <c r="GO257" s="38"/>
      <c r="GP257" s="38"/>
      <c r="GQ257" s="38"/>
      <c r="GR257" s="38"/>
      <c r="GS257" s="38"/>
      <c r="GT257" s="38"/>
      <c r="GU257" s="38"/>
      <c r="GV257" s="38"/>
      <c r="GW257" s="38"/>
      <c r="GX257" s="38"/>
      <c r="GY257" s="38"/>
      <c r="GZ257" s="38"/>
      <c r="HA257" s="38"/>
      <c r="HB257" s="38"/>
      <c r="HC257" s="38"/>
      <c r="HD257" s="38"/>
      <c r="HE257" s="38"/>
      <c r="HF257" s="38"/>
      <c r="HG257" s="38"/>
      <c r="HH257" s="38"/>
      <c r="HI257" s="38"/>
      <c r="HJ257" s="38"/>
      <c r="HK257" s="38"/>
      <c r="HL257" s="38"/>
      <c r="HM257" s="38"/>
      <c r="HN257" s="38"/>
      <c r="HO257" s="38"/>
      <c r="HP257" s="38"/>
      <c r="HQ257" s="38"/>
      <c r="HR257" s="38"/>
      <c r="HS257" s="38"/>
      <c r="HT257" s="38"/>
      <c r="HU257" s="38"/>
      <c r="HV257" s="38"/>
      <c r="HW257" s="38"/>
      <c r="HX257" s="38"/>
      <c r="HY257" s="38"/>
      <c r="HZ257" s="38"/>
      <c r="IA257" s="38"/>
      <c r="IB257" s="38"/>
      <c r="IC257" s="38"/>
      <c r="ID257" s="38"/>
      <c r="IE257" s="38"/>
      <c r="IF257" s="38"/>
      <c r="IG257" s="38"/>
      <c r="IH257" s="38"/>
      <c r="II257" s="38"/>
      <c r="IJ257" s="38"/>
      <c r="IK257" s="38"/>
      <c r="IL257" s="38"/>
      <c r="IM257" s="38"/>
      <c r="IN257" s="38"/>
      <c r="IO257" s="38"/>
      <c r="IP257" s="38"/>
      <c r="IQ257" s="38"/>
      <c r="IR257" s="38"/>
      <c r="IS257" s="38"/>
      <c r="IT257" s="38"/>
      <c r="IU257" s="38"/>
      <c r="IV257" s="38"/>
      <c r="IW257" s="38"/>
      <c r="IX257" s="38"/>
    </row>
    <row r="258" spans="1:16384" s="38" customFormat="1">
      <c r="A258" s="3" t="s">
        <v>215</v>
      </c>
      <c r="B258" s="3" t="s">
        <v>216</v>
      </c>
      <c r="C258" s="111" t="s">
        <v>14</v>
      </c>
      <c r="D258" s="29" t="s">
        <v>1620</v>
      </c>
      <c r="E258" s="29" t="s">
        <v>1621</v>
      </c>
      <c r="F258" s="29" t="s">
        <v>1622</v>
      </c>
      <c r="G258" s="29" t="s">
        <v>1623</v>
      </c>
      <c r="H258" s="29" t="s">
        <v>1624</v>
      </c>
      <c r="I258" s="72">
        <v>14985</v>
      </c>
      <c r="J258" s="72">
        <v>2997</v>
      </c>
      <c r="K258" s="103">
        <f t="shared" ref="K258:K268" si="0">I258-J258</f>
        <v>11988</v>
      </c>
      <c r="L258" s="72"/>
      <c r="M258" s="72"/>
      <c r="N258" s="72"/>
      <c r="O258" s="72"/>
      <c r="P258" s="72"/>
      <c r="Q258" s="72"/>
      <c r="R258" s="72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  <c r="CH258" s="29"/>
      <c r="CI258" s="29"/>
      <c r="CJ258" s="29"/>
      <c r="CK258" s="29"/>
      <c r="CL258" s="29"/>
      <c r="CM258" s="29"/>
      <c r="CN258" s="29"/>
      <c r="CO258" s="29"/>
      <c r="CP258" s="29"/>
      <c r="CQ258" s="29"/>
      <c r="CR258" s="29"/>
      <c r="CS258" s="29"/>
      <c r="CT258" s="29"/>
      <c r="CU258" s="29"/>
      <c r="CV258" s="29"/>
      <c r="CW258" s="29"/>
      <c r="CX258" s="29"/>
      <c r="CY258" s="29"/>
      <c r="CZ258" s="29"/>
      <c r="DA258" s="29"/>
      <c r="DB258" s="29"/>
      <c r="DC258" s="29"/>
      <c r="DD258" s="29"/>
      <c r="DE258" s="29"/>
      <c r="DF258" s="29"/>
      <c r="DG258" s="29"/>
      <c r="DH258" s="29"/>
      <c r="DI258" s="29"/>
      <c r="DJ258" s="29"/>
      <c r="DK258" s="29"/>
      <c r="DL258" s="29"/>
      <c r="DM258" s="29"/>
      <c r="DN258" s="29"/>
      <c r="DO258" s="29"/>
      <c r="DP258" s="29"/>
      <c r="DQ258" s="29"/>
      <c r="DR258" s="29"/>
      <c r="DS258" s="29"/>
      <c r="DT258" s="29"/>
      <c r="DU258" s="29"/>
      <c r="DV258" s="29"/>
      <c r="DW258" s="29"/>
      <c r="DX258" s="29"/>
      <c r="DY258" s="29"/>
      <c r="DZ258" s="29"/>
      <c r="EA258" s="29"/>
      <c r="EB258" s="29"/>
      <c r="EC258" s="29"/>
      <c r="ED258" s="29"/>
      <c r="EE258" s="29"/>
      <c r="EF258" s="29"/>
      <c r="EG258" s="29"/>
      <c r="EH258" s="29"/>
      <c r="EI258" s="29"/>
      <c r="EJ258" s="29"/>
      <c r="EK258" s="29"/>
      <c r="EL258" s="29"/>
      <c r="EM258" s="29"/>
      <c r="EN258" s="29"/>
      <c r="EO258" s="29"/>
      <c r="EP258" s="29"/>
      <c r="EQ258" s="29"/>
      <c r="ER258" s="29"/>
      <c r="ES258" s="29"/>
      <c r="ET258" s="29"/>
      <c r="EU258" s="29"/>
      <c r="EV258" s="29"/>
      <c r="EW258" s="29"/>
      <c r="EX258" s="29"/>
      <c r="EY258" s="29"/>
      <c r="EZ258" s="29"/>
      <c r="FA258" s="29"/>
      <c r="FB258" s="29"/>
      <c r="FC258" s="29"/>
      <c r="FD258" s="29"/>
      <c r="FE258" s="29"/>
      <c r="FF258" s="29"/>
      <c r="FG258" s="29"/>
      <c r="FH258" s="29"/>
      <c r="FI258" s="29"/>
      <c r="FJ258" s="29"/>
      <c r="FK258" s="29"/>
      <c r="FL258" s="29"/>
      <c r="FM258" s="29"/>
      <c r="FN258" s="29"/>
      <c r="FO258" s="29"/>
      <c r="FP258" s="29"/>
      <c r="FQ258" s="29"/>
      <c r="FR258" s="29"/>
      <c r="FS258" s="29"/>
      <c r="FT258" s="29"/>
      <c r="FU258" s="29"/>
      <c r="FV258" s="29"/>
      <c r="FW258" s="29"/>
      <c r="FX258" s="29"/>
      <c r="FY258" s="29"/>
      <c r="FZ258" s="29"/>
      <c r="GA258" s="29"/>
      <c r="GB258" s="29"/>
      <c r="GC258" s="29"/>
      <c r="GD258" s="29"/>
      <c r="GE258" s="29"/>
      <c r="GF258" s="29"/>
      <c r="GG258" s="29"/>
      <c r="GH258" s="29"/>
      <c r="GI258" s="29"/>
      <c r="GJ258" s="29"/>
      <c r="GK258" s="29"/>
      <c r="GL258" s="29"/>
      <c r="GM258" s="29"/>
      <c r="GN258" s="29"/>
      <c r="GO258" s="29"/>
      <c r="GP258" s="29"/>
      <c r="GQ258" s="29"/>
      <c r="GR258" s="29"/>
      <c r="GS258" s="29"/>
      <c r="GT258" s="29"/>
      <c r="GU258" s="29"/>
      <c r="GV258" s="29"/>
      <c r="GW258" s="29"/>
      <c r="GX258" s="29"/>
      <c r="GY258" s="29"/>
      <c r="GZ258" s="29"/>
      <c r="HA258" s="29"/>
      <c r="HB258" s="29"/>
      <c r="HC258" s="29"/>
      <c r="HD258" s="29"/>
      <c r="HE258" s="29"/>
      <c r="HF258" s="29"/>
      <c r="HG258" s="29"/>
      <c r="HH258" s="29"/>
      <c r="HI258" s="29"/>
      <c r="HJ258" s="29"/>
      <c r="HK258" s="29"/>
      <c r="HL258" s="29"/>
      <c r="HM258" s="29"/>
      <c r="HN258" s="29"/>
      <c r="HO258" s="29"/>
      <c r="HP258" s="29"/>
      <c r="HQ258" s="29"/>
      <c r="HR258" s="29"/>
      <c r="HS258" s="29"/>
      <c r="HT258" s="29"/>
      <c r="HU258" s="29"/>
      <c r="HV258" s="29"/>
      <c r="HW258" s="29"/>
      <c r="HX258" s="29"/>
      <c r="HY258" s="29"/>
      <c r="HZ258" s="29"/>
      <c r="IA258" s="29"/>
      <c r="IB258" s="29"/>
      <c r="IC258" s="29"/>
      <c r="ID258" s="29"/>
      <c r="IE258" s="29"/>
      <c r="IF258" s="29"/>
      <c r="IG258" s="29"/>
      <c r="IH258" s="29"/>
      <c r="II258" s="29"/>
      <c r="IJ258" s="29"/>
      <c r="IK258" s="29"/>
      <c r="IL258" s="29"/>
      <c r="IM258" s="29"/>
      <c r="IN258" s="29"/>
      <c r="IO258" s="29"/>
      <c r="IP258" s="29"/>
      <c r="IQ258" s="29"/>
      <c r="IR258" s="29"/>
      <c r="IS258" s="29"/>
      <c r="IT258" s="29"/>
      <c r="IU258" s="29"/>
      <c r="IV258" s="29"/>
      <c r="IW258" s="29"/>
      <c r="IX258" s="29"/>
      <c r="IY258" s="29"/>
      <c r="IZ258" s="29"/>
      <c r="JA258" s="29"/>
      <c r="JB258" s="29"/>
      <c r="JC258" s="29"/>
      <c r="JD258" s="29"/>
      <c r="JE258" s="29"/>
      <c r="JF258" s="29"/>
      <c r="JG258" s="29"/>
      <c r="JH258" s="29"/>
      <c r="JI258" s="29"/>
      <c r="JJ258" s="29"/>
      <c r="JK258" s="29"/>
      <c r="JL258" s="29"/>
      <c r="JM258" s="29"/>
      <c r="JN258" s="29"/>
      <c r="JO258" s="29"/>
      <c r="JP258" s="29"/>
      <c r="JQ258" s="29"/>
      <c r="JR258" s="29"/>
      <c r="JS258" s="29"/>
      <c r="JT258" s="29"/>
      <c r="JU258" s="29"/>
      <c r="JV258" s="29"/>
      <c r="JW258" s="29"/>
      <c r="JX258" s="29"/>
      <c r="JY258" s="29"/>
      <c r="JZ258" s="29"/>
      <c r="KA258" s="29"/>
      <c r="KB258" s="29"/>
      <c r="KC258" s="29"/>
      <c r="KD258" s="29"/>
      <c r="KE258" s="29"/>
      <c r="KF258" s="29"/>
      <c r="KG258" s="29"/>
      <c r="KH258" s="29"/>
      <c r="KI258" s="29"/>
      <c r="KJ258" s="29"/>
      <c r="KK258" s="29"/>
      <c r="KL258" s="29"/>
      <c r="KM258" s="29"/>
      <c r="KN258" s="29"/>
      <c r="KO258" s="29"/>
      <c r="KP258" s="29"/>
      <c r="KQ258" s="29"/>
      <c r="KR258" s="29"/>
      <c r="KS258" s="29"/>
      <c r="KT258" s="29"/>
      <c r="KU258" s="29"/>
      <c r="KV258" s="29"/>
      <c r="KW258" s="29"/>
      <c r="KX258" s="29"/>
      <c r="KY258" s="29"/>
      <c r="KZ258" s="29"/>
      <c r="LA258" s="29"/>
      <c r="LB258" s="29"/>
      <c r="LC258" s="29"/>
      <c r="LD258" s="29"/>
      <c r="LE258" s="29"/>
      <c r="LF258" s="29"/>
      <c r="LG258" s="29"/>
      <c r="LH258" s="29"/>
      <c r="LI258" s="29"/>
      <c r="LJ258" s="29"/>
      <c r="LK258" s="29"/>
      <c r="LL258" s="29"/>
      <c r="LM258" s="29"/>
      <c r="LN258" s="29"/>
      <c r="LO258" s="29"/>
      <c r="LP258" s="29"/>
      <c r="LQ258" s="29"/>
      <c r="LR258" s="29"/>
      <c r="LS258" s="29"/>
      <c r="LT258" s="29"/>
      <c r="LU258" s="29"/>
      <c r="LV258" s="29"/>
      <c r="LW258" s="29"/>
      <c r="LX258" s="29"/>
      <c r="LY258" s="29"/>
      <c r="LZ258" s="29"/>
      <c r="MA258" s="29"/>
      <c r="MB258" s="29"/>
      <c r="MC258" s="29"/>
      <c r="MD258" s="29"/>
      <c r="ME258" s="29"/>
      <c r="MF258" s="29"/>
      <c r="MG258" s="29"/>
      <c r="MH258" s="29"/>
      <c r="MI258" s="29"/>
      <c r="MJ258" s="29"/>
      <c r="MK258" s="29"/>
      <c r="ML258" s="29"/>
      <c r="MM258" s="29"/>
      <c r="MN258" s="29"/>
      <c r="MO258" s="29"/>
      <c r="MP258" s="29"/>
      <c r="MQ258" s="29"/>
      <c r="MR258" s="29"/>
      <c r="MS258" s="29"/>
      <c r="MT258" s="29"/>
      <c r="MU258" s="29"/>
      <c r="MV258" s="29"/>
      <c r="MW258" s="29"/>
      <c r="MX258" s="29"/>
      <c r="MY258" s="29"/>
      <c r="MZ258" s="29"/>
      <c r="NA258" s="29"/>
      <c r="NB258" s="29"/>
      <c r="NC258" s="29"/>
      <c r="ND258" s="29"/>
      <c r="NE258" s="29"/>
      <c r="NF258" s="29"/>
      <c r="NG258" s="29"/>
      <c r="NH258" s="29"/>
      <c r="NI258" s="29"/>
      <c r="NJ258" s="29"/>
      <c r="NK258" s="29"/>
      <c r="NL258" s="29"/>
      <c r="NM258" s="29"/>
      <c r="NN258" s="29"/>
      <c r="NO258" s="29"/>
      <c r="NP258" s="29"/>
      <c r="NQ258" s="29"/>
      <c r="NR258" s="29"/>
      <c r="NS258" s="29"/>
      <c r="NT258" s="29"/>
      <c r="NU258" s="29"/>
      <c r="NV258" s="29"/>
      <c r="NW258" s="29"/>
      <c r="NX258" s="29"/>
      <c r="NY258" s="29"/>
      <c r="NZ258" s="29"/>
      <c r="OA258" s="29"/>
      <c r="OB258" s="29"/>
      <c r="OC258" s="29"/>
      <c r="OD258" s="29"/>
      <c r="OE258" s="29"/>
      <c r="OF258" s="29"/>
      <c r="OG258" s="29"/>
      <c r="OH258" s="29"/>
      <c r="OI258" s="29"/>
      <c r="OJ258" s="29"/>
      <c r="OK258" s="29"/>
      <c r="OL258" s="29"/>
      <c r="OM258" s="29"/>
      <c r="ON258" s="29"/>
      <c r="OO258" s="29"/>
      <c r="OP258" s="29"/>
      <c r="OQ258" s="29"/>
      <c r="OR258" s="29"/>
      <c r="OS258" s="29"/>
      <c r="OT258" s="29"/>
      <c r="OU258" s="29"/>
      <c r="OV258" s="29"/>
      <c r="OW258" s="29"/>
      <c r="OX258" s="29"/>
      <c r="OY258" s="29"/>
      <c r="OZ258" s="29"/>
      <c r="PA258" s="29"/>
      <c r="PB258" s="29"/>
      <c r="PC258" s="29"/>
      <c r="PD258" s="29"/>
      <c r="PE258" s="29"/>
      <c r="PF258" s="29"/>
      <c r="PG258" s="29"/>
      <c r="PH258" s="29"/>
      <c r="PI258" s="29"/>
      <c r="PJ258" s="29"/>
      <c r="PK258" s="29"/>
      <c r="PL258" s="29"/>
      <c r="PM258" s="29"/>
      <c r="PN258" s="29"/>
      <c r="PO258" s="29"/>
      <c r="PP258" s="29"/>
      <c r="PQ258" s="29"/>
      <c r="PR258" s="29"/>
      <c r="PS258" s="29"/>
      <c r="PT258" s="29"/>
      <c r="PU258" s="29"/>
      <c r="PV258" s="29"/>
      <c r="PW258" s="29"/>
      <c r="PX258" s="29"/>
      <c r="PY258" s="29"/>
      <c r="PZ258" s="29"/>
      <c r="QA258" s="29"/>
      <c r="QB258" s="29"/>
      <c r="QC258" s="29"/>
      <c r="QD258" s="29"/>
      <c r="QE258" s="29"/>
      <c r="QF258" s="29"/>
      <c r="QG258" s="29"/>
      <c r="QH258" s="29"/>
      <c r="QI258" s="29"/>
      <c r="QJ258" s="29"/>
      <c r="QK258" s="29"/>
      <c r="QL258" s="29"/>
      <c r="QM258" s="29"/>
      <c r="QN258" s="29"/>
      <c r="QO258" s="29"/>
      <c r="QP258" s="29"/>
      <c r="QQ258" s="29"/>
      <c r="QR258" s="29"/>
      <c r="QS258" s="29"/>
      <c r="QT258" s="29"/>
      <c r="QU258" s="29"/>
      <c r="QV258" s="29"/>
      <c r="QW258" s="29"/>
      <c r="QX258" s="29"/>
      <c r="QY258" s="29"/>
      <c r="QZ258" s="29"/>
      <c r="RA258" s="29"/>
      <c r="RB258" s="29"/>
      <c r="RC258" s="29"/>
      <c r="RD258" s="29"/>
      <c r="RE258" s="29"/>
      <c r="RF258" s="29"/>
      <c r="RG258" s="29"/>
      <c r="RH258" s="29"/>
      <c r="RI258" s="29"/>
      <c r="RJ258" s="29"/>
      <c r="RK258" s="29"/>
      <c r="RL258" s="29"/>
      <c r="RM258" s="29"/>
      <c r="RN258" s="29"/>
      <c r="RO258" s="29"/>
      <c r="RP258" s="29"/>
      <c r="RQ258" s="29"/>
      <c r="RR258" s="29"/>
      <c r="RS258" s="29"/>
      <c r="RT258" s="29"/>
      <c r="RU258" s="29"/>
      <c r="RV258" s="29"/>
      <c r="RW258" s="29"/>
      <c r="RX258" s="29"/>
      <c r="RY258" s="29"/>
      <c r="RZ258" s="29"/>
      <c r="SA258" s="29"/>
      <c r="SB258" s="29"/>
      <c r="SC258" s="29"/>
      <c r="SD258" s="29"/>
      <c r="SE258" s="29"/>
      <c r="SF258" s="29"/>
      <c r="SG258" s="29"/>
      <c r="SH258" s="29"/>
      <c r="SI258" s="29"/>
      <c r="SJ258" s="29"/>
      <c r="SK258" s="29"/>
      <c r="SL258" s="29"/>
      <c r="SM258" s="29"/>
      <c r="SN258" s="29"/>
      <c r="SO258" s="29"/>
      <c r="SP258" s="29"/>
      <c r="SQ258" s="29"/>
      <c r="SR258" s="29"/>
      <c r="SS258" s="29"/>
      <c r="ST258" s="29"/>
      <c r="SU258" s="29"/>
      <c r="SV258" s="29"/>
      <c r="SW258" s="29"/>
      <c r="SX258" s="29"/>
      <c r="SY258" s="29"/>
      <c r="SZ258" s="29"/>
      <c r="TA258" s="29"/>
      <c r="TB258" s="29"/>
      <c r="TC258" s="29"/>
      <c r="TD258" s="29"/>
      <c r="TE258" s="29"/>
      <c r="TF258" s="29"/>
      <c r="TG258" s="29"/>
      <c r="TH258" s="29"/>
      <c r="TI258" s="29"/>
      <c r="TJ258" s="29"/>
      <c r="TK258" s="29"/>
      <c r="TL258" s="29"/>
      <c r="TM258" s="29"/>
      <c r="TN258" s="29"/>
      <c r="TO258" s="29"/>
      <c r="TP258" s="29"/>
      <c r="TQ258" s="29"/>
      <c r="TR258" s="29"/>
      <c r="TS258" s="29"/>
      <c r="TT258" s="29"/>
      <c r="TU258" s="29"/>
      <c r="TV258" s="29"/>
      <c r="TW258" s="29"/>
      <c r="TX258" s="29"/>
      <c r="TY258" s="29"/>
      <c r="TZ258" s="29"/>
      <c r="UA258" s="29"/>
      <c r="UB258" s="29"/>
      <c r="UC258" s="29"/>
      <c r="UD258" s="29"/>
      <c r="UE258" s="29"/>
      <c r="UF258" s="29"/>
      <c r="UG258" s="29"/>
      <c r="UH258" s="29"/>
      <c r="UI258" s="29"/>
      <c r="UJ258" s="29"/>
      <c r="UK258" s="29"/>
      <c r="UL258" s="29"/>
      <c r="UM258" s="29"/>
      <c r="UN258" s="29"/>
      <c r="UO258" s="29"/>
      <c r="UP258" s="29"/>
      <c r="UQ258" s="29"/>
      <c r="UR258" s="29"/>
      <c r="US258" s="29"/>
      <c r="UT258" s="29"/>
      <c r="UU258" s="29"/>
      <c r="UV258" s="29"/>
      <c r="UW258" s="29"/>
      <c r="UX258" s="29"/>
      <c r="UY258" s="29"/>
      <c r="UZ258" s="29"/>
      <c r="VA258" s="29"/>
      <c r="VB258" s="29"/>
      <c r="VC258" s="29"/>
      <c r="VD258" s="29"/>
      <c r="VE258" s="29"/>
      <c r="VF258" s="29"/>
      <c r="VG258" s="29"/>
      <c r="VH258" s="29"/>
      <c r="VI258" s="29"/>
      <c r="VJ258" s="29"/>
      <c r="VK258" s="29"/>
      <c r="VL258" s="29"/>
      <c r="VM258" s="29"/>
      <c r="VN258" s="29"/>
      <c r="VO258" s="29"/>
      <c r="VP258" s="29"/>
      <c r="VQ258" s="29"/>
      <c r="VR258" s="29"/>
      <c r="VS258" s="29"/>
      <c r="VT258" s="29"/>
      <c r="VU258" s="29"/>
      <c r="VV258" s="29"/>
      <c r="VW258" s="29"/>
      <c r="VX258" s="29"/>
      <c r="VY258" s="29"/>
      <c r="VZ258" s="29"/>
      <c r="WA258" s="29"/>
      <c r="WB258" s="29"/>
      <c r="WC258" s="29"/>
      <c r="WD258" s="29"/>
      <c r="WE258" s="29"/>
      <c r="WF258" s="29"/>
      <c r="WG258" s="29"/>
      <c r="WH258" s="29"/>
      <c r="WI258" s="29"/>
      <c r="WJ258" s="29"/>
      <c r="WK258" s="29"/>
      <c r="WL258" s="29"/>
      <c r="WM258" s="29"/>
      <c r="WN258" s="29"/>
      <c r="WO258" s="29"/>
      <c r="WP258" s="29"/>
      <c r="WQ258" s="29"/>
      <c r="WR258" s="29"/>
      <c r="WS258" s="29"/>
      <c r="WT258" s="29"/>
      <c r="WU258" s="29"/>
      <c r="WV258" s="29"/>
      <c r="WW258" s="29"/>
      <c r="WX258" s="29"/>
      <c r="WY258" s="29"/>
      <c r="WZ258" s="29"/>
      <c r="XA258" s="29"/>
      <c r="XB258" s="29"/>
      <c r="XC258" s="29"/>
      <c r="XD258" s="29"/>
      <c r="XE258" s="29"/>
      <c r="XF258" s="29"/>
      <c r="XG258" s="29"/>
      <c r="XH258" s="29"/>
      <c r="XI258" s="29"/>
      <c r="XJ258" s="29"/>
      <c r="XK258" s="29"/>
      <c r="XL258" s="29"/>
      <c r="XM258" s="29"/>
      <c r="XN258" s="29"/>
      <c r="XO258" s="29"/>
      <c r="XP258" s="29"/>
      <c r="XQ258" s="29"/>
      <c r="XR258" s="29"/>
      <c r="XS258" s="29"/>
      <c r="XT258" s="29"/>
      <c r="XU258" s="29"/>
      <c r="XV258" s="29"/>
      <c r="XW258" s="29"/>
      <c r="XX258" s="29"/>
      <c r="XY258" s="29"/>
      <c r="XZ258" s="29"/>
      <c r="YA258" s="29"/>
      <c r="YB258" s="29"/>
      <c r="YC258" s="29"/>
      <c r="YD258" s="29"/>
      <c r="YE258" s="29"/>
      <c r="YF258" s="29"/>
      <c r="YG258" s="29"/>
      <c r="YH258" s="29"/>
      <c r="YI258" s="29"/>
      <c r="YJ258" s="29"/>
      <c r="YK258" s="29"/>
      <c r="YL258" s="29"/>
      <c r="YM258" s="29"/>
      <c r="YN258" s="29"/>
      <c r="YO258" s="29"/>
      <c r="YP258" s="29"/>
      <c r="YQ258" s="29"/>
      <c r="YR258" s="29"/>
      <c r="YS258" s="29"/>
      <c r="YT258" s="29"/>
      <c r="YU258" s="29"/>
      <c r="YV258" s="29"/>
      <c r="YW258" s="29"/>
      <c r="YX258" s="29"/>
      <c r="YY258" s="29"/>
      <c r="YZ258" s="29"/>
      <c r="ZA258" s="29"/>
      <c r="ZB258" s="29"/>
      <c r="ZC258" s="29"/>
      <c r="ZD258" s="29"/>
      <c r="ZE258" s="29"/>
      <c r="ZF258" s="29"/>
      <c r="ZG258" s="29"/>
      <c r="ZH258" s="29"/>
      <c r="ZI258" s="29"/>
      <c r="ZJ258" s="29"/>
      <c r="ZK258" s="29"/>
      <c r="ZL258" s="29"/>
      <c r="ZM258" s="29"/>
      <c r="ZN258" s="29"/>
      <c r="ZO258" s="29"/>
      <c r="ZP258" s="29"/>
      <c r="ZQ258" s="29"/>
      <c r="ZR258" s="29"/>
      <c r="ZS258" s="29"/>
      <c r="ZT258" s="29"/>
      <c r="ZU258" s="29"/>
      <c r="ZV258" s="29"/>
      <c r="ZW258" s="29"/>
      <c r="ZX258" s="29"/>
      <c r="ZY258" s="29"/>
      <c r="ZZ258" s="29"/>
      <c r="AAA258" s="29"/>
      <c r="AAB258" s="29"/>
      <c r="AAC258" s="29"/>
      <c r="AAD258" s="29"/>
      <c r="AAE258" s="29"/>
      <c r="AAF258" s="29"/>
      <c r="AAG258" s="29"/>
      <c r="AAH258" s="29"/>
      <c r="AAI258" s="29"/>
      <c r="AAJ258" s="29"/>
      <c r="AAK258" s="29"/>
      <c r="AAL258" s="29"/>
      <c r="AAM258" s="29"/>
      <c r="AAN258" s="29"/>
      <c r="AAO258" s="29"/>
      <c r="AAP258" s="29"/>
      <c r="AAQ258" s="29"/>
      <c r="AAR258" s="29"/>
      <c r="AAS258" s="29"/>
      <c r="AAT258" s="29"/>
      <c r="AAU258" s="29"/>
      <c r="AAV258" s="29"/>
      <c r="AAW258" s="29"/>
      <c r="AAX258" s="29"/>
      <c r="AAY258" s="29"/>
      <c r="AAZ258" s="29"/>
      <c r="ABA258" s="29"/>
      <c r="ABB258" s="29"/>
      <c r="ABC258" s="29"/>
      <c r="ABD258" s="29"/>
      <c r="ABE258" s="29"/>
      <c r="ABF258" s="29"/>
      <c r="ABG258" s="29"/>
      <c r="ABH258" s="29"/>
      <c r="ABI258" s="29"/>
      <c r="ABJ258" s="29"/>
      <c r="ABK258" s="29"/>
      <c r="ABL258" s="29"/>
      <c r="ABM258" s="29"/>
      <c r="ABN258" s="29"/>
      <c r="ABO258" s="29"/>
      <c r="ABP258" s="29"/>
      <c r="ABQ258" s="29"/>
      <c r="ABR258" s="29"/>
      <c r="ABS258" s="29"/>
      <c r="ABT258" s="29"/>
      <c r="ABU258" s="29"/>
      <c r="ABV258" s="29"/>
      <c r="ABW258" s="29"/>
      <c r="ABX258" s="29"/>
      <c r="ABY258" s="29"/>
      <c r="ABZ258" s="29"/>
      <c r="ACA258" s="29"/>
      <c r="ACB258" s="29"/>
      <c r="ACC258" s="29"/>
      <c r="ACD258" s="29"/>
      <c r="ACE258" s="29"/>
      <c r="ACF258" s="29"/>
      <c r="ACG258" s="29"/>
      <c r="ACH258" s="29"/>
      <c r="ACI258" s="29"/>
      <c r="ACJ258" s="29"/>
      <c r="ACK258" s="29"/>
      <c r="ACL258" s="29"/>
      <c r="ACM258" s="29"/>
      <c r="ACN258" s="29"/>
      <c r="ACO258" s="29"/>
      <c r="ACP258" s="29"/>
      <c r="ACQ258" s="29"/>
      <c r="ACR258" s="29"/>
      <c r="ACS258" s="29"/>
      <c r="ACT258" s="29"/>
      <c r="ACU258" s="29"/>
      <c r="ACV258" s="29"/>
      <c r="ACW258" s="29"/>
      <c r="ACX258" s="29"/>
      <c r="ACY258" s="29"/>
      <c r="ACZ258" s="29"/>
      <c r="ADA258" s="29"/>
      <c r="ADB258" s="29"/>
      <c r="ADC258" s="29"/>
      <c r="ADD258" s="29"/>
      <c r="ADE258" s="29"/>
      <c r="ADF258" s="29"/>
      <c r="ADG258" s="29"/>
      <c r="ADH258" s="29"/>
      <c r="ADI258" s="29"/>
      <c r="ADJ258" s="29"/>
      <c r="ADK258" s="29"/>
      <c r="ADL258" s="29"/>
      <c r="ADM258" s="29"/>
      <c r="ADN258" s="29"/>
      <c r="ADO258" s="29"/>
      <c r="ADP258" s="29"/>
      <c r="ADQ258" s="29"/>
      <c r="ADR258" s="29"/>
      <c r="ADS258" s="29"/>
      <c r="ADT258" s="29"/>
      <c r="ADU258" s="29"/>
      <c r="ADV258" s="29"/>
      <c r="ADW258" s="29"/>
      <c r="ADX258" s="29"/>
      <c r="ADY258" s="29"/>
      <c r="ADZ258" s="29"/>
      <c r="AEA258" s="29"/>
      <c r="AEB258" s="29"/>
      <c r="AEC258" s="29"/>
      <c r="AED258" s="29"/>
      <c r="AEE258" s="29"/>
      <c r="AEF258" s="29"/>
      <c r="AEG258" s="29"/>
      <c r="AEH258" s="29"/>
      <c r="AEI258" s="29"/>
      <c r="AEJ258" s="29"/>
      <c r="AEK258" s="29"/>
      <c r="AEL258" s="29"/>
      <c r="AEM258" s="29"/>
      <c r="AEN258" s="29"/>
      <c r="AEO258" s="29"/>
      <c r="AEP258" s="29"/>
      <c r="AEQ258" s="29"/>
      <c r="AER258" s="29"/>
      <c r="AES258" s="29"/>
      <c r="AET258" s="29"/>
      <c r="AEU258" s="29"/>
      <c r="AEV258" s="29"/>
      <c r="AEW258" s="29"/>
      <c r="AEX258" s="29"/>
      <c r="AEY258" s="29"/>
      <c r="AEZ258" s="29"/>
      <c r="AFA258" s="29"/>
      <c r="AFB258" s="29"/>
      <c r="AFC258" s="29"/>
      <c r="AFD258" s="29"/>
      <c r="AFE258" s="29"/>
      <c r="AFF258" s="29"/>
      <c r="AFG258" s="29"/>
      <c r="AFH258" s="29"/>
      <c r="AFI258" s="29"/>
      <c r="AFJ258" s="29"/>
      <c r="AFK258" s="29"/>
      <c r="AFL258" s="29"/>
      <c r="AFM258" s="29"/>
      <c r="AFN258" s="29"/>
      <c r="AFO258" s="29"/>
      <c r="AFP258" s="29"/>
      <c r="AFQ258" s="29"/>
      <c r="AFR258" s="29"/>
      <c r="AFS258" s="29"/>
      <c r="AFT258" s="29"/>
      <c r="AFU258" s="29"/>
      <c r="AFV258" s="29"/>
      <c r="AFW258" s="29"/>
      <c r="AFX258" s="29"/>
      <c r="AFY258" s="29"/>
      <c r="AFZ258" s="29"/>
      <c r="AGA258" s="29"/>
      <c r="AGB258" s="29"/>
      <c r="AGC258" s="29"/>
      <c r="AGD258" s="29"/>
      <c r="AGE258" s="29"/>
      <c r="AGF258" s="29"/>
      <c r="AGG258" s="29"/>
      <c r="AGH258" s="29"/>
      <c r="AGI258" s="29"/>
      <c r="AGJ258" s="29"/>
      <c r="AGK258" s="29"/>
      <c r="AGL258" s="29"/>
      <c r="AGM258" s="29"/>
      <c r="AGN258" s="29"/>
      <c r="AGO258" s="29"/>
      <c r="AGP258" s="29"/>
      <c r="AGQ258" s="29"/>
      <c r="AGR258" s="29"/>
      <c r="AGS258" s="29"/>
      <c r="AGT258" s="29"/>
      <c r="AGU258" s="29"/>
      <c r="AGV258" s="29"/>
      <c r="AGW258" s="29"/>
      <c r="AGX258" s="29"/>
      <c r="AGY258" s="29"/>
      <c r="AGZ258" s="29"/>
      <c r="AHA258" s="29"/>
      <c r="AHB258" s="29"/>
      <c r="AHC258" s="29"/>
      <c r="AHD258" s="29"/>
      <c r="AHE258" s="29"/>
      <c r="AHF258" s="29"/>
      <c r="AHG258" s="29"/>
      <c r="AHH258" s="29"/>
      <c r="AHI258" s="29"/>
      <c r="AHJ258" s="29"/>
      <c r="AHK258" s="29"/>
      <c r="AHL258" s="29"/>
      <c r="AHM258" s="29"/>
      <c r="AHN258" s="29"/>
      <c r="AHO258" s="29"/>
      <c r="AHP258" s="29"/>
      <c r="AHQ258" s="29"/>
      <c r="AHR258" s="29"/>
      <c r="AHS258" s="29"/>
      <c r="AHT258" s="29"/>
      <c r="AHU258" s="29"/>
      <c r="AHV258" s="29"/>
      <c r="AHW258" s="29"/>
      <c r="AHX258" s="29"/>
      <c r="AHY258" s="29"/>
      <c r="AHZ258" s="29"/>
      <c r="AIA258" s="29"/>
      <c r="AIB258" s="29"/>
      <c r="AIC258" s="29"/>
      <c r="AID258" s="29"/>
      <c r="AIE258" s="29"/>
      <c r="AIF258" s="29"/>
      <c r="AIG258" s="29"/>
      <c r="AIH258" s="29"/>
      <c r="AII258" s="29"/>
      <c r="AIJ258" s="29"/>
      <c r="AIK258" s="29"/>
      <c r="AIL258" s="29"/>
      <c r="AIM258" s="29"/>
      <c r="AIN258" s="29"/>
      <c r="AIO258" s="29"/>
      <c r="AIP258" s="29"/>
      <c r="AIQ258" s="29"/>
      <c r="AIR258" s="29"/>
      <c r="AIS258" s="29"/>
      <c r="AIT258" s="29"/>
      <c r="AIU258" s="29"/>
      <c r="AIV258" s="29"/>
      <c r="AIW258" s="29"/>
      <c r="AIX258" s="29"/>
      <c r="AIY258" s="29"/>
      <c r="AIZ258" s="29"/>
      <c r="AJA258" s="29"/>
      <c r="AJB258" s="29"/>
      <c r="AJC258" s="29"/>
      <c r="AJD258" s="29"/>
      <c r="AJE258" s="29"/>
      <c r="AJF258" s="29"/>
      <c r="AJG258" s="29"/>
      <c r="AJH258" s="29"/>
      <c r="AJI258" s="29"/>
      <c r="AJJ258" s="29"/>
      <c r="AJK258" s="29"/>
      <c r="AJL258" s="29"/>
      <c r="AJM258" s="29"/>
      <c r="AJN258" s="29"/>
      <c r="AJO258" s="29"/>
      <c r="AJP258" s="29"/>
      <c r="AJQ258" s="29"/>
      <c r="AJR258" s="29"/>
      <c r="AJS258" s="29"/>
      <c r="AJT258" s="29"/>
      <c r="AJU258" s="29"/>
      <c r="AJV258" s="29"/>
      <c r="AJW258" s="29"/>
      <c r="AJX258" s="29"/>
      <c r="AJY258" s="29"/>
      <c r="AJZ258" s="29"/>
      <c r="AKA258" s="29"/>
      <c r="AKB258" s="29"/>
      <c r="AKC258" s="29"/>
      <c r="AKD258" s="29"/>
      <c r="AKE258" s="29"/>
      <c r="AKF258" s="29"/>
      <c r="AKG258" s="29"/>
      <c r="AKH258" s="29"/>
      <c r="AKI258" s="29"/>
      <c r="AKJ258" s="29"/>
      <c r="AKK258" s="29"/>
      <c r="AKL258" s="29"/>
      <c r="AKM258" s="29"/>
      <c r="AKN258" s="29"/>
      <c r="AKO258" s="29"/>
      <c r="AKP258" s="29"/>
      <c r="AKQ258" s="29"/>
      <c r="AKR258" s="29"/>
      <c r="AKS258" s="29"/>
      <c r="AKT258" s="29"/>
      <c r="AKU258" s="29"/>
      <c r="AKV258" s="29"/>
      <c r="AKW258" s="29"/>
      <c r="AKX258" s="29"/>
      <c r="AKY258" s="29"/>
      <c r="AKZ258" s="29"/>
      <c r="ALA258" s="29"/>
      <c r="ALB258" s="29"/>
      <c r="ALC258" s="29"/>
      <c r="ALD258" s="29"/>
      <c r="ALE258" s="29"/>
      <c r="ALF258" s="29"/>
      <c r="ALG258" s="29"/>
      <c r="ALH258" s="29"/>
      <c r="ALI258" s="29"/>
      <c r="ALJ258" s="29"/>
      <c r="ALK258" s="29"/>
      <c r="ALL258" s="29"/>
      <c r="ALM258" s="29"/>
      <c r="ALN258" s="29"/>
      <c r="ALO258" s="29"/>
      <c r="ALP258" s="29"/>
      <c r="ALQ258" s="29"/>
      <c r="ALR258" s="29"/>
      <c r="ALS258" s="29"/>
      <c r="ALT258" s="29"/>
      <c r="ALU258" s="29"/>
      <c r="ALV258" s="29"/>
      <c r="ALW258" s="29"/>
      <c r="ALX258" s="29"/>
      <c r="ALY258" s="29"/>
      <c r="ALZ258" s="29"/>
      <c r="AMA258" s="29"/>
      <c r="AMB258" s="29"/>
      <c r="AMC258" s="29"/>
      <c r="AMD258" s="29"/>
      <c r="AME258" s="29"/>
      <c r="AMF258" s="29"/>
      <c r="AMG258" s="29"/>
      <c r="AMH258" s="29"/>
      <c r="AMI258" s="29"/>
      <c r="AMJ258" s="29"/>
      <c r="AMK258" s="29"/>
      <c r="AML258" s="29"/>
      <c r="AMM258" s="29"/>
      <c r="AMN258" s="29"/>
      <c r="AMO258" s="29"/>
      <c r="AMP258" s="29"/>
      <c r="AMQ258" s="29"/>
      <c r="AMR258" s="29"/>
      <c r="AMS258" s="29"/>
      <c r="AMT258" s="29"/>
      <c r="AMU258" s="29"/>
      <c r="AMV258" s="29"/>
      <c r="AMW258" s="29"/>
      <c r="AMX258" s="29"/>
      <c r="AMY258" s="29"/>
      <c r="AMZ258" s="29"/>
      <c r="ANA258" s="29"/>
      <c r="ANB258" s="29"/>
      <c r="ANC258" s="29"/>
      <c r="AND258" s="29"/>
      <c r="ANE258" s="29"/>
      <c r="ANF258" s="29"/>
      <c r="ANG258" s="29"/>
      <c r="ANH258" s="29"/>
      <c r="ANI258" s="29"/>
      <c r="ANJ258" s="29"/>
      <c r="ANK258" s="29"/>
      <c r="ANL258" s="29"/>
      <c r="ANM258" s="29"/>
      <c r="ANN258" s="29"/>
      <c r="ANO258" s="29"/>
      <c r="ANP258" s="29"/>
      <c r="ANQ258" s="29"/>
      <c r="ANR258" s="29"/>
      <c r="ANS258" s="29"/>
      <c r="ANT258" s="29"/>
      <c r="ANU258" s="29"/>
      <c r="ANV258" s="29"/>
      <c r="ANW258" s="29"/>
      <c r="ANX258" s="29"/>
      <c r="ANY258" s="29"/>
      <c r="ANZ258" s="29"/>
      <c r="AOA258" s="29"/>
      <c r="AOB258" s="29"/>
      <c r="AOC258" s="29"/>
      <c r="AOD258" s="29"/>
      <c r="AOE258" s="29"/>
      <c r="AOF258" s="29"/>
      <c r="AOG258" s="29"/>
      <c r="AOH258" s="29"/>
      <c r="AOI258" s="29"/>
      <c r="AOJ258" s="29"/>
      <c r="AOK258" s="29"/>
      <c r="AOL258" s="29"/>
      <c r="AOM258" s="29"/>
      <c r="AON258" s="29"/>
      <c r="AOO258" s="29"/>
      <c r="AOP258" s="29"/>
      <c r="AOQ258" s="29"/>
      <c r="AOR258" s="29"/>
      <c r="AOS258" s="29"/>
      <c r="AOT258" s="29"/>
      <c r="AOU258" s="29"/>
      <c r="AOV258" s="29"/>
      <c r="AOW258" s="29"/>
      <c r="AOX258" s="29"/>
      <c r="AOY258" s="29"/>
      <c r="AOZ258" s="29"/>
      <c r="APA258" s="29"/>
      <c r="APB258" s="29"/>
      <c r="APC258" s="29"/>
      <c r="APD258" s="29"/>
      <c r="APE258" s="29"/>
      <c r="APF258" s="29"/>
      <c r="APG258" s="29"/>
      <c r="APH258" s="29"/>
      <c r="API258" s="29"/>
      <c r="APJ258" s="29"/>
      <c r="APK258" s="29"/>
      <c r="APL258" s="29"/>
      <c r="APM258" s="29"/>
      <c r="APN258" s="29"/>
      <c r="APO258" s="29"/>
      <c r="APP258" s="29"/>
      <c r="APQ258" s="29"/>
      <c r="APR258" s="29"/>
      <c r="APS258" s="29"/>
      <c r="APT258" s="29"/>
      <c r="APU258" s="29"/>
      <c r="APV258" s="29"/>
      <c r="APW258" s="29"/>
      <c r="APX258" s="29"/>
      <c r="APY258" s="29"/>
      <c r="APZ258" s="29"/>
      <c r="AQA258" s="29"/>
      <c r="AQB258" s="29"/>
      <c r="AQC258" s="29"/>
      <c r="AQD258" s="29"/>
      <c r="AQE258" s="29"/>
      <c r="AQF258" s="29"/>
      <c r="AQG258" s="29"/>
      <c r="AQH258" s="29"/>
      <c r="AQI258" s="29"/>
      <c r="AQJ258" s="29"/>
      <c r="AQK258" s="29"/>
      <c r="AQL258" s="29"/>
      <c r="AQM258" s="29"/>
      <c r="AQN258" s="29"/>
      <c r="AQO258" s="29"/>
      <c r="AQP258" s="29"/>
      <c r="AQQ258" s="29"/>
      <c r="AQR258" s="29"/>
      <c r="AQS258" s="29"/>
      <c r="AQT258" s="29"/>
      <c r="AQU258" s="29"/>
      <c r="AQV258" s="29"/>
      <c r="AQW258" s="29"/>
      <c r="AQX258" s="29"/>
      <c r="AQY258" s="29"/>
      <c r="AQZ258" s="29"/>
      <c r="ARA258" s="29"/>
      <c r="ARB258" s="29"/>
      <c r="ARC258" s="29"/>
      <c r="ARD258" s="29"/>
      <c r="ARE258" s="29"/>
      <c r="ARF258" s="29"/>
      <c r="ARG258" s="29"/>
      <c r="ARH258" s="29"/>
      <c r="ARI258" s="29"/>
      <c r="ARJ258" s="29"/>
      <c r="ARK258" s="29"/>
      <c r="ARL258" s="29"/>
      <c r="ARM258" s="29"/>
      <c r="ARN258" s="29"/>
      <c r="ARO258" s="29"/>
      <c r="ARP258" s="29"/>
      <c r="ARQ258" s="29"/>
      <c r="ARR258" s="29"/>
      <c r="ARS258" s="29"/>
      <c r="ART258" s="29"/>
      <c r="ARU258" s="29"/>
      <c r="ARV258" s="29"/>
      <c r="ARW258" s="29"/>
      <c r="ARX258" s="29"/>
      <c r="ARY258" s="29"/>
      <c r="ARZ258" s="29"/>
      <c r="ASA258" s="29"/>
      <c r="ASB258" s="29"/>
      <c r="ASC258" s="29"/>
      <c r="ASD258" s="29"/>
      <c r="ASE258" s="29"/>
      <c r="ASF258" s="29"/>
      <c r="ASG258" s="29"/>
      <c r="ASH258" s="29"/>
      <c r="ASI258" s="29"/>
      <c r="ASJ258" s="29"/>
      <c r="ASK258" s="29"/>
      <c r="ASL258" s="29"/>
      <c r="ASM258" s="29"/>
      <c r="ASN258" s="29"/>
      <c r="ASO258" s="29"/>
      <c r="ASP258" s="29"/>
      <c r="ASQ258" s="29"/>
      <c r="ASR258" s="29"/>
      <c r="ASS258" s="29"/>
      <c r="AST258" s="29"/>
      <c r="ASU258" s="29"/>
      <c r="ASV258" s="29"/>
      <c r="ASW258" s="29"/>
      <c r="ASX258" s="29"/>
      <c r="ASY258" s="29"/>
      <c r="ASZ258" s="29"/>
      <c r="ATA258" s="29"/>
      <c r="ATB258" s="29"/>
      <c r="ATC258" s="29"/>
      <c r="ATD258" s="29"/>
      <c r="ATE258" s="29"/>
      <c r="ATF258" s="29"/>
      <c r="ATG258" s="29"/>
      <c r="ATH258" s="29"/>
      <c r="ATI258" s="29"/>
      <c r="ATJ258" s="29"/>
      <c r="ATK258" s="29"/>
      <c r="ATL258" s="29"/>
      <c r="ATM258" s="29"/>
      <c r="ATN258" s="29"/>
      <c r="ATO258" s="29"/>
      <c r="ATP258" s="29"/>
      <c r="ATQ258" s="29"/>
      <c r="ATR258" s="29"/>
      <c r="ATS258" s="29"/>
      <c r="ATT258" s="29"/>
      <c r="ATU258" s="29"/>
      <c r="ATV258" s="29"/>
      <c r="ATW258" s="29"/>
      <c r="ATX258" s="29"/>
      <c r="ATY258" s="29"/>
      <c r="ATZ258" s="29"/>
      <c r="AUA258" s="29"/>
      <c r="AUB258" s="29"/>
      <c r="AUC258" s="29"/>
      <c r="AUD258" s="29"/>
      <c r="AUE258" s="29"/>
      <c r="AUF258" s="29"/>
      <c r="AUG258" s="29"/>
      <c r="AUH258" s="29"/>
      <c r="AUI258" s="29"/>
      <c r="AUJ258" s="29"/>
      <c r="AUK258" s="29"/>
      <c r="AUL258" s="29"/>
      <c r="AUM258" s="29"/>
      <c r="AUN258" s="29"/>
      <c r="AUO258" s="29"/>
      <c r="AUP258" s="29"/>
      <c r="AUQ258" s="29"/>
      <c r="AUR258" s="29"/>
      <c r="AUS258" s="29"/>
      <c r="AUT258" s="29"/>
      <c r="AUU258" s="29"/>
      <c r="AUV258" s="29"/>
      <c r="AUW258" s="29"/>
      <c r="AUX258" s="29"/>
      <c r="AUY258" s="29"/>
      <c r="AUZ258" s="29"/>
      <c r="AVA258" s="29"/>
      <c r="AVB258" s="29"/>
      <c r="AVC258" s="29"/>
      <c r="AVD258" s="29"/>
      <c r="AVE258" s="29"/>
      <c r="AVF258" s="29"/>
      <c r="AVG258" s="29"/>
      <c r="AVH258" s="29"/>
      <c r="AVI258" s="29"/>
      <c r="AVJ258" s="29"/>
      <c r="AVK258" s="29"/>
      <c r="AVL258" s="29"/>
      <c r="AVM258" s="29"/>
      <c r="AVN258" s="29"/>
      <c r="AVO258" s="29"/>
      <c r="AVP258" s="29"/>
      <c r="AVQ258" s="29"/>
      <c r="AVR258" s="29"/>
      <c r="AVS258" s="29"/>
      <c r="AVT258" s="29"/>
      <c r="AVU258" s="29"/>
      <c r="AVV258" s="29"/>
      <c r="AVW258" s="29"/>
      <c r="AVX258" s="29"/>
      <c r="AVY258" s="29"/>
      <c r="AVZ258" s="29"/>
      <c r="AWA258" s="29"/>
      <c r="AWB258" s="29"/>
      <c r="AWC258" s="29"/>
      <c r="AWD258" s="29"/>
      <c r="AWE258" s="29"/>
      <c r="AWF258" s="29"/>
      <c r="AWG258" s="29"/>
      <c r="AWH258" s="29"/>
      <c r="AWI258" s="29"/>
      <c r="AWJ258" s="29"/>
      <c r="AWK258" s="29"/>
      <c r="AWL258" s="29"/>
      <c r="AWM258" s="29"/>
      <c r="AWN258" s="29"/>
      <c r="AWO258" s="29"/>
      <c r="AWP258" s="29"/>
      <c r="AWQ258" s="29"/>
      <c r="AWR258" s="29"/>
      <c r="AWS258" s="29"/>
      <c r="AWT258" s="29"/>
      <c r="AWU258" s="29"/>
      <c r="AWV258" s="29"/>
      <c r="AWW258" s="29"/>
      <c r="AWX258" s="29"/>
      <c r="AWY258" s="29"/>
      <c r="AWZ258" s="29"/>
      <c r="AXA258" s="29"/>
      <c r="AXB258" s="29"/>
      <c r="AXC258" s="29"/>
      <c r="AXD258" s="29"/>
      <c r="AXE258" s="29"/>
      <c r="AXF258" s="29"/>
      <c r="AXG258" s="29"/>
      <c r="AXH258" s="29"/>
      <c r="AXI258" s="29"/>
      <c r="AXJ258" s="29"/>
      <c r="AXK258" s="29"/>
      <c r="AXL258" s="29"/>
      <c r="AXM258" s="29"/>
      <c r="AXN258" s="29"/>
      <c r="AXO258" s="29"/>
      <c r="AXP258" s="29"/>
      <c r="AXQ258" s="29"/>
      <c r="AXR258" s="29"/>
      <c r="AXS258" s="29"/>
      <c r="AXT258" s="29"/>
      <c r="AXU258" s="29"/>
      <c r="AXV258" s="29"/>
      <c r="AXW258" s="29"/>
      <c r="AXX258" s="29"/>
      <c r="AXY258" s="29"/>
      <c r="AXZ258" s="29"/>
      <c r="AYA258" s="29"/>
      <c r="AYB258" s="29"/>
      <c r="AYC258" s="29"/>
      <c r="AYD258" s="29"/>
      <c r="AYE258" s="29"/>
      <c r="AYF258" s="29"/>
      <c r="AYG258" s="29"/>
      <c r="AYH258" s="29"/>
      <c r="AYI258" s="29"/>
      <c r="AYJ258" s="29"/>
      <c r="AYK258" s="29"/>
      <c r="AYL258" s="29"/>
      <c r="AYM258" s="29"/>
      <c r="AYN258" s="29"/>
      <c r="AYO258" s="29"/>
      <c r="AYP258" s="29"/>
      <c r="AYQ258" s="29"/>
      <c r="AYR258" s="29"/>
      <c r="AYS258" s="29"/>
      <c r="AYT258" s="29"/>
      <c r="AYU258" s="29"/>
      <c r="AYV258" s="29"/>
      <c r="AYW258" s="29"/>
      <c r="AYX258" s="29"/>
      <c r="AYY258" s="29"/>
      <c r="AYZ258" s="29"/>
      <c r="AZA258" s="29"/>
      <c r="AZB258" s="29"/>
      <c r="AZC258" s="29"/>
      <c r="AZD258" s="29"/>
      <c r="AZE258" s="29"/>
      <c r="AZF258" s="29"/>
      <c r="AZG258" s="29"/>
      <c r="AZH258" s="29"/>
      <c r="AZI258" s="29"/>
      <c r="AZJ258" s="29"/>
      <c r="AZK258" s="29"/>
      <c r="AZL258" s="29"/>
      <c r="AZM258" s="29"/>
      <c r="AZN258" s="29"/>
      <c r="AZO258" s="29"/>
      <c r="AZP258" s="29"/>
      <c r="AZQ258" s="29"/>
      <c r="AZR258" s="29"/>
      <c r="AZS258" s="29"/>
      <c r="AZT258" s="29"/>
      <c r="AZU258" s="29"/>
      <c r="AZV258" s="29"/>
      <c r="AZW258" s="29"/>
      <c r="AZX258" s="29"/>
      <c r="AZY258" s="29"/>
      <c r="AZZ258" s="29"/>
      <c r="BAA258" s="29"/>
      <c r="BAB258" s="29"/>
      <c r="BAC258" s="29"/>
      <c r="BAD258" s="29"/>
      <c r="BAE258" s="29"/>
      <c r="BAF258" s="29"/>
      <c r="BAG258" s="29"/>
      <c r="BAH258" s="29"/>
      <c r="BAI258" s="29"/>
      <c r="BAJ258" s="29"/>
      <c r="BAK258" s="29"/>
      <c r="BAL258" s="29"/>
      <c r="BAM258" s="29"/>
      <c r="BAN258" s="29"/>
      <c r="BAO258" s="29"/>
      <c r="BAP258" s="29"/>
      <c r="BAQ258" s="29"/>
      <c r="BAR258" s="29"/>
      <c r="BAS258" s="29"/>
      <c r="BAT258" s="29"/>
      <c r="BAU258" s="29"/>
      <c r="BAV258" s="29"/>
      <c r="BAW258" s="29"/>
      <c r="BAX258" s="29"/>
      <c r="BAY258" s="29"/>
      <c r="BAZ258" s="29"/>
      <c r="BBA258" s="29"/>
      <c r="BBB258" s="29"/>
      <c r="BBC258" s="29"/>
      <c r="BBD258" s="29"/>
      <c r="BBE258" s="29"/>
      <c r="BBF258" s="29"/>
      <c r="BBG258" s="29"/>
      <c r="BBH258" s="29"/>
      <c r="BBI258" s="29"/>
      <c r="BBJ258" s="29"/>
      <c r="BBK258" s="29"/>
      <c r="BBL258" s="29"/>
      <c r="BBM258" s="29"/>
      <c r="BBN258" s="29"/>
      <c r="BBO258" s="29"/>
      <c r="BBP258" s="29"/>
      <c r="BBQ258" s="29"/>
      <c r="BBR258" s="29"/>
      <c r="BBS258" s="29"/>
      <c r="BBT258" s="29"/>
      <c r="BBU258" s="29"/>
      <c r="BBV258" s="29"/>
      <c r="BBW258" s="29"/>
      <c r="BBX258" s="29"/>
      <c r="BBY258" s="29"/>
      <c r="BBZ258" s="29"/>
      <c r="BCA258" s="29"/>
      <c r="BCB258" s="29"/>
      <c r="BCC258" s="29"/>
      <c r="BCD258" s="29"/>
      <c r="BCE258" s="29"/>
      <c r="BCF258" s="29"/>
      <c r="BCG258" s="29"/>
      <c r="BCH258" s="29"/>
      <c r="BCI258" s="29"/>
      <c r="BCJ258" s="29"/>
      <c r="BCK258" s="29"/>
      <c r="BCL258" s="29"/>
      <c r="BCM258" s="29"/>
      <c r="BCN258" s="29"/>
      <c r="BCO258" s="29"/>
      <c r="BCP258" s="29"/>
      <c r="BCQ258" s="29"/>
      <c r="BCR258" s="29"/>
      <c r="BCS258" s="29"/>
      <c r="BCT258" s="29"/>
      <c r="BCU258" s="29"/>
      <c r="BCV258" s="29"/>
      <c r="BCW258" s="29"/>
      <c r="BCX258" s="29"/>
      <c r="BCY258" s="29"/>
      <c r="BCZ258" s="29"/>
      <c r="BDA258" s="29"/>
      <c r="BDB258" s="29"/>
      <c r="BDC258" s="29"/>
      <c r="BDD258" s="29"/>
      <c r="BDE258" s="29"/>
      <c r="BDF258" s="29"/>
      <c r="BDG258" s="29"/>
      <c r="BDH258" s="29"/>
      <c r="BDI258" s="29"/>
      <c r="BDJ258" s="29"/>
      <c r="BDK258" s="29"/>
      <c r="BDL258" s="29"/>
      <c r="BDM258" s="29"/>
      <c r="BDN258" s="29"/>
      <c r="BDO258" s="29"/>
      <c r="BDP258" s="29"/>
      <c r="BDQ258" s="29"/>
      <c r="BDR258" s="29"/>
      <c r="BDS258" s="29"/>
      <c r="BDT258" s="29"/>
      <c r="BDU258" s="29"/>
      <c r="BDV258" s="29"/>
      <c r="BDW258" s="29"/>
      <c r="BDX258" s="29"/>
      <c r="BDY258" s="29"/>
      <c r="BDZ258" s="29"/>
      <c r="BEA258" s="29"/>
      <c r="BEB258" s="29"/>
      <c r="BEC258" s="29"/>
      <c r="BED258" s="29"/>
      <c r="BEE258" s="29"/>
      <c r="BEF258" s="29"/>
      <c r="BEG258" s="29"/>
      <c r="BEH258" s="29"/>
      <c r="BEI258" s="29"/>
      <c r="BEJ258" s="29"/>
      <c r="BEK258" s="29"/>
      <c r="BEL258" s="29"/>
      <c r="BEM258" s="29"/>
      <c r="BEN258" s="29"/>
      <c r="BEO258" s="29"/>
      <c r="BEP258" s="29"/>
      <c r="BEQ258" s="29"/>
      <c r="BER258" s="29"/>
      <c r="BES258" s="29"/>
      <c r="BET258" s="29"/>
      <c r="BEU258" s="29"/>
      <c r="BEV258" s="29"/>
      <c r="BEW258" s="29"/>
      <c r="BEX258" s="29"/>
      <c r="BEY258" s="29"/>
      <c r="BEZ258" s="29"/>
      <c r="BFA258" s="29"/>
      <c r="BFB258" s="29"/>
      <c r="BFC258" s="29"/>
      <c r="BFD258" s="29"/>
      <c r="BFE258" s="29"/>
      <c r="BFF258" s="29"/>
      <c r="BFG258" s="29"/>
      <c r="BFH258" s="29"/>
      <c r="BFI258" s="29"/>
      <c r="BFJ258" s="29"/>
      <c r="BFK258" s="29"/>
      <c r="BFL258" s="29"/>
      <c r="BFM258" s="29"/>
      <c r="BFN258" s="29"/>
      <c r="BFO258" s="29"/>
      <c r="BFP258" s="29"/>
      <c r="BFQ258" s="29"/>
      <c r="BFR258" s="29"/>
      <c r="BFS258" s="29"/>
      <c r="BFT258" s="29"/>
      <c r="BFU258" s="29"/>
      <c r="BFV258" s="29"/>
      <c r="BFW258" s="29"/>
      <c r="BFX258" s="29"/>
      <c r="BFY258" s="29"/>
      <c r="BFZ258" s="29"/>
      <c r="BGA258" s="29"/>
      <c r="BGB258" s="29"/>
      <c r="BGC258" s="29"/>
      <c r="BGD258" s="29"/>
      <c r="BGE258" s="29"/>
      <c r="BGF258" s="29"/>
      <c r="BGG258" s="29"/>
      <c r="BGH258" s="29"/>
      <c r="BGI258" s="29"/>
      <c r="BGJ258" s="29"/>
      <c r="BGK258" s="29"/>
      <c r="BGL258" s="29"/>
      <c r="BGM258" s="29"/>
      <c r="BGN258" s="29"/>
      <c r="BGO258" s="29"/>
      <c r="BGP258" s="29"/>
      <c r="BGQ258" s="29"/>
      <c r="BGR258" s="29"/>
      <c r="BGS258" s="29"/>
      <c r="BGT258" s="29"/>
      <c r="BGU258" s="29"/>
      <c r="BGV258" s="29"/>
      <c r="BGW258" s="29"/>
      <c r="BGX258" s="29"/>
      <c r="BGY258" s="29"/>
      <c r="BGZ258" s="29"/>
      <c r="BHA258" s="29"/>
      <c r="BHB258" s="29"/>
      <c r="BHC258" s="29"/>
      <c r="BHD258" s="29"/>
      <c r="BHE258" s="29"/>
      <c r="BHF258" s="29"/>
      <c r="BHG258" s="29"/>
      <c r="BHH258" s="29"/>
      <c r="BHI258" s="29"/>
      <c r="BHJ258" s="29"/>
      <c r="BHK258" s="29"/>
      <c r="BHL258" s="29"/>
      <c r="BHM258" s="29"/>
      <c r="BHN258" s="29"/>
      <c r="BHO258" s="29"/>
      <c r="BHP258" s="29"/>
      <c r="BHQ258" s="29"/>
      <c r="BHR258" s="29"/>
      <c r="BHS258" s="29"/>
      <c r="BHT258" s="29"/>
      <c r="BHU258" s="29"/>
      <c r="BHV258" s="29"/>
      <c r="BHW258" s="29"/>
      <c r="BHX258" s="29"/>
      <c r="BHY258" s="29"/>
      <c r="BHZ258" s="29"/>
      <c r="BIA258" s="29"/>
      <c r="BIB258" s="29"/>
      <c r="BIC258" s="29"/>
      <c r="BID258" s="29"/>
      <c r="BIE258" s="29"/>
      <c r="BIF258" s="29"/>
      <c r="BIG258" s="29"/>
      <c r="BIH258" s="29"/>
      <c r="BII258" s="29"/>
      <c r="BIJ258" s="29"/>
      <c r="BIK258" s="29"/>
      <c r="BIL258" s="29"/>
      <c r="BIM258" s="29"/>
      <c r="BIN258" s="29"/>
      <c r="BIO258" s="29"/>
      <c r="BIP258" s="29"/>
      <c r="BIQ258" s="29"/>
      <c r="BIR258" s="29"/>
      <c r="BIS258" s="29"/>
      <c r="BIT258" s="29"/>
      <c r="BIU258" s="29"/>
      <c r="BIV258" s="29"/>
      <c r="BIW258" s="29"/>
      <c r="BIX258" s="29"/>
      <c r="BIY258" s="29"/>
      <c r="BIZ258" s="29"/>
      <c r="BJA258" s="29"/>
      <c r="BJB258" s="29"/>
      <c r="BJC258" s="29"/>
      <c r="BJD258" s="29"/>
      <c r="BJE258" s="29"/>
      <c r="BJF258" s="29"/>
      <c r="BJG258" s="29"/>
      <c r="BJH258" s="29"/>
      <c r="BJI258" s="29"/>
      <c r="BJJ258" s="29"/>
      <c r="BJK258" s="29"/>
      <c r="BJL258" s="29"/>
      <c r="BJM258" s="29"/>
      <c r="BJN258" s="29"/>
      <c r="BJO258" s="29"/>
      <c r="BJP258" s="29"/>
      <c r="BJQ258" s="29"/>
      <c r="BJR258" s="29"/>
      <c r="BJS258" s="29"/>
      <c r="BJT258" s="29"/>
      <c r="BJU258" s="29"/>
      <c r="BJV258" s="29"/>
      <c r="BJW258" s="29"/>
      <c r="BJX258" s="29"/>
      <c r="BJY258" s="29"/>
      <c r="BJZ258" s="29"/>
      <c r="BKA258" s="29"/>
      <c r="BKB258" s="29"/>
      <c r="BKC258" s="29"/>
      <c r="BKD258" s="29"/>
      <c r="BKE258" s="29"/>
      <c r="BKF258" s="29"/>
      <c r="BKG258" s="29"/>
      <c r="BKH258" s="29"/>
      <c r="BKI258" s="29"/>
      <c r="BKJ258" s="29"/>
      <c r="BKK258" s="29"/>
      <c r="BKL258" s="29"/>
      <c r="BKM258" s="29"/>
      <c r="BKN258" s="29"/>
      <c r="BKO258" s="29"/>
      <c r="BKP258" s="29"/>
      <c r="BKQ258" s="29"/>
      <c r="BKR258" s="29"/>
      <c r="BKS258" s="29"/>
      <c r="BKT258" s="29"/>
      <c r="BKU258" s="29"/>
      <c r="BKV258" s="29"/>
      <c r="BKW258" s="29"/>
      <c r="BKX258" s="29"/>
      <c r="BKY258" s="29"/>
      <c r="BKZ258" s="29"/>
      <c r="BLA258" s="29"/>
      <c r="BLB258" s="29"/>
      <c r="BLC258" s="29"/>
      <c r="BLD258" s="29"/>
      <c r="BLE258" s="29"/>
      <c r="BLF258" s="29"/>
      <c r="BLG258" s="29"/>
      <c r="BLH258" s="29"/>
      <c r="BLI258" s="29"/>
      <c r="BLJ258" s="29"/>
      <c r="BLK258" s="29"/>
      <c r="BLL258" s="29"/>
      <c r="BLM258" s="29"/>
      <c r="BLN258" s="29"/>
      <c r="BLO258" s="29"/>
      <c r="BLP258" s="29"/>
      <c r="BLQ258" s="29"/>
      <c r="BLR258" s="29"/>
      <c r="BLS258" s="29"/>
      <c r="BLT258" s="29"/>
      <c r="BLU258" s="29"/>
      <c r="BLV258" s="29"/>
      <c r="BLW258" s="29"/>
      <c r="BLX258" s="29"/>
      <c r="BLY258" s="29"/>
      <c r="BLZ258" s="29"/>
      <c r="BMA258" s="29"/>
      <c r="BMB258" s="29"/>
      <c r="BMC258" s="29"/>
      <c r="BMD258" s="29"/>
      <c r="BME258" s="29"/>
      <c r="BMF258" s="29"/>
      <c r="BMG258" s="29"/>
      <c r="BMH258" s="29"/>
      <c r="BMI258" s="29"/>
      <c r="BMJ258" s="29"/>
      <c r="BMK258" s="29"/>
      <c r="BML258" s="29"/>
      <c r="BMM258" s="29"/>
      <c r="BMN258" s="29"/>
      <c r="BMO258" s="29"/>
      <c r="BMP258" s="29"/>
      <c r="BMQ258" s="29"/>
      <c r="BMR258" s="29"/>
      <c r="BMS258" s="29"/>
      <c r="BMT258" s="29"/>
      <c r="BMU258" s="29"/>
      <c r="BMV258" s="29"/>
      <c r="BMW258" s="29"/>
      <c r="BMX258" s="29"/>
      <c r="BMY258" s="29"/>
      <c r="BMZ258" s="29"/>
      <c r="BNA258" s="29"/>
      <c r="BNB258" s="29"/>
      <c r="BNC258" s="29"/>
      <c r="BND258" s="29"/>
      <c r="BNE258" s="29"/>
      <c r="BNF258" s="29"/>
      <c r="BNG258" s="29"/>
      <c r="BNH258" s="29"/>
      <c r="BNI258" s="29"/>
      <c r="BNJ258" s="29"/>
      <c r="BNK258" s="29"/>
      <c r="BNL258" s="29"/>
      <c r="BNM258" s="29"/>
      <c r="BNN258" s="29"/>
      <c r="BNO258" s="29"/>
      <c r="BNP258" s="29"/>
      <c r="BNQ258" s="29"/>
      <c r="BNR258" s="29"/>
      <c r="BNS258" s="29"/>
      <c r="BNT258" s="29"/>
      <c r="BNU258" s="29"/>
      <c r="BNV258" s="29"/>
      <c r="BNW258" s="29"/>
      <c r="BNX258" s="29"/>
      <c r="BNY258" s="29"/>
      <c r="BNZ258" s="29"/>
      <c r="BOA258" s="29"/>
      <c r="BOB258" s="29"/>
      <c r="BOC258" s="29"/>
      <c r="BOD258" s="29"/>
      <c r="BOE258" s="29"/>
      <c r="BOF258" s="29"/>
      <c r="BOG258" s="29"/>
      <c r="BOH258" s="29"/>
      <c r="BOI258" s="29"/>
      <c r="BOJ258" s="29"/>
      <c r="BOK258" s="29"/>
      <c r="BOL258" s="29"/>
      <c r="BOM258" s="29"/>
      <c r="BON258" s="29"/>
      <c r="BOO258" s="29"/>
      <c r="BOP258" s="29"/>
      <c r="BOQ258" s="29"/>
      <c r="BOR258" s="29"/>
      <c r="BOS258" s="29"/>
      <c r="BOT258" s="29"/>
      <c r="BOU258" s="29"/>
      <c r="BOV258" s="29"/>
      <c r="BOW258" s="29"/>
      <c r="BOX258" s="29"/>
      <c r="BOY258" s="29"/>
      <c r="BOZ258" s="29"/>
      <c r="BPA258" s="29"/>
      <c r="BPB258" s="29"/>
      <c r="BPC258" s="29"/>
      <c r="BPD258" s="29"/>
      <c r="BPE258" s="29"/>
      <c r="BPF258" s="29"/>
      <c r="BPG258" s="29"/>
      <c r="BPH258" s="29"/>
      <c r="BPI258" s="29"/>
      <c r="BPJ258" s="29"/>
      <c r="BPK258" s="29"/>
      <c r="BPL258" s="29"/>
      <c r="BPM258" s="29"/>
      <c r="BPN258" s="29"/>
      <c r="BPO258" s="29"/>
      <c r="BPP258" s="29"/>
      <c r="BPQ258" s="29"/>
      <c r="BPR258" s="29"/>
      <c r="BPS258" s="29"/>
      <c r="BPT258" s="29"/>
      <c r="BPU258" s="29"/>
      <c r="BPV258" s="29"/>
      <c r="BPW258" s="29"/>
      <c r="BPX258" s="29"/>
      <c r="BPY258" s="29"/>
      <c r="BPZ258" s="29"/>
      <c r="BQA258" s="29"/>
      <c r="BQB258" s="29"/>
      <c r="BQC258" s="29"/>
      <c r="BQD258" s="29"/>
      <c r="BQE258" s="29"/>
      <c r="BQF258" s="29"/>
      <c r="BQG258" s="29"/>
      <c r="BQH258" s="29"/>
      <c r="BQI258" s="29"/>
      <c r="BQJ258" s="29"/>
      <c r="BQK258" s="29"/>
      <c r="BQL258" s="29"/>
      <c r="BQM258" s="29"/>
      <c r="BQN258" s="29"/>
      <c r="BQO258" s="29"/>
      <c r="BQP258" s="29"/>
      <c r="BQQ258" s="29"/>
      <c r="BQR258" s="29"/>
      <c r="BQS258" s="29"/>
      <c r="BQT258" s="29"/>
      <c r="BQU258" s="29"/>
      <c r="BQV258" s="29"/>
      <c r="BQW258" s="29"/>
      <c r="BQX258" s="29"/>
      <c r="BQY258" s="29"/>
      <c r="BQZ258" s="29"/>
      <c r="BRA258" s="29"/>
      <c r="BRB258" s="29"/>
      <c r="BRC258" s="29"/>
      <c r="BRD258" s="29"/>
      <c r="BRE258" s="29"/>
      <c r="BRF258" s="29"/>
      <c r="BRG258" s="29"/>
      <c r="BRH258" s="29"/>
      <c r="BRI258" s="29"/>
      <c r="BRJ258" s="29"/>
      <c r="BRK258" s="29"/>
      <c r="BRL258" s="29"/>
      <c r="BRM258" s="29"/>
      <c r="BRN258" s="29"/>
      <c r="BRO258" s="29"/>
      <c r="BRP258" s="29"/>
      <c r="BRQ258" s="29"/>
      <c r="BRR258" s="29"/>
      <c r="BRS258" s="29"/>
      <c r="BRT258" s="29"/>
      <c r="BRU258" s="29"/>
      <c r="BRV258" s="29"/>
      <c r="BRW258" s="29"/>
      <c r="BRX258" s="29"/>
      <c r="BRY258" s="29"/>
      <c r="BRZ258" s="29"/>
      <c r="BSA258" s="29"/>
      <c r="BSB258" s="29"/>
      <c r="BSC258" s="29"/>
      <c r="BSD258" s="29"/>
      <c r="BSE258" s="29"/>
      <c r="BSF258" s="29"/>
      <c r="BSG258" s="29"/>
      <c r="BSH258" s="29"/>
      <c r="BSI258" s="29"/>
      <c r="BSJ258" s="29"/>
      <c r="BSK258" s="29"/>
      <c r="BSL258" s="29"/>
      <c r="BSM258" s="29"/>
      <c r="BSN258" s="29"/>
      <c r="BSO258" s="29"/>
      <c r="BSP258" s="29"/>
      <c r="BSQ258" s="29"/>
      <c r="BSR258" s="29"/>
      <c r="BSS258" s="29"/>
      <c r="BST258" s="29"/>
      <c r="BSU258" s="29"/>
      <c r="BSV258" s="29"/>
      <c r="BSW258" s="29"/>
      <c r="BSX258" s="29"/>
      <c r="BSY258" s="29"/>
      <c r="BSZ258" s="29"/>
      <c r="BTA258" s="29"/>
      <c r="BTB258" s="29"/>
      <c r="BTC258" s="29"/>
      <c r="BTD258" s="29"/>
      <c r="BTE258" s="29"/>
      <c r="BTF258" s="29"/>
      <c r="BTG258" s="29"/>
      <c r="BTH258" s="29"/>
      <c r="BTI258" s="29"/>
      <c r="BTJ258" s="29"/>
      <c r="BTK258" s="29"/>
      <c r="BTL258" s="29"/>
      <c r="BTM258" s="29"/>
      <c r="BTN258" s="29"/>
      <c r="BTO258" s="29"/>
      <c r="BTP258" s="29"/>
      <c r="BTQ258" s="29"/>
      <c r="BTR258" s="29"/>
      <c r="BTS258" s="29"/>
      <c r="BTT258" s="29"/>
      <c r="BTU258" s="29"/>
      <c r="BTV258" s="29"/>
      <c r="BTW258" s="29"/>
      <c r="BTX258" s="29"/>
      <c r="BTY258" s="29"/>
      <c r="BTZ258" s="29"/>
      <c r="BUA258" s="29"/>
      <c r="BUB258" s="29"/>
      <c r="BUC258" s="29"/>
      <c r="BUD258" s="29"/>
      <c r="BUE258" s="29"/>
      <c r="BUF258" s="29"/>
      <c r="BUG258" s="29"/>
      <c r="BUH258" s="29"/>
      <c r="BUI258" s="29"/>
      <c r="BUJ258" s="29"/>
      <c r="BUK258" s="29"/>
      <c r="BUL258" s="29"/>
      <c r="BUM258" s="29"/>
      <c r="BUN258" s="29"/>
      <c r="BUO258" s="29"/>
      <c r="BUP258" s="29"/>
      <c r="BUQ258" s="29"/>
      <c r="BUR258" s="29"/>
      <c r="BUS258" s="29"/>
      <c r="BUT258" s="29"/>
      <c r="BUU258" s="29"/>
      <c r="BUV258" s="29"/>
      <c r="BUW258" s="29"/>
      <c r="BUX258" s="29"/>
      <c r="BUY258" s="29"/>
      <c r="BUZ258" s="29"/>
      <c r="BVA258" s="29"/>
      <c r="BVB258" s="29"/>
      <c r="BVC258" s="29"/>
      <c r="BVD258" s="29"/>
      <c r="BVE258" s="29"/>
      <c r="BVF258" s="29"/>
      <c r="BVG258" s="29"/>
      <c r="BVH258" s="29"/>
      <c r="BVI258" s="29"/>
      <c r="BVJ258" s="29"/>
      <c r="BVK258" s="29"/>
      <c r="BVL258" s="29"/>
      <c r="BVM258" s="29"/>
      <c r="BVN258" s="29"/>
      <c r="BVO258" s="29"/>
      <c r="BVP258" s="29"/>
      <c r="BVQ258" s="29"/>
      <c r="BVR258" s="29"/>
      <c r="BVS258" s="29"/>
      <c r="BVT258" s="29"/>
      <c r="BVU258" s="29"/>
      <c r="BVV258" s="29"/>
      <c r="BVW258" s="29"/>
      <c r="BVX258" s="29"/>
      <c r="BVY258" s="29"/>
      <c r="BVZ258" s="29"/>
      <c r="BWA258" s="29"/>
      <c r="BWB258" s="29"/>
      <c r="BWC258" s="29"/>
      <c r="BWD258" s="29"/>
      <c r="BWE258" s="29"/>
      <c r="BWF258" s="29"/>
      <c r="BWG258" s="29"/>
      <c r="BWH258" s="29"/>
      <c r="BWI258" s="29"/>
      <c r="BWJ258" s="29"/>
      <c r="BWK258" s="29"/>
      <c r="BWL258" s="29"/>
      <c r="BWM258" s="29"/>
      <c r="BWN258" s="29"/>
      <c r="BWO258" s="29"/>
      <c r="BWP258" s="29"/>
      <c r="BWQ258" s="29"/>
      <c r="BWR258" s="29"/>
      <c r="BWS258" s="29"/>
      <c r="BWT258" s="29"/>
      <c r="BWU258" s="29"/>
      <c r="BWV258" s="29"/>
      <c r="BWW258" s="29"/>
      <c r="BWX258" s="29"/>
      <c r="BWY258" s="29"/>
      <c r="BWZ258" s="29"/>
      <c r="BXA258" s="29"/>
      <c r="BXB258" s="29"/>
      <c r="BXC258" s="29"/>
      <c r="BXD258" s="29"/>
      <c r="BXE258" s="29"/>
      <c r="BXF258" s="29"/>
      <c r="BXG258" s="29"/>
      <c r="BXH258" s="29"/>
      <c r="BXI258" s="29"/>
      <c r="BXJ258" s="29"/>
      <c r="BXK258" s="29"/>
      <c r="BXL258" s="29"/>
      <c r="BXM258" s="29"/>
      <c r="BXN258" s="29"/>
      <c r="BXO258" s="29"/>
      <c r="BXP258" s="29"/>
      <c r="BXQ258" s="29"/>
      <c r="BXR258" s="29"/>
      <c r="BXS258" s="29"/>
      <c r="BXT258" s="29"/>
      <c r="BXU258" s="29"/>
      <c r="BXV258" s="29"/>
      <c r="BXW258" s="29"/>
      <c r="BXX258" s="29"/>
      <c r="BXY258" s="29"/>
      <c r="BXZ258" s="29"/>
      <c r="BYA258" s="29"/>
      <c r="BYB258" s="29"/>
      <c r="BYC258" s="29"/>
      <c r="BYD258" s="29"/>
      <c r="BYE258" s="29"/>
      <c r="BYF258" s="29"/>
      <c r="BYG258" s="29"/>
      <c r="BYH258" s="29"/>
      <c r="BYI258" s="29"/>
      <c r="BYJ258" s="29"/>
      <c r="BYK258" s="29"/>
      <c r="BYL258" s="29"/>
      <c r="BYM258" s="29"/>
      <c r="BYN258" s="29"/>
      <c r="BYO258" s="29"/>
      <c r="BYP258" s="29"/>
      <c r="BYQ258" s="29"/>
      <c r="BYR258" s="29"/>
      <c r="BYS258" s="29"/>
      <c r="BYT258" s="29"/>
      <c r="BYU258" s="29"/>
      <c r="BYV258" s="29"/>
      <c r="BYW258" s="29"/>
      <c r="BYX258" s="29"/>
      <c r="BYY258" s="29"/>
      <c r="BYZ258" s="29"/>
      <c r="BZA258" s="29"/>
      <c r="BZB258" s="29"/>
      <c r="BZC258" s="29"/>
      <c r="BZD258" s="29"/>
      <c r="BZE258" s="29"/>
      <c r="BZF258" s="29"/>
      <c r="BZG258" s="29"/>
      <c r="BZH258" s="29"/>
      <c r="BZI258" s="29"/>
      <c r="BZJ258" s="29"/>
      <c r="BZK258" s="29"/>
      <c r="BZL258" s="29"/>
      <c r="BZM258" s="29"/>
      <c r="BZN258" s="29"/>
      <c r="BZO258" s="29"/>
      <c r="BZP258" s="29"/>
      <c r="BZQ258" s="29"/>
      <c r="BZR258" s="29"/>
      <c r="BZS258" s="29"/>
      <c r="BZT258" s="29"/>
      <c r="BZU258" s="29"/>
      <c r="BZV258" s="29"/>
      <c r="BZW258" s="29"/>
      <c r="BZX258" s="29"/>
      <c r="BZY258" s="29"/>
      <c r="BZZ258" s="29"/>
      <c r="CAA258" s="29"/>
      <c r="CAB258" s="29"/>
      <c r="CAC258" s="29"/>
      <c r="CAD258" s="29"/>
      <c r="CAE258" s="29"/>
      <c r="CAF258" s="29"/>
      <c r="CAG258" s="29"/>
      <c r="CAH258" s="29"/>
      <c r="CAI258" s="29"/>
      <c r="CAJ258" s="29"/>
      <c r="CAK258" s="29"/>
      <c r="CAL258" s="29"/>
      <c r="CAM258" s="29"/>
      <c r="CAN258" s="29"/>
      <c r="CAO258" s="29"/>
      <c r="CAP258" s="29"/>
      <c r="CAQ258" s="29"/>
      <c r="CAR258" s="29"/>
      <c r="CAS258" s="29"/>
      <c r="CAT258" s="29"/>
      <c r="CAU258" s="29"/>
      <c r="CAV258" s="29"/>
      <c r="CAW258" s="29"/>
      <c r="CAX258" s="29"/>
      <c r="CAY258" s="29"/>
      <c r="CAZ258" s="29"/>
      <c r="CBA258" s="29"/>
      <c r="CBB258" s="29"/>
      <c r="CBC258" s="29"/>
      <c r="CBD258" s="29"/>
      <c r="CBE258" s="29"/>
      <c r="CBF258" s="29"/>
      <c r="CBG258" s="29"/>
      <c r="CBH258" s="29"/>
      <c r="CBI258" s="29"/>
      <c r="CBJ258" s="29"/>
      <c r="CBK258" s="29"/>
      <c r="CBL258" s="29"/>
      <c r="CBM258" s="29"/>
      <c r="CBN258" s="29"/>
      <c r="CBO258" s="29"/>
      <c r="CBP258" s="29"/>
      <c r="CBQ258" s="29"/>
      <c r="CBR258" s="29"/>
      <c r="CBS258" s="29"/>
      <c r="CBT258" s="29"/>
      <c r="CBU258" s="29"/>
      <c r="CBV258" s="29"/>
      <c r="CBW258" s="29"/>
      <c r="CBX258" s="29"/>
      <c r="CBY258" s="29"/>
      <c r="CBZ258" s="29"/>
      <c r="CCA258" s="29"/>
      <c r="CCB258" s="29"/>
      <c r="CCC258" s="29"/>
      <c r="CCD258" s="29"/>
      <c r="CCE258" s="29"/>
      <c r="CCF258" s="29"/>
      <c r="CCG258" s="29"/>
      <c r="CCH258" s="29"/>
      <c r="CCI258" s="29"/>
      <c r="CCJ258" s="29"/>
      <c r="CCK258" s="29"/>
      <c r="CCL258" s="29"/>
      <c r="CCM258" s="29"/>
      <c r="CCN258" s="29"/>
      <c r="CCO258" s="29"/>
      <c r="CCP258" s="29"/>
      <c r="CCQ258" s="29"/>
      <c r="CCR258" s="29"/>
      <c r="CCS258" s="29"/>
      <c r="CCT258" s="29"/>
      <c r="CCU258" s="29"/>
      <c r="CCV258" s="29"/>
      <c r="CCW258" s="29"/>
      <c r="CCX258" s="29"/>
      <c r="CCY258" s="29"/>
      <c r="CCZ258" s="29"/>
      <c r="CDA258" s="29"/>
      <c r="CDB258" s="29"/>
      <c r="CDC258" s="29"/>
      <c r="CDD258" s="29"/>
      <c r="CDE258" s="29"/>
      <c r="CDF258" s="29"/>
      <c r="CDG258" s="29"/>
      <c r="CDH258" s="29"/>
      <c r="CDI258" s="29"/>
      <c r="CDJ258" s="29"/>
      <c r="CDK258" s="29"/>
      <c r="CDL258" s="29"/>
      <c r="CDM258" s="29"/>
      <c r="CDN258" s="29"/>
      <c r="CDO258" s="29"/>
      <c r="CDP258" s="29"/>
      <c r="CDQ258" s="29"/>
      <c r="CDR258" s="29"/>
      <c r="CDS258" s="29"/>
      <c r="CDT258" s="29"/>
      <c r="CDU258" s="29"/>
      <c r="CDV258" s="29"/>
      <c r="CDW258" s="29"/>
      <c r="CDX258" s="29"/>
      <c r="CDY258" s="29"/>
      <c r="CDZ258" s="29"/>
      <c r="CEA258" s="29"/>
      <c r="CEB258" s="29"/>
      <c r="CEC258" s="29"/>
      <c r="CED258" s="29"/>
      <c r="CEE258" s="29"/>
      <c r="CEF258" s="29"/>
      <c r="CEG258" s="29"/>
      <c r="CEH258" s="29"/>
      <c r="CEI258" s="29"/>
      <c r="CEJ258" s="29"/>
      <c r="CEK258" s="29"/>
      <c r="CEL258" s="29"/>
      <c r="CEM258" s="29"/>
      <c r="CEN258" s="29"/>
      <c r="CEO258" s="29"/>
      <c r="CEP258" s="29"/>
      <c r="CEQ258" s="29"/>
      <c r="CER258" s="29"/>
      <c r="CES258" s="29"/>
      <c r="CET258" s="29"/>
      <c r="CEU258" s="29"/>
      <c r="CEV258" s="29"/>
      <c r="CEW258" s="29"/>
      <c r="CEX258" s="29"/>
      <c r="CEY258" s="29"/>
      <c r="CEZ258" s="29"/>
      <c r="CFA258" s="29"/>
      <c r="CFB258" s="29"/>
      <c r="CFC258" s="29"/>
      <c r="CFD258" s="29"/>
      <c r="CFE258" s="29"/>
      <c r="CFF258" s="29"/>
      <c r="CFG258" s="29"/>
      <c r="CFH258" s="29"/>
      <c r="CFI258" s="29"/>
      <c r="CFJ258" s="29"/>
      <c r="CFK258" s="29"/>
      <c r="CFL258" s="29"/>
      <c r="CFM258" s="29"/>
      <c r="CFN258" s="29"/>
      <c r="CFO258" s="29"/>
      <c r="CFP258" s="29"/>
      <c r="CFQ258" s="29"/>
      <c r="CFR258" s="29"/>
      <c r="CFS258" s="29"/>
      <c r="CFT258" s="29"/>
      <c r="CFU258" s="29"/>
      <c r="CFV258" s="29"/>
      <c r="CFW258" s="29"/>
      <c r="CFX258" s="29"/>
      <c r="CFY258" s="29"/>
      <c r="CFZ258" s="29"/>
      <c r="CGA258" s="29"/>
      <c r="CGB258" s="29"/>
      <c r="CGC258" s="29"/>
      <c r="CGD258" s="29"/>
      <c r="CGE258" s="29"/>
      <c r="CGF258" s="29"/>
      <c r="CGG258" s="29"/>
      <c r="CGH258" s="29"/>
      <c r="CGI258" s="29"/>
      <c r="CGJ258" s="29"/>
      <c r="CGK258" s="29"/>
      <c r="CGL258" s="29"/>
      <c r="CGM258" s="29"/>
      <c r="CGN258" s="29"/>
      <c r="CGO258" s="29"/>
      <c r="CGP258" s="29"/>
      <c r="CGQ258" s="29"/>
      <c r="CGR258" s="29"/>
      <c r="CGS258" s="29"/>
      <c r="CGT258" s="29"/>
      <c r="CGU258" s="29"/>
      <c r="CGV258" s="29"/>
      <c r="CGW258" s="29"/>
      <c r="CGX258" s="29"/>
      <c r="CGY258" s="29"/>
      <c r="CGZ258" s="29"/>
      <c r="CHA258" s="29"/>
      <c r="CHB258" s="29"/>
      <c r="CHC258" s="29"/>
      <c r="CHD258" s="29"/>
      <c r="CHE258" s="29"/>
      <c r="CHF258" s="29"/>
      <c r="CHG258" s="29"/>
      <c r="CHH258" s="29"/>
      <c r="CHI258" s="29"/>
      <c r="CHJ258" s="29"/>
      <c r="CHK258" s="29"/>
      <c r="CHL258" s="29"/>
      <c r="CHM258" s="29"/>
      <c r="CHN258" s="29"/>
      <c r="CHO258" s="29"/>
      <c r="CHP258" s="29"/>
      <c r="CHQ258" s="29"/>
      <c r="CHR258" s="29"/>
      <c r="CHS258" s="29"/>
      <c r="CHT258" s="29"/>
      <c r="CHU258" s="29"/>
      <c r="CHV258" s="29"/>
      <c r="CHW258" s="29"/>
      <c r="CHX258" s="29"/>
      <c r="CHY258" s="29"/>
      <c r="CHZ258" s="29"/>
      <c r="CIA258" s="29"/>
      <c r="CIB258" s="29"/>
      <c r="CIC258" s="29"/>
      <c r="CID258" s="29"/>
      <c r="CIE258" s="29"/>
      <c r="CIF258" s="29"/>
      <c r="CIG258" s="29"/>
      <c r="CIH258" s="29"/>
      <c r="CII258" s="29"/>
      <c r="CIJ258" s="29"/>
      <c r="CIK258" s="29"/>
      <c r="CIL258" s="29"/>
      <c r="CIM258" s="29"/>
      <c r="CIN258" s="29"/>
      <c r="CIO258" s="29"/>
      <c r="CIP258" s="29"/>
      <c r="CIQ258" s="29"/>
      <c r="CIR258" s="29"/>
      <c r="CIS258" s="29"/>
      <c r="CIT258" s="29"/>
      <c r="CIU258" s="29"/>
      <c r="CIV258" s="29"/>
      <c r="CIW258" s="29"/>
      <c r="CIX258" s="29"/>
      <c r="CIY258" s="29"/>
      <c r="CIZ258" s="29"/>
      <c r="CJA258" s="29"/>
      <c r="CJB258" s="29"/>
      <c r="CJC258" s="29"/>
      <c r="CJD258" s="29"/>
      <c r="CJE258" s="29"/>
      <c r="CJF258" s="29"/>
      <c r="CJG258" s="29"/>
      <c r="CJH258" s="29"/>
      <c r="CJI258" s="29"/>
      <c r="CJJ258" s="29"/>
      <c r="CJK258" s="29"/>
      <c r="CJL258" s="29"/>
      <c r="CJM258" s="29"/>
      <c r="CJN258" s="29"/>
      <c r="CJO258" s="29"/>
      <c r="CJP258" s="29"/>
      <c r="CJQ258" s="29"/>
      <c r="CJR258" s="29"/>
      <c r="CJS258" s="29"/>
      <c r="CJT258" s="29"/>
      <c r="CJU258" s="29"/>
      <c r="CJV258" s="29"/>
      <c r="CJW258" s="29"/>
      <c r="CJX258" s="29"/>
      <c r="CJY258" s="29"/>
      <c r="CJZ258" s="29"/>
      <c r="CKA258" s="29"/>
      <c r="CKB258" s="29"/>
      <c r="CKC258" s="29"/>
      <c r="CKD258" s="29"/>
      <c r="CKE258" s="29"/>
      <c r="CKF258" s="29"/>
      <c r="CKG258" s="29"/>
      <c r="CKH258" s="29"/>
      <c r="CKI258" s="29"/>
      <c r="CKJ258" s="29"/>
      <c r="CKK258" s="29"/>
      <c r="CKL258" s="29"/>
      <c r="CKM258" s="29"/>
      <c r="CKN258" s="29"/>
      <c r="CKO258" s="29"/>
      <c r="CKP258" s="29"/>
      <c r="CKQ258" s="29"/>
      <c r="CKR258" s="29"/>
      <c r="CKS258" s="29"/>
      <c r="CKT258" s="29"/>
      <c r="CKU258" s="29"/>
      <c r="CKV258" s="29"/>
      <c r="CKW258" s="29"/>
      <c r="CKX258" s="29"/>
      <c r="CKY258" s="29"/>
      <c r="CKZ258" s="29"/>
      <c r="CLA258" s="29"/>
      <c r="CLB258" s="29"/>
      <c r="CLC258" s="29"/>
      <c r="CLD258" s="29"/>
      <c r="CLE258" s="29"/>
      <c r="CLF258" s="29"/>
      <c r="CLG258" s="29"/>
      <c r="CLH258" s="29"/>
      <c r="CLI258" s="29"/>
      <c r="CLJ258" s="29"/>
      <c r="CLK258" s="29"/>
      <c r="CLL258" s="29"/>
      <c r="CLM258" s="29"/>
      <c r="CLN258" s="29"/>
      <c r="CLO258" s="29"/>
      <c r="CLP258" s="29"/>
      <c r="CLQ258" s="29"/>
      <c r="CLR258" s="29"/>
      <c r="CLS258" s="29"/>
      <c r="CLT258" s="29"/>
      <c r="CLU258" s="29"/>
      <c r="CLV258" s="29"/>
      <c r="CLW258" s="29"/>
      <c r="CLX258" s="29"/>
      <c r="CLY258" s="29"/>
      <c r="CLZ258" s="29"/>
      <c r="CMA258" s="29"/>
      <c r="CMB258" s="29"/>
      <c r="CMC258" s="29"/>
      <c r="CMD258" s="29"/>
      <c r="CME258" s="29"/>
      <c r="CMF258" s="29"/>
      <c r="CMG258" s="29"/>
      <c r="CMH258" s="29"/>
      <c r="CMI258" s="29"/>
      <c r="CMJ258" s="29"/>
      <c r="CMK258" s="29"/>
      <c r="CML258" s="29"/>
      <c r="CMM258" s="29"/>
      <c r="CMN258" s="29"/>
      <c r="CMO258" s="29"/>
      <c r="CMP258" s="29"/>
      <c r="CMQ258" s="29"/>
      <c r="CMR258" s="29"/>
      <c r="CMS258" s="29"/>
      <c r="CMT258" s="29"/>
      <c r="CMU258" s="29"/>
      <c r="CMV258" s="29"/>
      <c r="CMW258" s="29"/>
      <c r="CMX258" s="29"/>
      <c r="CMY258" s="29"/>
      <c r="CMZ258" s="29"/>
      <c r="CNA258" s="29"/>
      <c r="CNB258" s="29"/>
      <c r="CNC258" s="29"/>
      <c r="CND258" s="29"/>
      <c r="CNE258" s="29"/>
      <c r="CNF258" s="29"/>
      <c r="CNG258" s="29"/>
      <c r="CNH258" s="29"/>
      <c r="CNI258" s="29"/>
      <c r="CNJ258" s="29"/>
      <c r="CNK258" s="29"/>
      <c r="CNL258" s="29"/>
      <c r="CNM258" s="29"/>
      <c r="CNN258" s="29"/>
      <c r="CNO258" s="29"/>
      <c r="CNP258" s="29"/>
      <c r="CNQ258" s="29"/>
      <c r="CNR258" s="29"/>
      <c r="CNS258" s="29"/>
      <c r="CNT258" s="29"/>
      <c r="CNU258" s="29"/>
      <c r="CNV258" s="29"/>
      <c r="CNW258" s="29"/>
      <c r="CNX258" s="29"/>
      <c r="CNY258" s="29"/>
      <c r="CNZ258" s="29"/>
      <c r="COA258" s="29"/>
      <c r="COB258" s="29"/>
      <c r="COC258" s="29"/>
      <c r="COD258" s="29"/>
      <c r="COE258" s="29"/>
      <c r="COF258" s="29"/>
      <c r="COG258" s="29"/>
      <c r="COH258" s="29"/>
      <c r="COI258" s="29"/>
      <c r="COJ258" s="29"/>
      <c r="COK258" s="29"/>
      <c r="COL258" s="29"/>
      <c r="COM258" s="29"/>
      <c r="CON258" s="29"/>
      <c r="COO258" s="29"/>
      <c r="COP258" s="29"/>
      <c r="COQ258" s="29"/>
      <c r="COR258" s="29"/>
      <c r="COS258" s="29"/>
      <c r="COT258" s="29"/>
      <c r="COU258" s="29"/>
      <c r="COV258" s="29"/>
      <c r="COW258" s="29"/>
      <c r="COX258" s="29"/>
      <c r="COY258" s="29"/>
      <c r="COZ258" s="29"/>
      <c r="CPA258" s="29"/>
      <c r="CPB258" s="29"/>
      <c r="CPC258" s="29"/>
      <c r="CPD258" s="29"/>
      <c r="CPE258" s="29"/>
      <c r="CPF258" s="29"/>
      <c r="CPG258" s="29"/>
      <c r="CPH258" s="29"/>
      <c r="CPI258" s="29"/>
      <c r="CPJ258" s="29"/>
      <c r="CPK258" s="29"/>
      <c r="CPL258" s="29"/>
      <c r="CPM258" s="29"/>
      <c r="CPN258" s="29"/>
      <c r="CPO258" s="29"/>
      <c r="CPP258" s="29"/>
      <c r="CPQ258" s="29"/>
      <c r="CPR258" s="29"/>
      <c r="CPS258" s="29"/>
      <c r="CPT258" s="29"/>
      <c r="CPU258" s="29"/>
      <c r="CPV258" s="29"/>
      <c r="CPW258" s="29"/>
      <c r="CPX258" s="29"/>
      <c r="CPY258" s="29"/>
      <c r="CPZ258" s="29"/>
      <c r="CQA258" s="29"/>
      <c r="CQB258" s="29"/>
      <c r="CQC258" s="29"/>
      <c r="CQD258" s="29"/>
      <c r="CQE258" s="29"/>
      <c r="CQF258" s="29"/>
      <c r="CQG258" s="29"/>
      <c r="CQH258" s="29"/>
      <c r="CQI258" s="29"/>
      <c r="CQJ258" s="29"/>
      <c r="CQK258" s="29"/>
      <c r="CQL258" s="29"/>
      <c r="CQM258" s="29"/>
      <c r="CQN258" s="29"/>
      <c r="CQO258" s="29"/>
      <c r="CQP258" s="29"/>
      <c r="CQQ258" s="29"/>
      <c r="CQR258" s="29"/>
      <c r="CQS258" s="29"/>
      <c r="CQT258" s="29"/>
      <c r="CQU258" s="29"/>
      <c r="CQV258" s="29"/>
      <c r="CQW258" s="29"/>
      <c r="CQX258" s="29"/>
      <c r="CQY258" s="29"/>
      <c r="CQZ258" s="29"/>
      <c r="CRA258" s="29"/>
      <c r="CRB258" s="29"/>
      <c r="CRC258" s="29"/>
      <c r="CRD258" s="29"/>
      <c r="CRE258" s="29"/>
      <c r="CRF258" s="29"/>
      <c r="CRG258" s="29"/>
      <c r="CRH258" s="29"/>
      <c r="CRI258" s="29"/>
      <c r="CRJ258" s="29"/>
      <c r="CRK258" s="29"/>
      <c r="CRL258" s="29"/>
      <c r="CRM258" s="29"/>
      <c r="CRN258" s="29"/>
      <c r="CRO258" s="29"/>
      <c r="CRP258" s="29"/>
      <c r="CRQ258" s="29"/>
      <c r="CRR258" s="29"/>
      <c r="CRS258" s="29"/>
      <c r="CRT258" s="29"/>
      <c r="CRU258" s="29"/>
      <c r="CRV258" s="29"/>
      <c r="CRW258" s="29"/>
      <c r="CRX258" s="29"/>
      <c r="CRY258" s="29"/>
      <c r="CRZ258" s="29"/>
      <c r="CSA258" s="29"/>
      <c r="CSB258" s="29"/>
      <c r="CSC258" s="29"/>
      <c r="CSD258" s="29"/>
      <c r="CSE258" s="29"/>
      <c r="CSF258" s="29"/>
      <c r="CSG258" s="29"/>
      <c r="CSH258" s="29"/>
      <c r="CSI258" s="29"/>
      <c r="CSJ258" s="29"/>
      <c r="CSK258" s="29"/>
      <c r="CSL258" s="29"/>
      <c r="CSM258" s="29"/>
      <c r="CSN258" s="29"/>
      <c r="CSO258" s="29"/>
      <c r="CSP258" s="29"/>
      <c r="CSQ258" s="29"/>
      <c r="CSR258" s="29"/>
      <c r="CSS258" s="29"/>
      <c r="CST258" s="29"/>
      <c r="CSU258" s="29"/>
      <c r="CSV258" s="29"/>
      <c r="CSW258" s="29"/>
      <c r="CSX258" s="29"/>
      <c r="CSY258" s="29"/>
      <c r="CSZ258" s="29"/>
      <c r="CTA258" s="29"/>
      <c r="CTB258" s="29"/>
      <c r="CTC258" s="29"/>
      <c r="CTD258" s="29"/>
      <c r="CTE258" s="29"/>
      <c r="CTF258" s="29"/>
      <c r="CTG258" s="29"/>
      <c r="CTH258" s="29"/>
      <c r="CTI258" s="29"/>
      <c r="CTJ258" s="29"/>
      <c r="CTK258" s="29"/>
      <c r="CTL258" s="29"/>
      <c r="CTM258" s="29"/>
      <c r="CTN258" s="29"/>
      <c r="CTO258" s="29"/>
      <c r="CTP258" s="29"/>
      <c r="CTQ258" s="29"/>
      <c r="CTR258" s="29"/>
      <c r="CTS258" s="29"/>
      <c r="CTT258" s="29"/>
      <c r="CTU258" s="29"/>
      <c r="CTV258" s="29"/>
      <c r="CTW258" s="29"/>
      <c r="CTX258" s="29"/>
      <c r="CTY258" s="29"/>
      <c r="CTZ258" s="29"/>
      <c r="CUA258" s="29"/>
      <c r="CUB258" s="29"/>
      <c r="CUC258" s="29"/>
      <c r="CUD258" s="29"/>
      <c r="CUE258" s="29"/>
      <c r="CUF258" s="29"/>
      <c r="CUG258" s="29"/>
      <c r="CUH258" s="29"/>
      <c r="CUI258" s="29"/>
      <c r="CUJ258" s="29"/>
      <c r="CUK258" s="29"/>
      <c r="CUL258" s="29"/>
      <c r="CUM258" s="29"/>
      <c r="CUN258" s="29"/>
      <c r="CUO258" s="29"/>
      <c r="CUP258" s="29"/>
      <c r="CUQ258" s="29"/>
      <c r="CUR258" s="29"/>
      <c r="CUS258" s="29"/>
      <c r="CUT258" s="29"/>
      <c r="CUU258" s="29"/>
      <c r="CUV258" s="29"/>
      <c r="CUW258" s="29"/>
      <c r="CUX258" s="29"/>
      <c r="CUY258" s="29"/>
      <c r="CUZ258" s="29"/>
      <c r="CVA258" s="29"/>
      <c r="CVB258" s="29"/>
      <c r="CVC258" s="29"/>
      <c r="CVD258" s="29"/>
      <c r="CVE258" s="29"/>
      <c r="CVF258" s="29"/>
      <c r="CVG258" s="29"/>
      <c r="CVH258" s="29"/>
      <c r="CVI258" s="29"/>
      <c r="CVJ258" s="29"/>
      <c r="CVK258" s="29"/>
      <c r="CVL258" s="29"/>
      <c r="CVM258" s="29"/>
      <c r="CVN258" s="29"/>
      <c r="CVO258" s="29"/>
      <c r="CVP258" s="29"/>
      <c r="CVQ258" s="29"/>
      <c r="CVR258" s="29"/>
      <c r="CVS258" s="29"/>
      <c r="CVT258" s="29"/>
      <c r="CVU258" s="29"/>
      <c r="CVV258" s="29"/>
      <c r="CVW258" s="29"/>
      <c r="CVX258" s="29"/>
      <c r="CVY258" s="29"/>
      <c r="CVZ258" s="29"/>
      <c r="CWA258" s="29"/>
      <c r="CWB258" s="29"/>
      <c r="CWC258" s="29"/>
      <c r="CWD258" s="29"/>
      <c r="CWE258" s="29"/>
      <c r="CWF258" s="29"/>
      <c r="CWG258" s="29"/>
      <c r="CWH258" s="29"/>
      <c r="CWI258" s="29"/>
      <c r="CWJ258" s="29"/>
      <c r="CWK258" s="29"/>
      <c r="CWL258" s="29"/>
      <c r="CWM258" s="29"/>
      <c r="CWN258" s="29"/>
      <c r="CWO258" s="29"/>
      <c r="CWP258" s="29"/>
      <c r="CWQ258" s="29"/>
      <c r="CWR258" s="29"/>
      <c r="CWS258" s="29"/>
      <c r="CWT258" s="29"/>
      <c r="CWU258" s="29"/>
      <c r="CWV258" s="29"/>
      <c r="CWW258" s="29"/>
      <c r="CWX258" s="29"/>
      <c r="CWY258" s="29"/>
      <c r="CWZ258" s="29"/>
      <c r="CXA258" s="29"/>
      <c r="CXB258" s="29"/>
      <c r="CXC258" s="29"/>
      <c r="CXD258" s="29"/>
      <c r="CXE258" s="29"/>
      <c r="CXF258" s="29"/>
      <c r="CXG258" s="29"/>
      <c r="CXH258" s="29"/>
      <c r="CXI258" s="29"/>
      <c r="CXJ258" s="29"/>
      <c r="CXK258" s="29"/>
      <c r="CXL258" s="29"/>
      <c r="CXM258" s="29"/>
      <c r="CXN258" s="29"/>
      <c r="CXO258" s="29"/>
      <c r="CXP258" s="29"/>
      <c r="CXQ258" s="29"/>
      <c r="CXR258" s="29"/>
      <c r="CXS258" s="29"/>
      <c r="CXT258" s="29"/>
      <c r="CXU258" s="29"/>
      <c r="CXV258" s="29"/>
      <c r="CXW258" s="29"/>
      <c r="CXX258" s="29"/>
      <c r="CXY258" s="29"/>
      <c r="CXZ258" s="29"/>
      <c r="CYA258" s="29"/>
      <c r="CYB258" s="29"/>
      <c r="CYC258" s="29"/>
      <c r="CYD258" s="29"/>
      <c r="CYE258" s="29"/>
      <c r="CYF258" s="29"/>
      <c r="CYG258" s="29"/>
      <c r="CYH258" s="29"/>
      <c r="CYI258" s="29"/>
      <c r="CYJ258" s="29"/>
      <c r="CYK258" s="29"/>
      <c r="CYL258" s="29"/>
      <c r="CYM258" s="29"/>
      <c r="CYN258" s="29"/>
      <c r="CYO258" s="29"/>
      <c r="CYP258" s="29"/>
      <c r="CYQ258" s="29"/>
      <c r="CYR258" s="29"/>
      <c r="CYS258" s="29"/>
      <c r="CYT258" s="29"/>
      <c r="CYU258" s="29"/>
      <c r="CYV258" s="29"/>
      <c r="CYW258" s="29"/>
      <c r="CYX258" s="29"/>
      <c r="CYY258" s="29"/>
      <c r="CYZ258" s="29"/>
      <c r="CZA258" s="29"/>
      <c r="CZB258" s="29"/>
      <c r="CZC258" s="29"/>
      <c r="CZD258" s="29"/>
      <c r="CZE258" s="29"/>
      <c r="CZF258" s="29"/>
      <c r="CZG258" s="29"/>
      <c r="CZH258" s="29"/>
      <c r="CZI258" s="29"/>
      <c r="CZJ258" s="29"/>
      <c r="CZK258" s="29"/>
      <c r="CZL258" s="29"/>
      <c r="CZM258" s="29"/>
      <c r="CZN258" s="29"/>
      <c r="CZO258" s="29"/>
      <c r="CZP258" s="29"/>
      <c r="CZQ258" s="29"/>
      <c r="CZR258" s="29"/>
      <c r="CZS258" s="29"/>
      <c r="CZT258" s="29"/>
      <c r="CZU258" s="29"/>
      <c r="CZV258" s="29"/>
      <c r="CZW258" s="29"/>
      <c r="CZX258" s="29"/>
      <c r="CZY258" s="29"/>
      <c r="CZZ258" s="29"/>
      <c r="DAA258" s="29"/>
      <c r="DAB258" s="29"/>
      <c r="DAC258" s="29"/>
      <c r="DAD258" s="29"/>
      <c r="DAE258" s="29"/>
      <c r="DAF258" s="29"/>
      <c r="DAG258" s="29"/>
      <c r="DAH258" s="29"/>
      <c r="DAI258" s="29"/>
      <c r="DAJ258" s="29"/>
      <c r="DAK258" s="29"/>
      <c r="DAL258" s="29"/>
      <c r="DAM258" s="29"/>
      <c r="DAN258" s="29"/>
      <c r="DAO258" s="29"/>
      <c r="DAP258" s="29"/>
      <c r="DAQ258" s="29"/>
      <c r="DAR258" s="29"/>
      <c r="DAS258" s="29"/>
      <c r="DAT258" s="29"/>
      <c r="DAU258" s="29"/>
      <c r="DAV258" s="29"/>
      <c r="DAW258" s="29"/>
      <c r="DAX258" s="29"/>
      <c r="DAY258" s="29"/>
      <c r="DAZ258" s="29"/>
      <c r="DBA258" s="29"/>
      <c r="DBB258" s="29"/>
      <c r="DBC258" s="29"/>
      <c r="DBD258" s="29"/>
      <c r="DBE258" s="29"/>
      <c r="DBF258" s="29"/>
      <c r="DBG258" s="29"/>
      <c r="DBH258" s="29"/>
      <c r="DBI258" s="29"/>
      <c r="DBJ258" s="29"/>
      <c r="DBK258" s="29"/>
      <c r="DBL258" s="29"/>
      <c r="DBM258" s="29"/>
      <c r="DBN258" s="29"/>
      <c r="DBO258" s="29"/>
      <c r="DBP258" s="29"/>
      <c r="DBQ258" s="29"/>
      <c r="DBR258" s="29"/>
      <c r="DBS258" s="29"/>
      <c r="DBT258" s="29"/>
      <c r="DBU258" s="29"/>
      <c r="DBV258" s="29"/>
      <c r="DBW258" s="29"/>
      <c r="DBX258" s="29"/>
      <c r="DBY258" s="29"/>
      <c r="DBZ258" s="29"/>
      <c r="DCA258" s="29"/>
      <c r="DCB258" s="29"/>
      <c r="DCC258" s="29"/>
      <c r="DCD258" s="29"/>
      <c r="DCE258" s="29"/>
      <c r="DCF258" s="29"/>
      <c r="DCG258" s="29"/>
      <c r="DCH258" s="29"/>
      <c r="DCI258" s="29"/>
      <c r="DCJ258" s="29"/>
      <c r="DCK258" s="29"/>
      <c r="DCL258" s="29"/>
      <c r="DCM258" s="29"/>
      <c r="DCN258" s="29"/>
      <c r="DCO258" s="29"/>
      <c r="DCP258" s="29"/>
      <c r="DCQ258" s="29"/>
      <c r="DCR258" s="29"/>
      <c r="DCS258" s="29"/>
      <c r="DCT258" s="29"/>
      <c r="DCU258" s="29"/>
      <c r="DCV258" s="29"/>
      <c r="DCW258" s="29"/>
      <c r="DCX258" s="29"/>
      <c r="DCY258" s="29"/>
      <c r="DCZ258" s="29"/>
      <c r="DDA258" s="29"/>
      <c r="DDB258" s="29"/>
      <c r="DDC258" s="29"/>
      <c r="DDD258" s="29"/>
      <c r="DDE258" s="29"/>
      <c r="DDF258" s="29"/>
      <c r="DDG258" s="29"/>
      <c r="DDH258" s="29"/>
      <c r="DDI258" s="29"/>
      <c r="DDJ258" s="29"/>
      <c r="DDK258" s="29"/>
      <c r="DDL258" s="29"/>
      <c r="DDM258" s="29"/>
      <c r="DDN258" s="29"/>
      <c r="DDO258" s="29"/>
      <c r="DDP258" s="29"/>
      <c r="DDQ258" s="29"/>
      <c r="DDR258" s="29"/>
      <c r="DDS258" s="29"/>
      <c r="DDT258" s="29"/>
      <c r="DDU258" s="29"/>
      <c r="DDV258" s="29"/>
      <c r="DDW258" s="29"/>
      <c r="DDX258" s="29"/>
      <c r="DDY258" s="29"/>
      <c r="DDZ258" s="29"/>
      <c r="DEA258" s="29"/>
      <c r="DEB258" s="29"/>
      <c r="DEC258" s="29"/>
      <c r="DED258" s="29"/>
      <c r="DEE258" s="29"/>
      <c r="DEF258" s="29"/>
      <c r="DEG258" s="29"/>
      <c r="DEH258" s="29"/>
      <c r="DEI258" s="29"/>
      <c r="DEJ258" s="29"/>
      <c r="DEK258" s="29"/>
      <c r="DEL258" s="29"/>
      <c r="DEM258" s="29"/>
      <c r="DEN258" s="29"/>
      <c r="DEO258" s="29"/>
      <c r="DEP258" s="29"/>
      <c r="DEQ258" s="29"/>
      <c r="DER258" s="29"/>
      <c r="DES258" s="29"/>
      <c r="DET258" s="29"/>
      <c r="DEU258" s="29"/>
      <c r="DEV258" s="29"/>
      <c r="DEW258" s="29"/>
      <c r="DEX258" s="29"/>
      <c r="DEY258" s="29"/>
      <c r="DEZ258" s="29"/>
      <c r="DFA258" s="29"/>
      <c r="DFB258" s="29"/>
      <c r="DFC258" s="29"/>
      <c r="DFD258" s="29"/>
      <c r="DFE258" s="29"/>
      <c r="DFF258" s="29"/>
      <c r="DFG258" s="29"/>
      <c r="DFH258" s="29"/>
      <c r="DFI258" s="29"/>
      <c r="DFJ258" s="29"/>
      <c r="DFK258" s="29"/>
      <c r="DFL258" s="29"/>
      <c r="DFM258" s="29"/>
      <c r="DFN258" s="29"/>
      <c r="DFO258" s="29"/>
      <c r="DFP258" s="29"/>
      <c r="DFQ258" s="29"/>
      <c r="DFR258" s="29"/>
      <c r="DFS258" s="29"/>
      <c r="DFT258" s="29"/>
      <c r="DFU258" s="29"/>
      <c r="DFV258" s="29"/>
      <c r="DFW258" s="29"/>
      <c r="DFX258" s="29"/>
      <c r="DFY258" s="29"/>
      <c r="DFZ258" s="29"/>
      <c r="DGA258" s="29"/>
      <c r="DGB258" s="29"/>
      <c r="DGC258" s="29"/>
      <c r="DGD258" s="29"/>
      <c r="DGE258" s="29"/>
      <c r="DGF258" s="29"/>
      <c r="DGG258" s="29"/>
      <c r="DGH258" s="29"/>
      <c r="DGI258" s="29"/>
      <c r="DGJ258" s="29"/>
      <c r="DGK258" s="29"/>
      <c r="DGL258" s="29"/>
      <c r="DGM258" s="29"/>
      <c r="DGN258" s="29"/>
      <c r="DGO258" s="29"/>
      <c r="DGP258" s="29"/>
      <c r="DGQ258" s="29"/>
      <c r="DGR258" s="29"/>
      <c r="DGS258" s="29"/>
      <c r="DGT258" s="29"/>
      <c r="DGU258" s="29"/>
      <c r="DGV258" s="29"/>
      <c r="DGW258" s="29"/>
      <c r="DGX258" s="29"/>
      <c r="DGY258" s="29"/>
      <c r="DGZ258" s="29"/>
      <c r="DHA258" s="29"/>
      <c r="DHB258" s="29"/>
      <c r="DHC258" s="29"/>
      <c r="DHD258" s="29"/>
      <c r="DHE258" s="29"/>
      <c r="DHF258" s="29"/>
      <c r="DHG258" s="29"/>
      <c r="DHH258" s="29"/>
      <c r="DHI258" s="29"/>
      <c r="DHJ258" s="29"/>
      <c r="DHK258" s="29"/>
      <c r="DHL258" s="29"/>
      <c r="DHM258" s="29"/>
      <c r="DHN258" s="29"/>
      <c r="DHO258" s="29"/>
      <c r="DHP258" s="29"/>
      <c r="DHQ258" s="29"/>
      <c r="DHR258" s="29"/>
      <c r="DHS258" s="29"/>
      <c r="DHT258" s="29"/>
      <c r="DHU258" s="29"/>
      <c r="DHV258" s="29"/>
      <c r="DHW258" s="29"/>
      <c r="DHX258" s="29"/>
      <c r="DHY258" s="29"/>
      <c r="DHZ258" s="29"/>
      <c r="DIA258" s="29"/>
      <c r="DIB258" s="29"/>
      <c r="DIC258" s="29"/>
      <c r="DID258" s="29"/>
      <c r="DIE258" s="29"/>
      <c r="DIF258" s="29"/>
      <c r="DIG258" s="29"/>
      <c r="DIH258" s="29"/>
      <c r="DII258" s="29"/>
      <c r="DIJ258" s="29"/>
      <c r="DIK258" s="29"/>
      <c r="DIL258" s="29"/>
      <c r="DIM258" s="29"/>
      <c r="DIN258" s="29"/>
      <c r="DIO258" s="29"/>
      <c r="DIP258" s="29"/>
      <c r="DIQ258" s="29"/>
      <c r="DIR258" s="29"/>
      <c r="DIS258" s="29"/>
      <c r="DIT258" s="29"/>
      <c r="DIU258" s="29"/>
      <c r="DIV258" s="29"/>
      <c r="DIW258" s="29"/>
      <c r="DIX258" s="29"/>
      <c r="DIY258" s="29"/>
      <c r="DIZ258" s="29"/>
      <c r="DJA258" s="29"/>
      <c r="DJB258" s="29"/>
      <c r="DJC258" s="29"/>
      <c r="DJD258" s="29"/>
      <c r="DJE258" s="29"/>
      <c r="DJF258" s="29"/>
      <c r="DJG258" s="29"/>
      <c r="DJH258" s="29"/>
      <c r="DJI258" s="29"/>
      <c r="DJJ258" s="29"/>
      <c r="DJK258" s="29"/>
      <c r="DJL258" s="29"/>
      <c r="DJM258" s="29"/>
      <c r="DJN258" s="29"/>
      <c r="DJO258" s="29"/>
      <c r="DJP258" s="29"/>
      <c r="DJQ258" s="29"/>
      <c r="DJR258" s="29"/>
      <c r="DJS258" s="29"/>
      <c r="DJT258" s="29"/>
      <c r="DJU258" s="29"/>
      <c r="DJV258" s="29"/>
      <c r="DJW258" s="29"/>
      <c r="DJX258" s="29"/>
      <c r="DJY258" s="29"/>
      <c r="DJZ258" s="29"/>
      <c r="DKA258" s="29"/>
      <c r="DKB258" s="29"/>
      <c r="DKC258" s="29"/>
      <c r="DKD258" s="29"/>
      <c r="DKE258" s="29"/>
      <c r="DKF258" s="29"/>
      <c r="DKG258" s="29"/>
      <c r="DKH258" s="29"/>
      <c r="DKI258" s="29"/>
      <c r="DKJ258" s="29"/>
      <c r="DKK258" s="29"/>
      <c r="DKL258" s="29"/>
      <c r="DKM258" s="29"/>
      <c r="DKN258" s="29"/>
      <c r="DKO258" s="29"/>
      <c r="DKP258" s="29"/>
      <c r="DKQ258" s="29"/>
      <c r="DKR258" s="29"/>
      <c r="DKS258" s="29"/>
      <c r="DKT258" s="29"/>
      <c r="DKU258" s="29"/>
      <c r="DKV258" s="29"/>
      <c r="DKW258" s="29"/>
      <c r="DKX258" s="29"/>
      <c r="DKY258" s="29"/>
      <c r="DKZ258" s="29"/>
      <c r="DLA258" s="29"/>
      <c r="DLB258" s="29"/>
      <c r="DLC258" s="29"/>
      <c r="DLD258" s="29"/>
      <c r="DLE258" s="29"/>
      <c r="DLF258" s="29"/>
      <c r="DLG258" s="29"/>
      <c r="DLH258" s="29"/>
      <c r="DLI258" s="29"/>
      <c r="DLJ258" s="29"/>
      <c r="DLK258" s="29"/>
      <c r="DLL258" s="29"/>
      <c r="DLM258" s="29"/>
      <c r="DLN258" s="29"/>
      <c r="DLO258" s="29"/>
      <c r="DLP258" s="29"/>
      <c r="DLQ258" s="29"/>
      <c r="DLR258" s="29"/>
      <c r="DLS258" s="29"/>
      <c r="DLT258" s="29"/>
      <c r="DLU258" s="29"/>
      <c r="DLV258" s="29"/>
      <c r="DLW258" s="29"/>
      <c r="DLX258" s="29"/>
      <c r="DLY258" s="29"/>
      <c r="DLZ258" s="29"/>
      <c r="DMA258" s="29"/>
      <c r="DMB258" s="29"/>
      <c r="DMC258" s="29"/>
      <c r="DMD258" s="29"/>
      <c r="DME258" s="29"/>
      <c r="DMF258" s="29"/>
      <c r="DMG258" s="29"/>
      <c r="DMH258" s="29"/>
      <c r="DMI258" s="29"/>
      <c r="DMJ258" s="29"/>
      <c r="DMK258" s="29"/>
      <c r="DML258" s="29"/>
      <c r="DMM258" s="29"/>
      <c r="DMN258" s="29"/>
      <c r="DMO258" s="29"/>
      <c r="DMP258" s="29"/>
      <c r="DMQ258" s="29"/>
      <c r="DMR258" s="29"/>
      <c r="DMS258" s="29"/>
      <c r="DMT258" s="29"/>
      <c r="DMU258" s="29"/>
      <c r="DMV258" s="29"/>
      <c r="DMW258" s="29"/>
      <c r="DMX258" s="29"/>
      <c r="DMY258" s="29"/>
      <c r="DMZ258" s="29"/>
      <c r="DNA258" s="29"/>
      <c r="DNB258" s="29"/>
      <c r="DNC258" s="29"/>
      <c r="DND258" s="29"/>
      <c r="DNE258" s="29"/>
      <c r="DNF258" s="29"/>
      <c r="DNG258" s="29"/>
      <c r="DNH258" s="29"/>
      <c r="DNI258" s="29"/>
      <c r="DNJ258" s="29"/>
      <c r="DNK258" s="29"/>
      <c r="DNL258" s="29"/>
      <c r="DNM258" s="29"/>
      <c r="DNN258" s="29"/>
      <c r="DNO258" s="29"/>
      <c r="DNP258" s="29"/>
      <c r="DNQ258" s="29"/>
      <c r="DNR258" s="29"/>
      <c r="DNS258" s="29"/>
      <c r="DNT258" s="29"/>
      <c r="DNU258" s="29"/>
      <c r="DNV258" s="29"/>
      <c r="DNW258" s="29"/>
      <c r="DNX258" s="29"/>
      <c r="DNY258" s="29"/>
      <c r="DNZ258" s="29"/>
      <c r="DOA258" s="29"/>
      <c r="DOB258" s="29"/>
      <c r="DOC258" s="29"/>
      <c r="DOD258" s="29"/>
      <c r="DOE258" s="29"/>
      <c r="DOF258" s="29"/>
      <c r="DOG258" s="29"/>
      <c r="DOH258" s="29"/>
      <c r="DOI258" s="29"/>
      <c r="DOJ258" s="29"/>
      <c r="DOK258" s="29"/>
      <c r="DOL258" s="29"/>
      <c r="DOM258" s="29"/>
      <c r="DON258" s="29"/>
      <c r="DOO258" s="29"/>
      <c r="DOP258" s="29"/>
      <c r="DOQ258" s="29"/>
      <c r="DOR258" s="29"/>
      <c r="DOS258" s="29"/>
      <c r="DOT258" s="29"/>
      <c r="DOU258" s="29"/>
      <c r="DOV258" s="29"/>
      <c r="DOW258" s="29"/>
      <c r="DOX258" s="29"/>
      <c r="DOY258" s="29"/>
      <c r="DOZ258" s="29"/>
      <c r="DPA258" s="29"/>
      <c r="DPB258" s="29"/>
      <c r="DPC258" s="29"/>
      <c r="DPD258" s="29"/>
      <c r="DPE258" s="29"/>
      <c r="DPF258" s="29"/>
      <c r="DPG258" s="29"/>
      <c r="DPH258" s="29"/>
      <c r="DPI258" s="29"/>
      <c r="DPJ258" s="29"/>
      <c r="DPK258" s="29"/>
      <c r="DPL258" s="29"/>
      <c r="DPM258" s="29"/>
      <c r="DPN258" s="29"/>
      <c r="DPO258" s="29"/>
      <c r="DPP258" s="29"/>
      <c r="DPQ258" s="29"/>
      <c r="DPR258" s="29"/>
      <c r="DPS258" s="29"/>
      <c r="DPT258" s="29"/>
      <c r="DPU258" s="29"/>
      <c r="DPV258" s="29"/>
      <c r="DPW258" s="29"/>
      <c r="DPX258" s="29"/>
      <c r="DPY258" s="29"/>
      <c r="DPZ258" s="29"/>
      <c r="DQA258" s="29"/>
      <c r="DQB258" s="29"/>
      <c r="DQC258" s="29"/>
      <c r="DQD258" s="29"/>
      <c r="DQE258" s="29"/>
      <c r="DQF258" s="29"/>
      <c r="DQG258" s="29"/>
      <c r="DQH258" s="29"/>
      <c r="DQI258" s="29"/>
      <c r="DQJ258" s="29"/>
      <c r="DQK258" s="29"/>
      <c r="DQL258" s="29"/>
      <c r="DQM258" s="29"/>
      <c r="DQN258" s="29"/>
      <c r="DQO258" s="29"/>
      <c r="DQP258" s="29"/>
      <c r="DQQ258" s="29"/>
      <c r="DQR258" s="29"/>
      <c r="DQS258" s="29"/>
      <c r="DQT258" s="29"/>
      <c r="DQU258" s="29"/>
      <c r="DQV258" s="29"/>
      <c r="DQW258" s="29"/>
      <c r="DQX258" s="29"/>
      <c r="DQY258" s="29"/>
      <c r="DQZ258" s="29"/>
      <c r="DRA258" s="29"/>
      <c r="DRB258" s="29"/>
      <c r="DRC258" s="29"/>
      <c r="DRD258" s="29"/>
      <c r="DRE258" s="29"/>
      <c r="DRF258" s="29"/>
      <c r="DRG258" s="29"/>
      <c r="DRH258" s="29"/>
      <c r="DRI258" s="29"/>
      <c r="DRJ258" s="29"/>
      <c r="DRK258" s="29"/>
      <c r="DRL258" s="29"/>
      <c r="DRM258" s="29"/>
      <c r="DRN258" s="29"/>
      <c r="DRO258" s="29"/>
      <c r="DRP258" s="29"/>
      <c r="DRQ258" s="29"/>
      <c r="DRR258" s="29"/>
      <c r="DRS258" s="29"/>
      <c r="DRT258" s="29"/>
      <c r="DRU258" s="29"/>
      <c r="DRV258" s="29"/>
      <c r="DRW258" s="29"/>
      <c r="DRX258" s="29"/>
      <c r="DRY258" s="29"/>
      <c r="DRZ258" s="29"/>
      <c r="DSA258" s="29"/>
      <c r="DSB258" s="29"/>
      <c r="DSC258" s="29"/>
      <c r="DSD258" s="29"/>
      <c r="DSE258" s="29"/>
      <c r="DSF258" s="29"/>
      <c r="DSG258" s="29"/>
      <c r="DSH258" s="29"/>
      <c r="DSI258" s="29"/>
      <c r="DSJ258" s="29"/>
      <c r="DSK258" s="29"/>
      <c r="DSL258" s="29"/>
      <c r="DSM258" s="29"/>
      <c r="DSN258" s="29"/>
      <c r="DSO258" s="29"/>
      <c r="DSP258" s="29"/>
      <c r="DSQ258" s="29"/>
      <c r="DSR258" s="29"/>
      <c r="DSS258" s="29"/>
      <c r="DST258" s="29"/>
      <c r="DSU258" s="29"/>
      <c r="DSV258" s="29"/>
      <c r="DSW258" s="29"/>
      <c r="DSX258" s="29"/>
      <c r="DSY258" s="29"/>
      <c r="DSZ258" s="29"/>
      <c r="DTA258" s="29"/>
      <c r="DTB258" s="29"/>
      <c r="DTC258" s="29"/>
      <c r="DTD258" s="29"/>
      <c r="DTE258" s="29"/>
      <c r="DTF258" s="29"/>
      <c r="DTG258" s="29"/>
      <c r="DTH258" s="29"/>
      <c r="DTI258" s="29"/>
      <c r="DTJ258" s="29"/>
      <c r="DTK258" s="29"/>
      <c r="DTL258" s="29"/>
      <c r="DTM258" s="29"/>
      <c r="DTN258" s="29"/>
      <c r="DTO258" s="29"/>
      <c r="DTP258" s="29"/>
      <c r="DTQ258" s="29"/>
      <c r="DTR258" s="29"/>
      <c r="DTS258" s="29"/>
      <c r="DTT258" s="29"/>
      <c r="DTU258" s="29"/>
      <c r="DTV258" s="29"/>
      <c r="DTW258" s="29"/>
      <c r="DTX258" s="29"/>
      <c r="DTY258" s="29"/>
      <c r="DTZ258" s="29"/>
      <c r="DUA258" s="29"/>
      <c r="DUB258" s="29"/>
      <c r="DUC258" s="29"/>
      <c r="DUD258" s="29"/>
      <c r="DUE258" s="29"/>
      <c r="DUF258" s="29"/>
      <c r="DUG258" s="29"/>
      <c r="DUH258" s="29"/>
      <c r="DUI258" s="29"/>
      <c r="DUJ258" s="29"/>
      <c r="DUK258" s="29"/>
      <c r="DUL258" s="29"/>
      <c r="DUM258" s="29"/>
      <c r="DUN258" s="29"/>
      <c r="DUO258" s="29"/>
      <c r="DUP258" s="29"/>
      <c r="DUQ258" s="29"/>
      <c r="DUR258" s="29"/>
      <c r="DUS258" s="29"/>
      <c r="DUT258" s="29"/>
      <c r="DUU258" s="29"/>
      <c r="DUV258" s="29"/>
      <c r="DUW258" s="29"/>
      <c r="DUX258" s="29"/>
      <c r="DUY258" s="29"/>
      <c r="DUZ258" s="29"/>
      <c r="DVA258" s="29"/>
      <c r="DVB258" s="29"/>
      <c r="DVC258" s="29"/>
      <c r="DVD258" s="29"/>
      <c r="DVE258" s="29"/>
      <c r="DVF258" s="29"/>
      <c r="DVG258" s="29"/>
      <c r="DVH258" s="29"/>
      <c r="DVI258" s="29"/>
      <c r="DVJ258" s="29"/>
      <c r="DVK258" s="29"/>
      <c r="DVL258" s="29"/>
      <c r="DVM258" s="29"/>
      <c r="DVN258" s="29"/>
      <c r="DVO258" s="29"/>
      <c r="DVP258" s="29"/>
      <c r="DVQ258" s="29"/>
      <c r="DVR258" s="29"/>
      <c r="DVS258" s="29"/>
      <c r="DVT258" s="29"/>
      <c r="DVU258" s="29"/>
      <c r="DVV258" s="29"/>
      <c r="DVW258" s="29"/>
      <c r="DVX258" s="29"/>
      <c r="DVY258" s="29"/>
      <c r="DVZ258" s="29"/>
      <c r="DWA258" s="29"/>
      <c r="DWB258" s="29"/>
      <c r="DWC258" s="29"/>
      <c r="DWD258" s="29"/>
      <c r="DWE258" s="29"/>
      <c r="DWF258" s="29"/>
      <c r="DWG258" s="29"/>
      <c r="DWH258" s="29"/>
      <c r="DWI258" s="29"/>
      <c r="DWJ258" s="29"/>
      <c r="DWK258" s="29"/>
      <c r="DWL258" s="29"/>
      <c r="DWM258" s="29"/>
      <c r="DWN258" s="29"/>
      <c r="DWO258" s="29"/>
      <c r="DWP258" s="29"/>
      <c r="DWQ258" s="29"/>
      <c r="DWR258" s="29"/>
      <c r="DWS258" s="29"/>
      <c r="DWT258" s="29"/>
      <c r="DWU258" s="29"/>
      <c r="DWV258" s="29"/>
      <c r="DWW258" s="29"/>
      <c r="DWX258" s="29"/>
      <c r="DWY258" s="29"/>
      <c r="DWZ258" s="29"/>
      <c r="DXA258" s="29"/>
      <c r="DXB258" s="29"/>
      <c r="DXC258" s="29"/>
      <c r="DXD258" s="29"/>
      <c r="DXE258" s="29"/>
      <c r="DXF258" s="29"/>
      <c r="DXG258" s="29"/>
      <c r="DXH258" s="29"/>
      <c r="DXI258" s="29"/>
      <c r="DXJ258" s="29"/>
      <c r="DXK258" s="29"/>
      <c r="DXL258" s="29"/>
      <c r="DXM258" s="29"/>
      <c r="DXN258" s="29"/>
      <c r="DXO258" s="29"/>
      <c r="DXP258" s="29"/>
      <c r="DXQ258" s="29"/>
      <c r="DXR258" s="29"/>
      <c r="DXS258" s="29"/>
      <c r="DXT258" s="29"/>
      <c r="DXU258" s="29"/>
      <c r="DXV258" s="29"/>
      <c r="DXW258" s="29"/>
      <c r="DXX258" s="29"/>
      <c r="DXY258" s="29"/>
      <c r="DXZ258" s="29"/>
      <c r="DYA258" s="29"/>
      <c r="DYB258" s="29"/>
      <c r="DYC258" s="29"/>
      <c r="DYD258" s="29"/>
      <c r="DYE258" s="29"/>
      <c r="DYF258" s="29"/>
      <c r="DYG258" s="29"/>
      <c r="DYH258" s="29"/>
      <c r="DYI258" s="29"/>
      <c r="DYJ258" s="29"/>
      <c r="DYK258" s="29"/>
      <c r="DYL258" s="29"/>
      <c r="DYM258" s="29"/>
      <c r="DYN258" s="29"/>
      <c r="DYO258" s="29"/>
      <c r="DYP258" s="29"/>
      <c r="DYQ258" s="29"/>
      <c r="DYR258" s="29"/>
      <c r="DYS258" s="29"/>
      <c r="DYT258" s="29"/>
      <c r="DYU258" s="29"/>
      <c r="DYV258" s="29"/>
      <c r="DYW258" s="29"/>
      <c r="DYX258" s="29"/>
      <c r="DYY258" s="29"/>
      <c r="DYZ258" s="29"/>
      <c r="DZA258" s="29"/>
      <c r="DZB258" s="29"/>
      <c r="DZC258" s="29"/>
      <c r="DZD258" s="29"/>
      <c r="DZE258" s="29"/>
      <c r="DZF258" s="29"/>
      <c r="DZG258" s="29"/>
      <c r="DZH258" s="29"/>
      <c r="DZI258" s="29"/>
      <c r="DZJ258" s="29"/>
      <c r="DZK258" s="29"/>
      <c r="DZL258" s="29"/>
      <c r="DZM258" s="29"/>
      <c r="DZN258" s="29"/>
      <c r="DZO258" s="29"/>
      <c r="DZP258" s="29"/>
      <c r="DZQ258" s="29"/>
      <c r="DZR258" s="29"/>
      <c r="DZS258" s="29"/>
      <c r="DZT258" s="29"/>
      <c r="DZU258" s="29"/>
      <c r="DZV258" s="29"/>
      <c r="DZW258" s="29"/>
      <c r="DZX258" s="29"/>
      <c r="DZY258" s="29"/>
      <c r="DZZ258" s="29"/>
      <c r="EAA258" s="29"/>
      <c r="EAB258" s="29"/>
      <c r="EAC258" s="29"/>
      <c r="EAD258" s="29"/>
      <c r="EAE258" s="29"/>
      <c r="EAF258" s="29"/>
      <c r="EAG258" s="29"/>
      <c r="EAH258" s="29"/>
      <c r="EAI258" s="29"/>
      <c r="EAJ258" s="29"/>
      <c r="EAK258" s="29"/>
      <c r="EAL258" s="29"/>
      <c r="EAM258" s="29"/>
      <c r="EAN258" s="29"/>
      <c r="EAO258" s="29"/>
      <c r="EAP258" s="29"/>
      <c r="EAQ258" s="29"/>
      <c r="EAR258" s="29"/>
      <c r="EAS258" s="29"/>
      <c r="EAT258" s="29"/>
      <c r="EAU258" s="29"/>
      <c r="EAV258" s="29"/>
      <c r="EAW258" s="29"/>
      <c r="EAX258" s="29"/>
      <c r="EAY258" s="29"/>
      <c r="EAZ258" s="29"/>
      <c r="EBA258" s="29"/>
      <c r="EBB258" s="29"/>
      <c r="EBC258" s="29"/>
      <c r="EBD258" s="29"/>
      <c r="EBE258" s="29"/>
      <c r="EBF258" s="29"/>
      <c r="EBG258" s="29"/>
      <c r="EBH258" s="29"/>
      <c r="EBI258" s="29"/>
      <c r="EBJ258" s="29"/>
      <c r="EBK258" s="29"/>
      <c r="EBL258" s="29"/>
      <c r="EBM258" s="29"/>
      <c r="EBN258" s="29"/>
      <c r="EBO258" s="29"/>
      <c r="EBP258" s="29"/>
      <c r="EBQ258" s="29"/>
      <c r="EBR258" s="29"/>
      <c r="EBS258" s="29"/>
      <c r="EBT258" s="29"/>
      <c r="EBU258" s="29"/>
      <c r="EBV258" s="29"/>
      <c r="EBW258" s="29"/>
      <c r="EBX258" s="29"/>
      <c r="EBY258" s="29"/>
      <c r="EBZ258" s="29"/>
      <c r="ECA258" s="29"/>
      <c r="ECB258" s="29"/>
      <c r="ECC258" s="29"/>
      <c r="ECD258" s="29"/>
      <c r="ECE258" s="29"/>
      <c r="ECF258" s="29"/>
      <c r="ECG258" s="29"/>
      <c r="ECH258" s="29"/>
      <c r="ECI258" s="29"/>
      <c r="ECJ258" s="29"/>
      <c r="ECK258" s="29"/>
      <c r="ECL258" s="29"/>
      <c r="ECM258" s="29"/>
      <c r="ECN258" s="29"/>
      <c r="ECO258" s="29"/>
      <c r="ECP258" s="29"/>
      <c r="ECQ258" s="29"/>
      <c r="ECR258" s="29"/>
      <c r="ECS258" s="29"/>
      <c r="ECT258" s="29"/>
      <c r="ECU258" s="29"/>
      <c r="ECV258" s="29"/>
      <c r="ECW258" s="29"/>
      <c r="ECX258" s="29"/>
      <c r="ECY258" s="29"/>
      <c r="ECZ258" s="29"/>
      <c r="EDA258" s="29"/>
      <c r="EDB258" s="29"/>
      <c r="EDC258" s="29"/>
      <c r="EDD258" s="29"/>
      <c r="EDE258" s="29"/>
      <c r="EDF258" s="29"/>
      <c r="EDG258" s="29"/>
      <c r="EDH258" s="29"/>
      <c r="EDI258" s="29"/>
      <c r="EDJ258" s="29"/>
      <c r="EDK258" s="29"/>
      <c r="EDL258" s="29"/>
      <c r="EDM258" s="29"/>
      <c r="EDN258" s="29"/>
      <c r="EDO258" s="29"/>
      <c r="EDP258" s="29"/>
      <c r="EDQ258" s="29"/>
      <c r="EDR258" s="29"/>
      <c r="EDS258" s="29"/>
      <c r="EDT258" s="29"/>
      <c r="EDU258" s="29"/>
      <c r="EDV258" s="29"/>
      <c r="EDW258" s="29"/>
      <c r="EDX258" s="29"/>
      <c r="EDY258" s="29"/>
      <c r="EDZ258" s="29"/>
      <c r="EEA258" s="29"/>
      <c r="EEB258" s="29"/>
      <c r="EEC258" s="29"/>
      <c r="EED258" s="29"/>
      <c r="EEE258" s="29"/>
      <c r="EEF258" s="29"/>
      <c r="EEG258" s="29"/>
      <c r="EEH258" s="29"/>
      <c r="EEI258" s="29"/>
      <c r="EEJ258" s="29"/>
      <c r="EEK258" s="29"/>
      <c r="EEL258" s="29"/>
      <c r="EEM258" s="29"/>
      <c r="EEN258" s="29"/>
      <c r="EEO258" s="29"/>
      <c r="EEP258" s="29"/>
      <c r="EEQ258" s="29"/>
      <c r="EER258" s="29"/>
      <c r="EES258" s="29"/>
      <c r="EET258" s="29"/>
      <c r="EEU258" s="29"/>
      <c r="EEV258" s="29"/>
      <c r="EEW258" s="29"/>
      <c r="EEX258" s="29"/>
      <c r="EEY258" s="29"/>
      <c r="EEZ258" s="29"/>
      <c r="EFA258" s="29"/>
      <c r="EFB258" s="29"/>
      <c r="EFC258" s="29"/>
      <c r="EFD258" s="29"/>
      <c r="EFE258" s="29"/>
      <c r="EFF258" s="29"/>
      <c r="EFG258" s="29"/>
      <c r="EFH258" s="29"/>
      <c r="EFI258" s="29"/>
      <c r="EFJ258" s="29"/>
      <c r="EFK258" s="29"/>
      <c r="EFL258" s="29"/>
      <c r="EFM258" s="29"/>
      <c r="EFN258" s="29"/>
      <c r="EFO258" s="29"/>
      <c r="EFP258" s="29"/>
      <c r="EFQ258" s="29"/>
      <c r="EFR258" s="29"/>
      <c r="EFS258" s="29"/>
      <c r="EFT258" s="29"/>
      <c r="EFU258" s="29"/>
      <c r="EFV258" s="29"/>
      <c r="EFW258" s="29"/>
      <c r="EFX258" s="29"/>
      <c r="EFY258" s="29"/>
      <c r="EFZ258" s="29"/>
      <c r="EGA258" s="29"/>
      <c r="EGB258" s="29"/>
      <c r="EGC258" s="29"/>
      <c r="EGD258" s="29"/>
      <c r="EGE258" s="29"/>
      <c r="EGF258" s="29"/>
      <c r="EGG258" s="29"/>
      <c r="EGH258" s="29"/>
      <c r="EGI258" s="29"/>
      <c r="EGJ258" s="29"/>
      <c r="EGK258" s="29"/>
      <c r="EGL258" s="29"/>
      <c r="EGM258" s="29"/>
      <c r="EGN258" s="29"/>
      <c r="EGO258" s="29"/>
      <c r="EGP258" s="29"/>
      <c r="EGQ258" s="29"/>
      <c r="EGR258" s="29"/>
      <c r="EGS258" s="29"/>
      <c r="EGT258" s="29"/>
      <c r="EGU258" s="29"/>
      <c r="EGV258" s="29"/>
      <c r="EGW258" s="29"/>
      <c r="EGX258" s="29"/>
      <c r="EGY258" s="29"/>
      <c r="EGZ258" s="29"/>
      <c r="EHA258" s="29"/>
      <c r="EHB258" s="29"/>
      <c r="EHC258" s="29"/>
      <c r="EHD258" s="29"/>
      <c r="EHE258" s="29"/>
      <c r="EHF258" s="29"/>
      <c r="EHG258" s="29"/>
      <c r="EHH258" s="29"/>
      <c r="EHI258" s="29"/>
      <c r="EHJ258" s="29"/>
      <c r="EHK258" s="29"/>
      <c r="EHL258" s="29"/>
      <c r="EHM258" s="29"/>
      <c r="EHN258" s="29"/>
      <c r="EHO258" s="29"/>
      <c r="EHP258" s="29"/>
      <c r="EHQ258" s="29"/>
      <c r="EHR258" s="29"/>
      <c r="EHS258" s="29"/>
      <c r="EHT258" s="29"/>
      <c r="EHU258" s="29"/>
      <c r="EHV258" s="29"/>
      <c r="EHW258" s="29"/>
      <c r="EHX258" s="29"/>
      <c r="EHY258" s="29"/>
      <c r="EHZ258" s="29"/>
      <c r="EIA258" s="29"/>
      <c r="EIB258" s="29"/>
      <c r="EIC258" s="29"/>
      <c r="EID258" s="29"/>
      <c r="EIE258" s="29"/>
      <c r="EIF258" s="29"/>
      <c r="EIG258" s="29"/>
      <c r="EIH258" s="29"/>
      <c r="EII258" s="29"/>
      <c r="EIJ258" s="29"/>
      <c r="EIK258" s="29"/>
      <c r="EIL258" s="29"/>
      <c r="EIM258" s="29"/>
      <c r="EIN258" s="29"/>
      <c r="EIO258" s="29"/>
      <c r="EIP258" s="29"/>
      <c r="EIQ258" s="29"/>
      <c r="EIR258" s="29"/>
      <c r="EIS258" s="29"/>
      <c r="EIT258" s="29"/>
      <c r="EIU258" s="29"/>
      <c r="EIV258" s="29"/>
      <c r="EIW258" s="29"/>
      <c r="EIX258" s="29"/>
      <c r="EIY258" s="29"/>
      <c r="EIZ258" s="29"/>
      <c r="EJA258" s="29"/>
      <c r="EJB258" s="29"/>
      <c r="EJC258" s="29"/>
      <c r="EJD258" s="29"/>
      <c r="EJE258" s="29"/>
      <c r="EJF258" s="29"/>
      <c r="EJG258" s="29"/>
      <c r="EJH258" s="29"/>
      <c r="EJI258" s="29"/>
      <c r="EJJ258" s="29"/>
      <c r="EJK258" s="29"/>
      <c r="EJL258" s="29"/>
      <c r="EJM258" s="29"/>
      <c r="EJN258" s="29"/>
      <c r="EJO258" s="29"/>
      <c r="EJP258" s="29"/>
      <c r="EJQ258" s="29"/>
      <c r="EJR258" s="29"/>
      <c r="EJS258" s="29"/>
      <c r="EJT258" s="29"/>
      <c r="EJU258" s="29"/>
      <c r="EJV258" s="29"/>
      <c r="EJW258" s="29"/>
      <c r="EJX258" s="29"/>
      <c r="EJY258" s="29"/>
      <c r="EJZ258" s="29"/>
      <c r="EKA258" s="29"/>
      <c r="EKB258" s="29"/>
      <c r="EKC258" s="29"/>
      <c r="EKD258" s="29"/>
      <c r="EKE258" s="29"/>
      <c r="EKF258" s="29"/>
      <c r="EKG258" s="29"/>
      <c r="EKH258" s="29"/>
      <c r="EKI258" s="29"/>
      <c r="EKJ258" s="29"/>
      <c r="EKK258" s="29"/>
      <c r="EKL258" s="29"/>
      <c r="EKM258" s="29"/>
      <c r="EKN258" s="29"/>
      <c r="EKO258" s="29"/>
      <c r="EKP258" s="29"/>
      <c r="EKQ258" s="29"/>
      <c r="EKR258" s="29"/>
      <c r="EKS258" s="29"/>
      <c r="EKT258" s="29"/>
      <c r="EKU258" s="29"/>
      <c r="EKV258" s="29"/>
      <c r="EKW258" s="29"/>
      <c r="EKX258" s="29"/>
      <c r="EKY258" s="29"/>
      <c r="EKZ258" s="29"/>
      <c r="ELA258" s="29"/>
      <c r="ELB258" s="29"/>
      <c r="ELC258" s="29"/>
      <c r="ELD258" s="29"/>
      <c r="ELE258" s="29"/>
      <c r="ELF258" s="29"/>
      <c r="ELG258" s="29"/>
      <c r="ELH258" s="29"/>
      <c r="ELI258" s="29"/>
      <c r="ELJ258" s="29"/>
      <c r="ELK258" s="29"/>
      <c r="ELL258" s="29"/>
      <c r="ELM258" s="29"/>
      <c r="ELN258" s="29"/>
      <c r="ELO258" s="29"/>
      <c r="ELP258" s="29"/>
      <c r="ELQ258" s="29"/>
      <c r="ELR258" s="29"/>
      <c r="ELS258" s="29"/>
      <c r="ELT258" s="29"/>
      <c r="ELU258" s="29"/>
      <c r="ELV258" s="29"/>
      <c r="ELW258" s="29"/>
      <c r="ELX258" s="29"/>
      <c r="ELY258" s="29"/>
      <c r="ELZ258" s="29"/>
      <c r="EMA258" s="29"/>
      <c r="EMB258" s="29"/>
      <c r="EMC258" s="29"/>
      <c r="EMD258" s="29"/>
      <c r="EME258" s="29"/>
      <c r="EMF258" s="29"/>
      <c r="EMG258" s="29"/>
      <c r="EMH258" s="29"/>
      <c r="EMI258" s="29"/>
      <c r="EMJ258" s="29"/>
      <c r="EMK258" s="29"/>
      <c r="EML258" s="29"/>
      <c r="EMM258" s="29"/>
      <c r="EMN258" s="29"/>
      <c r="EMO258" s="29"/>
      <c r="EMP258" s="29"/>
      <c r="EMQ258" s="29"/>
      <c r="EMR258" s="29"/>
      <c r="EMS258" s="29"/>
      <c r="EMT258" s="29"/>
      <c r="EMU258" s="29"/>
      <c r="EMV258" s="29"/>
      <c r="EMW258" s="29"/>
      <c r="EMX258" s="29"/>
      <c r="EMY258" s="29"/>
      <c r="EMZ258" s="29"/>
      <c r="ENA258" s="29"/>
      <c r="ENB258" s="29"/>
      <c r="ENC258" s="29"/>
      <c r="END258" s="29"/>
      <c r="ENE258" s="29"/>
      <c r="ENF258" s="29"/>
      <c r="ENG258" s="29"/>
      <c r="ENH258" s="29"/>
      <c r="ENI258" s="29"/>
      <c r="ENJ258" s="29"/>
      <c r="ENK258" s="29"/>
      <c r="ENL258" s="29"/>
      <c r="ENM258" s="29"/>
      <c r="ENN258" s="29"/>
      <c r="ENO258" s="29"/>
      <c r="ENP258" s="29"/>
      <c r="ENQ258" s="29"/>
      <c r="ENR258" s="29"/>
      <c r="ENS258" s="29"/>
      <c r="ENT258" s="29"/>
      <c r="ENU258" s="29"/>
      <c r="ENV258" s="29"/>
      <c r="ENW258" s="29"/>
      <c r="ENX258" s="29"/>
      <c r="ENY258" s="29"/>
      <c r="ENZ258" s="29"/>
      <c r="EOA258" s="29"/>
      <c r="EOB258" s="29"/>
      <c r="EOC258" s="29"/>
      <c r="EOD258" s="29"/>
      <c r="EOE258" s="29"/>
      <c r="EOF258" s="29"/>
      <c r="EOG258" s="29"/>
      <c r="EOH258" s="29"/>
      <c r="EOI258" s="29"/>
      <c r="EOJ258" s="29"/>
      <c r="EOK258" s="29"/>
      <c r="EOL258" s="29"/>
      <c r="EOM258" s="29"/>
      <c r="EON258" s="29"/>
      <c r="EOO258" s="29"/>
      <c r="EOP258" s="29"/>
      <c r="EOQ258" s="29"/>
      <c r="EOR258" s="29"/>
      <c r="EOS258" s="29"/>
      <c r="EOT258" s="29"/>
      <c r="EOU258" s="29"/>
      <c r="EOV258" s="29"/>
      <c r="EOW258" s="29"/>
      <c r="EOX258" s="29"/>
      <c r="EOY258" s="29"/>
      <c r="EOZ258" s="29"/>
      <c r="EPA258" s="29"/>
      <c r="EPB258" s="29"/>
      <c r="EPC258" s="29"/>
      <c r="EPD258" s="29"/>
      <c r="EPE258" s="29"/>
      <c r="EPF258" s="29"/>
      <c r="EPG258" s="29"/>
      <c r="EPH258" s="29"/>
      <c r="EPI258" s="29"/>
      <c r="EPJ258" s="29"/>
      <c r="EPK258" s="29"/>
      <c r="EPL258" s="29"/>
      <c r="EPM258" s="29"/>
      <c r="EPN258" s="29"/>
      <c r="EPO258" s="29"/>
      <c r="EPP258" s="29"/>
      <c r="EPQ258" s="29"/>
      <c r="EPR258" s="29"/>
      <c r="EPS258" s="29"/>
      <c r="EPT258" s="29"/>
      <c r="EPU258" s="29"/>
      <c r="EPV258" s="29"/>
      <c r="EPW258" s="29"/>
      <c r="EPX258" s="29"/>
      <c r="EPY258" s="29"/>
      <c r="EPZ258" s="29"/>
      <c r="EQA258" s="29"/>
      <c r="EQB258" s="29"/>
      <c r="EQC258" s="29"/>
      <c r="EQD258" s="29"/>
      <c r="EQE258" s="29"/>
      <c r="EQF258" s="29"/>
      <c r="EQG258" s="29"/>
      <c r="EQH258" s="29"/>
      <c r="EQI258" s="29"/>
      <c r="EQJ258" s="29"/>
      <c r="EQK258" s="29"/>
      <c r="EQL258" s="29"/>
      <c r="EQM258" s="29"/>
      <c r="EQN258" s="29"/>
      <c r="EQO258" s="29"/>
      <c r="EQP258" s="29"/>
      <c r="EQQ258" s="29"/>
      <c r="EQR258" s="29"/>
      <c r="EQS258" s="29"/>
      <c r="EQT258" s="29"/>
      <c r="EQU258" s="29"/>
      <c r="EQV258" s="29"/>
      <c r="EQW258" s="29"/>
      <c r="EQX258" s="29"/>
      <c r="EQY258" s="29"/>
      <c r="EQZ258" s="29"/>
      <c r="ERA258" s="29"/>
      <c r="ERB258" s="29"/>
      <c r="ERC258" s="29"/>
      <c r="ERD258" s="29"/>
      <c r="ERE258" s="29"/>
      <c r="ERF258" s="29"/>
      <c r="ERG258" s="29"/>
      <c r="ERH258" s="29"/>
      <c r="ERI258" s="29"/>
      <c r="ERJ258" s="29"/>
      <c r="ERK258" s="29"/>
      <c r="ERL258" s="29"/>
      <c r="ERM258" s="29"/>
      <c r="ERN258" s="29"/>
      <c r="ERO258" s="29"/>
      <c r="ERP258" s="29"/>
      <c r="ERQ258" s="29"/>
      <c r="ERR258" s="29"/>
      <c r="ERS258" s="29"/>
      <c r="ERT258" s="29"/>
      <c r="ERU258" s="29"/>
      <c r="ERV258" s="29"/>
      <c r="ERW258" s="29"/>
      <c r="ERX258" s="29"/>
      <c r="ERY258" s="29"/>
      <c r="ERZ258" s="29"/>
      <c r="ESA258" s="29"/>
      <c r="ESB258" s="29"/>
      <c r="ESC258" s="29"/>
      <c r="ESD258" s="29"/>
      <c r="ESE258" s="29"/>
      <c r="ESF258" s="29"/>
      <c r="ESG258" s="29"/>
      <c r="ESH258" s="29"/>
      <c r="ESI258" s="29"/>
      <c r="ESJ258" s="29"/>
      <c r="ESK258" s="29"/>
      <c r="ESL258" s="29"/>
      <c r="ESM258" s="29"/>
      <c r="ESN258" s="29"/>
      <c r="ESO258" s="29"/>
      <c r="ESP258" s="29"/>
      <c r="ESQ258" s="29"/>
      <c r="ESR258" s="29"/>
      <c r="ESS258" s="29"/>
      <c r="EST258" s="29"/>
      <c r="ESU258" s="29"/>
      <c r="ESV258" s="29"/>
      <c r="ESW258" s="29"/>
      <c r="ESX258" s="29"/>
      <c r="ESY258" s="29"/>
      <c r="ESZ258" s="29"/>
      <c r="ETA258" s="29"/>
      <c r="ETB258" s="29"/>
      <c r="ETC258" s="29"/>
      <c r="ETD258" s="29"/>
      <c r="ETE258" s="29"/>
      <c r="ETF258" s="29"/>
      <c r="ETG258" s="29"/>
      <c r="ETH258" s="29"/>
      <c r="ETI258" s="29"/>
      <c r="ETJ258" s="29"/>
      <c r="ETK258" s="29"/>
      <c r="ETL258" s="29"/>
      <c r="ETM258" s="29"/>
      <c r="ETN258" s="29"/>
      <c r="ETO258" s="29"/>
      <c r="ETP258" s="29"/>
      <c r="ETQ258" s="29"/>
      <c r="ETR258" s="29"/>
      <c r="ETS258" s="29"/>
      <c r="ETT258" s="29"/>
      <c r="ETU258" s="29"/>
      <c r="ETV258" s="29"/>
      <c r="ETW258" s="29"/>
      <c r="ETX258" s="29"/>
      <c r="ETY258" s="29"/>
      <c r="ETZ258" s="29"/>
      <c r="EUA258" s="29"/>
      <c r="EUB258" s="29"/>
      <c r="EUC258" s="29"/>
      <c r="EUD258" s="29"/>
      <c r="EUE258" s="29"/>
      <c r="EUF258" s="29"/>
      <c r="EUG258" s="29"/>
      <c r="EUH258" s="29"/>
      <c r="EUI258" s="29"/>
      <c r="EUJ258" s="29"/>
      <c r="EUK258" s="29"/>
      <c r="EUL258" s="29"/>
      <c r="EUM258" s="29"/>
      <c r="EUN258" s="29"/>
      <c r="EUO258" s="29"/>
      <c r="EUP258" s="29"/>
      <c r="EUQ258" s="29"/>
      <c r="EUR258" s="29"/>
      <c r="EUS258" s="29"/>
      <c r="EUT258" s="29"/>
      <c r="EUU258" s="29"/>
      <c r="EUV258" s="29"/>
      <c r="EUW258" s="29"/>
      <c r="EUX258" s="29"/>
      <c r="EUY258" s="29"/>
      <c r="EUZ258" s="29"/>
      <c r="EVA258" s="29"/>
      <c r="EVB258" s="29"/>
      <c r="EVC258" s="29"/>
      <c r="EVD258" s="29"/>
      <c r="EVE258" s="29"/>
      <c r="EVF258" s="29"/>
      <c r="EVG258" s="29"/>
      <c r="EVH258" s="29"/>
      <c r="EVI258" s="29"/>
      <c r="EVJ258" s="29"/>
      <c r="EVK258" s="29"/>
      <c r="EVL258" s="29"/>
      <c r="EVM258" s="29"/>
      <c r="EVN258" s="29"/>
      <c r="EVO258" s="29"/>
      <c r="EVP258" s="29"/>
      <c r="EVQ258" s="29"/>
      <c r="EVR258" s="29"/>
      <c r="EVS258" s="29"/>
      <c r="EVT258" s="29"/>
      <c r="EVU258" s="29"/>
      <c r="EVV258" s="29"/>
      <c r="EVW258" s="29"/>
      <c r="EVX258" s="29"/>
      <c r="EVY258" s="29"/>
      <c r="EVZ258" s="29"/>
      <c r="EWA258" s="29"/>
      <c r="EWB258" s="29"/>
      <c r="EWC258" s="29"/>
      <c r="EWD258" s="29"/>
      <c r="EWE258" s="29"/>
      <c r="EWF258" s="29"/>
      <c r="EWG258" s="29"/>
      <c r="EWH258" s="29"/>
      <c r="EWI258" s="29"/>
      <c r="EWJ258" s="29"/>
      <c r="EWK258" s="29"/>
      <c r="EWL258" s="29"/>
      <c r="EWM258" s="29"/>
      <c r="EWN258" s="29"/>
      <c r="EWO258" s="29"/>
      <c r="EWP258" s="29"/>
      <c r="EWQ258" s="29"/>
      <c r="EWR258" s="29"/>
      <c r="EWS258" s="29"/>
      <c r="EWT258" s="29"/>
      <c r="EWU258" s="29"/>
      <c r="EWV258" s="29"/>
      <c r="EWW258" s="29"/>
      <c r="EWX258" s="29"/>
      <c r="EWY258" s="29"/>
      <c r="EWZ258" s="29"/>
      <c r="EXA258" s="29"/>
      <c r="EXB258" s="29"/>
      <c r="EXC258" s="29"/>
      <c r="EXD258" s="29"/>
      <c r="EXE258" s="29"/>
      <c r="EXF258" s="29"/>
      <c r="EXG258" s="29"/>
      <c r="EXH258" s="29"/>
      <c r="EXI258" s="29"/>
      <c r="EXJ258" s="29"/>
      <c r="EXK258" s="29"/>
      <c r="EXL258" s="29"/>
      <c r="EXM258" s="29"/>
      <c r="EXN258" s="29"/>
      <c r="EXO258" s="29"/>
      <c r="EXP258" s="29"/>
      <c r="EXQ258" s="29"/>
      <c r="EXR258" s="29"/>
      <c r="EXS258" s="29"/>
      <c r="EXT258" s="29"/>
      <c r="EXU258" s="29"/>
      <c r="EXV258" s="29"/>
      <c r="EXW258" s="29"/>
      <c r="EXX258" s="29"/>
      <c r="EXY258" s="29"/>
      <c r="EXZ258" s="29"/>
      <c r="EYA258" s="29"/>
      <c r="EYB258" s="29"/>
      <c r="EYC258" s="29"/>
      <c r="EYD258" s="29"/>
      <c r="EYE258" s="29"/>
      <c r="EYF258" s="29"/>
      <c r="EYG258" s="29"/>
      <c r="EYH258" s="29"/>
      <c r="EYI258" s="29"/>
      <c r="EYJ258" s="29"/>
      <c r="EYK258" s="29"/>
      <c r="EYL258" s="29"/>
      <c r="EYM258" s="29"/>
      <c r="EYN258" s="29"/>
      <c r="EYO258" s="29"/>
      <c r="EYP258" s="29"/>
      <c r="EYQ258" s="29"/>
      <c r="EYR258" s="29"/>
      <c r="EYS258" s="29"/>
      <c r="EYT258" s="29"/>
      <c r="EYU258" s="29"/>
      <c r="EYV258" s="29"/>
      <c r="EYW258" s="29"/>
      <c r="EYX258" s="29"/>
      <c r="EYY258" s="29"/>
      <c r="EYZ258" s="29"/>
      <c r="EZA258" s="29"/>
      <c r="EZB258" s="29"/>
      <c r="EZC258" s="29"/>
      <c r="EZD258" s="29"/>
      <c r="EZE258" s="29"/>
      <c r="EZF258" s="29"/>
      <c r="EZG258" s="29"/>
      <c r="EZH258" s="29"/>
      <c r="EZI258" s="29"/>
      <c r="EZJ258" s="29"/>
      <c r="EZK258" s="29"/>
      <c r="EZL258" s="29"/>
      <c r="EZM258" s="29"/>
      <c r="EZN258" s="29"/>
      <c r="EZO258" s="29"/>
      <c r="EZP258" s="29"/>
      <c r="EZQ258" s="29"/>
      <c r="EZR258" s="29"/>
      <c r="EZS258" s="29"/>
      <c r="EZT258" s="29"/>
      <c r="EZU258" s="29"/>
      <c r="EZV258" s="29"/>
      <c r="EZW258" s="29"/>
      <c r="EZX258" s="29"/>
      <c r="EZY258" s="29"/>
      <c r="EZZ258" s="29"/>
      <c r="FAA258" s="29"/>
      <c r="FAB258" s="29"/>
      <c r="FAC258" s="29"/>
      <c r="FAD258" s="29"/>
      <c r="FAE258" s="29"/>
      <c r="FAF258" s="29"/>
      <c r="FAG258" s="29"/>
      <c r="FAH258" s="29"/>
      <c r="FAI258" s="29"/>
      <c r="FAJ258" s="29"/>
      <c r="FAK258" s="29"/>
      <c r="FAL258" s="29"/>
      <c r="FAM258" s="29"/>
      <c r="FAN258" s="29"/>
      <c r="FAO258" s="29"/>
      <c r="FAP258" s="29"/>
      <c r="FAQ258" s="29"/>
      <c r="FAR258" s="29"/>
      <c r="FAS258" s="29"/>
      <c r="FAT258" s="29"/>
      <c r="FAU258" s="29"/>
      <c r="FAV258" s="29"/>
      <c r="FAW258" s="29"/>
      <c r="FAX258" s="29"/>
      <c r="FAY258" s="29"/>
      <c r="FAZ258" s="29"/>
      <c r="FBA258" s="29"/>
      <c r="FBB258" s="29"/>
      <c r="FBC258" s="29"/>
      <c r="FBD258" s="29"/>
      <c r="FBE258" s="29"/>
      <c r="FBF258" s="29"/>
      <c r="FBG258" s="29"/>
      <c r="FBH258" s="29"/>
      <c r="FBI258" s="29"/>
      <c r="FBJ258" s="29"/>
      <c r="FBK258" s="29"/>
      <c r="FBL258" s="29"/>
      <c r="FBM258" s="29"/>
      <c r="FBN258" s="29"/>
      <c r="FBO258" s="29"/>
      <c r="FBP258" s="29"/>
      <c r="FBQ258" s="29"/>
      <c r="FBR258" s="29"/>
      <c r="FBS258" s="29"/>
      <c r="FBT258" s="29"/>
      <c r="FBU258" s="29"/>
      <c r="FBV258" s="29"/>
      <c r="FBW258" s="29"/>
      <c r="FBX258" s="29"/>
      <c r="FBY258" s="29"/>
      <c r="FBZ258" s="29"/>
      <c r="FCA258" s="29"/>
      <c r="FCB258" s="29"/>
      <c r="FCC258" s="29"/>
      <c r="FCD258" s="29"/>
      <c r="FCE258" s="29"/>
      <c r="FCF258" s="29"/>
      <c r="FCG258" s="29"/>
      <c r="FCH258" s="29"/>
      <c r="FCI258" s="29"/>
      <c r="FCJ258" s="29"/>
      <c r="FCK258" s="29"/>
      <c r="FCL258" s="29"/>
      <c r="FCM258" s="29"/>
      <c r="FCN258" s="29"/>
      <c r="FCO258" s="29"/>
      <c r="FCP258" s="29"/>
      <c r="FCQ258" s="29"/>
      <c r="FCR258" s="29"/>
      <c r="FCS258" s="29"/>
      <c r="FCT258" s="29"/>
      <c r="FCU258" s="29"/>
      <c r="FCV258" s="29"/>
      <c r="FCW258" s="29"/>
      <c r="FCX258" s="29"/>
      <c r="FCY258" s="29"/>
      <c r="FCZ258" s="29"/>
      <c r="FDA258" s="29"/>
      <c r="FDB258" s="29"/>
      <c r="FDC258" s="29"/>
      <c r="FDD258" s="29"/>
      <c r="FDE258" s="29"/>
      <c r="FDF258" s="29"/>
      <c r="FDG258" s="29"/>
      <c r="FDH258" s="29"/>
      <c r="FDI258" s="29"/>
      <c r="FDJ258" s="29"/>
      <c r="FDK258" s="29"/>
      <c r="FDL258" s="29"/>
      <c r="FDM258" s="29"/>
      <c r="FDN258" s="29"/>
      <c r="FDO258" s="29"/>
      <c r="FDP258" s="29"/>
      <c r="FDQ258" s="29"/>
      <c r="FDR258" s="29"/>
      <c r="FDS258" s="29"/>
      <c r="FDT258" s="29"/>
      <c r="FDU258" s="29"/>
      <c r="FDV258" s="29"/>
      <c r="FDW258" s="29"/>
      <c r="FDX258" s="29"/>
      <c r="FDY258" s="29"/>
      <c r="FDZ258" s="29"/>
      <c r="FEA258" s="29"/>
      <c r="FEB258" s="29"/>
      <c r="FEC258" s="29"/>
      <c r="FED258" s="29"/>
      <c r="FEE258" s="29"/>
      <c r="FEF258" s="29"/>
      <c r="FEG258" s="29"/>
      <c r="FEH258" s="29"/>
      <c r="FEI258" s="29"/>
      <c r="FEJ258" s="29"/>
      <c r="FEK258" s="29"/>
      <c r="FEL258" s="29"/>
      <c r="FEM258" s="29"/>
      <c r="FEN258" s="29"/>
      <c r="FEO258" s="29"/>
      <c r="FEP258" s="29"/>
      <c r="FEQ258" s="29"/>
      <c r="FER258" s="29"/>
      <c r="FES258" s="29"/>
      <c r="FET258" s="29"/>
      <c r="FEU258" s="29"/>
      <c r="FEV258" s="29"/>
      <c r="FEW258" s="29"/>
      <c r="FEX258" s="29"/>
      <c r="FEY258" s="29"/>
      <c r="FEZ258" s="29"/>
      <c r="FFA258" s="29"/>
      <c r="FFB258" s="29"/>
      <c r="FFC258" s="29"/>
      <c r="FFD258" s="29"/>
      <c r="FFE258" s="29"/>
      <c r="FFF258" s="29"/>
      <c r="FFG258" s="29"/>
      <c r="FFH258" s="29"/>
      <c r="FFI258" s="29"/>
      <c r="FFJ258" s="29"/>
      <c r="FFK258" s="29"/>
      <c r="FFL258" s="29"/>
      <c r="FFM258" s="29"/>
      <c r="FFN258" s="29"/>
      <c r="FFO258" s="29"/>
      <c r="FFP258" s="29"/>
      <c r="FFQ258" s="29"/>
      <c r="FFR258" s="29"/>
      <c r="FFS258" s="29"/>
      <c r="FFT258" s="29"/>
      <c r="FFU258" s="29"/>
      <c r="FFV258" s="29"/>
      <c r="FFW258" s="29"/>
      <c r="FFX258" s="29"/>
      <c r="FFY258" s="29"/>
      <c r="FFZ258" s="29"/>
      <c r="FGA258" s="29"/>
      <c r="FGB258" s="29"/>
      <c r="FGC258" s="29"/>
      <c r="FGD258" s="29"/>
      <c r="FGE258" s="29"/>
      <c r="FGF258" s="29"/>
      <c r="FGG258" s="29"/>
      <c r="FGH258" s="29"/>
      <c r="FGI258" s="29"/>
      <c r="FGJ258" s="29"/>
      <c r="FGK258" s="29"/>
      <c r="FGL258" s="29"/>
      <c r="FGM258" s="29"/>
      <c r="FGN258" s="29"/>
      <c r="FGO258" s="29"/>
      <c r="FGP258" s="29"/>
      <c r="FGQ258" s="29"/>
      <c r="FGR258" s="29"/>
      <c r="FGS258" s="29"/>
      <c r="FGT258" s="29"/>
      <c r="FGU258" s="29"/>
      <c r="FGV258" s="29"/>
      <c r="FGW258" s="29"/>
      <c r="FGX258" s="29"/>
      <c r="FGY258" s="29"/>
      <c r="FGZ258" s="29"/>
      <c r="FHA258" s="29"/>
      <c r="FHB258" s="29"/>
      <c r="FHC258" s="29"/>
      <c r="FHD258" s="29"/>
      <c r="FHE258" s="29"/>
      <c r="FHF258" s="29"/>
      <c r="FHG258" s="29"/>
      <c r="FHH258" s="29"/>
      <c r="FHI258" s="29"/>
      <c r="FHJ258" s="29"/>
      <c r="FHK258" s="29"/>
      <c r="FHL258" s="29"/>
      <c r="FHM258" s="29"/>
      <c r="FHN258" s="29"/>
      <c r="FHO258" s="29"/>
      <c r="FHP258" s="29"/>
      <c r="FHQ258" s="29"/>
      <c r="FHR258" s="29"/>
      <c r="FHS258" s="29"/>
      <c r="FHT258" s="29"/>
      <c r="FHU258" s="29"/>
      <c r="FHV258" s="29"/>
      <c r="FHW258" s="29"/>
      <c r="FHX258" s="29"/>
      <c r="FHY258" s="29"/>
      <c r="FHZ258" s="29"/>
      <c r="FIA258" s="29"/>
      <c r="FIB258" s="29"/>
      <c r="FIC258" s="29"/>
      <c r="FID258" s="29"/>
      <c r="FIE258" s="29"/>
      <c r="FIF258" s="29"/>
      <c r="FIG258" s="29"/>
      <c r="FIH258" s="29"/>
      <c r="FII258" s="29"/>
      <c r="FIJ258" s="29"/>
      <c r="FIK258" s="29"/>
      <c r="FIL258" s="29"/>
      <c r="FIM258" s="29"/>
      <c r="FIN258" s="29"/>
      <c r="FIO258" s="29"/>
      <c r="FIP258" s="29"/>
      <c r="FIQ258" s="29"/>
      <c r="FIR258" s="29"/>
      <c r="FIS258" s="29"/>
      <c r="FIT258" s="29"/>
      <c r="FIU258" s="29"/>
      <c r="FIV258" s="29"/>
      <c r="FIW258" s="29"/>
      <c r="FIX258" s="29"/>
      <c r="FIY258" s="29"/>
      <c r="FIZ258" s="29"/>
      <c r="FJA258" s="29"/>
      <c r="FJB258" s="29"/>
      <c r="FJC258" s="29"/>
      <c r="FJD258" s="29"/>
      <c r="FJE258" s="29"/>
      <c r="FJF258" s="29"/>
      <c r="FJG258" s="29"/>
      <c r="FJH258" s="29"/>
      <c r="FJI258" s="29"/>
      <c r="FJJ258" s="29"/>
      <c r="FJK258" s="29"/>
      <c r="FJL258" s="29"/>
      <c r="FJM258" s="29"/>
      <c r="FJN258" s="29"/>
      <c r="FJO258" s="29"/>
      <c r="FJP258" s="29"/>
      <c r="FJQ258" s="29"/>
      <c r="FJR258" s="29"/>
      <c r="FJS258" s="29"/>
      <c r="FJT258" s="29"/>
      <c r="FJU258" s="29"/>
      <c r="FJV258" s="29"/>
      <c r="FJW258" s="29"/>
      <c r="FJX258" s="29"/>
      <c r="FJY258" s="29"/>
      <c r="FJZ258" s="29"/>
      <c r="FKA258" s="29"/>
      <c r="FKB258" s="29"/>
      <c r="FKC258" s="29"/>
      <c r="FKD258" s="29"/>
      <c r="FKE258" s="29"/>
      <c r="FKF258" s="29"/>
      <c r="FKG258" s="29"/>
      <c r="FKH258" s="29"/>
      <c r="FKI258" s="29"/>
      <c r="FKJ258" s="29"/>
      <c r="FKK258" s="29"/>
      <c r="FKL258" s="29"/>
      <c r="FKM258" s="29"/>
      <c r="FKN258" s="29"/>
      <c r="FKO258" s="29"/>
      <c r="FKP258" s="29"/>
      <c r="FKQ258" s="29"/>
      <c r="FKR258" s="29"/>
      <c r="FKS258" s="29"/>
      <c r="FKT258" s="29"/>
      <c r="FKU258" s="29"/>
      <c r="FKV258" s="29"/>
      <c r="FKW258" s="29"/>
      <c r="FKX258" s="29"/>
      <c r="FKY258" s="29"/>
      <c r="FKZ258" s="29"/>
      <c r="FLA258" s="29"/>
      <c r="FLB258" s="29"/>
      <c r="FLC258" s="29"/>
      <c r="FLD258" s="29"/>
      <c r="FLE258" s="29"/>
      <c r="FLF258" s="29"/>
      <c r="FLG258" s="29"/>
      <c r="FLH258" s="29"/>
      <c r="FLI258" s="29"/>
      <c r="FLJ258" s="29"/>
      <c r="FLK258" s="29"/>
      <c r="FLL258" s="29"/>
      <c r="FLM258" s="29"/>
      <c r="FLN258" s="29"/>
      <c r="FLO258" s="29"/>
      <c r="FLP258" s="29"/>
      <c r="FLQ258" s="29"/>
      <c r="FLR258" s="29"/>
      <c r="FLS258" s="29"/>
      <c r="FLT258" s="29"/>
      <c r="FLU258" s="29"/>
      <c r="FLV258" s="29"/>
      <c r="FLW258" s="29"/>
      <c r="FLX258" s="29"/>
      <c r="FLY258" s="29"/>
      <c r="FLZ258" s="29"/>
      <c r="FMA258" s="29"/>
      <c r="FMB258" s="29"/>
      <c r="FMC258" s="29"/>
      <c r="FMD258" s="29"/>
      <c r="FME258" s="29"/>
      <c r="FMF258" s="29"/>
      <c r="FMG258" s="29"/>
      <c r="FMH258" s="29"/>
      <c r="FMI258" s="29"/>
      <c r="FMJ258" s="29"/>
      <c r="FMK258" s="29"/>
      <c r="FML258" s="29"/>
      <c r="FMM258" s="29"/>
      <c r="FMN258" s="29"/>
      <c r="FMO258" s="29"/>
      <c r="FMP258" s="29"/>
      <c r="FMQ258" s="29"/>
      <c r="FMR258" s="29"/>
      <c r="FMS258" s="29"/>
      <c r="FMT258" s="29"/>
      <c r="FMU258" s="29"/>
      <c r="FMV258" s="29"/>
      <c r="FMW258" s="29"/>
      <c r="FMX258" s="29"/>
      <c r="FMY258" s="29"/>
      <c r="FMZ258" s="29"/>
      <c r="FNA258" s="29"/>
      <c r="FNB258" s="29"/>
      <c r="FNC258" s="29"/>
      <c r="FND258" s="29"/>
      <c r="FNE258" s="29"/>
      <c r="FNF258" s="29"/>
      <c r="FNG258" s="29"/>
      <c r="FNH258" s="29"/>
      <c r="FNI258" s="29"/>
      <c r="FNJ258" s="29"/>
      <c r="FNK258" s="29"/>
      <c r="FNL258" s="29"/>
      <c r="FNM258" s="29"/>
      <c r="FNN258" s="29"/>
      <c r="FNO258" s="29"/>
      <c r="FNP258" s="29"/>
      <c r="FNQ258" s="29"/>
      <c r="FNR258" s="29"/>
      <c r="FNS258" s="29"/>
      <c r="FNT258" s="29"/>
      <c r="FNU258" s="29"/>
      <c r="FNV258" s="29"/>
      <c r="FNW258" s="29"/>
      <c r="FNX258" s="29"/>
      <c r="FNY258" s="29"/>
      <c r="FNZ258" s="29"/>
      <c r="FOA258" s="29"/>
      <c r="FOB258" s="29"/>
      <c r="FOC258" s="29"/>
      <c r="FOD258" s="29"/>
      <c r="FOE258" s="29"/>
      <c r="FOF258" s="29"/>
      <c r="FOG258" s="29"/>
      <c r="FOH258" s="29"/>
      <c r="FOI258" s="29"/>
      <c r="FOJ258" s="29"/>
      <c r="FOK258" s="29"/>
      <c r="FOL258" s="29"/>
      <c r="FOM258" s="29"/>
      <c r="FON258" s="29"/>
      <c r="FOO258" s="29"/>
      <c r="FOP258" s="29"/>
      <c r="FOQ258" s="29"/>
      <c r="FOR258" s="29"/>
      <c r="FOS258" s="29"/>
      <c r="FOT258" s="29"/>
      <c r="FOU258" s="29"/>
      <c r="FOV258" s="29"/>
      <c r="FOW258" s="29"/>
      <c r="FOX258" s="29"/>
      <c r="FOY258" s="29"/>
      <c r="FOZ258" s="29"/>
      <c r="FPA258" s="29"/>
      <c r="FPB258" s="29"/>
      <c r="FPC258" s="29"/>
      <c r="FPD258" s="29"/>
      <c r="FPE258" s="29"/>
      <c r="FPF258" s="29"/>
      <c r="FPG258" s="29"/>
      <c r="FPH258" s="29"/>
      <c r="FPI258" s="29"/>
      <c r="FPJ258" s="29"/>
      <c r="FPK258" s="29"/>
      <c r="FPL258" s="29"/>
      <c r="FPM258" s="29"/>
      <c r="FPN258" s="29"/>
      <c r="FPO258" s="29"/>
      <c r="FPP258" s="29"/>
      <c r="FPQ258" s="29"/>
      <c r="FPR258" s="29"/>
      <c r="FPS258" s="29"/>
      <c r="FPT258" s="29"/>
      <c r="FPU258" s="29"/>
      <c r="FPV258" s="29"/>
      <c r="FPW258" s="29"/>
      <c r="FPX258" s="29"/>
      <c r="FPY258" s="29"/>
      <c r="FPZ258" s="29"/>
      <c r="FQA258" s="29"/>
      <c r="FQB258" s="29"/>
      <c r="FQC258" s="29"/>
      <c r="FQD258" s="29"/>
      <c r="FQE258" s="29"/>
      <c r="FQF258" s="29"/>
      <c r="FQG258" s="29"/>
      <c r="FQH258" s="29"/>
      <c r="FQI258" s="29"/>
      <c r="FQJ258" s="29"/>
      <c r="FQK258" s="29"/>
      <c r="FQL258" s="29"/>
      <c r="FQM258" s="29"/>
      <c r="FQN258" s="29"/>
      <c r="FQO258" s="29"/>
      <c r="FQP258" s="29"/>
      <c r="FQQ258" s="29"/>
      <c r="FQR258" s="29"/>
      <c r="FQS258" s="29"/>
      <c r="FQT258" s="29"/>
      <c r="FQU258" s="29"/>
      <c r="FQV258" s="29"/>
      <c r="FQW258" s="29"/>
      <c r="FQX258" s="29"/>
      <c r="FQY258" s="29"/>
      <c r="FQZ258" s="29"/>
      <c r="FRA258" s="29"/>
      <c r="FRB258" s="29"/>
      <c r="FRC258" s="29"/>
      <c r="FRD258" s="29"/>
      <c r="FRE258" s="29"/>
      <c r="FRF258" s="29"/>
      <c r="FRG258" s="29"/>
      <c r="FRH258" s="29"/>
      <c r="FRI258" s="29"/>
      <c r="FRJ258" s="29"/>
      <c r="FRK258" s="29"/>
      <c r="FRL258" s="29"/>
      <c r="FRM258" s="29"/>
      <c r="FRN258" s="29"/>
      <c r="FRO258" s="29"/>
      <c r="FRP258" s="29"/>
      <c r="FRQ258" s="29"/>
      <c r="FRR258" s="29"/>
      <c r="FRS258" s="29"/>
      <c r="FRT258" s="29"/>
      <c r="FRU258" s="29"/>
      <c r="FRV258" s="29"/>
      <c r="FRW258" s="29"/>
      <c r="FRX258" s="29"/>
      <c r="FRY258" s="29"/>
      <c r="FRZ258" s="29"/>
      <c r="FSA258" s="29"/>
      <c r="FSB258" s="29"/>
      <c r="FSC258" s="29"/>
      <c r="FSD258" s="29"/>
      <c r="FSE258" s="29"/>
      <c r="FSF258" s="29"/>
      <c r="FSG258" s="29"/>
      <c r="FSH258" s="29"/>
      <c r="FSI258" s="29"/>
      <c r="FSJ258" s="29"/>
      <c r="FSK258" s="29"/>
      <c r="FSL258" s="29"/>
      <c r="FSM258" s="29"/>
      <c r="FSN258" s="29"/>
      <c r="FSO258" s="29"/>
      <c r="FSP258" s="29"/>
      <c r="FSQ258" s="29"/>
      <c r="FSR258" s="29"/>
      <c r="FSS258" s="29"/>
      <c r="FST258" s="29"/>
      <c r="FSU258" s="29"/>
      <c r="FSV258" s="29"/>
      <c r="FSW258" s="29"/>
      <c r="FSX258" s="29"/>
      <c r="FSY258" s="29"/>
      <c r="FSZ258" s="29"/>
      <c r="FTA258" s="29"/>
      <c r="FTB258" s="29"/>
      <c r="FTC258" s="29"/>
      <c r="FTD258" s="29"/>
      <c r="FTE258" s="29"/>
      <c r="FTF258" s="29"/>
      <c r="FTG258" s="29"/>
      <c r="FTH258" s="29"/>
      <c r="FTI258" s="29"/>
      <c r="FTJ258" s="29"/>
      <c r="FTK258" s="29"/>
      <c r="FTL258" s="29"/>
      <c r="FTM258" s="29"/>
      <c r="FTN258" s="29"/>
      <c r="FTO258" s="29"/>
      <c r="FTP258" s="29"/>
      <c r="FTQ258" s="29"/>
      <c r="FTR258" s="29"/>
      <c r="FTS258" s="29"/>
      <c r="FTT258" s="29"/>
      <c r="FTU258" s="29"/>
      <c r="FTV258" s="29"/>
      <c r="FTW258" s="29"/>
      <c r="FTX258" s="29"/>
      <c r="FTY258" s="29"/>
      <c r="FTZ258" s="29"/>
      <c r="FUA258" s="29"/>
      <c r="FUB258" s="29"/>
      <c r="FUC258" s="29"/>
      <c r="FUD258" s="29"/>
      <c r="FUE258" s="29"/>
      <c r="FUF258" s="29"/>
      <c r="FUG258" s="29"/>
      <c r="FUH258" s="29"/>
      <c r="FUI258" s="29"/>
      <c r="FUJ258" s="29"/>
      <c r="FUK258" s="29"/>
      <c r="FUL258" s="29"/>
      <c r="FUM258" s="29"/>
      <c r="FUN258" s="29"/>
      <c r="FUO258" s="29"/>
      <c r="FUP258" s="29"/>
      <c r="FUQ258" s="29"/>
      <c r="FUR258" s="29"/>
      <c r="FUS258" s="29"/>
      <c r="FUT258" s="29"/>
      <c r="FUU258" s="29"/>
      <c r="FUV258" s="29"/>
      <c r="FUW258" s="29"/>
      <c r="FUX258" s="29"/>
      <c r="FUY258" s="29"/>
      <c r="FUZ258" s="29"/>
      <c r="FVA258" s="29"/>
      <c r="FVB258" s="29"/>
      <c r="FVC258" s="29"/>
      <c r="FVD258" s="29"/>
      <c r="FVE258" s="29"/>
      <c r="FVF258" s="29"/>
      <c r="FVG258" s="29"/>
      <c r="FVH258" s="29"/>
      <c r="FVI258" s="29"/>
      <c r="FVJ258" s="29"/>
      <c r="FVK258" s="29"/>
      <c r="FVL258" s="29"/>
      <c r="FVM258" s="29"/>
      <c r="FVN258" s="29"/>
      <c r="FVO258" s="29"/>
      <c r="FVP258" s="29"/>
      <c r="FVQ258" s="29"/>
      <c r="FVR258" s="29"/>
      <c r="FVS258" s="29"/>
      <c r="FVT258" s="29"/>
      <c r="FVU258" s="29"/>
      <c r="FVV258" s="29"/>
      <c r="FVW258" s="29"/>
      <c r="FVX258" s="29"/>
      <c r="FVY258" s="29"/>
      <c r="FVZ258" s="29"/>
      <c r="FWA258" s="29"/>
      <c r="FWB258" s="29"/>
      <c r="FWC258" s="29"/>
      <c r="FWD258" s="29"/>
      <c r="FWE258" s="29"/>
      <c r="FWF258" s="29"/>
      <c r="FWG258" s="29"/>
      <c r="FWH258" s="29"/>
      <c r="FWI258" s="29"/>
      <c r="FWJ258" s="29"/>
      <c r="FWK258" s="29"/>
      <c r="FWL258" s="29"/>
      <c r="FWM258" s="29"/>
      <c r="FWN258" s="29"/>
      <c r="FWO258" s="29"/>
      <c r="FWP258" s="29"/>
      <c r="FWQ258" s="29"/>
      <c r="FWR258" s="29"/>
      <c r="FWS258" s="29"/>
      <c r="FWT258" s="29"/>
      <c r="FWU258" s="29"/>
      <c r="FWV258" s="29"/>
      <c r="FWW258" s="29"/>
      <c r="FWX258" s="29"/>
      <c r="FWY258" s="29"/>
      <c r="FWZ258" s="29"/>
      <c r="FXA258" s="29"/>
      <c r="FXB258" s="29"/>
      <c r="FXC258" s="29"/>
      <c r="FXD258" s="29"/>
      <c r="FXE258" s="29"/>
      <c r="FXF258" s="29"/>
      <c r="FXG258" s="29"/>
      <c r="FXH258" s="29"/>
      <c r="FXI258" s="29"/>
      <c r="FXJ258" s="29"/>
      <c r="FXK258" s="29"/>
      <c r="FXL258" s="29"/>
      <c r="FXM258" s="29"/>
      <c r="FXN258" s="29"/>
      <c r="FXO258" s="29"/>
      <c r="FXP258" s="29"/>
      <c r="FXQ258" s="29"/>
      <c r="FXR258" s="29"/>
      <c r="FXS258" s="29"/>
      <c r="FXT258" s="29"/>
      <c r="FXU258" s="29"/>
      <c r="FXV258" s="29"/>
      <c r="FXW258" s="29"/>
      <c r="FXX258" s="29"/>
      <c r="FXY258" s="29"/>
      <c r="FXZ258" s="29"/>
      <c r="FYA258" s="29"/>
      <c r="FYB258" s="29"/>
      <c r="FYC258" s="29"/>
      <c r="FYD258" s="29"/>
      <c r="FYE258" s="29"/>
      <c r="FYF258" s="29"/>
      <c r="FYG258" s="29"/>
      <c r="FYH258" s="29"/>
      <c r="FYI258" s="29"/>
      <c r="FYJ258" s="29"/>
      <c r="FYK258" s="29"/>
      <c r="FYL258" s="29"/>
      <c r="FYM258" s="29"/>
      <c r="FYN258" s="29"/>
      <c r="FYO258" s="29"/>
      <c r="FYP258" s="29"/>
      <c r="FYQ258" s="29"/>
      <c r="FYR258" s="29"/>
      <c r="FYS258" s="29"/>
      <c r="FYT258" s="29"/>
      <c r="FYU258" s="29"/>
      <c r="FYV258" s="29"/>
      <c r="FYW258" s="29"/>
      <c r="FYX258" s="29"/>
      <c r="FYY258" s="29"/>
      <c r="FYZ258" s="29"/>
      <c r="FZA258" s="29"/>
      <c r="FZB258" s="29"/>
      <c r="FZC258" s="29"/>
      <c r="FZD258" s="29"/>
      <c r="FZE258" s="29"/>
      <c r="FZF258" s="29"/>
      <c r="FZG258" s="29"/>
      <c r="FZH258" s="29"/>
      <c r="FZI258" s="29"/>
      <c r="FZJ258" s="29"/>
      <c r="FZK258" s="29"/>
      <c r="FZL258" s="29"/>
      <c r="FZM258" s="29"/>
      <c r="FZN258" s="29"/>
      <c r="FZO258" s="29"/>
      <c r="FZP258" s="29"/>
      <c r="FZQ258" s="29"/>
      <c r="FZR258" s="29"/>
      <c r="FZS258" s="29"/>
      <c r="FZT258" s="29"/>
      <c r="FZU258" s="29"/>
      <c r="FZV258" s="29"/>
      <c r="FZW258" s="29"/>
      <c r="FZX258" s="29"/>
      <c r="FZY258" s="29"/>
      <c r="FZZ258" s="29"/>
      <c r="GAA258" s="29"/>
      <c r="GAB258" s="29"/>
      <c r="GAC258" s="29"/>
      <c r="GAD258" s="29"/>
      <c r="GAE258" s="29"/>
      <c r="GAF258" s="29"/>
      <c r="GAG258" s="29"/>
      <c r="GAH258" s="29"/>
      <c r="GAI258" s="29"/>
      <c r="GAJ258" s="29"/>
      <c r="GAK258" s="29"/>
      <c r="GAL258" s="29"/>
      <c r="GAM258" s="29"/>
      <c r="GAN258" s="29"/>
      <c r="GAO258" s="29"/>
      <c r="GAP258" s="29"/>
      <c r="GAQ258" s="29"/>
      <c r="GAR258" s="29"/>
      <c r="GAS258" s="29"/>
      <c r="GAT258" s="29"/>
      <c r="GAU258" s="29"/>
      <c r="GAV258" s="29"/>
      <c r="GAW258" s="29"/>
      <c r="GAX258" s="29"/>
      <c r="GAY258" s="29"/>
      <c r="GAZ258" s="29"/>
      <c r="GBA258" s="29"/>
      <c r="GBB258" s="29"/>
      <c r="GBC258" s="29"/>
      <c r="GBD258" s="29"/>
      <c r="GBE258" s="29"/>
      <c r="GBF258" s="29"/>
      <c r="GBG258" s="29"/>
      <c r="GBH258" s="29"/>
      <c r="GBI258" s="29"/>
      <c r="GBJ258" s="29"/>
      <c r="GBK258" s="29"/>
      <c r="GBL258" s="29"/>
      <c r="GBM258" s="29"/>
      <c r="GBN258" s="29"/>
      <c r="GBO258" s="29"/>
      <c r="GBP258" s="29"/>
      <c r="GBQ258" s="29"/>
      <c r="GBR258" s="29"/>
      <c r="GBS258" s="29"/>
      <c r="GBT258" s="29"/>
      <c r="GBU258" s="29"/>
      <c r="GBV258" s="29"/>
      <c r="GBW258" s="29"/>
      <c r="GBX258" s="29"/>
      <c r="GBY258" s="29"/>
      <c r="GBZ258" s="29"/>
      <c r="GCA258" s="29"/>
      <c r="GCB258" s="29"/>
      <c r="GCC258" s="29"/>
      <c r="GCD258" s="29"/>
      <c r="GCE258" s="29"/>
      <c r="GCF258" s="29"/>
      <c r="GCG258" s="29"/>
      <c r="GCH258" s="29"/>
      <c r="GCI258" s="29"/>
      <c r="GCJ258" s="29"/>
      <c r="GCK258" s="29"/>
      <c r="GCL258" s="29"/>
      <c r="GCM258" s="29"/>
      <c r="GCN258" s="29"/>
      <c r="GCO258" s="29"/>
      <c r="GCP258" s="29"/>
      <c r="GCQ258" s="29"/>
      <c r="GCR258" s="29"/>
      <c r="GCS258" s="29"/>
      <c r="GCT258" s="29"/>
      <c r="GCU258" s="29"/>
      <c r="GCV258" s="29"/>
      <c r="GCW258" s="29"/>
      <c r="GCX258" s="29"/>
      <c r="GCY258" s="29"/>
      <c r="GCZ258" s="29"/>
      <c r="GDA258" s="29"/>
      <c r="GDB258" s="29"/>
      <c r="GDC258" s="29"/>
      <c r="GDD258" s="29"/>
      <c r="GDE258" s="29"/>
      <c r="GDF258" s="29"/>
      <c r="GDG258" s="29"/>
      <c r="GDH258" s="29"/>
      <c r="GDI258" s="29"/>
      <c r="GDJ258" s="29"/>
      <c r="GDK258" s="29"/>
      <c r="GDL258" s="29"/>
      <c r="GDM258" s="29"/>
      <c r="GDN258" s="29"/>
      <c r="GDO258" s="29"/>
      <c r="GDP258" s="29"/>
      <c r="GDQ258" s="29"/>
      <c r="GDR258" s="29"/>
      <c r="GDS258" s="29"/>
      <c r="GDT258" s="29"/>
      <c r="GDU258" s="29"/>
      <c r="GDV258" s="29"/>
      <c r="GDW258" s="29"/>
      <c r="GDX258" s="29"/>
      <c r="GDY258" s="29"/>
      <c r="GDZ258" s="29"/>
      <c r="GEA258" s="29"/>
      <c r="GEB258" s="29"/>
      <c r="GEC258" s="29"/>
      <c r="GED258" s="29"/>
      <c r="GEE258" s="29"/>
      <c r="GEF258" s="29"/>
      <c r="GEG258" s="29"/>
      <c r="GEH258" s="29"/>
      <c r="GEI258" s="29"/>
      <c r="GEJ258" s="29"/>
      <c r="GEK258" s="29"/>
      <c r="GEL258" s="29"/>
      <c r="GEM258" s="29"/>
      <c r="GEN258" s="29"/>
      <c r="GEO258" s="29"/>
      <c r="GEP258" s="29"/>
      <c r="GEQ258" s="29"/>
      <c r="GER258" s="29"/>
      <c r="GES258" s="29"/>
      <c r="GET258" s="29"/>
      <c r="GEU258" s="29"/>
      <c r="GEV258" s="29"/>
      <c r="GEW258" s="29"/>
      <c r="GEX258" s="29"/>
      <c r="GEY258" s="29"/>
      <c r="GEZ258" s="29"/>
      <c r="GFA258" s="29"/>
      <c r="GFB258" s="29"/>
      <c r="GFC258" s="29"/>
      <c r="GFD258" s="29"/>
      <c r="GFE258" s="29"/>
      <c r="GFF258" s="29"/>
      <c r="GFG258" s="29"/>
      <c r="GFH258" s="29"/>
      <c r="GFI258" s="29"/>
      <c r="GFJ258" s="29"/>
      <c r="GFK258" s="29"/>
      <c r="GFL258" s="29"/>
      <c r="GFM258" s="29"/>
      <c r="GFN258" s="29"/>
      <c r="GFO258" s="29"/>
      <c r="GFP258" s="29"/>
      <c r="GFQ258" s="29"/>
      <c r="GFR258" s="29"/>
      <c r="GFS258" s="29"/>
      <c r="GFT258" s="29"/>
      <c r="GFU258" s="29"/>
      <c r="GFV258" s="29"/>
      <c r="GFW258" s="29"/>
      <c r="GFX258" s="29"/>
      <c r="GFY258" s="29"/>
      <c r="GFZ258" s="29"/>
      <c r="GGA258" s="29"/>
      <c r="GGB258" s="29"/>
      <c r="GGC258" s="29"/>
      <c r="GGD258" s="29"/>
      <c r="GGE258" s="29"/>
      <c r="GGF258" s="29"/>
      <c r="GGG258" s="29"/>
      <c r="GGH258" s="29"/>
      <c r="GGI258" s="29"/>
      <c r="GGJ258" s="29"/>
      <c r="GGK258" s="29"/>
      <c r="GGL258" s="29"/>
      <c r="GGM258" s="29"/>
      <c r="GGN258" s="29"/>
      <c r="GGO258" s="29"/>
      <c r="GGP258" s="29"/>
      <c r="GGQ258" s="29"/>
      <c r="GGR258" s="29"/>
      <c r="GGS258" s="29"/>
      <c r="GGT258" s="29"/>
      <c r="GGU258" s="29"/>
      <c r="GGV258" s="29"/>
      <c r="GGW258" s="29"/>
      <c r="GGX258" s="29"/>
      <c r="GGY258" s="29"/>
      <c r="GGZ258" s="29"/>
      <c r="GHA258" s="29"/>
      <c r="GHB258" s="29"/>
      <c r="GHC258" s="29"/>
      <c r="GHD258" s="29"/>
      <c r="GHE258" s="29"/>
      <c r="GHF258" s="29"/>
      <c r="GHG258" s="29"/>
      <c r="GHH258" s="29"/>
      <c r="GHI258" s="29"/>
      <c r="GHJ258" s="29"/>
      <c r="GHK258" s="29"/>
      <c r="GHL258" s="29"/>
      <c r="GHM258" s="29"/>
      <c r="GHN258" s="29"/>
      <c r="GHO258" s="29"/>
      <c r="GHP258" s="29"/>
      <c r="GHQ258" s="29"/>
      <c r="GHR258" s="29"/>
      <c r="GHS258" s="29"/>
      <c r="GHT258" s="29"/>
      <c r="GHU258" s="29"/>
      <c r="GHV258" s="29"/>
      <c r="GHW258" s="29"/>
      <c r="GHX258" s="29"/>
      <c r="GHY258" s="29"/>
      <c r="GHZ258" s="29"/>
      <c r="GIA258" s="29"/>
      <c r="GIB258" s="29"/>
      <c r="GIC258" s="29"/>
      <c r="GID258" s="29"/>
      <c r="GIE258" s="29"/>
      <c r="GIF258" s="29"/>
      <c r="GIG258" s="29"/>
      <c r="GIH258" s="29"/>
      <c r="GII258" s="29"/>
      <c r="GIJ258" s="29"/>
      <c r="GIK258" s="29"/>
      <c r="GIL258" s="29"/>
      <c r="GIM258" s="29"/>
      <c r="GIN258" s="29"/>
      <c r="GIO258" s="29"/>
      <c r="GIP258" s="29"/>
      <c r="GIQ258" s="29"/>
      <c r="GIR258" s="29"/>
      <c r="GIS258" s="29"/>
      <c r="GIT258" s="29"/>
      <c r="GIU258" s="29"/>
      <c r="GIV258" s="29"/>
      <c r="GIW258" s="29"/>
      <c r="GIX258" s="29"/>
      <c r="GIY258" s="29"/>
      <c r="GIZ258" s="29"/>
      <c r="GJA258" s="29"/>
      <c r="GJB258" s="29"/>
      <c r="GJC258" s="29"/>
      <c r="GJD258" s="29"/>
      <c r="GJE258" s="29"/>
      <c r="GJF258" s="29"/>
      <c r="GJG258" s="29"/>
      <c r="GJH258" s="29"/>
      <c r="GJI258" s="29"/>
      <c r="GJJ258" s="29"/>
      <c r="GJK258" s="29"/>
      <c r="GJL258" s="29"/>
      <c r="GJM258" s="29"/>
      <c r="GJN258" s="29"/>
      <c r="GJO258" s="29"/>
      <c r="GJP258" s="29"/>
      <c r="GJQ258" s="29"/>
      <c r="GJR258" s="29"/>
      <c r="GJS258" s="29"/>
      <c r="GJT258" s="29"/>
      <c r="GJU258" s="29"/>
      <c r="GJV258" s="29"/>
      <c r="GJW258" s="29"/>
      <c r="GJX258" s="29"/>
      <c r="GJY258" s="29"/>
      <c r="GJZ258" s="29"/>
      <c r="GKA258" s="29"/>
      <c r="GKB258" s="29"/>
      <c r="GKC258" s="29"/>
      <c r="GKD258" s="29"/>
      <c r="GKE258" s="29"/>
      <c r="GKF258" s="29"/>
      <c r="GKG258" s="29"/>
      <c r="GKH258" s="29"/>
      <c r="GKI258" s="29"/>
      <c r="GKJ258" s="29"/>
      <c r="GKK258" s="29"/>
      <c r="GKL258" s="29"/>
      <c r="GKM258" s="29"/>
      <c r="GKN258" s="29"/>
      <c r="GKO258" s="29"/>
      <c r="GKP258" s="29"/>
      <c r="GKQ258" s="29"/>
      <c r="GKR258" s="29"/>
      <c r="GKS258" s="29"/>
      <c r="GKT258" s="29"/>
      <c r="GKU258" s="29"/>
      <c r="GKV258" s="29"/>
      <c r="GKW258" s="29"/>
      <c r="GKX258" s="29"/>
      <c r="GKY258" s="29"/>
      <c r="GKZ258" s="29"/>
      <c r="GLA258" s="29"/>
      <c r="GLB258" s="29"/>
      <c r="GLC258" s="29"/>
      <c r="GLD258" s="29"/>
      <c r="GLE258" s="29"/>
      <c r="GLF258" s="29"/>
      <c r="GLG258" s="29"/>
      <c r="GLH258" s="29"/>
      <c r="GLI258" s="29"/>
      <c r="GLJ258" s="29"/>
      <c r="GLK258" s="29"/>
      <c r="GLL258" s="29"/>
      <c r="GLM258" s="29"/>
      <c r="GLN258" s="29"/>
      <c r="GLO258" s="29"/>
      <c r="GLP258" s="29"/>
      <c r="GLQ258" s="29"/>
      <c r="GLR258" s="29"/>
      <c r="GLS258" s="29"/>
      <c r="GLT258" s="29"/>
      <c r="GLU258" s="29"/>
      <c r="GLV258" s="29"/>
      <c r="GLW258" s="29"/>
      <c r="GLX258" s="29"/>
      <c r="GLY258" s="29"/>
      <c r="GLZ258" s="29"/>
      <c r="GMA258" s="29"/>
      <c r="GMB258" s="29"/>
      <c r="GMC258" s="29"/>
      <c r="GMD258" s="29"/>
      <c r="GME258" s="29"/>
      <c r="GMF258" s="29"/>
      <c r="GMG258" s="29"/>
      <c r="GMH258" s="29"/>
      <c r="GMI258" s="29"/>
      <c r="GMJ258" s="29"/>
      <c r="GMK258" s="29"/>
      <c r="GML258" s="29"/>
      <c r="GMM258" s="29"/>
      <c r="GMN258" s="29"/>
      <c r="GMO258" s="29"/>
      <c r="GMP258" s="29"/>
      <c r="GMQ258" s="29"/>
      <c r="GMR258" s="29"/>
      <c r="GMS258" s="29"/>
      <c r="GMT258" s="29"/>
      <c r="GMU258" s="29"/>
      <c r="GMV258" s="29"/>
      <c r="GMW258" s="29"/>
      <c r="GMX258" s="29"/>
      <c r="GMY258" s="29"/>
      <c r="GMZ258" s="29"/>
      <c r="GNA258" s="29"/>
      <c r="GNB258" s="29"/>
      <c r="GNC258" s="29"/>
      <c r="GND258" s="29"/>
      <c r="GNE258" s="29"/>
      <c r="GNF258" s="29"/>
      <c r="GNG258" s="29"/>
      <c r="GNH258" s="29"/>
      <c r="GNI258" s="29"/>
      <c r="GNJ258" s="29"/>
      <c r="GNK258" s="29"/>
      <c r="GNL258" s="29"/>
      <c r="GNM258" s="29"/>
      <c r="GNN258" s="29"/>
      <c r="GNO258" s="29"/>
      <c r="GNP258" s="29"/>
      <c r="GNQ258" s="29"/>
      <c r="GNR258" s="29"/>
      <c r="GNS258" s="29"/>
      <c r="GNT258" s="29"/>
      <c r="GNU258" s="29"/>
      <c r="GNV258" s="29"/>
      <c r="GNW258" s="29"/>
      <c r="GNX258" s="29"/>
      <c r="GNY258" s="29"/>
      <c r="GNZ258" s="29"/>
      <c r="GOA258" s="29"/>
      <c r="GOB258" s="29"/>
      <c r="GOC258" s="29"/>
      <c r="GOD258" s="29"/>
      <c r="GOE258" s="29"/>
      <c r="GOF258" s="29"/>
      <c r="GOG258" s="29"/>
      <c r="GOH258" s="29"/>
      <c r="GOI258" s="29"/>
      <c r="GOJ258" s="29"/>
      <c r="GOK258" s="29"/>
      <c r="GOL258" s="29"/>
      <c r="GOM258" s="29"/>
      <c r="GON258" s="29"/>
      <c r="GOO258" s="29"/>
      <c r="GOP258" s="29"/>
      <c r="GOQ258" s="29"/>
      <c r="GOR258" s="29"/>
      <c r="GOS258" s="29"/>
      <c r="GOT258" s="29"/>
      <c r="GOU258" s="29"/>
      <c r="GOV258" s="29"/>
      <c r="GOW258" s="29"/>
      <c r="GOX258" s="29"/>
      <c r="GOY258" s="29"/>
      <c r="GOZ258" s="29"/>
      <c r="GPA258" s="29"/>
      <c r="GPB258" s="29"/>
      <c r="GPC258" s="29"/>
      <c r="GPD258" s="29"/>
      <c r="GPE258" s="29"/>
      <c r="GPF258" s="29"/>
      <c r="GPG258" s="29"/>
      <c r="GPH258" s="29"/>
      <c r="GPI258" s="29"/>
      <c r="GPJ258" s="29"/>
      <c r="GPK258" s="29"/>
      <c r="GPL258" s="29"/>
      <c r="GPM258" s="29"/>
      <c r="GPN258" s="29"/>
      <c r="GPO258" s="29"/>
      <c r="GPP258" s="29"/>
      <c r="GPQ258" s="29"/>
      <c r="GPR258" s="29"/>
      <c r="GPS258" s="29"/>
      <c r="GPT258" s="29"/>
      <c r="GPU258" s="29"/>
      <c r="GPV258" s="29"/>
      <c r="GPW258" s="29"/>
      <c r="GPX258" s="29"/>
      <c r="GPY258" s="29"/>
      <c r="GPZ258" s="29"/>
      <c r="GQA258" s="29"/>
      <c r="GQB258" s="29"/>
      <c r="GQC258" s="29"/>
      <c r="GQD258" s="29"/>
      <c r="GQE258" s="29"/>
      <c r="GQF258" s="29"/>
      <c r="GQG258" s="29"/>
      <c r="GQH258" s="29"/>
      <c r="GQI258" s="29"/>
      <c r="GQJ258" s="29"/>
      <c r="GQK258" s="29"/>
      <c r="GQL258" s="29"/>
      <c r="GQM258" s="29"/>
      <c r="GQN258" s="29"/>
      <c r="GQO258" s="29"/>
      <c r="GQP258" s="29"/>
      <c r="GQQ258" s="29"/>
      <c r="GQR258" s="29"/>
      <c r="GQS258" s="29"/>
      <c r="GQT258" s="29"/>
      <c r="GQU258" s="29"/>
      <c r="GQV258" s="29"/>
      <c r="GQW258" s="29"/>
      <c r="GQX258" s="29"/>
      <c r="GQY258" s="29"/>
      <c r="GQZ258" s="29"/>
      <c r="GRA258" s="29"/>
      <c r="GRB258" s="29"/>
      <c r="GRC258" s="29"/>
      <c r="GRD258" s="29"/>
      <c r="GRE258" s="29"/>
      <c r="GRF258" s="29"/>
      <c r="GRG258" s="29"/>
      <c r="GRH258" s="29"/>
      <c r="GRI258" s="29"/>
      <c r="GRJ258" s="29"/>
      <c r="GRK258" s="29"/>
      <c r="GRL258" s="29"/>
      <c r="GRM258" s="29"/>
      <c r="GRN258" s="29"/>
      <c r="GRO258" s="29"/>
      <c r="GRP258" s="29"/>
      <c r="GRQ258" s="29"/>
      <c r="GRR258" s="29"/>
      <c r="GRS258" s="29"/>
      <c r="GRT258" s="29"/>
      <c r="GRU258" s="29"/>
      <c r="GRV258" s="29"/>
      <c r="GRW258" s="29"/>
      <c r="GRX258" s="29"/>
      <c r="GRY258" s="29"/>
      <c r="GRZ258" s="29"/>
      <c r="GSA258" s="29"/>
      <c r="GSB258" s="29"/>
      <c r="GSC258" s="29"/>
      <c r="GSD258" s="29"/>
      <c r="GSE258" s="29"/>
      <c r="GSF258" s="29"/>
      <c r="GSG258" s="29"/>
      <c r="GSH258" s="29"/>
      <c r="GSI258" s="29"/>
      <c r="GSJ258" s="29"/>
      <c r="GSK258" s="29"/>
      <c r="GSL258" s="29"/>
      <c r="GSM258" s="29"/>
      <c r="GSN258" s="29"/>
      <c r="GSO258" s="29"/>
      <c r="GSP258" s="29"/>
      <c r="GSQ258" s="29"/>
      <c r="GSR258" s="29"/>
      <c r="GSS258" s="29"/>
      <c r="GST258" s="29"/>
      <c r="GSU258" s="29"/>
      <c r="GSV258" s="29"/>
      <c r="GSW258" s="29"/>
      <c r="GSX258" s="29"/>
      <c r="GSY258" s="29"/>
      <c r="GSZ258" s="29"/>
      <c r="GTA258" s="29"/>
      <c r="GTB258" s="29"/>
      <c r="GTC258" s="29"/>
      <c r="GTD258" s="29"/>
      <c r="GTE258" s="29"/>
      <c r="GTF258" s="29"/>
      <c r="GTG258" s="29"/>
      <c r="GTH258" s="29"/>
      <c r="GTI258" s="29"/>
      <c r="GTJ258" s="29"/>
      <c r="GTK258" s="29"/>
      <c r="GTL258" s="29"/>
      <c r="GTM258" s="29"/>
      <c r="GTN258" s="29"/>
      <c r="GTO258" s="29"/>
      <c r="GTP258" s="29"/>
      <c r="GTQ258" s="29"/>
      <c r="GTR258" s="29"/>
      <c r="GTS258" s="29"/>
      <c r="GTT258" s="29"/>
      <c r="GTU258" s="29"/>
      <c r="GTV258" s="29"/>
      <c r="GTW258" s="29"/>
      <c r="GTX258" s="29"/>
      <c r="GTY258" s="29"/>
      <c r="GTZ258" s="29"/>
      <c r="GUA258" s="29"/>
      <c r="GUB258" s="29"/>
      <c r="GUC258" s="29"/>
      <c r="GUD258" s="29"/>
      <c r="GUE258" s="29"/>
      <c r="GUF258" s="29"/>
      <c r="GUG258" s="29"/>
      <c r="GUH258" s="29"/>
      <c r="GUI258" s="29"/>
      <c r="GUJ258" s="29"/>
      <c r="GUK258" s="29"/>
      <c r="GUL258" s="29"/>
      <c r="GUM258" s="29"/>
      <c r="GUN258" s="29"/>
      <c r="GUO258" s="29"/>
      <c r="GUP258" s="29"/>
      <c r="GUQ258" s="29"/>
      <c r="GUR258" s="29"/>
      <c r="GUS258" s="29"/>
      <c r="GUT258" s="29"/>
      <c r="GUU258" s="29"/>
      <c r="GUV258" s="29"/>
      <c r="GUW258" s="29"/>
      <c r="GUX258" s="29"/>
      <c r="GUY258" s="29"/>
      <c r="GUZ258" s="29"/>
      <c r="GVA258" s="29"/>
      <c r="GVB258" s="29"/>
      <c r="GVC258" s="29"/>
      <c r="GVD258" s="29"/>
      <c r="GVE258" s="29"/>
      <c r="GVF258" s="29"/>
      <c r="GVG258" s="29"/>
      <c r="GVH258" s="29"/>
      <c r="GVI258" s="29"/>
      <c r="GVJ258" s="29"/>
      <c r="GVK258" s="29"/>
      <c r="GVL258" s="29"/>
      <c r="GVM258" s="29"/>
      <c r="GVN258" s="29"/>
      <c r="GVO258" s="29"/>
      <c r="GVP258" s="29"/>
      <c r="GVQ258" s="29"/>
      <c r="GVR258" s="29"/>
      <c r="GVS258" s="29"/>
      <c r="GVT258" s="29"/>
      <c r="GVU258" s="29"/>
      <c r="GVV258" s="29"/>
      <c r="GVW258" s="29"/>
      <c r="GVX258" s="29"/>
      <c r="GVY258" s="29"/>
      <c r="GVZ258" s="29"/>
      <c r="GWA258" s="29"/>
      <c r="GWB258" s="29"/>
      <c r="GWC258" s="29"/>
      <c r="GWD258" s="29"/>
      <c r="GWE258" s="29"/>
      <c r="GWF258" s="29"/>
      <c r="GWG258" s="29"/>
      <c r="GWH258" s="29"/>
      <c r="GWI258" s="29"/>
      <c r="GWJ258" s="29"/>
      <c r="GWK258" s="29"/>
      <c r="GWL258" s="29"/>
      <c r="GWM258" s="29"/>
      <c r="GWN258" s="29"/>
      <c r="GWO258" s="29"/>
      <c r="GWP258" s="29"/>
      <c r="GWQ258" s="29"/>
      <c r="GWR258" s="29"/>
      <c r="GWS258" s="29"/>
      <c r="GWT258" s="29"/>
      <c r="GWU258" s="29"/>
      <c r="GWV258" s="29"/>
      <c r="GWW258" s="29"/>
      <c r="GWX258" s="29"/>
      <c r="GWY258" s="29"/>
      <c r="GWZ258" s="29"/>
      <c r="GXA258" s="29"/>
      <c r="GXB258" s="29"/>
      <c r="GXC258" s="29"/>
      <c r="GXD258" s="29"/>
      <c r="GXE258" s="29"/>
      <c r="GXF258" s="29"/>
      <c r="GXG258" s="29"/>
      <c r="GXH258" s="29"/>
      <c r="GXI258" s="29"/>
      <c r="GXJ258" s="29"/>
      <c r="GXK258" s="29"/>
      <c r="GXL258" s="29"/>
      <c r="GXM258" s="29"/>
      <c r="GXN258" s="29"/>
      <c r="GXO258" s="29"/>
      <c r="GXP258" s="29"/>
      <c r="GXQ258" s="29"/>
      <c r="GXR258" s="29"/>
      <c r="GXS258" s="29"/>
      <c r="GXT258" s="29"/>
      <c r="GXU258" s="29"/>
      <c r="GXV258" s="29"/>
      <c r="GXW258" s="29"/>
      <c r="GXX258" s="29"/>
      <c r="GXY258" s="29"/>
      <c r="GXZ258" s="29"/>
      <c r="GYA258" s="29"/>
      <c r="GYB258" s="29"/>
      <c r="GYC258" s="29"/>
      <c r="GYD258" s="29"/>
      <c r="GYE258" s="29"/>
      <c r="GYF258" s="29"/>
      <c r="GYG258" s="29"/>
      <c r="GYH258" s="29"/>
      <c r="GYI258" s="29"/>
      <c r="GYJ258" s="29"/>
      <c r="GYK258" s="29"/>
      <c r="GYL258" s="29"/>
      <c r="GYM258" s="29"/>
      <c r="GYN258" s="29"/>
      <c r="GYO258" s="29"/>
      <c r="GYP258" s="29"/>
      <c r="GYQ258" s="29"/>
      <c r="GYR258" s="29"/>
      <c r="GYS258" s="29"/>
      <c r="GYT258" s="29"/>
      <c r="GYU258" s="29"/>
      <c r="GYV258" s="29"/>
      <c r="GYW258" s="29"/>
      <c r="GYX258" s="29"/>
      <c r="GYY258" s="29"/>
      <c r="GYZ258" s="29"/>
      <c r="GZA258" s="29"/>
      <c r="GZB258" s="29"/>
      <c r="GZC258" s="29"/>
      <c r="GZD258" s="29"/>
      <c r="GZE258" s="29"/>
      <c r="GZF258" s="29"/>
      <c r="GZG258" s="29"/>
      <c r="GZH258" s="29"/>
      <c r="GZI258" s="29"/>
      <c r="GZJ258" s="29"/>
      <c r="GZK258" s="29"/>
      <c r="GZL258" s="29"/>
      <c r="GZM258" s="29"/>
      <c r="GZN258" s="29"/>
      <c r="GZO258" s="29"/>
      <c r="GZP258" s="29"/>
      <c r="GZQ258" s="29"/>
      <c r="GZR258" s="29"/>
      <c r="GZS258" s="29"/>
      <c r="GZT258" s="29"/>
      <c r="GZU258" s="29"/>
      <c r="GZV258" s="29"/>
      <c r="GZW258" s="29"/>
      <c r="GZX258" s="29"/>
      <c r="GZY258" s="29"/>
      <c r="GZZ258" s="29"/>
      <c r="HAA258" s="29"/>
      <c r="HAB258" s="29"/>
      <c r="HAC258" s="29"/>
      <c r="HAD258" s="29"/>
      <c r="HAE258" s="29"/>
      <c r="HAF258" s="29"/>
      <c r="HAG258" s="29"/>
      <c r="HAH258" s="29"/>
      <c r="HAI258" s="29"/>
      <c r="HAJ258" s="29"/>
      <c r="HAK258" s="29"/>
      <c r="HAL258" s="29"/>
      <c r="HAM258" s="29"/>
      <c r="HAN258" s="29"/>
      <c r="HAO258" s="29"/>
      <c r="HAP258" s="29"/>
      <c r="HAQ258" s="29"/>
      <c r="HAR258" s="29"/>
      <c r="HAS258" s="29"/>
      <c r="HAT258" s="29"/>
      <c r="HAU258" s="29"/>
      <c r="HAV258" s="29"/>
      <c r="HAW258" s="29"/>
      <c r="HAX258" s="29"/>
      <c r="HAY258" s="29"/>
      <c r="HAZ258" s="29"/>
      <c r="HBA258" s="29"/>
      <c r="HBB258" s="29"/>
      <c r="HBC258" s="29"/>
      <c r="HBD258" s="29"/>
      <c r="HBE258" s="29"/>
      <c r="HBF258" s="29"/>
      <c r="HBG258" s="29"/>
      <c r="HBH258" s="29"/>
      <c r="HBI258" s="29"/>
      <c r="HBJ258" s="29"/>
      <c r="HBK258" s="29"/>
      <c r="HBL258" s="29"/>
      <c r="HBM258" s="29"/>
      <c r="HBN258" s="29"/>
      <c r="HBO258" s="29"/>
      <c r="HBP258" s="29"/>
      <c r="HBQ258" s="29"/>
      <c r="HBR258" s="29"/>
      <c r="HBS258" s="29"/>
      <c r="HBT258" s="29"/>
      <c r="HBU258" s="29"/>
      <c r="HBV258" s="29"/>
      <c r="HBW258" s="29"/>
      <c r="HBX258" s="29"/>
      <c r="HBY258" s="29"/>
      <c r="HBZ258" s="29"/>
      <c r="HCA258" s="29"/>
      <c r="HCB258" s="29"/>
      <c r="HCC258" s="29"/>
      <c r="HCD258" s="29"/>
      <c r="HCE258" s="29"/>
      <c r="HCF258" s="29"/>
      <c r="HCG258" s="29"/>
      <c r="HCH258" s="29"/>
      <c r="HCI258" s="29"/>
      <c r="HCJ258" s="29"/>
      <c r="HCK258" s="29"/>
      <c r="HCL258" s="29"/>
      <c r="HCM258" s="29"/>
      <c r="HCN258" s="29"/>
      <c r="HCO258" s="29"/>
      <c r="HCP258" s="29"/>
      <c r="HCQ258" s="29"/>
      <c r="HCR258" s="29"/>
      <c r="HCS258" s="29"/>
      <c r="HCT258" s="29"/>
      <c r="HCU258" s="29"/>
      <c r="HCV258" s="29"/>
      <c r="HCW258" s="29"/>
      <c r="HCX258" s="29"/>
      <c r="HCY258" s="29"/>
      <c r="HCZ258" s="29"/>
      <c r="HDA258" s="29"/>
      <c r="HDB258" s="29"/>
      <c r="HDC258" s="29"/>
      <c r="HDD258" s="29"/>
      <c r="HDE258" s="29"/>
      <c r="HDF258" s="29"/>
      <c r="HDG258" s="29"/>
      <c r="HDH258" s="29"/>
      <c r="HDI258" s="29"/>
      <c r="HDJ258" s="29"/>
      <c r="HDK258" s="29"/>
      <c r="HDL258" s="29"/>
      <c r="HDM258" s="29"/>
      <c r="HDN258" s="29"/>
      <c r="HDO258" s="29"/>
      <c r="HDP258" s="29"/>
      <c r="HDQ258" s="29"/>
      <c r="HDR258" s="29"/>
      <c r="HDS258" s="29"/>
      <c r="HDT258" s="29"/>
      <c r="HDU258" s="29"/>
      <c r="HDV258" s="29"/>
      <c r="HDW258" s="29"/>
      <c r="HDX258" s="29"/>
      <c r="HDY258" s="29"/>
      <c r="HDZ258" s="29"/>
      <c r="HEA258" s="29"/>
      <c r="HEB258" s="29"/>
      <c r="HEC258" s="29"/>
      <c r="HED258" s="29"/>
      <c r="HEE258" s="29"/>
      <c r="HEF258" s="29"/>
      <c r="HEG258" s="29"/>
      <c r="HEH258" s="29"/>
      <c r="HEI258" s="29"/>
      <c r="HEJ258" s="29"/>
      <c r="HEK258" s="29"/>
      <c r="HEL258" s="29"/>
      <c r="HEM258" s="29"/>
      <c r="HEN258" s="29"/>
      <c r="HEO258" s="29"/>
      <c r="HEP258" s="29"/>
      <c r="HEQ258" s="29"/>
      <c r="HER258" s="29"/>
      <c r="HES258" s="29"/>
      <c r="HET258" s="29"/>
      <c r="HEU258" s="29"/>
      <c r="HEV258" s="29"/>
      <c r="HEW258" s="29"/>
      <c r="HEX258" s="29"/>
      <c r="HEY258" s="29"/>
      <c r="HEZ258" s="29"/>
      <c r="HFA258" s="29"/>
      <c r="HFB258" s="29"/>
      <c r="HFC258" s="29"/>
      <c r="HFD258" s="29"/>
      <c r="HFE258" s="29"/>
      <c r="HFF258" s="29"/>
      <c r="HFG258" s="29"/>
      <c r="HFH258" s="29"/>
      <c r="HFI258" s="29"/>
      <c r="HFJ258" s="29"/>
      <c r="HFK258" s="29"/>
      <c r="HFL258" s="29"/>
      <c r="HFM258" s="29"/>
      <c r="HFN258" s="29"/>
      <c r="HFO258" s="29"/>
      <c r="HFP258" s="29"/>
      <c r="HFQ258" s="29"/>
      <c r="HFR258" s="29"/>
      <c r="HFS258" s="29"/>
      <c r="HFT258" s="29"/>
      <c r="HFU258" s="29"/>
      <c r="HFV258" s="29"/>
      <c r="HFW258" s="29"/>
      <c r="HFX258" s="29"/>
      <c r="HFY258" s="29"/>
      <c r="HFZ258" s="29"/>
      <c r="HGA258" s="29"/>
      <c r="HGB258" s="29"/>
      <c r="HGC258" s="29"/>
      <c r="HGD258" s="29"/>
      <c r="HGE258" s="29"/>
      <c r="HGF258" s="29"/>
      <c r="HGG258" s="29"/>
      <c r="HGH258" s="29"/>
      <c r="HGI258" s="29"/>
      <c r="HGJ258" s="29"/>
      <c r="HGK258" s="29"/>
      <c r="HGL258" s="29"/>
      <c r="HGM258" s="29"/>
      <c r="HGN258" s="29"/>
      <c r="HGO258" s="29"/>
      <c r="HGP258" s="29"/>
      <c r="HGQ258" s="29"/>
      <c r="HGR258" s="29"/>
      <c r="HGS258" s="29"/>
      <c r="HGT258" s="29"/>
      <c r="HGU258" s="29"/>
      <c r="HGV258" s="29"/>
      <c r="HGW258" s="29"/>
      <c r="HGX258" s="29"/>
      <c r="HGY258" s="29"/>
      <c r="HGZ258" s="29"/>
      <c r="HHA258" s="29"/>
      <c r="HHB258" s="29"/>
      <c r="HHC258" s="29"/>
      <c r="HHD258" s="29"/>
      <c r="HHE258" s="29"/>
      <c r="HHF258" s="29"/>
      <c r="HHG258" s="29"/>
      <c r="HHH258" s="29"/>
      <c r="HHI258" s="29"/>
      <c r="HHJ258" s="29"/>
      <c r="HHK258" s="29"/>
      <c r="HHL258" s="29"/>
      <c r="HHM258" s="29"/>
      <c r="HHN258" s="29"/>
      <c r="HHO258" s="29"/>
      <c r="HHP258" s="29"/>
      <c r="HHQ258" s="29"/>
      <c r="HHR258" s="29"/>
      <c r="HHS258" s="29"/>
      <c r="HHT258" s="29"/>
      <c r="HHU258" s="29"/>
      <c r="HHV258" s="29"/>
      <c r="HHW258" s="29"/>
      <c r="HHX258" s="29"/>
      <c r="HHY258" s="29"/>
      <c r="HHZ258" s="29"/>
      <c r="HIA258" s="29"/>
      <c r="HIB258" s="29"/>
      <c r="HIC258" s="29"/>
      <c r="HID258" s="29"/>
      <c r="HIE258" s="29"/>
      <c r="HIF258" s="29"/>
      <c r="HIG258" s="29"/>
      <c r="HIH258" s="29"/>
      <c r="HII258" s="29"/>
      <c r="HIJ258" s="29"/>
      <c r="HIK258" s="29"/>
      <c r="HIL258" s="29"/>
      <c r="HIM258" s="29"/>
      <c r="HIN258" s="29"/>
      <c r="HIO258" s="29"/>
      <c r="HIP258" s="29"/>
      <c r="HIQ258" s="29"/>
      <c r="HIR258" s="29"/>
      <c r="HIS258" s="29"/>
      <c r="HIT258" s="29"/>
      <c r="HIU258" s="29"/>
      <c r="HIV258" s="29"/>
      <c r="HIW258" s="29"/>
      <c r="HIX258" s="29"/>
      <c r="HIY258" s="29"/>
      <c r="HIZ258" s="29"/>
      <c r="HJA258" s="29"/>
      <c r="HJB258" s="29"/>
      <c r="HJC258" s="29"/>
      <c r="HJD258" s="29"/>
      <c r="HJE258" s="29"/>
      <c r="HJF258" s="29"/>
      <c r="HJG258" s="29"/>
      <c r="HJH258" s="29"/>
      <c r="HJI258" s="29"/>
      <c r="HJJ258" s="29"/>
      <c r="HJK258" s="29"/>
      <c r="HJL258" s="29"/>
      <c r="HJM258" s="29"/>
      <c r="HJN258" s="29"/>
      <c r="HJO258" s="29"/>
      <c r="HJP258" s="29"/>
      <c r="HJQ258" s="29"/>
      <c r="HJR258" s="29"/>
      <c r="HJS258" s="29"/>
      <c r="HJT258" s="29"/>
      <c r="HJU258" s="29"/>
      <c r="HJV258" s="29"/>
      <c r="HJW258" s="29"/>
      <c r="HJX258" s="29"/>
      <c r="HJY258" s="29"/>
      <c r="HJZ258" s="29"/>
      <c r="HKA258" s="29"/>
      <c r="HKB258" s="29"/>
      <c r="HKC258" s="29"/>
      <c r="HKD258" s="29"/>
      <c r="HKE258" s="29"/>
      <c r="HKF258" s="29"/>
      <c r="HKG258" s="29"/>
      <c r="HKH258" s="29"/>
      <c r="HKI258" s="29"/>
      <c r="HKJ258" s="29"/>
      <c r="HKK258" s="29"/>
      <c r="HKL258" s="29"/>
      <c r="HKM258" s="29"/>
      <c r="HKN258" s="29"/>
      <c r="HKO258" s="29"/>
      <c r="HKP258" s="29"/>
      <c r="HKQ258" s="29"/>
      <c r="HKR258" s="29"/>
      <c r="HKS258" s="29"/>
      <c r="HKT258" s="29"/>
      <c r="HKU258" s="29"/>
      <c r="HKV258" s="29"/>
      <c r="HKW258" s="29"/>
      <c r="HKX258" s="29"/>
      <c r="HKY258" s="29"/>
      <c r="HKZ258" s="29"/>
      <c r="HLA258" s="29"/>
      <c r="HLB258" s="29"/>
      <c r="HLC258" s="29"/>
      <c r="HLD258" s="29"/>
      <c r="HLE258" s="29"/>
      <c r="HLF258" s="29"/>
      <c r="HLG258" s="29"/>
      <c r="HLH258" s="29"/>
      <c r="HLI258" s="29"/>
      <c r="HLJ258" s="29"/>
      <c r="HLK258" s="29"/>
      <c r="HLL258" s="29"/>
      <c r="HLM258" s="29"/>
      <c r="HLN258" s="29"/>
      <c r="HLO258" s="29"/>
      <c r="HLP258" s="29"/>
      <c r="HLQ258" s="29"/>
      <c r="HLR258" s="29"/>
      <c r="HLS258" s="29"/>
      <c r="HLT258" s="29"/>
      <c r="HLU258" s="29"/>
      <c r="HLV258" s="29"/>
      <c r="HLW258" s="29"/>
      <c r="HLX258" s="29"/>
      <c r="HLY258" s="29"/>
      <c r="HLZ258" s="29"/>
      <c r="HMA258" s="29"/>
      <c r="HMB258" s="29"/>
      <c r="HMC258" s="29"/>
      <c r="HMD258" s="29"/>
      <c r="HME258" s="29"/>
      <c r="HMF258" s="29"/>
      <c r="HMG258" s="29"/>
      <c r="HMH258" s="29"/>
      <c r="HMI258" s="29"/>
      <c r="HMJ258" s="29"/>
      <c r="HMK258" s="29"/>
      <c r="HML258" s="29"/>
      <c r="HMM258" s="29"/>
      <c r="HMN258" s="29"/>
      <c r="HMO258" s="29"/>
      <c r="HMP258" s="29"/>
      <c r="HMQ258" s="29"/>
      <c r="HMR258" s="29"/>
      <c r="HMS258" s="29"/>
      <c r="HMT258" s="29"/>
      <c r="HMU258" s="29"/>
      <c r="HMV258" s="29"/>
      <c r="HMW258" s="29"/>
      <c r="HMX258" s="29"/>
      <c r="HMY258" s="29"/>
      <c r="HMZ258" s="29"/>
      <c r="HNA258" s="29"/>
      <c r="HNB258" s="29"/>
      <c r="HNC258" s="29"/>
      <c r="HND258" s="29"/>
      <c r="HNE258" s="29"/>
      <c r="HNF258" s="29"/>
      <c r="HNG258" s="29"/>
      <c r="HNH258" s="29"/>
      <c r="HNI258" s="29"/>
      <c r="HNJ258" s="29"/>
      <c r="HNK258" s="29"/>
      <c r="HNL258" s="29"/>
      <c r="HNM258" s="29"/>
      <c r="HNN258" s="29"/>
      <c r="HNO258" s="29"/>
      <c r="HNP258" s="29"/>
      <c r="HNQ258" s="29"/>
      <c r="HNR258" s="29"/>
      <c r="HNS258" s="29"/>
      <c r="HNT258" s="29"/>
      <c r="HNU258" s="29"/>
      <c r="HNV258" s="29"/>
      <c r="HNW258" s="29"/>
      <c r="HNX258" s="29"/>
      <c r="HNY258" s="29"/>
      <c r="HNZ258" s="29"/>
      <c r="HOA258" s="29"/>
      <c r="HOB258" s="29"/>
      <c r="HOC258" s="29"/>
      <c r="HOD258" s="29"/>
      <c r="HOE258" s="29"/>
      <c r="HOF258" s="29"/>
      <c r="HOG258" s="29"/>
      <c r="HOH258" s="29"/>
      <c r="HOI258" s="29"/>
      <c r="HOJ258" s="29"/>
      <c r="HOK258" s="29"/>
      <c r="HOL258" s="29"/>
      <c r="HOM258" s="29"/>
      <c r="HON258" s="29"/>
      <c r="HOO258" s="29"/>
      <c r="HOP258" s="29"/>
      <c r="HOQ258" s="29"/>
      <c r="HOR258" s="29"/>
      <c r="HOS258" s="29"/>
      <c r="HOT258" s="29"/>
      <c r="HOU258" s="29"/>
      <c r="HOV258" s="29"/>
      <c r="HOW258" s="29"/>
      <c r="HOX258" s="29"/>
      <c r="HOY258" s="29"/>
      <c r="HOZ258" s="29"/>
      <c r="HPA258" s="29"/>
      <c r="HPB258" s="29"/>
      <c r="HPC258" s="29"/>
      <c r="HPD258" s="29"/>
      <c r="HPE258" s="29"/>
      <c r="HPF258" s="29"/>
      <c r="HPG258" s="29"/>
      <c r="HPH258" s="29"/>
      <c r="HPI258" s="29"/>
      <c r="HPJ258" s="29"/>
      <c r="HPK258" s="29"/>
      <c r="HPL258" s="29"/>
      <c r="HPM258" s="29"/>
      <c r="HPN258" s="29"/>
      <c r="HPO258" s="29"/>
      <c r="HPP258" s="29"/>
      <c r="HPQ258" s="29"/>
      <c r="HPR258" s="29"/>
      <c r="HPS258" s="29"/>
      <c r="HPT258" s="29"/>
      <c r="HPU258" s="29"/>
      <c r="HPV258" s="29"/>
      <c r="HPW258" s="29"/>
      <c r="HPX258" s="29"/>
      <c r="HPY258" s="29"/>
      <c r="HPZ258" s="29"/>
      <c r="HQA258" s="29"/>
      <c r="HQB258" s="29"/>
      <c r="HQC258" s="29"/>
      <c r="HQD258" s="29"/>
      <c r="HQE258" s="29"/>
      <c r="HQF258" s="29"/>
      <c r="HQG258" s="29"/>
      <c r="HQH258" s="29"/>
      <c r="HQI258" s="29"/>
      <c r="HQJ258" s="29"/>
      <c r="HQK258" s="29"/>
      <c r="HQL258" s="29"/>
      <c r="HQM258" s="29"/>
      <c r="HQN258" s="29"/>
      <c r="HQO258" s="29"/>
      <c r="HQP258" s="29"/>
      <c r="HQQ258" s="29"/>
      <c r="HQR258" s="29"/>
      <c r="HQS258" s="29"/>
      <c r="HQT258" s="29"/>
      <c r="HQU258" s="29"/>
      <c r="HQV258" s="29"/>
      <c r="HQW258" s="29"/>
      <c r="HQX258" s="29"/>
      <c r="HQY258" s="29"/>
      <c r="HQZ258" s="29"/>
      <c r="HRA258" s="29"/>
      <c r="HRB258" s="29"/>
      <c r="HRC258" s="29"/>
      <c r="HRD258" s="29"/>
      <c r="HRE258" s="29"/>
      <c r="HRF258" s="29"/>
      <c r="HRG258" s="29"/>
      <c r="HRH258" s="29"/>
      <c r="HRI258" s="29"/>
      <c r="HRJ258" s="29"/>
      <c r="HRK258" s="29"/>
      <c r="HRL258" s="29"/>
      <c r="HRM258" s="29"/>
      <c r="HRN258" s="29"/>
      <c r="HRO258" s="29"/>
      <c r="HRP258" s="29"/>
      <c r="HRQ258" s="29"/>
      <c r="HRR258" s="29"/>
      <c r="HRS258" s="29"/>
      <c r="HRT258" s="29"/>
      <c r="HRU258" s="29"/>
      <c r="HRV258" s="29"/>
      <c r="HRW258" s="29"/>
      <c r="HRX258" s="29"/>
      <c r="HRY258" s="29"/>
      <c r="HRZ258" s="29"/>
      <c r="HSA258" s="29"/>
      <c r="HSB258" s="29"/>
      <c r="HSC258" s="29"/>
      <c r="HSD258" s="29"/>
      <c r="HSE258" s="29"/>
      <c r="HSF258" s="29"/>
      <c r="HSG258" s="29"/>
      <c r="HSH258" s="29"/>
      <c r="HSI258" s="29"/>
      <c r="HSJ258" s="29"/>
      <c r="HSK258" s="29"/>
      <c r="HSL258" s="29"/>
      <c r="HSM258" s="29"/>
      <c r="HSN258" s="29"/>
      <c r="HSO258" s="29"/>
      <c r="HSP258" s="29"/>
      <c r="HSQ258" s="29"/>
      <c r="HSR258" s="29"/>
      <c r="HSS258" s="29"/>
      <c r="HST258" s="29"/>
      <c r="HSU258" s="29"/>
      <c r="HSV258" s="29"/>
      <c r="HSW258" s="29"/>
      <c r="HSX258" s="29"/>
      <c r="HSY258" s="29"/>
      <c r="HSZ258" s="29"/>
      <c r="HTA258" s="29"/>
      <c r="HTB258" s="29"/>
      <c r="HTC258" s="29"/>
      <c r="HTD258" s="29"/>
      <c r="HTE258" s="29"/>
      <c r="HTF258" s="29"/>
      <c r="HTG258" s="29"/>
      <c r="HTH258" s="29"/>
      <c r="HTI258" s="29"/>
      <c r="HTJ258" s="29"/>
      <c r="HTK258" s="29"/>
      <c r="HTL258" s="29"/>
      <c r="HTM258" s="29"/>
      <c r="HTN258" s="29"/>
      <c r="HTO258" s="29"/>
      <c r="HTP258" s="29"/>
      <c r="HTQ258" s="29"/>
      <c r="HTR258" s="29"/>
      <c r="HTS258" s="29"/>
      <c r="HTT258" s="29"/>
      <c r="HTU258" s="29"/>
      <c r="HTV258" s="29"/>
      <c r="HTW258" s="29"/>
      <c r="HTX258" s="29"/>
      <c r="HTY258" s="29"/>
      <c r="HTZ258" s="29"/>
      <c r="HUA258" s="29"/>
      <c r="HUB258" s="29"/>
      <c r="HUC258" s="29"/>
      <c r="HUD258" s="29"/>
      <c r="HUE258" s="29"/>
      <c r="HUF258" s="29"/>
      <c r="HUG258" s="29"/>
      <c r="HUH258" s="29"/>
      <c r="HUI258" s="29"/>
      <c r="HUJ258" s="29"/>
      <c r="HUK258" s="29"/>
      <c r="HUL258" s="29"/>
      <c r="HUM258" s="29"/>
      <c r="HUN258" s="29"/>
      <c r="HUO258" s="29"/>
      <c r="HUP258" s="29"/>
      <c r="HUQ258" s="29"/>
      <c r="HUR258" s="29"/>
      <c r="HUS258" s="29"/>
      <c r="HUT258" s="29"/>
      <c r="HUU258" s="29"/>
      <c r="HUV258" s="29"/>
      <c r="HUW258" s="29"/>
      <c r="HUX258" s="29"/>
      <c r="HUY258" s="29"/>
      <c r="HUZ258" s="29"/>
      <c r="HVA258" s="29"/>
      <c r="HVB258" s="29"/>
      <c r="HVC258" s="29"/>
      <c r="HVD258" s="29"/>
      <c r="HVE258" s="29"/>
      <c r="HVF258" s="29"/>
      <c r="HVG258" s="29"/>
      <c r="HVH258" s="29"/>
      <c r="HVI258" s="29"/>
      <c r="HVJ258" s="29"/>
      <c r="HVK258" s="29"/>
      <c r="HVL258" s="29"/>
      <c r="HVM258" s="29"/>
      <c r="HVN258" s="29"/>
      <c r="HVO258" s="29"/>
      <c r="HVP258" s="29"/>
      <c r="HVQ258" s="29"/>
      <c r="HVR258" s="29"/>
      <c r="HVS258" s="29"/>
      <c r="HVT258" s="29"/>
      <c r="HVU258" s="29"/>
      <c r="HVV258" s="29"/>
      <c r="HVW258" s="29"/>
      <c r="HVX258" s="29"/>
      <c r="HVY258" s="29"/>
      <c r="HVZ258" s="29"/>
      <c r="HWA258" s="29"/>
      <c r="HWB258" s="29"/>
      <c r="HWC258" s="29"/>
      <c r="HWD258" s="29"/>
      <c r="HWE258" s="29"/>
      <c r="HWF258" s="29"/>
      <c r="HWG258" s="29"/>
      <c r="HWH258" s="29"/>
      <c r="HWI258" s="29"/>
      <c r="HWJ258" s="29"/>
      <c r="HWK258" s="29"/>
      <c r="HWL258" s="29"/>
      <c r="HWM258" s="29"/>
      <c r="HWN258" s="29"/>
      <c r="HWO258" s="29"/>
      <c r="HWP258" s="29"/>
      <c r="HWQ258" s="29"/>
      <c r="HWR258" s="29"/>
      <c r="HWS258" s="29"/>
      <c r="HWT258" s="29"/>
      <c r="HWU258" s="29"/>
      <c r="HWV258" s="29"/>
      <c r="HWW258" s="29"/>
      <c r="HWX258" s="29"/>
      <c r="HWY258" s="29"/>
      <c r="HWZ258" s="29"/>
      <c r="HXA258" s="29"/>
      <c r="HXB258" s="29"/>
      <c r="HXC258" s="29"/>
      <c r="HXD258" s="29"/>
      <c r="HXE258" s="29"/>
      <c r="HXF258" s="29"/>
      <c r="HXG258" s="29"/>
      <c r="HXH258" s="29"/>
      <c r="HXI258" s="29"/>
      <c r="HXJ258" s="29"/>
      <c r="HXK258" s="29"/>
      <c r="HXL258" s="29"/>
      <c r="HXM258" s="29"/>
      <c r="HXN258" s="29"/>
      <c r="HXO258" s="29"/>
      <c r="HXP258" s="29"/>
      <c r="HXQ258" s="29"/>
      <c r="HXR258" s="29"/>
      <c r="HXS258" s="29"/>
      <c r="HXT258" s="29"/>
      <c r="HXU258" s="29"/>
      <c r="HXV258" s="29"/>
      <c r="HXW258" s="29"/>
      <c r="HXX258" s="29"/>
      <c r="HXY258" s="29"/>
      <c r="HXZ258" s="29"/>
      <c r="HYA258" s="29"/>
      <c r="HYB258" s="29"/>
      <c r="HYC258" s="29"/>
      <c r="HYD258" s="29"/>
      <c r="HYE258" s="29"/>
      <c r="HYF258" s="29"/>
      <c r="HYG258" s="29"/>
      <c r="HYH258" s="29"/>
      <c r="HYI258" s="29"/>
      <c r="HYJ258" s="29"/>
      <c r="HYK258" s="29"/>
      <c r="HYL258" s="29"/>
      <c r="HYM258" s="29"/>
      <c r="HYN258" s="29"/>
      <c r="HYO258" s="29"/>
      <c r="HYP258" s="29"/>
      <c r="HYQ258" s="29"/>
      <c r="HYR258" s="29"/>
      <c r="HYS258" s="29"/>
      <c r="HYT258" s="29"/>
      <c r="HYU258" s="29"/>
      <c r="HYV258" s="29"/>
      <c r="HYW258" s="29"/>
      <c r="HYX258" s="29"/>
      <c r="HYY258" s="29"/>
      <c r="HYZ258" s="29"/>
      <c r="HZA258" s="29"/>
      <c r="HZB258" s="29"/>
      <c r="HZC258" s="29"/>
      <c r="HZD258" s="29"/>
      <c r="HZE258" s="29"/>
      <c r="HZF258" s="29"/>
      <c r="HZG258" s="29"/>
      <c r="HZH258" s="29"/>
      <c r="HZI258" s="29"/>
      <c r="HZJ258" s="29"/>
      <c r="HZK258" s="29"/>
      <c r="HZL258" s="29"/>
      <c r="HZM258" s="29"/>
      <c r="HZN258" s="29"/>
      <c r="HZO258" s="29"/>
      <c r="HZP258" s="29"/>
      <c r="HZQ258" s="29"/>
      <c r="HZR258" s="29"/>
      <c r="HZS258" s="29"/>
      <c r="HZT258" s="29"/>
      <c r="HZU258" s="29"/>
      <c r="HZV258" s="29"/>
      <c r="HZW258" s="29"/>
      <c r="HZX258" s="29"/>
      <c r="HZY258" s="29"/>
      <c r="HZZ258" s="29"/>
      <c r="IAA258" s="29"/>
      <c r="IAB258" s="29"/>
      <c r="IAC258" s="29"/>
      <c r="IAD258" s="29"/>
      <c r="IAE258" s="29"/>
      <c r="IAF258" s="29"/>
      <c r="IAG258" s="29"/>
      <c r="IAH258" s="29"/>
      <c r="IAI258" s="29"/>
      <c r="IAJ258" s="29"/>
      <c r="IAK258" s="29"/>
      <c r="IAL258" s="29"/>
      <c r="IAM258" s="29"/>
      <c r="IAN258" s="29"/>
      <c r="IAO258" s="29"/>
      <c r="IAP258" s="29"/>
      <c r="IAQ258" s="29"/>
      <c r="IAR258" s="29"/>
      <c r="IAS258" s="29"/>
      <c r="IAT258" s="29"/>
      <c r="IAU258" s="29"/>
      <c r="IAV258" s="29"/>
      <c r="IAW258" s="29"/>
      <c r="IAX258" s="29"/>
      <c r="IAY258" s="29"/>
      <c r="IAZ258" s="29"/>
      <c r="IBA258" s="29"/>
      <c r="IBB258" s="29"/>
      <c r="IBC258" s="29"/>
      <c r="IBD258" s="29"/>
      <c r="IBE258" s="29"/>
      <c r="IBF258" s="29"/>
      <c r="IBG258" s="29"/>
      <c r="IBH258" s="29"/>
      <c r="IBI258" s="29"/>
      <c r="IBJ258" s="29"/>
      <c r="IBK258" s="29"/>
      <c r="IBL258" s="29"/>
      <c r="IBM258" s="29"/>
      <c r="IBN258" s="29"/>
      <c r="IBO258" s="29"/>
      <c r="IBP258" s="29"/>
      <c r="IBQ258" s="29"/>
      <c r="IBR258" s="29"/>
      <c r="IBS258" s="29"/>
      <c r="IBT258" s="29"/>
      <c r="IBU258" s="29"/>
      <c r="IBV258" s="29"/>
      <c r="IBW258" s="29"/>
      <c r="IBX258" s="29"/>
      <c r="IBY258" s="29"/>
      <c r="IBZ258" s="29"/>
      <c r="ICA258" s="29"/>
      <c r="ICB258" s="29"/>
      <c r="ICC258" s="29"/>
      <c r="ICD258" s="29"/>
      <c r="ICE258" s="29"/>
      <c r="ICF258" s="29"/>
      <c r="ICG258" s="29"/>
      <c r="ICH258" s="29"/>
      <c r="ICI258" s="29"/>
      <c r="ICJ258" s="29"/>
      <c r="ICK258" s="29"/>
      <c r="ICL258" s="29"/>
      <c r="ICM258" s="29"/>
      <c r="ICN258" s="29"/>
      <c r="ICO258" s="29"/>
      <c r="ICP258" s="29"/>
      <c r="ICQ258" s="29"/>
      <c r="ICR258" s="29"/>
      <c r="ICS258" s="29"/>
      <c r="ICT258" s="29"/>
      <c r="ICU258" s="29"/>
      <c r="ICV258" s="29"/>
      <c r="ICW258" s="29"/>
      <c r="ICX258" s="29"/>
      <c r="ICY258" s="29"/>
      <c r="ICZ258" s="29"/>
      <c r="IDA258" s="29"/>
      <c r="IDB258" s="29"/>
      <c r="IDC258" s="29"/>
      <c r="IDD258" s="29"/>
      <c r="IDE258" s="29"/>
      <c r="IDF258" s="29"/>
      <c r="IDG258" s="29"/>
      <c r="IDH258" s="29"/>
      <c r="IDI258" s="29"/>
      <c r="IDJ258" s="29"/>
      <c r="IDK258" s="29"/>
      <c r="IDL258" s="29"/>
      <c r="IDM258" s="29"/>
      <c r="IDN258" s="29"/>
      <c r="IDO258" s="29"/>
      <c r="IDP258" s="29"/>
      <c r="IDQ258" s="29"/>
      <c r="IDR258" s="29"/>
      <c r="IDS258" s="29"/>
      <c r="IDT258" s="29"/>
      <c r="IDU258" s="29"/>
      <c r="IDV258" s="29"/>
      <c r="IDW258" s="29"/>
      <c r="IDX258" s="29"/>
      <c r="IDY258" s="29"/>
      <c r="IDZ258" s="29"/>
      <c r="IEA258" s="29"/>
      <c r="IEB258" s="29"/>
      <c r="IEC258" s="29"/>
      <c r="IED258" s="29"/>
      <c r="IEE258" s="29"/>
      <c r="IEF258" s="29"/>
      <c r="IEG258" s="29"/>
      <c r="IEH258" s="29"/>
      <c r="IEI258" s="29"/>
      <c r="IEJ258" s="29"/>
      <c r="IEK258" s="29"/>
      <c r="IEL258" s="29"/>
      <c r="IEM258" s="29"/>
      <c r="IEN258" s="29"/>
      <c r="IEO258" s="29"/>
      <c r="IEP258" s="29"/>
      <c r="IEQ258" s="29"/>
      <c r="IER258" s="29"/>
      <c r="IES258" s="29"/>
      <c r="IET258" s="29"/>
      <c r="IEU258" s="29"/>
      <c r="IEV258" s="29"/>
      <c r="IEW258" s="29"/>
      <c r="IEX258" s="29"/>
      <c r="IEY258" s="29"/>
      <c r="IEZ258" s="29"/>
      <c r="IFA258" s="29"/>
      <c r="IFB258" s="29"/>
      <c r="IFC258" s="29"/>
      <c r="IFD258" s="29"/>
      <c r="IFE258" s="29"/>
      <c r="IFF258" s="29"/>
      <c r="IFG258" s="29"/>
      <c r="IFH258" s="29"/>
      <c r="IFI258" s="29"/>
      <c r="IFJ258" s="29"/>
      <c r="IFK258" s="29"/>
      <c r="IFL258" s="29"/>
      <c r="IFM258" s="29"/>
      <c r="IFN258" s="29"/>
      <c r="IFO258" s="29"/>
      <c r="IFP258" s="29"/>
      <c r="IFQ258" s="29"/>
      <c r="IFR258" s="29"/>
      <c r="IFS258" s="29"/>
      <c r="IFT258" s="29"/>
      <c r="IFU258" s="29"/>
      <c r="IFV258" s="29"/>
      <c r="IFW258" s="29"/>
      <c r="IFX258" s="29"/>
      <c r="IFY258" s="29"/>
      <c r="IFZ258" s="29"/>
      <c r="IGA258" s="29"/>
      <c r="IGB258" s="29"/>
      <c r="IGC258" s="29"/>
      <c r="IGD258" s="29"/>
      <c r="IGE258" s="29"/>
      <c r="IGF258" s="29"/>
      <c r="IGG258" s="29"/>
      <c r="IGH258" s="29"/>
      <c r="IGI258" s="29"/>
      <c r="IGJ258" s="29"/>
      <c r="IGK258" s="29"/>
      <c r="IGL258" s="29"/>
      <c r="IGM258" s="29"/>
      <c r="IGN258" s="29"/>
      <c r="IGO258" s="29"/>
      <c r="IGP258" s="29"/>
      <c r="IGQ258" s="29"/>
      <c r="IGR258" s="29"/>
      <c r="IGS258" s="29"/>
      <c r="IGT258" s="29"/>
      <c r="IGU258" s="29"/>
      <c r="IGV258" s="29"/>
      <c r="IGW258" s="29"/>
      <c r="IGX258" s="29"/>
      <c r="IGY258" s="29"/>
      <c r="IGZ258" s="29"/>
      <c r="IHA258" s="29"/>
      <c r="IHB258" s="29"/>
      <c r="IHC258" s="29"/>
      <c r="IHD258" s="29"/>
      <c r="IHE258" s="29"/>
      <c r="IHF258" s="29"/>
      <c r="IHG258" s="29"/>
      <c r="IHH258" s="29"/>
      <c r="IHI258" s="29"/>
      <c r="IHJ258" s="29"/>
      <c r="IHK258" s="29"/>
      <c r="IHL258" s="29"/>
      <c r="IHM258" s="29"/>
      <c r="IHN258" s="29"/>
      <c r="IHO258" s="29"/>
      <c r="IHP258" s="29"/>
      <c r="IHQ258" s="29"/>
      <c r="IHR258" s="29"/>
      <c r="IHS258" s="29"/>
      <c r="IHT258" s="29"/>
      <c r="IHU258" s="29"/>
      <c r="IHV258" s="29"/>
      <c r="IHW258" s="29"/>
      <c r="IHX258" s="29"/>
      <c r="IHY258" s="29"/>
      <c r="IHZ258" s="29"/>
      <c r="IIA258" s="29"/>
      <c r="IIB258" s="29"/>
      <c r="IIC258" s="29"/>
      <c r="IID258" s="29"/>
      <c r="IIE258" s="29"/>
      <c r="IIF258" s="29"/>
      <c r="IIG258" s="29"/>
      <c r="IIH258" s="29"/>
      <c r="III258" s="29"/>
      <c r="IIJ258" s="29"/>
      <c r="IIK258" s="29"/>
      <c r="IIL258" s="29"/>
      <c r="IIM258" s="29"/>
      <c r="IIN258" s="29"/>
      <c r="IIO258" s="29"/>
      <c r="IIP258" s="29"/>
      <c r="IIQ258" s="29"/>
      <c r="IIR258" s="29"/>
      <c r="IIS258" s="29"/>
      <c r="IIT258" s="29"/>
      <c r="IIU258" s="29"/>
      <c r="IIV258" s="29"/>
      <c r="IIW258" s="29"/>
      <c r="IIX258" s="29"/>
      <c r="IIY258" s="29"/>
      <c r="IIZ258" s="29"/>
      <c r="IJA258" s="29"/>
      <c r="IJB258" s="29"/>
      <c r="IJC258" s="29"/>
      <c r="IJD258" s="29"/>
      <c r="IJE258" s="29"/>
      <c r="IJF258" s="29"/>
      <c r="IJG258" s="29"/>
      <c r="IJH258" s="29"/>
      <c r="IJI258" s="29"/>
      <c r="IJJ258" s="29"/>
      <c r="IJK258" s="29"/>
      <c r="IJL258" s="29"/>
      <c r="IJM258" s="29"/>
      <c r="IJN258" s="29"/>
      <c r="IJO258" s="29"/>
      <c r="IJP258" s="29"/>
      <c r="IJQ258" s="29"/>
      <c r="IJR258" s="29"/>
      <c r="IJS258" s="29"/>
      <c r="IJT258" s="29"/>
      <c r="IJU258" s="29"/>
      <c r="IJV258" s="29"/>
      <c r="IJW258" s="29"/>
      <c r="IJX258" s="29"/>
      <c r="IJY258" s="29"/>
      <c r="IJZ258" s="29"/>
      <c r="IKA258" s="29"/>
      <c r="IKB258" s="29"/>
      <c r="IKC258" s="29"/>
      <c r="IKD258" s="29"/>
      <c r="IKE258" s="29"/>
      <c r="IKF258" s="29"/>
      <c r="IKG258" s="29"/>
      <c r="IKH258" s="29"/>
      <c r="IKI258" s="29"/>
      <c r="IKJ258" s="29"/>
      <c r="IKK258" s="29"/>
      <c r="IKL258" s="29"/>
      <c r="IKM258" s="29"/>
      <c r="IKN258" s="29"/>
      <c r="IKO258" s="29"/>
      <c r="IKP258" s="29"/>
      <c r="IKQ258" s="29"/>
      <c r="IKR258" s="29"/>
      <c r="IKS258" s="29"/>
      <c r="IKT258" s="29"/>
      <c r="IKU258" s="29"/>
      <c r="IKV258" s="29"/>
      <c r="IKW258" s="29"/>
      <c r="IKX258" s="29"/>
      <c r="IKY258" s="29"/>
      <c r="IKZ258" s="29"/>
      <c r="ILA258" s="29"/>
      <c r="ILB258" s="29"/>
      <c r="ILC258" s="29"/>
      <c r="ILD258" s="29"/>
      <c r="ILE258" s="29"/>
      <c r="ILF258" s="29"/>
      <c r="ILG258" s="29"/>
      <c r="ILH258" s="29"/>
      <c r="ILI258" s="29"/>
      <c r="ILJ258" s="29"/>
      <c r="ILK258" s="29"/>
      <c r="ILL258" s="29"/>
      <c r="ILM258" s="29"/>
      <c r="ILN258" s="29"/>
      <c r="ILO258" s="29"/>
      <c r="ILP258" s="29"/>
      <c r="ILQ258" s="29"/>
      <c r="ILR258" s="29"/>
      <c r="ILS258" s="29"/>
      <c r="ILT258" s="29"/>
      <c r="ILU258" s="29"/>
      <c r="ILV258" s="29"/>
      <c r="ILW258" s="29"/>
      <c r="ILX258" s="29"/>
      <c r="ILY258" s="29"/>
      <c r="ILZ258" s="29"/>
      <c r="IMA258" s="29"/>
      <c r="IMB258" s="29"/>
      <c r="IMC258" s="29"/>
      <c r="IMD258" s="29"/>
      <c r="IME258" s="29"/>
      <c r="IMF258" s="29"/>
      <c r="IMG258" s="29"/>
      <c r="IMH258" s="29"/>
      <c r="IMI258" s="29"/>
      <c r="IMJ258" s="29"/>
      <c r="IMK258" s="29"/>
      <c r="IML258" s="29"/>
      <c r="IMM258" s="29"/>
      <c r="IMN258" s="29"/>
      <c r="IMO258" s="29"/>
      <c r="IMP258" s="29"/>
      <c r="IMQ258" s="29"/>
      <c r="IMR258" s="29"/>
      <c r="IMS258" s="29"/>
      <c r="IMT258" s="29"/>
      <c r="IMU258" s="29"/>
      <c r="IMV258" s="29"/>
      <c r="IMW258" s="29"/>
      <c r="IMX258" s="29"/>
      <c r="IMY258" s="29"/>
      <c r="IMZ258" s="29"/>
      <c r="INA258" s="29"/>
      <c r="INB258" s="29"/>
      <c r="INC258" s="29"/>
      <c r="IND258" s="29"/>
      <c r="INE258" s="29"/>
      <c r="INF258" s="29"/>
      <c r="ING258" s="29"/>
      <c r="INH258" s="29"/>
      <c r="INI258" s="29"/>
      <c r="INJ258" s="29"/>
      <c r="INK258" s="29"/>
      <c r="INL258" s="29"/>
      <c r="INM258" s="29"/>
      <c r="INN258" s="29"/>
      <c r="INO258" s="29"/>
      <c r="INP258" s="29"/>
      <c r="INQ258" s="29"/>
      <c r="INR258" s="29"/>
      <c r="INS258" s="29"/>
      <c r="INT258" s="29"/>
      <c r="INU258" s="29"/>
      <c r="INV258" s="29"/>
      <c r="INW258" s="29"/>
      <c r="INX258" s="29"/>
      <c r="INY258" s="29"/>
      <c r="INZ258" s="29"/>
      <c r="IOA258" s="29"/>
      <c r="IOB258" s="29"/>
      <c r="IOC258" s="29"/>
      <c r="IOD258" s="29"/>
      <c r="IOE258" s="29"/>
      <c r="IOF258" s="29"/>
      <c r="IOG258" s="29"/>
      <c r="IOH258" s="29"/>
      <c r="IOI258" s="29"/>
      <c r="IOJ258" s="29"/>
      <c r="IOK258" s="29"/>
      <c r="IOL258" s="29"/>
      <c r="IOM258" s="29"/>
      <c r="ION258" s="29"/>
      <c r="IOO258" s="29"/>
      <c r="IOP258" s="29"/>
      <c r="IOQ258" s="29"/>
      <c r="IOR258" s="29"/>
      <c r="IOS258" s="29"/>
      <c r="IOT258" s="29"/>
      <c r="IOU258" s="29"/>
      <c r="IOV258" s="29"/>
      <c r="IOW258" s="29"/>
      <c r="IOX258" s="29"/>
      <c r="IOY258" s="29"/>
      <c r="IOZ258" s="29"/>
      <c r="IPA258" s="29"/>
      <c r="IPB258" s="29"/>
      <c r="IPC258" s="29"/>
      <c r="IPD258" s="29"/>
      <c r="IPE258" s="29"/>
      <c r="IPF258" s="29"/>
      <c r="IPG258" s="29"/>
      <c r="IPH258" s="29"/>
      <c r="IPI258" s="29"/>
      <c r="IPJ258" s="29"/>
      <c r="IPK258" s="29"/>
      <c r="IPL258" s="29"/>
      <c r="IPM258" s="29"/>
      <c r="IPN258" s="29"/>
      <c r="IPO258" s="29"/>
      <c r="IPP258" s="29"/>
      <c r="IPQ258" s="29"/>
      <c r="IPR258" s="29"/>
      <c r="IPS258" s="29"/>
      <c r="IPT258" s="29"/>
      <c r="IPU258" s="29"/>
      <c r="IPV258" s="29"/>
      <c r="IPW258" s="29"/>
      <c r="IPX258" s="29"/>
      <c r="IPY258" s="29"/>
      <c r="IPZ258" s="29"/>
      <c r="IQA258" s="29"/>
      <c r="IQB258" s="29"/>
      <c r="IQC258" s="29"/>
      <c r="IQD258" s="29"/>
      <c r="IQE258" s="29"/>
      <c r="IQF258" s="29"/>
      <c r="IQG258" s="29"/>
      <c r="IQH258" s="29"/>
      <c r="IQI258" s="29"/>
      <c r="IQJ258" s="29"/>
      <c r="IQK258" s="29"/>
      <c r="IQL258" s="29"/>
      <c r="IQM258" s="29"/>
      <c r="IQN258" s="29"/>
      <c r="IQO258" s="29"/>
      <c r="IQP258" s="29"/>
      <c r="IQQ258" s="29"/>
      <c r="IQR258" s="29"/>
      <c r="IQS258" s="29"/>
      <c r="IQT258" s="29"/>
      <c r="IQU258" s="29"/>
      <c r="IQV258" s="29"/>
      <c r="IQW258" s="29"/>
      <c r="IQX258" s="29"/>
      <c r="IQY258" s="29"/>
      <c r="IQZ258" s="29"/>
      <c r="IRA258" s="29"/>
      <c r="IRB258" s="29"/>
      <c r="IRC258" s="29"/>
      <c r="IRD258" s="29"/>
      <c r="IRE258" s="29"/>
      <c r="IRF258" s="29"/>
      <c r="IRG258" s="29"/>
      <c r="IRH258" s="29"/>
      <c r="IRI258" s="29"/>
      <c r="IRJ258" s="29"/>
      <c r="IRK258" s="29"/>
      <c r="IRL258" s="29"/>
      <c r="IRM258" s="29"/>
      <c r="IRN258" s="29"/>
      <c r="IRO258" s="29"/>
      <c r="IRP258" s="29"/>
      <c r="IRQ258" s="29"/>
      <c r="IRR258" s="29"/>
      <c r="IRS258" s="29"/>
      <c r="IRT258" s="29"/>
      <c r="IRU258" s="29"/>
      <c r="IRV258" s="29"/>
      <c r="IRW258" s="29"/>
      <c r="IRX258" s="29"/>
      <c r="IRY258" s="29"/>
      <c r="IRZ258" s="29"/>
      <c r="ISA258" s="29"/>
      <c r="ISB258" s="29"/>
      <c r="ISC258" s="29"/>
      <c r="ISD258" s="29"/>
      <c r="ISE258" s="29"/>
      <c r="ISF258" s="29"/>
      <c r="ISG258" s="29"/>
      <c r="ISH258" s="29"/>
      <c r="ISI258" s="29"/>
      <c r="ISJ258" s="29"/>
      <c r="ISK258" s="29"/>
      <c r="ISL258" s="29"/>
      <c r="ISM258" s="29"/>
      <c r="ISN258" s="29"/>
      <c r="ISO258" s="29"/>
      <c r="ISP258" s="29"/>
      <c r="ISQ258" s="29"/>
      <c r="ISR258" s="29"/>
      <c r="ISS258" s="29"/>
      <c r="IST258" s="29"/>
      <c r="ISU258" s="29"/>
      <c r="ISV258" s="29"/>
      <c r="ISW258" s="29"/>
      <c r="ISX258" s="29"/>
      <c r="ISY258" s="29"/>
      <c r="ISZ258" s="29"/>
      <c r="ITA258" s="29"/>
      <c r="ITB258" s="29"/>
      <c r="ITC258" s="29"/>
      <c r="ITD258" s="29"/>
      <c r="ITE258" s="29"/>
      <c r="ITF258" s="29"/>
      <c r="ITG258" s="29"/>
      <c r="ITH258" s="29"/>
      <c r="ITI258" s="29"/>
      <c r="ITJ258" s="29"/>
      <c r="ITK258" s="29"/>
      <c r="ITL258" s="29"/>
      <c r="ITM258" s="29"/>
      <c r="ITN258" s="29"/>
      <c r="ITO258" s="29"/>
      <c r="ITP258" s="29"/>
      <c r="ITQ258" s="29"/>
      <c r="ITR258" s="29"/>
      <c r="ITS258" s="29"/>
      <c r="ITT258" s="29"/>
      <c r="ITU258" s="29"/>
      <c r="ITV258" s="29"/>
      <c r="ITW258" s="29"/>
      <c r="ITX258" s="29"/>
      <c r="ITY258" s="29"/>
      <c r="ITZ258" s="29"/>
      <c r="IUA258" s="29"/>
      <c r="IUB258" s="29"/>
      <c r="IUC258" s="29"/>
      <c r="IUD258" s="29"/>
      <c r="IUE258" s="29"/>
      <c r="IUF258" s="29"/>
      <c r="IUG258" s="29"/>
      <c r="IUH258" s="29"/>
      <c r="IUI258" s="29"/>
      <c r="IUJ258" s="29"/>
      <c r="IUK258" s="29"/>
      <c r="IUL258" s="29"/>
      <c r="IUM258" s="29"/>
      <c r="IUN258" s="29"/>
      <c r="IUO258" s="29"/>
      <c r="IUP258" s="29"/>
      <c r="IUQ258" s="29"/>
      <c r="IUR258" s="29"/>
      <c r="IUS258" s="29"/>
      <c r="IUT258" s="29"/>
      <c r="IUU258" s="29"/>
      <c r="IUV258" s="29"/>
      <c r="IUW258" s="29"/>
      <c r="IUX258" s="29"/>
      <c r="IUY258" s="29"/>
      <c r="IUZ258" s="29"/>
      <c r="IVA258" s="29"/>
      <c r="IVB258" s="29"/>
      <c r="IVC258" s="29"/>
      <c r="IVD258" s="29"/>
      <c r="IVE258" s="29"/>
      <c r="IVF258" s="29"/>
      <c r="IVG258" s="29"/>
      <c r="IVH258" s="29"/>
      <c r="IVI258" s="29"/>
      <c r="IVJ258" s="29"/>
      <c r="IVK258" s="29"/>
      <c r="IVL258" s="29"/>
      <c r="IVM258" s="29"/>
      <c r="IVN258" s="29"/>
      <c r="IVO258" s="29"/>
      <c r="IVP258" s="29"/>
      <c r="IVQ258" s="29"/>
      <c r="IVR258" s="29"/>
      <c r="IVS258" s="29"/>
      <c r="IVT258" s="29"/>
      <c r="IVU258" s="29"/>
      <c r="IVV258" s="29"/>
      <c r="IVW258" s="29"/>
      <c r="IVX258" s="29"/>
      <c r="IVY258" s="29"/>
      <c r="IVZ258" s="29"/>
      <c r="IWA258" s="29"/>
      <c r="IWB258" s="29"/>
      <c r="IWC258" s="29"/>
      <c r="IWD258" s="29"/>
      <c r="IWE258" s="29"/>
      <c r="IWF258" s="29"/>
      <c r="IWG258" s="29"/>
      <c r="IWH258" s="29"/>
      <c r="IWI258" s="29"/>
      <c r="IWJ258" s="29"/>
      <c r="IWK258" s="29"/>
      <c r="IWL258" s="29"/>
      <c r="IWM258" s="29"/>
      <c r="IWN258" s="29"/>
      <c r="IWO258" s="29"/>
      <c r="IWP258" s="29"/>
      <c r="IWQ258" s="29"/>
      <c r="IWR258" s="29"/>
      <c r="IWS258" s="29"/>
      <c r="IWT258" s="29"/>
      <c r="IWU258" s="29"/>
      <c r="IWV258" s="29"/>
      <c r="IWW258" s="29"/>
      <c r="IWX258" s="29"/>
      <c r="IWY258" s="29"/>
      <c r="IWZ258" s="29"/>
      <c r="IXA258" s="29"/>
      <c r="IXB258" s="29"/>
      <c r="IXC258" s="29"/>
      <c r="IXD258" s="29"/>
      <c r="IXE258" s="29"/>
      <c r="IXF258" s="29"/>
      <c r="IXG258" s="29"/>
      <c r="IXH258" s="29"/>
      <c r="IXI258" s="29"/>
      <c r="IXJ258" s="29"/>
      <c r="IXK258" s="29"/>
      <c r="IXL258" s="29"/>
      <c r="IXM258" s="29"/>
      <c r="IXN258" s="29"/>
      <c r="IXO258" s="29"/>
      <c r="IXP258" s="29"/>
      <c r="IXQ258" s="29"/>
      <c r="IXR258" s="29"/>
      <c r="IXS258" s="29"/>
      <c r="IXT258" s="29"/>
      <c r="IXU258" s="29"/>
      <c r="IXV258" s="29"/>
      <c r="IXW258" s="29"/>
      <c r="IXX258" s="29"/>
      <c r="IXY258" s="29"/>
      <c r="IXZ258" s="29"/>
      <c r="IYA258" s="29"/>
      <c r="IYB258" s="29"/>
      <c r="IYC258" s="29"/>
      <c r="IYD258" s="29"/>
      <c r="IYE258" s="29"/>
      <c r="IYF258" s="29"/>
      <c r="IYG258" s="29"/>
      <c r="IYH258" s="29"/>
      <c r="IYI258" s="29"/>
      <c r="IYJ258" s="29"/>
      <c r="IYK258" s="29"/>
      <c r="IYL258" s="29"/>
      <c r="IYM258" s="29"/>
      <c r="IYN258" s="29"/>
      <c r="IYO258" s="29"/>
      <c r="IYP258" s="29"/>
      <c r="IYQ258" s="29"/>
      <c r="IYR258" s="29"/>
      <c r="IYS258" s="29"/>
      <c r="IYT258" s="29"/>
      <c r="IYU258" s="29"/>
      <c r="IYV258" s="29"/>
      <c r="IYW258" s="29"/>
      <c r="IYX258" s="29"/>
      <c r="IYY258" s="29"/>
      <c r="IYZ258" s="29"/>
      <c r="IZA258" s="29"/>
      <c r="IZB258" s="29"/>
      <c r="IZC258" s="29"/>
      <c r="IZD258" s="29"/>
      <c r="IZE258" s="29"/>
      <c r="IZF258" s="29"/>
      <c r="IZG258" s="29"/>
      <c r="IZH258" s="29"/>
      <c r="IZI258" s="29"/>
      <c r="IZJ258" s="29"/>
      <c r="IZK258" s="29"/>
      <c r="IZL258" s="29"/>
      <c r="IZM258" s="29"/>
      <c r="IZN258" s="29"/>
      <c r="IZO258" s="29"/>
      <c r="IZP258" s="29"/>
      <c r="IZQ258" s="29"/>
      <c r="IZR258" s="29"/>
      <c r="IZS258" s="29"/>
      <c r="IZT258" s="29"/>
      <c r="IZU258" s="29"/>
      <c r="IZV258" s="29"/>
      <c r="IZW258" s="29"/>
      <c r="IZX258" s="29"/>
      <c r="IZY258" s="29"/>
      <c r="IZZ258" s="29"/>
      <c r="JAA258" s="29"/>
      <c r="JAB258" s="29"/>
      <c r="JAC258" s="29"/>
      <c r="JAD258" s="29"/>
      <c r="JAE258" s="29"/>
      <c r="JAF258" s="29"/>
      <c r="JAG258" s="29"/>
      <c r="JAH258" s="29"/>
      <c r="JAI258" s="29"/>
      <c r="JAJ258" s="29"/>
      <c r="JAK258" s="29"/>
      <c r="JAL258" s="29"/>
      <c r="JAM258" s="29"/>
      <c r="JAN258" s="29"/>
      <c r="JAO258" s="29"/>
      <c r="JAP258" s="29"/>
      <c r="JAQ258" s="29"/>
      <c r="JAR258" s="29"/>
      <c r="JAS258" s="29"/>
      <c r="JAT258" s="29"/>
      <c r="JAU258" s="29"/>
      <c r="JAV258" s="29"/>
      <c r="JAW258" s="29"/>
      <c r="JAX258" s="29"/>
      <c r="JAY258" s="29"/>
      <c r="JAZ258" s="29"/>
      <c r="JBA258" s="29"/>
      <c r="JBB258" s="29"/>
      <c r="JBC258" s="29"/>
      <c r="JBD258" s="29"/>
      <c r="JBE258" s="29"/>
      <c r="JBF258" s="29"/>
      <c r="JBG258" s="29"/>
      <c r="JBH258" s="29"/>
      <c r="JBI258" s="29"/>
      <c r="JBJ258" s="29"/>
      <c r="JBK258" s="29"/>
      <c r="JBL258" s="29"/>
      <c r="JBM258" s="29"/>
      <c r="JBN258" s="29"/>
      <c r="JBO258" s="29"/>
      <c r="JBP258" s="29"/>
      <c r="JBQ258" s="29"/>
      <c r="JBR258" s="29"/>
      <c r="JBS258" s="29"/>
      <c r="JBT258" s="29"/>
      <c r="JBU258" s="29"/>
      <c r="JBV258" s="29"/>
      <c r="JBW258" s="29"/>
      <c r="JBX258" s="29"/>
      <c r="JBY258" s="29"/>
      <c r="JBZ258" s="29"/>
      <c r="JCA258" s="29"/>
      <c r="JCB258" s="29"/>
      <c r="JCC258" s="29"/>
      <c r="JCD258" s="29"/>
      <c r="JCE258" s="29"/>
      <c r="JCF258" s="29"/>
      <c r="JCG258" s="29"/>
      <c r="JCH258" s="29"/>
      <c r="JCI258" s="29"/>
      <c r="JCJ258" s="29"/>
      <c r="JCK258" s="29"/>
      <c r="JCL258" s="29"/>
      <c r="JCM258" s="29"/>
      <c r="JCN258" s="29"/>
      <c r="JCO258" s="29"/>
      <c r="JCP258" s="29"/>
      <c r="JCQ258" s="29"/>
      <c r="JCR258" s="29"/>
      <c r="JCS258" s="29"/>
      <c r="JCT258" s="29"/>
      <c r="JCU258" s="29"/>
      <c r="JCV258" s="29"/>
      <c r="JCW258" s="29"/>
      <c r="JCX258" s="29"/>
      <c r="JCY258" s="29"/>
      <c r="JCZ258" s="29"/>
      <c r="JDA258" s="29"/>
      <c r="JDB258" s="29"/>
      <c r="JDC258" s="29"/>
      <c r="JDD258" s="29"/>
      <c r="JDE258" s="29"/>
      <c r="JDF258" s="29"/>
      <c r="JDG258" s="29"/>
      <c r="JDH258" s="29"/>
      <c r="JDI258" s="29"/>
      <c r="JDJ258" s="29"/>
      <c r="JDK258" s="29"/>
      <c r="JDL258" s="29"/>
      <c r="JDM258" s="29"/>
      <c r="JDN258" s="29"/>
      <c r="JDO258" s="29"/>
      <c r="JDP258" s="29"/>
      <c r="JDQ258" s="29"/>
      <c r="JDR258" s="29"/>
      <c r="JDS258" s="29"/>
      <c r="JDT258" s="29"/>
      <c r="JDU258" s="29"/>
      <c r="JDV258" s="29"/>
      <c r="JDW258" s="29"/>
      <c r="JDX258" s="29"/>
      <c r="JDY258" s="29"/>
      <c r="JDZ258" s="29"/>
      <c r="JEA258" s="29"/>
      <c r="JEB258" s="29"/>
      <c r="JEC258" s="29"/>
      <c r="JED258" s="29"/>
      <c r="JEE258" s="29"/>
      <c r="JEF258" s="29"/>
      <c r="JEG258" s="29"/>
      <c r="JEH258" s="29"/>
      <c r="JEI258" s="29"/>
      <c r="JEJ258" s="29"/>
      <c r="JEK258" s="29"/>
      <c r="JEL258" s="29"/>
      <c r="JEM258" s="29"/>
      <c r="JEN258" s="29"/>
      <c r="JEO258" s="29"/>
      <c r="JEP258" s="29"/>
      <c r="JEQ258" s="29"/>
      <c r="JER258" s="29"/>
      <c r="JES258" s="29"/>
      <c r="JET258" s="29"/>
      <c r="JEU258" s="29"/>
      <c r="JEV258" s="29"/>
      <c r="JEW258" s="29"/>
      <c r="JEX258" s="29"/>
      <c r="JEY258" s="29"/>
      <c r="JEZ258" s="29"/>
      <c r="JFA258" s="29"/>
      <c r="JFB258" s="29"/>
      <c r="JFC258" s="29"/>
      <c r="JFD258" s="29"/>
      <c r="JFE258" s="29"/>
      <c r="JFF258" s="29"/>
      <c r="JFG258" s="29"/>
      <c r="JFH258" s="29"/>
      <c r="JFI258" s="29"/>
      <c r="JFJ258" s="29"/>
      <c r="JFK258" s="29"/>
      <c r="JFL258" s="29"/>
      <c r="JFM258" s="29"/>
      <c r="JFN258" s="29"/>
      <c r="JFO258" s="29"/>
      <c r="JFP258" s="29"/>
      <c r="JFQ258" s="29"/>
      <c r="JFR258" s="29"/>
      <c r="JFS258" s="29"/>
      <c r="JFT258" s="29"/>
      <c r="JFU258" s="29"/>
      <c r="JFV258" s="29"/>
      <c r="JFW258" s="29"/>
      <c r="JFX258" s="29"/>
      <c r="JFY258" s="29"/>
      <c r="JFZ258" s="29"/>
      <c r="JGA258" s="29"/>
      <c r="JGB258" s="29"/>
      <c r="JGC258" s="29"/>
      <c r="JGD258" s="29"/>
      <c r="JGE258" s="29"/>
      <c r="JGF258" s="29"/>
      <c r="JGG258" s="29"/>
      <c r="JGH258" s="29"/>
      <c r="JGI258" s="29"/>
      <c r="JGJ258" s="29"/>
      <c r="JGK258" s="29"/>
      <c r="JGL258" s="29"/>
      <c r="JGM258" s="29"/>
      <c r="JGN258" s="29"/>
      <c r="JGO258" s="29"/>
      <c r="JGP258" s="29"/>
      <c r="JGQ258" s="29"/>
      <c r="JGR258" s="29"/>
      <c r="JGS258" s="29"/>
      <c r="JGT258" s="29"/>
      <c r="JGU258" s="29"/>
      <c r="JGV258" s="29"/>
      <c r="JGW258" s="29"/>
      <c r="JGX258" s="29"/>
      <c r="JGY258" s="29"/>
      <c r="JGZ258" s="29"/>
      <c r="JHA258" s="29"/>
      <c r="JHB258" s="29"/>
      <c r="JHC258" s="29"/>
      <c r="JHD258" s="29"/>
      <c r="JHE258" s="29"/>
      <c r="JHF258" s="29"/>
      <c r="JHG258" s="29"/>
      <c r="JHH258" s="29"/>
      <c r="JHI258" s="29"/>
      <c r="JHJ258" s="29"/>
      <c r="JHK258" s="29"/>
      <c r="JHL258" s="29"/>
      <c r="JHM258" s="29"/>
      <c r="JHN258" s="29"/>
      <c r="JHO258" s="29"/>
      <c r="JHP258" s="29"/>
      <c r="JHQ258" s="29"/>
      <c r="JHR258" s="29"/>
      <c r="JHS258" s="29"/>
      <c r="JHT258" s="29"/>
      <c r="JHU258" s="29"/>
      <c r="JHV258" s="29"/>
      <c r="JHW258" s="29"/>
      <c r="JHX258" s="29"/>
      <c r="JHY258" s="29"/>
      <c r="JHZ258" s="29"/>
      <c r="JIA258" s="29"/>
      <c r="JIB258" s="29"/>
      <c r="JIC258" s="29"/>
      <c r="JID258" s="29"/>
      <c r="JIE258" s="29"/>
      <c r="JIF258" s="29"/>
      <c r="JIG258" s="29"/>
      <c r="JIH258" s="29"/>
      <c r="JII258" s="29"/>
      <c r="JIJ258" s="29"/>
      <c r="JIK258" s="29"/>
      <c r="JIL258" s="29"/>
      <c r="JIM258" s="29"/>
      <c r="JIN258" s="29"/>
      <c r="JIO258" s="29"/>
      <c r="JIP258" s="29"/>
      <c r="JIQ258" s="29"/>
      <c r="JIR258" s="29"/>
      <c r="JIS258" s="29"/>
      <c r="JIT258" s="29"/>
      <c r="JIU258" s="29"/>
      <c r="JIV258" s="29"/>
      <c r="JIW258" s="29"/>
      <c r="JIX258" s="29"/>
      <c r="JIY258" s="29"/>
      <c r="JIZ258" s="29"/>
      <c r="JJA258" s="29"/>
      <c r="JJB258" s="29"/>
      <c r="JJC258" s="29"/>
      <c r="JJD258" s="29"/>
      <c r="JJE258" s="29"/>
      <c r="JJF258" s="29"/>
      <c r="JJG258" s="29"/>
      <c r="JJH258" s="29"/>
      <c r="JJI258" s="29"/>
      <c r="JJJ258" s="29"/>
      <c r="JJK258" s="29"/>
      <c r="JJL258" s="29"/>
      <c r="JJM258" s="29"/>
      <c r="JJN258" s="29"/>
      <c r="JJO258" s="29"/>
      <c r="JJP258" s="29"/>
      <c r="JJQ258" s="29"/>
      <c r="JJR258" s="29"/>
      <c r="JJS258" s="29"/>
      <c r="JJT258" s="29"/>
      <c r="JJU258" s="29"/>
      <c r="JJV258" s="29"/>
      <c r="JJW258" s="29"/>
      <c r="JJX258" s="29"/>
      <c r="JJY258" s="29"/>
      <c r="JJZ258" s="29"/>
      <c r="JKA258" s="29"/>
      <c r="JKB258" s="29"/>
      <c r="JKC258" s="29"/>
      <c r="JKD258" s="29"/>
      <c r="JKE258" s="29"/>
      <c r="JKF258" s="29"/>
      <c r="JKG258" s="29"/>
      <c r="JKH258" s="29"/>
      <c r="JKI258" s="29"/>
      <c r="JKJ258" s="29"/>
      <c r="JKK258" s="29"/>
      <c r="JKL258" s="29"/>
      <c r="JKM258" s="29"/>
      <c r="JKN258" s="29"/>
      <c r="JKO258" s="29"/>
      <c r="JKP258" s="29"/>
      <c r="JKQ258" s="29"/>
      <c r="JKR258" s="29"/>
      <c r="JKS258" s="29"/>
      <c r="JKT258" s="29"/>
      <c r="JKU258" s="29"/>
      <c r="JKV258" s="29"/>
      <c r="JKW258" s="29"/>
      <c r="JKX258" s="29"/>
      <c r="JKY258" s="29"/>
      <c r="JKZ258" s="29"/>
      <c r="JLA258" s="29"/>
      <c r="JLB258" s="29"/>
      <c r="JLC258" s="29"/>
      <c r="JLD258" s="29"/>
      <c r="JLE258" s="29"/>
      <c r="JLF258" s="29"/>
      <c r="JLG258" s="29"/>
      <c r="JLH258" s="29"/>
      <c r="JLI258" s="29"/>
      <c r="JLJ258" s="29"/>
      <c r="JLK258" s="29"/>
      <c r="JLL258" s="29"/>
      <c r="JLM258" s="29"/>
      <c r="JLN258" s="29"/>
      <c r="JLO258" s="29"/>
      <c r="JLP258" s="29"/>
      <c r="JLQ258" s="29"/>
      <c r="JLR258" s="29"/>
      <c r="JLS258" s="29"/>
      <c r="JLT258" s="29"/>
      <c r="JLU258" s="29"/>
      <c r="JLV258" s="29"/>
      <c r="JLW258" s="29"/>
      <c r="JLX258" s="29"/>
      <c r="JLY258" s="29"/>
      <c r="JLZ258" s="29"/>
      <c r="JMA258" s="29"/>
      <c r="JMB258" s="29"/>
      <c r="JMC258" s="29"/>
      <c r="JMD258" s="29"/>
      <c r="JME258" s="29"/>
      <c r="JMF258" s="29"/>
      <c r="JMG258" s="29"/>
      <c r="JMH258" s="29"/>
      <c r="JMI258" s="29"/>
      <c r="JMJ258" s="29"/>
      <c r="JMK258" s="29"/>
      <c r="JML258" s="29"/>
      <c r="JMM258" s="29"/>
      <c r="JMN258" s="29"/>
      <c r="JMO258" s="29"/>
      <c r="JMP258" s="29"/>
      <c r="JMQ258" s="29"/>
      <c r="JMR258" s="29"/>
      <c r="JMS258" s="29"/>
      <c r="JMT258" s="29"/>
      <c r="JMU258" s="29"/>
      <c r="JMV258" s="29"/>
      <c r="JMW258" s="29"/>
      <c r="JMX258" s="29"/>
      <c r="JMY258" s="29"/>
      <c r="JMZ258" s="29"/>
      <c r="JNA258" s="29"/>
      <c r="JNB258" s="29"/>
      <c r="JNC258" s="29"/>
      <c r="JND258" s="29"/>
      <c r="JNE258" s="29"/>
      <c r="JNF258" s="29"/>
      <c r="JNG258" s="29"/>
      <c r="JNH258" s="29"/>
      <c r="JNI258" s="29"/>
      <c r="JNJ258" s="29"/>
      <c r="JNK258" s="29"/>
      <c r="JNL258" s="29"/>
      <c r="JNM258" s="29"/>
      <c r="JNN258" s="29"/>
      <c r="JNO258" s="29"/>
      <c r="JNP258" s="29"/>
      <c r="JNQ258" s="29"/>
      <c r="JNR258" s="29"/>
      <c r="JNS258" s="29"/>
      <c r="JNT258" s="29"/>
      <c r="JNU258" s="29"/>
      <c r="JNV258" s="29"/>
      <c r="JNW258" s="29"/>
      <c r="JNX258" s="29"/>
      <c r="JNY258" s="29"/>
      <c r="JNZ258" s="29"/>
      <c r="JOA258" s="29"/>
      <c r="JOB258" s="29"/>
      <c r="JOC258" s="29"/>
      <c r="JOD258" s="29"/>
      <c r="JOE258" s="29"/>
      <c r="JOF258" s="29"/>
      <c r="JOG258" s="29"/>
      <c r="JOH258" s="29"/>
      <c r="JOI258" s="29"/>
      <c r="JOJ258" s="29"/>
      <c r="JOK258" s="29"/>
      <c r="JOL258" s="29"/>
      <c r="JOM258" s="29"/>
      <c r="JON258" s="29"/>
      <c r="JOO258" s="29"/>
      <c r="JOP258" s="29"/>
      <c r="JOQ258" s="29"/>
      <c r="JOR258" s="29"/>
      <c r="JOS258" s="29"/>
      <c r="JOT258" s="29"/>
      <c r="JOU258" s="29"/>
      <c r="JOV258" s="29"/>
      <c r="JOW258" s="29"/>
      <c r="JOX258" s="29"/>
      <c r="JOY258" s="29"/>
      <c r="JOZ258" s="29"/>
      <c r="JPA258" s="29"/>
      <c r="JPB258" s="29"/>
      <c r="JPC258" s="29"/>
      <c r="JPD258" s="29"/>
      <c r="JPE258" s="29"/>
      <c r="JPF258" s="29"/>
      <c r="JPG258" s="29"/>
      <c r="JPH258" s="29"/>
      <c r="JPI258" s="29"/>
      <c r="JPJ258" s="29"/>
      <c r="JPK258" s="29"/>
      <c r="JPL258" s="29"/>
      <c r="JPM258" s="29"/>
      <c r="JPN258" s="29"/>
      <c r="JPO258" s="29"/>
      <c r="JPP258" s="29"/>
      <c r="JPQ258" s="29"/>
      <c r="JPR258" s="29"/>
      <c r="JPS258" s="29"/>
      <c r="JPT258" s="29"/>
      <c r="JPU258" s="29"/>
      <c r="JPV258" s="29"/>
      <c r="JPW258" s="29"/>
      <c r="JPX258" s="29"/>
      <c r="JPY258" s="29"/>
      <c r="JPZ258" s="29"/>
      <c r="JQA258" s="29"/>
      <c r="JQB258" s="29"/>
      <c r="JQC258" s="29"/>
      <c r="JQD258" s="29"/>
      <c r="JQE258" s="29"/>
      <c r="JQF258" s="29"/>
      <c r="JQG258" s="29"/>
      <c r="JQH258" s="29"/>
      <c r="JQI258" s="29"/>
      <c r="JQJ258" s="29"/>
      <c r="JQK258" s="29"/>
      <c r="JQL258" s="29"/>
      <c r="JQM258" s="29"/>
      <c r="JQN258" s="29"/>
      <c r="JQO258" s="29"/>
      <c r="JQP258" s="29"/>
      <c r="JQQ258" s="29"/>
      <c r="JQR258" s="29"/>
      <c r="JQS258" s="29"/>
      <c r="JQT258" s="29"/>
      <c r="JQU258" s="29"/>
      <c r="JQV258" s="29"/>
      <c r="JQW258" s="29"/>
      <c r="JQX258" s="29"/>
      <c r="JQY258" s="29"/>
      <c r="JQZ258" s="29"/>
      <c r="JRA258" s="29"/>
      <c r="JRB258" s="29"/>
      <c r="JRC258" s="29"/>
      <c r="JRD258" s="29"/>
      <c r="JRE258" s="29"/>
      <c r="JRF258" s="29"/>
      <c r="JRG258" s="29"/>
      <c r="JRH258" s="29"/>
      <c r="JRI258" s="29"/>
      <c r="JRJ258" s="29"/>
      <c r="JRK258" s="29"/>
      <c r="JRL258" s="29"/>
      <c r="JRM258" s="29"/>
      <c r="JRN258" s="29"/>
      <c r="JRO258" s="29"/>
      <c r="JRP258" s="29"/>
      <c r="JRQ258" s="29"/>
      <c r="JRR258" s="29"/>
      <c r="JRS258" s="29"/>
      <c r="JRT258" s="29"/>
      <c r="JRU258" s="29"/>
      <c r="JRV258" s="29"/>
      <c r="JRW258" s="29"/>
      <c r="JRX258" s="29"/>
      <c r="JRY258" s="29"/>
      <c r="JRZ258" s="29"/>
      <c r="JSA258" s="29"/>
      <c r="JSB258" s="29"/>
      <c r="JSC258" s="29"/>
      <c r="JSD258" s="29"/>
      <c r="JSE258" s="29"/>
      <c r="JSF258" s="29"/>
      <c r="JSG258" s="29"/>
      <c r="JSH258" s="29"/>
      <c r="JSI258" s="29"/>
      <c r="JSJ258" s="29"/>
      <c r="JSK258" s="29"/>
      <c r="JSL258" s="29"/>
      <c r="JSM258" s="29"/>
      <c r="JSN258" s="29"/>
      <c r="JSO258" s="29"/>
      <c r="JSP258" s="29"/>
      <c r="JSQ258" s="29"/>
      <c r="JSR258" s="29"/>
      <c r="JSS258" s="29"/>
      <c r="JST258" s="29"/>
      <c r="JSU258" s="29"/>
      <c r="JSV258" s="29"/>
      <c r="JSW258" s="29"/>
      <c r="JSX258" s="29"/>
      <c r="JSY258" s="29"/>
      <c r="JSZ258" s="29"/>
      <c r="JTA258" s="29"/>
      <c r="JTB258" s="29"/>
      <c r="JTC258" s="29"/>
      <c r="JTD258" s="29"/>
      <c r="JTE258" s="29"/>
      <c r="JTF258" s="29"/>
      <c r="JTG258" s="29"/>
      <c r="JTH258" s="29"/>
      <c r="JTI258" s="29"/>
      <c r="JTJ258" s="29"/>
      <c r="JTK258" s="29"/>
      <c r="JTL258" s="29"/>
      <c r="JTM258" s="29"/>
      <c r="JTN258" s="29"/>
      <c r="JTO258" s="29"/>
      <c r="JTP258" s="29"/>
      <c r="JTQ258" s="29"/>
      <c r="JTR258" s="29"/>
      <c r="JTS258" s="29"/>
      <c r="JTT258" s="29"/>
      <c r="JTU258" s="29"/>
      <c r="JTV258" s="29"/>
      <c r="JTW258" s="29"/>
      <c r="JTX258" s="29"/>
      <c r="JTY258" s="29"/>
      <c r="JTZ258" s="29"/>
      <c r="JUA258" s="29"/>
      <c r="JUB258" s="29"/>
      <c r="JUC258" s="29"/>
      <c r="JUD258" s="29"/>
      <c r="JUE258" s="29"/>
      <c r="JUF258" s="29"/>
      <c r="JUG258" s="29"/>
      <c r="JUH258" s="29"/>
      <c r="JUI258" s="29"/>
      <c r="JUJ258" s="29"/>
      <c r="JUK258" s="29"/>
      <c r="JUL258" s="29"/>
      <c r="JUM258" s="29"/>
      <c r="JUN258" s="29"/>
      <c r="JUO258" s="29"/>
      <c r="JUP258" s="29"/>
      <c r="JUQ258" s="29"/>
      <c r="JUR258" s="29"/>
      <c r="JUS258" s="29"/>
      <c r="JUT258" s="29"/>
      <c r="JUU258" s="29"/>
      <c r="JUV258" s="29"/>
      <c r="JUW258" s="29"/>
      <c r="JUX258" s="29"/>
      <c r="JUY258" s="29"/>
      <c r="JUZ258" s="29"/>
      <c r="JVA258" s="29"/>
      <c r="JVB258" s="29"/>
      <c r="JVC258" s="29"/>
      <c r="JVD258" s="29"/>
      <c r="JVE258" s="29"/>
      <c r="JVF258" s="29"/>
      <c r="JVG258" s="29"/>
      <c r="JVH258" s="29"/>
      <c r="JVI258" s="29"/>
      <c r="JVJ258" s="29"/>
      <c r="JVK258" s="29"/>
      <c r="JVL258" s="29"/>
      <c r="JVM258" s="29"/>
      <c r="JVN258" s="29"/>
      <c r="JVO258" s="29"/>
      <c r="JVP258" s="29"/>
      <c r="JVQ258" s="29"/>
      <c r="JVR258" s="29"/>
      <c r="JVS258" s="29"/>
      <c r="JVT258" s="29"/>
      <c r="JVU258" s="29"/>
      <c r="JVV258" s="29"/>
      <c r="JVW258" s="29"/>
      <c r="JVX258" s="29"/>
      <c r="JVY258" s="29"/>
      <c r="JVZ258" s="29"/>
      <c r="JWA258" s="29"/>
      <c r="JWB258" s="29"/>
      <c r="JWC258" s="29"/>
      <c r="JWD258" s="29"/>
      <c r="JWE258" s="29"/>
      <c r="JWF258" s="29"/>
      <c r="JWG258" s="29"/>
      <c r="JWH258" s="29"/>
      <c r="JWI258" s="29"/>
      <c r="JWJ258" s="29"/>
      <c r="JWK258" s="29"/>
      <c r="JWL258" s="29"/>
      <c r="JWM258" s="29"/>
      <c r="JWN258" s="29"/>
      <c r="JWO258" s="29"/>
      <c r="JWP258" s="29"/>
      <c r="JWQ258" s="29"/>
      <c r="JWR258" s="29"/>
      <c r="JWS258" s="29"/>
      <c r="JWT258" s="29"/>
      <c r="JWU258" s="29"/>
      <c r="JWV258" s="29"/>
      <c r="JWW258" s="29"/>
      <c r="JWX258" s="29"/>
      <c r="JWY258" s="29"/>
      <c r="JWZ258" s="29"/>
      <c r="JXA258" s="29"/>
      <c r="JXB258" s="29"/>
      <c r="JXC258" s="29"/>
      <c r="JXD258" s="29"/>
      <c r="JXE258" s="29"/>
      <c r="JXF258" s="29"/>
      <c r="JXG258" s="29"/>
      <c r="JXH258" s="29"/>
      <c r="JXI258" s="29"/>
      <c r="JXJ258" s="29"/>
      <c r="JXK258" s="29"/>
      <c r="JXL258" s="29"/>
      <c r="JXM258" s="29"/>
      <c r="JXN258" s="29"/>
      <c r="JXO258" s="29"/>
      <c r="JXP258" s="29"/>
      <c r="JXQ258" s="29"/>
      <c r="JXR258" s="29"/>
      <c r="JXS258" s="29"/>
      <c r="JXT258" s="29"/>
      <c r="JXU258" s="29"/>
      <c r="JXV258" s="29"/>
      <c r="JXW258" s="29"/>
      <c r="JXX258" s="29"/>
      <c r="JXY258" s="29"/>
      <c r="JXZ258" s="29"/>
      <c r="JYA258" s="29"/>
      <c r="JYB258" s="29"/>
      <c r="JYC258" s="29"/>
      <c r="JYD258" s="29"/>
      <c r="JYE258" s="29"/>
      <c r="JYF258" s="29"/>
      <c r="JYG258" s="29"/>
      <c r="JYH258" s="29"/>
      <c r="JYI258" s="29"/>
      <c r="JYJ258" s="29"/>
      <c r="JYK258" s="29"/>
      <c r="JYL258" s="29"/>
      <c r="JYM258" s="29"/>
      <c r="JYN258" s="29"/>
      <c r="JYO258" s="29"/>
      <c r="JYP258" s="29"/>
      <c r="JYQ258" s="29"/>
      <c r="JYR258" s="29"/>
      <c r="JYS258" s="29"/>
      <c r="JYT258" s="29"/>
      <c r="JYU258" s="29"/>
      <c r="JYV258" s="29"/>
      <c r="JYW258" s="29"/>
      <c r="JYX258" s="29"/>
      <c r="JYY258" s="29"/>
      <c r="JYZ258" s="29"/>
      <c r="JZA258" s="29"/>
      <c r="JZB258" s="29"/>
      <c r="JZC258" s="29"/>
      <c r="JZD258" s="29"/>
      <c r="JZE258" s="29"/>
      <c r="JZF258" s="29"/>
      <c r="JZG258" s="29"/>
      <c r="JZH258" s="29"/>
      <c r="JZI258" s="29"/>
      <c r="JZJ258" s="29"/>
      <c r="JZK258" s="29"/>
      <c r="JZL258" s="29"/>
      <c r="JZM258" s="29"/>
      <c r="JZN258" s="29"/>
      <c r="JZO258" s="29"/>
      <c r="JZP258" s="29"/>
      <c r="JZQ258" s="29"/>
      <c r="JZR258" s="29"/>
      <c r="JZS258" s="29"/>
      <c r="JZT258" s="29"/>
      <c r="JZU258" s="29"/>
      <c r="JZV258" s="29"/>
      <c r="JZW258" s="29"/>
      <c r="JZX258" s="29"/>
      <c r="JZY258" s="29"/>
      <c r="JZZ258" s="29"/>
      <c r="KAA258" s="29"/>
      <c r="KAB258" s="29"/>
      <c r="KAC258" s="29"/>
      <c r="KAD258" s="29"/>
      <c r="KAE258" s="29"/>
      <c r="KAF258" s="29"/>
      <c r="KAG258" s="29"/>
      <c r="KAH258" s="29"/>
      <c r="KAI258" s="29"/>
      <c r="KAJ258" s="29"/>
      <c r="KAK258" s="29"/>
      <c r="KAL258" s="29"/>
      <c r="KAM258" s="29"/>
      <c r="KAN258" s="29"/>
      <c r="KAO258" s="29"/>
      <c r="KAP258" s="29"/>
      <c r="KAQ258" s="29"/>
      <c r="KAR258" s="29"/>
      <c r="KAS258" s="29"/>
      <c r="KAT258" s="29"/>
      <c r="KAU258" s="29"/>
      <c r="KAV258" s="29"/>
      <c r="KAW258" s="29"/>
      <c r="KAX258" s="29"/>
      <c r="KAY258" s="29"/>
      <c r="KAZ258" s="29"/>
      <c r="KBA258" s="29"/>
      <c r="KBB258" s="29"/>
      <c r="KBC258" s="29"/>
      <c r="KBD258" s="29"/>
      <c r="KBE258" s="29"/>
      <c r="KBF258" s="29"/>
      <c r="KBG258" s="29"/>
      <c r="KBH258" s="29"/>
      <c r="KBI258" s="29"/>
      <c r="KBJ258" s="29"/>
      <c r="KBK258" s="29"/>
      <c r="KBL258" s="29"/>
      <c r="KBM258" s="29"/>
      <c r="KBN258" s="29"/>
      <c r="KBO258" s="29"/>
      <c r="KBP258" s="29"/>
      <c r="KBQ258" s="29"/>
      <c r="KBR258" s="29"/>
      <c r="KBS258" s="29"/>
      <c r="KBT258" s="29"/>
      <c r="KBU258" s="29"/>
      <c r="KBV258" s="29"/>
      <c r="KBW258" s="29"/>
      <c r="KBX258" s="29"/>
      <c r="KBY258" s="29"/>
      <c r="KBZ258" s="29"/>
      <c r="KCA258" s="29"/>
      <c r="KCB258" s="29"/>
      <c r="KCC258" s="29"/>
      <c r="KCD258" s="29"/>
      <c r="KCE258" s="29"/>
      <c r="KCF258" s="29"/>
      <c r="KCG258" s="29"/>
      <c r="KCH258" s="29"/>
      <c r="KCI258" s="29"/>
      <c r="KCJ258" s="29"/>
      <c r="KCK258" s="29"/>
      <c r="KCL258" s="29"/>
      <c r="KCM258" s="29"/>
      <c r="KCN258" s="29"/>
      <c r="KCO258" s="29"/>
      <c r="KCP258" s="29"/>
      <c r="KCQ258" s="29"/>
      <c r="KCR258" s="29"/>
      <c r="KCS258" s="29"/>
      <c r="KCT258" s="29"/>
      <c r="KCU258" s="29"/>
      <c r="KCV258" s="29"/>
      <c r="KCW258" s="29"/>
      <c r="KCX258" s="29"/>
      <c r="KCY258" s="29"/>
      <c r="KCZ258" s="29"/>
      <c r="KDA258" s="29"/>
      <c r="KDB258" s="29"/>
      <c r="KDC258" s="29"/>
      <c r="KDD258" s="29"/>
      <c r="KDE258" s="29"/>
      <c r="KDF258" s="29"/>
      <c r="KDG258" s="29"/>
      <c r="KDH258" s="29"/>
      <c r="KDI258" s="29"/>
      <c r="KDJ258" s="29"/>
      <c r="KDK258" s="29"/>
      <c r="KDL258" s="29"/>
      <c r="KDM258" s="29"/>
      <c r="KDN258" s="29"/>
      <c r="KDO258" s="29"/>
      <c r="KDP258" s="29"/>
      <c r="KDQ258" s="29"/>
      <c r="KDR258" s="29"/>
      <c r="KDS258" s="29"/>
      <c r="KDT258" s="29"/>
      <c r="KDU258" s="29"/>
      <c r="KDV258" s="29"/>
      <c r="KDW258" s="29"/>
      <c r="KDX258" s="29"/>
      <c r="KDY258" s="29"/>
      <c r="KDZ258" s="29"/>
      <c r="KEA258" s="29"/>
      <c r="KEB258" s="29"/>
      <c r="KEC258" s="29"/>
      <c r="KED258" s="29"/>
      <c r="KEE258" s="29"/>
      <c r="KEF258" s="29"/>
      <c r="KEG258" s="29"/>
      <c r="KEH258" s="29"/>
      <c r="KEI258" s="29"/>
      <c r="KEJ258" s="29"/>
      <c r="KEK258" s="29"/>
      <c r="KEL258" s="29"/>
      <c r="KEM258" s="29"/>
      <c r="KEN258" s="29"/>
      <c r="KEO258" s="29"/>
      <c r="KEP258" s="29"/>
      <c r="KEQ258" s="29"/>
      <c r="KER258" s="29"/>
      <c r="KES258" s="29"/>
      <c r="KET258" s="29"/>
      <c r="KEU258" s="29"/>
      <c r="KEV258" s="29"/>
      <c r="KEW258" s="29"/>
      <c r="KEX258" s="29"/>
      <c r="KEY258" s="29"/>
      <c r="KEZ258" s="29"/>
      <c r="KFA258" s="29"/>
      <c r="KFB258" s="29"/>
      <c r="KFC258" s="29"/>
      <c r="KFD258" s="29"/>
      <c r="KFE258" s="29"/>
      <c r="KFF258" s="29"/>
      <c r="KFG258" s="29"/>
      <c r="KFH258" s="29"/>
      <c r="KFI258" s="29"/>
      <c r="KFJ258" s="29"/>
      <c r="KFK258" s="29"/>
      <c r="KFL258" s="29"/>
      <c r="KFM258" s="29"/>
      <c r="KFN258" s="29"/>
      <c r="KFO258" s="29"/>
      <c r="KFP258" s="29"/>
      <c r="KFQ258" s="29"/>
      <c r="KFR258" s="29"/>
      <c r="KFS258" s="29"/>
      <c r="KFT258" s="29"/>
      <c r="KFU258" s="29"/>
      <c r="KFV258" s="29"/>
      <c r="KFW258" s="29"/>
      <c r="KFX258" s="29"/>
      <c r="KFY258" s="29"/>
      <c r="KFZ258" s="29"/>
      <c r="KGA258" s="29"/>
      <c r="KGB258" s="29"/>
      <c r="KGC258" s="29"/>
      <c r="KGD258" s="29"/>
      <c r="KGE258" s="29"/>
      <c r="KGF258" s="29"/>
      <c r="KGG258" s="29"/>
      <c r="KGH258" s="29"/>
      <c r="KGI258" s="29"/>
      <c r="KGJ258" s="29"/>
      <c r="KGK258" s="29"/>
      <c r="KGL258" s="29"/>
      <c r="KGM258" s="29"/>
      <c r="KGN258" s="29"/>
      <c r="KGO258" s="29"/>
      <c r="KGP258" s="29"/>
      <c r="KGQ258" s="29"/>
      <c r="KGR258" s="29"/>
      <c r="KGS258" s="29"/>
      <c r="KGT258" s="29"/>
      <c r="KGU258" s="29"/>
      <c r="KGV258" s="29"/>
      <c r="KGW258" s="29"/>
      <c r="KGX258" s="29"/>
      <c r="KGY258" s="29"/>
      <c r="KGZ258" s="29"/>
      <c r="KHA258" s="29"/>
      <c r="KHB258" s="29"/>
      <c r="KHC258" s="29"/>
      <c r="KHD258" s="29"/>
      <c r="KHE258" s="29"/>
      <c r="KHF258" s="29"/>
      <c r="KHG258" s="29"/>
      <c r="KHH258" s="29"/>
      <c r="KHI258" s="29"/>
      <c r="KHJ258" s="29"/>
      <c r="KHK258" s="29"/>
      <c r="KHL258" s="29"/>
      <c r="KHM258" s="29"/>
      <c r="KHN258" s="29"/>
      <c r="KHO258" s="29"/>
      <c r="KHP258" s="29"/>
      <c r="KHQ258" s="29"/>
      <c r="KHR258" s="29"/>
      <c r="KHS258" s="29"/>
      <c r="KHT258" s="29"/>
      <c r="KHU258" s="29"/>
      <c r="KHV258" s="29"/>
      <c r="KHW258" s="29"/>
      <c r="KHX258" s="29"/>
      <c r="KHY258" s="29"/>
      <c r="KHZ258" s="29"/>
      <c r="KIA258" s="29"/>
      <c r="KIB258" s="29"/>
      <c r="KIC258" s="29"/>
      <c r="KID258" s="29"/>
      <c r="KIE258" s="29"/>
      <c r="KIF258" s="29"/>
      <c r="KIG258" s="29"/>
      <c r="KIH258" s="29"/>
      <c r="KII258" s="29"/>
      <c r="KIJ258" s="29"/>
      <c r="KIK258" s="29"/>
      <c r="KIL258" s="29"/>
      <c r="KIM258" s="29"/>
      <c r="KIN258" s="29"/>
      <c r="KIO258" s="29"/>
      <c r="KIP258" s="29"/>
      <c r="KIQ258" s="29"/>
      <c r="KIR258" s="29"/>
      <c r="KIS258" s="29"/>
      <c r="KIT258" s="29"/>
      <c r="KIU258" s="29"/>
      <c r="KIV258" s="29"/>
      <c r="KIW258" s="29"/>
      <c r="KIX258" s="29"/>
      <c r="KIY258" s="29"/>
      <c r="KIZ258" s="29"/>
      <c r="KJA258" s="29"/>
      <c r="KJB258" s="29"/>
      <c r="KJC258" s="29"/>
      <c r="KJD258" s="29"/>
      <c r="KJE258" s="29"/>
      <c r="KJF258" s="29"/>
      <c r="KJG258" s="29"/>
      <c r="KJH258" s="29"/>
      <c r="KJI258" s="29"/>
      <c r="KJJ258" s="29"/>
      <c r="KJK258" s="29"/>
      <c r="KJL258" s="29"/>
      <c r="KJM258" s="29"/>
      <c r="KJN258" s="29"/>
      <c r="KJO258" s="29"/>
      <c r="KJP258" s="29"/>
      <c r="KJQ258" s="29"/>
      <c r="KJR258" s="29"/>
      <c r="KJS258" s="29"/>
      <c r="KJT258" s="29"/>
      <c r="KJU258" s="29"/>
      <c r="KJV258" s="29"/>
      <c r="KJW258" s="29"/>
      <c r="KJX258" s="29"/>
      <c r="KJY258" s="29"/>
      <c r="KJZ258" s="29"/>
      <c r="KKA258" s="29"/>
      <c r="KKB258" s="29"/>
      <c r="KKC258" s="29"/>
      <c r="KKD258" s="29"/>
      <c r="KKE258" s="29"/>
      <c r="KKF258" s="29"/>
      <c r="KKG258" s="29"/>
      <c r="KKH258" s="29"/>
      <c r="KKI258" s="29"/>
      <c r="KKJ258" s="29"/>
      <c r="KKK258" s="29"/>
      <c r="KKL258" s="29"/>
      <c r="KKM258" s="29"/>
      <c r="KKN258" s="29"/>
      <c r="KKO258" s="29"/>
      <c r="KKP258" s="29"/>
      <c r="KKQ258" s="29"/>
      <c r="KKR258" s="29"/>
      <c r="KKS258" s="29"/>
      <c r="KKT258" s="29"/>
      <c r="KKU258" s="29"/>
      <c r="KKV258" s="29"/>
      <c r="KKW258" s="29"/>
      <c r="KKX258" s="29"/>
      <c r="KKY258" s="29"/>
      <c r="KKZ258" s="29"/>
      <c r="KLA258" s="29"/>
      <c r="KLB258" s="29"/>
      <c r="KLC258" s="29"/>
      <c r="KLD258" s="29"/>
      <c r="KLE258" s="29"/>
      <c r="KLF258" s="29"/>
      <c r="KLG258" s="29"/>
      <c r="KLH258" s="29"/>
      <c r="KLI258" s="29"/>
      <c r="KLJ258" s="29"/>
      <c r="KLK258" s="29"/>
      <c r="KLL258" s="29"/>
      <c r="KLM258" s="29"/>
      <c r="KLN258" s="29"/>
      <c r="KLO258" s="29"/>
      <c r="KLP258" s="29"/>
      <c r="KLQ258" s="29"/>
      <c r="KLR258" s="29"/>
      <c r="KLS258" s="29"/>
      <c r="KLT258" s="29"/>
      <c r="KLU258" s="29"/>
      <c r="KLV258" s="29"/>
      <c r="KLW258" s="29"/>
      <c r="KLX258" s="29"/>
      <c r="KLY258" s="29"/>
      <c r="KLZ258" s="29"/>
      <c r="KMA258" s="29"/>
      <c r="KMB258" s="29"/>
      <c r="KMC258" s="29"/>
      <c r="KMD258" s="29"/>
      <c r="KME258" s="29"/>
      <c r="KMF258" s="29"/>
      <c r="KMG258" s="29"/>
      <c r="KMH258" s="29"/>
      <c r="KMI258" s="29"/>
      <c r="KMJ258" s="29"/>
      <c r="KMK258" s="29"/>
      <c r="KML258" s="29"/>
      <c r="KMM258" s="29"/>
      <c r="KMN258" s="29"/>
      <c r="KMO258" s="29"/>
      <c r="KMP258" s="29"/>
      <c r="KMQ258" s="29"/>
      <c r="KMR258" s="29"/>
      <c r="KMS258" s="29"/>
      <c r="KMT258" s="29"/>
      <c r="KMU258" s="29"/>
      <c r="KMV258" s="29"/>
      <c r="KMW258" s="29"/>
      <c r="KMX258" s="29"/>
      <c r="KMY258" s="29"/>
      <c r="KMZ258" s="29"/>
      <c r="KNA258" s="29"/>
      <c r="KNB258" s="29"/>
      <c r="KNC258" s="29"/>
      <c r="KND258" s="29"/>
      <c r="KNE258" s="29"/>
      <c r="KNF258" s="29"/>
      <c r="KNG258" s="29"/>
      <c r="KNH258" s="29"/>
      <c r="KNI258" s="29"/>
      <c r="KNJ258" s="29"/>
      <c r="KNK258" s="29"/>
      <c r="KNL258" s="29"/>
      <c r="KNM258" s="29"/>
      <c r="KNN258" s="29"/>
      <c r="KNO258" s="29"/>
      <c r="KNP258" s="29"/>
      <c r="KNQ258" s="29"/>
      <c r="KNR258" s="29"/>
      <c r="KNS258" s="29"/>
      <c r="KNT258" s="29"/>
      <c r="KNU258" s="29"/>
      <c r="KNV258" s="29"/>
      <c r="KNW258" s="29"/>
      <c r="KNX258" s="29"/>
      <c r="KNY258" s="29"/>
      <c r="KNZ258" s="29"/>
      <c r="KOA258" s="29"/>
      <c r="KOB258" s="29"/>
      <c r="KOC258" s="29"/>
      <c r="KOD258" s="29"/>
      <c r="KOE258" s="29"/>
      <c r="KOF258" s="29"/>
      <c r="KOG258" s="29"/>
      <c r="KOH258" s="29"/>
      <c r="KOI258" s="29"/>
      <c r="KOJ258" s="29"/>
      <c r="KOK258" s="29"/>
      <c r="KOL258" s="29"/>
      <c r="KOM258" s="29"/>
      <c r="KON258" s="29"/>
      <c r="KOO258" s="29"/>
      <c r="KOP258" s="29"/>
      <c r="KOQ258" s="29"/>
      <c r="KOR258" s="29"/>
      <c r="KOS258" s="29"/>
      <c r="KOT258" s="29"/>
      <c r="KOU258" s="29"/>
      <c r="KOV258" s="29"/>
      <c r="KOW258" s="29"/>
      <c r="KOX258" s="29"/>
      <c r="KOY258" s="29"/>
      <c r="KOZ258" s="29"/>
      <c r="KPA258" s="29"/>
      <c r="KPB258" s="29"/>
      <c r="KPC258" s="29"/>
      <c r="KPD258" s="29"/>
      <c r="KPE258" s="29"/>
      <c r="KPF258" s="29"/>
      <c r="KPG258" s="29"/>
      <c r="KPH258" s="29"/>
      <c r="KPI258" s="29"/>
      <c r="KPJ258" s="29"/>
      <c r="KPK258" s="29"/>
      <c r="KPL258" s="29"/>
      <c r="KPM258" s="29"/>
      <c r="KPN258" s="29"/>
      <c r="KPO258" s="29"/>
      <c r="KPP258" s="29"/>
      <c r="KPQ258" s="29"/>
      <c r="KPR258" s="29"/>
      <c r="KPS258" s="29"/>
      <c r="KPT258" s="29"/>
      <c r="KPU258" s="29"/>
      <c r="KPV258" s="29"/>
      <c r="KPW258" s="29"/>
      <c r="KPX258" s="29"/>
      <c r="KPY258" s="29"/>
      <c r="KPZ258" s="29"/>
      <c r="KQA258" s="29"/>
      <c r="KQB258" s="29"/>
      <c r="KQC258" s="29"/>
      <c r="KQD258" s="29"/>
      <c r="KQE258" s="29"/>
      <c r="KQF258" s="29"/>
      <c r="KQG258" s="29"/>
      <c r="KQH258" s="29"/>
      <c r="KQI258" s="29"/>
      <c r="KQJ258" s="29"/>
      <c r="KQK258" s="29"/>
      <c r="KQL258" s="29"/>
      <c r="KQM258" s="29"/>
      <c r="KQN258" s="29"/>
      <c r="KQO258" s="29"/>
      <c r="KQP258" s="29"/>
      <c r="KQQ258" s="29"/>
      <c r="KQR258" s="29"/>
      <c r="KQS258" s="29"/>
      <c r="KQT258" s="29"/>
      <c r="KQU258" s="29"/>
      <c r="KQV258" s="29"/>
      <c r="KQW258" s="29"/>
      <c r="KQX258" s="29"/>
      <c r="KQY258" s="29"/>
      <c r="KQZ258" s="29"/>
      <c r="KRA258" s="29"/>
      <c r="KRB258" s="29"/>
      <c r="KRC258" s="29"/>
      <c r="KRD258" s="29"/>
      <c r="KRE258" s="29"/>
      <c r="KRF258" s="29"/>
      <c r="KRG258" s="29"/>
      <c r="KRH258" s="29"/>
      <c r="KRI258" s="29"/>
      <c r="KRJ258" s="29"/>
      <c r="KRK258" s="29"/>
      <c r="KRL258" s="29"/>
      <c r="KRM258" s="29"/>
      <c r="KRN258" s="29"/>
      <c r="KRO258" s="29"/>
      <c r="KRP258" s="29"/>
      <c r="KRQ258" s="29"/>
      <c r="KRR258" s="29"/>
      <c r="KRS258" s="29"/>
      <c r="KRT258" s="29"/>
      <c r="KRU258" s="29"/>
      <c r="KRV258" s="29"/>
      <c r="KRW258" s="29"/>
      <c r="KRX258" s="29"/>
      <c r="KRY258" s="29"/>
      <c r="KRZ258" s="29"/>
      <c r="KSA258" s="29"/>
      <c r="KSB258" s="29"/>
      <c r="KSC258" s="29"/>
      <c r="KSD258" s="29"/>
      <c r="KSE258" s="29"/>
      <c r="KSF258" s="29"/>
      <c r="KSG258" s="29"/>
      <c r="KSH258" s="29"/>
      <c r="KSI258" s="29"/>
      <c r="KSJ258" s="29"/>
      <c r="KSK258" s="29"/>
      <c r="KSL258" s="29"/>
      <c r="KSM258" s="29"/>
      <c r="KSN258" s="29"/>
      <c r="KSO258" s="29"/>
      <c r="KSP258" s="29"/>
      <c r="KSQ258" s="29"/>
      <c r="KSR258" s="29"/>
      <c r="KSS258" s="29"/>
      <c r="KST258" s="29"/>
      <c r="KSU258" s="29"/>
      <c r="KSV258" s="29"/>
      <c r="KSW258" s="29"/>
      <c r="KSX258" s="29"/>
      <c r="KSY258" s="29"/>
      <c r="KSZ258" s="29"/>
      <c r="KTA258" s="29"/>
      <c r="KTB258" s="29"/>
      <c r="KTC258" s="29"/>
      <c r="KTD258" s="29"/>
      <c r="KTE258" s="29"/>
      <c r="KTF258" s="29"/>
      <c r="KTG258" s="29"/>
      <c r="KTH258" s="29"/>
      <c r="KTI258" s="29"/>
      <c r="KTJ258" s="29"/>
      <c r="KTK258" s="29"/>
      <c r="KTL258" s="29"/>
      <c r="KTM258" s="29"/>
      <c r="KTN258" s="29"/>
      <c r="KTO258" s="29"/>
      <c r="KTP258" s="29"/>
      <c r="KTQ258" s="29"/>
      <c r="KTR258" s="29"/>
      <c r="KTS258" s="29"/>
      <c r="KTT258" s="29"/>
      <c r="KTU258" s="29"/>
      <c r="KTV258" s="29"/>
      <c r="KTW258" s="29"/>
      <c r="KTX258" s="29"/>
      <c r="KTY258" s="29"/>
      <c r="KTZ258" s="29"/>
      <c r="KUA258" s="29"/>
      <c r="KUB258" s="29"/>
      <c r="KUC258" s="29"/>
      <c r="KUD258" s="29"/>
      <c r="KUE258" s="29"/>
      <c r="KUF258" s="29"/>
      <c r="KUG258" s="29"/>
      <c r="KUH258" s="29"/>
      <c r="KUI258" s="29"/>
      <c r="KUJ258" s="29"/>
      <c r="KUK258" s="29"/>
      <c r="KUL258" s="29"/>
      <c r="KUM258" s="29"/>
      <c r="KUN258" s="29"/>
      <c r="KUO258" s="29"/>
      <c r="KUP258" s="29"/>
      <c r="KUQ258" s="29"/>
      <c r="KUR258" s="29"/>
      <c r="KUS258" s="29"/>
      <c r="KUT258" s="29"/>
      <c r="KUU258" s="29"/>
      <c r="KUV258" s="29"/>
      <c r="KUW258" s="29"/>
      <c r="KUX258" s="29"/>
      <c r="KUY258" s="29"/>
      <c r="KUZ258" s="29"/>
      <c r="KVA258" s="29"/>
      <c r="KVB258" s="29"/>
      <c r="KVC258" s="29"/>
      <c r="KVD258" s="29"/>
      <c r="KVE258" s="29"/>
      <c r="KVF258" s="29"/>
      <c r="KVG258" s="29"/>
      <c r="KVH258" s="29"/>
      <c r="KVI258" s="29"/>
      <c r="KVJ258" s="29"/>
      <c r="KVK258" s="29"/>
      <c r="KVL258" s="29"/>
      <c r="KVM258" s="29"/>
      <c r="KVN258" s="29"/>
      <c r="KVO258" s="29"/>
      <c r="KVP258" s="29"/>
      <c r="KVQ258" s="29"/>
      <c r="KVR258" s="29"/>
      <c r="KVS258" s="29"/>
      <c r="KVT258" s="29"/>
      <c r="KVU258" s="29"/>
      <c r="KVV258" s="29"/>
      <c r="KVW258" s="29"/>
      <c r="KVX258" s="29"/>
      <c r="KVY258" s="29"/>
      <c r="KVZ258" s="29"/>
      <c r="KWA258" s="29"/>
      <c r="KWB258" s="29"/>
      <c r="KWC258" s="29"/>
      <c r="KWD258" s="29"/>
      <c r="KWE258" s="29"/>
      <c r="KWF258" s="29"/>
      <c r="KWG258" s="29"/>
      <c r="KWH258" s="29"/>
      <c r="KWI258" s="29"/>
      <c r="KWJ258" s="29"/>
      <c r="KWK258" s="29"/>
      <c r="KWL258" s="29"/>
      <c r="KWM258" s="29"/>
      <c r="KWN258" s="29"/>
      <c r="KWO258" s="29"/>
      <c r="KWP258" s="29"/>
      <c r="KWQ258" s="29"/>
      <c r="KWR258" s="29"/>
      <c r="KWS258" s="29"/>
      <c r="KWT258" s="29"/>
      <c r="KWU258" s="29"/>
      <c r="KWV258" s="29"/>
      <c r="KWW258" s="29"/>
      <c r="KWX258" s="29"/>
      <c r="KWY258" s="29"/>
      <c r="KWZ258" s="29"/>
      <c r="KXA258" s="29"/>
      <c r="KXB258" s="29"/>
      <c r="KXC258" s="29"/>
      <c r="KXD258" s="29"/>
      <c r="KXE258" s="29"/>
      <c r="KXF258" s="29"/>
      <c r="KXG258" s="29"/>
      <c r="KXH258" s="29"/>
      <c r="KXI258" s="29"/>
      <c r="KXJ258" s="29"/>
      <c r="KXK258" s="29"/>
      <c r="KXL258" s="29"/>
      <c r="KXM258" s="29"/>
      <c r="KXN258" s="29"/>
      <c r="KXO258" s="29"/>
      <c r="KXP258" s="29"/>
      <c r="KXQ258" s="29"/>
      <c r="KXR258" s="29"/>
      <c r="KXS258" s="29"/>
      <c r="KXT258" s="29"/>
      <c r="KXU258" s="29"/>
      <c r="KXV258" s="29"/>
      <c r="KXW258" s="29"/>
      <c r="KXX258" s="29"/>
      <c r="KXY258" s="29"/>
      <c r="KXZ258" s="29"/>
      <c r="KYA258" s="29"/>
      <c r="KYB258" s="29"/>
      <c r="KYC258" s="29"/>
      <c r="KYD258" s="29"/>
      <c r="KYE258" s="29"/>
      <c r="KYF258" s="29"/>
      <c r="KYG258" s="29"/>
      <c r="KYH258" s="29"/>
      <c r="KYI258" s="29"/>
      <c r="KYJ258" s="29"/>
      <c r="KYK258" s="29"/>
      <c r="KYL258" s="29"/>
      <c r="KYM258" s="29"/>
      <c r="KYN258" s="29"/>
      <c r="KYO258" s="29"/>
      <c r="KYP258" s="29"/>
      <c r="KYQ258" s="29"/>
      <c r="KYR258" s="29"/>
      <c r="KYS258" s="29"/>
      <c r="KYT258" s="29"/>
      <c r="KYU258" s="29"/>
      <c r="KYV258" s="29"/>
      <c r="KYW258" s="29"/>
      <c r="KYX258" s="29"/>
      <c r="KYY258" s="29"/>
      <c r="KYZ258" s="29"/>
      <c r="KZA258" s="29"/>
      <c r="KZB258" s="29"/>
      <c r="KZC258" s="29"/>
      <c r="KZD258" s="29"/>
      <c r="KZE258" s="29"/>
      <c r="KZF258" s="29"/>
      <c r="KZG258" s="29"/>
      <c r="KZH258" s="29"/>
      <c r="KZI258" s="29"/>
      <c r="KZJ258" s="29"/>
      <c r="KZK258" s="29"/>
      <c r="KZL258" s="29"/>
      <c r="KZM258" s="29"/>
      <c r="KZN258" s="29"/>
      <c r="KZO258" s="29"/>
      <c r="KZP258" s="29"/>
      <c r="KZQ258" s="29"/>
      <c r="KZR258" s="29"/>
      <c r="KZS258" s="29"/>
      <c r="KZT258" s="29"/>
      <c r="KZU258" s="29"/>
      <c r="KZV258" s="29"/>
      <c r="KZW258" s="29"/>
      <c r="KZX258" s="29"/>
      <c r="KZY258" s="29"/>
      <c r="KZZ258" s="29"/>
      <c r="LAA258" s="29"/>
      <c r="LAB258" s="29"/>
      <c r="LAC258" s="29"/>
      <c r="LAD258" s="29"/>
      <c r="LAE258" s="29"/>
      <c r="LAF258" s="29"/>
      <c r="LAG258" s="29"/>
      <c r="LAH258" s="29"/>
      <c r="LAI258" s="29"/>
      <c r="LAJ258" s="29"/>
      <c r="LAK258" s="29"/>
      <c r="LAL258" s="29"/>
      <c r="LAM258" s="29"/>
      <c r="LAN258" s="29"/>
      <c r="LAO258" s="29"/>
      <c r="LAP258" s="29"/>
      <c r="LAQ258" s="29"/>
      <c r="LAR258" s="29"/>
      <c r="LAS258" s="29"/>
      <c r="LAT258" s="29"/>
      <c r="LAU258" s="29"/>
      <c r="LAV258" s="29"/>
      <c r="LAW258" s="29"/>
      <c r="LAX258" s="29"/>
      <c r="LAY258" s="29"/>
      <c r="LAZ258" s="29"/>
      <c r="LBA258" s="29"/>
      <c r="LBB258" s="29"/>
      <c r="LBC258" s="29"/>
      <c r="LBD258" s="29"/>
      <c r="LBE258" s="29"/>
      <c r="LBF258" s="29"/>
      <c r="LBG258" s="29"/>
      <c r="LBH258" s="29"/>
      <c r="LBI258" s="29"/>
      <c r="LBJ258" s="29"/>
      <c r="LBK258" s="29"/>
      <c r="LBL258" s="29"/>
      <c r="LBM258" s="29"/>
      <c r="LBN258" s="29"/>
      <c r="LBO258" s="29"/>
      <c r="LBP258" s="29"/>
      <c r="LBQ258" s="29"/>
      <c r="LBR258" s="29"/>
      <c r="LBS258" s="29"/>
      <c r="LBT258" s="29"/>
      <c r="LBU258" s="29"/>
      <c r="LBV258" s="29"/>
      <c r="LBW258" s="29"/>
      <c r="LBX258" s="29"/>
      <c r="LBY258" s="29"/>
      <c r="LBZ258" s="29"/>
      <c r="LCA258" s="29"/>
      <c r="LCB258" s="29"/>
      <c r="LCC258" s="29"/>
      <c r="LCD258" s="29"/>
      <c r="LCE258" s="29"/>
      <c r="LCF258" s="29"/>
      <c r="LCG258" s="29"/>
      <c r="LCH258" s="29"/>
      <c r="LCI258" s="29"/>
      <c r="LCJ258" s="29"/>
      <c r="LCK258" s="29"/>
      <c r="LCL258" s="29"/>
      <c r="LCM258" s="29"/>
      <c r="LCN258" s="29"/>
      <c r="LCO258" s="29"/>
      <c r="LCP258" s="29"/>
      <c r="LCQ258" s="29"/>
      <c r="LCR258" s="29"/>
      <c r="LCS258" s="29"/>
      <c r="LCT258" s="29"/>
      <c r="LCU258" s="29"/>
      <c r="LCV258" s="29"/>
      <c r="LCW258" s="29"/>
      <c r="LCX258" s="29"/>
      <c r="LCY258" s="29"/>
      <c r="LCZ258" s="29"/>
      <c r="LDA258" s="29"/>
      <c r="LDB258" s="29"/>
      <c r="LDC258" s="29"/>
      <c r="LDD258" s="29"/>
      <c r="LDE258" s="29"/>
      <c r="LDF258" s="29"/>
      <c r="LDG258" s="29"/>
      <c r="LDH258" s="29"/>
      <c r="LDI258" s="29"/>
      <c r="LDJ258" s="29"/>
      <c r="LDK258" s="29"/>
      <c r="LDL258" s="29"/>
      <c r="LDM258" s="29"/>
      <c r="LDN258" s="29"/>
      <c r="LDO258" s="29"/>
      <c r="LDP258" s="29"/>
      <c r="LDQ258" s="29"/>
      <c r="LDR258" s="29"/>
      <c r="LDS258" s="29"/>
      <c r="LDT258" s="29"/>
      <c r="LDU258" s="29"/>
      <c r="LDV258" s="29"/>
      <c r="LDW258" s="29"/>
      <c r="LDX258" s="29"/>
      <c r="LDY258" s="29"/>
      <c r="LDZ258" s="29"/>
      <c r="LEA258" s="29"/>
      <c r="LEB258" s="29"/>
      <c r="LEC258" s="29"/>
      <c r="LED258" s="29"/>
      <c r="LEE258" s="29"/>
      <c r="LEF258" s="29"/>
      <c r="LEG258" s="29"/>
      <c r="LEH258" s="29"/>
      <c r="LEI258" s="29"/>
      <c r="LEJ258" s="29"/>
      <c r="LEK258" s="29"/>
      <c r="LEL258" s="29"/>
      <c r="LEM258" s="29"/>
      <c r="LEN258" s="29"/>
      <c r="LEO258" s="29"/>
      <c r="LEP258" s="29"/>
      <c r="LEQ258" s="29"/>
      <c r="LER258" s="29"/>
      <c r="LES258" s="29"/>
      <c r="LET258" s="29"/>
      <c r="LEU258" s="29"/>
      <c r="LEV258" s="29"/>
      <c r="LEW258" s="29"/>
      <c r="LEX258" s="29"/>
      <c r="LEY258" s="29"/>
      <c r="LEZ258" s="29"/>
      <c r="LFA258" s="29"/>
      <c r="LFB258" s="29"/>
      <c r="LFC258" s="29"/>
      <c r="LFD258" s="29"/>
      <c r="LFE258" s="29"/>
      <c r="LFF258" s="29"/>
      <c r="LFG258" s="29"/>
      <c r="LFH258" s="29"/>
      <c r="LFI258" s="29"/>
      <c r="LFJ258" s="29"/>
      <c r="LFK258" s="29"/>
      <c r="LFL258" s="29"/>
      <c r="LFM258" s="29"/>
      <c r="LFN258" s="29"/>
      <c r="LFO258" s="29"/>
      <c r="LFP258" s="29"/>
      <c r="LFQ258" s="29"/>
      <c r="LFR258" s="29"/>
      <c r="LFS258" s="29"/>
      <c r="LFT258" s="29"/>
      <c r="LFU258" s="29"/>
      <c r="LFV258" s="29"/>
      <c r="LFW258" s="29"/>
      <c r="LFX258" s="29"/>
      <c r="LFY258" s="29"/>
      <c r="LFZ258" s="29"/>
      <c r="LGA258" s="29"/>
      <c r="LGB258" s="29"/>
      <c r="LGC258" s="29"/>
      <c r="LGD258" s="29"/>
      <c r="LGE258" s="29"/>
      <c r="LGF258" s="29"/>
      <c r="LGG258" s="29"/>
      <c r="LGH258" s="29"/>
      <c r="LGI258" s="29"/>
      <c r="LGJ258" s="29"/>
      <c r="LGK258" s="29"/>
      <c r="LGL258" s="29"/>
      <c r="LGM258" s="29"/>
      <c r="LGN258" s="29"/>
      <c r="LGO258" s="29"/>
      <c r="LGP258" s="29"/>
      <c r="LGQ258" s="29"/>
      <c r="LGR258" s="29"/>
      <c r="LGS258" s="29"/>
      <c r="LGT258" s="29"/>
      <c r="LGU258" s="29"/>
      <c r="LGV258" s="29"/>
      <c r="LGW258" s="29"/>
      <c r="LGX258" s="29"/>
      <c r="LGY258" s="29"/>
      <c r="LGZ258" s="29"/>
      <c r="LHA258" s="29"/>
      <c r="LHB258" s="29"/>
      <c r="LHC258" s="29"/>
      <c r="LHD258" s="29"/>
      <c r="LHE258" s="29"/>
      <c r="LHF258" s="29"/>
      <c r="LHG258" s="29"/>
      <c r="LHH258" s="29"/>
      <c r="LHI258" s="29"/>
      <c r="LHJ258" s="29"/>
      <c r="LHK258" s="29"/>
      <c r="LHL258" s="29"/>
      <c r="LHM258" s="29"/>
      <c r="LHN258" s="29"/>
      <c r="LHO258" s="29"/>
      <c r="LHP258" s="29"/>
      <c r="LHQ258" s="29"/>
      <c r="LHR258" s="29"/>
      <c r="LHS258" s="29"/>
      <c r="LHT258" s="29"/>
      <c r="LHU258" s="29"/>
      <c r="LHV258" s="29"/>
      <c r="LHW258" s="29"/>
      <c r="LHX258" s="29"/>
      <c r="LHY258" s="29"/>
      <c r="LHZ258" s="29"/>
      <c r="LIA258" s="29"/>
      <c r="LIB258" s="29"/>
      <c r="LIC258" s="29"/>
      <c r="LID258" s="29"/>
      <c r="LIE258" s="29"/>
      <c r="LIF258" s="29"/>
      <c r="LIG258" s="29"/>
      <c r="LIH258" s="29"/>
      <c r="LII258" s="29"/>
      <c r="LIJ258" s="29"/>
      <c r="LIK258" s="29"/>
      <c r="LIL258" s="29"/>
      <c r="LIM258" s="29"/>
      <c r="LIN258" s="29"/>
      <c r="LIO258" s="29"/>
      <c r="LIP258" s="29"/>
      <c r="LIQ258" s="29"/>
      <c r="LIR258" s="29"/>
      <c r="LIS258" s="29"/>
      <c r="LIT258" s="29"/>
      <c r="LIU258" s="29"/>
      <c r="LIV258" s="29"/>
      <c r="LIW258" s="29"/>
      <c r="LIX258" s="29"/>
      <c r="LIY258" s="29"/>
      <c r="LIZ258" s="29"/>
      <c r="LJA258" s="29"/>
      <c r="LJB258" s="29"/>
      <c r="LJC258" s="29"/>
      <c r="LJD258" s="29"/>
      <c r="LJE258" s="29"/>
      <c r="LJF258" s="29"/>
      <c r="LJG258" s="29"/>
      <c r="LJH258" s="29"/>
      <c r="LJI258" s="29"/>
      <c r="LJJ258" s="29"/>
      <c r="LJK258" s="29"/>
      <c r="LJL258" s="29"/>
      <c r="LJM258" s="29"/>
      <c r="LJN258" s="29"/>
      <c r="LJO258" s="29"/>
      <c r="LJP258" s="29"/>
      <c r="LJQ258" s="29"/>
      <c r="LJR258" s="29"/>
      <c r="LJS258" s="29"/>
      <c r="LJT258" s="29"/>
      <c r="LJU258" s="29"/>
      <c r="LJV258" s="29"/>
      <c r="LJW258" s="29"/>
      <c r="LJX258" s="29"/>
      <c r="LJY258" s="29"/>
      <c r="LJZ258" s="29"/>
      <c r="LKA258" s="29"/>
      <c r="LKB258" s="29"/>
      <c r="LKC258" s="29"/>
      <c r="LKD258" s="29"/>
      <c r="LKE258" s="29"/>
      <c r="LKF258" s="29"/>
      <c r="LKG258" s="29"/>
      <c r="LKH258" s="29"/>
      <c r="LKI258" s="29"/>
      <c r="LKJ258" s="29"/>
      <c r="LKK258" s="29"/>
      <c r="LKL258" s="29"/>
      <c r="LKM258" s="29"/>
      <c r="LKN258" s="29"/>
      <c r="LKO258" s="29"/>
      <c r="LKP258" s="29"/>
      <c r="LKQ258" s="29"/>
      <c r="LKR258" s="29"/>
      <c r="LKS258" s="29"/>
      <c r="LKT258" s="29"/>
      <c r="LKU258" s="29"/>
      <c r="LKV258" s="29"/>
      <c r="LKW258" s="29"/>
      <c r="LKX258" s="29"/>
      <c r="LKY258" s="29"/>
      <c r="LKZ258" s="29"/>
      <c r="LLA258" s="29"/>
      <c r="LLB258" s="29"/>
      <c r="LLC258" s="29"/>
      <c r="LLD258" s="29"/>
      <c r="LLE258" s="29"/>
      <c r="LLF258" s="29"/>
      <c r="LLG258" s="29"/>
      <c r="LLH258" s="29"/>
      <c r="LLI258" s="29"/>
      <c r="LLJ258" s="29"/>
      <c r="LLK258" s="29"/>
      <c r="LLL258" s="29"/>
      <c r="LLM258" s="29"/>
      <c r="LLN258" s="29"/>
      <c r="LLO258" s="29"/>
      <c r="LLP258" s="29"/>
      <c r="LLQ258" s="29"/>
      <c r="LLR258" s="29"/>
      <c r="LLS258" s="29"/>
      <c r="LLT258" s="29"/>
      <c r="LLU258" s="29"/>
      <c r="LLV258" s="29"/>
      <c r="LLW258" s="29"/>
      <c r="LLX258" s="29"/>
      <c r="LLY258" s="29"/>
      <c r="LLZ258" s="29"/>
      <c r="LMA258" s="29"/>
      <c r="LMB258" s="29"/>
      <c r="LMC258" s="29"/>
      <c r="LMD258" s="29"/>
      <c r="LME258" s="29"/>
      <c r="LMF258" s="29"/>
      <c r="LMG258" s="29"/>
      <c r="LMH258" s="29"/>
      <c r="LMI258" s="29"/>
      <c r="LMJ258" s="29"/>
      <c r="LMK258" s="29"/>
      <c r="LML258" s="29"/>
      <c r="LMM258" s="29"/>
      <c r="LMN258" s="29"/>
      <c r="LMO258" s="29"/>
      <c r="LMP258" s="29"/>
      <c r="LMQ258" s="29"/>
      <c r="LMR258" s="29"/>
      <c r="LMS258" s="29"/>
      <c r="LMT258" s="29"/>
      <c r="LMU258" s="29"/>
      <c r="LMV258" s="29"/>
      <c r="LMW258" s="29"/>
      <c r="LMX258" s="29"/>
      <c r="LMY258" s="29"/>
      <c r="LMZ258" s="29"/>
      <c r="LNA258" s="29"/>
      <c r="LNB258" s="29"/>
      <c r="LNC258" s="29"/>
      <c r="LND258" s="29"/>
      <c r="LNE258" s="29"/>
      <c r="LNF258" s="29"/>
      <c r="LNG258" s="29"/>
      <c r="LNH258" s="29"/>
      <c r="LNI258" s="29"/>
      <c r="LNJ258" s="29"/>
      <c r="LNK258" s="29"/>
      <c r="LNL258" s="29"/>
      <c r="LNM258" s="29"/>
      <c r="LNN258" s="29"/>
      <c r="LNO258" s="29"/>
      <c r="LNP258" s="29"/>
      <c r="LNQ258" s="29"/>
      <c r="LNR258" s="29"/>
      <c r="LNS258" s="29"/>
      <c r="LNT258" s="29"/>
      <c r="LNU258" s="29"/>
      <c r="LNV258" s="29"/>
      <c r="LNW258" s="29"/>
      <c r="LNX258" s="29"/>
      <c r="LNY258" s="29"/>
      <c r="LNZ258" s="29"/>
      <c r="LOA258" s="29"/>
      <c r="LOB258" s="29"/>
      <c r="LOC258" s="29"/>
      <c r="LOD258" s="29"/>
      <c r="LOE258" s="29"/>
      <c r="LOF258" s="29"/>
      <c r="LOG258" s="29"/>
      <c r="LOH258" s="29"/>
      <c r="LOI258" s="29"/>
      <c r="LOJ258" s="29"/>
      <c r="LOK258" s="29"/>
      <c r="LOL258" s="29"/>
      <c r="LOM258" s="29"/>
      <c r="LON258" s="29"/>
      <c r="LOO258" s="29"/>
      <c r="LOP258" s="29"/>
      <c r="LOQ258" s="29"/>
      <c r="LOR258" s="29"/>
      <c r="LOS258" s="29"/>
      <c r="LOT258" s="29"/>
      <c r="LOU258" s="29"/>
      <c r="LOV258" s="29"/>
      <c r="LOW258" s="29"/>
      <c r="LOX258" s="29"/>
      <c r="LOY258" s="29"/>
      <c r="LOZ258" s="29"/>
      <c r="LPA258" s="29"/>
      <c r="LPB258" s="29"/>
      <c r="LPC258" s="29"/>
      <c r="LPD258" s="29"/>
      <c r="LPE258" s="29"/>
      <c r="LPF258" s="29"/>
      <c r="LPG258" s="29"/>
      <c r="LPH258" s="29"/>
      <c r="LPI258" s="29"/>
      <c r="LPJ258" s="29"/>
      <c r="LPK258" s="29"/>
      <c r="LPL258" s="29"/>
      <c r="LPM258" s="29"/>
      <c r="LPN258" s="29"/>
      <c r="LPO258" s="29"/>
      <c r="LPP258" s="29"/>
      <c r="LPQ258" s="29"/>
      <c r="LPR258" s="29"/>
      <c r="LPS258" s="29"/>
      <c r="LPT258" s="29"/>
      <c r="LPU258" s="29"/>
      <c r="LPV258" s="29"/>
      <c r="LPW258" s="29"/>
      <c r="LPX258" s="29"/>
      <c r="LPY258" s="29"/>
      <c r="LPZ258" s="29"/>
      <c r="LQA258" s="29"/>
      <c r="LQB258" s="29"/>
      <c r="LQC258" s="29"/>
      <c r="LQD258" s="29"/>
      <c r="LQE258" s="29"/>
      <c r="LQF258" s="29"/>
      <c r="LQG258" s="29"/>
      <c r="LQH258" s="29"/>
      <c r="LQI258" s="29"/>
      <c r="LQJ258" s="29"/>
      <c r="LQK258" s="29"/>
      <c r="LQL258" s="29"/>
      <c r="LQM258" s="29"/>
      <c r="LQN258" s="29"/>
      <c r="LQO258" s="29"/>
      <c r="LQP258" s="29"/>
      <c r="LQQ258" s="29"/>
      <c r="LQR258" s="29"/>
      <c r="LQS258" s="29"/>
      <c r="LQT258" s="29"/>
      <c r="LQU258" s="29"/>
      <c r="LQV258" s="29"/>
      <c r="LQW258" s="29"/>
      <c r="LQX258" s="29"/>
      <c r="LQY258" s="29"/>
      <c r="LQZ258" s="29"/>
      <c r="LRA258" s="29"/>
      <c r="LRB258" s="29"/>
      <c r="LRC258" s="29"/>
      <c r="LRD258" s="29"/>
      <c r="LRE258" s="29"/>
      <c r="LRF258" s="29"/>
      <c r="LRG258" s="29"/>
      <c r="LRH258" s="29"/>
      <c r="LRI258" s="29"/>
      <c r="LRJ258" s="29"/>
      <c r="LRK258" s="29"/>
      <c r="LRL258" s="29"/>
      <c r="LRM258" s="29"/>
      <c r="LRN258" s="29"/>
      <c r="LRO258" s="29"/>
      <c r="LRP258" s="29"/>
      <c r="LRQ258" s="29"/>
      <c r="LRR258" s="29"/>
      <c r="LRS258" s="29"/>
      <c r="LRT258" s="29"/>
      <c r="LRU258" s="29"/>
      <c r="LRV258" s="29"/>
      <c r="LRW258" s="29"/>
      <c r="LRX258" s="29"/>
      <c r="LRY258" s="29"/>
      <c r="LRZ258" s="29"/>
      <c r="LSA258" s="29"/>
      <c r="LSB258" s="29"/>
      <c r="LSC258" s="29"/>
      <c r="LSD258" s="29"/>
      <c r="LSE258" s="29"/>
      <c r="LSF258" s="29"/>
      <c r="LSG258" s="29"/>
      <c r="LSH258" s="29"/>
      <c r="LSI258" s="29"/>
      <c r="LSJ258" s="29"/>
      <c r="LSK258" s="29"/>
      <c r="LSL258" s="29"/>
      <c r="LSM258" s="29"/>
      <c r="LSN258" s="29"/>
      <c r="LSO258" s="29"/>
      <c r="LSP258" s="29"/>
      <c r="LSQ258" s="29"/>
      <c r="LSR258" s="29"/>
      <c r="LSS258" s="29"/>
      <c r="LST258" s="29"/>
      <c r="LSU258" s="29"/>
      <c r="LSV258" s="29"/>
      <c r="LSW258" s="29"/>
      <c r="LSX258" s="29"/>
      <c r="LSY258" s="29"/>
      <c r="LSZ258" s="29"/>
      <c r="LTA258" s="29"/>
      <c r="LTB258" s="29"/>
      <c r="LTC258" s="29"/>
      <c r="LTD258" s="29"/>
      <c r="LTE258" s="29"/>
      <c r="LTF258" s="29"/>
      <c r="LTG258" s="29"/>
      <c r="LTH258" s="29"/>
      <c r="LTI258" s="29"/>
      <c r="LTJ258" s="29"/>
      <c r="LTK258" s="29"/>
      <c r="LTL258" s="29"/>
      <c r="LTM258" s="29"/>
      <c r="LTN258" s="29"/>
      <c r="LTO258" s="29"/>
      <c r="LTP258" s="29"/>
      <c r="LTQ258" s="29"/>
      <c r="LTR258" s="29"/>
      <c r="LTS258" s="29"/>
      <c r="LTT258" s="29"/>
      <c r="LTU258" s="29"/>
      <c r="LTV258" s="29"/>
      <c r="LTW258" s="29"/>
      <c r="LTX258" s="29"/>
      <c r="LTY258" s="29"/>
      <c r="LTZ258" s="29"/>
      <c r="LUA258" s="29"/>
      <c r="LUB258" s="29"/>
      <c r="LUC258" s="29"/>
      <c r="LUD258" s="29"/>
      <c r="LUE258" s="29"/>
      <c r="LUF258" s="29"/>
      <c r="LUG258" s="29"/>
      <c r="LUH258" s="29"/>
      <c r="LUI258" s="29"/>
      <c r="LUJ258" s="29"/>
      <c r="LUK258" s="29"/>
      <c r="LUL258" s="29"/>
      <c r="LUM258" s="29"/>
      <c r="LUN258" s="29"/>
      <c r="LUO258" s="29"/>
      <c r="LUP258" s="29"/>
      <c r="LUQ258" s="29"/>
      <c r="LUR258" s="29"/>
      <c r="LUS258" s="29"/>
      <c r="LUT258" s="29"/>
      <c r="LUU258" s="29"/>
      <c r="LUV258" s="29"/>
      <c r="LUW258" s="29"/>
      <c r="LUX258" s="29"/>
      <c r="LUY258" s="29"/>
      <c r="LUZ258" s="29"/>
      <c r="LVA258" s="29"/>
      <c r="LVB258" s="29"/>
      <c r="LVC258" s="29"/>
      <c r="LVD258" s="29"/>
      <c r="LVE258" s="29"/>
      <c r="LVF258" s="29"/>
      <c r="LVG258" s="29"/>
      <c r="LVH258" s="29"/>
      <c r="LVI258" s="29"/>
      <c r="LVJ258" s="29"/>
      <c r="LVK258" s="29"/>
      <c r="LVL258" s="29"/>
      <c r="LVM258" s="29"/>
      <c r="LVN258" s="29"/>
      <c r="LVO258" s="29"/>
      <c r="LVP258" s="29"/>
      <c r="LVQ258" s="29"/>
      <c r="LVR258" s="29"/>
      <c r="LVS258" s="29"/>
      <c r="LVT258" s="29"/>
      <c r="LVU258" s="29"/>
      <c r="LVV258" s="29"/>
      <c r="LVW258" s="29"/>
      <c r="LVX258" s="29"/>
      <c r="LVY258" s="29"/>
      <c r="LVZ258" s="29"/>
      <c r="LWA258" s="29"/>
      <c r="LWB258" s="29"/>
      <c r="LWC258" s="29"/>
      <c r="LWD258" s="29"/>
      <c r="LWE258" s="29"/>
      <c r="LWF258" s="29"/>
      <c r="LWG258" s="29"/>
      <c r="LWH258" s="29"/>
      <c r="LWI258" s="29"/>
      <c r="LWJ258" s="29"/>
      <c r="LWK258" s="29"/>
      <c r="LWL258" s="29"/>
      <c r="LWM258" s="29"/>
      <c r="LWN258" s="29"/>
      <c r="LWO258" s="29"/>
      <c r="LWP258" s="29"/>
      <c r="LWQ258" s="29"/>
      <c r="LWR258" s="29"/>
      <c r="LWS258" s="29"/>
      <c r="LWT258" s="29"/>
      <c r="LWU258" s="29"/>
      <c r="LWV258" s="29"/>
      <c r="LWW258" s="29"/>
      <c r="LWX258" s="29"/>
      <c r="LWY258" s="29"/>
      <c r="LWZ258" s="29"/>
      <c r="LXA258" s="29"/>
      <c r="LXB258" s="29"/>
      <c r="LXC258" s="29"/>
      <c r="LXD258" s="29"/>
      <c r="LXE258" s="29"/>
      <c r="LXF258" s="29"/>
      <c r="LXG258" s="29"/>
      <c r="LXH258" s="29"/>
      <c r="LXI258" s="29"/>
      <c r="LXJ258" s="29"/>
      <c r="LXK258" s="29"/>
      <c r="LXL258" s="29"/>
      <c r="LXM258" s="29"/>
      <c r="LXN258" s="29"/>
      <c r="LXO258" s="29"/>
      <c r="LXP258" s="29"/>
      <c r="LXQ258" s="29"/>
      <c r="LXR258" s="29"/>
      <c r="LXS258" s="29"/>
      <c r="LXT258" s="29"/>
      <c r="LXU258" s="29"/>
      <c r="LXV258" s="29"/>
      <c r="LXW258" s="29"/>
      <c r="LXX258" s="29"/>
      <c r="LXY258" s="29"/>
      <c r="LXZ258" s="29"/>
      <c r="LYA258" s="29"/>
      <c r="LYB258" s="29"/>
      <c r="LYC258" s="29"/>
      <c r="LYD258" s="29"/>
      <c r="LYE258" s="29"/>
      <c r="LYF258" s="29"/>
      <c r="LYG258" s="29"/>
      <c r="LYH258" s="29"/>
      <c r="LYI258" s="29"/>
      <c r="LYJ258" s="29"/>
      <c r="LYK258" s="29"/>
      <c r="LYL258" s="29"/>
      <c r="LYM258" s="29"/>
      <c r="LYN258" s="29"/>
      <c r="LYO258" s="29"/>
      <c r="LYP258" s="29"/>
      <c r="LYQ258" s="29"/>
      <c r="LYR258" s="29"/>
      <c r="LYS258" s="29"/>
      <c r="LYT258" s="29"/>
      <c r="LYU258" s="29"/>
      <c r="LYV258" s="29"/>
      <c r="LYW258" s="29"/>
      <c r="LYX258" s="29"/>
      <c r="LYY258" s="29"/>
      <c r="LYZ258" s="29"/>
      <c r="LZA258" s="29"/>
      <c r="LZB258" s="29"/>
      <c r="LZC258" s="29"/>
      <c r="LZD258" s="29"/>
      <c r="LZE258" s="29"/>
      <c r="LZF258" s="29"/>
      <c r="LZG258" s="29"/>
      <c r="LZH258" s="29"/>
      <c r="LZI258" s="29"/>
      <c r="LZJ258" s="29"/>
      <c r="LZK258" s="29"/>
      <c r="LZL258" s="29"/>
      <c r="LZM258" s="29"/>
      <c r="LZN258" s="29"/>
      <c r="LZO258" s="29"/>
      <c r="LZP258" s="29"/>
      <c r="LZQ258" s="29"/>
      <c r="LZR258" s="29"/>
      <c r="LZS258" s="29"/>
      <c r="LZT258" s="29"/>
      <c r="LZU258" s="29"/>
      <c r="LZV258" s="29"/>
      <c r="LZW258" s="29"/>
      <c r="LZX258" s="29"/>
      <c r="LZY258" s="29"/>
      <c r="LZZ258" s="29"/>
      <c r="MAA258" s="29"/>
      <c r="MAB258" s="29"/>
      <c r="MAC258" s="29"/>
      <c r="MAD258" s="29"/>
      <c r="MAE258" s="29"/>
      <c r="MAF258" s="29"/>
      <c r="MAG258" s="29"/>
      <c r="MAH258" s="29"/>
      <c r="MAI258" s="29"/>
      <c r="MAJ258" s="29"/>
      <c r="MAK258" s="29"/>
      <c r="MAL258" s="29"/>
      <c r="MAM258" s="29"/>
      <c r="MAN258" s="29"/>
      <c r="MAO258" s="29"/>
      <c r="MAP258" s="29"/>
      <c r="MAQ258" s="29"/>
      <c r="MAR258" s="29"/>
      <c r="MAS258" s="29"/>
      <c r="MAT258" s="29"/>
      <c r="MAU258" s="29"/>
      <c r="MAV258" s="29"/>
      <c r="MAW258" s="29"/>
      <c r="MAX258" s="29"/>
      <c r="MAY258" s="29"/>
      <c r="MAZ258" s="29"/>
      <c r="MBA258" s="29"/>
      <c r="MBB258" s="29"/>
      <c r="MBC258" s="29"/>
      <c r="MBD258" s="29"/>
      <c r="MBE258" s="29"/>
      <c r="MBF258" s="29"/>
      <c r="MBG258" s="29"/>
      <c r="MBH258" s="29"/>
      <c r="MBI258" s="29"/>
      <c r="MBJ258" s="29"/>
      <c r="MBK258" s="29"/>
      <c r="MBL258" s="29"/>
      <c r="MBM258" s="29"/>
      <c r="MBN258" s="29"/>
      <c r="MBO258" s="29"/>
      <c r="MBP258" s="29"/>
      <c r="MBQ258" s="29"/>
      <c r="MBR258" s="29"/>
      <c r="MBS258" s="29"/>
      <c r="MBT258" s="29"/>
      <c r="MBU258" s="29"/>
      <c r="MBV258" s="29"/>
      <c r="MBW258" s="29"/>
      <c r="MBX258" s="29"/>
      <c r="MBY258" s="29"/>
      <c r="MBZ258" s="29"/>
      <c r="MCA258" s="29"/>
      <c r="MCB258" s="29"/>
      <c r="MCC258" s="29"/>
      <c r="MCD258" s="29"/>
      <c r="MCE258" s="29"/>
      <c r="MCF258" s="29"/>
      <c r="MCG258" s="29"/>
      <c r="MCH258" s="29"/>
      <c r="MCI258" s="29"/>
      <c r="MCJ258" s="29"/>
      <c r="MCK258" s="29"/>
      <c r="MCL258" s="29"/>
      <c r="MCM258" s="29"/>
      <c r="MCN258" s="29"/>
      <c r="MCO258" s="29"/>
      <c r="MCP258" s="29"/>
      <c r="MCQ258" s="29"/>
      <c r="MCR258" s="29"/>
      <c r="MCS258" s="29"/>
      <c r="MCT258" s="29"/>
      <c r="MCU258" s="29"/>
      <c r="MCV258" s="29"/>
      <c r="MCW258" s="29"/>
      <c r="MCX258" s="29"/>
      <c r="MCY258" s="29"/>
      <c r="MCZ258" s="29"/>
      <c r="MDA258" s="29"/>
      <c r="MDB258" s="29"/>
      <c r="MDC258" s="29"/>
      <c r="MDD258" s="29"/>
      <c r="MDE258" s="29"/>
      <c r="MDF258" s="29"/>
      <c r="MDG258" s="29"/>
      <c r="MDH258" s="29"/>
      <c r="MDI258" s="29"/>
      <c r="MDJ258" s="29"/>
      <c r="MDK258" s="29"/>
      <c r="MDL258" s="29"/>
      <c r="MDM258" s="29"/>
      <c r="MDN258" s="29"/>
      <c r="MDO258" s="29"/>
      <c r="MDP258" s="29"/>
      <c r="MDQ258" s="29"/>
      <c r="MDR258" s="29"/>
      <c r="MDS258" s="29"/>
      <c r="MDT258" s="29"/>
      <c r="MDU258" s="29"/>
      <c r="MDV258" s="29"/>
      <c r="MDW258" s="29"/>
      <c r="MDX258" s="29"/>
      <c r="MDY258" s="29"/>
      <c r="MDZ258" s="29"/>
      <c r="MEA258" s="29"/>
      <c r="MEB258" s="29"/>
      <c r="MEC258" s="29"/>
      <c r="MED258" s="29"/>
      <c r="MEE258" s="29"/>
      <c r="MEF258" s="29"/>
      <c r="MEG258" s="29"/>
      <c r="MEH258" s="29"/>
      <c r="MEI258" s="29"/>
      <c r="MEJ258" s="29"/>
      <c r="MEK258" s="29"/>
      <c r="MEL258" s="29"/>
      <c r="MEM258" s="29"/>
      <c r="MEN258" s="29"/>
      <c r="MEO258" s="29"/>
      <c r="MEP258" s="29"/>
      <c r="MEQ258" s="29"/>
      <c r="MER258" s="29"/>
      <c r="MES258" s="29"/>
      <c r="MET258" s="29"/>
      <c r="MEU258" s="29"/>
      <c r="MEV258" s="29"/>
      <c r="MEW258" s="29"/>
      <c r="MEX258" s="29"/>
      <c r="MEY258" s="29"/>
      <c r="MEZ258" s="29"/>
      <c r="MFA258" s="29"/>
      <c r="MFB258" s="29"/>
      <c r="MFC258" s="29"/>
      <c r="MFD258" s="29"/>
      <c r="MFE258" s="29"/>
      <c r="MFF258" s="29"/>
      <c r="MFG258" s="29"/>
      <c r="MFH258" s="29"/>
      <c r="MFI258" s="29"/>
      <c r="MFJ258" s="29"/>
      <c r="MFK258" s="29"/>
      <c r="MFL258" s="29"/>
      <c r="MFM258" s="29"/>
      <c r="MFN258" s="29"/>
      <c r="MFO258" s="29"/>
      <c r="MFP258" s="29"/>
      <c r="MFQ258" s="29"/>
      <c r="MFR258" s="29"/>
      <c r="MFS258" s="29"/>
      <c r="MFT258" s="29"/>
      <c r="MFU258" s="29"/>
      <c r="MFV258" s="29"/>
      <c r="MFW258" s="29"/>
      <c r="MFX258" s="29"/>
      <c r="MFY258" s="29"/>
      <c r="MFZ258" s="29"/>
      <c r="MGA258" s="29"/>
      <c r="MGB258" s="29"/>
      <c r="MGC258" s="29"/>
      <c r="MGD258" s="29"/>
      <c r="MGE258" s="29"/>
      <c r="MGF258" s="29"/>
      <c r="MGG258" s="29"/>
      <c r="MGH258" s="29"/>
      <c r="MGI258" s="29"/>
      <c r="MGJ258" s="29"/>
      <c r="MGK258" s="29"/>
      <c r="MGL258" s="29"/>
      <c r="MGM258" s="29"/>
      <c r="MGN258" s="29"/>
      <c r="MGO258" s="29"/>
      <c r="MGP258" s="29"/>
      <c r="MGQ258" s="29"/>
      <c r="MGR258" s="29"/>
      <c r="MGS258" s="29"/>
      <c r="MGT258" s="29"/>
      <c r="MGU258" s="29"/>
      <c r="MGV258" s="29"/>
      <c r="MGW258" s="29"/>
      <c r="MGX258" s="29"/>
      <c r="MGY258" s="29"/>
      <c r="MGZ258" s="29"/>
      <c r="MHA258" s="29"/>
      <c r="MHB258" s="29"/>
      <c r="MHC258" s="29"/>
      <c r="MHD258" s="29"/>
      <c r="MHE258" s="29"/>
      <c r="MHF258" s="29"/>
      <c r="MHG258" s="29"/>
      <c r="MHH258" s="29"/>
      <c r="MHI258" s="29"/>
      <c r="MHJ258" s="29"/>
      <c r="MHK258" s="29"/>
      <c r="MHL258" s="29"/>
      <c r="MHM258" s="29"/>
      <c r="MHN258" s="29"/>
      <c r="MHO258" s="29"/>
      <c r="MHP258" s="29"/>
      <c r="MHQ258" s="29"/>
      <c r="MHR258" s="29"/>
      <c r="MHS258" s="29"/>
      <c r="MHT258" s="29"/>
      <c r="MHU258" s="29"/>
      <c r="MHV258" s="29"/>
      <c r="MHW258" s="29"/>
      <c r="MHX258" s="29"/>
      <c r="MHY258" s="29"/>
      <c r="MHZ258" s="29"/>
      <c r="MIA258" s="29"/>
      <c r="MIB258" s="29"/>
      <c r="MIC258" s="29"/>
      <c r="MID258" s="29"/>
      <c r="MIE258" s="29"/>
      <c r="MIF258" s="29"/>
      <c r="MIG258" s="29"/>
      <c r="MIH258" s="29"/>
      <c r="MII258" s="29"/>
      <c r="MIJ258" s="29"/>
      <c r="MIK258" s="29"/>
      <c r="MIL258" s="29"/>
      <c r="MIM258" s="29"/>
      <c r="MIN258" s="29"/>
      <c r="MIO258" s="29"/>
      <c r="MIP258" s="29"/>
      <c r="MIQ258" s="29"/>
      <c r="MIR258" s="29"/>
      <c r="MIS258" s="29"/>
      <c r="MIT258" s="29"/>
      <c r="MIU258" s="29"/>
      <c r="MIV258" s="29"/>
      <c r="MIW258" s="29"/>
      <c r="MIX258" s="29"/>
      <c r="MIY258" s="29"/>
      <c r="MIZ258" s="29"/>
      <c r="MJA258" s="29"/>
      <c r="MJB258" s="29"/>
      <c r="MJC258" s="29"/>
      <c r="MJD258" s="29"/>
      <c r="MJE258" s="29"/>
      <c r="MJF258" s="29"/>
      <c r="MJG258" s="29"/>
      <c r="MJH258" s="29"/>
      <c r="MJI258" s="29"/>
      <c r="MJJ258" s="29"/>
      <c r="MJK258" s="29"/>
      <c r="MJL258" s="29"/>
      <c r="MJM258" s="29"/>
      <c r="MJN258" s="29"/>
      <c r="MJO258" s="29"/>
      <c r="MJP258" s="29"/>
      <c r="MJQ258" s="29"/>
      <c r="MJR258" s="29"/>
      <c r="MJS258" s="29"/>
      <c r="MJT258" s="29"/>
      <c r="MJU258" s="29"/>
      <c r="MJV258" s="29"/>
      <c r="MJW258" s="29"/>
      <c r="MJX258" s="29"/>
      <c r="MJY258" s="29"/>
      <c r="MJZ258" s="29"/>
      <c r="MKA258" s="29"/>
      <c r="MKB258" s="29"/>
      <c r="MKC258" s="29"/>
      <c r="MKD258" s="29"/>
      <c r="MKE258" s="29"/>
      <c r="MKF258" s="29"/>
      <c r="MKG258" s="29"/>
      <c r="MKH258" s="29"/>
      <c r="MKI258" s="29"/>
      <c r="MKJ258" s="29"/>
      <c r="MKK258" s="29"/>
      <c r="MKL258" s="29"/>
      <c r="MKM258" s="29"/>
      <c r="MKN258" s="29"/>
      <c r="MKO258" s="29"/>
      <c r="MKP258" s="29"/>
      <c r="MKQ258" s="29"/>
      <c r="MKR258" s="29"/>
      <c r="MKS258" s="29"/>
      <c r="MKT258" s="29"/>
      <c r="MKU258" s="29"/>
      <c r="MKV258" s="29"/>
      <c r="MKW258" s="29"/>
      <c r="MKX258" s="29"/>
      <c r="MKY258" s="29"/>
      <c r="MKZ258" s="29"/>
      <c r="MLA258" s="29"/>
      <c r="MLB258" s="29"/>
      <c r="MLC258" s="29"/>
      <c r="MLD258" s="29"/>
      <c r="MLE258" s="29"/>
      <c r="MLF258" s="29"/>
      <c r="MLG258" s="29"/>
      <c r="MLH258" s="29"/>
      <c r="MLI258" s="29"/>
      <c r="MLJ258" s="29"/>
      <c r="MLK258" s="29"/>
      <c r="MLL258" s="29"/>
      <c r="MLM258" s="29"/>
      <c r="MLN258" s="29"/>
      <c r="MLO258" s="29"/>
      <c r="MLP258" s="29"/>
      <c r="MLQ258" s="29"/>
      <c r="MLR258" s="29"/>
      <c r="MLS258" s="29"/>
      <c r="MLT258" s="29"/>
      <c r="MLU258" s="29"/>
      <c r="MLV258" s="29"/>
      <c r="MLW258" s="29"/>
      <c r="MLX258" s="29"/>
      <c r="MLY258" s="29"/>
      <c r="MLZ258" s="29"/>
      <c r="MMA258" s="29"/>
      <c r="MMB258" s="29"/>
      <c r="MMC258" s="29"/>
      <c r="MMD258" s="29"/>
      <c r="MME258" s="29"/>
      <c r="MMF258" s="29"/>
      <c r="MMG258" s="29"/>
      <c r="MMH258" s="29"/>
      <c r="MMI258" s="29"/>
      <c r="MMJ258" s="29"/>
      <c r="MMK258" s="29"/>
      <c r="MML258" s="29"/>
      <c r="MMM258" s="29"/>
      <c r="MMN258" s="29"/>
      <c r="MMO258" s="29"/>
      <c r="MMP258" s="29"/>
      <c r="MMQ258" s="29"/>
      <c r="MMR258" s="29"/>
      <c r="MMS258" s="29"/>
      <c r="MMT258" s="29"/>
      <c r="MMU258" s="29"/>
      <c r="MMV258" s="29"/>
      <c r="MMW258" s="29"/>
      <c r="MMX258" s="29"/>
      <c r="MMY258" s="29"/>
      <c r="MMZ258" s="29"/>
      <c r="MNA258" s="29"/>
      <c r="MNB258" s="29"/>
      <c r="MNC258" s="29"/>
      <c r="MND258" s="29"/>
      <c r="MNE258" s="29"/>
      <c r="MNF258" s="29"/>
      <c r="MNG258" s="29"/>
      <c r="MNH258" s="29"/>
      <c r="MNI258" s="29"/>
      <c r="MNJ258" s="29"/>
      <c r="MNK258" s="29"/>
      <c r="MNL258" s="29"/>
      <c r="MNM258" s="29"/>
      <c r="MNN258" s="29"/>
      <c r="MNO258" s="29"/>
      <c r="MNP258" s="29"/>
      <c r="MNQ258" s="29"/>
      <c r="MNR258" s="29"/>
      <c r="MNS258" s="29"/>
      <c r="MNT258" s="29"/>
      <c r="MNU258" s="29"/>
      <c r="MNV258" s="29"/>
      <c r="MNW258" s="29"/>
      <c r="MNX258" s="29"/>
      <c r="MNY258" s="29"/>
      <c r="MNZ258" s="29"/>
      <c r="MOA258" s="29"/>
      <c r="MOB258" s="29"/>
      <c r="MOC258" s="29"/>
      <c r="MOD258" s="29"/>
      <c r="MOE258" s="29"/>
      <c r="MOF258" s="29"/>
      <c r="MOG258" s="29"/>
      <c r="MOH258" s="29"/>
      <c r="MOI258" s="29"/>
      <c r="MOJ258" s="29"/>
      <c r="MOK258" s="29"/>
      <c r="MOL258" s="29"/>
      <c r="MOM258" s="29"/>
      <c r="MON258" s="29"/>
      <c r="MOO258" s="29"/>
      <c r="MOP258" s="29"/>
      <c r="MOQ258" s="29"/>
      <c r="MOR258" s="29"/>
      <c r="MOS258" s="29"/>
      <c r="MOT258" s="29"/>
      <c r="MOU258" s="29"/>
      <c r="MOV258" s="29"/>
      <c r="MOW258" s="29"/>
      <c r="MOX258" s="29"/>
      <c r="MOY258" s="29"/>
      <c r="MOZ258" s="29"/>
      <c r="MPA258" s="29"/>
      <c r="MPB258" s="29"/>
      <c r="MPC258" s="29"/>
      <c r="MPD258" s="29"/>
      <c r="MPE258" s="29"/>
      <c r="MPF258" s="29"/>
      <c r="MPG258" s="29"/>
      <c r="MPH258" s="29"/>
      <c r="MPI258" s="29"/>
      <c r="MPJ258" s="29"/>
      <c r="MPK258" s="29"/>
      <c r="MPL258" s="29"/>
      <c r="MPM258" s="29"/>
      <c r="MPN258" s="29"/>
      <c r="MPO258" s="29"/>
      <c r="MPP258" s="29"/>
      <c r="MPQ258" s="29"/>
      <c r="MPR258" s="29"/>
      <c r="MPS258" s="29"/>
      <c r="MPT258" s="29"/>
      <c r="MPU258" s="29"/>
      <c r="MPV258" s="29"/>
      <c r="MPW258" s="29"/>
      <c r="MPX258" s="29"/>
      <c r="MPY258" s="29"/>
      <c r="MPZ258" s="29"/>
      <c r="MQA258" s="29"/>
      <c r="MQB258" s="29"/>
      <c r="MQC258" s="29"/>
      <c r="MQD258" s="29"/>
      <c r="MQE258" s="29"/>
      <c r="MQF258" s="29"/>
      <c r="MQG258" s="29"/>
      <c r="MQH258" s="29"/>
      <c r="MQI258" s="29"/>
      <c r="MQJ258" s="29"/>
      <c r="MQK258" s="29"/>
      <c r="MQL258" s="29"/>
      <c r="MQM258" s="29"/>
      <c r="MQN258" s="29"/>
      <c r="MQO258" s="29"/>
      <c r="MQP258" s="29"/>
      <c r="MQQ258" s="29"/>
      <c r="MQR258" s="29"/>
      <c r="MQS258" s="29"/>
      <c r="MQT258" s="29"/>
      <c r="MQU258" s="29"/>
      <c r="MQV258" s="29"/>
      <c r="MQW258" s="29"/>
      <c r="MQX258" s="29"/>
      <c r="MQY258" s="29"/>
      <c r="MQZ258" s="29"/>
      <c r="MRA258" s="29"/>
      <c r="MRB258" s="29"/>
      <c r="MRC258" s="29"/>
      <c r="MRD258" s="29"/>
      <c r="MRE258" s="29"/>
      <c r="MRF258" s="29"/>
      <c r="MRG258" s="29"/>
      <c r="MRH258" s="29"/>
      <c r="MRI258" s="29"/>
      <c r="MRJ258" s="29"/>
      <c r="MRK258" s="29"/>
      <c r="MRL258" s="29"/>
      <c r="MRM258" s="29"/>
      <c r="MRN258" s="29"/>
      <c r="MRO258" s="29"/>
      <c r="MRP258" s="29"/>
      <c r="MRQ258" s="29"/>
      <c r="MRR258" s="29"/>
      <c r="MRS258" s="29"/>
      <c r="MRT258" s="29"/>
      <c r="MRU258" s="29"/>
      <c r="MRV258" s="29"/>
      <c r="MRW258" s="29"/>
      <c r="MRX258" s="29"/>
      <c r="MRY258" s="29"/>
      <c r="MRZ258" s="29"/>
      <c r="MSA258" s="29"/>
      <c r="MSB258" s="29"/>
      <c r="MSC258" s="29"/>
      <c r="MSD258" s="29"/>
      <c r="MSE258" s="29"/>
      <c r="MSF258" s="29"/>
      <c r="MSG258" s="29"/>
      <c r="MSH258" s="29"/>
      <c r="MSI258" s="29"/>
      <c r="MSJ258" s="29"/>
      <c r="MSK258" s="29"/>
      <c r="MSL258" s="29"/>
      <c r="MSM258" s="29"/>
      <c r="MSN258" s="29"/>
      <c r="MSO258" s="29"/>
      <c r="MSP258" s="29"/>
      <c r="MSQ258" s="29"/>
      <c r="MSR258" s="29"/>
      <c r="MSS258" s="29"/>
      <c r="MST258" s="29"/>
      <c r="MSU258" s="29"/>
      <c r="MSV258" s="29"/>
      <c r="MSW258" s="29"/>
      <c r="MSX258" s="29"/>
      <c r="MSY258" s="29"/>
      <c r="MSZ258" s="29"/>
      <c r="MTA258" s="29"/>
      <c r="MTB258" s="29"/>
      <c r="MTC258" s="29"/>
      <c r="MTD258" s="29"/>
      <c r="MTE258" s="29"/>
      <c r="MTF258" s="29"/>
      <c r="MTG258" s="29"/>
      <c r="MTH258" s="29"/>
      <c r="MTI258" s="29"/>
      <c r="MTJ258" s="29"/>
      <c r="MTK258" s="29"/>
      <c r="MTL258" s="29"/>
      <c r="MTM258" s="29"/>
      <c r="MTN258" s="29"/>
      <c r="MTO258" s="29"/>
      <c r="MTP258" s="29"/>
      <c r="MTQ258" s="29"/>
      <c r="MTR258" s="29"/>
      <c r="MTS258" s="29"/>
      <c r="MTT258" s="29"/>
      <c r="MTU258" s="29"/>
      <c r="MTV258" s="29"/>
      <c r="MTW258" s="29"/>
      <c r="MTX258" s="29"/>
      <c r="MTY258" s="29"/>
      <c r="MTZ258" s="29"/>
      <c r="MUA258" s="29"/>
      <c r="MUB258" s="29"/>
      <c r="MUC258" s="29"/>
      <c r="MUD258" s="29"/>
      <c r="MUE258" s="29"/>
      <c r="MUF258" s="29"/>
      <c r="MUG258" s="29"/>
      <c r="MUH258" s="29"/>
      <c r="MUI258" s="29"/>
      <c r="MUJ258" s="29"/>
      <c r="MUK258" s="29"/>
      <c r="MUL258" s="29"/>
      <c r="MUM258" s="29"/>
      <c r="MUN258" s="29"/>
      <c r="MUO258" s="29"/>
      <c r="MUP258" s="29"/>
      <c r="MUQ258" s="29"/>
      <c r="MUR258" s="29"/>
      <c r="MUS258" s="29"/>
      <c r="MUT258" s="29"/>
      <c r="MUU258" s="29"/>
      <c r="MUV258" s="29"/>
      <c r="MUW258" s="29"/>
      <c r="MUX258" s="29"/>
      <c r="MUY258" s="29"/>
      <c r="MUZ258" s="29"/>
      <c r="MVA258" s="29"/>
      <c r="MVB258" s="29"/>
      <c r="MVC258" s="29"/>
      <c r="MVD258" s="29"/>
      <c r="MVE258" s="29"/>
      <c r="MVF258" s="29"/>
      <c r="MVG258" s="29"/>
      <c r="MVH258" s="29"/>
      <c r="MVI258" s="29"/>
      <c r="MVJ258" s="29"/>
      <c r="MVK258" s="29"/>
      <c r="MVL258" s="29"/>
      <c r="MVM258" s="29"/>
      <c r="MVN258" s="29"/>
      <c r="MVO258" s="29"/>
      <c r="MVP258" s="29"/>
      <c r="MVQ258" s="29"/>
      <c r="MVR258" s="29"/>
      <c r="MVS258" s="29"/>
      <c r="MVT258" s="29"/>
      <c r="MVU258" s="29"/>
      <c r="MVV258" s="29"/>
      <c r="MVW258" s="29"/>
      <c r="MVX258" s="29"/>
      <c r="MVY258" s="29"/>
      <c r="MVZ258" s="29"/>
      <c r="MWA258" s="29"/>
      <c r="MWB258" s="29"/>
      <c r="MWC258" s="29"/>
      <c r="MWD258" s="29"/>
      <c r="MWE258" s="29"/>
      <c r="MWF258" s="29"/>
      <c r="MWG258" s="29"/>
      <c r="MWH258" s="29"/>
      <c r="MWI258" s="29"/>
      <c r="MWJ258" s="29"/>
      <c r="MWK258" s="29"/>
      <c r="MWL258" s="29"/>
      <c r="MWM258" s="29"/>
      <c r="MWN258" s="29"/>
      <c r="MWO258" s="29"/>
      <c r="MWP258" s="29"/>
      <c r="MWQ258" s="29"/>
      <c r="MWR258" s="29"/>
      <c r="MWS258" s="29"/>
      <c r="MWT258" s="29"/>
      <c r="MWU258" s="29"/>
      <c r="MWV258" s="29"/>
      <c r="MWW258" s="29"/>
      <c r="MWX258" s="29"/>
      <c r="MWY258" s="29"/>
      <c r="MWZ258" s="29"/>
      <c r="MXA258" s="29"/>
      <c r="MXB258" s="29"/>
      <c r="MXC258" s="29"/>
      <c r="MXD258" s="29"/>
      <c r="MXE258" s="29"/>
      <c r="MXF258" s="29"/>
      <c r="MXG258" s="29"/>
      <c r="MXH258" s="29"/>
      <c r="MXI258" s="29"/>
      <c r="MXJ258" s="29"/>
      <c r="MXK258" s="29"/>
      <c r="MXL258" s="29"/>
      <c r="MXM258" s="29"/>
      <c r="MXN258" s="29"/>
      <c r="MXO258" s="29"/>
      <c r="MXP258" s="29"/>
      <c r="MXQ258" s="29"/>
      <c r="MXR258" s="29"/>
      <c r="MXS258" s="29"/>
      <c r="MXT258" s="29"/>
      <c r="MXU258" s="29"/>
      <c r="MXV258" s="29"/>
      <c r="MXW258" s="29"/>
      <c r="MXX258" s="29"/>
      <c r="MXY258" s="29"/>
      <c r="MXZ258" s="29"/>
      <c r="MYA258" s="29"/>
      <c r="MYB258" s="29"/>
      <c r="MYC258" s="29"/>
      <c r="MYD258" s="29"/>
      <c r="MYE258" s="29"/>
      <c r="MYF258" s="29"/>
      <c r="MYG258" s="29"/>
      <c r="MYH258" s="29"/>
      <c r="MYI258" s="29"/>
      <c r="MYJ258" s="29"/>
      <c r="MYK258" s="29"/>
      <c r="MYL258" s="29"/>
      <c r="MYM258" s="29"/>
      <c r="MYN258" s="29"/>
      <c r="MYO258" s="29"/>
      <c r="MYP258" s="29"/>
      <c r="MYQ258" s="29"/>
      <c r="MYR258" s="29"/>
      <c r="MYS258" s="29"/>
      <c r="MYT258" s="29"/>
      <c r="MYU258" s="29"/>
      <c r="MYV258" s="29"/>
      <c r="MYW258" s="29"/>
      <c r="MYX258" s="29"/>
      <c r="MYY258" s="29"/>
      <c r="MYZ258" s="29"/>
      <c r="MZA258" s="29"/>
      <c r="MZB258" s="29"/>
      <c r="MZC258" s="29"/>
      <c r="MZD258" s="29"/>
      <c r="MZE258" s="29"/>
      <c r="MZF258" s="29"/>
      <c r="MZG258" s="29"/>
      <c r="MZH258" s="29"/>
      <c r="MZI258" s="29"/>
      <c r="MZJ258" s="29"/>
      <c r="MZK258" s="29"/>
      <c r="MZL258" s="29"/>
      <c r="MZM258" s="29"/>
      <c r="MZN258" s="29"/>
      <c r="MZO258" s="29"/>
      <c r="MZP258" s="29"/>
      <c r="MZQ258" s="29"/>
      <c r="MZR258" s="29"/>
      <c r="MZS258" s="29"/>
      <c r="MZT258" s="29"/>
      <c r="MZU258" s="29"/>
      <c r="MZV258" s="29"/>
      <c r="MZW258" s="29"/>
      <c r="MZX258" s="29"/>
      <c r="MZY258" s="29"/>
      <c r="MZZ258" s="29"/>
      <c r="NAA258" s="29"/>
      <c r="NAB258" s="29"/>
      <c r="NAC258" s="29"/>
      <c r="NAD258" s="29"/>
      <c r="NAE258" s="29"/>
      <c r="NAF258" s="29"/>
      <c r="NAG258" s="29"/>
      <c r="NAH258" s="29"/>
      <c r="NAI258" s="29"/>
      <c r="NAJ258" s="29"/>
      <c r="NAK258" s="29"/>
      <c r="NAL258" s="29"/>
      <c r="NAM258" s="29"/>
      <c r="NAN258" s="29"/>
      <c r="NAO258" s="29"/>
      <c r="NAP258" s="29"/>
      <c r="NAQ258" s="29"/>
      <c r="NAR258" s="29"/>
      <c r="NAS258" s="29"/>
      <c r="NAT258" s="29"/>
      <c r="NAU258" s="29"/>
      <c r="NAV258" s="29"/>
      <c r="NAW258" s="29"/>
      <c r="NAX258" s="29"/>
      <c r="NAY258" s="29"/>
      <c r="NAZ258" s="29"/>
      <c r="NBA258" s="29"/>
      <c r="NBB258" s="29"/>
      <c r="NBC258" s="29"/>
      <c r="NBD258" s="29"/>
      <c r="NBE258" s="29"/>
      <c r="NBF258" s="29"/>
      <c r="NBG258" s="29"/>
      <c r="NBH258" s="29"/>
      <c r="NBI258" s="29"/>
      <c r="NBJ258" s="29"/>
      <c r="NBK258" s="29"/>
      <c r="NBL258" s="29"/>
      <c r="NBM258" s="29"/>
      <c r="NBN258" s="29"/>
      <c r="NBO258" s="29"/>
      <c r="NBP258" s="29"/>
      <c r="NBQ258" s="29"/>
      <c r="NBR258" s="29"/>
      <c r="NBS258" s="29"/>
      <c r="NBT258" s="29"/>
      <c r="NBU258" s="29"/>
      <c r="NBV258" s="29"/>
      <c r="NBW258" s="29"/>
      <c r="NBX258" s="29"/>
      <c r="NBY258" s="29"/>
      <c r="NBZ258" s="29"/>
      <c r="NCA258" s="29"/>
      <c r="NCB258" s="29"/>
      <c r="NCC258" s="29"/>
      <c r="NCD258" s="29"/>
      <c r="NCE258" s="29"/>
      <c r="NCF258" s="29"/>
      <c r="NCG258" s="29"/>
      <c r="NCH258" s="29"/>
      <c r="NCI258" s="29"/>
      <c r="NCJ258" s="29"/>
      <c r="NCK258" s="29"/>
      <c r="NCL258" s="29"/>
      <c r="NCM258" s="29"/>
      <c r="NCN258" s="29"/>
      <c r="NCO258" s="29"/>
      <c r="NCP258" s="29"/>
      <c r="NCQ258" s="29"/>
      <c r="NCR258" s="29"/>
      <c r="NCS258" s="29"/>
      <c r="NCT258" s="29"/>
      <c r="NCU258" s="29"/>
      <c r="NCV258" s="29"/>
      <c r="NCW258" s="29"/>
      <c r="NCX258" s="29"/>
      <c r="NCY258" s="29"/>
      <c r="NCZ258" s="29"/>
      <c r="NDA258" s="29"/>
      <c r="NDB258" s="29"/>
      <c r="NDC258" s="29"/>
      <c r="NDD258" s="29"/>
      <c r="NDE258" s="29"/>
      <c r="NDF258" s="29"/>
      <c r="NDG258" s="29"/>
      <c r="NDH258" s="29"/>
      <c r="NDI258" s="29"/>
      <c r="NDJ258" s="29"/>
      <c r="NDK258" s="29"/>
      <c r="NDL258" s="29"/>
      <c r="NDM258" s="29"/>
      <c r="NDN258" s="29"/>
      <c r="NDO258" s="29"/>
      <c r="NDP258" s="29"/>
      <c r="NDQ258" s="29"/>
      <c r="NDR258" s="29"/>
      <c r="NDS258" s="29"/>
      <c r="NDT258" s="29"/>
      <c r="NDU258" s="29"/>
      <c r="NDV258" s="29"/>
      <c r="NDW258" s="29"/>
      <c r="NDX258" s="29"/>
      <c r="NDY258" s="29"/>
      <c r="NDZ258" s="29"/>
      <c r="NEA258" s="29"/>
      <c r="NEB258" s="29"/>
      <c r="NEC258" s="29"/>
      <c r="NED258" s="29"/>
      <c r="NEE258" s="29"/>
      <c r="NEF258" s="29"/>
      <c r="NEG258" s="29"/>
      <c r="NEH258" s="29"/>
      <c r="NEI258" s="29"/>
      <c r="NEJ258" s="29"/>
      <c r="NEK258" s="29"/>
      <c r="NEL258" s="29"/>
      <c r="NEM258" s="29"/>
      <c r="NEN258" s="29"/>
      <c r="NEO258" s="29"/>
      <c r="NEP258" s="29"/>
      <c r="NEQ258" s="29"/>
      <c r="NER258" s="29"/>
      <c r="NES258" s="29"/>
      <c r="NET258" s="29"/>
      <c r="NEU258" s="29"/>
      <c r="NEV258" s="29"/>
      <c r="NEW258" s="29"/>
      <c r="NEX258" s="29"/>
      <c r="NEY258" s="29"/>
      <c r="NEZ258" s="29"/>
      <c r="NFA258" s="29"/>
      <c r="NFB258" s="29"/>
      <c r="NFC258" s="29"/>
      <c r="NFD258" s="29"/>
      <c r="NFE258" s="29"/>
      <c r="NFF258" s="29"/>
      <c r="NFG258" s="29"/>
      <c r="NFH258" s="29"/>
      <c r="NFI258" s="29"/>
      <c r="NFJ258" s="29"/>
      <c r="NFK258" s="29"/>
      <c r="NFL258" s="29"/>
      <c r="NFM258" s="29"/>
      <c r="NFN258" s="29"/>
      <c r="NFO258" s="29"/>
      <c r="NFP258" s="29"/>
      <c r="NFQ258" s="29"/>
      <c r="NFR258" s="29"/>
      <c r="NFS258" s="29"/>
      <c r="NFT258" s="29"/>
      <c r="NFU258" s="29"/>
      <c r="NFV258" s="29"/>
      <c r="NFW258" s="29"/>
      <c r="NFX258" s="29"/>
      <c r="NFY258" s="29"/>
      <c r="NFZ258" s="29"/>
      <c r="NGA258" s="29"/>
      <c r="NGB258" s="29"/>
      <c r="NGC258" s="29"/>
      <c r="NGD258" s="29"/>
      <c r="NGE258" s="29"/>
      <c r="NGF258" s="29"/>
      <c r="NGG258" s="29"/>
      <c r="NGH258" s="29"/>
      <c r="NGI258" s="29"/>
      <c r="NGJ258" s="29"/>
      <c r="NGK258" s="29"/>
      <c r="NGL258" s="29"/>
      <c r="NGM258" s="29"/>
      <c r="NGN258" s="29"/>
      <c r="NGO258" s="29"/>
      <c r="NGP258" s="29"/>
      <c r="NGQ258" s="29"/>
      <c r="NGR258" s="29"/>
      <c r="NGS258" s="29"/>
      <c r="NGT258" s="29"/>
      <c r="NGU258" s="29"/>
      <c r="NGV258" s="29"/>
      <c r="NGW258" s="29"/>
      <c r="NGX258" s="29"/>
      <c r="NGY258" s="29"/>
      <c r="NGZ258" s="29"/>
      <c r="NHA258" s="29"/>
      <c r="NHB258" s="29"/>
      <c r="NHC258" s="29"/>
      <c r="NHD258" s="29"/>
      <c r="NHE258" s="29"/>
      <c r="NHF258" s="29"/>
      <c r="NHG258" s="29"/>
      <c r="NHH258" s="29"/>
      <c r="NHI258" s="29"/>
      <c r="NHJ258" s="29"/>
      <c r="NHK258" s="29"/>
      <c r="NHL258" s="29"/>
      <c r="NHM258" s="29"/>
      <c r="NHN258" s="29"/>
      <c r="NHO258" s="29"/>
      <c r="NHP258" s="29"/>
      <c r="NHQ258" s="29"/>
      <c r="NHR258" s="29"/>
      <c r="NHS258" s="29"/>
      <c r="NHT258" s="29"/>
      <c r="NHU258" s="29"/>
      <c r="NHV258" s="29"/>
      <c r="NHW258" s="29"/>
      <c r="NHX258" s="29"/>
      <c r="NHY258" s="29"/>
      <c r="NHZ258" s="29"/>
      <c r="NIA258" s="29"/>
      <c r="NIB258" s="29"/>
      <c r="NIC258" s="29"/>
      <c r="NID258" s="29"/>
      <c r="NIE258" s="29"/>
      <c r="NIF258" s="29"/>
      <c r="NIG258" s="29"/>
      <c r="NIH258" s="29"/>
      <c r="NII258" s="29"/>
      <c r="NIJ258" s="29"/>
      <c r="NIK258" s="29"/>
      <c r="NIL258" s="29"/>
      <c r="NIM258" s="29"/>
      <c r="NIN258" s="29"/>
      <c r="NIO258" s="29"/>
      <c r="NIP258" s="29"/>
      <c r="NIQ258" s="29"/>
      <c r="NIR258" s="29"/>
      <c r="NIS258" s="29"/>
      <c r="NIT258" s="29"/>
      <c r="NIU258" s="29"/>
      <c r="NIV258" s="29"/>
      <c r="NIW258" s="29"/>
      <c r="NIX258" s="29"/>
      <c r="NIY258" s="29"/>
      <c r="NIZ258" s="29"/>
      <c r="NJA258" s="29"/>
      <c r="NJB258" s="29"/>
      <c r="NJC258" s="29"/>
      <c r="NJD258" s="29"/>
      <c r="NJE258" s="29"/>
      <c r="NJF258" s="29"/>
      <c r="NJG258" s="29"/>
      <c r="NJH258" s="29"/>
      <c r="NJI258" s="29"/>
      <c r="NJJ258" s="29"/>
      <c r="NJK258" s="29"/>
      <c r="NJL258" s="29"/>
      <c r="NJM258" s="29"/>
      <c r="NJN258" s="29"/>
      <c r="NJO258" s="29"/>
      <c r="NJP258" s="29"/>
      <c r="NJQ258" s="29"/>
      <c r="NJR258" s="29"/>
      <c r="NJS258" s="29"/>
      <c r="NJT258" s="29"/>
      <c r="NJU258" s="29"/>
      <c r="NJV258" s="29"/>
      <c r="NJW258" s="29"/>
      <c r="NJX258" s="29"/>
      <c r="NJY258" s="29"/>
      <c r="NJZ258" s="29"/>
      <c r="NKA258" s="29"/>
      <c r="NKB258" s="29"/>
      <c r="NKC258" s="29"/>
      <c r="NKD258" s="29"/>
      <c r="NKE258" s="29"/>
      <c r="NKF258" s="29"/>
      <c r="NKG258" s="29"/>
      <c r="NKH258" s="29"/>
      <c r="NKI258" s="29"/>
      <c r="NKJ258" s="29"/>
      <c r="NKK258" s="29"/>
      <c r="NKL258" s="29"/>
      <c r="NKM258" s="29"/>
      <c r="NKN258" s="29"/>
      <c r="NKO258" s="29"/>
      <c r="NKP258" s="29"/>
      <c r="NKQ258" s="29"/>
      <c r="NKR258" s="29"/>
      <c r="NKS258" s="29"/>
      <c r="NKT258" s="29"/>
      <c r="NKU258" s="29"/>
      <c r="NKV258" s="29"/>
      <c r="NKW258" s="29"/>
      <c r="NKX258" s="29"/>
      <c r="NKY258" s="29"/>
      <c r="NKZ258" s="29"/>
      <c r="NLA258" s="29"/>
      <c r="NLB258" s="29"/>
      <c r="NLC258" s="29"/>
      <c r="NLD258" s="29"/>
      <c r="NLE258" s="29"/>
      <c r="NLF258" s="29"/>
      <c r="NLG258" s="29"/>
      <c r="NLH258" s="29"/>
      <c r="NLI258" s="29"/>
      <c r="NLJ258" s="29"/>
      <c r="NLK258" s="29"/>
      <c r="NLL258" s="29"/>
      <c r="NLM258" s="29"/>
      <c r="NLN258" s="29"/>
      <c r="NLO258" s="29"/>
      <c r="NLP258" s="29"/>
      <c r="NLQ258" s="29"/>
      <c r="NLR258" s="29"/>
      <c r="NLS258" s="29"/>
      <c r="NLT258" s="29"/>
      <c r="NLU258" s="29"/>
      <c r="NLV258" s="29"/>
      <c r="NLW258" s="29"/>
      <c r="NLX258" s="29"/>
      <c r="NLY258" s="29"/>
      <c r="NLZ258" s="29"/>
      <c r="NMA258" s="29"/>
      <c r="NMB258" s="29"/>
      <c r="NMC258" s="29"/>
      <c r="NMD258" s="29"/>
      <c r="NME258" s="29"/>
      <c r="NMF258" s="29"/>
      <c r="NMG258" s="29"/>
      <c r="NMH258" s="29"/>
      <c r="NMI258" s="29"/>
      <c r="NMJ258" s="29"/>
      <c r="NMK258" s="29"/>
      <c r="NML258" s="29"/>
      <c r="NMM258" s="29"/>
      <c r="NMN258" s="29"/>
      <c r="NMO258" s="29"/>
      <c r="NMP258" s="29"/>
      <c r="NMQ258" s="29"/>
      <c r="NMR258" s="29"/>
      <c r="NMS258" s="29"/>
      <c r="NMT258" s="29"/>
      <c r="NMU258" s="29"/>
      <c r="NMV258" s="29"/>
      <c r="NMW258" s="29"/>
      <c r="NMX258" s="29"/>
      <c r="NMY258" s="29"/>
      <c r="NMZ258" s="29"/>
      <c r="NNA258" s="29"/>
      <c r="NNB258" s="29"/>
      <c r="NNC258" s="29"/>
      <c r="NND258" s="29"/>
      <c r="NNE258" s="29"/>
      <c r="NNF258" s="29"/>
      <c r="NNG258" s="29"/>
      <c r="NNH258" s="29"/>
      <c r="NNI258" s="29"/>
      <c r="NNJ258" s="29"/>
      <c r="NNK258" s="29"/>
      <c r="NNL258" s="29"/>
      <c r="NNM258" s="29"/>
      <c r="NNN258" s="29"/>
      <c r="NNO258" s="29"/>
      <c r="NNP258" s="29"/>
      <c r="NNQ258" s="29"/>
      <c r="NNR258" s="29"/>
      <c r="NNS258" s="29"/>
      <c r="NNT258" s="29"/>
      <c r="NNU258" s="29"/>
      <c r="NNV258" s="29"/>
      <c r="NNW258" s="29"/>
      <c r="NNX258" s="29"/>
      <c r="NNY258" s="29"/>
      <c r="NNZ258" s="29"/>
      <c r="NOA258" s="29"/>
      <c r="NOB258" s="29"/>
      <c r="NOC258" s="29"/>
      <c r="NOD258" s="29"/>
      <c r="NOE258" s="29"/>
      <c r="NOF258" s="29"/>
      <c r="NOG258" s="29"/>
      <c r="NOH258" s="29"/>
      <c r="NOI258" s="29"/>
      <c r="NOJ258" s="29"/>
      <c r="NOK258" s="29"/>
      <c r="NOL258" s="29"/>
      <c r="NOM258" s="29"/>
      <c r="NON258" s="29"/>
      <c r="NOO258" s="29"/>
      <c r="NOP258" s="29"/>
      <c r="NOQ258" s="29"/>
      <c r="NOR258" s="29"/>
      <c r="NOS258" s="29"/>
      <c r="NOT258" s="29"/>
      <c r="NOU258" s="29"/>
      <c r="NOV258" s="29"/>
      <c r="NOW258" s="29"/>
      <c r="NOX258" s="29"/>
      <c r="NOY258" s="29"/>
      <c r="NOZ258" s="29"/>
      <c r="NPA258" s="29"/>
      <c r="NPB258" s="29"/>
      <c r="NPC258" s="29"/>
      <c r="NPD258" s="29"/>
      <c r="NPE258" s="29"/>
      <c r="NPF258" s="29"/>
      <c r="NPG258" s="29"/>
      <c r="NPH258" s="29"/>
      <c r="NPI258" s="29"/>
      <c r="NPJ258" s="29"/>
      <c r="NPK258" s="29"/>
      <c r="NPL258" s="29"/>
      <c r="NPM258" s="29"/>
      <c r="NPN258" s="29"/>
      <c r="NPO258" s="29"/>
      <c r="NPP258" s="29"/>
      <c r="NPQ258" s="29"/>
      <c r="NPR258" s="29"/>
      <c r="NPS258" s="29"/>
      <c r="NPT258" s="29"/>
      <c r="NPU258" s="29"/>
      <c r="NPV258" s="29"/>
      <c r="NPW258" s="29"/>
      <c r="NPX258" s="29"/>
      <c r="NPY258" s="29"/>
      <c r="NPZ258" s="29"/>
      <c r="NQA258" s="29"/>
      <c r="NQB258" s="29"/>
      <c r="NQC258" s="29"/>
      <c r="NQD258" s="29"/>
      <c r="NQE258" s="29"/>
      <c r="NQF258" s="29"/>
      <c r="NQG258" s="29"/>
      <c r="NQH258" s="29"/>
      <c r="NQI258" s="29"/>
      <c r="NQJ258" s="29"/>
      <c r="NQK258" s="29"/>
      <c r="NQL258" s="29"/>
      <c r="NQM258" s="29"/>
      <c r="NQN258" s="29"/>
      <c r="NQO258" s="29"/>
      <c r="NQP258" s="29"/>
      <c r="NQQ258" s="29"/>
      <c r="NQR258" s="29"/>
      <c r="NQS258" s="29"/>
      <c r="NQT258" s="29"/>
      <c r="NQU258" s="29"/>
      <c r="NQV258" s="29"/>
      <c r="NQW258" s="29"/>
      <c r="NQX258" s="29"/>
      <c r="NQY258" s="29"/>
      <c r="NQZ258" s="29"/>
      <c r="NRA258" s="29"/>
      <c r="NRB258" s="29"/>
      <c r="NRC258" s="29"/>
      <c r="NRD258" s="29"/>
      <c r="NRE258" s="29"/>
      <c r="NRF258" s="29"/>
      <c r="NRG258" s="29"/>
      <c r="NRH258" s="29"/>
      <c r="NRI258" s="29"/>
      <c r="NRJ258" s="29"/>
      <c r="NRK258" s="29"/>
      <c r="NRL258" s="29"/>
      <c r="NRM258" s="29"/>
      <c r="NRN258" s="29"/>
      <c r="NRO258" s="29"/>
      <c r="NRP258" s="29"/>
      <c r="NRQ258" s="29"/>
      <c r="NRR258" s="29"/>
      <c r="NRS258" s="29"/>
      <c r="NRT258" s="29"/>
      <c r="NRU258" s="29"/>
      <c r="NRV258" s="29"/>
      <c r="NRW258" s="29"/>
      <c r="NRX258" s="29"/>
      <c r="NRY258" s="29"/>
      <c r="NRZ258" s="29"/>
      <c r="NSA258" s="29"/>
      <c r="NSB258" s="29"/>
      <c r="NSC258" s="29"/>
      <c r="NSD258" s="29"/>
      <c r="NSE258" s="29"/>
      <c r="NSF258" s="29"/>
      <c r="NSG258" s="29"/>
      <c r="NSH258" s="29"/>
      <c r="NSI258" s="29"/>
      <c r="NSJ258" s="29"/>
      <c r="NSK258" s="29"/>
      <c r="NSL258" s="29"/>
      <c r="NSM258" s="29"/>
      <c r="NSN258" s="29"/>
      <c r="NSO258" s="29"/>
      <c r="NSP258" s="29"/>
      <c r="NSQ258" s="29"/>
      <c r="NSR258" s="29"/>
      <c r="NSS258" s="29"/>
      <c r="NST258" s="29"/>
      <c r="NSU258" s="29"/>
      <c r="NSV258" s="29"/>
      <c r="NSW258" s="29"/>
      <c r="NSX258" s="29"/>
      <c r="NSY258" s="29"/>
      <c r="NSZ258" s="29"/>
      <c r="NTA258" s="29"/>
      <c r="NTB258" s="29"/>
      <c r="NTC258" s="29"/>
      <c r="NTD258" s="29"/>
      <c r="NTE258" s="29"/>
      <c r="NTF258" s="29"/>
      <c r="NTG258" s="29"/>
      <c r="NTH258" s="29"/>
      <c r="NTI258" s="29"/>
      <c r="NTJ258" s="29"/>
      <c r="NTK258" s="29"/>
      <c r="NTL258" s="29"/>
      <c r="NTM258" s="29"/>
      <c r="NTN258" s="29"/>
      <c r="NTO258" s="29"/>
      <c r="NTP258" s="29"/>
      <c r="NTQ258" s="29"/>
      <c r="NTR258" s="29"/>
      <c r="NTS258" s="29"/>
      <c r="NTT258" s="29"/>
      <c r="NTU258" s="29"/>
      <c r="NTV258" s="29"/>
      <c r="NTW258" s="29"/>
      <c r="NTX258" s="29"/>
      <c r="NTY258" s="29"/>
      <c r="NTZ258" s="29"/>
      <c r="NUA258" s="29"/>
      <c r="NUB258" s="29"/>
      <c r="NUC258" s="29"/>
      <c r="NUD258" s="29"/>
      <c r="NUE258" s="29"/>
      <c r="NUF258" s="29"/>
      <c r="NUG258" s="29"/>
      <c r="NUH258" s="29"/>
      <c r="NUI258" s="29"/>
      <c r="NUJ258" s="29"/>
      <c r="NUK258" s="29"/>
      <c r="NUL258" s="29"/>
      <c r="NUM258" s="29"/>
      <c r="NUN258" s="29"/>
      <c r="NUO258" s="29"/>
      <c r="NUP258" s="29"/>
      <c r="NUQ258" s="29"/>
      <c r="NUR258" s="29"/>
      <c r="NUS258" s="29"/>
      <c r="NUT258" s="29"/>
      <c r="NUU258" s="29"/>
      <c r="NUV258" s="29"/>
      <c r="NUW258" s="29"/>
      <c r="NUX258" s="29"/>
      <c r="NUY258" s="29"/>
      <c r="NUZ258" s="29"/>
      <c r="NVA258" s="29"/>
      <c r="NVB258" s="29"/>
      <c r="NVC258" s="29"/>
      <c r="NVD258" s="29"/>
      <c r="NVE258" s="29"/>
      <c r="NVF258" s="29"/>
      <c r="NVG258" s="29"/>
      <c r="NVH258" s="29"/>
      <c r="NVI258" s="29"/>
      <c r="NVJ258" s="29"/>
      <c r="NVK258" s="29"/>
      <c r="NVL258" s="29"/>
      <c r="NVM258" s="29"/>
      <c r="NVN258" s="29"/>
      <c r="NVO258" s="29"/>
      <c r="NVP258" s="29"/>
      <c r="NVQ258" s="29"/>
      <c r="NVR258" s="29"/>
      <c r="NVS258" s="29"/>
      <c r="NVT258" s="29"/>
      <c r="NVU258" s="29"/>
      <c r="NVV258" s="29"/>
      <c r="NVW258" s="29"/>
      <c r="NVX258" s="29"/>
      <c r="NVY258" s="29"/>
      <c r="NVZ258" s="29"/>
      <c r="NWA258" s="29"/>
      <c r="NWB258" s="29"/>
      <c r="NWC258" s="29"/>
      <c r="NWD258" s="29"/>
      <c r="NWE258" s="29"/>
      <c r="NWF258" s="29"/>
      <c r="NWG258" s="29"/>
      <c r="NWH258" s="29"/>
      <c r="NWI258" s="29"/>
      <c r="NWJ258" s="29"/>
      <c r="NWK258" s="29"/>
      <c r="NWL258" s="29"/>
      <c r="NWM258" s="29"/>
      <c r="NWN258" s="29"/>
      <c r="NWO258" s="29"/>
      <c r="NWP258" s="29"/>
      <c r="NWQ258" s="29"/>
      <c r="NWR258" s="29"/>
      <c r="NWS258" s="29"/>
      <c r="NWT258" s="29"/>
      <c r="NWU258" s="29"/>
      <c r="NWV258" s="29"/>
      <c r="NWW258" s="29"/>
      <c r="NWX258" s="29"/>
      <c r="NWY258" s="29"/>
      <c r="NWZ258" s="29"/>
      <c r="NXA258" s="29"/>
      <c r="NXB258" s="29"/>
      <c r="NXC258" s="29"/>
      <c r="NXD258" s="29"/>
      <c r="NXE258" s="29"/>
      <c r="NXF258" s="29"/>
      <c r="NXG258" s="29"/>
      <c r="NXH258" s="29"/>
      <c r="NXI258" s="29"/>
      <c r="NXJ258" s="29"/>
      <c r="NXK258" s="29"/>
      <c r="NXL258" s="29"/>
      <c r="NXM258" s="29"/>
      <c r="NXN258" s="29"/>
      <c r="NXO258" s="29"/>
      <c r="NXP258" s="29"/>
      <c r="NXQ258" s="29"/>
      <c r="NXR258" s="29"/>
      <c r="NXS258" s="29"/>
      <c r="NXT258" s="29"/>
      <c r="NXU258" s="29"/>
      <c r="NXV258" s="29"/>
      <c r="NXW258" s="29"/>
      <c r="NXX258" s="29"/>
      <c r="NXY258" s="29"/>
      <c r="NXZ258" s="29"/>
      <c r="NYA258" s="29"/>
      <c r="NYB258" s="29"/>
      <c r="NYC258" s="29"/>
      <c r="NYD258" s="29"/>
      <c r="NYE258" s="29"/>
      <c r="NYF258" s="29"/>
      <c r="NYG258" s="29"/>
      <c r="NYH258" s="29"/>
      <c r="NYI258" s="29"/>
      <c r="NYJ258" s="29"/>
      <c r="NYK258" s="29"/>
      <c r="NYL258" s="29"/>
      <c r="NYM258" s="29"/>
      <c r="NYN258" s="29"/>
      <c r="NYO258" s="29"/>
      <c r="NYP258" s="29"/>
      <c r="NYQ258" s="29"/>
      <c r="NYR258" s="29"/>
      <c r="NYS258" s="29"/>
      <c r="NYT258" s="29"/>
      <c r="NYU258" s="29"/>
      <c r="NYV258" s="29"/>
      <c r="NYW258" s="29"/>
      <c r="NYX258" s="29"/>
      <c r="NYY258" s="29"/>
      <c r="NYZ258" s="29"/>
      <c r="NZA258" s="29"/>
      <c r="NZB258" s="29"/>
      <c r="NZC258" s="29"/>
      <c r="NZD258" s="29"/>
      <c r="NZE258" s="29"/>
      <c r="NZF258" s="29"/>
      <c r="NZG258" s="29"/>
      <c r="NZH258" s="29"/>
      <c r="NZI258" s="29"/>
      <c r="NZJ258" s="29"/>
      <c r="NZK258" s="29"/>
      <c r="NZL258" s="29"/>
      <c r="NZM258" s="29"/>
      <c r="NZN258" s="29"/>
      <c r="NZO258" s="29"/>
      <c r="NZP258" s="29"/>
      <c r="NZQ258" s="29"/>
      <c r="NZR258" s="29"/>
      <c r="NZS258" s="29"/>
      <c r="NZT258" s="29"/>
      <c r="NZU258" s="29"/>
      <c r="NZV258" s="29"/>
      <c r="NZW258" s="29"/>
      <c r="NZX258" s="29"/>
      <c r="NZY258" s="29"/>
      <c r="NZZ258" s="29"/>
      <c r="OAA258" s="29"/>
      <c r="OAB258" s="29"/>
      <c r="OAC258" s="29"/>
      <c r="OAD258" s="29"/>
      <c r="OAE258" s="29"/>
      <c r="OAF258" s="29"/>
      <c r="OAG258" s="29"/>
      <c r="OAH258" s="29"/>
      <c r="OAI258" s="29"/>
      <c r="OAJ258" s="29"/>
      <c r="OAK258" s="29"/>
      <c r="OAL258" s="29"/>
      <c r="OAM258" s="29"/>
      <c r="OAN258" s="29"/>
      <c r="OAO258" s="29"/>
      <c r="OAP258" s="29"/>
      <c r="OAQ258" s="29"/>
      <c r="OAR258" s="29"/>
      <c r="OAS258" s="29"/>
      <c r="OAT258" s="29"/>
      <c r="OAU258" s="29"/>
      <c r="OAV258" s="29"/>
      <c r="OAW258" s="29"/>
      <c r="OAX258" s="29"/>
      <c r="OAY258" s="29"/>
      <c r="OAZ258" s="29"/>
      <c r="OBA258" s="29"/>
      <c r="OBB258" s="29"/>
      <c r="OBC258" s="29"/>
      <c r="OBD258" s="29"/>
      <c r="OBE258" s="29"/>
      <c r="OBF258" s="29"/>
      <c r="OBG258" s="29"/>
      <c r="OBH258" s="29"/>
      <c r="OBI258" s="29"/>
      <c r="OBJ258" s="29"/>
      <c r="OBK258" s="29"/>
      <c r="OBL258" s="29"/>
      <c r="OBM258" s="29"/>
      <c r="OBN258" s="29"/>
      <c r="OBO258" s="29"/>
      <c r="OBP258" s="29"/>
      <c r="OBQ258" s="29"/>
      <c r="OBR258" s="29"/>
      <c r="OBS258" s="29"/>
      <c r="OBT258" s="29"/>
      <c r="OBU258" s="29"/>
      <c r="OBV258" s="29"/>
      <c r="OBW258" s="29"/>
      <c r="OBX258" s="29"/>
      <c r="OBY258" s="29"/>
      <c r="OBZ258" s="29"/>
      <c r="OCA258" s="29"/>
      <c r="OCB258" s="29"/>
      <c r="OCC258" s="29"/>
      <c r="OCD258" s="29"/>
      <c r="OCE258" s="29"/>
      <c r="OCF258" s="29"/>
      <c r="OCG258" s="29"/>
      <c r="OCH258" s="29"/>
      <c r="OCI258" s="29"/>
      <c r="OCJ258" s="29"/>
      <c r="OCK258" s="29"/>
      <c r="OCL258" s="29"/>
      <c r="OCM258" s="29"/>
      <c r="OCN258" s="29"/>
      <c r="OCO258" s="29"/>
      <c r="OCP258" s="29"/>
      <c r="OCQ258" s="29"/>
      <c r="OCR258" s="29"/>
      <c r="OCS258" s="29"/>
      <c r="OCT258" s="29"/>
      <c r="OCU258" s="29"/>
      <c r="OCV258" s="29"/>
      <c r="OCW258" s="29"/>
      <c r="OCX258" s="29"/>
      <c r="OCY258" s="29"/>
      <c r="OCZ258" s="29"/>
      <c r="ODA258" s="29"/>
      <c r="ODB258" s="29"/>
      <c r="ODC258" s="29"/>
      <c r="ODD258" s="29"/>
      <c r="ODE258" s="29"/>
      <c r="ODF258" s="29"/>
      <c r="ODG258" s="29"/>
      <c r="ODH258" s="29"/>
      <c r="ODI258" s="29"/>
      <c r="ODJ258" s="29"/>
      <c r="ODK258" s="29"/>
      <c r="ODL258" s="29"/>
      <c r="ODM258" s="29"/>
      <c r="ODN258" s="29"/>
      <c r="ODO258" s="29"/>
      <c r="ODP258" s="29"/>
      <c r="ODQ258" s="29"/>
      <c r="ODR258" s="29"/>
      <c r="ODS258" s="29"/>
      <c r="ODT258" s="29"/>
      <c r="ODU258" s="29"/>
      <c r="ODV258" s="29"/>
      <c r="ODW258" s="29"/>
      <c r="ODX258" s="29"/>
      <c r="ODY258" s="29"/>
      <c r="ODZ258" s="29"/>
      <c r="OEA258" s="29"/>
      <c r="OEB258" s="29"/>
      <c r="OEC258" s="29"/>
      <c r="OED258" s="29"/>
      <c r="OEE258" s="29"/>
      <c r="OEF258" s="29"/>
      <c r="OEG258" s="29"/>
      <c r="OEH258" s="29"/>
      <c r="OEI258" s="29"/>
      <c r="OEJ258" s="29"/>
      <c r="OEK258" s="29"/>
      <c r="OEL258" s="29"/>
      <c r="OEM258" s="29"/>
      <c r="OEN258" s="29"/>
      <c r="OEO258" s="29"/>
      <c r="OEP258" s="29"/>
      <c r="OEQ258" s="29"/>
      <c r="OER258" s="29"/>
      <c r="OES258" s="29"/>
      <c r="OET258" s="29"/>
      <c r="OEU258" s="29"/>
      <c r="OEV258" s="29"/>
      <c r="OEW258" s="29"/>
      <c r="OEX258" s="29"/>
      <c r="OEY258" s="29"/>
      <c r="OEZ258" s="29"/>
      <c r="OFA258" s="29"/>
      <c r="OFB258" s="29"/>
      <c r="OFC258" s="29"/>
      <c r="OFD258" s="29"/>
      <c r="OFE258" s="29"/>
      <c r="OFF258" s="29"/>
      <c r="OFG258" s="29"/>
      <c r="OFH258" s="29"/>
      <c r="OFI258" s="29"/>
      <c r="OFJ258" s="29"/>
      <c r="OFK258" s="29"/>
      <c r="OFL258" s="29"/>
      <c r="OFM258" s="29"/>
      <c r="OFN258" s="29"/>
      <c r="OFO258" s="29"/>
      <c r="OFP258" s="29"/>
      <c r="OFQ258" s="29"/>
      <c r="OFR258" s="29"/>
      <c r="OFS258" s="29"/>
      <c r="OFT258" s="29"/>
      <c r="OFU258" s="29"/>
      <c r="OFV258" s="29"/>
      <c r="OFW258" s="29"/>
      <c r="OFX258" s="29"/>
      <c r="OFY258" s="29"/>
      <c r="OFZ258" s="29"/>
      <c r="OGA258" s="29"/>
      <c r="OGB258" s="29"/>
      <c r="OGC258" s="29"/>
      <c r="OGD258" s="29"/>
      <c r="OGE258" s="29"/>
      <c r="OGF258" s="29"/>
      <c r="OGG258" s="29"/>
      <c r="OGH258" s="29"/>
      <c r="OGI258" s="29"/>
      <c r="OGJ258" s="29"/>
      <c r="OGK258" s="29"/>
      <c r="OGL258" s="29"/>
      <c r="OGM258" s="29"/>
      <c r="OGN258" s="29"/>
      <c r="OGO258" s="29"/>
      <c r="OGP258" s="29"/>
      <c r="OGQ258" s="29"/>
      <c r="OGR258" s="29"/>
      <c r="OGS258" s="29"/>
      <c r="OGT258" s="29"/>
      <c r="OGU258" s="29"/>
      <c r="OGV258" s="29"/>
      <c r="OGW258" s="29"/>
      <c r="OGX258" s="29"/>
      <c r="OGY258" s="29"/>
      <c r="OGZ258" s="29"/>
      <c r="OHA258" s="29"/>
      <c r="OHB258" s="29"/>
      <c r="OHC258" s="29"/>
      <c r="OHD258" s="29"/>
      <c r="OHE258" s="29"/>
      <c r="OHF258" s="29"/>
      <c r="OHG258" s="29"/>
      <c r="OHH258" s="29"/>
      <c r="OHI258" s="29"/>
      <c r="OHJ258" s="29"/>
      <c r="OHK258" s="29"/>
      <c r="OHL258" s="29"/>
      <c r="OHM258" s="29"/>
      <c r="OHN258" s="29"/>
      <c r="OHO258" s="29"/>
      <c r="OHP258" s="29"/>
      <c r="OHQ258" s="29"/>
      <c r="OHR258" s="29"/>
      <c r="OHS258" s="29"/>
      <c r="OHT258" s="29"/>
      <c r="OHU258" s="29"/>
      <c r="OHV258" s="29"/>
      <c r="OHW258" s="29"/>
      <c r="OHX258" s="29"/>
      <c r="OHY258" s="29"/>
      <c r="OHZ258" s="29"/>
      <c r="OIA258" s="29"/>
      <c r="OIB258" s="29"/>
      <c r="OIC258" s="29"/>
      <c r="OID258" s="29"/>
      <c r="OIE258" s="29"/>
      <c r="OIF258" s="29"/>
      <c r="OIG258" s="29"/>
      <c r="OIH258" s="29"/>
      <c r="OII258" s="29"/>
      <c r="OIJ258" s="29"/>
      <c r="OIK258" s="29"/>
      <c r="OIL258" s="29"/>
      <c r="OIM258" s="29"/>
      <c r="OIN258" s="29"/>
      <c r="OIO258" s="29"/>
      <c r="OIP258" s="29"/>
      <c r="OIQ258" s="29"/>
      <c r="OIR258" s="29"/>
      <c r="OIS258" s="29"/>
      <c r="OIT258" s="29"/>
      <c r="OIU258" s="29"/>
      <c r="OIV258" s="29"/>
      <c r="OIW258" s="29"/>
      <c r="OIX258" s="29"/>
      <c r="OIY258" s="29"/>
      <c r="OIZ258" s="29"/>
      <c r="OJA258" s="29"/>
      <c r="OJB258" s="29"/>
      <c r="OJC258" s="29"/>
      <c r="OJD258" s="29"/>
      <c r="OJE258" s="29"/>
      <c r="OJF258" s="29"/>
      <c r="OJG258" s="29"/>
      <c r="OJH258" s="29"/>
      <c r="OJI258" s="29"/>
      <c r="OJJ258" s="29"/>
      <c r="OJK258" s="29"/>
      <c r="OJL258" s="29"/>
      <c r="OJM258" s="29"/>
      <c r="OJN258" s="29"/>
      <c r="OJO258" s="29"/>
      <c r="OJP258" s="29"/>
      <c r="OJQ258" s="29"/>
      <c r="OJR258" s="29"/>
      <c r="OJS258" s="29"/>
      <c r="OJT258" s="29"/>
      <c r="OJU258" s="29"/>
      <c r="OJV258" s="29"/>
      <c r="OJW258" s="29"/>
      <c r="OJX258" s="29"/>
      <c r="OJY258" s="29"/>
      <c r="OJZ258" s="29"/>
      <c r="OKA258" s="29"/>
      <c r="OKB258" s="29"/>
      <c r="OKC258" s="29"/>
      <c r="OKD258" s="29"/>
      <c r="OKE258" s="29"/>
      <c r="OKF258" s="29"/>
      <c r="OKG258" s="29"/>
      <c r="OKH258" s="29"/>
      <c r="OKI258" s="29"/>
      <c r="OKJ258" s="29"/>
      <c r="OKK258" s="29"/>
      <c r="OKL258" s="29"/>
      <c r="OKM258" s="29"/>
      <c r="OKN258" s="29"/>
      <c r="OKO258" s="29"/>
      <c r="OKP258" s="29"/>
      <c r="OKQ258" s="29"/>
      <c r="OKR258" s="29"/>
      <c r="OKS258" s="29"/>
      <c r="OKT258" s="29"/>
      <c r="OKU258" s="29"/>
      <c r="OKV258" s="29"/>
      <c r="OKW258" s="29"/>
      <c r="OKX258" s="29"/>
      <c r="OKY258" s="29"/>
      <c r="OKZ258" s="29"/>
      <c r="OLA258" s="29"/>
      <c r="OLB258" s="29"/>
      <c r="OLC258" s="29"/>
      <c r="OLD258" s="29"/>
      <c r="OLE258" s="29"/>
      <c r="OLF258" s="29"/>
      <c r="OLG258" s="29"/>
      <c r="OLH258" s="29"/>
      <c r="OLI258" s="29"/>
      <c r="OLJ258" s="29"/>
      <c r="OLK258" s="29"/>
      <c r="OLL258" s="29"/>
      <c r="OLM258" s="29"/>
      <c r="OLN258" s="29"/>
      <c r="OLO258" s="29"/>
      <c r="OLP258" s="29"/>
      <c r="OLQ258" s="29"/>
      <c r="OLR258" s="29"/>
      <c r="OLS258" s="29"/>
      <c r="OLT258" s="29"/>
      <c r="OLU258" s="29"/>
      <c r="OLV258" s="29"/>
      <c r="OLW258" s="29"/>
      <c r="OLX258" s="29"/>
      <c r="OLY258" s="29"/>
      <c r="OLZ258" s="29"/>
      <c r="OMA258" s="29"/>
      <c r="OMB258" s="29"/>
      <c r="OMC258" s="29"/>
      <c r="OMD258" s="29"/>
      <c r="OME258" s="29"/>
      <c r="OMF258" s="29"/>
      <c r="OMG258" s="29"/>
      <c r="OMH258" s="29"/>
      <c r="OMI258" s="29"/>
      <c r="OMJ258" s="29"/>
      <c r="OMK258" s="29"/>
      <c r="OML258" s="29"/>
      <c r="OMM258" s="29"/>
      <c r="OMN258" s="29"/>
      <c r="OMO258" s="29"/>
      <c r="OMP258" s="29"/>
      <c r="OMQ258" s="29"/>
      <c r="OMR258" s="29"/>
      <c r="OMS258" s="29"/>
      <c r="OMT258" s="29"/>
      <c r="OMU258" s="29"/>
      <c r="OMV258" s="29"/>
      <c r="OMW258" s="29"/>
      <c r="OMX258" s="29"/>
      <c r="OMY258" s="29"/>
      <c r="OMZ258" s="29"/>
      <c r="ONA258" s="29"/>
      <c r="ONB258" s="29"/>
      <c r="ONC258" s="29"/>
      <c r="OND258" s="29"/>
      <c r="ONE258" s="29"/>
      <c r="ONF258" s="29"/>
      <c r="ONG258" s="29"/>
      <c r="ONH258" s="29"/>
      <c r="ONI258" s="29"/>
      <c r="ONJ258" s="29"/>
      <c r="ONK258" s="29"/>
      <c r="ONL258" s="29"/>
      <c r="ONM258" s="29"/>
      <c r="ONN258" s="29"/>
      <c r="ONO258" s="29"/>
      <c r="ONP258" s="29"/>
      <c r="ONQ258" s="29"/>
      <c r="ONR258" s="29"/>
      <c r="ONS258" s="29"/>
      <c r="ONT258" s="29"/>
      <c r="ONU258" s="29"/>
      <c r="ONV258" s="29"/>
      <c r="ONW258" s="29"/>
      <c r="ONX258" s="29"/>
      <c r="ONY258" s="29"/>
      <c r="ONZ258" s="29"/>
      <c r="OOA258" s="29"/>
      <c r="OOB258" s="29"/>
      <c r="OOC258" s="29"/>
      <c r="OOD258" s="29"/>
      <c r="OOE258" s="29"/>
      <c r="OOF258" s="29"/>
      <c r="OOG258" s="29"/>
      <c r="OOH258" s="29"/>
      <c r="OOI258" s="29"/>
      <c r="OOJ258" s="29"/>
      <c r="OOK258" s="29"/>
      <c r="OOL258" s="29"/>
      <c r="OOM258" s="29"/>
      <c r="OON258" s="29"/>
      <c r="OOO258" s="29"/>
      <c r="OOP258" s="29"/>
      <c r="OOQ258" s="29"/>
      <c r="OOR258" s="29"/>
      <c r="OOS258" s="29"/>
      <c r="OOT258" s="29"/>
      <c r="OOU258" s="29"/>
      <c r="OOV258" s="29"/>
      <c r="OOW258" s="29"/>
      <c r="OOX258" s="29"/>
      <c r="OOY258" s="29"/>
      <c r="OOZ258" s="29"/>
      <c r="OPA258" s="29"/>
      <c r="OPB258" s="29"/>
      <c r="OPC258" s="29"/>
      <c r="OPD258" s="29"/>
      <c r="OPE258" s="29"/>
      <c r="OPF258" s="29"/>
      <c r="OPG258" s="29"/>
      <c r="OPH258" s="29"/>
      <c r="OPI258" s="29"/>
      <c r="OPJ258" s="29"/>
      <c r="OPK258" s="29"/>
      <c r="OPL258" s="29"/>
      <c r="OPM258" s="29"/>
      <c r="OPN258" s="29"/>
      <c r="OPO258" s="29"/>
      <c r="OPP258" s="29"/>
      <c r="OPQ258" s="29"/>
      <c r="OPR258" s="29"/>
      <c r="OPS258" s="29"/>
      <c r="OPT258" s="29"/>
      <c r="OPU258" s="29"/>
      <c r="OPV258" s="29"/>
      <c r="OPW258" s="29"/>
      <c r="OPX258" s="29"/>
      <c r="OPY258" s="29"/>
      <c r="OPZ258" s="29"/>
      <c r="OQA258" s="29"/>
      <c r="OQB258" s="29"/>
      <c r="OQC258" s="29"/>
      <c r="OQD258" s="29"/>
      <c r="OQE258" s="29"/>
      <c r="OQF258" s="29"/>
      <c r="OQG258" s="29"/>
      <c r="OQH258" s="29"/>
      <c r="OQI258" s="29"/>
      <c r="OQJ258" s="29"/>
      <c r="OQK258" s="29"/>
      <c r="OQL258" s="29"/>
      <c r="OQM258" s="29"/>
      <c r="OQN258" s="29"/>
      <c r="OQO258" s="29"/>
      <c r="OQP258" s="29"/>
      <c r="OQQ258" s="29"/>
      <c r="OQR258" s="29"/>
      <c r="OQS258" s="29"/>
      <c r="OQT258" s="29"/>
      <c r="OQU258" s="29"/>
      <c r="OQV258" s="29"/>
      <c r="OQW258" s="29"/>
      <c r="OQX258" s="29"/>
      <c r="OQY258" s="29"/>
      <c r="OQZ258" s="29"/>
      <c r="ORA258" s="29"/>
      <c r="ORB258" s="29"/>
      <c r="ORC258" s="29"/>
      <c r="ORD258" s="29"/>
      <c r="ORE258" s="29"/>
      <c r="ORF258" s="29"/>
      <c r="ORG258" s="29"/>
      <c r="ORH258" s="29"/>
      <c r="ORI258" s="29"/>
      <c r="ORJ258" s="29"/>
      <c r="ORK258" s="29"/>
      <c r="ORL258" s="29"/>
      <c r="ORM258" s="29"/>
      <c r="ORN258" s="29"/>
      <c r="ORO258" s="29"/>
      <c r="ORP258" s="29"/>
      <c r="ORQ258" s="29"/>
      <c r="ORR258" s="29"/>
      <c r="ORS258" s="29"/>
      <c r="ORT258" s="29"/>
      <c r="ORU258" s="29"/>
      <c r="ORV258" s="29"/>
      <c r="ORW258" s="29"/>
      <c r="ORX258" s="29"/>
      <c r="ORY258" s="29"/>
      <c r="ORZ258" s="29"/>
      <c r="OSA258" s="29"/>
      <c r="OSB258" s="29"/>
      <c r="OSC258" s="29"/>
      <c r="OSD258" s="29"/>
      <c r="OSE258" s="29"/>
      <c r="OSF258" s="29"/>
      <c r="OSG258" s="29"/>
      <c r="OSH258" s="29"/>
      <c r="OSI258" s="29"/>
      <c r="OSJ258" s="29"/>
      <c r="OSK258" s="29"/>
      <c r="OSL258" s="29"/>
      <c r="OSM258" s="29"/>
      <c r="OSN258" s="29"/>
      <c r="OSO258" s="29"/>
      <c r="OSP258" s="29"/>
      <c r="OSQ258" s="29"/>
      <c r="OSR258" s="29"/>
      <c r="OSS258" s="29"/>
      <c r="OST258" s="29"/>
      <c r="OSU258" s="29"/>
      <c r="OSV258" s="29"/>
      <c r="OSW258" s="29"/>
      <c r="OSX258" s="29"/>
      <c r="OSY258" s="29"/>
      <c r="OSZ258" s="29"/>
      <c r="OTA258" s="29"/>
      <c r="OTB258" s="29"/>
      <c r="OTC258" s="29"/>
      <c r="OTD258" s="29"/>
      <c r="OTE258" s="29"/>
      <c r="OTF258" s="29"/>
      <c r="OTG258" s="29"/>
      <c r="OTH258" s="29"/>
      <c r="OTI258" s="29"/>
      <c r="OTJ258" s="29"/>
      <c r="OTK258" s="29"/>
      <c r="OTL258" s="29"/>
      <c r="OTM258" s="29"/>
      <c r="OTN258" s="29"/>
      <c r="OTO258" s="29"/>
      <c r="OTP258" s="29"/>
      <c r="OTQ258" s="29"/>
      <c r="OTR258" s="29"/>
      <c r="OTS258" s="29"/>
      <c r="OTT258" s="29"/>
      <c r="OTU258" s="29"/>
      <c r="OTV258" s="29"/>
      <c r="OTW258" s="29"/>
      <c r="OTX258" s="29"/>
      <c r="OTY258" s="29"/>
      <c r="OTZ258" s="29"/>
      <c r="OUA258" s="29"/>
      <c r="OUB258" s="29"/>
      <c r="OUC258" s="29"/>
      <c r="OUD258" s="29"/>
      <c r="OUE258" s="29"/>
      <c r="OUF258" s="29"/>
      <c r="OUG258" s="29"/>
      <c r="OUH258" s="29"/>
      <c r="OUI258" s="29"/>
      <c r="OUJ258" s="29"/>
      <c r="OUK258" s="29"/>
      <c r="OUL258" s="29"/>
      <c r="OUM258" s="29"/>
      <c r="OUN258" s="29"/>
      <c r="OUO258" s="29"/>
      <c r="OUP258" s="29"/>
      <c r="OUQ258" s="29"/>
      <c r="OUR258" s="29"/>
      <c r="OUS258" s="29"/>
      <c r="OUT258" s="29"/>
      <c r="OUU258" s="29"/>
      <c r="OUV258" s="29"/>
      <c r="OUW258" s="29"/>
      <c r="OUX258" s="29"/>
      <c r="OUY258" s="29"/>
      <c r="OUZ258" s="29"/>
      <c r="OVA258" s="29"/>
      <c r="OVB258" s="29"/>
      <c r="OVC258" s="29"/>
      <c r="OVD258" s="29"/>
      <c r="OVE258" s="29"/>
      <c r="OVF258" s="29"/>
      <c r="OVG258" s="29"/>
      <c r="OVH258" s="29"/>
      <c r="OVI258" s="29"/>
      <c r="OVJ258" s="29"/>
      <c r="OVK258" s="29"/>
      <c r="OVL258" s="29"/>
      <c r="OVM258" s="29"/>
      <c r="OVN258" s="29"/>
      <c r="OVO258" s="29"/>
      <c r="OVP258" s="29"/>
      <c r="OVQ258" s="29"/>
      <c r="OVR258" s="29"/>
      <c r="OVS258" s="29"/>
      <c r="OVT258" s="29"/>
      <c r="OVU258" s="29"/>
      <c r="OVV258" s="29"/>
      <c r="OVW258" s="29"/>
      <c r="OVX258" s="29"/>
      <c r="OVY258" s="29"/>
      <c r="OVZ258" s="29"/>
      <c r="OWA258" s="29"/>
      <c r="OWB258" s="29"/>
      <c r="OWC258" s="29"/>
      <c r="OWD258" s="29"/>
      <c r="OWE258" s="29"/>
      <c r="OWF258" s="29"/>
      <c r="OWG258" s="29"/>
      <c r="OWH258" s="29"/>
      <c r="OWI258" s="29"/>
      <c r="OWJ258" s="29"/>
      <c r="OWK258" s="29"/>
      <c r="OWL258" s="29"/>
      <c r="OWM258" s="29"/>
      <c r="OWN258" s="29"/>
      <c r="OWO258" s="29"/>
      <c r="OWP258" s="29"/>
      <c r="OWQ258" s="29"/>
      <c r="OWR258" s="29"/>
      <c r="OWS258" s="29"/>
      <c r="OWT258" s="29"/>
      <c r="OWU258" s="29"/>
      <c r="OWV258" s="29"/>
      <c r="OWW258" s="29"/>
      <c r="OWX258" s="29"/>
      <c r="OWY258" s="29"/>
      <c r="OWZ258" s="29"/>
      <c r="OXA258" s="29"/>
      <c r="OXB258" s="29"/>
      <c r="OXC258" s="29"/>
      <c r="OXD258" s="29"/>
      <c r="OXE258" s="29"/>
      <c r="OXF258" s="29"/>
      <c r="OXG258" s="29"/>
      <c r="OXH258" s="29"/>
      <c r="OXI258" s="29"/>
      <c r="OXJ258" s="29"/>
      <c r="OXK258" s="29"/>
      <c r="OXL258" s="29"/>
      <c r="OXM258" s="29"/>
      <c r="OXN258" s="29"/>
      <c r="OXO258" s="29"/>
      <c r="OXP258" s="29"/>
      <c r="OXQ258" s="29"/>
      <c r="OXR258" s="29"/>
      <c r="OXS258" s="29"/>
      <c r="OXT258" s="29"/>
      <c r="OXU258" s="29"/>
      <c r="OXV258" s="29"/>
      <c r="OXW258" s="29"/>
      <c r="OXX258" s="29"/>
      <c r="OXY258" s="29"/>
      <c r="OXZ258" s="29"/>
      <c r="OYA258" s="29"/>
      <c r="OYB258" s="29"/>
      <c r="OYC258" s="29"/>
      <c r="OYD258" s="29"/>
      <c r="OYE258" s="29"/>
      <c r="OYF258" s="29"/>
      <c r="OYG258" s="29"/>
      <c r="OYH258" s="29"/>
      <c r="OYI258" s="29"/>
      <c r="OYJ258" s="29"/>
      <c r="OYK258" s="29"/>
      <c r="OYL258" s="29"/>
      <c r="OYM258" s="29"/>
      <c r="OYN258" s="29"/>
      <c r="OYO258" s="29"/>
      <c r="OYP258" s="29"/>
      <c r="OYQ258" s="29"/>
      <c r="OYR258" s="29"/>
      <c r="OYS258" s="29"/>
      <c r="OYT258" s="29"/>
      <c r="OYU258" s="29"/>
      <c r="OYV258" s="29"/>
      <c r="OYW258" s="29"/>
      <c r="OYX258" s="29"/>
      <c r="OYY258" s="29"/>
      <c r="OYZ258" s="29"/>
      <c r="OZA258" s="29"/>
      <c r="OZB258" s="29"/>
      <c r="OZC258" s="29"/>
      <c r="OZD258" s="29"/>
      <c r="OZE258" s="29"/>
      <c r="OZF258" s="29"/>
      <c r="OZG258" s="29"/>
      <c r="OZH258" s="29"/>
      <c r="OZI258" s="29"/>
      <c r="OZJ258" s="29"/>
      <c r="OZK258" s="29"/>
      <c r="OZL258" s="29"/>
      <c r="OZM258" s="29"/>
      <c r="OZN258" s="29"/>
      <c r="OZO258" s="29"/>
      <c r="OZP258" s="29"/>
      <c r="OZQ258" s="29"/>
      <c r="OZR258" s="29"/>
      <c r="OZS258" s="29"/>
      <c r="OZT258" s="29"/>
      <c r="OZU258" s="29"/>
      <c r="OZV258" s="29"/>
      <c r="OZW258" s="29"/>
      <c r="OZX258" s="29"/>
      <c r="OZY258" s="29"/>
      <c r="OZZ258" s="29"/>
      <c r="PAA258" s="29"/>
      <c r="PAB258" s="29"/>
      <c r="PAC258" s="29"/>
      <c r="PAD258" s="29"/>
      <c r="PAE258" s="29"/>
      <c r="PAF258" s="29"/>
      <c r="PAG258" s="29"/>
      <c r="PAH258" s="29"/>
      <c r="PAI258" s="29"/>
      <c r="PAJ258" s="29"/>
      <c r="PAK258" s="29"/>
      <c r="PAL258" s="29"/>
      <c r="PAM258" s="29"/>
      <c r="PAN258" s="29"/>
      <c r="PAO258" s="29"/>
      <c r="PAP258" s="29"/>
      <c r="PAQ258" s="29"/>
      <c r="PAR258" s="29"/>
      <c r="PAS258" s="29"/>
      <c r="PAT258" s="29"/>
      <c r="PAU258" s="29"/>
      <c r="PAV258" s="29"/>
      <c r="PAW258" s="29"/>
      <c r="PAX258" s="29"/>
      <c r="PAY258" s="29"/>
      <c r="PAZ258" s="29"/>
      <c r="PBA258" s="29"/>
      <c r="PBB258" s="29"/>
      <c r="PBC258" s="29"/>
      <c r="PBD258" s="29"/>
      <c r="PBE258" s="29"/>
      <c r="PBF258" s="29"/>
      <c r="PBG258" s="29"/>
      <c r="PBH258" s="29"/>
      <c r="PBI258" s="29"/>
      <c r="PBJ258" s="29"/>
      <c r="PBK258" s="29"/>
      <c r="PBL258" s="29"/>
      <c r="PBM258" s="29"/>
      <c r="PBN258" s="29"/>
      <c r="PBO258" s="29"/>
      <c r="PBP258" s="29"/>
      <c r="PBQ258" s="29"/>
      <c r="PBR258" s="29"/>
      <c r="PBS258" s="29"/>
      <c r="PBT258" s="29"/>
      <c r="PBU258" s="29"/>
      <c r="PBV258" s="29"/>
      <c r="PBW258" s="29"/>
      <c r="PBX258" s="29"/>
      <c r="PBY258" s="29"/>
      <c r="PBZ258" s="29"/>
      <c r="PCA258" s="29"/>
      <c r="PCB258" s="29"/>
      <c r="PCC258" s="29"/>
      <c r="PCD258" s="29"/>
      <c r="PCE258" s="29"/>
      <c r="PCF258" s="29"/>
      <c r="PCG258" s="29"/>
      <c r="PCH258" s="29"/>
      <c r="PCI258" s="29"/>
      <c r="PCJ258" s="29"/>
      <c r="PCK258" s="29"/>
      <c r="PCL258" s="29"/>
      <c r="PCM258" s="29"/>
      <c r="PCN258" s="29"/>
      <c r="PCO258" s="29"/>
      <c r="PCP258" s="29"/>
      <c r="PCQ258" s="29"/>
      <c r="PCR258" s="29"/>
      <c r="PCS258" s="29"/>
      <c r="PCT258" s="29"/>
      <c r="PCU258" s="29"/>
      <c r="PCV258" s="29"/>
      <c r="PCW258" s="29"/>
      <c r="PCX258" s="29"/>
      <c r="PCY258" s="29"/>
      <c r="PCZ258" s="29"/>
      <c r="PDA258" s="29"/>
      <c r="PDB258" s="29"/>
      <c r="PDC258" s="29"/>
      <c r="PDD258" s="29"/>
      <c r="PDE258" s="29"/>
      <c r="PDF258" s="29"/>
      <c r="PDG258" s="29"/>
      <c r="PDH258" s="29"/>
      <c r="PDI258" s="29"/>
      <c r="PDJ258" s="29"/>
      <c r="PDK258" s="29"/>
      <c r="PDL258" s="29"/>
      <c r="PDM258" s="29"/>
      <c r="PDN258" s="29"/>
      <c r="PDO258" s="29"/>
      <c r="PDP258" s="29"/>
      <c r="PDQ258" s="29"/>
      <c r="PDR258" s="29"/>
      <c r="PDS258" s="29"/>
      <c r="PDT258" s="29"/>
      <c r="PDU258" s="29"/>
      <c r="PDV258" s="29"/>
      <c r="PDW258" s="29"/>
      <c r="PDX258" s="29"/>
      <c r="PDY258" s="29"/>
      <c r="PDZ258" s="29"/>
      <c r="PEA258" s="29"/>
      <c r="PEB258" s="29"/>
      <c r="PEC258" s="29"/>
      <c r="PED258" s="29"/>
      <c r="PEE258" s="29"/>
      <c r="PEF258" s="29"/>
      <c r="PEG258" s="29"/>
      <c r="PEH258" s="29"/>
      <c r="PEI258" s="29"/>
      <c r="PEJ258" s="29"/>
      <c r="PEK258" s="29"/>
      <c r="PEL258" s="29"/>
      <c r="PEM258" s="29"/>
      <c r="PEN258" s="29"/>
      <c r="PEO258" s="29"/>
      <c r="PEP258" s="29"/>
      <c r="PEQ258" s="29"/>
      <c r="PER258" s="29"/>
      <c r="PES258" s="29"/>
      <c r="PET258" s="29"/>
      <c r="PEU258" s="29"/>
      <c r="PEV258" s="29"/>
      <c r="PEW258" s="29"/>
      <c r="PEX258" s="29"/>
      <c r="PEY258" s="29"/>
      <c r="PEZ258" s="29"/>
      <c r="PFA258" s="29"/>
      <c r="PFB258" s="29"/>
      <c r="PFC258" s="29"/>
      <c r="PFD258" s="29"/>
      <c r="PFE258" s="29"/>
      <c r="PFF258" s="29"/>
      <c r="PFG258" s="29"/>
      <c r="PFH258" s="29"/>
      <c r="PFI258" s="29"/>
      <c r="PFJ258" s="29"/>
      <c r="PFK258" s="29"/>
      <c r="PFL258" s="29"/>
      <c r="PFM258" s="29"/>
      <c r="PFN258" s="29"/>
      <c r="PFO258" s="29"/>
      <c r="PFP258" s="29"/>
      <c r="PFQ258" s="29"/>
      <c r="PFR258" s="29"/>
      <c r="PFS258" s="29"/>
      <c r="PFT258" s="29"/>
      <c r="PFU258" s="29"/>
      <c r="PFV258" s="29"/>
      <c r="PFW258" s="29"/>
      <c r="PFX258" s="29"/>
      <c r="PFY258" s="29"/>
      <c r="PFZ258" s="29"/>
      <c r="PGA258" s="29"/>
      <c r="PGB258" s="29"/>
      <c r="PGC258" s="29"/>
      <c r="PGD258" s="29"/>
      <c r="PGE258" s="29"/>
      <c r="PGF258" s="29"/>
      <c r="PGG258" s="29"/>
      <c r="PGH258" s="29"/>
      <c r="PGI258" s="29"/>
      <c r="PGJ258" s="29"/>
      <c r="PGK258" s="29"/>
      <c r="PGL258" s="29"/>
      <c r="PGM258" s="29"/>
      <c r="PGN258" s="29"/>
      <c r="PGO258" s="29"/>
      <c r="PGP258" s="29"/>
      <c r="PGQ258" s="29"/>
      <c r="PGR258" s="29"/>
      <c r="PGS258" s="29"/>
      <c r="PGT258" s="29"/>
      <c r="PGU258" s="29"/>
      <c r="PGV258" s="29"/>
      <c r="PGW258" s="29"/>
      <c r="PGX258" s="29"/>
      <c r="PGY258" s="29"/>
      <c r="PGZ258" s="29"/>
      <c r="PHA258" s="29"/>
      <c r="PHB258" s="29"/>
      <c r="PHC258" s="29"/>
      <c r="PHD258" s="29"/>
      <c r="PHE258" s="29"/>
      <c r="PHF258" s="29"/>
      <c r="PHG258" s="29"/>
      <c r="PHH258" s="29"/>
      <c r="PHI258" s="29"/>
      <c r="PHJ258" s="29"/>
      <c r="PHK258" s="29"/>
      <c r="PHL258" s="29"/>
      <c r="PHM258" s="29"/>
      <c r="PHN258" s="29"/>
      <c r="PHO258" s="29"/>
      <c r="PHP258" s="29"/>
      <c r="PHQ258" s="29"/>
      <c r="PHR258" s="29"/>
      <c r="PHS258" s="29"/>
      <c r="PHT258" s="29"/>
      <c r="PHU258" s="29"/>
      <c r="PHV258" s="29"/>
      <c r="PHW258" s="29"/>
      <c r="PHX258" s="29"/>
      <c r="PHY258" s="29"/>
      <c r="PHZ258" s="29"/>
      <c r="PIA258" s="29"/>
      <c r="PIB258" s="29"/>
      <c r="PIC258" s="29"/>
      <c r="PID258" s="29"/>
      <c r="PIE258" s="29"/>
      <c r="PIF258" s="29"/>
      <c r="PIG258" s="29"/>
      <c r="PIH258" s="29"/>
      <c r="PII258" s="29"/>
      <c r="PIJ258" s="29"/>
      <c r="PIK258" s="29"/>
      <c r="PIL258" s="29"/>
      <c r="PIM258" s="29"/>
      <c r="PIN258" s="29"/>
      <c r="PIO258" s="29"/>
      <c r="PIP258" s="29"/>
      <c r="PIQ258" s="29"/>
      <c r="PIR258" s="29"/>
      <c r="PIS258" s="29"/>
      <c r="PIT258" s="29"/>
      <c r="PIU258" s="29"/>
      <c r="PIV258" s="29"/>
      <c r="PIW258" s="29"/>
      <c r="PIX258" s="29"/>
      <c r="PIY258" s="29"/>
      <c r="PIZ258" s="29"/>
      <c r="PJA258" s="29"/>
      <c r="PJB258" s="29"/>
      <c r="PJC258" s="29"/>
      <c r="PJD258" s="29"/>
      <c r="PJE258" s="29"/>
      <c r="PJF258" s="29"/>
      <c r="PJG258" s="29"/>
      <c r="PJH258" s="29"/>
      <c r="PJI258" s="29"/>
      <c r="PJJ258" s="29"/>
      <c r="PJK258" s="29"/>
      <c r="PJL258" s="29"/>
      <c r="PJM258" s="29"/>
      <c r="PJN258" s="29"/>
      <c r="PJO258" s="29"/>
      <c r="PJP258" s="29"/>
      <c r="PJQ258" s="29"/>
      <c r="PJR258" s="29"/>
      <c r="PJS258" s="29"/>
      <c r="PJT258" s="29"/>
      <c r="PJU258" s="29"/>
      <c r="PJV258" s="29"/>
      <c r="PJW258" s="29"/>
      <c r="PJX258" s="29"/>
      <c r="PJY258" s="29"/>
      <c r="PJZ258" s="29"/>
      <c r="PKA258" s="29"/>
      <c r="PKB258" s="29"/>
      <c r="PKC258" s="29"/>
      <c r="PKD258" s="29"/>
      <c r="PKE258" s="29"/>
      <c r="PKF258" s="29"/>
      <c r="PKG258" s="29"/>
      <c r="PKH258" s="29"/>
      <c r="PKI258" s="29"/>
      <c r="PKJ258" s="29"/>
      <c r="PKK258" s="29"/>
      <c r="PKL258" s="29"/>
      <c r="PKM258" s="29"/>
      <c r="PKN258" s="29"/>
      <c r="PKO258" s="29"/>
      <c r="PKP258" s="29"/>
      <c r="PKQ258" s="29"/>
      <c r="PKR258" s="29"/>
      <c r="PKS258" s="29"/>
      <c r="PKT258" s="29"/>
      <c r="PKU258" s="29"/>
      <c r="PKV258" s="29"/>
      <c r="PKW258" s="29"/>
      <c r="PKX258" s="29"/>
      <c r="PKY258" s="29"/>
      <c r="PKZ258" s="29"/>
      <c r="PLA258" s="29"/>
      <c r="PLB258" s="29"/>
      <c r="PLC258" s="29"/>
      <c r="PLD258" s="29"/>
      <c r="PLE258" s="29"/>
      <c r="PLF258" s="29"/>
      <c r="PLG258" s="29"/>
      <c r="PLH258" s="29"/>
      <c r="PLI258" s="29"/>
      <c r="PLJ258" s="29"/>
      <c r="PLK258" s="29"/>
      <c r="PLL258" s="29"/>
      <c r="PLM258" s="29"/>
      <c r="PLN258" s="29"/>
      <c r="PLO258" s="29"/>
      <c r="PLP258" s="29"/>
      <c r="PLQ258" s="29"/>
      <c r="PLR258" s="29"/>
      <c r="PLS258" s="29"/>
      <c r="PLT258" s="29"/>
      <c r="PLU258" s="29"/>
      <c r="PLV258" s="29"/>
      <c r="PLW258" s="29"/>
      <c r="PLX258" s="29"/>
      <c r="PLY258" s="29"/>
      <c r="PLZ258" s="29"/>
      <c r="PMA258" s="29"/>
      <c r="PMB258" s="29"/>
      <c r="PMC258" s="29"/>
      <c r="PMD258" s="29"/>
      <c r="PME258" s="29"/>
      <c r="PMF258" s="29"/>
      <c r="PMG258" s="29"/>
      <c r="PMH258" s="29"/>
      <c r="PMI258" s="29"/>
      <c r="PMJ258" s="29"/>
      <c r="PMK258" s="29"/>
      <c r="PML258" s="29"/>
      <c r="PMM258" s="29"/>
      <c r="PMN258" s="29"/>
      <c r="PMO258" s="29"/>
      <c r="PMP258" s="29"/>
      <c r="PMQ258" s="29"/>
      <c r="PMR258" s="29"/>
      <c r="PMS258" s="29"/>
      <c r="PMT258" s="29"/>
      <c r="PMU258" s="29"/>
      <c r="PMV258" s="29"/>
      <c r="PMW258" s="29"/>
      <c r="PMX258" s="29"/>
      <c r="PMY258" s="29"/>
      <c r="PMZ258" s="29"/>
      <c r="PNA258" s="29"/>
      <c r="PNB258" s="29"/>
      <c r="PNC258" s="29"/>
      <c r="PND258" s="29"/>
      <c r="PNE258" s="29"/>
      <c r="PNF258" s="29"/>
      <c r="PNG258" s="29"/>
      <c r="PNH258" s="29"/>
      <c r="PNI258" s="29"/>
      <c r="PNJ258" s="29"/>
      <c r="PNK258" s="29"/>
      <c r="PNL258" s="29"/>
      <c r="PNM258" s="29"/>
      <c r="PNN258" s="29"/>
      <c r="PNO258" s="29"/>
      <c r="PNP258" s="29"/>
      <c r="PNQ258" s="29"/>
      <c r="PNR258" s="29"/>
      <c r="PNS258" s="29"/>
      <c r="PNT258" s="29"/>
      <c r="PNU258" s="29"/>
      <c r="PNV258" s="29"/>
      <c r="PNW258" s="29"/>
      <c r="PNX258" s="29"/>
      <c r="PNY258" s="29"/>
      <c r="PNZ258" s="29"/>
      <c r="POA258" s="29"/>
      <c r="POB258" s="29"/>
      <c r="POC258" s="29"/>
      <c r="POD258" s="29"/>
      <c r="POE258" s="29"/>
      <c r="POF258" s="29"/>
      <c r="POG258" s="29"/>
      <c r="POH258" s="29"/>
      <c r="POI258" s="29"/>
      <c r="POJ258" s="29"/>
      <c r="POK258" s="29"/>
      <c r="POL258" s="29"/>
      <c r="POM258" s="29"/>
      <c r="PON258" s="29"/>
      <c r="POO258" s="29"/>
      <c r="POP258" s="29"/>
      <c r="POQ258" s="29"/>
      <c r="POR258" s="29"/>
      <c r="POS258" s="29"/>
      <c r="POT258" s="29"/>
      <c r="POU258" s="29"/>
      <c r="POV258" s="29"/>
      <c r="POW258" s="29"/>
      <c r="POX258" s="29"/>
      <c r="POY258" s="29"/>
      <c r="POZ258" s="29"/>
      <c r="PPA258" s="29"/>
      <c r="PPB258" s="29"/>
      <c r="PPC258" s="29"/>
      <c r="PPD258" s="29"/>
      <c r="PPE258" s="29"/>
      <c r="PPF258" s="29"/>
      <c r="PPG258" s="29"/>
      <c r="PPH258" s="29"/>
      <c r="PPI258" s="29"/>
      <c r="PPJ258" s="29"/>
      <c r="PPK258" s="29"/>
      <c r="PPL258" s="29"/>
      <c r="PPM258" s="29"/>
      <c r="PPN258" s="29"/>
      <c r="PPO258" s="29"/>
      <c r="PPP258" s="29"/>
      <c r="PPQ258" s="29"/>
      <c r="PPR258" s="29"/>
      <c r="PPS258" s="29"/>
      <c r="PPT258" s="29"/>
      <c r="PPU258" s="29"/>
      <c r="PPV258" s="29"/>
      <c r="PPW258" s="29"/>
      <c r="PPX258" s="29"/>
      <c r="PPY258" s="29"/>
      <c r="PPZ258" s="29"/>
      <c r="PQA258" s="29"/>
      <c r="PQB258" s="29"/>
      <c r="PQC258" s="29"/>
      <c r="PQD258" s="29"/>
      <c r="PQE258" s="29"/>
      <c r="PQF258" s="29"/>
      <c r="PQG258" s="29"/>
      <c r="PQH258" s="29"/>
      <c r="PQI258" s="29"/>
      <c r="PQJ258" s="29"/>
      <c r="PQK258" s="29"/>
      <c r="PQL258" s="29"/>
      <c r="PQM258" s="29"/>
      <c r="PQN258" s="29"/>
      <c r="PQO258" s="29"/>
      <c r="PQP258" s="29"/>
      <c r="PQQ258" s="29"/>
      <c r="PQR258" s="29"/>
      <c r="PQS258" s="29"/>
      <c r="PQT258" s="29"/>
      <c r="PQU258" s="29"/>
      <c r="PQV258" s="29"/>
      <c r="PQW258" s="29"/>
      <c r="PQX258" s="29"/>
      <c r="PQY258" s="29"/>
      <c r="PQZ258" s="29"/>
      <c r="PRA258" s="29"/>
      <c r="PRB258" s="29"/>
      <c r="PRC258" s="29"/>
      <c r="PRD258" s="29"/>
      <c r="PRE258" s="29"/>
      <c r="PRF258" s="29"/>
      <c r="PRG258" s="29"/>
      <c r="PRH258" s="29"/>
      <c r="PRI258" s="29"/>
      <c r="PRJ258" s="29"/>
      <c r="PRK258" s="29"/>
      <c r="PRL258" s="29"/>
      <c r="PRM258" s="29"/>
      <c r="PRN258" s="29"/>
      <c r="PRO258" s="29"/>
      <c r="PRP258" s="29"/>
      <c r="PRQ258" s="29"/>
      <c r="PRR258" s="29"/>
      <c r="PRS258" s="29"/>
      <c r="PRT258" s="29"/>
      <c r="PRU258" s="29"/>
      <c r="PRV258" s="29"/>
      <c r="PRW258" s="29"/>
      <c r="PRX258" s="29"/>
      <c r="PRY258" s="29"/>
      <c r="PRZ258" s="29"/>
      <c r="PSA258" s="29"/>
      <c r="PSB258" s="29"/>
      <c r="PSC258" s="29"/>
      <c r="PSD258" s="29"/>
      <c r="PSE258" s="29"/>
      <c r="PSF258" s="29"/>
      <c r="PSG258" s="29"/>
      <c r="PSH258" s="29"/>
      <c r="PSI258" s="29"/>
      <c r="PSJ258" s="29"/>
      <c r="PSK258" s="29"/>
      <c r="PSL258" s="29"/>
      <c r="PSM258" s="29"/>
      <c r="PSN258" s="29"/>
      <c r="PSO258" s="29"/>
      <c r="PSP258" s="29"/>
      <c r="PSQ258" s="29"/>
      <c r="PSR258" s="29"/>
      <c r="PSS258" s="29"/>
      <c r="PST258" s="29"/>
      <c r="PSU258" s="29"/>
      <c r="PSV258" s="29"/>
      <c r="PSW258" s="29"/>
      <c r="PSX258" s="29"/>
      <c r="PSY258" s="29"/>
      <c r="PSZ258" s="29"/>
      <c r="PTA258" s="29"/>
      <c r="PTB258" s="29"/>
      <c r="PTC258" s="29"/>
      <c r="PTD258" s="29"/>
      <c r="PTE258" s="29"/>
      <c r="PTF258" s="29"/>
      <c r="PTG258" s="29"/>
      <c r="PTH258" s="29"/>
      <c r="PTI258" s="29"/>
      <c r="PTJ258" s="29"/>
      <c r="PTK258" s="29"/>
      <c r="PTL258" s="29"/>
      <c r="PTM258" s="29"/>
      <c r="PTN258" s="29"/>
      <c r="PTO258" s="29"/>
      <c r="PTP258" s="29"/>
      <c r="PTQ258" s="29"/>
      <c r="PTR258" s="29"/>
      <c r="PTS258" s="29"/>
      <c r="PTT258" s="29"/>
      <c r="PTU258" s="29"/>
      <c r="PTV258" s="29"/>
      <c r="PTW258" s="29"/>
      <c r="PTX258" s="29"/>
      <c r="PTY258" s="29"/>
      <c r="PTZ258" s="29"/>
      <c r="PUA258" s="29"/>
      <c r="PUB258" s="29"/>
      <c r="PUC258" s="29"/>
      <c r="PUD258" s="29"/>
      <c r="PUE258" s="29"/>
      <c r="PUF258" s="29"/>
      <c r="PUG258" s="29"/>
      <c r="PUH258" s="29"/>
      <c r="PUI258" s="29"/>
      <c r="PUJ258" s="29"/>
      <c r="PUK258" s="29"/>
      <c r="PUL258" s="29"/>
      <c r="PUM258" s="29"/>
      <c r="PUN258" s="29"/>
      <c r="PUO258" s="29"/>
      <c r="PUP258" s="29"/>
      <c r="PUQ258" s="29"/>
      <c r="PUR258" s="29"/>
      <c r="PUS258" s="29"/>
      <c r="PUT258" s="29"/>
      <c r="PUU258" s="29"/>
      <c r="PUV258" s="29"/>
      <c r="PUW258" s="29"/>
      <c r="PUX258" s="29"/>
      <c r="PUY258" s="29"/>
      <c r="PUZ258" s="29"/>
      <c r="PVA258" s="29"/>
      <c r="PVB258" s="29"/>
      <c r="PVC258" s="29"/>
      <c r="PVD258" s="29"/>
      <c r="PVE258" s="29"/>
      <c r="PVF258" s="29"/>
      <c r="PVG258" s="29"/>
      <c r="PVH258" s="29"/>
      <c r="PVI258" s="29"/>
      <c r="PVJ258" s="29"/>
      <c r="PVK258" s="29"/>
      <c r="PVL258" s="29"/>
      <c r="PVM258" s="29"/>
      <c r="PVN258" s="29"/>
      <c r="PVO258" s="29"/>
      <c r="PVP258" s="29"/>
      <c r="PVQ258" s="29"/>
      <c r="PVR258" s="29"/>
      <c r="PVS258" s="29"/>
      <c r="PVT258" s="29"/>
      <c r="PVU258" s="29"/>
      <c r="PVV258" s="29"/>
      <c r="PVW258" s="29"/>
      <c r="PVX258" s="29"/>
      <c r="PVY258" s="29"/>
      <c r="PVZ258" s="29"/>
      <c r="PWA258" s="29"/>
      <c r="PWB258" s="29"/>
      <c r="PWC258" s="29"/>
      <c r="PWD258" s="29"/>
      <c r="PWE258" s="29"/>
      <c r="PWF258" s="29"/>
      <c r="PWG258" s="29"/>
      <c r="PWH258" s="29"/>
      <c r="PWI258" s="29"/>
      <c r="PWJ258" s="29"/>
      <c r="PWK258" s="29"/>
      <c r="PWL258" s="29"/>
      <c r="PWM258" s="29"/>
      <c r="PWN258" s="29"/>
      <c r="PWO258" s="29"/>
      <c r="PWP258" s="29"/>
      <c r="PWQ258" s="29"/>
      <c r="PWR258" s="29"/>
      <c r="PWS258" s="29"/>
      <c r="PWT258" s="29"/>
      <c r="PWU258" s="29"/>
      <c r="PWV258" s="29"/>
      <c r="PWW258" s="29"/>
      <c r="PWX258" s="29"/>
      <c r="PWY258" s="29"/>
      <c r="PWZ258" s="29"/>
      <c r="PXA258" s="29"/>
      <c r="PXB258" s="29"/>
      <c r="PXC258" s="29"/>
      <c r="PXD258" s="29"/>
      <c r="PXE258" s="29"/>
      <c r="PXF258" s="29"/>
      <c r="PXG258" s="29"/>
      <c r="PXH258" s="29"/>
      <c r="PXI258" s="29"/>
      <c r="PXJ258" s="29"/>
      <c r="PXK258" s="29"/>
      <c r="PXL258" s="29"/>
      <c r="PXM258" s="29"/>
      <c r="PXN258" s="29"/>
      <c r="PXO258" s="29"/>
      <c r="PXP258" s="29"/>
      <c r="PXQ258" s="29"/>
      <c r="PXR258" s="29"/>
      <c r="PXS258" s="29"/>
      <c r="PXT258" s="29"/>
      <c r="PXU258" s="29"/>
      <c r="PXV258" s="29"/>
      <c r="PXW258" s="29"/>
      <c r="PXX258" s="29"/>
      <c r="PXY258" s="29"/>
      <c r="PXZ258" s="29"/>
      <c r="PYA258" s="29"/>
      <c r="PYB258" s="29"/>
      <c r="PYC258" s="29"/>
      <c r="PYD258" s="29"/>
      <c r="PYE258" s="29"/>
      <c r="PYF258" s="29"/>
      <c r="PYG258" s="29"/>
      <c r="PYH258" s="29"/>
      <c r="PYI258" s="29"/>
      <c r="PYJ258" s="29"/>
      <c r="PYK258" s="29"/>
      <c r="PYL258" s="29"/>
      <c r="PYM258" s="29"/>
      <c r="PYN258" s="29"/>
      <c r="PYO258" s="29"/>
      <c r="PYP258" s="29"/>
      <c r="PYQ258" s="29"/>
      <c r="PYR258" s="29"/>
      <c r="PYS258" s="29"/>
      <c r="PYT258" s="29"/>
      <c r="PYU258" s="29"/>
      <c r="PYV258" s="29"/>
      <c r="PYW258" s="29"/>
      <c r="PYX258" s="29"/>
      <c r="PYY258" s="29"/>
      <c r="PYZ258" s="29"/>
      <c r="PZA258" s="29"/>
      <c r="PZB258" s="29"/>
      <c r="PZC258" s="29"/>
      <c r="PZD258" s="29"/>
      <c r="PZE258" s="29"/>
      <c r="PZF258" s="29"/>
      <c r="PZG258" s="29"/>
      <c r="PZH258" s="29"/>
      <c r="PZI258" s="29"/>
      <c r="PZJ258" s="29"/>
      <c r="PZK258" s="29"/>
      <c r="PZL258" s="29"/>
      <c r="PZM258" s="29"/>
      <c r="PZN258" s="29"/>
      <c r="PZO258" s="29"/>
      <c r="PZP258" s="29"/>
      <c r="PZQ258" s="29"/>
      <c r="PZR258" s="29"/>
      <c r="PZS258" s="29"/>
      <c r="PZT258" s="29"/>
      <c r="PZU258" s="29"/>
      <c r="PZV258" s="29"/>
      <c r="PZW258" s="29"/>
      <c r="PZX258" s="29"/>
      <c r="PZY258" s="29"/>
      <c r="PZZ258" s="29"/>
      <c r="QAA258" s="29"/>
      <c r="QAB258" s="29"/>
      <c r="QAC258" s="29"/>
      <c r="QAD258" s="29"/>
      <c r="QAE258" s="29"/>
      <c r="QAF258" s="29"/>
      <c r="QAG258" s="29"/>
      <c r="QAH258" s="29"/>
      <c r="QAI258" s="29"/>
      <c r="QAJ258" s="29"/>
      <c r="QAK258" s="29"/>
      <c r="QAL258" s="29"/>
      <c r="QAM258" s="29"/>
      <c r="QAN258" s="29"/>
      <c r="QAO258" s="29"/>
      <c r="QAP258" s="29"/>
      <c r="QAQ258" s="29"/>
      <c r="QAR258" s="29"/>
      <c r="QAS258" s="29"/>
      <c r="QAT258" s="29"/>
      <c r="QAU258" s="29"/>
      <c r="QAV258" s="29"/>
      <c r="QAW258" s="29"/>
      <c r="QAX258" s="29"/>
      <c r="QAY258" s="29"/>
      <c r="QAZ258" s="29"/>
      <c r="QBA258" s="29"/>
      <c r="QBB258" s="29"/>
      <c r="QBC258" s="29"/>
      <c r="QBD258" s="29"/>
      <c r="QBE258" s="29"/>
      <c r="QBF258" s="29"/>
      <c r="QBG258" s="29"/>
      <c r="QBH258" s="29"/>
      <c r="QBI258" s="29"/>
      <c r="QBJ258" s="29"/>
      <c r="QBK258" s="29"/>
      <c r="QBL258" s="29"/>
      <c r="QBM258" s="29"/>
      <c r="QBN258" s="29"/>
      <c r="QBO258" s="29"/>
      <c r="QBP258" s="29"/>
      <c r="QBQ258" s="29"/>
      <c r="QBR258" s="29"/>
      <c r="QBS258" s="29"/>
      <c r="QBT258" s="29"/>
      <c r="QBU258" s="29"/>
      <c r="QBV258" s="29"/>
      <c r="QBW258" s="29"/>
      <c r="QBX258" s="29"/>
      <c r="QBY258" s="29"/>
      <c r="QBZ258" s="29"/>
      <c r="QCA258" s="29"/>
      <c r="QCB258" s="29"/>
      <c r="QCC258" s="29"/>
      <c r="QCD258" s="29"/>
      <c r="QCE258" s="29"/>
      <c r="QCF258" s="29"/>
      <c r="QCG258" s="29"/>
      <c r="QCH258" s="29"/>
      <c r="QCI258" s="29"/>
      <c r="QCJ258" s="29"/>
      <c r="QCK258" s="29"/>
      <c r="QCL258" s="29"/>
      <c r="QCM258" s="29"/>
      <c r="QCN258" s="29"/>
      <c r="QCO258" s="29"/>
      <c r="QCP258" s="29"/>
      <c r="QCQ258" s="29"/>
      <c r="QCR258" s="29"/>
      <c r="QCS258" s="29"/>
      <c r="QCT258" s="29"/>
      <c r="QCU258" s="29"/>
      <c r="QCV258" s="29"/>
      <c r="QCW258" s="29"/>
      <c r="QCX258" s="29"/>
      <c r="QCY258" s="29"/>
      <c r="QCZ258" s="29"/>
      <c r="QDA258" s="29"/>
      <c r="QDB258" s="29"/>
      <c r="QDC258" s="29"/>
      <c r="QDD258" s="29"/>
      <c r="QDE258" s="29"/>
      <c r="QDF258" s="29"/>
      <c r="QDG258" s="29"/>
      <c r="QDH258" s="29"/>
      <c r="QDI258" s="29"/>
      <c r="QDJ258" s="29"/>
      <c r="QDK258" s="29"/>
      <c r="QDL258" s="29"/>
      <c r="QDM258" s="29"/>
      <c r="QDN258" s="29"/>
      <c r="QDO258" s="29"/>
      <c r="QDP258" s="29"/>
      <c r="QDQ258" s="29"/>
      <c r="QDR258" s="29"/>
      <c r="QDS258" s="29"/>
      <c r="QDT258" s="29"/>
      <c r="QDU258" s="29"/>
      <c r="QDV258" s="29"/>
      <c r="QDW258" s="29"/>
      <c r="QDX258" s="29"/>
      <c r="QDY258" s="29"/>
      <c r="QDZ258" s="29"/>
      <c r="QEA258" s="29"/>
      <c r="QEB258" s="29"/>
      <c r="QEC258" s="29"/>
      <c r="QED258" s="29"/>
      <c r="QEE258" s="29"/>
      <c r="QEF258" s="29"/>
      <c r="QEG258" s="29"/>
      <c r="QEH258" s="29"/>
      <c r="QEI258" s="29"/>
      <c r="QEJ258" s="29"/>
      <c r="QEK258" s="29"/>
      <c r="QEL258" s="29"/>
      <c r="QEM258" s="29"/>
      <c r="QEN258" s="29"/>
      <c r="QEO258" s="29"/>
      <c r="QEP258" s="29"/>
      <c r="QEQ258" s="29"/>
      <c r="QER258" s="29"/>
      <c r="QES258" s="29"/>
      <c r="QET258" s="29"/>
      <c r="QEU258" s="29"/>
      <c r="QEV258" s="29"/>
      <c r="QEW258" s="29"/>
      <c r="QEX258" s="29"/>
      <c r="QEY258" s="29"/>
      <c r="QEZ258" s="29"/>
      <c r="QFA258" s="29"/>
      <c r="QFB258" s="29"/>
      <c r="QFC258" s="29"/>
      <c r="QFD258" s="29"/>
      <c r="QFE258" s="29"/>
      <c r="QFF258" s="29"/>
      <c r="QFG258" s="29"/>
      <c r="QFH258" s="29"/>
      <c r="QFI258" s="29"/>
      <c r="QFJ258" s="29"/>
      <c r="QFK258" s="29"/>
      <c r="QFL258" s="29"/>
      <c r="QFM258" s="29"/>
      <c r="QFN258" s="29"/>
      <c r="QFO258" s="29"/>
      <c r="QFP258" s="29"/>
      <c r="QFQ258" s="29"/>
      <c r="QFR258" s="29"/>
      <c r="QFS258" s="29"/>
      <c r="QFT258" s="29"/>
      <c r="QFU258" s="29"/>
      <c r="QFV258" s="29"/>
      <c r="QFW258" s="29"/>
      <c r="QFX258" s="29"/>
      <c r="QFY258" s="29"/>
      <c r="QFZ258" s="29"/>
      <c r="QGA258" s="29"/>
      <c r="QGB258" s="29"/>
      <c r="QGC258" s="29"/>
      <c r="QGD258" s="29"/>
      <c r="QGE258" s="29"/>
      <c r="QGF258" s="29"/>
      <c r="QGG258" s="29"/>
      <c r="QGH258" s="29"/>
      <c r="QGI258" s="29"/>
      <c r="QGJ258" s="29"/>
      <c r="QGK258" s="29"/>
      <c r="QGL258" s="29"/>
      <c r="QGM258" s="29"/>
      <c r="QGN258" s="29"/>
      <c r="QGO258" s="29"/>
      <c r="QGP258" s="29"/>
      <c r="QGQ258" s="29"/>
      <c r="QGR258" s="29"/>
      <c r="QGS258" s="29"/>
      <c r="QGT258" s="29"/>
      <c r="QGU258" s="29"/>
      <c r="QGV258" s="29"/>
      <c r="QGW258" s="29"/>
      <c r="QGX258" s="29"/>
      <c r="QGY258" s="29"/>
      <c r="QGZ258" s="29"/>
      <c r="QHA258" s="29"/>
      <c r="QHB258" s="29"/>
      <c r="QHC258" s="29"/>
      <c r="QHD258" s="29"/>
      <c r="QHE258" s="29"/>
      <c r="QHF258" s="29"/>
      <c r="QHG258" s="29"/>
      <c r="QHH258" s="29"/>
      <c r="QHI258" s="29"/>
      <c r="QHJ258" s="29"/>
      <c r="QHK258" s="29"/>
      <c r="QHL258" s="29"/>
      <c r="QHM258" s="29"/>
      <c r="QHN258" s="29"/>
      <c r="QHO258" s="29"/>
      <c r="QHP258" s="29"/>
      <c r="QHQ258" s="29"/>
      <c r="QHR258" s="29"/>
      <c r="QHS258" s="29"/>
      <c r="QHT258" s="29"/>
      <c r="QHU258" s="29"/>
      <c r="QHV258" s="29"/>
      <c r="QHW258" s="29"/>
      <c r="QHX258" s="29"/>
      <c r="QHY258" s="29"/>
      <c r="QHZ258" s="29"/>
      <c r="QIA258" s="29"/>
      <c r="QIB258" s="29"/>
      <c r="QIC258" s="29"/>
      <c r="QID258" s="29"/>
      <c r="QIE258" s="29"/>
      <c r="QIF258" s="29"/>
      <c r="QIG258" s="29"/>
      <c r="QIH258" s="29"/>
      <c r="QII258" s="29"/>
      <c r="QIJ258" s="29"/>
      <c r="QIK258" s="29"/>
      <c r="QIL258" s="29"/>
      <c r="QIM258" s="29"/>
      <c r="QIN258" s="29"/>
      <c r="QIO258" s="29"/>
      <c r="QIP258" s="29"/>
      <c r="QIQ258" s="29"/>
      <c r="QIR258" s="29"/>
      <c r="QIS258" s="29"/>
      <c r="QIT258" s="29"/>
      <c r="QIU258" s="29"/>
      <c r="QIV258" s="29"/>
      <c r="QIW258" s="29"/>
      <c r="QIX258" s="29"/>
      <c r="QIY258" s="29"/>
      <c r="QIZ258" s="29"/>
      <c r="QJA258" s="29"/>
      <c r="QJB258" s="29"/>
      <c r="QJC258" s="29"/>
      <c r="QJD258" s="29"/>
      <c r="QJE258" s="29"/>
      <c r="QJF258" s="29"/>
      <c r="QJG258" s="29"/>
      <c r="QJH258" s="29"/>
      <c r="QJI258" s="29"/>
      <c r="QJJ258" s="29"/>
      <c r="QJK258" s="29"/>
      <c r="QJL258" s="29"/>
      <c r="QJM258" s="29"/>
      <c r="QJN258" s="29"/>
      <c r="QJO258" s="29"/>
      <c r="QJP258" s="29"/>
      <c r="QJQ258" s="29"/>
      <c r="QJR258" s="29"/>
      <c r="QJS258" s="29"/>
      <c r="QJT258" s="29"/>
      <c r="QJU258" s="29"/>
      <c r="QJV258" s="29"/>
      <c r="QJW258" s="29"/>
      <c r="QJX258" s="29"/>
      <c r="QJY258" s="29"/>
      <c r="QJZ258" s="29"/>
      <c r="QKA258" s="29"/>
      <c r="QKB258" s="29"/>
      <c r="QKC258" s="29"/>
      <c r="QKD258" s="29"/>
      <c r="QKE258" s="29"/>
      <c r="QKF258" s="29"/>
      <c r="QKG258" s="29"/>
      <c r="QKH258" s="29"/>
      <c r="QKI258" s="29"/>
      <c r="QKJ258" s="29"/>
      <c r="QKK258" s="29"/>
      <c r="QKL258" s="29"/>
      <c r="QKM258" s="29"/>
      <c r="QKN258" s="29"/>
      <c r="QKO258" s="29"/>
      <c r="QKP258" s="29"/>
      <c r="QKQ258" s="29"/>
      <c r="QKR258" s="29"/>
      <c r="QKS258" s="29"/>
      <c r="QKT258" s="29"/>
      <c r="QKU258" s="29"/>
      <c r="QKV258" s="29"/>
      <c r="QKW258" s="29"/>
      <c r="QKX258" s="29"/>
      <c r="QKY258" s="29"/>
      <c r="QKZ258" s="29"/>
      <c r="QLA258" s="29"/>
      <c r="QLB258" s="29"/>
      <c r="QLC258" s="29"/>
      <c r="QLD258" s="29"/>
      <c r="QLE258" s="29"/>
      <c r="QLF258" s="29"/>
      <c r="QLG258" s="29"/>
      <c r="QLH258" s="29"/>
      <c r="QLI258" s="29"/>
      <c r="QLJ258" s="29"/>
      <c r="QLK258" s="29"/>
      <c r="QLL258" s="29"/>
      <c r="QLM258" s="29"/>
      <c r="QLN258" s="29"/>
      <c r="QLO258" s="29"/>
      <c r="QLP258" s="29"/>
      <c r="QLQ258" s="29"/>
      <c r="QLR258" s="29"/>
      <c r="QLS258" s="29"/>
      <c r="QLT258" s="29"/>
      <c r="QLU258" s="29"/>
      <c r="QLV258" s="29"/>
      <c r="QLW258" s="29"/>
      <c r="QLX258" s="29"/>
      <c r="QLY258" s="29"/>
      <c r="QLZ258" s="29"/>
      <c r="QMA258" s="29"/>
      <c r="QMB258" s="29"/>
      <c r="QMC258" s="29"/>
      <c r="QMD258" s="29"/>
      <c r="QME258" s="29"/>
      <c r="QMF258" s="29"/>
      <c r="QMG258" s="29"/>
      <c r="QMH258" s="29"/>
      <c r="QMI258" s="29"/>
      <c r="QMJ258" s="29"/>
      <c r="QMK258" s="29"/>
      <c r="QML258" s="29"/>
      <c r="QMM258" s="29"/>
      <c r="QMN258" s="29"/>
      <c r="QMO258" s="29"/>
      <c r="QMP258" s="29"/>
      <c r="QMQ258" s="29"/>
      <c r="QMR258" s="29"/>
      <c r="QMS258" s="29"/>
      <c r="QMT258" s="29"/>
      <c r="QMU258" s="29"/>
      <c r="QMV258" s="29"/>
      <c r="QMW258" s="29"/>
      <c r="QMX258" s="29"/>
      <c r="QMY258" s="29"/>
      <c r="QMZ258" s="29"/>
      <c r="QNA258" s="29"/>
      <c r="QNB258" s="29"/>
      <c r="QNC258" s="29"/>
      <c r="QND258" s="29"/>
      <c r="QNE258" s="29"/>
      <c r="QNF258" s="29"/>
      <c r="QNG258" s="29"/>
      <c r="QNH258" s="29"/>
      <c r="QNI258" s="29"/>
      <c r="QNJ258" s="29"/>
      <c r="QNK258" s="29"/>
      <c r="QNL258" s="29"/>
      <c r="QNM258" s="29"/>
      <c r="QNN258" s="29"/>
      <c r="QNO258" s="29"/>
      <c r="QNP258" s="29"/>
      <c r="QNQ258" s="29"/>
      <c r="QNR258" s="29"/>
      <c r="QNS258" s="29"/>
      <c r="QNT258" s="29"/>
      <c r="QNU258" s="29"/>
      <c r="QNV258" s="29"/>
      <c r="QNW258" s="29"/>
      <c r="QNX258" s="29"/>
      <c r="QNY258" s="29"/>
      <c r="QNZ258" s="29"/>
      <c r="QOA258" s="29"/>
      <c r="QOB258" s="29"/>
      <c r="QOC258" s="29"/>
      <c r="QOD258" s="29"/>
      <c r="QOE258" s="29"/>
      <c r="QOF258" s="29"/>
      <c r="QOG258" s="29"/>
      <c r="QOH258" s="29"/>
      <c r="QOI258" s="29"/>
      <c r="QOJ258" s="29"/>
      <c r="QOK258" s="29"/>
      <c r="QOL258" s="29"/>
      <c r="QOM258" s="29"/>
      <c r="QON258" s="29"/>
      <c r="QOO258" s="29"/>
      <c r="QOP258" s="29"/>
      <c r="QOQ258" s="29"/>
      <c r="QOR258" s="29"/>
      <c r="QOS258" s="29"/>
      <c r="QOT258" s="29"/>
      <c r="QOU258" s="29"/>
      <c r="QOV258" s="29"/>
      <c r="QOW258" s="29"/>
      <c r="QOX258" s="29"/>
      <c r="QOY258" s="29"/>
      <c r="QOZ258" s="29"/>
      <c r="QPA258" s="29"/>
      <c r="QPB258" s="29"/>
      <c r="QPC258" s="29"/>
      <c r="QPD258" s="29"/>
      <c r="QPE258" s="29"/>
      <c r="QPF258" s="29"/>
      <c r="QPG258" s="29"/>
      <c r="QPH258" s="29"/>
      <c r="QPI258" s="29"/>
      <c r="QPJ258" s="29"/>
      <c r="QPK258" s="29"/>
      <c r="QPL258" s="29"/>
      <c r="QPM258" s="29"/>
      <c r="QPN258" s="29"/>
      <c r="QPO258" s="29"/>
      <c r="QPP258" s="29"/>
      <c r="QPQ258" s="29"/>
      <c r="QPR258" s="29"/>
      <c r="QPS258" s="29"/>
      <c r="QPT258" s="29"/>
      <c r="QPU258" s="29"/>
      <c r="QPV258" s="29"/>
      <c r="QPW258" s="29"/>
      <c r="QPX258" s="29"/>
      <c r="QPY258" s="29"/>
      <c r="QPZ258" s="29"/>
      <c r="QQA258" s="29"/>
      <c r="QQB258" s="29"/>
      <c r="QQC258" s="29"/>
      <c r="QQD258" s="29"/>
      <c r="QQE258" s="29"/>
      <c r="QQF258" s="29"/>
      <c r="QQG258" s="29"/>
      <c r="QQH258" s="29"/>
      <c r="QQI258" s="29"/>
      <c r="QQJ258" s="29"/>
      <c r="QQK258" s="29"/>
      <c r="QQL258" s="29"/>
      <c r="QQM258" s="29"/>
      <c r="QQN258" s="29"/>
      <c r="QQO258" s="29"/>
      <c r="QQP258" s="29"/>
      <c r="QQQ258" s="29"/>
      <c r="QQR258" s="29"/>
      <c r="QQS258" s="29"/>
      <c r="QQT258" s="29"/>
      <c r="QQU258" s="29"/>
      <c r="QQV258" s="29"/>
      <c r="QQW258" s="29"/>
      <c r="QQX258" s="29"/>
      <c r="QQY258" s="29"/>
      <c r="QQZ258" s="29"/>
      <c r="QRA258" s="29"/>
      <c r="QRB258" s="29"/>
      <c r="QRC258" s="29"/>
      <c r="QRD258" s="29"/>
      <c r="QRE258" s="29"/>
      <c r="QRF258" s="29"/>
      <c r="QRG258" s="29"/>
      <c r="QRH258" s="29"/>
      <c r="QRI258" s="29"/>
      <c r="QRJ258" s="29"/>
      <c r="QRK258" s="29"/>
      <c r="QRL258" s="29"/>
      <c r="QRM258" s="29"/>
      <c r="QRN258" s="29"/>
      <c r="QRO258" s="29"/>
      <c r="QRP258" s="29"/>
      <c r="QRQ258" s="29"/>
      <c r="QRR258" s="29"/>
      <c r="QRS258" s="29"/>
      <c r="QRT258" s="29"/>
      <c r="QRU258" s="29"/>
      <c r="QRV258" s="29"/>
      <c r="QRW258" s="29"/>
      <c r="QRX258" s="29"/>
      <c r="QRY258" s="29"/>
      <c r="QRZ258" s="29"/>
      <c r="QSA258" s="29"/>
      <c r="QSB258" s="29"/>
      <c r="QSC258" s="29"/>
      <c r="QSD258" s="29"/>
      <c r="QSE258" s="29"/>
      <c r="QSF258" s="29"/>
      <c r="QSG258" s="29"/>
      <c r="QSH258" s="29"/>
      <c r="QSI258" s="29"/>
      <c r="QSJ258" s="29"/>
      <c r="QSK258" s="29"/>
      <c r="QSL258" s="29"/>
      <c r="QSM258" s="29"/>
      <c r="QSN258" s="29"/>
      <c r="QSO258" s="29"/>
      <c r="QSP258" s="29"/>
      <c r="QSQ258" s="29"/>
      <c r="QSR258" s="29"/>
      <c r="QSS258" s="29"/>
      <c r="QST258" s="29"/>
      <c r="QSU258" s="29"/>
      <c r="QSV258" s="29"/>
      <c r="QSW258" s="29"/>
      <c r="QSX258" s="29"/>
      <c r="QSY258" s="29"/>
      <c r="QSZ258" s="29"/>
      <c r="QTA258" s="29"/>
      <c r="QTB258" s="29"/>
      <c r="QTC258" s="29"/>
      <c r="QTD258" s="29"/>
      <c r="QTE258" s="29"/>
      <c r="QTF258" s="29"/>
      <c r="QTG258" s="29"/>
      <c r="QTH258" s="29"/>
      <c r="QTI258" s="29"/>
      <c r="QTJ258" s="29"/>
      <c r="QTK258" s="29"/>
      <c r="QTL258" s="29"/>
      <c r="QTM258" s="29"/>
      <c r="QTN258" s="29"/>
      <c r="QTO258" s="29"/>
      <c r="QTP258" s="29"/>
      <c r="QTQ258" s="29"/>
      <c r="QTR258" s="29"/>
      <c r="QTS258" s="29"/>
      <c r="QTT258" s="29"/>
      <c r="QTU258" s="29"/>
      <c r="QTV258" s="29"/>
      <c r="QTW258" s="29"/>
      <c r="QTX258" s="29"/>
      <c r="QTY258" s="29"/>
      <c r="QTZ258" s="29"/>
      <c r="QUA258" s="29"/>
      <c r="QUB258" s="29"/>
      <c r="QUC258" s="29"/>
      <c r="QUD258" s="29"/>
      <c r="QUE258" s="29"/>
      <c r="QUF258" s="29"/>
      <c r="QUG258" s="29"/>
      <c r="QUH258" s="29"/>
      <c r="QUI258" s="29"/>
      <c r="QUJ258" s="29"/>
      <c r="QUK258" s="29"/>
      <c r="QUL258" s="29"/>
      <c r="QUM258" s="29"/>
      <c r="QUN258" s="29"/>
      <c r="QUO258" s="29"/>
      <c r="QUP258" s="29"/>
      <c r="QUQ258" s="29"/>
      <c r="QUR258" s="29"/>
      <c r="QUS258" s="29"/>
      <c r="QUT258" s="29"/>
      <c r="QUU258" s="29"/>
      <c r="QUV258" s="29"/>
      <c r="QUW258" s="29"/>
      <c r="QUX258" s="29"/>
      <c r="QUY258" s="29"/>
      <c r="QUZ258" s="29"/>
      <c r="QVA258" s="29"/>
      <c r="QVB258" s="29"/>
      <c r="QVC258" s="29"/>
      <c r="QVD258" s="29"/>
      <c r="QVE258" s="29"/>
      <c r="QVF258" s="29"/>
      <c r="QVG258" s="29"/>
      <c r="QVH258" s="29"/>
      <c r="QVI258" s="29"/>
      <c r="QVJ258" s="29"/>
      <c r="QVK258" s="29"/>
      <c r="QVL258" s="29"/>
      <c r="QVM258" s="29"/>
      <c r="QVN258" s="29"/>
      <c r="QVO258" s="29"/>
      <c r="QVP258" s="29"/>
      <c r="QVQ258" s="29"/>
      <c r="QVR258" s="29"/>
      <c r="QVS258" s="29"/>
      <c r="QVT258" s="29"/>
      <c r="QVU258" s="29"/>
      <c r="QVV258" s="29"/>
      <c r="QVW258" s="29"/>
      <c r="QVX258" s="29"/>
      <c r="QVY258" s="29"/>
      <c r="QVZ258" s="29"/>
      <c r="QWA258" s="29"/>
      <c r="QWB258" s="29"/>
      <c r="QWC258" s="29"/>
      <c r="QWD258" s="29"/>
      <c r="QWE258" s="29"/>
      <c r="QWF258" s="29"/>
      <c r="QWG258" s="29"/>
      <c r="QWH258" s="29"/>
      <c r="QWI258" s="29"/>
      <c r="QWJ258" s="29"/>
      <c r="QWK258" s="29"/>
      <c r="QWL258" s="29"/>
      <c r="QWM258" s="29"/>
      <c r="QWN258" s="29"/>
      <c r="QWO258" s="29"/>
      <c r="QWP258" s="29"/>
      <c r="QWQ258" s="29"/>
      <c r="QWR258" s="29"/>
      <c r="QWS258" s="29"/>
      <c r="QWT258" s="29"/>
      <c r="QWU258" s="29"/>
      <c r="QWV258" s="29"/>
      <c r="QWW258" s="29"/>
      <c r="QWX258" s="29"/>
      <c r="QWY258" s="29"/>
      <c r="QWZ258" s="29"/>
      <c r="QXA258" s="29"/>
      <c r="QXB258" s="29"/>
      <c r="QXC258" s="29"/>
      <c r="QXD258" s="29"/>
      <c r="QXE258" s="29"/>
      <c r="QXF258" s="29"/>
      <c r="QXG258" s="29"/>
      <c r="QXH258" s="29"/>
      <c r="QXI258" s="29"/>
      <c r="QXJ258" s="29"/>
      <c r="QXK258" s="29"/>
      <c r="QXL258" s="29"/>
      <c r="QXM258" s="29"/>
      <c r="QXN258" s="29"/>
      <c r="QXO258" s="29"/>
      <c r="QXP258" s="29"/>
      <c r="QXQ258" s="29"/>
      <c r="QXR258" s="29"/>
      <c r="QXS258" s="29"/>
      <c r="QXT258" s="29"/>
      <c r="QXU258" s="29"/>
      <c r="QXV258" s="29"/>
      <c r="QXW258" s="29"/>
      <c r="QXX258" s="29"/>
      <c r="QXY258" s="29"/>
      <c r="QXZ258" s="29"/>
      <c r="QYA258" s="29"/>
      <c r="QYB258" s="29"/>
      <c r="QYC258" s="29"/>
      <c r="QYD258" s="29"/>
      <c r="QYE258" s="29"/>
      <c r="QYF258" s="29"/>
      <c r="QYG258" s="29"/>
      <c r="QYH258" s="29"/>
      <c r="QYI258" s="29"/>
      <c r="QYJ258" s="29"/>
      <c r="QYK258" s="29"/>
      <c r="QYL258" s="29"/>
      <c r="QYM258" s="29"/>
      <c r="QYN258" s="29"/>
      <c r="QYO258" s="29"/>
      <c r="QYP258" s="29"/>
      <c r="QYQ258" s="29"/>
      <c r="QYR258" s="29"/>
      <c r="QYS258" s="29"/>
      <c r="QYT258" s="29"/>
      <c r="QYU258" s="29"/>
      <c r="QYV258" s="29"/>
      <c r="QYW258" s="29"/>
      <c r="QYX258" s="29"/>
      <c r="QYY258" s="29"/>
      <c r="QYZ258" s="29"/>
      <c r="QZA258" s="29"/>
      <c r="QZB258" s="29"/>
      <c r="QZC258" s="29"/>
      <c r="QZD258" s="29"/>
      <c r="QZE258" s="29"/>
      <c r="QZF258" s="29"/>
      <c r="QZG258" s="29"/>
      <c r="QZH258" s="29"/>
      <c r="QZI258" s="29"/>
      <c r="QZJ258" s="29"/>
      <c r="QZK258" s="29"/>
      <c r="QZL258" s="29"/>
      <c r="QZM258" s="29"/>
      <c r="QZN258" s="29"/>
      <c r="QZO258" s="29"/>
      <c r="QZP258" s="29"/>
      <c r="QZQ258" s="29"/>
      <c r="QZR258" s="29"/>
      <c r="QZS258" s="29"/>
      <c r="QZT258" s="29"/>
      <c r="QZU258" s="29"/>
      <c r="QZV258" s="29"/>
      <c r="QZW258" s="29"/>
      <c r="QZX258" s="29"/>
      <c r="QZY258" s="29"/>
      <c r="QZZ258" s="29"/>
      <c r="RAA258" s="29"/>
      <c r="RAB258" s="29"/>
      <c r="RAC258" s="29"/>
      <c r="RAD258" s="29"/>
      <c r="RAE258" s="29"/>
      <c r="RAF258" s="29"/>
      <c r="RAG258" s="29"/>
      <c r="RAH258" s="29"/>
      <c r="RAI258" s="29"/>
      <c r="RAJ258" s="29"/>
      <c r="RAK258" s="29"/>
      <c r="RAL258" s="29"/>
      <c r="RAM258" s="29"/>
      <c r="RAN258" s="29"/>
      <c r="RAO258" s="29"/>
      <c r="RAP258" s="29"/>
      <c r="RAQ258" s="29"/>
      <c r="RAR258" s="29"/>
      <c r="RAS258" s="29"/>
      <c r="RAT258" s="29"/>
      <c r="RAU258" s="29"/>
      <c r="RAV258" s="29"/>
      <c r="RAW258" s="29"/>
      <c r="RAX258" s="29"/>
      <c r="RAY258" s="29"/>
      <c r="RAZ258" s="29"/>
      <c r="RBA258" s="29"/>
      <c r="RBB258" s="29"/>
      <c r="RBC258" s="29"/>
      <c r="RBD258" s="29"/>
      <c r="RBE258" s="29"/>
      <c r="RBF258" s="29"/>
      <c r="RBG258" s="29"/>
      <c r="RBH258" s="29"/>
      <c r="RBI258" s="29"/>
      <c r="RBJ258" s="29"/>
      <c r="RBK258" s="29"/>
      <c r="RBL258" s="29"/>
      <c r="RBM258" s="29"/>
      <c r="RBN258" s="29"/>
      <c r="RBO258" s="29"/>
      <c r="RBP258" s="29"/>
      <c r="RBQ258" s="29"/>
      <c r="RBR258" s="29"/>
      <c r="RBS258" s="29"/>
      <c r="RBT258" s="29"/>
      <c r="RBU258" s="29"/>
      <c r="RBV258" s="29"/>
      <c r="RBW258" s="29"/>
      <c r="RBX258" s="29"/>
      <c r="RBY258" s="29"/>
      <c r="RBZ258" s="29"/>
      <c r="RCA258" s="29"/>
      <c r="RCB258" s="29"/>
      <c r="RCC258" s="29"/>
      <c r="RCD258" s="29"/>
      <c r="RCE258" s="29"/>
      <c r="RCF258" s="29"/>
      <c r="RCG258" s="29"/>
      <c r="RCH258" s="29"/>
      <c r="RCI258" s="29"/>
      <c r="RCJ258" s="29"/>
      <c r="RCK258" s="29"/>
      <c r="RCL258" s="29"/>
      <c r="RCM258" s="29"/>
      <c r="RCN258" s="29"/>
      <c r="RCO258" s="29"/>
      <c r="RCP258" s="29"/>
      <c r="RCQ258" s="29"/>
      <c r="RCR258" s="29"/>
      <c r="RCS258" s="29"/>
      <c r="RCT258" s="29"/>
      <c r="RCU258" s="29"/>
      <c r="RCV258" s="29"/>
      <c r="RCW258" s="29"/>
      <c r="RCX258" s="29"/>
      <c r="RCY258" s="29"/>
      <c r="RCZ258" s="29"/>
      <c r="RDA258" s="29"/>
      <c r="RDB258" s="29"/>
      <c r="RDC258" s="29"/>
      <c r="RDD258" s="29"/>
      <c r="RDE258" s="29"/>
      <c r="RDF258" s="29"/>
      <c r="RDG258" s="29"/>
      <c r="RDH258" s="29"/>
      <c r="RDI258" s="29"/>
      <c r="RDJ258" s="29"/>
      <c r="RDK258" s="29"/>
      <c r="RDL258" s="29"/>
      <c r="RDM258" s="29"/>
      <c r="RDN258" s="29"/>
      <c r="RDO258" s="29"/>
      <c r="RDP258" s="29"/>
      <c r="RDQ258" s="29"/>
      <c r="RDR258" s="29"/>
      <c r="RDS258" s="29"/>
      <c r="RDT258" s="29"/>
      <c r="RDU258" s="29"/>
      <c r="RDV258" s="29"/>
      <c r="RDW258" s="29"/>
      <c r="RDX258" s="29"/>
      <c r="RDY258" s="29"/>
      <c r="RDZ258" s="29"/>
      <c r="REA258" s="29"/>
      <c r="REB258" s="29"/>
      <c r="REC258" s="29"/>
      <c r="RED258" s="29"/>
      <c r="REE258" s="29"/>
      <c r="REF258" s="29"/>
      <c r="REG258" s="29"/>
      <c r="REH258" s="29"/>
      <c r="REI258" s="29"/>
      <c r="REJ258" s="29"/>
      <c r="REK258" s="29"/>
      <c r="REL258" s="29"/>
      <c r="REM258" s="29"/>
      <c r="REN258" s="29"/>
      <c r="REO258" s="29"/>
      <c r="REP258" s="29"/>
      <c r="REQ258" s="29"/>
      <c r="RER258" s="29"/>
      <c r="RES258" s="29"/>
      <c r="RET258" s="29"/>
      <c r="REU258" s="29"/>
      <c r="REV258" s="29"/>
      <c r="REW258" s="29"/>
      <c r="REX258" s="29"/>
      <c r="REY258" s="29"/>
      <c r="REZ258" s="29"/>
      <c r="RFA258" s="29"/>
      <c r="RFB258" s="29"/>
      <c r="RFC258" s="29"/>
      <c r="RFD258" s="29"/>
      <c r="RFE258" s="29"/>
      <c r="RFF258" s="29"/>
      <c r="RFG258" s="29"/>
      <c r="RFH258" s="29"/>
      <c r="RFI258" s="29"/>
      <c r="RFJ258" s="29"/>
      <c r="RFK258" s="29"/>
      <c r="RFL258" s="29"/>
      <c r="RFM258" s="29"/>
      <c r="RFN258" s="29"/>
      <c r="RFO258" s="29"/>
      <c r="RFP258" s="29"/>
      <c r="RFQ258" s="29"/>
      <c r="RFR258" s="29"/>
      <c r="RFS258" s="29"/>
      <c r="RFT258" s="29"/>
      <c r="RFU258" s="29"/>
      <c r="RFV258" s="29"/>
      <c r="RFW258" s="29"/>
      <c r="RFX258" s="29"/>
      <c r="RFY258" s="29"/>
      <c r="RFZ258" s="29"/>
      <c r="RGA258" s="29"/>
      <c r="RGB258" s="29"/>
      <c r="RGC258" s="29"/>
      <c r="RGD258" s="29"/>
      <c r="RGE258" s="29"/>
      <c r="RGF258" s="29"/>
      <c r="RGG258" s="29"/>
      <c r="RGH258" s="29"/>
      <c r="RGI258" s="29"/>
      <c r="RGJ258" s="29"/>
      <c r="RGK258" s="29"/>
      <c r="RGL258" s="29"/>
      <c r="RGM258" s="29"/>
      <c r="RGN258" s="29"/>
      <c r="RGO258" s="29"/>
      <c r="RGP258" s="29"/>
      <c r="RGQ258" s="29"/>
      <c r="RGR258" s="29"/>
      <c r="RGS258" s="29"/>
      <c r="RGT258" s="29"/>
      <c r="RGU258" s="29"/>
      <c r="RGV258" s="29"/>
      <c r="RGW258" s="29"/>
      <c r="RGX258" s="29"/>
      <c r="RGY258" s="29"/>
      <c r="RGZ258" s="29"/>
      <c r="RHA258" s="29"/>
      <c r="RHB258" s="29"/>
      <c r="RHC258" s="29"/>
      <c r="RHD258" s="29"/>
      <c r="RHE258" s="29"/>
      <c r="RHF258" s="29"/>
      <c r="RHG258" s="29"/>
      <c r="RHH258" s="29"/>
      <c r="RHI258" s="29"/>
      <c r="RHJ258" s="29"/>
      <c r="RHK258" s="29"/>
      <c r="RHL258" s="29"/>
      <c r="RHM258" s="29"/>
      <c r="RHN258" s="29"/>
      <c r="RHO258" s="29"/>
      <c r="RHP258" s="29"/>
      <c r="RHQ258" s="29"/>
      <c r="RHR258" s="29"/>
      <c r="RHS258" s="29"/>
      <c r="RHT258" s="29"/>
      <c r="RHU258" s="29"/>
      <c r="RHV258" s="29"/>
      <c r="RHW258" s="29"/>
      <c r="RHX258" s="29"/>
      <c r="RHY258" s="29"/>
      <c r="RHZ258" s="29"/>
      <c r="RIA258" s="29"/>
      <c r="RIB258" s="29"/>
      <c r="RIC258" s="29"/>
      <c r="RID258" s="29"/>
      <c r="RIE258" s="29"/>
      <c r="RIF258" s="29"/>
      <c r="RIG258" s="29"/>
      <c r="RIH258" s="29"/>
      <c r="RII258" s="29"/>
      <c r="RIJ258" s="29"/>
      <c r="RIK258" s="29"/>
      <c r="RIL258" s="29"/>
      <c r="RIM258" s="29"/>
      <c r="RIN258" s="29"/>
      <c r="RIO258" s="29"/>
      <c r="RIP258" s="29"/>
      <c r="RIQ258" s="29"/>
      <c r="RIR258" s="29"/>
      <c r="RIS258" s="29"/>
      <c r="RIT258" s="29"/>
      <c r="RIU258" s="29"/>
      <c r="RIV258" s="29"/>
      <c r="RIW258" s="29"/>
      <c r="RIX258" s="29"/>
      <c r="RIY258" s="29"/>
      <c r="RIZ258" s="29"/>
      <c r="RJA258" s="29"/>
      <c r="RJB258" s="29"/>
      <c r="RJC258" s="29"/>
      <c r="RJD258" s="29"/>
      <c r="RJE258" s="29"/>
      <c r="RJF258" s="29"/>
      <c r="RJG258" s="29"/>
      <c r="RJH258" s="29"/>
      <c r="RJI258" s="29"/>
      <c r="RJJ258" s="29"/>
      <c r="RJK258" s="29"/>
      <c r="RJL258" s="29"/>
      <c r="RJM258" s="29"/>
      <c r="RJN258" s="29"/>
      <c r="RJO258" s="29"/>
      <c r="RJP258" s="29"/>
      <c r="RJQ258" s="29"/>
      <c r="RJR258" s="29"/>
      <c r="RJS258" s="29"/>
      <c r="RJT258" s="29"/>
      <c r="RJU258" s="29"/>
      <c r="RJV258" s="29"/>
      <c r="RJW258" s="29"/>
      <c r="RJX258" s="29"/>
      <c r="RJY258" s="29"/>
      <c r="RJZ258" s="29"/>
      <c r="RKA258" s="29"/>
      <c r="RKB258" s="29"/>
      <c r="RKC258" s="29"/>
      <c r="RKD258" s="29"/>
      <c r="RKE258" s="29"/>
      <c r="RKF258" s="29"/>
      <c r="RKG258" s="29"/>
      <c r="RKH258" s="29"/>
      <c r="RKI258" s="29"/>
      <c r="RKJ258" s="29"/>
      <c r="RKK258" s="29"/>
      <c r="RKL258" s="29"/>
      <c r="RKM258" s="29"/>
      <c r="RKN258" s="29"/>
      <c r="RKO258" s="29"/>
      <c r="RKP258" s="29"/>
      <c r="RKQ258" s="29"/>
      <c r="RKR258" s="29"/>
      <c r="RKS258" s="29"/>
      <c r="RKT258" s="29"/>
      <c r="RKU258" s="29"/>
      <c r="RKV258" s="29"/>
      <c r="RKW258" s="29"/>
      <c r="RKX258" s="29"/>
      <c r="RKY258" s="29"/>
      <c r="RKZ258" s="29"/>
      <c r="RLA258" s="29"/>
      <c r="RLB258" s="29"/>
      <c r="RLC258" s="29"/>
      <c r="RLD258" s="29"/>
      <c r="RLE258" s="29"/>
      <c r="RLF258" s="29"/>
      <c r="RLG258" s="29"/>
      <c r="RLH258" s="29"/>
      <c r="RLI258" s="29"/>
      <c r="RLJ258" s="29"/>
      <c r="RLK258" s="29"/>
      <c r="RLL258" s="29"/>
      <c r="RLM258" s="29"/>
      <c r="RLN258" s="29"/>
      <c r="RLO258" s="29"/>
      <c r="RLP258" s="29"/>
      <c r="RLQ258" s="29"/>
      <c r="RLR258" s="29"/>
      <c r="RLS258" s="29"/>
      <c r="RLT258" s="29"/>
      <c r="RLU258" s="29"/>
      <c r="RLV258" s="29"/>
      <c r="RLW258" s="29"/>
      <c r="RLX258" s="29"/>
      <c r="RLY258" s="29"/>
      <c r="RLZ258" s="29"/>
      <c r="RMA258" s="29"/>
      <c r="RMB258" s="29"/>
      <c r="RMC258" s="29"/>
      <c r="RMD258" s="29"/>
      <c r="RME258" s="29"/>
      <c r="RMF258" s="29"/>
      <c r="RMG258" s="29"/>
      <c r="RMH258" s="29"/>
      <c r="RMI258" s="29"/>
      <c r="RMJ258" s="29"/>
      <c r="RMK258" s="29"/>
      <c r="RML258" s="29"/>
      <c r="RMM258" s="29"/>
      <c r="RMN258" s="29"/>
      <c r="RMO258" s="29"/>
      <c r="RMP258" s="29"/>
      <c r="RMQ258" s="29"/>
      <c r="RMR258" s="29"/>
      <c r="RMS258" s="29"/>
      <c r="RMT258" s="29"/>
      <c r="RMU258" s="29"/>
      <c r="RMV258" s="29"/>
      <c r="RMW258" s="29"/>
      <c r="RMX258" s="29"/>
      <c r="RMY258" s="29"/>
      <c r="RMZ258" s="29"/>
      <c r="RNA258" s="29"/>
      <c r="RNB258" s="29"/>
      <c r="RNC258" s="29"/>
      <c r="RND258" s="29"/>
      <c r="RNE258" s="29"/>
      <c r="RNF258" s="29"/>
      <c r="RNG258" s="29"/>
      <c r="RNH258" s="29"/>
      <c r="RNI258" s="29"/>
      <c r="RNJ258" s="29"/>
      <c r="RNK258" s="29"/>
      <c r="RNL258" s="29"/>
      <c r="RNM258" s="29"/>
      <c r="RNN258" s="29"/>
      <c r="RNO258" s="29"/>
      <c r="RNP258" s="29"/>
      <c r="RNQ258" s="29"/>
      <c r="RNR258" s="29"/>
      <c r="RNS258" s="29"/>
      <c r="RNT258" s="29"/>
      <c r="RNU258" s="29"/>
      <c r="RNV258" s="29"/>
      <c r="RNW258" s="29"/>
      <c r="RNX258" s="29"/>
      <c r="RNY258" s="29"/>
      <c r="RNZ258" s="29"/>
      <c r="ROA258" s="29"/>
      <c r="ROB258" s="29"/>
      <c r="ROC258" s="29"/>
      <c r="ROD258" s="29"/>
      <c r="ROE258" s="29"/>
      <c r="ROF258" s="29"/>
      <c r="ROG258" s="29"/>
      <c r="ROH258" s="29"/>
      <c r="ROI258" s="29"/>
      <c r="ROJ258" s="29"/>
      <c r="ROK258" s="29"/>
      <c r="ROL258" s="29"/>
      <c r="ROM258" s="29"/>
      <c r="RON258" s="29"/>
      <c r="ROO258" s="29"/>
      <c r="ROP258" s="29"/>
      <c r="ROQ258" s="29"/>
      <c r="ROR258" s="29"/>
      <c r="ROS258" s="29"/>
      <c r="ROT258" s="29"/>
      <c r="ROU258" s="29"/>
      <c r="ROV258" s="29"/>
      <c r="ROW258" s="29"/>
      <c r="ROX258" s="29"/>
      <c r="ROY258" s="29"/>
      <c r="ROZ258" s="29"/>
      <c r="RPA258" s="29"/>
      <c r="RPB258" s="29"/>
      <c r="RPC258" s="29"/>
      <c r="RPD258" s="29"/>
      <c r="RPE258" s="29"/>
      <c r="RPF258" s="29"/>
      <c r="RPG258" s="29"/>
      <c r="RPH258" s="29"/>
      <c r="RPI258" s="29"/>
      <c r="RPJ258" s="29"/>
      <c r="RPK258" s="29"/>
      <c r="RPL258" s="29"/>
      <c r="RPM258" s="29"/>
      <c r="RPN258" s="29"/>
      <c r="RPO258" s="29"/>
      <c r="RPP258" s="29"/>
      <c r="RPQ258" s="29"/>
      <c r="RPR258" s="29"/>
      <c r="RPS258" s="29"/>
      <c r="RPT258" s="29"/>
      <c r="RPU258" s="29"/>
      <c r="RPV258" s="29"/>
      <c r="RPW258" s="29"/>
      <c r="RPX258" s="29"/>
      <c r="RPY258" s="29"/>
      <c r="RPZ258" s="29"/>
      <c r="RQA258" s="29"/>
      <c r="RQB258" s="29"/>
      <c r="RQC258" s="29"/>
      <c r="RQD258" s="29"/>
      <c r="RQE258" s="29"/>
      <c r="RQF258" s="29"/>
      <c r="RQG258" s="29"/>
      <c r="RQH258" s="29"/>
      <c r="RQI258" s="29"/>
      <c r="RQJ258" s="29"/>
      <c r="RQK258" s="29"/>
      <c r="RQL258" s="29"/>
      <c r="RQM258" s="29"/>
      <c r="RQN258" s="29"/>
      <c r="RQO258" s="29"/>
      <c r="RQP258" s="29"/>
      <c r="RQQ258" s="29"/>
      <c r="RQR258" s="29"/>
      <c r="RQS258" s="29"/>
      <c r="RQT258" s="29"/>
      <c r="RQU258" s="29"/>
      <c r="RQV258" s="29"/>
      <c r="RQW258" s="29"/>
      <c r="RQX258" s="29"/>
      <c r="RQY258" s="29"/>
      <c r="RQZ258" s="29"/>
      <c r="RRA258" s="29"/>
      <c r="RRB258" s="29"/>
      <c r="RRC258" s="29"/>
      <c r="RRD258" s="29"/>
      <c r="RRE258" s="29"/>
      <c r="RRF258" s="29"/>
      <c r="RRG258" s="29"/>
      <c r="RRH258" s="29"/>
      <c r="RRI258" s="29"/>
      <c r="RRJ258" s="29"/>
      <c r="RRK258" s="29"/>
      <c r="RRL258" s="29"/>
      <c r="RRM258" s="29"/>
      <c r="RRN258" s="29"/>
      <c r="RRO258" s="29"/>
      <c r="RRP258" s="29"/>
      <c r="RRQ258" s="29"/>
      <c r="RRR258" s="29"/>
      <c r="RRS258" s="29"/>
      <c r="RRT258" s="29"/>
      <c r="RRU258" s="29"/>
      <c r="RRV258" s="29"/>
      <c r="RRW258" s="29"/>
      <c r="RRX258" s="29"/>
      <c r="RRY258" s="29"/>
      <c r="RRZ258" s="29"/>
      <c r="RSA258" s="29"/>
      <c r="RSB258" s="29"/>
      <c r="RSC258" s="29"/>
      <c r="RSD258" s="29"/>
      <c r="RSE258" s="29"/>
      <c r="RSF258" s="29"/>
      <c r="RSG258" s="29"/>
      <c r="RSH258" s="29"/>
      <c r="RSI258" s="29"/>
      <c r="RSJ258" s="29"/>
      <c r="RSK258" s="29"/>
      <c r="RSL258" s="29"/>
      <c r="RSM258" s="29"/>
      <c r="RSN258" s="29"/>
      <c r="RSO258" s="29"/>
      <c r="RSP258" s="29"/>
      <c r="RSQ258" s="29"/>
      <c r="RSR258" s="29"/>
      <c r="RSS258" s="29"/>
      <c r="RST258" s="29"/>
      <c r="RSU258" s="29"/>
      <c r="RSV258" s="29"/>
      <c r="RSW258" s="29"/>
      <c r="RSX258" s="29"/>
      <c r="RSY258" s="29"/>
      <c r="RSZ258" s="29"/>
      <c r="RTA258" s="29"/>
      <c r="RTB258" s="29"/>
      <c r="RTC258" s="29"/>
      <c r="RTD258" s="29"/>
      <c r="RTE258" s="29"/>
      <c r="RTF258" s="29"/>
      <c r="RTG258" s="29"/>
      <c r="RTH258" s="29"/>
      <c r="RTI258" s="29"/>
      <c r="RTJ258" s="29"/>
      <c r="RTK258" s="29"/>
      <c r="RTL258" s="29"/>
      <c r="RTM258" s="29"/>
      <c r="RTN258" s="29"/>
      <c r="RTO258" s="29"/>
      <c r="RTP258" s="29"/>
      <c r="RTQ258" s="29"/>
      <c r="RTR258" s="29"/>
      <c r="RTS258" s="29"/>
      <c r="RTT258" s="29"/>
      <c r="RTU258" s="29"/>
      <c r="RTV258" s="29"/>
      <c r="RTW258" s="29"/>
      <c r="RTX258" s="29"/>
      <c r="RTY258" s="29"/>
      <c r="RTZ258" s="29"/>
      <c r="RUA258" s="29"/>
      <c r="RUB258" s="29"/>
      <c r="RUC258" s="29"/>
      <c r="RUD258" s="29"/>
      <c r="RUE258" s="29"/>
      <c r="RUF258" s="29"/>
      <c r="RUG258" s="29"/>
      <c r="RUH258" s="29"/>
      <c r="RUI258" s="29"/>
      <c r="RUJ258" s="29"/>
      <c r="RUK258" s="29"/>
      <c r="RUL258" s="29"/>
      <c r="RUM258" s="29"/>
      <c r="RUN258" s="29"/>
      <c r="RUO258" s="29"/>
      <c r="RUP258" s="29"/>
      <c r="RUQ258" s="29"/>
      <c r="RUR258" s="29"/>
      <c r="RUS258" s="29"/>
      <c r="RUT258" s="29"/>
      <c r="RUU258" s="29"/>
      <c r="RUV258" s="29"/>
      <c r="RUW258" s="29"/>
      <c r="RUX258" s="29"/>
      <c r="RUY258" s="29"/>
      <c r="RUZ258" s="29"/>
      <c r="RVA258" s="29"/>
      <c r="RVB258" s="29"/>
      <c r="RVC258" s="29"/>
      <c r="RVD258" s="29"/>
      <c r="RVE258" s="29"/>
      <c r="RVF258" s="29"/>
      <c r="RVG258" s="29"/>
      <c r="RVH258" s="29"/>
      <c r="RVI258" s="29"/>
      <c r="RVJ258" s="29"/>
      <c r="RVK258" s="29"/>
      <c r="RVL258" s="29"/>
      <c r="RVM258" s="29"/>
      <c r="RVN258" s="29"/>
      <c r="RVO258" s="29"/>
      <c r="RVP258" s="29"/>
      <c r="RVQ258" s="29"/>
      <c r="RVR258" s="29"/>
      <c r="RVS258" s="29"/>
      <c r="RVT258" s="29"/>
      <c r="RVU258" s="29"/>
      <c r="RVV258" s="29"/>
      <c r="RVW258" s="29"/>
      <c r="RVX258" s="29"/>
      <c r="RVY258" s="29"/>
      <c r="RVZ258" s="29"/>
      <c r="RWA258" s="29"/>
      <c r="RWB258" s="29"/>
      <c r="RWC258" s="29"/>
      <c r="RWD258" s="29"/>
      <c r="RWE258" s="29"/>
      <c r="RWF258" s="29"/>
      <c r="RWG258" s="29"/>
      <c r="RWH258" s="29"/>
      <c r="RWI258" s="29"/>
      <c r="RWJ258" s="29"/>
      <c r="RWK258" s="29"/>
      <c r="RWL258" s="29"/>
      <c r="RWM258" s="29"/>
      <c r="RWN258" s="29"/>
      <c r="RWO258" s="29"/>
      <c r="RWP258" s="29"/>
      <c r="RWQ258" s="29"/>
      <c r="RWR258" s="29"/>
      <c r="RWS258" s="29"/>
      <c r="RWT258" s="29"/>
      <c r="RWU258" s="29"/>
      <c r="RWV258" s="29"/>
      <c r="RWW258" s="29"/>
      <c r="RWX258" s="29"/>
      <c r="RWY258" s="29"/>
      <c r="RWZ258" s="29"/>
      <c r="RXA258" s="29"/>
      <c r="RXB258" s="29"/>
      <c r="RXC258" s="29"/>
      <c r="RXD258" s="29"/>
      <c r="RXE258" s="29"/>
      <c r="RXF258" s="29"/>
      <c r="RXG258" s="29"/>
      <c r="RXH258" s="29"/>
      <c r="RXI258" s="29"/>
      <c r="RXJ258" s="29"/>
      <c r="RXK258" s="29"/>
      <c r="RXL258" s="29"/>
      <c r="RXM258" s="29"/>
      <c r="RXN258" s="29"/>
      <c r="RXO258" s="29"/>
      <c r="RXP258" s="29"/>
      <c r="RXQ258" s="29"/>
      <c r="RXR258" s="29"/>
      <c r="RXS258" s="29"/>
      <c r="RXT258" s="29"/>
      <c r="RXU258" s="29"/>
      <c r="RXV258" s="29"/>
      <c r="RXW258" s="29"/>
      <c r="RXX258" s="29"/>
      <c r="RXY258" s="29"/>
      <c r="RXZ258" s="29"/>
      <c r="RYA258" s="29"/>
      <c r="RYB258" s="29"/>
      <c r="RYC258" s="29"/>
      <c r="RYD258" s="29"/>
      <c r="RYE258" s="29"/>
      <c r="RYF258" s="29"/>
      <c r="RYG258" s="29"/>
      <c r="RYH258" s="29"/>
      <c r="RYI258" s="29"/>
      <c r="RYJ258" s="29"/>
      <c r="RYK258" s="29"/>
      <c r="RYL258" s="29"/>
      <c r="RYM258" s="29"/>
      <c r="RYN258" s="29"/>
      <c r="RYO258" s="29"/>
      <c r="RYP258" s="29"/>
      <c r="RYQ258" s="29"/>
      <c r="RYR258" s="29"/>
      <c r="RYS258" s="29"/>
      <c r="RYT258" s="29"/>
      <c r="RYU258" s="29"/>
      <c r="RYV258" s="29"/>
      <c r="RYW258" s="29"/>
      <c r="RYX258" s="29"/>
      <c r="RYY258" s="29"/>
      <c r="RYZ258" s="29"/>
      <c r="RZA258" s="29"/>
      <c r="RZB258" s="29"/>
      <c r="RZC258" s="29"/>
      <c r="RZD258" s="29"/>
      <c r="RZE258" s="29"/>
      <c r="RZF258" s="29"/>
      <c r="RZG258" s="29"/>
      <c r="RZH258" s="29"/>
      <c r="RZI258" s="29"/>
      <c r="RZJ258" s="29"/>
      <c r="RZK258" s="29"/>
      <c r="RZL258" s="29"/>
      <c r="RZM258" s="29"/>
      <c r="RZN258" s="29"/>
      <c r="RZO258" s="29"/>
      <c r="RZP258" s="29"/>
      <c r="RZQ258" s="29"/>
      <c r="RZR258" s="29"/>
      <c r="RZS258" s="29"/>
      <c r="RZT258" s="29"/>
      <c r="RZU258" s="29"/>
      <c r="RZV258" s="29"/>
      <c r="RZW258" s="29"/>
      <c r="RZX258" s="29"/>
      <c r="RZY258" s="29"/>
      <c r="RZZ258" s="29"/>
      <c r="SAA258" s="29"/>
      <c r="SAB258" s="29"/>
      <c r="SAC258" s="29"/>
      <c r="SAD258" s="29"/>
      <c r="SAE258" s="29"/>
      <c r="SAF258" s="29"/>
      <c r="SAG258" s="29"/>
      <c r="SAH258" s="29"/>
      <c r="SAI258" s="29"/>
      <c r="SAJ258" s="29"/>
      <c r="SAK258" s="29"/>
      <c r="SAL258" s="29"/>
      <c r="SAM258" s="29"/>
      <c r="SAN258" s="29"/>
      <c r="SAO258" s="29"/>
      <c r="SAP258" s="29"/>
      <c r="SAQ258" s="29"/>
      <c r="SAR258" s="29"/>
      <c r="SAS258" s="29"/>
      <c r="SAT258" s="29"/>
      <c r="SAU258" s="29"/>
      <c r="SAV258" s="29"/>
      <c r="SAW258" s="29"/>
      <c r="SAX258" s="29"/>
      <c r="SAY258" s="29"/>
      <c r="SAZ258" s="29"/>
      <c r="SBA258" s="29"/>
      <c r="SBB258" s="29"/>
      <c r="SBC258" s="29"/>
      <c r="SBD258" s="29"/>
      <c r="SBE258" s="29"/>
      <c r="SBF258" s="29"/>
      <c r="SBG258" s="29"/>
      <c r="SBH258" s="29"/>
      <c r="SBI258" s="29"/>
      <c r="SBJ258" s="29"/>
      <c r="SBK258" s="29"/>
      <c r="SBL258" s="29"/>
      <c r="SBM258" s="29"/>
      <c r="SBN258" s="29"/>
      <c r="SBO258" s="29"/>
      <c r="SBP258" s="29"/>
      <c r="SBQ258" s="29"/>
      <c r="SBR258" s="29"/>
      <c r="SBS258" s="29"/>
      <c r="SBT258" s="29"/>
      <c r="SBU258" s="29"/>
      <c r="SBV258" s="29"/>
      <c r="SBW258" s="29"/>
      <c r="SBX258" s="29"/>
      <c r="SBY258" s="29"/>
      <c r="SBZ258" s="29"/>
      <c r="SCA258" s="29"/>
      <c r="SCB258" s="29"/>
      <c r="SCC258" s="29"/>
      <c r="SCD258" s="29"/>
      <c r="SCE258" s="29"/>
      <c r="SCF258" s="29"/>
      <c r="SCG258" s="29"/>
      <c r="SCH258" s="29"/>
      <c r="SCI258" s="29"/>
      <c r="SCJ258" s="29"/>
      <c r="SCK258" s="29"/>
      <c r="SCL258" s="29"/>
      <c r="SCM258" s="29"/>
      <c r="SCN258" s="29"/>
      <c r="SCO258" s="29"/>
      <c r="SCP258" s="29"/>
      <c r="SCQ258" s="29"/>
      <c r="SCR258" s="29"/>
      <c r="SCS258" s="29"/>
      <c r="SCT258" s="29"/>
      <c r="SCU258" s="29"/>
      <c r="SCV258" s="29"/>
      <c r="SCW258" s="29"/>
      <c r="SCX258" s="29"/>
      <c r="SCY258" s="29"/>
      <c r="SCZ258" s="29"/>
      <c r="SDA258" s="29"/>
      <c r="SDB258" s="29"/>
      <c r="SDC258" s="29"/>
      <c r="SDD258" s="29"/>
      <c r="SDE258" s="29"/>
      <c r="SDF258" s="29"/>
      <c r="SDG258" s="29"/>
      <c r="SDH258" s="29"/>
      <c r="SDI258" s="29"/>
      <c r="SDJ258" s="29"/>
      <c r="SDK258" s="29"/>
      <c r="SDL258" s="29"/>
      <c r="SDM258" s="29"/>
      <c r="SDN258" s="29"/>
      <c r="SDO258" s="29"/>
      <c r="SDP258" s="29"/>
      <c r="SDQ258" s="29"/>
      <c r="SDR258" s="29"/>
      <c r="SDS258" s="29"/>
      <c r="SDT258" s="29"/>
      <c r="SDU258" s="29"/>
      <c r="SDV258" s="29"/>
      <c r="SDW258" s="29"/>
      <c r="SDX258" s="29"/>
      <c r="SDY258" s="29"/>
      <c r="SDZ258" s="29"/>
      <c r="SEA258" s="29"/>
      <c r="SEB258" s="29"/>
      <c r="SEC258" s="29"/>
      <c r="SED258" s="29"/>
      <c r="SEE258" s="29"/>
      <c r="SEF258" s="29"/>
      <c r="SEG258" s="29"/>
      <c r="SEH258" s="29"/>
      <c r="SEI258" s="29"/>
      <c r="SEJ258" s="29"/>
      <c r="SEK258" s="29"/>
      <c r="SEL258" s="29"/>
      <c r="SEM258" s="29"/>
      <c r="SEN258" s="29"/>
      <c r="SEO258" s="29"/>
      <c r="SEP258" s="29"/>
      <c r="SEQ258" s="29"/>
      <c r="SER258" s="29"/>
      <c r="SES258" s="29"/>
      <c r="SET258" s="29"/>
      <c r="SEU258" s="29"/>
      <c r="SEV258" s="29"/>
      <c r="SEW258" s="29"/>
      <c r="SEX258" s="29"/>
      <c r="SEY258" s="29"/>
      <c r="SEZ258" s="29"/>
      <c r="SFA258" s="29"/>
      <c r="SFB258" s="29"/>
      <c r="SFC258" s="29"/>
      <c r="SFD258" s="29"/>
      <c r="SFE258" s="29"/>
      <c r="SFF258" s="29"/>
      <c r="SFG258" s="29"/>
      <c r="SFH258" s="29"/>
      <c r="SFI258" s="29"/>
      <c r="SFJ258" s="29"/>
      <c r="SFK258" s="29"/>
      <c r="SFL258" s="29"/>
      <c r="SFM258" s="29"/>
      <c r="SFN258" s="29"/>
      <c r="SFO258" s="29"/>
      <c r="SFP258" s="29"/>
      <c r="SFQ258" s="29"/>
      <c r="SFR258" s="29"/>
      <c r="SFS258" s="29"/>
      <c r="SFT258" s="29"/>
      <c r="SFU258" s="29"/>
      <c r="SFV258" s="29"/>
      <c r="SFW258" s="29"/>
      <c r="SFX258" s="29"/>
      <c r="SFY258" s="29"/>
      <c r="SFZ258" s="29"/>
      <c r="SGA258" s="29"/>
      <c r="SGB258" s="29"/>
      <c r="SGC258" s="29"/>
      <c r="SGD258" s="29"/>
      <c r="SGE258" s="29"/>
      <c r="SGF258" s="29"/>
      <c r="SGG258" s="29"/>
      <c r="SGH258" s="29"/>
      <c r="SGI258" s="29"/>
      <c r="SGJ258" s="29"/>
      <c r="SGK258" s="29"/>
      <c r="SGL258" s="29"/>
      <c r="SGM258" s="29"/>
      <c r="SGN258" s="29"/>
      <c r="SGO258" s="29"/>
      <c r="SGP258" s="29"/>
      <c r="SGQ258" s="29"/>
      <c r="SGR258" s="29"/>
      <c r="SGS258" s="29"/>
      <c r="SGT258" s="29"/>
      <c r="SGU258" s="29"/>
      <c r="SGV258" s="29"/>
      <c r="SGW258" s="29"/>
      <c r="SGX258" s="29"/>
      <c r="SGY258" s="29"/>
      <c r="SGZ258" s="29"/>
      <c r="SHA258" s="29"/>
      <c r="SHB258" s="29"/>
      <c r="SHC258" s="29"/>
      <c r="SHD258" s="29"/>
      <c r="SHE258" s="29"/>
      <c r="SHF258" s="29"/>
      <c r="SHG258" s="29"/>
      <c r="SHH258" s="29"/>
      <c r="SHI258" s="29"/>
      <c r="SHJ258" s="29"/>
      <c r="SHK258" s="29"/>
      <c r="SHL258" s="29"/>
      <c r="SHM258" s="29"/>
      <c r="SHN258" s="29"/>
      <c r="SHO258" s="29"/>
      <c r="SHP258" s="29"/>
      <c r="SHQ258" s="29"/>
      <c r="SHR258" s="29"/>
      <c r="SHS258" s="29"/>
      <c r="SHT258" s="29"/>
      <c r="SHU258" s="29"/>
      <c r="SHV258" s="29"/>
      <c r="SHW258" s="29"/>
      <c r="SHX258" s="29"/>
      <c r="SHY258" s="29"/>
      <c r="SHZ258" s="29"/>
      <c r="SIA258" s="29"/>
      <c r="SIB258" s="29"/>
      <c r="SIC258" s="29"/>
      <c r="SID258" s="29"/>
      <c r="SIE258" s="29"/>
      <c r="SIF258" s="29"/>
      <c r="SIG258" s="29"/>
      <c r="SIH258" s="29"/>
      <c r="SII258" s="29"/>
      <c r="SIJ258" s="29"/>
      <c r="SIK258" s="29"/>
      <c r="SIL258" s="29"/>
      <c r="SIM258" s="29"/>
      <c r="SIN258" s="29"/>
      <c r="SIO258" s="29"/>
      <c r="SIP258" s="29"/>
      <c r="SIQ258" s="29"/>
      <c r="SIR258" s="29"/>
      <c r="SIS258" s="29"/>
      <c r="SIT258" s="29"/>
      <c r="SIU258" s="29"/>
      <c r="SIV258" s="29"/>
      <c r="SIW258" s="29"/>
      <c r="SIX258" s="29"/>
      <c r="SIY258" s="29"/>
      <c r="SIZ258" s="29"/>
      <c r="SJA258" s="29"/>
      <c r="SJB258" s="29"/>
      <c r="SJC258" s="29"/>
      <c r="SJD258" s="29"/>
      <c r="SJE258" s="29"/>
      <c r="SJF258" s="29"/>
      <c r="SJG258" s="29"/>
      <c r="SJH258" s="29"/>
      <c r="SJI258" s="29"/>
      <c r="SJJ258" s="29"/>
      <c r="SJK258" s="29"/>
      <c r="SJL258" s="29"/>
      <c r="SJM258" s="29"/>
      <c r="SJN258" s="29"/>
      <c r="SJO258" s="29"/>
      <c r="SJP258" s="29"/>
      <c r="SJQ258" s="29"/>
      <c r="SJR258" s="29"/>
      <c r="SJS258" s="29"/>
      <c r="SJT258" s="29"/>
      <c r="SJU258" s="29"/>
      <c r="SJV258" s="29"/>
      <c r="SJW258" s="29"/>
      <c r="SJX258" s="29"/>
      <c r="SJY258" s="29"/>
      <c r="SJZ258" s="29"/>
      <c r="SKA258" s="29"/>
      <c r="SKB258" s="29"/>
      <c r="SKC258" s="29"/>
      <c r="SKD258" s="29"/>
      <c r="SKE258" s="29"/>
      <c r="SKF258" s="29"/>
      <c r="SKG258" s="29"/>
      <c r="SKH258" s="29"/>
      <c r="SKI258" s="29"/>
      <c r="SKJ258" s="29"/>
      <c r="SKK258" s="29"/>
      <c r="SKL258" s="29"/>
      <c r="SKM258" s="29"/>
      <c r="SKN258" s="29"/>
      <c r="SKO258" s="29"/>
      <c r="SKP258" s="29"/>
      <c r="SKQ258" s="29"/>
      <c r="SKR258" s="29"/>
      <c r="SKS258" s="29"/>
      <c r="SKT258" s="29"/>
      <c r="SKU258" s="29"/>
      <c r="SKV258" s="29"/>
      <c r="SKW258" s="29"/>
      <c r="SKX258" s="29"/>
      <c r="SKY258" s="29"/>
      <c r="SKZ258" s="29"/>
      <c r="SLA258" s="29"/>
      <c r="SLB258" s="29"/>
      <c r="SLC258" s="29"/>
      <c r="SLD258" s="29"/>
      <c r="SLE258" s="29"/>
      <c r="SLF258" s="29"/>
      <c r="SLG258" s="29"/>
      <c r="SLH258" s="29"/>
      <c r="SLI258" s="29"/>
      <c r="SLJ258" s="29"/>
      <c r="SLK258" s="29"/>
      <c r="SLL258" s="29"/>
      <c r="SLM258" s="29"/>
      <c r="SLN258" s="29"/>
      <c r="SLO258" s="29"/>
      <c r="SLP258" s="29"/>
      <c r="SLQ258" s="29"/>
      <c r="SLR258" s="29"/>
      <c r="SLS258" s="29"/>
      <c r="SLT258" s="29"/>
      <c r="SLU258" s="29"/>
      <c r="SLV258" s="29"/>
      <c r="SLW258" s="29"/>
      <c r="SLX258" s="29"/>
      <c r="SLY258" s="29"/>
      <c r="SLZ258" s="29"/>
      <c r="SMA258" s="29"/>
      <c r="SMB258" s="29"/>
      <c r="SMC258" s="29"/>
      <c r="SMD258" s="29"/>
      <c r="SME258" s="29"/>
      <c r="SMF258" s="29"/>
      <c r="SMG258" s="29"/>
      <c r="SMH258" s="29"/>
      <c r="SMI258" s="29"/>
      <c r="SMJ258" s="29"/>
      <c r="SMK258" s="29"/>
      <c r="SML258" s="29"/>
      <c r="SMM258" s="29"/>
      <c r="SMN258" s="29"/>
      <c r="SMO258" s="29"/>
      <c r="SMP258" s="29"/>
      <c r="SMQ258" s="29"/>
      <c r="SMR258" s="29"/>
      <c r="SMS258" s="29"/>
      <c r="SMT258" s="29"/>
      <c r="SMU258" s="29"/>
      <c r="SMV258" s="29"/>
      <c r="SMW258" s="29"/>
      <c r="SMX258" s="29"/>
      <c r="SMY258" s="29"/>
      <c r="SMZ258" s="29"/>
      <c r="SNA258" s="29"/>
      <c r="SNB258" s="29"/>
      <c r="SNC258" s="29"/>
      <c r="SND258" s="29"/>
      <c r="SNE258" s="29"/>
      <c r="SNF258" s="29"/>
      <c r="SNG258" s="29"/>
      <c r="SNH258" s="29"/>
      <c r="SNI258" s="29"/>
      <c r="SNJ258" s="29"/>
      <c r="SNK258" s="29"/>
      <c r="SNL258" s="29"/>
      <c r="SNM258" s="29"/>
      <c r="SNN258" s="29"/>
      <c r="SNO258" s="29"/>
      <c r="SNP258" s="29"/>
      <c r="SNQ258" s="29"/>
      <c r="SNR258" s="29"/>
      <c r="SNS258" s="29"/>
      <c r="SNT258" s="29"/>
      <c r="SNU258" s="29"/>
      <c r="SNV258" s="29"/>
      <c r="SNW258" s="29"/>
      <c r="SNX258" s="29"/>
      <c r="SNY258" s="29"/>
      <c r="SNZ258" s="29"/>
      <c r="SOA258" s="29"/>
      <c r="SOB258" s="29"/>
      <c r="SOC258" s="29"/>
      <c r="SOD258" s="29"/>
      <c r="SOE258" s="29"/>
      <c r="SOF258" s="29"/>
      <c r="SOG258" s="29"/>
      <c r="SOH258" s="29"/>
      <c r="SOI258" s="29"/>
      <c r="SOJ258" s="29"/>
      <c r="SOK258" s="29"/>
      <c r="SOL258" s="29"/>
      <c r="SOM258" s="29"/>
      <c r="SON258" s="29"/>
      <c r="SOO258" s="29"/>
      <c r="SOP258" s="29"/>
      <c r="SOQ258" s="29"/>
      <c r="SOR258" s="29"/>
      <c r="SOS258" s="29"/>
      <c r="SOT258" s="29"/>
      <c r="SOU258" s="29"/>
      <c r="SOV258" s="29"/>
      <c r="SOW258" s="29"/>
      <c r="SOX258" s="29"/>
      <c r="SOY258" s="29"/>
      <c r="SOZ258" s="29"/>
      <c r="SPA258" s="29"/>
      <c r="SPB258" s="29"/>
      <c r="SPC258" s="29"/>
      <c r="SPD258" s="29"/>
      <c r="SPE258" s="29"/>
      <c r="SPF258" s="29"/>
      <c r="SPG258" s="29"/>
      <c r="SPH258" s="29"/>
      <c r="SPI258" s="29"/>
      <c r="SPJ258" s="29"/>
      <c r="SPK258" s="29"/>
      <c r="SPL258" s="29"/>
      <c r="SPM258" s="29"/>
      <c r="SPN258" s="29"/>
      <c r="SPO258" s="29"/>
      <c r="SPP258" s="29"/>
      <c r="SPQ258" s="29"/>
      <c r="SPR258" s="29"/>
      <c r="SPS258" s="29"/>
      <c r="SPT258" s="29"/>
      <c r="SPU258" s="29"/>
      <c r="SPV258" s="29"/>
      <c r="SPW258" s="29"/>
      <c r="SPX258" s="29"/>
      <c r="SPY258" s="29"/>
      <c r="SPZ258" s="29"/>
      <c r="SQA258" s="29"/>
      <c r="SQB258" s="29"/>
      <c r="SQC258" s="29"/>
      <c r="SQD258" s="29"/>
      <c r="SQE258" s="29"/>
      <c r="SQF258" s="29"/>
      <c r="SQG258" s="29"/>
      <c r="SQH258" s="29"/>
      <c r="SQI258" s="29"/>
      <c r="SQJ258" s="29"/>
      <c r="SQK258" s="29"/>
      <c r="SQL258" s="29"/>
      <c r="SQM258" s="29"/>
      <c r="SQN258" s="29"/>
      <c r="SQO258" s="29"/>
      <c r="SQP258" s="29"/>
      <c r="SQQ258" s="29"/>
      <c r="SQR258" s="29"/>
      <c r="SQS258" s="29"/>
      <c r="SQT258" s="29"/>
      <c r="SQU258" s="29"/>
      <c r="SQV258" s="29"/>
      <c r="SQW258" s="29"/>
      <c r="SQX258" s="29"/>
      <c r="SQY258" s="29"/>
      <c r="SQZ258" s="29"/>
      <c r="SRA258" s="29"/>
      <c r="SRB258" s="29"/>
      <c r="SRC258" s="29"/>
      <c r="SRD258" s="29"/>
      <c r="SRE258" s="29"/>
      <c r="SRF258" s="29"/>
      <c r="SRG258" s="29"/>
      <c r="SRH258" s="29"/>
      <c r="SRI258" s="29"/>
      <c r="SRJ258" s="29"/>
      <c r="SRK258" s="29"/>
      <c r="SRL258" s="29"/>
      <c r="SRM258" s="29"/>
      <c r="SRN258" s="29"/>
      <c r="SRO258" s="29"/>
      <c r="SRP258" s="29"/>
      <c r="SRQ258" s="29"/>
      <c r="SRR258" s="29"/>
      <c r="SRS258" s="29"/>
      <c r="SRT258" s="29"/>
      <c r="SRU258" s="29"/>
      <c r="SRV258" s="29"/>
      <c r="SRW258" s="29"/>
      <c r="SRX258" s="29"/>
      <c r="SRY258" s="29"/>
      <c r="SRZ258" s="29"/>
      <c r="SSA258" s="29"/>
      <c r="SSB258" s="29"/>
      <c r="SSC258" s="29"/>
      <c r="SSD258" s="29"/>
      <c r="SSE258" s="29"/>
      <c r="SSF258" s="29"/>
      <c r="SSG258" s="29"/>
      <c r="SSH258" s="29"/>
      <c r="SSI258" s="29"/>
      <c r="SSJ258" s="29"/>
      <c r="SSK258" s="29"/>
      <c r="SSL258" s="29"/>
      <c r="SSM258" s="29"/>
      <c r="SSN258" s="29"/>
      <c r="SSO258" s="29"/>
      <c r="SSP258" s="29"/>
      <c r="SSQ258" s="29"/>
      <c r="SSR258" s="29"/>
      <c r="SSS258" s="29"/>
      <c r="SST258" s="29"/>
      <c r="SSU258" s="29"/>
      <c r="SSV258" s="29"/>
      <c r="SSW258" s="29"/>
      <c r="SSX258" s="29"/>
      <c r="SSY258" s="29"/>
      <c r="SSZ258" s="29"/>
      <c r="STA258" s="29"/>
      <c r="STB258" s="29"/>
      <c r="STC258" s="29"/>
      <c r="STD258" s="29"/>
      <c r="STE258" s="29"/>
      <c r="STF258" s="29"/>
      <c r="STG258" s="29"/>
      <c r="STH258" s="29"/>
      <c r="STI258" s="29"/>
      <c r="STJ258" s="29"/>
      <c r="STK258" s="29"/>
      <c r="STL258" s="29"/>
      <c r="STM258" s="29"/>
      <c r="STN258" s="29"/>
      <c r="STO258" s="29"/>
      <c r="STP258" s="29"/>
      <c r="STQ258" s="29"/>
      <c r="STR258" s="29"/>
      <c r="STS258" s="29"/>
      <c r="STT258" s="29"/>
      <c r="STU258" s="29"/>
      <c r="STV258" s="29"/>
      <c r="STW258" s="29"/>
      <c r="STX258" s="29"/>
      <c r="STY258" s="29"/>
      <c r="STZ258" s="29"/>
      <c r="SUA258" s="29"/>
      <c r="SUB258" s="29"/>
      <c r="SUC258" s="29"/>
      <c r="SUD258" s="29"/>
      <c r="SUE258" s="29"/>
      <c r="SUF258" s="29"/>
      <c r="SUG258" s="29"/>
      <c r="SUH258" s="29"/>
      <c r="SUI258" s="29"/>
      <c r="SUJ258" s="29"/>
      <c r="SUK258" s="29"/>
      <c r="SUL258" s="29"/>
      <c r="SUM258" s="29"/>
      <c r="SUN258" s="29"/>
      <c r="SUO258" s="29"/>
      <c r="SUP258" s="29"/>
      <c r="SUQ258" s="29"/>
      <c r="SUR258" s="29"/>
      <c r="SUS258" s="29"/>
      <c r="SUT258" s="29"/>
      <c r="SUU258" s="29"/>
      <c r="SUV258" s="29"/>
      <c r="SUW258" s="29"/>
      <c r="SUX258" s="29"/>
      <c r="SUY258" s="29"/>
      <c r="SUZ258" s="29"/>
      <c r="SVA258" s="29"/>
      <c r="SVB258" s="29"/>
      <c r="SVC258" s="29"/>
      <c r="SVD258" s="29"/>
      <c r="SVE258" s="29"/>
      <c r="SVF258" s="29"/>
      <c r="SVG258" s="29"/>
      <c r="SVH258" s="29"/>
      <c r="SVI258" s="29"/>
      <c r="SVJ258" s="29"/>
      <c r="SVK258" s="29"/>
      <c r="SVL258" s="29"/>
      <c r="SVM258" s="29"/>
      <c r="SVN258" s="29"/>
      <c r="SVO258" s="29"/>
      <c r="SVP258" s="29"/>
      <c r="SVQ258" s="29"/>
      <c r="SVR258" s="29"/>
      <c r="SVS258" s="29"/>
      <c r="SVT258" s="29"/>
      <c r="SVU258" s="29"/>
      <c r="SVV258" s="29"/>
      <c r="SVW258" s="29"/>
      <c r="SVX258" s="29"/>
      <c r="SVY258" s="29"/>
      <c r="SVZ258" s="29"/>
      <c r="SWA258" s="29"/>
      <c r="SWB258" s="29"/>
      <c r="SWC258" s="29"/>
      <c r="SWD258" s="29"/>
      <c r="SWE258" s="29"/>
      <c r="SWF258" s="29"/>
      <c r="SWG258" s="29"/>
      <c r="SWH258" s="29"/>
      <c r="SWI258" s="29"/>
      <c r="SWJ258" s="29"/>
      <c r="SWK258" s="29"/>
      <c r="SWL258" s="29"/>
      <c r="SWM258" s="29"/>
      <c r="SWN258" s="29"/>
      <c r="SWO258" s="29"/>
      <c r="SWP258" s="29"/>
      <c r="SWQ258" s="29"/>
      <c r="SWR258" s="29"/>
      <c r="SWS258" s="29"/>
      <c r="SWT258" s="29"/>
      <c r="SWU258" s="29"/>
      <c r="SWV258" s="29"/>
      <c r="SWW258" s="29"/>
      <c r="SWX258" s="29"/>
      <c r="SWY258" s="29"/>
      <c r="SWZ258" s="29"/>
      <c r="SXA258" s="29"/>
      <c r="SXB258" s="29"/>
      <c r="SXC258" s="29"/>
      <c r="SXD258" s="29"/>
      <c r="SXE258" s="29"/>
      <c r="SXF258" s="29"/>
      <c r="SXG258" s="29"/>
      <c r="SXH258" s="29"/>
      <c r="SXI258" s="29"/>
      <c r="SXJ258" s="29"/>
      <c r="SXK258" s="29"/>
      <c r="SXL258" s="29"/>
      <c r="SXM258" s="29"/>
      <c r="SXN258" s="29"/>
      <c r="SXO258" s="29"/>
      <c r="SXP258" s="29"/>
      <c r="SXQ258" s="29"/>
      <c r="SXR258" s="29"/>
      <c r="SXS258" s="29"/>
      <c r="SXT258" s="29"/>
      <c r="SXU258" s="29"/>
      <c r="SXV258" s="29"/>
      <c r="SXW258" s="29"/>
      <c r="SXX258" s="29"/>
      <c r="SXY258" s="29"/>
      <c r="SXZ258" s="29"/>
      <c r="SYA258" s="29"/>
      <c r="SYB258" s="29"/>
      <c r="SYC258" s="29"/>
      <c r="SYD258" s="29"/>
      <c r="SYE258" s="29"/>
      <c r="SYF258" s="29"/>
      <c r="SYG258" s="29"/>
      <c r="SYH258" s="29"/>
      <c r="SYI258" s="29"/>
      <c r="SYJ258" s="29"/>
      <c r="SYK258" s="29"/>
      <c r="SYL258" s="29"/>
      <c r="SYM258" s="29"/>
      <c r="SYN258" s="29"/>
      <c r="SYO258" s="29"/>
      <c r="SYP258" s="29"/>
      <c r="SYQ258" s="29"/>
      <c r="SYR258" s="29"/>
      <c r="SYS258" s="29"/>
      <c r="SYT258" s="29"/>
      <c r="SYU258" s="29"/>
      <c r="SYV258" s="29"/>
      <c r="SYW258" s="29"/>
      <c r="SYX258" s="29"/>
      <c r="SYY258" s="29"/>
      <c r="SYZ258" s="29"/>
      <c r="SZA258" s="29"/>
      <c r="SZB258" s="29"/>
      <c r="SZC258" s="29"/>
      <c r="SZD258" s="29"/>
      <c r="SZE258" s="29"/>
      <c r="SZF258" s="29"/>
      <c r="SZG258" s="29"/>
      <c r="SZH258" s="29"/>
      <c r="SZI258" s="29"/>
      <c r="SZJ258" s="29"/>
      <c r="SZK258" s="29"/>
      <c r="SZL258" s="29"/>
      <c r="SZM258" s="29"/>
      <c r="SZN258" s="29"/>
      <c r="SZO258" s="29"/>
      <c r="SZP258" s="29"/>
      <c r="SZQ258" s="29"/>
      <c r="SZR258" s="29"/>
      <c r="SZS258" s="29"/>
      <c r="SZT258" s="29"/>
      <c r="SZU258" s="29"/>
      <c r="SZV258" s="29"/>
      <c r="SZW258" s="29"/>
      <c r="SZX258" s="29"/>
      <c r="SZY258" s="29"/>
      <c r="SZZ258" s="29"/>
      <c r="TAA258" s="29"/>
      <c r="TAB258" s="29"/>
      <c r="TAC258" s="29"/>
      <c r="TAD258" s="29"/>
      <c r="TAE258" s="29"/>
      <c r="TAF258" s="29"/>
      <c r="TAG258" s="29"/>
      <c r="TAH258" s="29"/>
      <c r="TAI258" s="29"/>
      <c r="TAJ258" s="29"/>
      <c r="TAK258" s="29"/>
      <c r="TAL258" s="29"/>
      <c r="TAM258" s="29"/>
      <c r="TAN258" s="29"/>
      <c r="TAO258" s="29"/>
      <c r="TAP258" s="29"/>
      <c r="TAQ258" s="29"/>
      <c r="TAR258" s="29"/>
      <c r="TAS258" s="29"/>
      <c r="TAT258" s="29"/>
      <c r="TAU258" s="29"/>
      <c r="TAV258" s="29"/>
      <c r="TAW258" s="29"/>
      <c r="TAX258" s="29"/>
      <c r="TAY258" s="29"/>
      <c r="TAZ258" s="29"/>
      <c r="TBA258" s="29"/>
      <c r="TBB258" s="29"/>
      <c r="TBC258" s="29"/>
      <c r="TBD258" s="29"/>
      <c r="TBE258" s="29"/>
      <c r="TBF258" s="29"/>
      <c r="TBG258" s="29"/>
      <c r="TBH258" s="29"/>
      <c r="TBI258" s="29"/>
      <c r="TBJ258" s="29"/>
      <c r="TBK258" s="29"/>
      <c r="TBL258" s="29"/>
      <c r="TBM258" s="29"/>
      <c r="TBN258" s="29"/>
      <c r="TBO258" s="29"/>
      <c r="TBP258" s="29"/>
      <c r="TBQ258" s="29"/>
      <c r="TBR258" s="29"/>
      <c r="TBS258" s="29"/>
      <c r="TBT258" s="29"/>
      <c r="TBU258" s="29"/>
      <c r="TBV258" s="29"/>
      <c r="TBW258" s="29"/>
      <c r="TBX258" s="29"/>
      <c r="TBY258" s="29"/>
      <c r="TBZ258" s="29"/>
      <c r="TCA258" s="29"/>
      <c r="TCB258" s="29"/>
      <c r="TCC258" s="29"/>
      <c r="TCD258" s="29"/>
      <c r="TCE258" s="29"/>
      <c r="TCF258" s="29"/>
      <c r="TCG258" s="29"/>
      <c r="TCH258" s="29"/>
      <c r="TCI258" s="29"/>
      <c r="TCJ258" s="29"/>
      <c r="TCK258" s="29"/>
      <c r="TCL258" s="29"/>
      <c r="TCM258" s="29"/>
      <c r="TCN258" s="29"/>
      <c r="TCO258" s="29"/>
      <c r="TCP258" s="29"/>
      <c r="TCQ258" s="29"/>
      <c r="TCR258" s="29"/>
      <c r="TCS258" s="29"/>
      <c r="TCT258" s="29"/>
      <c r="TCU258" s="29"/>
      <c r="TCV258" s="29"/>
      <c r="TCW258" s="29"/>
      <c r="TCX258" s="29"/>
      <c r="TCY258" s="29"/>
      <c r="TCZ258" s="29"/>
      <c r="TDA258" s="29"/>
      <c r="TDB258" s="29"/>
      <c r="TDC258" s="29"/>
      <c r="TDD258" s="29"/>
      <c r="TDE258" s="29"/>
      <c r="TDF258" s="29"/>
      <c r="TDG258" s="29"/>
      <c r="TDH258" s="29"/>
      <c r="TDI258" s="29"/>
      <c r="TDJ258" s="29"/>
      <c r="TDK258" s="29"/>
      <c r="TDL258" s="29"/>
      <c r="TDM258" s="29"/>
      <c r="TDN258" s="29"/>
      <c r="TDO258" s="29"/>
      <c r="TDP258" s="29"/>
      <c r="TDQ258" s="29"/>
      <c r="TDR258" s="29"/>
      <c r="TDS258" s="29"/>
      <c r="TDT258" s="29"/>
      <c r="TDU258" s="29"/>
      <c r="TDV258" s="29"/>
      <c r="TDW258" s="29"/>
      <c r="TDX258" s="29"/>
      <c r="TDY258" s="29"/>
      <c r="TDZ258" s="29"/>
      <c r="TEA258" s="29"/>
      <c r="TEB258" s="29"/>
      <c r="TEC258" s="29"/>
      <c r="TED258" s="29"/>
      <c r="TEE258" s="29"/>
      <c r="TEF258" s="29"/>
      <c r="TEG258" s="29"/>
      <c r="TEH258" s="29"/>
      <c r="TEI258" s="29"/>
      <c r="TEJ258" s="29"/>
      <c r="TEK258" s="29"/>
      <c r="TEL258" s="29"/>
      <c r="TEM258" s="29"/>
      <c r="TEN258" s="29"/>
      <c r="TEO258" s="29"/>
      <c r="TEP258" s="29"/>
      <c r="TEQ258" s="29"/>
      <c r="TER258" s="29"/>
      <c r="TES258" s="29"/>
      <c r="TET258" s="29"/>
      <c r="TEU258" s="29"/>
      <c r="TEV258" s="29"/>
      <c r="TEW258" s="29"/>
      <c r="TEX258" s="29"/>
      <c r="TEY258" s="29"/>
      <c r="TEZ258" s="29"/>
      <c r="TFA258" s="29"/>
      <c r="TFB258" s="29"/>
      <c r="TFC258" s="29"/>
      <c r="TFD258" s="29"/>
      <c r="TFE258" s="29"/>
      <c r="TFF258" s="29"/>
      <c r="TFG258" s="29"/>
      <c r="TFH258" s="29"/>
      <c r="TFI258" s="29"/>
      <c r="TFJ258" s="29"/>
      <c r="TFK258" s="29"/>
      <c r="TFL258" s="29"/>
      <c r="TFM258" s="29"/>
      <c r="TFN258" s="29"/>
      <c r="TFO258" s="29"/>
      <c r="TFP258" s="29"/>
      <c r="TFQ258" s="29"/>
      <c r="TFR258" s="29"/>
      <c r="TFS258" s="29"/>
      <c r="TFT258" s="29"/>
      <c r="TFU258" s="29"/>
      <c r="TFV258" s="29"/>
      <c r="TFW258" s="29"/>
      <c r="TFX258" s="29"/>
      <c r="TFY258" s="29"/>
      <c r="TFZ258" s="29"/>
      <c r="TGA258" s="29"/>
      <c r="TGB258" s="29"/>
      <c r="TGC258" s="29"/>
      <c r="TGD258" s="29"/>
      <c r="TGE258" s="29"/>
      <c r="TGF258" s="29"/>
      <c r="TGG258" s="29"/>
      <c r="TGH258" s="29"/>
      <c r="TGI258" s="29"/>
      <c r="TGJ258" s="29"/>
      <c r="TGK258" s="29"/>
      <c r="TGL258" s="29"/>
      <c r="TGM258" s="29"/>
      <c r="TGN258" s="29"/>
      <c r="TGO258" s="29"/>
      <c r="TGP258" s="29"/>
      <c r="TGQ258" s="29"/>
      <c r="TGR258" s="29"/>
      <c r="TGS258" s="29"/>
      <c r="TGT258" s="29"/>
      <c r="TGU258" s="29"/>
      <c r="TGV258" s="29"/>
      <c r="TGW258" s="29"/>
      <c r="TGX258" s="29"/>
      <c r="TGY258" s="29"/>
      <c r="TGZ258" s="29"/>
      <c r="THA258" s="29"/>
      <c r="THB258" s="29"/>
      <c r="THC258" s="29"/>
      <c r="THD258" s="29"/>
      <c r="THE258" s="29"/>
      <c r="THF258" s="29"/>
      <c r="THG258" s="29"/>
      <c r="THH258" s="29"/>
      <c r="THI258" s="29"/>
      <c r="THJ258" s="29"/>
      <c r="THK258" s="29"/>
      <c r="THL258" s="29"/>
      <c r="THM258" s="29"/>
      <c r="THN258" s="29"/>
      <c r="THO258" s="29"/>
      <c r="THP258" s="29"/>
      <c r="THQ258" s="29"/>
      <c r="THR258" s="29"/>
      <c r="THS258" s="29"/>
      <c r="THT258" s="29"/>
      <c r="THU258" s="29"/>
      <c r="THV258" s="29"/>
      <c r="THW258" s="29"/>
      <c r="THX258" s="29"/>
      <c r="THY258" s="29"/>
      <c r="THZ258" s="29"/>
      <c r="TIA258" s="29"/>
      <c r="TIB258" s="29"/>
      <c r="TIC258" s="29"/>
      <c r="TID258" s="29"/>
      <c r="TIE258" s="29"/>
      <c r="TIF258" s="29"/>
      <c r="TIG258" s="29"/>
      <c r="TIH258" s="29"/>
      <c r="TII258" s="29"/>
      <c r="TIJ258" s="29"/>
      <c r="TIK258" s="29"/>
      <c r="TIL258" s="29"/>
      <c r="TIM258" s="29"/>
      <c r="TIN258" s="29"/>
      <c r="TIO258" s="29"/>
      <c r="TIP258" s="29"/>
      <c r="TIQ258" s="29"/>
      <c r="TIR258" s="29"/>
      <c r="TIS258" s="29"/>
      <c r="TIT258" s="29"/>
      <c r="TIU258" s="29"/>
      <c r="TIV258" s="29"/>
      <c r="TIW258" s="29"/>
      <c r="TIX258" s="29"/>
      <c r="TIY258" s="29"/>
      <c r="TIZ258" s="29"/>
      <c r="TJA258" s="29"/>
      <c r="TJB258" s="29"/>
      <c r="TJC258" s="29"/>
      <c r="TJD258" s="29"/>
      <c r="TJE258" s="29"/>
      <c r="TJF258" s="29"/>
      <c r="TJG258" s="29"/>
      <c r="TJH258" s="29"/>
      <c r="TJI258" s="29"/>
      <c r="TJJ258" s="29"/>
      <c r="TJK258" s="29"/>
      <c r="TJL258" s="29"/>
      <c r="TJM258" s="29"/>
      <c r="TJN258" s="29"/>
      <c r="TJO258" s="29"/>
      <c r="TJP258" s="29"/>
      <c r="TJQ258" s="29"/>
      <c r="TJR258" s="29"/>
      <c r="TJS258" s="29"/>
      <c r="TJT258" s="29"/>
      <c r="TJU258" s="29"/>
      <c r="TJV258" s="29"/>
      <c r="TJW258" s="29"/>
      <c r="TJX258" s="29"/>
      <c r="TJY258" s="29"/>
      <c r="TJZ258" s="29"/>
      <c r="TKA258" s="29"/>
      <c r="TKB258" s="29"/>
      <c r="TKC258" s="29"/>
      <c r="TKD258" s="29"/>
      <c r="TKE258" s="29"/>
      <c r="TKF258" s="29"/>
      <c r="TKG258" s="29"/>
      <c r="TKH258" s="29"/>
      <c r="TKI258" s="29"/>
      <c r="TKJ258" s="29"/>
      <c r="TKK258" s="29"/>
      <c r="TKL258" s="29"/>
      <c r="TKM258" s="29"/>
      <c r="TKN258" s="29"/>
      <c r="TKO258" s="29"/>
      <c r="TKP258" s="29"/>
      <c r="TKQ258" s="29"/>
      <c r="TKR258" s="29"/>
      <c r="TKS258" s="29"/>
      <c r="TKT258" s="29"/>
      <c r="TKU258" s="29"/>
      <c r="TKV258" s="29"/>
      <c r="TKW258" s="29"/>
      <c r="TKX258" s="29"/>
      <c r="TKY258" s="29"/>
      <c r="TKZ258" s="29"/>
      <c r="TLA258" s="29"/>
      <c r="TLB258" s="29"/>
      <c r="TLC258" s="29"/>
      <c r="TLD258" s="29"/>
      <c r="TLE258" s="29"/>
      <c r="TLF258" s="29"/>
      <c r="TLG258" s="29"/>
      <c r="TLH258" s="29"/>
      <c r="TLI258" s="29"/>
      <c r="TLJ258" s="29"/>
      <c r="TLK258" s="29"/>
      <c r="TLL258" s="29"/>
      <c r="TLM258" s="29"/>
      <c r="TLN258" s="29"/>
      <c r="TLO258" s="29"/>
      <c r="TLP258" s="29"/>
      <c r="TLQ258" s="29"/>
      <c r="TLR258" s="29"/>
      <c r="TLS258" s="29"/>
      <c r="TLT258" s="29"/>
      <c r="TLU258" s="29"/>
      <c r="TLV258" s="29"/>
      <c r="TLW258" s="29"/>
      <c r="TLX258" s="29"/>
      <c r="TLY258" s="29"/>
      <c r="TLZ258" s="29"/>
      <c r="TMA258" s="29"/>
      <c r="TMB258" s="29"/>
      <c r="TMC258" s="29"/>
      <c r="TMD258" s="29"/>
      <c r="TME258" s="29"/>
      <c r="TMF258" s="29"/>
      <c r="TMG258" s="29"/>
      <c r="TMH258" s="29"/>
      <c r="TMI258" s="29"/>
      <c r="TMJ258" s="29"/>
      <c r="TMK258" s="29"/>
      <c r="TML258" s="29"/>
      <c r="TMM258" s="29"/>
      <c r="TMN258" s="29"/>
      <c r="TMO258" s="29"/>
      <c r="TMP258" s="29"/>
      <c r="TMQ258" s="29"/>
      <c r="TMR258" s="29"/>
      <c r="TMS258" s="29"/>
      <c r="TMT258" s="29"/>
      <c r="TMU258" s="29"/>
      <c r="TMV258" s="29"/>
      <c r="TMW258" s="29"/>
      <c r="TMX258" s="29"/>
      <c r="TMY258" s="29"/>
      <c r="TMZ258" s="29"/>
      <c r="TNA258" s="29"/>
      <c r="TNB258" s="29"/>
      <c r="TNC258" s="29"/>
      <c r="TND258" s="29"/>
      <c r="TNE258" s="29"/>
      <c r="TNF258" s="29"/>
      <c r="TNG258" s="29"/>
      <c r="TNH258" s="29"/>
      <c r="TNI258" s="29"/>
      <c r="TNJ258" s="29"/>
      <c r="TNK258" s="29"/>
      <c r="TNL258" s="29"/>
      <c r="TNM258" s="29"/>
      <c r="TNN258" s="29"/>
      <c r="TNO258" s="29"/>
      <c r="TNP258" s="29"/>
      <c r="TNQ258" s="29"/>
      <c r="TNR258" s="29"/>
      <c r="TNS258" s="29"/>
      <c r="TNT258" s="29"/>
      <c r="TNU258" s="29"/>
      <c r="TNV258" s="29"/>
      <c r="TNW258" s="29"/>
      <c r="TNX258" s="29"/>
      <c r="TNY258" s="29"/>
      <c r="TNZ258" s="29"/>
      <c r="TOA258" s="29"/>
      <c r="TOB258" s="29"/>
      <c r="TOC258" s="29"/>
      <c r="TOD258" s="29"/>
      <c r="TOE258" s="29"/>
      <c r="TOF258" s="29"/>
      <c r="TOG258" s="29"/>
      <c r="TOH258" s="29"/>
      <c r="TOI258" s="29"/>
      <c r="TOJ258" s="29"/>
      <c r="TOK258" s="29"/>
      <c r="TOL258" s="29"/>
      <c r="TOM258" s="29"/>
      <c r="TON258" s="29"/>
      <c r="TOO258" s="29"/>
      <c r="TOP258" s="29"/>
      <c r="TOQ258" s="29"/>
      <c r="TOR258" s="29"/>
      <c r="TOS258" s="29"/>
      <c r="TOT258" s="29"/>
      <c r="TOU258" s="29"/>
      <c r="TOV258" s="29"/>
      <c r="TOW258" s="29"/>
      <c r="TOX258" s="29"/>
      <c r="TOY258" s="29"/>
      <c r="TOZ258" s="29"/>
      <c r="TPA258" s="29"/>
      <c r="TPB258" s="29"/>
      <c r="TPC258" s="29"/>
      <c r="TPD258" s="29"/>
      <c r="TPE258" s="29"/>
      <c r="TPF258" s="29"/>
      <c r="TPG258" s="29"/>
      <c r="TPH258" s="29"/>
      <c r="TPI258" s="29"/>
      <c r="TPJ258" s="29"/>
      <c r="TPK258" s="29"/>
      <c r="TPL258" s="29"/>
      <c r="TPM258" s="29"/>
      <c r="TPN258" s="29"/>
      <c r="TPO258" s="29"/>
      <c r="TPP258" s="29"/>
      <c r="TPQ258" s="29"/>
      <c r="TPR258" s="29"/>
      <c r="TPS258" s="29"/>
      <c r="TPT258" s="29"/>
      <c r="TPU258" s="29"/>
      <c r="TPV258" s="29"/>
      <c r="TPW258" s="29"/>
      <c r="TPX258" s="29"/>
      <c r="TPY258" s="29"/>
      <c r="TPZ258" s="29"/>
      <c r="TQA258" s="29"/>
      <c r="TQB258" s="29"/>
      <c r="TQC258" s="29"/>
      <c r="TQD258" s="29"/>
      <c r="TQE258" s="29"/>
      <c r="TQF258" s="29"/>
      <c r="TQG258" s="29"/>
      <c r="TQH258" s="29"/>
      <c r="TQI258" s="29"/>
      <c r="TQJ258" s="29"/>
      <c r="TQK258" s="29"/>
      <c r="TQL258" s="29"/>
      <c r="TQM258" s="29"/>
      <c r="TQN258" s="29"/>
      <c r="TQO258" s="29"/>
      <c r="TQP258" s="29"/>
      <c r="TQQ258" s="29"/>
      <c r="TQR258" s="29"/>
      <c r="TQS258" s="29"/>
      <c r="TQT258" s="29"/>
      <c r="TQU258" s="29"/>
      <c r="TQV258" s="29"/>
      <c r="TQW258" s="29"/>
      <c r="TQX258" s="29"/>
      <c r="TQY258" s="29"/>
      <c r="TQZ258" s="29"/>
      <c r="TRA258" s="29"/>
      <c r="TRB258" s="29"/>
      <c r="TRC258" s="29"/>
      <c r="TRD258" s="29"/>
      <c r="TRE258" s="29"/>
      <c r="TRF258" s="29"/>
      <c r="TRG258" s="29"/>
      <c r="TRH258" s="29"/>
      <c r="TRI258" s="29"/>
      <c r="TRJ258" s="29"/>
      <c r="TRK258" s="29"/>
      <c r="TRL258" s="29"/>
      <c r="TRM258" s="29"/>
      <c r="TRN258" s="29"/>
      <c r="TRO258" s="29"/>
      <c r="TRP258" s="29"/>
      <c r="TRQ258" s="29"/>
      <c r="TRR258" s="29"/>
      <c r="TRS258" s="29"/>
      <c r="TRT258" s="29"/>
      <c r="TRU258" s="29"/>
      <c r="TRV258" s="29"/>
      <c r="TRW258" s="29"/>
      <c r="TRX258" s="29"/>
      <c r="TRY258" s="29"/>
      <c r="TRZ258" s="29"/>
      <c r="TSA258" s="29"/>
      <c r="TSB258" s="29"/>
      <c r="TSC258" s="29"/>
      <c r="TSD258" s="29"/>
      <c r="TSE258" s="29"/>
      <c r="TSF258" s="29"/>
      <c r="TSG258" s="29"/>
      <c r="TSH258" s="29"/>
      <c r="TSI258" s="29"/>
      <c r="TSJ258" s="29"/>
      <c r="TSK258" s="29"/>
      <c r="TSL258" s="29"/>
      <c r="TSM258" s="29"/>
      <c r="TSN258" s="29"/>
      <c r="TSO258" s="29"/>
      <c r="TSP258" s="29"/>
      <c r="TSQ258" s="29"/>
      <c r="TSR258" s="29"/>
      <c r="TSS258" s="29"/>
      <c r="TST258" s="29"/>
      <c r="TSU258" s="29"/>
      <c r="TSV258" s="29"/>
      <c r="TSW258" s="29"/>
      <c r="TSX258" s="29"/>
      <c r="TSY258" s="29"/>
      <c r="TSZ258" s="29"/>
      <c r="TTA258" s="29"/>
      <c r="TTB258" s="29"/>
      <c r="TTC258" s="29"/>
      <c r="TTD258" s="29"/>
      <c r="TTE258" s="29"/>
      <c r="TTF258" s="29"/>
      <c r="TTG258" s="29"/>
      <c r="TTH258" s="29"/>
      <c r="TTI258" s="29"/>
      <c r="TTJ258" s="29"/>
      <c r="TTK258" s="29"/>
      <c r="TTL258" s="29"/>
      <c r="TTM258" s="29"/>
      <c r="TTN258" s="29"/>
      <c r="TTO258" s="29"/>
      <c r="TTP258" s="29"/>
      <c r="TTQ258" s="29"/>
      <c r="TTR258" s="29"/>
      <c r="TTS258" s="29"/>
      <c r="TTT258" s="29"/>
      <c r="TTU258" s="29"/>
      <c r="TTV258" s="29"/>
      <c r="TTW258" s="29"/>
      <c r="TTX258" s="29"/>
      <c r="TTY258" s="29"/>
      <c r="TTZ258" s="29"/>
      <c r="TUA258" s="29"/>
      <c r="TUB258" s="29"/>
      <c r="TUC258" s="29"/>
      <c r="TUD258" s="29"/>
      <c r="TUE258" s="29"/>
      <c r="TUF258" s="29"/>
      <c r="TUG258" s="29"/>
      <c r="TUH258" s="29"/>
      <c r="TUI258" s="29"/>
      <c r="TUJ258" s="29"/>
      <c r="TUK258" s="29"/>
      <c r="TUL258" s="29"/>
      <c r="TUM258" s="29"/>
      <c r="TUN258" s="29"/>
      <c r="TUO258" s="29"/>
      <c r="TUP258" s="29"/>
      <c r="TUQ258" s="29"/>
      <c r="TUR258" s="29"/>
      <c r="TUS258" s="29"/>
      <c r="TUT258" s="29"/>
      <c r="TUU258" s="29"/>
      <c r="TUV258" s="29"/>
      <c r="TUW258" s="29"/>
      <c r="TUX258" s="29"/>
      <c r="TUY258" s="29"/>
      <c r="TUZ258" s="29"/>
      <c r="TVA258" s="29"/>
      <c r="TVB258" s="29"/>
      <c r="TVC258" s="29"/>
      <c r="TVD258" s="29"/>
      <c r="TVE258" s="29"/>
      <c r="TVF258" s="29"/>
      <c r="TVG258" s="29"/>
      <c r="TVH258" s="29"/>
      <c r="TVI258" s="29"/>
      <c r="TVJ258" s="29"/>
      <c r="TVK258" s="29"/>
      <c r="TVL258" s="29"/>
      <c r="TVM258" s="29"/>
      <c r="TVN258" s="29"/>
      <c r="TVO258" s="29"/>
      <c r="TVP258" s="29"/>
      <c r="TVQ258" s="29"/>
      <c r="TVR258" s="29"/>
      <c r="TVS258" s="29"/>
      <c r="TVT258" s="29"/>
      <c r="TVU258" s="29"/>
      <c r="TVV258" s="29"/>
      <c r="TVW258" s="29"/>
      <c r="TVX258" s="29"/>
      <c r="TVY258" s="29"/>
      <c r="TVZ258" s="29"/>
      <c r="TWA258" s="29"/>
      <c r="TWB258" s="29"/>
      <c r="TWC258" s="29"/>
      <c r="TWD258" s="29"/>
      <c r="TWE258" s="29"/>
      <c r="TWF258" s="29"/>
      <c r="TWG258" s="29"/>
      <c r="TWH258" s="29"/>
      <c r="TWI258" s="29"/>
      <c r="TWJ258" s="29"/>
      <c r="TWK258" s="29"/>
      <c r="TWL258" s="29"/>
      <c r="TWM258" s="29"/>
      <c r="TWN258" s="29"/>
      <c r="TWO258" s="29"/>
      <c r="TWP258" s="29"/>
      <c r="TWQ258" s="29"/>
      <c r="TWR258" s="29"/>
      <c r="TWS258" s="29"/>
      <c r="TWT258" s="29"/>
      <c r="TWU258" s="29"/>
      <c r="TWV258" s="29"/>
      <c r="TWW258" s="29"/>
      <c r="TWX258" s="29"/>
      <c r="TWY258" s="29"/>
      <c r="TWZ258" s="29"/>
      <c r="TXA258" s="29"/>
      <c r="TXB258" s="29"/>
      <c r="TXC258" s="29"/>
      <c r="TXD258" s="29"/>
      <c r="TXE258" s="29"/>
      <c r="TXF258" s="29"/>
      <c r="TXG258" s="29"/>
      <c r="TXH258" s="29"/>
      <c r="TXI258" s="29"/>
      <c r="TXJ258" s="29"/>
      <c r="TXK258" s="29"/>
      <c r="TXL258" s="29"/>
      <c r="TXM258" s="29"/>
      <c r="TXN258" s="29"/>
      <c r="TXO258" s="29"/>
      <c r="TXP258" s="29"/>
      <c r="TXQ258" s="29"/>
      <c r="TXR258" s="29"/>
      <c r="TXS258" s="29"/>
      <c r="TXT258" s="29"/>
      <c r="TXU258" s="29"/>
      <c r="TXV258" s="29"/>
      <c r="TXW258" s="29"/>
      <c r="TXX258" s="29"/>
      <c r="TXY258" s="29"/>
      <c r="TXZ258" s="29"/>
      <c r="TYA258" s="29"/>
      <c r="TYB258" s="29"/>
      <c r="TYC258" s="29"/>
      <c r="TYD258" s="29"/>
      <c r="TYE258" s="29"/>
      <c r="TYF258" s="29"/>
      <c r="TYG258" s="29"/>
      <c r="TYH258" s="29"/>
      <c r="TYI258" s="29"/>
      <c r="TYJ258" s="29"/>
      <c r="TYK258" s="29"/>
      <c r="TYL258" s="29"/>
      <c r="TYM258" s="29"/>
      <c r="TYN258" s="29"/>
      <c r="TYO258" s="29"/>
      <c r="TYP258" s="29"/>
      <c r="TYQ258" s="29"/>
      <c r="TYR258" s="29"/>
      <c r="TYS258" s="29"/>
      <c r="TYT258" s="29"/>
      <c r="TYU258" s="29"/>
      <c r="TYV258" s="29"/>
      <c r="TYW258" s="29"/>
      <c r="TYX258" s="29"/>
      <c r="TYY258" s="29"/>
      <c r="TYZ258" s="29"/>
      <c r="TZA258" s="29"/>
      <c r="TZB258" s="29"/>
      <c r="TZC258" s="29"/>
      <c r="TZD258" s="29"/>
      <c r="TZE258" s="29"/>
      <c r="TZF258" s="29"/>
      <c r="TZG258" s="29"/>
      <c r="TZH258" s="29"/>
      <c r="TZI258" s="29"/>
      <c r="TZJ258" s="29"/>
      <c r="TZK258" s="29"/>
      <c r="TZL258" s="29"/>
      <c r="TZM258" s="29"/>
      <c r="TZN258" s="29"/>
      <c r="TZO258" s="29"/>
      <c r="TZP258" s="29"/>
      <c r="TZQ258" s="29"/>
      <c r="TZR258" s="29"/>
      <c r="TZS258" s="29"/>
      <c r="TZT258" s="29"/>
      <c r="TZU258" s="29"/>
      <c r="TZV258" s="29"/>
      <c r="TZW258" s="29"/>
      <c r="TZX258" s="29"/>
      <c r="TZY258" s="29"/>
      <c r="TZZ258" s="29"/>
      <c r="UAA258" s="29"/>
      <c r="UAB258" s="29"/>
      <c r="UAC258" s="29"/>
      <c r="UAD258" s="29"/>
      <c r="UAE258" s="29"/>
      <c r="UAF258" s="29"/>
      <c r="UAG258" s="29"/>
      <c r="UAH258" s="29"/>
      <c r="UAI258" s="29"/>
      <c r="UAJ258" s="29"/>
      <c r="UAK258" s="29"/>
      <c r="UAL258" s="29"/>
      <c r="UAM258" s="29"/>
      <c r="UAN258" s="29"/>
      <c r="UAO258" s="29"/>
      <c r="UAP258" s="29"/>
      <c r="UAQ258" s="29"/>
      <c r="UAR258" s="29"/>
      <c r="UAS258" s="29"/>
      <c r="UAT258" s="29"/>
      <c r="UAU258" s="29"/>
      <c r="UAV258" s="29"/>
      <c r="UAW258" s="29"/>
      <c r="UAX258" s="29"/>
      <c r="UAY258" s="29"/>
      <c r="UAZ258" s="29"/>
      <c r="UBA258" s="29"/>
      <c r="UBB258" s="29"/>
      <c r="UBC258" s="29"/>
      <c r="UBD258" s="29"/>
      <c r="UBE258" s="29"/>
      <c r="UBF258" s="29"/>
      <c r="UBG258" s="29"/>
      <c r="UBH258" s="29"/>
      <c r="UBI258" s="29"/>
      <c r="UBJ258" s="29"/>
      <c r="UBK258" s="29"/>
      <c r="UBL258" s="29"/>
      <c r="UBM258" s="29"/>
      <c r="UBN258" s="29"/>
      <c r="UBO258" s="29"/>
      <c r="UBP258" s="29"/>
      <c r="UBQ258" s="29"/>
      <c r="UBR258" s="29"/>
      <c r="UBS258" s="29"/>
      <c r="UBT258" s="29"/>
      <c r="UBU258" s="29"/>
      <c r="UBV258" s="29"/>
      <c r="UBW258" s="29"/>
      <c r="UBX258" s="29"/>
      <c r="UBY258" s="29"/>
      <c r="UBZ258" s="29"/>
      <c r="UCA258" s="29"/>
      <c r="UCB258" s="29"/>
      <c r="UCC258" s="29"/>
      <c r="UCD258" s="29"/>
      <c r="UCE258" s="29"/>
      <c r="UCF258" s="29"/>
      <c r="UCG258" s="29"/>
      <c r="UCH258" s="29"/>
      <c r="UCI258" s="29"/>
      <c r="UCJ258" s="29"/>
      <c r="UCK258" s="29"/>
      <c r="UCL258" s="29"/>
      <c r="UCM258" s="29"/>
      <c r="UCN258" s="29"/>
      <c r="UCO258" s="29"/>
      <c r="UCP258" s="29"/>
      <c r="UCQ258" s="29"/>
      <c r="UCR258" s="29"/>
      <c r="UCS258" s="29"/>
      <c r="UCT258" s="29"/>
      <c r="UCU258" s="29"/>
      <c r="UCV258" s="29"/>
      <c r="UCW258" s="29"/>
      <c r="UCX258" s="29"/>
      <c r="UCY258" s="29"/>
      <c r="UCZ258" s="29"/>
      <c r="UDA258" s="29"/>
      <c r="UDB258" s="29"/>
      <c r="UDC258" s="29"/>
      <c r="UDD258" s="29"/>
      <c r="UDE258" s="29"/>
      <c r="UDF258" s="29"/>
      <c r="UDG258" s="29"/>
      <c r="UDH258" s="29"/>
      <c r="UDI258" s="29"/>
      <c r="UDJ258" s="29"/>
      <c r="UDK258" s="29"/>
      <c r="UDL258" s="29"/>
      <c r="UDM258" s="29"/>
      <c r="UDN258" s="29"/>
      <c r="UDO258" s="29"/>
      <c r="UDP258" s="29"/>
      <c r="UDQ258" s="29"/>
      <c r="UDR258" s="29"/>
      <c r="UDS258" s="29"/>
      <c r="UDT258" s="29"/>
      <c r="UDU258" s="29"/>
      <c r="UDV258" s="29"/>
      <c r="UDW258" s="29"/>
      <c r="UDX258" s="29"/>
      <c r="UDY258" s="29"/>
      <c r="UDZ258" s="29"/>
      <c r="UEA258" s="29"/>
      <c r="UEB258" s="29"/>
      <c r="UEC258" s="29"/>
      <c r="UED258" s="29"/>
      <c r="UEE258" s="29"/>
      <c r="UEF258" s="29"/>
      <c r="UEG258" s="29"/>
      <c r="UEH258" s="29"/>
      <c r="UEI258" s="29"/>
      <c r="UEJ258" s="29"/>
      <c r="UEK258" s="29"/>
      <c r="UEL258" s="29"/>
      <c r="UEM258" s="29"/>
      <c r="UEN258" s="29"/>
      <c r="UEO258" s="29"/>
      <c r="UEP258" s="29"/>
      <c r="UEQ258" s="29"/>
      <c r="UER258" s="29"/>
      <c r="UES258" s="29"/>
      <c r="UET258" s="29"/>
      <c r="UEU258" s="29"/>
      <c r="UEV258" s="29"/>
      <c r="UEW258" s="29"/>
      <c r="UEX258" s="29"/>
      <c r="UEY258" s="29"/>
      <c r="UEZ258" s="29"/>
      <c r="UFA258" s="29"/>
      <c r="UFB258" s="29"/>
      <c r="UFC258" s="29"/>
      <c r="UFD258" s="29"/>
      <c r="UFE258" s="29"/>
      <c r="UFF258" s="29"/>
      <c r="UFG258" s="29"/>
      <c r="UFH258" s="29"/>
      <c r="UFI258" s="29"/>
      <c r="UFJ258" s="29"/>
      <c r="UFK258" s="29"/>
      <c r="UFL258" s="29"/>
      <c r="UFM258" s="29"/>
      <c r="UFN258" s="29"/>
      <c r="UFO258" s="29"/>
      <c r="UFP258" s="29"/>
      <c r="UFQ258" s="29"/>
      <c r="UFR258" s="29"/>
      <c r="UFS258" s="29"/>
      <c r="UFT258" s="29"/>
      <c r="UFU258" s="29"/>
      <c r="UFV258" s="29"/>
      <c r="UFW258" s="29"/>
      <c r="UFX258" s="29"/>
      <c r="UFY258" s="29"/>
      <c r="UFZ258" s="29"/>
      <c r="UGA258" s="29"/>
      <c r="UGB258" s="29"/>
      <c r="UGC258" s="29"/>
      <c r="UGD258" s="29"/>
      <c r="UGE258" s="29"/>
      <c r="UGF258" s="29"/>
      <c r="UGG258" s="29"/>
      <c r="UGH258" s="29"/>
      <c r="UGI258" s="29"/>
      <c r="UGJ258" s="29"/>
      <c r="UGK258" s="29"/>
      <c r="UGL258" s="29"/>
      <c r="UGM258" s="29"/>
      <c r="UGN258" s="29"/>
      <c r="UGO258" s="29"/>
      <c r="UGP258" s="29"/>
      <c r="UGQ258" s="29"/>
      <c r="UGR258" s="29"/>
      <c r="UGS258" s="29"/>
      <c r="UGT258" s="29"/>
      <c r="UGU258" s="29"/>
      <c r="UGV258" s="29"/>
      <c r="UGW258" s="29"/>
      <c r="UGX258" s="29"/>
      <c r="UGY258" s="29"/>
      <c r="UGZ258" s="29"/>
      <c r="UHA258" s="29"/>
      <c r="UHB258" s="29"/>
      <c r="UHC258" s="29"/>
      <c r="UHD258" s="29"/>
      <c r="UHE258" s="29"/>
      <c r="UHF258" s="29"/>
      <c r="UHG258" s="29"/>
      <c r="UHH258" s="29"/>
      <c r="UHI258" s="29"/>
      <c r="UHJ258" s="29"/>
      <c r="UHK258" s="29"/>
      <c r="UHL258" s="29"/>
      <c r="UHM258" s="29"/>
      <c r="UHN258" s="29"/>
      <c r="UHO258" s="29"/>
      <c r="UHP258" s="29"/>
      <c r="UHQ258" s="29"/>
      <c r="UHR258" s="29"/>
      <c r="UHS258" s="29"/>
      <c r="UHT258" s="29"/>
      <c r="UHU258" s="29"/>
      <c r="UHV258" s="29"/>
      <c r="UHW258" s="29"/>
      <c r="UHX258" s="29"/>
      <c r="UHY258" s="29"/>
      <c r="UHZ258" s="29"/>
      <c r="UIA258" s="29"/>
      <c r="UIB258" s="29"/>
      <c r="UIC258" s="29"/>
      <c r="UID258" s="29"/>
      <c r="UIE258" s="29"/>
      <c r="UIF258" s="29"/>
      <c r="UIG258" s="29"/>
      <c r="UIH258" s="29"/>
      <c r="UII258" s="29"/>
      <c r="UIJ258" s="29"/>
      <c r="UIK258" s="29"/>
      <c r="UIL258" s="29"/>
      <c r="UIM258" s="29"/>
      <c r="UIN258" s="29"/>
      <c r="UIO258" s="29"/>
      <c r="UIP258" s="29"/>
      <c r="UIQ258" s="29"/>
      <c r="UIR258" s="29"/>
      <c r="UIS258" s="29"/>
      <c r="UIT258" s="29"/>
      <c r="UIU258" s="29"/>
      <c r="UIV258" s="29"/>
      <c r="UIW258" s="29"/>
      <c r="UIX258" s="29"/>
      <c r="UIY258" s="29"/>
      <c r="UIZ258" s="29"/>
      <c r="UJA258" s="29"/>
      <c r="UJB258" s="29"/>
      <c r="UJC258" s="29"/>
      <c r="UJD258" s="29"/>
      <c r="UJE258" s="29"/>
      <c r="UJF258" s="29"/>
      <c r="UJG258" s="29"/>
      <c r="UJH258" s="29"/>
      <c r="UJI258" s="29"/>
      <c r="UJJ258" s="29"/>
      <c r="UJK258" s="29"/>
      <c r="UJL258" s="29"/>
      <c r="UJM258" s="29"/>
      <c r="UJN258" s="29"/>
      <c r="UJO258" s="29"/>
      <c r="UJP258" s="29"/>
      <c r="UJQ258" s="29"/>
      <c r="UJR258" s="29"/>
      <c r="UJS258" s="29"/>
      <c r="UJT258" s="29"/>
      <c r="UJU258" s="29"/>
      <c r="UJV258" s="29"/>
      <c r="UJW258" s="29"/>
      <c r="UJX258" s="29"/>
      <c r="UJY258" s="29"/>
      <c r="UJZ258" s="29"/>
      <c r="UKA258" s="29"/>
      <c r="UKB258" s="29"/>
      <c r="UKC258" s="29"/>
      <c r="UKD258" s="29"/>
      <c r="UKE258" s="29"/>
      <c r="UKF258" s="29"/>
      <c r="UKG258" s="29"/>
      <c r="UKH258" s="29"/>
      <c r="UKI258" s="29"/>
      <c r="UKJ258" s="29"/>
      <c r="UKK258" s="29"/>
      <c r="UKL258" s="29"/>
      <c r="UKM258" s="29"/>
      <c r="UKN258" s="29"/>
      <c r="UKO258" s="29"/>
      <c r="UKP258" s="29"/>
      <c r="UKQ258" s="29"/>
      <c r="UKR258" s="29"/>
      <c r="UKS258" s="29"/>
      <c r="UKT258" s="29"/>
      <c r="UKU258" s="29"/>
      <c r="UKV258" s="29"/>
      <c r="UKW258" s="29"/>
      <c r="UKX258" s="29"/>
      <c r="UKY258" s="29"/>
      <c r="UKZ258" s="29"/>
      <c r="ULA258" s="29"/>
      <c r="ULB258" s="29"/>
      <c r="ULC258" s="29"/>
      <c r="ULD258" s="29"/>
      <c r="ULE258" s="29"/>
      <c r="ULF258" s="29"/>
      <c r="ULG258" s="29"/>
      <c r="ULH258" s="29"/>
      <c r="ULI258" s="29"/>
      <c r="ULJ258" s="29"/>
      <c r="ULK258" s="29"/>
      <c r="ULL258" s="29"/>
      <c r="ULM258" s="29"/>
      <c r="ULN258" s="29"/>
      <c r="ULO258" s="29"/>
      <c r="ULP258" s="29"/>
      <c r="ULQ258" s="29"/>
      <c r="ULR258" s="29"/>
      <c r="ULS258" s="29"/>
      <c r="ULT258" s="29"/>
      <c r="ULU258" s="29"/>
      <c r="ULV258" s="29"/>
      <c r="ULW258" s="29"/>
      <c r="ULX258" s="29"/>
      <c r="ULY258" s="29"/>
      <c r="ULZ258" s="29"/>
      <c r="UMA258" s="29"/>
      <c r="UMB258" s="29"/>
      <c r="UMC258" s="29"/>
      <c r="UMD258" s="29"/>
      <c r="UME258" s="29"/>
      <c r="UMF258" s="29"/>
      <c r="UMG258" s="29"/>
      <c r="UMH258" s="29"/>
      <c r="UMI258" s="29"/>
      <c r="UMJ258" s="29"/>
      <c r="UMK258" s="29"/>
      <c r="UML258" s="29"/>
      <c r="UMM258" s="29"/>
      <c r="UMN258" s="29"/>
      <c r="UMO258" s="29"/>
      <c r="UMP258" s="29"/>
      <c r="UMQ258" s="29"/>
      <c r="UMR258" s="29"/>
      <c r="UMS258" s="29"/>
      <c r="UMT258" s="29"/>
      <c r="UMU258" s="29"/>
      <c r="UMV258" s="29"/>
      <c r="UMW258" s="29"/>
      <c r="UMX258" s="29"/>
      <c r="UMY258" s="29"/>
      <c r="UMZ258" s="29"/>
      <c r="UNA258" s="29"/>
      <c r="UNB258" s="29"/>
      <c r="UNC258" s="29"/>
      <c r="UND258" s="29"/>
      <c r="UNE258" s="29"/>
      <c r="UNF258" s="29"/>
      <c r="UNG258" s="29"/>
      <c r="UNH258" s="29"/>
      <c r="UNI258" s="29"/>
      <c r="UNJ258" s="29"/>
      <c r="UNK258" s="29"/>
      <c r="UNL258" s="29"/>
      <c r="UNM258" s="29"/>
      <c r="UNN258" s="29"/>
      <c r="UNO258" s="29"/>
      <c r="UNP258" s="29"/>
      <c r="UNQ258" s="29"/>
      <c r="UNR258" s="29"/>
      <c r="UNS258" s="29"/>
      <c r="UNT258" s="29"/>
      <c r="UNU258" s="29"/>
      <c r="UNV258" s="29"/>
      <c r="UNW258" s="29"/>
      <c r="UNX258" s="29"/>
      <c r="UNY258" s="29"/>
      <c r="UNZ258" s="29"/>
      <c r="UOA258" s="29"/>
      <c r="UOB258" s="29"/>
      <c r="UOC258" s="29"/>
      <c r="UOD258" s="29"/>
      <c r="UOE258" s="29"/>
      <c r="UOF258" s="29"/>
      <c r="UOG258" s="29"/>
      <c r="UOH258" s="29"/>
      <c r="UOI258" s="29"/>
      <c r="UOJ258" s="29"/>
      <c r="UOK258" s="29"/>
      <c r="UOL258" s="29"/>
      <c r="UOM258" s="29"/>
      <c r="UON258" s="29"/>
      <c r="UOO258" s="29"/>
      <c r="UOP258" s="29"/>
      <c r="UOQ258" s="29"/>
      <c r="UOR258" s="29"/>
      <c r="UOS258" s="29"/>
      <c r="UOT258" s="29"/>
      <c r="UOU258" s="29"/>
      <c r="UOV258" s="29"/>
      <c r="UOW258" s="29"/>
      <c r="UOX258" s="29"/>
      <c r="UOY258" s="29"/>
      <c r="UOZ258" s="29"/>
      <c r="UPA258" s="29"/>
      <c r="UPB258" s="29"/>
      <c r="UPC258" s="29"/>
      <c r="UPD258" s="29"/>
      <c r="UPE258" s="29"/>
      <c r="UPF258" s="29"/>
      <c r="UPG258" s="29"/>
      <c r="UPH258" s="29"/>
      <c r="UPI258" s="29"/>
      <c r="UPJ258" s="29"/>
      <c r="UPK258" s="29"/>
      <c r="UPL258" s="29"/>
      <c r="UPM258" s="29"/>
      <c r="UPN258" s="29"/>
      <c r="UPO258" s="29"/>
      <c r="UPP258" s="29"/>
      <c r="UPQ258" s="29"/>
      <c r="UPR258" s="29"/>
      <c r="UPS258" s="29"/>
      <c r="UPT258" s="29"/>
      <c r="UPU258" s="29"/>
      <c r="UPV258" s="29"/>
      <c r="UPW258" s="29"/>
      <c r="UPX258" s="29"/>
      <c r="UPY258" s="29"/>
      <c r="UPZ258" s="29"/>
      <c r="UQA258" s="29"/>
      <c r="UQB258" s="29"/>
      <c r="UQC258" s="29"/>
      <c r="UQD258" s="29"/>
      <c r="UQE258" s="29"/>
      <c r="UQF258" s="29"/>
      <c r="UQG258" s="29"/>
      <c r="UQH258" s="29"/>
      <c r="UQI258" s="29"/>
      <c r="UQJ258" s="29"/>
      <c r="UQK258" s="29"/>
      <c r="UQL258" s="29"/>
      <c r="UQM258" s="29"/>
      <c r="UQN258" s="29"/>
      <c r="UQO258" s="29"/>
      <c r="UQP258" s="29"/>
      <c r="UQQ258" s="29"/>
      <c r="UQR258" s="29"/>
      <c r="UQS258" s="29"/>
      <c r="UQT258" s="29"/>
      <c r="UQU258" s="29"/>
      <c r="UQV258" s="29"/>
      <c r="UQW258" s="29"/>
      <c r="UQX258" s="29"/>
      <c r="UQY258" s="29"/>
      <c r="UQZ258" s="29"/>
      <c r="URA258" s="29"/>
      <c r="URB258" s="29"/>
      <c r="URC258" s="29"/>
      <c r="URD258" s="29"/>
      <c r="URE258" s="29"/>
      <c r="URF258" s="29"/>
      <c r="URG258" s="29"/>
      <c r="URH258" s="29"/>
      <c r="URI258" s="29"/>
      <c r="URJ258" s="29"/>
      <c r="URK258" s="29"/>
      <c r="URL258" s="29"/>
      <c r="URM258" s="29"/>
      <c r="URN258" s="29"/>
      <c r="URO258" s="29"/>
      <c r="URP258" s="29"/>
      <c r="URQ258" s="29"/>
      <c r="URR258" s="29"/>
      <c r="URS258" s="29"/>
      <c r="URT258" s="29"/>
      <c r="URU258" s="29"/>
      <c r="URV258" s="29"/>
      <c r="URW258" s="29"/>
      <c r="URX258" s="29"/>
      <c r="URY258" s="29"/>
      <c r="URZ258" s="29"/>
      <c r="USA258" s="29"/>
      <c r="USB258" s="29"/>
      <c r="USC258" s="29"/>
      <c r="USD258" s="29"/>
      <c r="USE258" s="29"/>
      <c r="USF258" s="29"/>
      <c r="USG258" s="29"/>
      <c r="USH258" s="29"/>
      <c r="USI258" s="29"/>
      <c r="USJ258" s="29"/>
      <c r="USK258" s="29"/>
      <c r="USL258" s="29"/>
      <c r="USM258" s="29"/>
      <c r="USN258" s="29"/>
      <c r="USO258" s="29"/>
      <c r="USP258" s="29"/>
      <c r="USQ258" s="29"/>
      <c r="USR258" s="29"/>
      <c r="USS258" s="29"/>
      <c r="UST258" s="29"/>
      <c r="USU258" s="29"/>
      <c r="USV258" s="29"/>
      <c r="USW258" s="29"/>
      <c r="USX258" s="29"/>
      <c r="USY258" s="29"/>
      <c r="USZ258" s="29"/>
      <c r="UTA258" s="29"/>
      <c r="UTB258" s="29"/>
      <c r="UTC258" s="29"/>
      <c r="UTD258" s="29"/>
      <c r="UTE258" s="29"/>
      <c r="UTF258" s="29"/>
      <c r="UTG258" s="29"/>
      <c r="UTH258" s="29"/>
      <c r="UTI258" s="29"/>
      <c r="UTJ258" s="29"/>
      <c r="UTK258" s="29"/>
      <c r="UTL258" s="29"/>
      <c r="UTM258" s="29"/>
      <c r="UTN258" s="29"/>
      <c r="UTO258" s="29"/>
      <c r="UTP258" s="29"/>
      <c r="UTQ258" s="29"/>
      <c r="UTR258" s="29"/>
      <c r="UTS258" s="29"/>
      <c r="UTT258" s="29"/>
      <c r="UTU258" s="29"/>
      <c r="UTV258" s="29"/>
      <c r="UTW258" s="29"/>
      <c r="UTX258" s="29"/>
      <c r="UTY258" s="29"/>
      <c r="UTZ258" s="29"/>
      <c r="UUA258" s="29"/>
      <c r="UUB258" s="29"/>
      <c r="UUC258" s="29"/>
      <c r="UUD258" s="29"/>
      <c r="UUE258" s="29"/>
      <c r="UUF258" s="29"/>
      <c r="UUG258" s="29"/>
      <c r="UUH258" s="29"/>
      <c r="UUI258" s="29"/>
      <c r="UUJ258" s="29"/>
      <c r="UUK258" s="29"/>
      <c r="UUL258" s="29"/>
      <c r="UUM258" s="29"/>
      <c r="UUN258" s="29"/>
      <c r="UUO258" s="29"/>
      <c r="UUP258" s="29"/>
      <c r="UUQ258" s="29"/>
      <c r="UUR258" s="29"/>
      <c r="UUS258" s="29"/>
      <c r="UUT258" s="29"/>
      <c r="UUU258" s="29"/>
      <c r="UUV258" s="29"/>
      <c r="UUW258" s="29"/>
      <c r="UUX258" s="29"/>
      <c r="UUY258" s="29"/>
      <c r="UUZ258" s="29"/>
      <c r="UVA258" s="29"/>
      <c r="UVB258" s="29"/>
      <c r="UVC258" s="29"/>
      <c r="UVD258" s="29"/>
      <c r="UVE258" s="29"/>
      <c r="UVF258" s="29"/>
      <c r="UVG258" s="29"/>
      <c r="UVH258" s="29"/>
      <c r="UVI258" s="29"/>
      <c r="UVJ258" s="29"/>
      <c r="UVK258" s="29"/>
      <c r="UVL258" s="29"/>
      <c r="UVM258" s="29"/>
      <c r="UVN258" s="29"/>
      <c r="UVO258" s="29"/>
      <c r="UVP258" s="29"/>
      <c r="UVQ258" s="29"/>
      <c r="UVR258" s="29"/>
      <c r="UVS258" s="29"/>
      <c r="UVT258" s="29"/>
      <c r="UVU258" s="29"/>
      <c r="UVV258" s="29"/>
      <c r="UVW258" s="29"/>
      <c r="UVX258" s="29"/>
      <c r="UVY258" s="29"/>
      <c r="UVZ258" s="29"/>
      <c r="UWA258" s="29"/>
      <c r="UWB258" s="29"/>
      <c r="UWC258" s="29"/>
      <c r="UWD258" s="29"/>
      <c r="UWE258" s="29"/>
      <c r="UWF258" s="29"/>
      <c r="UWG258" s="29"/>
      <c r="UWH258" s="29"/>
      <c r="UWI258" s="29"/>
      <c r="UWJ258" s="29"/>
      <c r="UWK258" s="29"/>
      <c r="UWL258" s="29"/>
      <c r="UWM258" s="29"/>
      <c r="UWN258" s="29"/>
      <c r="UWO258" s="29"/>
      <c r="UWP258" s="29"/>
      <c r="UWQ258" s="29"/>
      <c r="UWR258" s="29"/>
      <c r="UWS258" s="29"/>
      <c r="UWT258" s="29"/>
      <c r="UWU258" s="29"/>
      <c r="UWV258" s="29"/>
      <c r="UWW258" s="29"/>
      <c r="UWX258" s="29"/>
      <c r="UWY258" s="29"/>
      <c r="UWZ258" s="29"/>
      <c r="UXA258" s="29"/>
      <c r="UXB258" s="29"/>
      <c r="UXC258" s="29"/>
      <c r="UXD258" s="29"/>
      <c r="UXE258" s="29"/>
      <c r="UXF258" s="29"/>
      <c r="UXG258" s="29"/>
      <c r="UXH258" s="29"/>
      <c r="UXI258" s="29"/>
      <c r="UXJ258" s="29"/>
      <c r="UXK258" s="29"/>
      <c r="UXL258" s="29"/>
      <c r="UXM258" s="29"/>
      <c r="UXN258" s="29"/>
      <c r="UXO258" s="29"/>
      <c r="UXP258" s="29"/>
      <c r="UXQ258" s="29"/>
      <c r="UXR258" s="29"/>
      <c r="UXS258" s="29"/>
      <c r="UXT258" s="29"/>
      <c r="UXU258" s="29"/>
      <c r="UXV258" s="29"/>
      <c r="UXW258" s="29"/>
      <c r="UXX258" s="29"/>
      <c r="UXY258" s="29"/>
      <c r="UXZ258" s="29"/>
      <c r="UYA258" s="29"/>
      <c r="UYB258" s="29"/>
      <c r="UYC258" s="29"/>
      <c r="UYD258" s="29"/>
      <c r="UYE258" s="29"/>
      <c r="UYF258" s="29"/>
      <c r="UYG258" s="29"/>
      <c r="UYH258" s="29"/>
      <c r="UYI258" s="29"/>
      <c r="UYJ258" s="29"/>
      <c r="UYK258" s="29"/>
      <c r="UYL258" s="29"/>
      <c r="UYM258" s="29"/>
      <c r="UYN258" s="29"/>
      <c r="UYO258" s="29"/>
      <c r="UYP258" s="29"/>
      <c r="UYQ258" s="29"/>
      <c r="UYR258" s="29"/>
      <c r="UYS258" s="29"/>
      <c r="UYT258" s="29"/>
      <c r="UYU258" s="29"/>
      <c r="UYV258" s="29"/>
      <c r="UYW258" s="29"/>
      <c r="UYX258" s="29"/>
      <c r="UYY258" s="29"/>
      <c r="UYZ258" s="29"/>
      <c r="UZA258" s="29"/>
      <c r="UZB258" s="29"/>
      <c r="UZC258" s="29"/>
      <c r="UZD258" s="29"/>
      <c r="UZE258" s="29"/>
      <c r="UZF258" s="29"/>
      <c r="UZG258" s="29"/>
      <c r="UZH258" s="29"/>
      <c r="UZI258" s="29"/>
      <c r="UZJ258" s="29"/>
      <c r="UZK258" s="29"/>
      <c r="UZL258" s="29"/>
      <c r="UZM258" s="29"/>
      <c r="UZN258" s="29"/>
      <c r="UZO258" s="29"/>
      <c r="UZP258" s="29"/>
      <c r="UZQ258" s="29"/>
      <c r="UZR258" s="29"/>
      <c r="UZS258" s="29"/>
      <c r="UZT258" s="29"/>
      <c r="UZU258" s="29"/>
      <c r="UZV258" s="29"/>
      <c r="UZW258" s="29"/>
      <c r="UZX258" s="29"/>
      <c r="UZY258" s="29"/>
      <c r="UZZ258" s="29"/>
      <c r="VAA258" s="29"/>
      <c r="VAB258" s="29"/>
      <c r="VAC258" s="29"/>
      <c r="VAD258" s="29"/>
      <c r="VAE258" s="29"/>
      <c r="VAF258" s="29"/>
      <c r="VAG258" s="29"/>
      <c r="VAH258" s="29"/>
      <c r="VAI258" s="29"/>
      <c r="VAJ258" s="29"/>
      <c r="VAK258" s="29"/>
      <c r="VAL258" s="29"/>
      <c r="VAM258" s="29"/>
      <c r="VAN258" s="29"/>
      <c r="VAO258" s="29"/>
      <c r="VAP258" s="29"/>
      <c r="VAQ258" s="29"/>
      <c r="VAR258" s="29"/>
      <c r="VAS258" s="29"/>
      <c r="VAT258" s="29"/>
      <c r="VAU258" s="29"/>
      <c r="VAV258" s="29"/>
      <c r="VAW258" s="29"/>
      <c r="VAX258" s="29"/>
      <c r="VAY258" s="29"/>
      <c r="VAZ258" s="29"/>
      <c r="VBA258" s="29"/>
      <c r="VBB258" s="29"/>
      <c r="VBC258" s="29"/>
      <c r="VBD258" s="29"/>
      <c r="VBE258" s="29"/>
      <c r="VBF258" s="29"/>
      <c r="VBG258" s="29"/>
      <c r="VBH258" s="29"/>
      <c r="VBI258" s="29"/>
      <c r="VBJ258" s="29"/>
      <c r="VBK258" s="29"/>
      <c r="VBL258" s="29"/>
      <c r="VBM258" s="29"/>
      <c r="VBN258" s="29"/>
      <c r="VBO258" s="29"/>
      <c r="VBP258" s="29"/>
      <c r="VBQ258" s="29"/>
      <c r="VBR258" s="29"/>
      <c r="VBS258" s="29"/>
      <c r="VBT258" s="29"/>
      <c r="VBU258" s="29"/>
      <c r="VBV258" s="29"/>
      <c r="VBW258" s="29"/>
      <c r="VBX258" s="29"/>
      <c r="VBY258" s="29"/>
      <c r="VBZ258" s="29"/>
      <c r="VCA258" s="29"/>
      <c r="VCB258" s="29"/>
      <c r="VCC258" s="29"/>
      <c r="VCD258" s="29"/>
      <c r="VCE258" s="29"/>
      <c r="VCF258" s="29"/>
      <c r="VCG258" s="29"/>
      <c r="VCH258" s="29"/>
      <c r="VCI258" s="29"/>
      <c r="VCJ258" s="29"/>
      <c r="VCK258" s="29"/>
      <c r="VCL258" s="29"/>
      <c r="VCM258" s="29"/>
      <c r="VCN258" s="29"/>
      <c r="VCO258" s="29"/>
      <c r="VCP258" s="29"/>
      <c r="VCQ258" s="29"/>
      <c r="VCR258" s="29"/>
      <c r="VCS258" s="29"/>
      <c r="VCT258" s="29"/>
      <c r="VCU258" s="29"/>
      <c r="VCV258" s="29"/>
      <c r="VCW258" s="29"/>
      <c r="VCX258" s="29"/>
      <c r="VCY258" s="29"/>
      <c r="VCZ258" s="29"/>
      <c r="VDA258" s="29"/>
      <c r="VDB258" s="29"/>
      <c r="VDC258" s="29"/>
      <c r="VDD258" s="29"/>
      <c r="VDE258" s="29"/>
      <c r="VDF258" s="29"/>
      <c r="VDG258" s="29"/>
      <c r="VDH258" s="29"/>
      <c r="VDI258" s="29"/>
      <c r="VDJ258" s="29"/>
      <c r="VDK258" s="29"/>
      <c r="VDL258" s="29"/>
      <c r="VDM258" s="29"/>
      <c r="VDN258" s="29"/>
      <c r="VDO258" s="29"/>
      <c r="VDP258" s="29"/>
      <c r="VDQ258" s="29"/>
      <c r="VDR258" s="29"/>
      <c r="VDS258" s="29"/>
      <c r="VDT258" s="29"/>
      <c r="VDU258" s="29"/>
      <c r="VDV258" s="29"/>
      <c r="VDW258" s="29"/>
      <c r="VDX258" s="29"/>
      <c r="VDY258" s="29"/>
      <c r="VDZ258" s="29"/>
      <c r="VEA258" s="29"/>
      <c r="VEB258" s="29"/>
      <c r="VEC258" s="29"/>
      <c r="VED258" s="29"/>
      <c r="VEE258" s="29"/>
      <c r="VEF258" s="29"/>
      <c r="VEG258" s="29"/>
      <c r="VEH258" s="29"/>
      <c r="VEI258" s="29"/>
      <c r="VEJ258" s="29"/>
      <c r="VEK258" s="29"/>
      <c r="VEL258" s="29"/>
      <c r="VEM258" s="29"/>
      <c r="VEN258" s="29"/>
      <c r="VEO258" s="29"/>
      <c r="VEP258" s="29"/>
      <c r="VEQ258" s="29"/>
      <c r="VER258" s="29"/>
      <c r="VES258" s="29"/>
      <c r="VET258" s="29"/>
      <c r="VEU258" s="29"/>
      <c r="VEV258" s="29"/>
      <c r="VEW258" s="29"/>
      <c r="VEX258" s="29"/>
      <c r="VEY258" s="29"/>
      <c r="VEZ258" s="29"/>
      <c r="VFA258" s="29"/>
      <c r="VFB258" s="29"/>
      <c r="VFC258" s="29"/>
      <c r="VFD258" s="29"/>
      <c r="VFE258" s="29"/>
      <c r="VFF258" s="29"/>
      <c r="VFG258" s="29"/>
      <c r="VFH258" s="29"/>
      <c r="VFI258" s="29"/>
      <c r="VFJ258" s="29"/>
      <c r="VFK258" s="29"/>
      <c r="VFL258" s="29"/>
      <c r="VFM258" s="29"/>
      <c r="VFN258" s="29"/>
      <c r="VFO258" s="29"/>
      <c r="VFP258" s="29"/>
      <c r="VFQ258" s="29"/>
      <c r="VFR258" s="29"/>
      <c r="VFS258" s="29"/>
      <c r="VFT258" s="29"/>
      <c r="VFU258" s="29"/>
      <c r="VFV258" s="29"/>
      <c r="VFW258" s="29"/>
      <c r="VFX258" s="29"/>
      <c r="VFY258" s="29"/>
      <c r="VFZ258" s="29"/>
      <c r="VGA258" s="29"/>
      <c r="VGB258" s="29"/>
      <c r="VGC258" s="29"/>
      <c r="VGD258" s="29"/>
      <c r="VGE258" s="29"/>
      <c r="VGF258" s="29"/>
      <c r="VGG258" s="29"/>
      <c r="VGH258" s="29"/>
      <c r="VGI258" s="29"/>
      <c r="VGJ258" s="29"/>
      <c r="VGK258" s="29"/>
      <c r="VGL258" s="29"/>
      <c r="VGM258" s="29"/>
      <c r="VGN258" s="29"/>
      <c r="VGO258" s="29"/>
      <c r="VGP258" s="29"/>
      <c r="VGQ258" s="29"/>
      <c r="VGR258" s="29"/>
      <c r="VGS258" s="29"/>
      <c r="VGT258" s="29"/>
      <c r="VGU258" s="29"/>
      <c r="VGV258" s="29"/>
      <c r="VGW258" s="29"/>
      <c r="VGX258" s="29"/>
      <c r="VGY258" s="29"/>
      <c r="VGZ258" s="29"/>
      <c r="VHA258" s="29"/>
      <c r="VHB258" s="29"/>
      <c r="VHC258" s="29"/>
      <c r="VHD258" s="29"/>
      <c r="VHE258" s="29"/>
      <c r="VHF258" s="29"/>
      <c r="VHG258" s="29"/>
      <c r="VHH258" s="29"/>
      <c r="VHI258" s="29"/>
      <c r="VHJ258" s="29"/>
      <c r="VHK258" s="29"/>
      <c r="VHL258" s="29"/>
      <c r="VHM258" s="29"/>
      <c r="VHN258" s="29"/>
      <c r="VHO258" s="29"/>
      <c r="VHP258" s="29"/>
      <c r="VHQ258" s="29"/>
      <c r="VHR258" s="29"/>
      <c r="VHS258" s="29"/>
      <c r="VHT258" s="29"/>
      <c r="VHU258" s="29"/>
      <c r="VHV258" s="29"/>
      <c r="VHW258" s="29"/>
      <c r="VHX258" s="29"/>
      <c r="VHY258" s="29"/>
      <c r="VHZ258" s="29"/>
      <c r="VIA258" s="29"/>
      <c r="VIB258" s="29"/>
      <c r="VIC258" s="29"/>
      <c r="VID258" s="29"/>
      <c r="VIE258" s="29"/>
      <c r="VIF258" s="29"/>
      <c r="VIG258" s="29"/>
      <c r="VIH258" s="29"/>
      <c r="VII258" s="29"/>
      <c r="VIJ258" s="29"/>
      <c r="VIK258" s="29"/>
      <c r="VIL258" s="29"/>
      <c r="VIM258" s="29"/>
      <c r="VIN258" s="29"/>
      <c r="VIO258" s="29"/>
      <c r="VIP258" s="29"/>
      <c r="VIQ258" s="29"/>
      <c r="VIR258" s="29"/>
      <c r="VIS258" s="29"/>
      <c r="VIT258" s="29"/>
      <c r="VIU258" s="29"/>
      <c r="VIV258" s="29"/>
      <c r="VIW258" s="29"/>
      <c r="VIX258" s="29"/>
      <c r="VIY258" s="29"/>
      <c r="VIZ258" s="29"/>
      <c r="VJA258" s="29"/>
      <c r="VJB258" s="29"/>
      <c r="VJC258" s="29"/>
      <c r="VJD258" s="29"/>
      <c r="VJE258" s="29"/>
      <c r="VJF258" s="29"/>
      <c r="VJG258" s="29"/>
      <c r="VJH258" s="29"/>
      <c r="VJI258" s="29"/>
      <c r="VJJ258" s="29"/>
      <c r="VJK258" s="29"/>
      <c r="VJL258" s="29"/>
      <c r="VJM258" s="29"/>
      <c r="VJN258" s="29"/>
      <c r="VJO258" s="29"/>
      <c r="VJP258" s="29"/>
      <c r="VJQ258" s="29"/>
      <c r="VJR258" s="29"/>
      <c r="VJS258" s="29"/>
      <c r="VJT258" s="29"/>
      <c r="VJU258" s="29"/>
      <c r="VJV258" s="29"/>
      <c r="VJW258" s="29"/>
      <c r="VJX258" s="29"/>
      <c r="VJY258" s="29"/>
      <c r="VJZ258" s="29"/>
      <c r="VKA258" s="29"/>
      <c r="VKB258" s="29"/>
      <c r="VKC258" s="29"/>
      <c r="VKD258" s="29"/>
      <c r="VKE258" s="29"/>
      <c r="VKF258" s="29"/>
      <c r="VKG258" s="29"/>
      <c r="VKH258" s="29"/>
      <c r="VKI258" s="29"/>
      <c r="VKJ258" s="29"/>
      <c r="VKK258" s="29"/>
      <c r="VKL258" s="29"/>
      <c r="VKM258" s="29"/>
      <c r="VKN258" s="29"/>
      <c r="VKO258" s="29"/>
      <c r="VKP258" s="29"/>
      <c r="VKQ258" s="29"/>
      <c r="VKR258" s="29"/>
      <c r="VKS258" s="29"/>
      <c r="VKT258" s="29"/>
      <c r="VKU258" s="29"/>
      <c r="VKV258" s="29"/>
      <c r="VKW258" s="29"/>
      <c r="VKX258" s="29"/>
      <c r="VKY258" s="29"/>
      <c r="VKZ258" s="29"/>
      <c r="VLA258" s="29"/>
      <c r="VLB258" s="29"/>
      <c r="VLC258" s="29"/>
      <c r="VLD258" s="29"/>
      <c r="VLE258" s="29"/>
      <c r="VLF258" s="29"/>
      <c r="VLG258" s="29"/>
      <c r="VLH258" s="29"/>
      <c r="VLI258" s="29"/>
      <c r="VLJ258" s="29"/>
      <c r="VLK258" s="29"/>
      <c r="VLL258" s="29"/>
      <c r="VLM258" s="29"/>
      <c r="VLN258" s="29"/>
      <c r="VLO258" s="29"/>
      <c r="VLP258" s="29"/>
      <c r="VLQ258" s="29"/>
      <c r="VLR258" s="29"/>
      <c r="VLS258" s="29"/>
      <c r="VLT258" s="29"/>
      <c r="VLU258" s="29"/>
      <c r="VLV258" s="29"/>
      <c r="VLW258" s="29"/>
      <c r="VLX258" s="29"/>
      <c r="VLY258" s="29"/>
      <c r="VLZ258" s="29"/>
      <c r="VMA258" s="29"/>
      <c r="VMB258" s="29"/>
      <c r="VMC258" s="29"/>
      <c r="VMD258" s="29"/>
      <c r="VME258" s="29"/>
      <c r="VMF258" s="29"/>
      <c r="VMG258" s="29"/>
      <c r="VMH258" s="29"/>
      <c r="VMI258" s="29"/>
      <c r="VMJ258" s="29"/>
      <c r="VMK258" s="29"/>
      <c r="VML258" s="29"/>
      <c r="VMM258" s="29"/>
      <c r="VMN258" s="29"/>
      <c r="VMO258" s="29"/>
      <c r="VMP258" s="29"/>
      <c r="VMQ258" s="29"/>
      <c r="VMR258" s="29"/>
      <c r="VMS258" s="29"/>
      <c r="VMT258" s="29"/>
      <c r="VMU258" s="29"/>
      <c r="VMV258" s="29"/>
      <c r="VMW258" s="29"/>
      <c r="VMX258" s="29"/>
      <c r="VMY258" s="29"/>
      <c r="VMZ258" s="29"/>
      <c r="VNA258" s="29"/>
      <c r="VNB258" s="29"/>
      <c r="VNC258" s="29"/>
      <c r="VND258" s="29"/>
      <c r="VNE258" s="29"/>
      <c r="VNF258" s="29"/>
      <c r="VNG258" s="29"/>
      <c r="VNH258" s="29"/>
      <c r="VNI258" s="29"/>
      <c r="VNJ258" s="29"/>
      <c r="VNK258" s="29"/>
      <c r="VNL258" s="29"/>
      <c r="VNM258" s="29"/>
      <c r="VNN258" s="29"/>
      <c r="VNO258" s="29"/>
      <c r="VNP258" s="29"/>
      <c r="VNQ258" s="29"/>
      <c r="VNR258" s="29"/>
      <c r="VNS258" s="29"/>
      <c r="VNT258" s="29"/>
      <c r="VNU258" s="29"/>
      <c r="VNV258" s="29"/>
      <c r="VNW258" s="29"/>
      <c r="VNX258" s="29"/>
      <c r="VNY258" s="29"/>
      <c r="VNZ258" s="29"/>
      <c r="VOA258" s="29"/>
      <c r="VOB258" s="29"/>
      <c r="VOC258" s="29"/>
      <c r="VOD258" s="29"/>
      <c r="VOE258" s="29"/>
      <c r="VOF258" s="29"/>
      <c r="VOG258" s="29"/>
      <c r="VOH258" s="29"/>
      <c r="VOI258" s="29"/>
      <c r="VOJ258" s="29"/>
      <c r="VOK258" s="29"/>
      <c r="VOL258" s="29"/>
      <c r="VOM258" s="29"/>
      <c r="VON258" s="29"/>
      <c r="VOO258" s="29"/>
      <c r="VOP258" s="29"/>
      <c r="VOQ258" s="29"/>
      <c r="VOR258" s="29"/>
      <c r="VOS258" s="29"/>
      <c r="VOT258" s="29"/>
      <c r="VOU258" s="29"/>
      <c r="VOV258" s="29"/>
      <c r="VOW258" s="29"/>
      <c r="VOX258" s="29"/>
      <c r="VOY258" s="29"/>
      <c r="VOZ258" s="29"/>
      <c r="VPA258" s="29"/>
      <c r="VPB258" s="29"/>
      <c r="VPC258" s="29"/>
      <c r="VPD258" s="29"/>
      <c r="VPE258" s="29"/>
      <c r="VPF258" s="29"/>
      <c r="VPG258" s="29"/>
      <c r="VPH258" s="29"/>
      <c r="VPI258" s="29"/>
      <c r="VPJ258" s="29"/>
      <c r="VPK258" s="29"/>
      <c r="VPL258" s="29"/>
      <c r="VPM258" s="29"/>
      <c r="VPN258" s="29"/>
      <c r="VPO258" s="29"/>
      <c r="VPP258" s="29"/>
      <c r="VPQ258" s="29"/>
      <c r="VPR258" s="29"/>
      <c r="VPS258" s="29"/>
      <c r="VPT258" s="29"/>
      <c r="VPU258" s="29"/>
      <c r="VPV258" s="29"/>
      <c r="VPW258" s="29"/>
      <c r="VPX258" s="29"/>
      <c r="VPY258" s="29"/>
      <c r="VPZ258" s="29"/>
      <c r="VQA258" s="29"/>
      <c r="VQB258" s="29"/>
      <c r="VQC258" s="29"/>
      <c r="VQD258" s="29"/>
      <c r="VQE258" s="29"/>
      <c r="VQF258" s="29"/>
      <c r="VQG258" s="29"/>
      <c r="VQH258" s="29"/>
      <c r="VQI258" s="29"/>
      <c r="VQJ258" s="29"/>
      <c r="VQK258" s="29"/>
      <c r="VQL258" s="29"/>
      <c r="VQM258" s="29"/>
      <c r="VQN258" s="29"/>
      <c r="VQO258" s="29"/>
      <c r="VQP258" s="29"/>
      <c r="VQQ258" s="29"/>
      <c r="VQR258" s="29"/>
      <c r="VQS258" s="29"/>
      <c r="VQT258" s="29"/>
      <c r="VQU258" s="29"/>
      <c r="VQV258" s="29"/>
      <c r="VQW258" s="29"/>
      <c r="VQX258" s="29"/>
      <c r="VQY258" s="29"/>
      <c r="VQZ258" s="29"/>
      <c r="VRA258" s="29"/>
      <c r="VRB258" s="29"/>
      <c r="VRC258" s="29"/>
      <c r="VRD258" s="29"/>
      <c r="VRE258" s="29"/>
      <c r="VRF258" s="29"/>
      <c r="VRG258" s="29"/>
      <c r="VRH258" s="29"/>
      <c r="VRI258" s="29"/>
      <c r="VRJ258" s="29"/>
      <c r="VRK258" s="29"/>
      <c r="VRL258" s="29"/>
      <c r="VRM258" s="29"/>
      <c r="VRN258" s="29"/>
      <c r="VRO258" s="29"/>
      <c r="VRP258" s="29"/>
      <c r="VRQ258" s="29"/>
      <c r="VRR258" s="29"/>
      <c r="VRS258" s="29"/>
      <c r="VRT258" s="29"/>
      <c r="VRU258" s="29"/>
      <c r="VRV258" s="29"/>
      <c r="VRW258" s="29"/>
      <c r="VRX258" s="29"/>
      <c r="VRY258" s="29"/>
      <c r="VRZ258" s="29"/>
      <c r="VSA258" s="29"/>
      <c r="VSB258" s="29"/>
      <c r="VSC258" s="29"/>
      <c r="VSD258" s="29"/>
      <c r="VSE258" s="29"/>
      <c r="VSF258" s="29"/>
      <c r="VSG258" s="29"/>
      <c r="VSH258" s="29"/>
      <c r="VSI258" s="29"/>
      <c r="VSJ258" s="29"/>
      <c r="VSK258" s="29"/>
      <c r="VSL258" s="29"/>
      <c r="VSM258" s="29"/>
      <c r="VSN258" s="29"/>
      <c r="VSO258" s="29"/>
      <c r="VSP258" s="29"/>
      <c r="VSQ258" s="29"/>
      <c r="VSR258" s="29"/>
      <c r="VSS258" s="29"/>
      <c r="VST258" s="29"/>
      <c r="VSU258" s="29"/>
      <c r="VSV258" s="29"/>
      <c r="VSW258" s="29"/>
      <c r="VSX258" s="29"/>
      <c r="VSY258" s="29"/>
      <c r="VSZ258" s="29"/>
      <c r="VTA258" s="29"/>
      <c r="VTB258" s="29"/>
      <c r="VTC258" s="29"/>
      <c r="VTD258" s="29"/>
      <c r="VTE258" s="29"/>
      <c r="VTF258" s="29"/>
      <c r="VTG258" s="29"/>
      <c r="VTH258" s="29"/>
      <c r="VTI258" s="29"/>
      <c r="VTJ258" s="29"/>
      <c r="VTK258" s="29"/>
      <c r="VTL258" s="29"/>
      <c r="VTM258" s="29"/>
      <c r="VTN258" s="29"/>
      <c r="VTO258" s="29"/>
      <c r="VTP258" s="29"/>
      <c r="VTQ258" s="29"/>
      <c r="VTR258" s="29"/>
      <c r="VTS258" s="29"/>
      <c r="VTT258" s="29"/>
      <c r="VTU258" s="29"/>
      <c r="VTV258" s="29"/>
      <c r="VTW258" s="29"/>
      <c r="VTX258" s="29"/>
      <c r="VTY258" s="29"/>
      <c r="VTZ258" s="29"/>
      <c r="VUA258" s="29"/>
      <c r="VUB258" s="29"/>
      <c r="VUC258" s="29"/>
      <c r="VUD258" s="29"/>
      <c r="VUE258" s="29"/>
      <c r="VUF258" s="29"/>
      <c r="VUG258" s="29"/>
      <c r="VUH258" s="29"/>
      <c r="VUI258" s="29"/>
      <c r="VUJ258" s="29"/>
      <c r="VUK258" s="29"/>
      <c r="VUL258" s="29"/>
      <c r="VUM258" s="29"/>
      <c r="VUN258" s="29"/>
      <c r="VUO258" s="29"/>
      <c r="VUP258" s="29"/>
      <c r="VUQ258" s="29"/>
      <c r="VUR258" s="29"/>
      <c r="VUS258" s="29"/>
      <c r="VUT258" s="29"/>
      <c r="VUU258" s="29"/>
      <c r="VUV258" s="29"/>
      <c r="VUW258" s="29"/>
      <c r="VUX258" s="29"/>
      <c r="VUY258" s="29"/>
      <c r="VUZ258" s="29"/>
      <c r="VVA258" s="29"/>
      <c r="VVB258" s="29"/>
      <c r="VVC258" s="29"/>
      <c r="VVD258" s="29"/>
      <c r="VVE258" s="29"/>
      <c r="VVF258" s="29"/>
      <c r="VVG258" s="29"/>
      <c r="VVH258" s="29"/>
      <c r="VVI258" s="29"/>
      <c r="VVJ258" s="29"/>
      <c r="VVK258" s="29"/>
      <c r="VVL258" s="29"/>
      <c r="VVM258" s="29"/>
      <c r="VVN258" s="29"/>
      <c r="VVO258" s="29"/>
      <c r="VVP258" s="29"/>
      <c r="VVQ258" s="29"/>
      <c r="VVR258" s="29"/>
      <c r="VVS258" s="29"/>
      <c r="VVT258" s="29"/>
      <c r="VVU258" s="29"/>
      <c r="VVV258" s="29"/>
      <c r="VVW258" s="29"/>
      <c r="VVX258" s="29"/>
      <c r="VVY258" s="29"/>
      <c r="VVZ258" s="29"/>
      <c r="VWA258" s="29"/>
      <c r="VWB258" s="29"/>
      <c r="VWC258" s="29"/>
      <c r="VWD258" s="29"/>
      <c r="VWE258" s="29"/>
      <c r="VWF258" s="29"/>
      <c r="VWG258" s="29"/>
      <c r="VWH258" s="29"/>
      <c r="VWI258" s="29"/>
      <c r="VWJ258" s="29"/>
      <c r="VWK258" s="29"/>
      <c r="VWL258" s="29"/>
      <c r="VWM258" s="29"/>
      <c r="VWN258" s="29"/>
      <c r="VWO258" s="29"/>
      <c r="VWP258" s="29"/>
      <c r="VWQ258" s="29"/>
      <c r="VWR258" s="29"/>
      <c r="VWS258" s="29"/>
      <c r="VWT258" s="29"/>
      <c r="VWU258" s="29"/>
      <c r="VWV258" s="29"/>
      <c r="VWW258" s="29"/>
      <c r="VWX258" s="29"/>
      <c r="VWY258" s="29"/>
      <c r="VWZ258" s="29"/>
      <c r="VXA258" s="29"/>
      <c r="VXB258" s="29"/>
      <c r="VXC258" s="29"/>
      <c r="VXD258" s="29"/>
      <c r="VXE258" s="29"/>
      <c r="VXF258" s="29"/>
      <c r="VXG258" s="29"/>
      <c r="VXH258" s="29"/>
      <c r="VXI258" s="29"/>
      <c r="VXJ258" s="29"/>
      <c r="VXK258" s="29"/>
      <c r="VXL258" s="29"/>
      <c r="VXM258" s="29"/>
      <c r="VXN258" s="29"/>
      <c r="VXO258" s="29"/>
      <c r="VXP258" s="29"/>
      <c r="VXQ258" s="29"/>
      <c r="VXR258" s="29"/>
      <c r="VXS258" s="29"/>
      <c r="VXT258" s="29"/>
      <c r="VXU258" s="29"/>
      <c r="VXV258" s="29"/>
      <c r="VXW258" s="29"/>
      <c r="VXX258" s="29"/>
      <c r="VXY258" s="29"/>
      <c r="VXZ258" s="29"/>
      <c r="VYA258" s="29"/>
      <c r="VYB258" s="29"/>
      <c r="VYC258" s="29"/>
      <c r="VYD258" s="29"/>
      <c r="VYE258" s="29"/>
      <c r="VYF258" s="29"/>
      <c r="VYG258" s="29"/>
      <c r="VYH258" s="29"/>
      <c r="VYI258" s="29"/>
      <c r="VYJ258" s="29"/>
      <c r="VYK258" s="29"/>
      <c r="VYL258" s="29"/>
      <c r="VYM258" s="29"/>
      <c r="VYN258" s="29"/>
      <c r="VYO258" s="29"/>
      <c r="VYP258" s="29"/>
      <c r="VYQ258" s="29"/>
      <c r="VYR258" s="29"/>
      <c r="VYS258" s="29"/>
      <c r="VYT258" s="29"/>
      <c r="VYU258" s="29"/>
      <c r="VYV258" s="29"/>
      <c r="VYW258" s="29"/>
      <c r="VYX258" s="29"/>
      <c r="VYY258" s="29"/>
      <c r="VYZ258" s="29"/>
      <c r="VZA258" s="29"/>
      <c r="VZB258" s="29"/>
      <c r="VZC258" s="29"/>
      <c r="VZD258" s="29"/>
      <c r="VZE258" s="29"/>
      <c r="VZF258" s="29"/>
      <c r="VZG258" s="29"/>
      <c r="VZH258" s="29"/>
      <c r="VZI258" s="29"/>
      <c r="VZJ258" s="29"/>
      <c r="VZK258" s="29"/>
      <c r="VZL258" s="29"/>
      <c r="VZM258" s="29"/>
      <c r="VZN258" s="29"/>
      <c r="VZO258" s="29"/>
      <c r="VZP258" s="29"/>
      <c r="VZQ258" s="29"/>
      <c r="VZR258" s="29"/>
      <c r="VZS258" s="29"/>
      <c r="VZT258" s="29"/>
      <c r="VZU258" s="29"/>
      <c r="VZV258" s="29"/>
      <c r="VZW258" s="29"/>
      <c r="VZX258" s="29"/>
      <c r="VZY258" s="29"/>
      <c r="VZZ258" s="29"/>
      <c r="WAA258" s="29"/>
      <c r="WAB258" s="29"/>
      <c r="WAC258" s="29"/>
      <c r="WAD258" s="29"/>
      <c r="WAE258" s="29"/>
      <c r="WAF258" s="29"/>
      <c r="WAG258" s="29"/>
      <c r="WAH258" s="29"/>
      <c r="WAI258" s="29"/>
      <c r="WAJ258" s="29"/>
      <c r="WAK258" s="29"/>
      <c r="WAL258" s="29"/>
      <c r="WAM258" s="29"/>
      <c r="WAN258" s="29"/>
      <c r="WAO258" s="29"/>
      <c r="WAP258" s="29"/>
      <c r="WAQ258" s="29"/>
      <c r="WAR258" s="29"/>
      <c r="WAS258" s="29"/>
      <c r="WAT258" s="29"/>
      <c r="WAU258" s="29"/>
      <c r="WAV258" s="29"/>
      <c r="WAW258" s="29"/>
      <c r="WAX258" s="29"/>
      <c r="WAY258" s="29"/>
      <c r="WAZ258" s="29"/>
      <c r="WBA258" s="29"/>
      <c r="WBB258" s="29"/>
      <c r="WBC258" s="29"/>
      <c r="WBD258" s="29"/>
      <c r="WBE258" s="29"/>
      <c r="WBF258" s="29"/>
      <c r="WBG258" s="29"/>
      <c r="WBH258" s="29"/>
      <c r="WBI258" s="29"/>
      <c r="WBJ258" s="29"/>
      <c r="WBK258" s="29"/>
      <c r="WBL258" s="29"/>
      <c r="WBM258" s="29"/>
      <c r="WBN258" s="29"/>
      <c r="WBO258" s="29"/>
      <c r="WBP258" s="29"/>
      <c r="WBQ258" s="29"/>
      <c r="WBR258" s="29"/>
      <c r="WBS258" s="29"/>
      <c r="WBT258" s="29"/>
      <c r="WBU258" s="29"/>
      <c r="WBV258" s="29"/>
      <c r="WBW258" s="29"/>
      <c r="WBX258" s="29"/>
      <c r="WBY258" s="29"/>
      <c r="WBZ258" s="29"/>
      <c r="WCA258" s="29"/>
      <c r="WCB258" s="29"/>
      <c r="WCC258" s="29"/>
      <c r="WCD258" s="29"/>
      <c r="WCE258" s="29"/>
      <c r="WCF258" s="29"/>
      <c r="WCG258" s="29"/>
      <c r="WCH258" s="29"/>
      <c r="WCI258" s="29"/>
      <c r="WCJ258" s="29"/>
      <c r="WCK258" s="29"/>
      <c r="WCL258" s="29"/>
      <c r="WCM258" s="29"/>
      <c r="WCN258" s="29"/>
      <c r="WCO258" s="29"/>
      <c r="WCP258" s="29"/>
      <c r="WCQ258" s="29"/>
      <c r="WCR258" s="29"/>
      <c r="WCS258" s="29"/>
      <c r="WCT258" s="29"/>
      <c r="WCU258" s="29"/>
      <c r="WCV258" s="29"/>
      <c r="WCW258" s="29"/>
      <c r="WCX258" s="29"/>
      <c r="WCY258" s="29"/>
      <c r="WCZ258" s="29"/>
      <c r="WDA258" s="29"/>
      <c r="WDB258" s="29"/>
      <c r="WDC258" s="29"/>
      <c r="WDD258" s="29"/>
      <c r="WDE258" s="29"/>
      <c r="WDF258" s="29"/>
      <c r="WDG258" s="29"/>
      <c r="WDH258" s="29"/>
      <c r="WDI258" s="29"/>
      <c r="WDJ258" s="29"/>
      <c r="WDK258" s="29"/>
      <c r="WDL258" s="29"/>
      <c r="WDM258" s="29"/>
      <c r="WDN258" s="29"/>
      <c r="WDO258" s="29"/>
      <c r="WDP258" s="29"/>
      <c r="WDQ258" s="29"/>
      <c r="WDR258" s="29"/>
      <c r="WDS258" s="29"/>
      <c r="WDT258" s="29"/>
      <c r="WDU258" s="29"/>
      <c r="WDV258" s="29"/>
      <c r="WDW258" s="29"/>
      <c r="WDX258" s="29"/>
      <c r="WDY258" s="29"/>
      <c r="WDZ258" s="29"/>
      <c r="WEA258" s="29"/>
      <c r="WEB258" s="29"/>
      <c r="WEC258" s="29"/>
      <c r="WED258" s="29"/>
      <c r="WEE258" s="29"/>
      <c r="WEF258" s="29"/>
      <c r="WEG258" s="29"/>
      <c r="WEH258" s="29"/>
      <c r="WEI258" s="29"/>
      <c r="WEJ258" s="29"/>
      <c r="WEK258" s="29"/>
      <c r="WEL258" s="29"/>
      <c r="WEM258" s="29"/>
      <c r="WEN258" s="29"/>
      <c r="WEO258" s="29"/>
      <c r="WEP258" s="29"/>
      <c r="WEQ258" s="29"/>
      <c r="WER258" s="29"/>
      <c r="WES258" s="29"/>
      <c r="WET258" s="29"/>
      <c r="WEU258" s="29"/>
      <c r="WEV258" s="29"/>
      <c r="WEW258" s="29"/>
      <c r="WEX258" s="29"/>
      <c r="WEY258" s="29"/>
      <c r="WEZ258" s="29"/>
      <c r="WFA258" s="29"/>
      <c r="WFB258" s="29"/>
      <c r="WFC258" s="29"/>
      <c r="WFD258" s="29"/>
      <c r="WFE258" s="29"/>
      <c r="WFF258" s="29"/>
      <c r="WFG258" s="29"/>
      <c r="WFH258" s="29"/>
      <c r="WFI258" s="29"/>
      <c r="WFJ258" s="29"/>
      <c r="WFK258" s="29"/>
      <c r="WFL258" s="29"/>
      <c r="WFM258" s="29"/>
      <c r="WFN258" s="29"/>
      <c r="WFO258" s="29"/>
      <c r="WFP258" s="29"/>
      <c r="WFQ258" s="29"/>
      <c r="WFR258" s="29"/>
      <c r="WFS258" s="29"/>
      <c r="WFT258" s="29"/>
      <c r="WFU258" s="29"/>
      <c r="WFV258" s="29"/>
      <c r="WFW258" s="29"/>
      <c r="WFX258" s="29"/>
      <c r="WFY258" s="29"/>
      <c r="WFZ258" s="29"/>
      <c r="WGA258" s="29"/>
      <c r="WGB258" s="29"/>
      <c r="WGC258" s="29"/>
      <c r="WGD258" s="29"/>
      <c r="WGE258" s="29"/>
      <c r="WGF258" s="29"/>
      <c r="WGG258" s="29"/>
      <c r="WGH258" s="29"/>
      <c r="WGI258" s="29"/>
      <c r="WGJ258" s="29"/>
      <c r="WGK258" s="29"/>
      <c r="WGL258" s="29"/>
      <c r="WGM258" s="29"/>
      <c r="WGN258" s="29"/>
      <c r="WGO258" s="29"/>
      <c r="WGP258" s="29"/>
      <c r="WGQ258" s="29"/>
      <c r="WGR258" s="29"/>
      <c r="WGS258" s="29"/>
      <c r="WGT258" s="29"/>
      <c r="WGU258" s="29"/>
      <c r="WGV258" s="29"/>
      <c r="WGW258" s="29"/>
      <c r="WGX258" s="29"/>
      <c r="WGY258" s="29"/>
      <c r="WGZ258" s="29"/>
      <c r="WHA258" s="29"/>
      <c r="WHB258" s="29"/>
      <c r="WHC258" s="29"/>
      <c r="WHD258" s="29"/>
      <c r="WHE258" s="29"/>
      <c r="WHF258" s="29"/>
      <c r="WHG258" s="29"/>
      <c r="WHH258" s="29"/>
      <c r="WHI258" s="29"/>
      <c r="WHJ258" s="29"/>
      <c r="WHK258" s="29"/>
      <c r="WHL258" s="29"/>
      <c r="WHM258" s="29"/>
      <c r="WHN258" s="29"/>
      <c r="WHO258" s="29"/>
      <c r="WHP258" s="29"/>
      <c r="WHQ258" s="29"/>
      <c r="WHR258" s="29"/>
      <c r="WHS258" s="29"/>
      <c r="WHT258" s="29"/>
      <c r="WHU258" s="29"/>
      <c r="WHV258" s="29"/>
      <c r="WHW258" s="29"/>
      <c r="WHX258" s="29"/>
      <c r="WHY258" s="29"/>
      <c r="WHZ258" s="29"/>
      <c r="WIA258" s="29"/>
      <c r="WIB258" s="29"/>
      <c r="WIC258" s="29"/>
      <c r="WID258" s="29"/>
      <c r="WIE258" s="29"/>
      <c r="WIF258" s="29"/>
      <c r="WIG258" s="29"/>
      <c r="WIH258" s="29"/>
      <c r="WII258" s="29"/>
      <c r="WIJ258" s="29"/>
      <c r="WIK258" s="29"/>
      <c r="WIL258" s="29"/>
      <c r="WIM258" s="29"/>
      <c r="WIN258" s="29"/>
      <c r="WIO258" s="29"/>
      <c r="WIP258" s="29"/>
      <c r="WIQ258" s="29"/>
      <c r="WIR258" s="29"/>
      <c r="WIS258" s="29"/>
      <c r="WIT258" s="29"/>
      <c r="WIU258" s="29"/>
      <c r="WIV258" s="29"/>
      <c r="WIW258" s="29"/>
      <c r="WIX258" s="29"/>
      <c r="WIY258" s="29"/>
      <c r="WIZ258" s="29"/>
      <c r="WJA258" s="29"/>
      <c r="WJB258" s="29"/>
      <c r="WJC258" s="29"/>
      <c r="WJD258" s="29"/>
      <c r="WJE258" s="29"/>
      <c r="WJF258" s="29"/>
      <c r="WJG258" s="29"/>
      <c r="WJH258" s="29"/>
      <c r="WJI258" s="29"/>
      <c r="WJJ258" s="29"/>
      <c r="WJK258" s="29"/>
      <c r="WJL258" s="29"/>
      <c r="WJM258" s="29"/>
      <c r="WJN258" s="29"/>
      <c r="WJO258" s="29"/>
      <c r="WJP258" s="29"/>
      <c r="WJQ258" s="29"/>
      <c r="WJR258" s="29"/>
      <c r="WJS258" s="29"/>
      <c r="WJT258" s="29"/>
      <c r="WJU258" s="29"/>
      <c r="WJV258" s="29"/>
      <c r="WJW258" s="29"/>
      <c r="WJX258" s="29"/>
      <c r="WJY258" s="29"/>
      <c r="WJZ258" s="29"/>
      <c r="WKA258" s="29"/>
      <c r="WKB258" s="29"/>
      <c r="WKC258" s="29"/>
      <c r="WKD258" s="29"/>
      <c r="WKE258" s="29"/>
      <c r="WKF258" s="29"/>
      <c r="WKG258" s="29"/>
      <c r="WKH258" s="29"/>
      <c r="WKI258" s="29"/>
      <c r="WKJ258" s="29"/>
      <c r="WKK258" s="29"/>
      <c r="WKL258" s="29"/>
      <c r="WKM258" s="29"/>
      <c r="WKN258" s="29"/>
      <c r="WKO258" s="29"/>
      <c r="WKP258" s="29"/>
      <c r="WKQ258" s="29"/>
      <c r="WKR258" s="29"/>
      <c r="WKS258" s="29"/>
      <c r="WKT258" s="29"/>
      <c r="WKU258" s="29"/>
      <c r="WKV258" s="29"/>
      <c r="WKW258" s="29"/>
      <c r="WKX258" s="29"/>
      <c r="WKY258" s="29"/>
      <c r="WKZ258" s="29"/>
      <c r="WLA258" s="29"/>
      <c r="WLB258" s="29"/>
      <c r="WLC258" s="29"/>
      <c r="WLD258" s="29"/>
      <c r="WLE258" s="29"/>
      <c r="WLF258" s="29"/>
      <c r="WLG258" s="29"/>
      <c r="WLH258" s="29"/>
      <c r="WLI258" s="29"/>
      <c r="WLJ258" s="29"/>
      <c r="WLK258" s="29"/>
      <c r="WLL258" s="29"/>
      <c r="WLM258" s="29"/>
      <c r="WLN258" s="29"/>
      <c r="WLO258" s="29"/>
      <c r="WLP258" s="29"/>
      <c r="WLQ258" s="29"/>
      <c r="WLR258" s="29"/>
      <c r="WLS258" s="29"/>
      <c r="WLT258" s="29"/>
      <c r="WLU258" s="29"/>
      <c r="WLV258" s="29"/>
      <c r="WLW258" s="29"/>
      <c r="WLX258" s="29"/>
      <c r="WLY258" s="29"/>
      <c r="WLZ258" s="29"/>
      <c r="WMA258" s="29"/>
      <c r="WMB258" s="29"/>
      <c r="WMC258" s="29"/>
      <c r="WMD258" s="29"/>
      <c r="WME258" s="29"/>
      <c r="WMF258" s="29"/>
      <c r="WMG258" s="29"/>
      <c r="WMH258" s="29"/>
      <c r="WMI258" s="29"/>
      <c r="WMJ258" s="29"/>
      <c r="WMK258" s="29"/>
      <c r="WML258" s="29"/>
      <c r="WMM258" s="29"/>
      <c r="WMN258" s="29"/>
      <c r="WMO258" s="29"/>
      <c r="WMP258" s="29"/>
      <c r="WMQ258" s="29"/>
      <c r="WMR258" s="29"/>
      <c r="WMS258" s="29"/>
      <c r="WMT258" s="29"/>
      <c r="WMU258" s="29"/>
      <c r="WMV258" s="29"/>
      <c r="WMW258" s="29"/>
      <c r="WMX258" s="29"/>
      <c r="WMY258" s="29"/>
      <c r="WMZ258" s="29"/>
      <c r="WNA258" s="29"/>
      <c r="WNB258" s="29"/>
      <c r="WNC258" s="29"/>
      <c r="WND258" s="29"/>
      <c r="WNE258" s="29"/>
      <c r="WNF258" s="29"/>
      <c r="WNG258" s="29"/>
      <c r="WNH258" s="29"/>
      <c r="WNI258" s="29"/>
      <c r="WNJ258" s="29"/>
      <c r="WNK258" s="29"/>
      <c r="WNL258" s="29"/>
      <c r="WNM258" s="29"/>
      <c r="WNN258" s="29"/>
      <c r="WNO258" s="29"/>
      <c r="WNP258" s="29"/>
      <c r="WNQ258" s="29"/>
      <c r="WNR258" s="29"/>
      <c r="WNS258" s="29"/>
      <c r="WNT258" s="29"/>
      <c r="WNU258" s="29"/>
      <c r="WNV258" s="29"/>
      <c r="WNW258" s="29"/>
      <c r="WNX258" s="29"/>
      <c r="WNY258" s="29"/>
      <c r="WNZ258" s="29"/>
      <c r="WOA258" s="29"/>
      <c r="WOB258" s="29"/>
      <c r="WOC258" s="29"/>
      <c r="WOD258" s="29"/>
      <c r="WOE258" s="29"/>
      <c r="WOF258" s="29"/>
      <c r="WOG258" s="29"/>
      <c r="WOH258" s="29"/>
      <c r="WOI258" s="29"/>
      <c r="WOJ258" s="29"/>
      <c r="WOK258" s="29"/>
      <c r="WOL258" s="29"/>
      <c r="WOM258" s="29"/>
      <c r="WON258" s="29"/>
      <c r="WOO258" s="29"/>
      <c r="WOP258" s="29"/>
      <c r="WOQ258" s="29"/>
      <c r="WOR258" s="29"/>
      <c r="WOS258" s="29"/>
      <c r="WOT258" s="29"/>
      <c r="WOU258" s="29"/>
      <c r="WOV258" s="29"/>
      <c r="WOW258" s="29"/>
      <c r="WOX258" s="29"/>
      <c r="WOY258" s="29"/>
      <c r="WOZ258" s="29"/>
      <c r="WPA258" s="29"/>
      <c r="WPB258" s="29"/>
      <c r="WPC258" s="29"/>
      <c r="WPD258" s="29"/>
      <c r="WPE258" s="29"/>
      <c r="WPF258" s="29"/>
      <c r="WPG258" s="29"/>
      <c r="WPH258" s="29"/>
      <c r="WPI258" s="29"/>
      <c r="WPJ258" s="29"/>
      <c r="WPK258" s="29"/>
      <c r="WPL258" s="29"/>
      <c r="WPM258" s="29"/>
      <c r="WPN258" s="29"/>
      <c r="WPO258" s="29"/>
      <c r="WPP258" s="29"/>
      <c r="WPQ258" s="29"/>
      <c r="WPR258" s="29"/>
      <c r="WPS258" s="29"/>
      <c r="WPT258" s="29"/>
      <c r="WPU258" s="29"/>
      <c r="WPV258" s="29"/>
      <c r="WPW258" s="29"/>
      <c r="WPX258" s="29"/>
      <c r="WPY258" s="29"/>
      <c r="WPZ258" s="29"/>
      <c r="WQA258" s="29"/>
      <c r="WQB258" s="29"/>
      <c r="WQC258" s="29"/>
      <c r="WQD258" s="29"/>
      <c r="WQE258" s="29"/>
      <c r="WQF258" s="29"/>
      <c r="WQG258" s="29"/>
      <c r="WQH258" s="29"/>
      <c r="WQI258" s="29"/>
      <c r="WQJ258" s="29"/>
      <c r="WQK258" s="29"/>
      <c r="WQL258" s="29"/>
      <c r="WQM258" s="29"/>
      <c r="WQN258" s="29"/>
      <c r="WQO258" s="29"/>
      <c r="WQP258" s="29"/>
      <c r="WQQ258" s="29"/>
      <c r="WQR258" s="29"/>
      <c r="WQS258" s="29"/>
      <c r="WQT258" s="29"/>
      <c r="WQU258" s="29"/>
      <c r="WQV258" s="29"/>
      <c r="WQW258" s="29"/>
      <c r="WQX258" s="29"/>
      <c r="WQY258" s="29"/>
      <c r="WQZ258" s="29"/>
      <c r="WRA258" s="29"/>
      <c r="WRB258" s="29"/>
      <c r="WRC258" s="29"/>
      <c r="WRD258" s="29"/>
      <c r="WRE258" s="29"/>
      <c r="WRF258" s="29"/>
      <c r="WRG258" s="29"/>
      <c r="WRH258" s="29"/>
      <c r="WRI258" s="29"/>
      <c r="WRJ258" s="29"/>
      <c r="WRK258" s="29"/>
      <c r="WRL258" s="29"/>
      <c r="WRM258" s="29"/>
      <c r="WRN258" s="29"/>
      <c r="WRO258" s="29"/>
      <c r="WRP258" s="29"/>
      <c r="WRQ258" s="29"/>
      <c r="WRR258" s="29"/>
      <c r="WRS258" s="29"/>
      <c r="WRT258" s="29"/>
      <c r="WRU258" s="29"/>
      <c r="WRV258" s="29"/>
      <c r="WRW258" s="29"/>
      <c r="WRX258" s="29"/>
      <c r="WRY258" s="29"/>
      <c r="WRZ258" s="29"/>
      <c r="WSA258" s="29"/>
      <c r="WSB258" s="29"/>
      <c r="WSC258" s="29"/>
      <c r="WSD258" s="29"/>
      <c r="WSE258" s="29"/>
      <c r="WSF258" s="29"/>
      <c r="WSG258" s="29"/>
      <c r="WSH258" s="29"/>
      <c r="WSI258" s="29"/>
      <c r="WSJ258" s="29"/>
      <c r="WSK258" s="29"/>
      <c r="WSL258" s="29"/>
      <c r="WSM258" s="29"/>
      <c r="WSN258" s="29"/>
      <c r="WSO258" s="29"/>
      <c r="WSP258" s="29"/>
      <c r="WSQ258" s="29"/>
      <c r="WSR258" s="29"/>
      <c r="WSS258" s="29"/>
      <c r="WST258" s="29"/>
      <c r="WSU258" s="29"/>
      <c r="WSV258" s="29"/>
      <c r="WSW258" s="29"/>
      <c r="WSX258" s="29"/>
      <c r="WSY258" s="29"/>
      <c r="WSZ258" s="29"/>
      <c r="WTA258" s="29"/>
      <c r="WTB258" s="29"/>
      <c r="WTC258" s="29"/>
      <c r="WTD258" s="29"/>
      <c r="WTE258" s="29"/>
      <c r="WTF258" s="29"/>
      <c r="WTG258" s="29"/>
      <c r="WTH258" s="29"/>
      <c r="WTI258" s="29"/>
      <c r="WTJ258" s="29"/>
      <c r="WTK258" s="29"/>
      <c r="WTL258" s="29"/>
      <c r="WTM258" s="29"/>
      <c r="WTN258" s="29"/>
      <c r="WTO258" s="29"/>
      <c r="WTP258" s="29"/>
      <c r="WTQ258" s="29"/>
      <c r="WTR258" s="29"/>
      <c r="WTS258" s="29"/>
      <c r="WTT258" s="29"/>
      <c r="WTU258" s="29"/>
      <c r="WTV258" s="29"/>
      <c r="WTW258" s="29"/>
      <c r="WTX258" s="29"/>
      <c r="WTY258" s="29"/>
      <c r="WTZ258" s="29"/>
      <c r="WUA258" s="29"/>
      <c r="WUB258" s="29"/>
      <c r="WUC258" s="29"/>
      <c r="WUD258" s="29"/>
      <c r="WUE258" s="29"/>
      <c r="WUF258" s="29"/>
      <c r="WUG258" s="29"/>
      <c r="WUH258" s="29"/>
      <c r="WUI258" s="29"/>
      <c r="WUJ258" s="29"/>
      <c r="WUK258" s="29"/>
      <c r="WUL258" s="29"/>
      <c r="WUM258" s="29"/>
      <c r="WUN258" s="29"/>
      <c r="WUO258" s="29"/>
      <c r="WUP258" s="29"/>
      <c r="WUQ258" s="29"/>
      <c r="WUR258" s="29"/>
      <c r="WUS258" s="29"/>
      <c r="WUT258" s="29"/>
      <c r="WUU258" s="29"/>
      <c r="WUV258" s="29"/>
      <c r="WUW258" s="29"/>
      <c r="WUX258" s="29"/>
      <c r="WUY258" s="29"/>
      <c r="WUZ258" s="29"/>
      <c r="WVA258" s="29"/>
      <c r="WVB258" s="29"/>
      <c r="WVC258" s="29"/>
      <c r="WVD258" s="29"/>
      <c r="WVE258" s="29"/>
      <c r="WVF258" s="29"/>
      <c r="WVG258" s="29"/>
      <c r="WVH258" s="29"/>
      <c r="WVI258" s="29"/>
      <c r="WVJ258" s="29"/>
      <c r="WVK258" s="29"/>
      <c r="WVL258" s="29"/>
      <c r="WVM258" s="29"/>
      <c r="WVN258" s="29"/>
      <c r="WVO258" s="29"/>
      <c r="WVP258" s="29"/>
      <c r="WVQ258" s="29"/>
      <c r="WVR258" s="29"/>
      <c r="WVS258" s="29"/>
      <c r="WVT258" s="29"/>
      <c r="WVU258" s="29"/>
      <c r="WVV258" s="29"/>
      <c r="WVW258" s="29"/>
      <c r="WVX258" s="29"/>
      <c r="WVY258" s="29"/>
      <c r="WVZ258" s="29"/>
      <c r="WWA258" s="29"/>
      <c r="WWB258" s="29"/>
      <c r="WWC258" s="29"/>
      <c r="WWD258" s="29"/>
      <c r="WWE258" s="29"/>
      <c r="WWF258" s="29"/>
      <c r="WWG258" s="29"/>
      <c r="WWH258" s="29"/>
      <c r="WWI258" s="29"/>
      <c r="WWJ258" s="29"/>
      <c r="WWK258" s="29"/>
      <c r="WWL258" s="29"/>
      <c r="WWM258" s="29"/>
      <c r="WWN258" s="29"/>
      <c r="WWO258" s="29"/>
      <c r="WWP258" s="29"/>
      <c r="WWQ258" s="29"/>
      <c r="WWR258" s="29"/>
      <c r="WWS258" s="29"/>
      <c r="WWT258" s="29"/>
      <c r="WWU258" s="29"/>
      <c r="WWV258" s="29"/>
      <c r="WWW258" s="29"/>
      <c r="WWX258" s="29"/>
      <c r="WWY258" s="29"/>
      <c r="WWZ258" s="29"/>
      <c r="WXA258" s="29"/>
      <c r="WXB258" s="29"/>
      <c r="WXC258" s="29"/>
      <c r="WXD258" s="29"/>
      <c r="WXE258" s="29"/>
      <c r="WXF258" s="29"/>
      <c r="WXG258" s="29"/>
      <c r="WXH258" s="29"/>
      <c r="WXI258" s="29"/>
      <c r="WXJ258" s="29"/>
      <c r="WXK258" s="29"/>
      <c r="WXL258" s="29"/>
      <c r="WXM258" s="29"/>
      <c r="WXN258" s="29"/>
      <c r="WXO258" s="29"/>
      <c r="WXP258" s="29"/>
      <c r="WXQ258" s="29"/>
      <c r="WXR258" s="29"/>
      <c r="WXS258" s="29"/>
      <c r="WXT258" s="29"/>
      <c r="WXU258" s="29"/>
      <c r="WXV258" s="29"/>
      <c r="WXW258" s="29"/>
      <c r="WXX258" s="29"/>
      <c r="WXY258" s="29"/>
      <c r="WXZ258" s="29"/>
      <c r="WYA258" s="29"/>
      <c r="WYB258" s="29"/>
      <c r="WYC258" s="29"/>
      <c r="WYD258" s="29"/>
      <c r="WYE258" s="29"/>
      <c r="WYF258" s="29"/>
      <c r="WYG258" s="29"/>
      <c r="WYH258" s="29"/>
      <c r="WYI258" s="29"/>
      <c r="WYJ258" s="29"/>
      <c r="WYK258" s="29"/>
      <c r="WYL258" s="29"/>
      <c r="WYM258" s="29"/>
      <c r="WYN258" s="29"/>
      <c r="WYO258" s="29"/>
      <c r="WYP258" s="29"/>
      <c r="WYQ258" s="29"/>
      <c r="WYR258" s="29"/>
      <c r="WYS258" s="29"/>
      <c r="WYT258" s="29"/>
      <c r="WYU258" s="29"/>
      <c r="WYV258" s="29"/>
      <c r="WYW258" s="29"/>
      <c r="WYX258" s="29"/>
      <c r="WYY258" s="29"/>
      <c r="WYZ258" s="29"/>
      <c r="WZA258" s="29"/>
      <c r="WZB258" s="29"/>
      <c r="WZC258" s="29"/>
      <c r="WZD258" s="29"/>
      <c r="WZE258" s="29"/>
      <c r="WZF258" s="29"/>
      <c r="WZG258" s="29"/>
      <c r="WZH258" s="29"/>
      <c r="WZI258" s="29"/>
      <c r="WZJ258" s="29"/>
      <c r="WZK258" s="29"/>
      <c r="WZL258" s="29"/>
      <c r="WZM258" s="29"/>
      <c r="WZN258" s="29"/>
      <c r="WZO258" s="29"/>
      <c r="WZP258" s="29"/>
      <c r="WZQ258" s="29"/>
      <c r="WZR258" s="29"/>
      <c r="WZS258" s="29"/>
      <c r="WZT258" s="29"/>
      <c r="WZU258" s="29"/>
      <c r="WZV258" s="29"/>
      <c r="WZW258" s="29"/>
      <c r="WZX258" s="29"/>
      <c r="WZY258" s="29"/>
      <c r="WZZ258" s="29"/>
      <c r="XAA258" s="29"/>
      <c r="XAB258" s="29"/>
      <c r="XAC258" s="29"/>
      <c r="XAD258" s="29"/>
      <c r="XAE258" s="29"/>
      <c r="XAF258" s="29"/>
      <c r="XAG258" s="29"/>
      <c r="XAH258" s="29"/>
      <c r="XAI258" s="29"/>
      <c r="XAJ258" s="29"/>
      <c r="XAK258" s="29"/>
      <c r="XAL258" s="29"/>
      <c r="XAM258" s="29"/>
      <c r="XAN258" s="29"/>
      <c r="XAO258" s="29"/>
      <c r="XAP258" s="29"/>
      <c r="XAQ258" s="29"/>
      <c r="XAR258" s="29"/>
      <c r="XAS258" s="29"/>
      <c r="XAT258" s="29"/>
      <c r="XAU258" s="29"/>
      <c r="XAV258" s="29"/>
      <c r="XAW258" s="29"/>
      <c r="XAX258" s="29"/>
      <c r="XAY258" s="29"/>
      <c r="XAZ258" s="29"/>
      <c r="XBA258" s="29"/>
      <c r="XBB258" s="29"/>
      <c r="XBC258" s="29"/>
      <c r="XBD258" s="29"/>
      <c r="XBE258" s="29"/>
      <c r="XBF258" s="29"/>
      <c r="XBG258" s="29"/>
      <c r="XBH258" s="29"/>
      <c r="XBI258" s="29"/>
      <c r="XBJ258" s="29"/>
      <c r="XBK258" s="29"/>
      <c r="XBL258" s="29"/>
      <c r="XBM258" s="29"/>
      <c r="XBN258" s="29"/>
      <c r="XBO258" s="29"/>
      <c r="XBP258" s="29"/>
      <c r="XBQ258" s="29"/>
      <c r="XBR258" s="29"/>
      <c r="XBS258" s="29"/>
      <c r="XBT258" s="29"/>
      <c r="XBU258" s="29"/>
      <c r="XBV258" s="29"/>
      <c r="XBW258" s="29"/>
      <c r="XBX258" s="29"/>
      <c r="XBY258" s="29"/>
      <c r="XBZ258" s="29"/>
      <c r="XCA258" s="29"/>
      <c r="XCB258" s="29"/>
      <c r="XCC258" s="29"/>
      <c r="XCD258" s="29"/>
      <c r="XCE258" s="29"/>
      <c r="XCF258" s="29"/>
      <c r="XCG258" s="29"/>
      <c r="XCH258" s="29"/>
      <c r="XCI258" s="29"/>
      <c r="XCJ258" s="29"/>
      <c r="XCK258" s="29"/>
      <c r="XCL258" s="29"/>
      <c r="XCM258" s="29"/>
      <c r="XCN258" s="29"/>
      <c r="XCO258" s="29"/>
      <c r="XCP258" s="29"/>
      <c r="XCQ258" s="29"/>
      <c r="XCR258" s="29"/>
      <c r="XCS258" s="29"/>
      <c r="XCT258" s="29"/>
      <c r="XCU258" s="29"/>
      <c r="XCV258" s="29"/>
      <c r="XCW258" s="29"/>
      <c r="XCX258" s="29"/>
      <c r="XCY258" s="29"/>
      <c r="XCZ258" s="29"/>
      <c r="XDA258" s="29"/>
      <c r="XDB258" s="29"/>
      <c r="XDC258" s="29"/>
      <c r="XDD258" s="29"/>
      <c r="XDE258" s="29"/>
      <c r="XDF258" s="29"/>
      <c r="XDG258" s="29"/>
      <c r="XDH258" s="29"/>
      <c r="XDI258" s="29"/>
      <c r="XDJ258" s="29"/>
      <c r="XDK258" s="29"/>
      <c r="XDL258" s="29"/>
      <c r="XDM258" s="29"/>
      <c r="XDN258" s="29"/>
      <c r="XDO258" s="29"/>
      <c r="XDP258" s="29"/>
      <c r="XDQ258" s="29"/>
      <c r="XDR258" s="29"/>
      <c r="XDS258" s="29"/>
      <c r="XDT258" s="29"/>
      <c r="XDU258" s="29"/>
      <c r="XDV258" s="29"/>
      <c r="XDW258" s="29"/>
      <c r="XDX258" s="29"/>
      <c r="XDY258" s="29"/>
      <c r="XDZ258" s="29"/>
      <c r="XEA258" s="29"/>
      <c r="XEB258" s="29"/>
      <c r="XEC258" s="29"/>
      <c r="XED258" s="29"/>
      <c r="XEE258" s="29"/>
      <c r="XEF258" s="29"/>
      <c r="XEG258" s="29"/>
      <c r="XEH258" s="29"/>
      <c r="XEI258" s="29"/>
      <c r="XEJ258" s="29"/>
      <c r="XEK258" s="29"/>
      <c r="XEL258" s="29"/>
      <c r="XEM258" s="29"/>
      <c r="XEN258" s="29"/>
      <c r="XEO258" s="29"/>
      <c r="XEP258" s="29"/>
      <c r="XEQ258" s="29"/>
      <c r="XER258" s="29"/>
      <c r="XES258" s="29"/>
      <c r="XET258" s="29"/>
      <c r="XEU258" s="29"/>
      <c r="XEV258" s="29"/>
      <c r="XEW258" s="29"/>
      <c r="XEX258" s="29"/>
      <c r="XEY258" s="29"/>
      <c r="XEZ258" s="29"/>
      <c r="XFA258" s="29"/>
      <c r="XFB258" s="29"/>
      <c r="XFC258" s="29"/>
      <c r="XFD258" s="29"/>
    </row>
    <row r="259" spans="1:16384" s="38" customFormat="1">
      <c r="A259" s="3" t="s">
        <v>215</v>
      </c>
      <c r="B259" s="3" t="s">
        <v>216</v>
      </c>
      <c r="C259" s="111" t="s">
        <v>14</v>
      </c>
      <c r="D259" s="29" t="s">
        <v>1625</v>
      </c>
      <c r="E259" s="29" t="s">
        <v>1621</v>
      </c>
      <c r="F259" s="29" t="s">
        <v>1626</v>
      </c>
      <c r="G259" s="29" t="s">
        <v>1627</v>
      </c>
      <c r="H259" s="29" t="s">
        <v>1624</v>
      </c>
      <c r="I259" s="72">
        <v>9990</v>
      </c>
      <c r="J259" s="72">
        <v>1998</v>
      </c>
      <c r="K259" s="103">
        <f t="shared" si="0"/>
        <v>7992</v>
      </c>
      <c r="L259" s="72"/>
      <c r="M259" s="72"/>
      <c r="N259" s="72"/>
      <c r="O259" s="72"/>
      <c r="P259" s="72"/>
      <c r="Q259" s="72"/>
      <c r="R259" s="72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  <c r="CX259" s="29"/>
      <c r="CY259" s="29"/>
      <c r="CZ259" s="29"/>
      <c r="DA259" s="29"/>
      <c r="DB259" s="29"/>
      <c r="DC259" s="29"/>
      <c r="DD259" s="29"/>
      <c r="DE259" s="29"/>
      <c r="DF259" s="29"/>
      <c r="DG259" s="29"/>
      <c r="DH259" s="29"/>
      <c r="DI259" s="29"/>
      <c r="DJ259" s="29"/>
      <c r="DK259" s="29"/>
      <c r="DL259" s="29"/>
      <c r="DM259" s="29"/>
      <c r="DN259" s="29"/>
      <c r="DO259" s="29"/>
      <c r="DP259" s="29"/>
      <c r="DQ259" s="29"/>
      <c r="DR259" s="29"/>
      <c r="DS259" s="29"/>
      <c r="DT259" s="29"/>
      <c r="DU259" s="29"/>
      <c r="DV259" s="29"/>
      <c r="DW259" s="29"/>
      <c r="DX259" s="29"/>
      <c r="DY259" s="29"/>
      <c r="DZ259" s="29"/>
      <c r="EA259" s="29"/>
      <c r="EB259" s="29"/>
      <c r="EC259" s="29"/>
      <c r="ED259" s="29"/>
      <c r="EE259" s="29"/>
      <c r="EF259" s="29"/>
      <c r="EG259" s="29"/>
      <c r="EH259" s="29"/>
      <c r="EI259" s="29"/>
      <c r="EJ259" s="29"/>
      <c r="EK259" s="29"/>
      <c r="EL259" s="29"/>
      <c r="EM259" s="29"/>
      <c r="EN259" s="29"/>
      <c r="EO259" s="29"/>
      <c r="EP259" s="29"/>
      <c r="EQ259" s="29"/>
      <c r="ER259" s="29"/>
      <c r="ES259" s="29"/>
      <c r="ET259" s="29"/>
      <c r="EU259" s="29"/>
      <c r="EV259" s="29"/>
      <c r="EW259" s="29"/>
      <c r="EX259" s="29"/>
      <c r="EY259" s="29"/>
      <c r="EZ259" s="29"/>
      <c r="FA259" s="29"/>
      <c r="FB259" s="29"/>
      <c r="FC259" s="29"/>
      <c r="FD259" s="29"/>
      <c r="FE259" s="29"/>
      <c r="FF259" s="29"/>
      <c r="FG259" s="29"/>
      <c r="FH259" s="29"/>
      <c r="FI259" s="29"/>
      <c r="FJ259" s="29"/>
      <c r="FK259" s="29"/>
      <c r="FL259" s="29"/>
      <c r="FM259" s="29"/>
      <c r="FN259" s="29"/>
      <c r="FO259" s="29"/>
      <c r="FP259" s="29"/>
      <c r="FQ259" s="29"/>
      <c r="FR259" s="29"/>
      <c r="FS259" s="29"/>
      <c r="FT259" s="29"/>
      <c r="FU259" s="29"/>
      <c r="FV259" s="29"/>
      <c r="FW259" s="29"/>
      <c r="FX259" s="29"/>
      <c r="FY259" s="29"/>
      <c r="FZ259" s="29"/>
      <c r="GA259" s="29"/>
      <c r="GB259" s="29"/>
      <c r="GC259" s="29"/>
      <c r="GD259" s="29"/>
      <c r="GE259" s="29"/>
      <c r="GF259" s="29"/>
      <c r="GG259" s="29"/>
      <c r="GH259" s="29"/>
      <c r="GI259" s="29"/>
      <c r="GJ259" s="29"/>
      <c r="GK259" s="29"/>
      <c r="GL259" s="29"/>
      <c r="GM259" s="29"/>
      <c r="GN259" s="29"/>
      <c r="GO259" s="29"/>
      <c r="GP259" s="29"/>
      <c r="GQ259" s="29"/>
      <c r="GR259" s="29"/>
      <c r="GS259" s="29"/>
      <c r="GT259" s="29"/>
      <c r="GU259" s="29"/>
      <c r="GV259" s="29"/>
      <c r="GW259" s="29"/>
      <c r="GX259" s="29"/>
      <c r="GY259" s="29"/>
      <c r="GZ259" s="29"/>
      <c r="HA259" s="29"/>
      <c r="HB259" s="29"/>
      <c r="HC259" s="29"/>
      <c r="HD259" s="29"/>
      <c r="HE259" s="29"/>
      <c r="HF259" s="29"/>
      <c r="HG259" s="29"/>
      <c r="HH259" s="29"/>
      <c r="HI259" s="29"/>
      <c r="HJ259" s="29"/>
      <c r="HK259" s="29"/>
      <c r="HL259" s="29"/>
      <c r="HM259" s="29"/>
      <c r="HN259" s="29"/>
      <c r="HO259" s="29"/>
      <c r="HP259" s="29"/>
      <c r="HQ259" s="29"/>
      <c r="HR259" s="29"/>
      <c r="HS259" s="29"/>
      <c r="HT259" s="29"/>
      <c r="HU259" s="29"/>
      <c r="HV259" s="29"/>
      <c r="HW259" s="29"/>
      <c r="HX259" s="29"/>
      <c r="HY259" s="29"/>
      <c r="HZ259" s="29"/>
      <c r="IA259" s="29"/>
      <c r="IB259" s="29"/>
      <c r="IC259" s="29"/>
      <c r="ID259" s="29"/>
      <c r="IE259" s="29"/>
      <c r="IF259" s="29"/>
      <c r="IG259" s="29"/>
      <c r="IH259" s="29"/>
      <c r="II259" s="29"/>
      <c r="IJ259" s="29"/>
      <c r="IK259" s="29"/>
      <c r="IL259" s="29"/>
      <c r="IM259" s="29"/>
      <c r="IN259" s="29"/>
      <c r="IO259" s="29"/>
      <c r="IP259" s="29"/>
      <c r="IQ259" s="29"/>
      <c r="IR259" s="29"/>
      <c r="IS259" s="29"/>
      <c r="IT259" s="29"/>
      <c r="IU259" s="29"/>
      <c r="IV259" s="29"/>
      <c r="IW259" s="29"/>
      <c r="IX259" s="29"/>
      <c r="IY259" s="29"/>
      <c r="IZ259" s="29"/>
      <c r="JA259" s="29"/>
      <c r="JB259" s="29"/>
      <c r="JC259" s="29"/>
      <c r="JD259" s="29"/>
      <c r="JE259" s="29"/>
      <c r="JF259" s="29"/>
      <c r="JG259" s="29"/>
      <c r="JH259" s="29"/>
      <c r="JI259" s="29"/>
      <c r="JJ259" s="29"/>
      <c r="JK259" s="29"/>
      <c r="JL259" s="29"/>
      <c r="JM259" s="29"/>
      <c r="JN259" s="29"/>
      <c r="JO259" s="29"/>
      <c r="JP259" s="29"/>
      <c r="JQ259" s="29"/>
      <c r="JR259" s="29"/>
      <c r="JS259" s="29"/>
      <c r="JT259" s="29"/>
      <c r="JU259" s="29"/>
      <c r="JV259" s="29"/>
      <c r="JW259" s="29"/>
      <c r="JX259" s="29"/>
      <c r="JY259" s="29"/>
      <c r="JZ259" s="29"/>
      <c r="KA259" s="29"/>
      <c r="KB259" s="29"/>
      <c r="KC259" s="29"/>
      <c r="KD259" s="29"/>
      <c r="KE259" s="29"/>
      <c r="KF259" s="29"/>
      <c r="KG259" s="29"/>
      <c r="KH259" s="29"/>
      <c r="KI259" s="29"/>
      <c r="KJ259" s="29"/>
      <c r="KK259" s="29"/>
      <c r="KL259" s="29"/>
      <c r="KM259" s="29"/>
      <c r="KN259" s="29"/>
      <c r="KO259" s="29"/>
      <c r="KP259" s="29"/>
      <c r="KQ259" s="29"/>
      <c r="KR259" s="29"/>
      <c r="KS259" s="29"/>
      <c r="KT259" s="29"/>
      <c r="KU259" s="29"/>
      <c r="KV259" s="29"/>
      <c r="KW259" s="29"/>
      <c r="KX259" s="29"/>
      <c r="KY259" s="29"/>
      <c r="KZ259" s="29"/>
      <c r="LA259" s="29"/>
      <c r="LB259" s="29"/>
      <c r="LC259" s="29"/>
      <c r="LD259" s="29"/>
      <c r="LE259" s="29"/>
      <c r="LF259" s="29"/>
      <c r="LG259" s="29"/>
      <c r="LH259" s="29"/>
      <c r="LI259" s="29"/>
      <c r="LJ259" s="29"/>
      <c r="LK259" s="29"/>
      <c r="LL259" s="29"/>
      <c r="LM259" s="29"/>
      <c r="LN259" s="29"/>
      <c r="LO259" s="29"/>
      <c r="LP259" s="29"/>
      <c r="LQ259" s="29"/>
      <c r="LR259" s="29"/>
      <c r="LS259" s="29"/>
      <c r="LT259" s="29"/>
      <c r="LU259" s="29"/>
      <c r="LV259" s="29"/>
      <c r="LW259" s="29"/>
      <c r="LX259" s="29"/>
      <c r="LY259" s="29"/>
      <c r="LZ259" s="29"/>
      <c r="MA259" s="29"/>
      <c r="MB259" s="29"/>
      <c r="MC259" s="29"/>
      <c r="MD259" s="29"/>
      <c r="ME259" s="29"/>
      <c r="MF259" s="29"/>
      <c r="MG259" s="29"/>
      <c r="MH259" s="29"/>
      <c r="MI259" s="29"/>
      <c r="MJ259" s="29"/>
      <c r="MK259" s="29"/>
      <c r="ML259" s="29"/>
      <c r="MM259" s="29"/>
      <c r="MN259" s="29"/>
      <c r="MO259" s="29"/>
      <c r="MP259" s="29"/>
      <c r="MQ259" s="29"/>
      <c r="MR259" s="29"/>
      <c r="MS259" s="29"/>
      <c r="MT259" s="29"/>
      <c r="MU259" s="29"/>
      <c r="MV259" s="29"/>
      <c r="MW259" s="29"/>
      <c r="MX259" s="29"/>
      <c r="MY259" s="29"/>
      <c r="MZ259" s="29"/>
      <c r="NA259" s="29"/>
      <c r="NB259" s="29"/>
      <c r="NC259" s="29"/>
      <c r="ND259" s="29"/>
      <c r="NE259" s="29"/>
      <c r="NF259" s="29"/>
      <c r="NG259" s="29"/>
      <c r="NH259" s="29"/>
      <c r="NI259" s="29"/>
      <c r="NJ259" s="29"/>
      <c r="NK259" s="29"/>
      <c r="NL259" s="29"/>
      <c r="NM259" s="29"/>
      <c r="NN259" s="29"/>
      <c r="NO259" s="29"/>
      <c r="NP259" s="29"/>
      <c r="NQ259" s="29"/>
      <c r="NR259" s="29"/>
      <c r="NS259" s="29"/>
      <c r="NT259" s="29"/>
      <c r="NU259" s="29"/>
      <c r="NV259" s="29"/>
      <c r="NW259" s="29"/>
      <c r="NX259" s="29"/>
      <c r="NY259" s="29"/>
      <c r="NZ259" s="29"/>
      <c r="OA259" s="29"/>
      <c r="OB259" s="29"/>
      <c r="OC259" s="29"/>
      <c r="OD259" s="29"/>
      <c r="OE259" s="29"/>
      <c r="OF259" s="29"/>
      <c r="OG259" s="29"/>
      <c r="OH259" s="29"/>
      <c r="OI259" s="29"/>
      <c r="OJ259" s="29"/>
      <c r="OK259" s="29"/>
      <c r="OL259" s="29"/>
      <c r="OM259" s="29"/>
      <c r="ON259" s="29"/>
      <c r="OO259" s="29"/>
      <c r="OP259" s="29"/>
      <c r="OQ259" s="29"/>
      <c r="OR259" s="29"/>
      <c r="OS259" s="29"/>
      <c r="OT259" s="29"/>
      <c r="OU259" s="29"/>
      <c r="OV259" s="29"/>
      <c r="OW259" s="29"/>
      <c r="OX259" s="29"/>
      <c r="OY259" s="29"/>
      <c r="OZ259" s="29"/>
      <c r="PA259" s="29"/>
      <c r="PB259" s="29"/>
      <c r="PC259" s="29"/>
      <c r="PD259" s="29"/>
      <c r="PE259" s="29"/>
      <c r="PF259" s="29"/>
      <c r="PG259" s="29"/>
      <c r="PH259" s="29"/>
      <c r="PI259" s="29"/>
      <c r="PJ259" s="29"/>
      <c r="PK259" s="29"/>
      <c r="PL259" s="29"/>
      <c r="PM259" s="29"/>
      <c r="PN259" s="29"/>
      <c r="PO259" s="29"/>
      <c r="PP259" s="29"/>
      <c r="PQ259" s="29"/>
      <c r="PR259" s="29"/>
      <c r="PS259" s="29"/>
      <c r="PT259" s="29"/>
      <c r="PU259" s="29"/>
      <c r="PV259" s="29"/>
      <c r="PW259" s="29"/>
      <c r="PX259" s="29"/>
      <c r="PY259" s="29"/>
      <c r="PZ259" s="29"/>
      <c r="QA259" s="29"/>
      <c r="QB259" s="29"/>
      <c r="QC259" s="29"/>
      <c r="QD259" s="29"/>
      <c r="QE259" s="29"/>
      <c r="QF259" s="29"/>
      <c r="QG259" s="29"/>
      <c r="QH259" s="29"/>
      <c r="QI259" s="29"/>
      <c r="QJ259" s="29"/>
      <c r="QK259" s="29"/>
      <c r="QL259" s="29"/>
      <c r="QM259" s="29"/>
      <c r="QN259" s="29"/>
      <c r="QO259" s="29"/>
      <c r="QP259" s="29"/>
      <c r="QQ259" s="29"/>
      <c r="QR259" s="29"/>
      <c r="QS259" s="29"/>
      <c r="QT259" s="29"/>
      <c r="QU259" s="29"/>
      <c r="QV259" s="29"/>
      <c r="QW259" s="29"/>
      <c r="QX259" s="29"/>
      <c r="QY259" s="29"/>
      <c r="QZ259" s="29"/>
      <c r="RA259" s="29"/>
      <c r="RB259" s="29"/>
      <c r="RC259" s="29"/>
      <c r="RD259" s="29"/>
      <c r="RE259" s="29"/>
      <c r="RF259" s="29"/>
      <c r="RG259" s="29"/>
      <c r="RH259" s="29"/>
      <c r="RI259" s="29"/>
      <c r="RJ259" s="29"/>
      <c r="RK259" s="29"/>
      <c r="RL259" s="29"/>
      <c r="RM259" s="29"/>
      <c r="RN259" s="29"/>
      <c r="RO259" s="29"/>
      <c r="RP259" s="29"/>
      <c r="RQ259" s="29"/>
      <c r="RR259" s="29"/>
      <c r="RS259" s="29"/>
      <c r="RT259" s="29"/>
      <c r="RU259" s="29"/>
      <c r="RV259" s="29"/>
      <c r="RW259" s="29"/>
      <c r="RX259" s="29"/>
      <c r="RY259" s="29"/>
      <c r="RZ259" s="29"/>
      <c r="SA259" s="29"/>
      <c r="SB259" s="29"/>
      <c r="SC259" s="29"/>
      <c r="SD259" s="29"/>
      <c r="SE259" s="29"/>
      <c r="SF259" s="29"/>
      <c r="SG259" s="29"/>
      <c r="SH259" s="29"/>
      <c r="SI259" s="29"/>
      <c r="SJ259" s="29"/>
      <c r="SK259" s="29"/>
      <c r="SL259" s="29"/>
      <c r="SM259" s="29"/>
      <c r="SN259" s="29"/>
      <c r="SO259" s="29"/>
      <c r="SP259" s="29"/>
      <c r="SQ259" s="29"/>
      <c r="SR259" s="29"/>
      <c r="SS259" s="29"/>
      <c r="ST259" s="29"/>
      <c r="SU259" s="29"/>
      <c r="SV259" s="29"/>
      <c r="SW259" s="29"/>
      <c r="SX259" s="29"/>
      <c r="SY259" s="29"/>
      <c r="SZ259" s="29"/>
      <c r="TA259" s="29"/>
      <c r="TB259" s="29"/>
      <c r="TC259" s="29"/>
      <c r="TD259" s="29"/>
      <c r="TE259" s="29"/>
      <c r="TF259" s="29"/>
      <c r="TG259" s="29"/>
      <c r="TH259" s="29"/>
      <c r="TI259" s="29"/>
      <c r="TJ259" s="29"/>
      <c r="TK259" s="29"/>
      <c r="TL259" s="29"/>
      <c r="TM259" s="29"/>
      <c r="TN259" s="29"/>
      <c r="TO259" s="29"/>
      <c r="TP259" s="29"/>
      <c r="TQ259" s="29"/>
      <c r="TR259" s="29"/>
      <c r="TS259" s="29"/>
      <c r="TT259" s="29"/>
      <c r="TU259" s="29"/>
      <c r="TV259" s="29"/>
      <c r="TW259" s="29"/>
      <c r="TX259" s="29"/>
      <c r="TY259" s="29"/>
      <c r="TZ259" s="29"/>
      <c r="UA259" s="29"/>
      <c r="UB259" s="29"/>
      <c r="UC259" s="29"/>
      <c r="UD259" s="29"/>
      <c r="UE259" s="29"/>
      <c r="UF259" s="29"/>
      <c r="UG259" s="29"/>
      <c r="UH259" s="29"/>
      <c r="UI259" s="29"/>
      <c r="UJ259" s="29"/>
      <c r="UK259" s="29"/>
      <c r="UL259" s="29"/>
      <c r="UM259" s="29"/>
      <c r="UN259" s="29"/>
      <c r="UO259" s="29"/>
      <c r="UP259" s="29"/>
      <c r="UQ259" s="29"/>
      <c r="UR259" s="29"/>
      <c r="US259" s="29"/>
      <c r="UT259" s="29"/>
      <c r="UU259" s="29"/>
      <c r="UV259" s="29"/>
      <c r="UW259" s="29"/>
      <c r="UX259" s="29"/>
      <c r="UY259" s="29"/>
      <c r="UZ259" s="29"/>
      <c r="VA259" s="29"/>
      <c r="VB259" s="29"/>
      <c r="VC259" s="29"/>
      <c r="VD259" s="29"/>
      <c r="VE259" s="29"/>
      <c r="VF259" s="29"/>
      <c r="VG259" s="29"/>
      <c r="VH259" s="29"/>
      <c r="VI259" s="29"/>
      <c r="VJ259" s="29"/>
      <c r="VK259" s="29"/>
      <c r="VL259" s="29"/>
      <c r="VM259" s="29"/>
      <c r="VN259" s="29"/>
      <c r="VO259" s="29"/>
      <c r="VP259" s="29"/>
      <c r="VQ259" s="29"/>
      <c r="VR259" s="29"/>
      <c r="VS259" s="29"/>
      <c r="VT259" s="29"/>
      <c r="VU259" s="29"/>
      <c r="VV259" s="29"/>
      <c r="VW259" s="29"/>
      <c r="VX259" s="29"/>
      <c r="VY259" s="29"/>
      <c r="VZ259" s="29"/>
      <c r="WA259" s="29"/>
      <c r="WB259" s="29"/>
      <c r="WC259" s="29"/>
      <c r="WD259" s="29"/>
      <c r="WE259" s="29"/>
      <c r="WF259" s="29"/>
      <c r="WG259" s="29"/>
      <c r="WH259" s="29"/>
      <c r="WI259" s="29"/>
      <c r="WJ259" s="29"/>
      <c r="WK259" s="29"/>
      <c r="WL259" s="29"/>
      <c r="WM259" s="29"/>
      <c r="WN259" s="29"/>
      <c r="WO259" s="29"/>
      <c r="WP259" s="29"/>
      <c r="WQ259" s="29"/>
      <c r="WR259" s="29"/>
      <c r="WS259" s="29"/>
      <c r="WT259" s="29"/>
      <c r="WU259" s="29"/>
      <c r="WV259" s="29"/>
      <c r="WW259" s="29"/>
      <c r="WX259" s="29"/>
      <c r="WY259" s="29"/>
      <c r="WZ259" s="29"/>
      <c r="XA259" s="29"/>
      <c r="XB259" s="29"/>
      <c r="XC259" s="29"/>
      <c r="XD259" s="29"/>
      <c r="XE259" s="29"/>
      <c r="XF259" s="29"/>
      <c r="XG259" s="29"/>
      <c r="XH259" s="29"/>
      <c r="XI259" s="29"/>
      <c r="XJ259" s="29"/>
      <c r="XK259" s="29"/>
      <c r="XL259" s="29"/>
      <c r="XM259" s="29"/>
      <c r="XN259" s="29"/>
      <c r="XO259" s="29"/>
      <c r="XP259" s="29"/>
      <c r="XQ259" s="29"/>
      <c r="XR259" s="29"/>
      <c r="XS259" s="29"/>
      <c r="XT259" s="29"/>
      <c r="XU259" s="29"/>
      <c r="XV259" s="29"/>
      <c r="XW259" s="29"/>
      <c r="XX259" s="29"/>
      <c r="XY259" s="29"/>
      <c r="XZ259" s="29"/>
      <c r="YA259" s="29"/>
      <c r="YB259" s="29"/>
      <c r="YC259" s="29"/>
      <c r="YD259" s="29"/>
      <c r="YE259" s="29"/>
      <c r="YF259" s="29"/>
      <c r="YG259" s="29"/>
      <c r="YH259" s="29"/>
      <c r="YI259" s="29"/>
      <c r="YJ259" s="29"/>
      <c r="YK259" s="29"/>
      <c r="YL259" s="29"/>
      <c r="YM259" s="29"/>
      <c r="YN259" s="29"/>
      <c r="YO259" s="29"/>
      <c r="YP259" s="29"/>
      <c r="YQ259" s="29"/>
      <c r="YR259" s="29"/>
      <c r="YS259" s="29"/>
      <c r="YT259" s="29"/>
      <c r="YU259" s="29"/>
      <c r="YV259" s="29"/>
      <c r="YW259" s="29"/>
      <c r="YX259" s="29"/>
      <c r="YY259" s="29"/>
      <c r="YZ259" s="29"/>
      <c r="ZA259" s="29"/>
      <c r="ZB259" s="29"/>
      <c r="ZC259" s="29"/>
      <c r="ZD259" s="29"/>
      <c r="ZE259" s="29"/>
      <c r="ZF259" s="29"/>
      <c r="ZG259" s="29"/>
      <c r="ZH259" s="29"/>
      <c r="ZI259" s="29"/>
      <c r="ZJ259" s="29"/>
      <c r="ZK259" s="29"/>
      <c r="ZL259" s="29"/>
      <c r="ZM259" s="29"/>
      <c r="ZN259" s="29"/>
      <c r="ZO259" s="29"/>
      <c r="ZP259" s="29"/>
      <c r="ZQ259" s="29"/>
      <c r="ZR259" s="29"/>
      <c r="ZS259" s="29"/>
      <c r="ZT259" s="29"/>
      <c r="ZU259" s="29"/>
      <c r="ZV259" s="29"/>
      <c r="ZW259" s="29"/>
      <c r="ZX259" s="29"/>
      <c r="ZY259" s="29"/>
      <c r="ZZ259" s="29"/>
      <c r="AAA259" s="29"/>
      <c r="AAB259" s="29"/>
      <c r="AAC259" s="29"/>
      <c r="AAD259" s="29"/>
      <c r="AAE259" s="29"/>
      <c r="AAF259" s="29"/>
      <c r="AAG259" s="29"/>
      <c r="AAH259" s="29"/>
      <c r="AAI259" s="29"/>
      <c r="AAJ259" s="29"/>
      <c r="AAK259" s="29"/>
      <c r="AAL259" s="29"/>
      <c r="AAM259" s="29"/>
      <c r="AAN259" s="29"/>
      <c r="AAO259" s="29"/>
      <c r="AAP259" s="29"/>
      <c r="AAQ259" s="29"/>
      <c r="AAR259" s="29"/>
      <c r="AAS259" s="29"/>
      <c r="AAT259" s="29"/>
      <c r="AAU259" s="29"/>
      <c r="AAV259" s="29"/>
      <c r="AAW259" s="29"/>
      <c r="AAX259" s="29"/>
      <c r="AAY259" s="29"/>
      <c r="AAZ259" s="29"/>
      <c r="ABA259" s="29"/>
      <c r="ABB259" s="29"/>
      <c r="ABC259" s="29"/>
      <c r="ABD259" s="29"/>
      <c r="ABE259" s="29"/>
      <c r="ABF259" s="29"/>
      <c r="ABG259" s="29"/>
      <c r="ABH259" s="29"/>
      <c r="ABI259" s="29"/>
      <c r="ABJ259" s="29"/>
      <c r="ABK259" s="29"/>
      <c r="ABL259" s="29"/>
      <c r="ABM259" s="29"/>
      <c r="ABN259" s="29"/>
      <c r="ABO259" s="29"/>
      <c r="ABP259" s="29"/>
      <c r="ABQ259" s="29"/>
      <c r="ABR259" s="29"/>
      <c r="ABS259" s="29"/>
      <c r="ABT259" s="29"/>
      <c r="ABU259" s="29"/>
      <c r="ABV259" s="29"/>
      <c r="ABW259" s="29"/>
      <c r="ABX259" s="29"/>
      <c r="ABY259" s="29"/>
      <c r="ABZ259" s="29"/>
      <c r="ACA259" s="29"/>
      <c r="ACB259" s="29"/>
      <c r="ACC259" s="29"/>
      <c r="ACD259" s="29"/>
      <c r="ACE259" s="29"/>
      <c r="ACF259" s="29"/>
      <c r="ACG259" s="29"/>
      <c r="ACH259" s="29"/>
      <c r="ACI259" s="29"/>
      <c r="ACJ259" s="29"/>
      <c r="ACK259" s="29"/>
      <c r="ACL259" s="29"/>
      <c r="ACM259" s="29"/>
      <c r="ACN259" s="29"/>
      <c r="ACO259" s="29"/>
      <c r="ACP259" s="29"/>
      <c r="ACQ259" s="29"/>
      <c r="ACR259" s="29"/>
      <c r="ACS259" s="29"/>
      <c r="ACT259" s="29"/>
      <c r="ACU259" s="29"/>
      <c r="ACV259" s="29"/>
      <c r="ACW259" s="29"/>
      <c r="ACX259" s="29"/>
      <c r="ACY259" s="29"/>
      <c r="ACZ259" s="29"/>
      <c r="ADA259" s="29"/>
      <c r="ADB259" s="29"/>
      <c r="ADC259" s="29"/>
      <c r="ADD259" s="29"/>
      <c r="ADE259" s="29"/>
      <c r="ADF259" s="29"/>
      <c r="ADG259" s="29"/>
      <c r="ADH259" s="29"/>
      <c r="ADI259" s="29"/>
      <c r="ADJ259" s="29"/>
      <c r="ADK259" s="29"/>
      <c r="ADL259" s="29"/>
      <c r="ADM259" s="29"/>
      <c r="ADN259" s="29"/>
      <c r="ADO259" s="29"/>
      <c r="ADP259" s="29"/>
      <c r="ADQ259" s="29"/>
      <c r="ADR259" s="29"/>
      <c r="ADS259" s="29"/>
      <c r="ADT259" s="29"/>
      <c r="ADU259" s="29"/>
      <c r="ADV259" s="29"/>
      <c r="ADW259" s="29"/>
      <c r="ADX259" s="29"/>
      <c r="ADY259" s="29"/>
      <c r="ADZ259" s="29"/>
      <c r="AEA259" s="29"/>
      <c r="AEB259" s="29"/>
      <c r="AEC259" s="29"/>
      <c r="AED259" s="29"/>
      <c r="AEE259" s="29"/>
      <c r="AEF259" s="29"/>
      <c r="AEG259" s="29"/>
      <c r="AEH259" s="29"/>
      <c r="AEI259" s="29"/>
      <c r="AEJ259" s="29"/>
      <c r="AEK259" s="29"/>
      <c r="AEL259" s="29"/>
      <c r="AEM259" s="29"/>
      <c r="AEN259" s="29"/>
      <c r="AEO259" s="29"/>
      <c r="AEP259" s="29"/>
      <c r="AEQ259" s="29"/>
      <c r="AER259" s="29"/>
      <c r="AES259" s="29"/>
      <c r="AET259" s="29"/>
      <c r="AEU259" s="29"/>
      <c r="AEV259" s="29"/>
      <c r="AEW259" s="29"/>
      <c r="AEX259" s="29"/>
      <c r="AEY259" s="29"/>
      <c r="AEZ259" s="29"/>
      <c r="AFA259" s="29"/>
      <c r="AFB259" s="29"/>
      <c r="AFC259" s="29"/>
      <c r="AFD259" s="29"/>
      <c r="AFE259" s="29"/>
      <c r="AFF259" s="29"/>
      <c r="AFG259" s="29"/>
      <c r="AFH259" s="29"/>
      <c r="AFI259" s="29"/>
      <c r="AFJ259" s="29"/>
      <c r="AFK259" s="29"/>
      <c r="AFL259" s="29"/>
      <c r="AFM259" s="29"/>
      <c r="AFN259" s="29"/>
      <c r="AFO259" s="29"/>
      <c r="AFP259" s="29"/>
      <c r="AFQ259" s="29"/>
      <c r="AFR259" s="29"/>
      <c r="AFS259" s="29"/>
      <c r="AFT259" s="29"/>
      <c r="AFU259" s="29"/>
      <c r="AFV259" s="29"/>
      <c r="AFW259" s="29"/>
      <c r="AFX259" s="29"/>
      <c r="AFY259" s="29"/>
      <c r="AFZ259" s="29"/>
      <c r="AGA259" s="29"/>
      <c r="AGB259" s="29"/>
      <c r="AGC259" s="29"/>
      <c r="AGD259" s="29"/>
      <c r="AGE259" s="29"/>
      <c r="AGF259" s="29"/>
      <c r="AGG259" s="29"/>
      <c r="AGH259" s="29"/>
      <c r="AGI259" s="29"/>
      <c r="AGJ259" s="29"/>
      <c r="AGK259" s="29"/>
      <c r="AGL259" s="29"/>
      <c r="AGM259" s="29"/>
      <c r="AGN259" s="29"/>
      <c r="AGO259" s="29"/>
      <c r="AGP259" s="29"/>
      <c r="AGQ259" s="29"/>
      <c r="AGR259" s="29"/>
      <c r="AGS259" s="29"/>
      <c r="AGT259" s="29"/>
      <c r="AGU259" s="29"/>
      <c r="AGV259" s="29"/>
      <c r="AGW259" s="29"/>
      <c r="AGX259" s="29"/>
      <c r="AGY259" s="29"/>
      <c r="AGZ259" s="29"/>
      <c r="AHA259" s="29"/>
      <c r="AHB259" s="29"/>
      <c r="AHC259" s="29"/>
      <c r="AHD259" s="29"/>
      <c r="AHE259" s="29"/>
      <c r="AHF259" s="29"/>
      <c r="AHG259" s="29"/>
      <c r="AHH259" s="29"/>
      <c r="AHI259" s="29"/>
      <c r="AHJ259" s="29"/>
      <c r="AHK259" s="29"/>
      <c r="AHL259" s="29"/>
      <c r="AHM259" s="29"/>
      <c r="AHN259" s="29"/>
      <c r="AHO259" s="29"/>
      <c r="AHP259" s="29"/>
      <c r="AHQ259" s="29"/>
      <c r="AHR259" s="29"/>
      <c r="AHS259" s="29"/>
      <c r="AHT259" s="29"/>
      <c r="AHU259" s="29"/>
      <c r="AHV259" s="29"/>
      <c r="AHW259" s="29"/>
      <c r="AHX259" s="29"/>
      <c r="AHY259" s="29"/>
      <c r="AHZ259" s="29"/>
      <c r="AIA259" s="29"/>
      <c r="AIB259" s="29"/>
      <c r="AIC259" s="29"/>
      <c r="AID259" s="29"/>
      <c r="AIE259" s="29"/>
      <c r="AIF259" s="29"/>
      <c r="AIG259" s="29"/>
      <c r="AIH259" s="29"/>
      <c r="AII259" s="29"/>
      <c r="AIJ259" s="29"/>
      <c r="AIK259" s="29"/>
      <c r="AIL259" s="29"/>
      <c r="AIM259" s="29"/>
      <c r="AIN259" s="29"/>
      <c r="AIO259" s="29"/>
      <c r="AIP259" s="29"/>
      <c r="AIQ259" s="29"/>
      <c r="AIR259" s="29"/>
      <c r="AIS259" s="29"/>
      <c r="AIT259" s="29"/>
      <c r="AIU259" s="29"/>
      <c r="AIV259" s="29"/>
      <c r="AIW259" s="29"/>
      <c r="AIX259" s="29"/>
      <c r="AIY259" s="29"/>
      <c r="AIZ259" s="29"/>
      <c r="AJA259" s="29"/>
      <c r="AJB259" s="29"/>
      <c r="AJC259" s="29"/>
      <c r="AJD259" s="29"/>
      <c r="AJE259" s="29"/>
      <c r="AJF259" s="29"/>
      <c r="AJG259" s="29"/>
      <c r="AJH259" s="29"/>
      <c r="AJI259" s="29"/>
      <c r="AJJ259" s="29"/>
      <c r="AJK259" s="29"/>
      <c r="AJL259" s="29"/>
      <c r="AJM259" s="29"/>
      <c r="AJN259" s="29"/>
      <c r="AJO259" s="29"/>
      <c r="AJP259" s="29"/>
      <c r="AJQ259" s="29"/>
      <c r="AJR259" s="29"/>
      <c r="AJS259" s="29"/>
      <c r="AJT259" s="29"/>
      <c r="AJU259" s="29"/>
      <c r="AJV259" s="29"/>
      <c r="AJW259" s="29"/>
      <c r="AJX259" s="29"/>
      <c r="AJY259" s="29"/>
      <c r="AJZ259" s="29"/>
      <c r="AKA259" s="29"/>
      <c r="AKB259" s="29"/>
      <c r="AKC259" s="29"/>
      <c r="AKD259" s="29"/>
      <c r="AKE259" s="29"/>
      <c r="AKF259" s="29"/>
      <c r="AKG259" s="29"/>
      <c r="AKH259" s="29"/>
      <c r="AKI259" s="29"/>
      <c r="AKJ259" s="29"/>
      <c r="AKK259" s="29"/>
      <c r="AKL259" s="29"/>
      <c r="AKM259" s="29"/>
      <c r="AKN259" s="29"/>
      <c r="AKO259" s="29"/>
      <c r="AKP259" s="29"/>
      <c r="AKQ259" s="29"/>
      <c r="AKR259" s="29"/>
      <c r="AKS259" s="29"/>
      <c r="AKT259" s="29"/>
      <c r="AKU259" s="29"/>
      <c r="AKV259" s="29"/>
      <c r="AKW259" s="29"/>
      <c r="AKX259" s="29"/>
      <c r="AKY259" s="29"/>
      <c r="AKZ259" s="29"/>
      <c r="ALA259" s="29"/>
      <c r="ALB259" s="29"/>
      <c r="ALC259" s="29"/>
      <c r="ALD259" s="29"/>
      <c r="ALE259" s="29"/>
      <c r="ALF259" s="29"/>
      <c r="ALG259" s="29"/>
      <c r="ALH259" s="29"/>
      <c r="ALI259" s="29"/>
      <c r="ALJ259" s="29"/>
      <c r="ALK259" s="29"/>
      <c r="ALL259" s="29"/>
      <c r="ALM259" s="29"/>
      <c r="ALN259" s="29"/>
      <c r="ALO259" s="29"/>
      <c r="ALP259" s="29"/>
      <c r="ALQ259" s="29"/>
      <c r="ALR259" s="29"/>
      <c r="ALS259" s="29"/>
      <c r="ALT259" s="29"/>
      <c r="ALU259" s="29"/>
      <c r="ALV259" s="29"/>
      <c r="ALW259" s="29"/>
      <c r="ALX259" s="29"/>
      <c r="ALY259" s="29"/>
      <c r="ALZ259" s="29"/>
      <c r="AMA259" s="29"/>
      <c r="AMB259" s="29"/>
      <c r="AMC259" s="29"/>
      <c r="AMD259" s="29"/>
      <c r="AME259" s="29"/>
      <c r="AMF259" s="29"/>
      <c r="AMG259" s="29"/>
      <c r="AMH259" s="29"/>
      <c r="AMI259" s="29"/>
      <c r="AMJ259" s="29"/>
      <c r="AMK259" s="29"/>
      <c r="AML259" s="29"/>
      <c r="AMM259" s="29"/>
      <c r="AMN259" s="29"/>
      <c r="AMO259" s="29"/>
      <c r="AMP259" s="29"/>
      <c r="AMQ259" s="29"/>
      <c r="AMR259" s="29"/>
      <c r="AMS259" s="29"/>
      <c r="AMT259" s="29"/>
      <c r="AMU259" s="29"/>
      <c r="AMV259" s="29"/>
      <c r="AMW259" s="29"/>
      <c r="AMX259" s="29"/>
      <c r="AMY259" s="29"/>
      <c r="AMZ259" s="29"/>
      <c r="ANA259" s="29"/>
      <c r="ANB259" s="29"/>
      <c r="ANC259" s="29"/>
      <c r="AND259" s="29"/>
      <c r="ANE259" s="29"/>
      <c r="ANF259" s="29"/>
      <c r="ANG259" s="29"/>
      <c r="ANH259" s="29"/>
      <c r="ANI259" s="29"/>
      <c r="ANJ259" s="29"/>
      <c r="ANK259" s="29"/>
      <c r="ANL259" s="29"/>
      <c r="ANM259" s="29"/>
      <c r="ANN259" s="29"/>
      <c r="ANO259" s="29"/>
      <c r="ANP259" s="29"/>
      <c r="ANQ259" s="29"/>
      <c r="ANR259" s="29"/>
      <c r="ANS259" s="29"/>
      <c r="ANT259" s="29"/>
      <c r="ANU259" s="29"/>
      <c r="ANV259" s="29"/>
      <c r="ANW259" s="29"/>
      <c r="ANX259" s="29"/>
      <c r="ANY259" s="29"/>
      <c r="ANZ259" s="29"/>
      <c r="AOA259" s="29"/>
      <c r="AOB259" s="29"/>
      <c r="AOC259" s="29"/>
      <c r="AOD259" s="29"/>
      <c r="AOE259" s="29"/>
      <c r="AOF259" s="29"/>
      <c r="AOG259" s="29"/>
      <c r="AOH259" s="29"/>
      <c r="AOI259" s="29"/>
      <c r="AOJ259" s="29"/>
      <c r="AOK259" s="29"/>
      <c r="AOL259" s="29"/>
      <c r="AOM259" s="29"/>
      <c r="AON259" s="29"/>
      <c r="AOO259" s="29"/>
      <c r="AOP259" s="29"/>
      <c r="AOQ259" s="29"/>
      <c r="AOR259" s="29"/>
      <c r="AOS259" s="29"/>
      <c r="AOT259" s="29"/>
      <c r="AOU259" s="29"/>
      <c r="AOV259" s="29"/>
      <c r="AOW259" s="29"/>
      <c r="AOX259" s="29"/>
      <c r="AOY259" s="29"/>
      <c r="AOZ259" s="29"/>
      <c r="APA259" s="29"/>
      <c r="APB259" s="29"/>
      <c r="APC259" s="29"/>
      <c r="APD259" s="29"/>
      <c r="APE259" s="29"/>
      <c r="APF259" s="29"/>
      <c r="APG259" s="29"/>
      <c r="APH259" s="29"/>
      <c r="API259" s="29"/>
      <c r="APJ259" s="29"/>
      <c r="APK259" s="29"/>
      <c r="APL259" s="29"/>
      <c r="APM259" s="29"/>
      <c r="APN259" s="29"/>
      <c r="APO259" s="29"/>
      <c r="APP259" s="29"/>
      <c r="APQ259" s="29"/>
      <c r="APR259" s="29"/>
      <c r="APS259" s="29"/>
      <c r="APT259" s="29"/>
      <c r="APU259" s="29"/>
      <c r="APV259" s="29"/>
      <c r="APW259" s="29"/>
      <c r="APX259" s="29"/>
      <c r="APY259" s="29"/>
      <c r="APZ259" s="29"/>
      <c r="AQA259" s="29"/>
      <c r="AQB259" s="29"/>
      <c r="AQC259" s="29"/>
      <c r="AQD259" s="29"/>
      <c r="AQE259" s="29"/>
      <c r="AQF259" s="29"/>
      <c r="AQG259" s="29"/>
      <c r="AQH259" s="29"/>
      <c r="AQI259" s="29"/>
      <c r="AQJ259" s="29"/>
      <c r="AQK259" s="29"/>
      <c r="AQL259" s="29"/>
      <c r="AQM259" s="29"/>
      <c r="AQN259" s="29"/>
      <c r="AQO259" s="29"/>
      <c r="AQP259" s="29"/>
      <c r="AQQ259" s="29"/>
      <c r="AQR259" s="29"/>
      <c r="AQS259" s="29"/>
      <c r="AQT259" s="29"/>
      <c r="AQU259" s="29"/>
      <c r="AQV259" s="29"/>
      <c r="AQW259" s="29"/>
      <c r="AQX259" s="29"/>
      <c r="AQY259" s="29"/>
      <c r="AQZ259" s="29"/>
      <c r="ARA259" s="29"/>
      <c r="ARB259" s="29"/>
      <c r="ARC259" s="29"/>
      <c r="ARD259" s="29"/>
      <c r="ARE259" s="29"/>
      <c r="ARF259" s="29"/>
      <c r="ARG259" s="29"/>
      <c r="ARH259" s="29"/>
      <c r="ARI259" s="29"/>
      <c r="ARJ259" s="29"/>
      <c r="ARK259" s="29"/>
      <c r="ARL259" s="29"/>
      <c r="ARM259" s="29"/>
      <c r="ARN259" s="29"/>
      <c r="ARO259" s="29"/>
      <c r="ARP259" s="29"/>
      <c r="ARQ259" s="29"/>
      <c r="ARR259" s="29"/>
      <c r="ARS259" s="29"/>
      <c r="ART259" s="29"/>
      <c r="ARU259" s="29"/>
      <c r="ARV259" s="29"/>
      <c r="ARW259" s="29"/>
      <c r="ARX259" s="29"/>
      <c r="ARY259" s="29"/>
      <c r="ARZ259" s="29"/>
      <c r="ASA259" s="29"/>
      <c r="ASB259" s="29"/>
      <c r="ASC259" s="29"/>
      <c r="ASD259" s="29"/>
      <c r="ASE259" s="29"/>
      <c r="ASF259" s="29"/>
      <c r="ASG259" s="29"/>
      <c r="ASH259" s="29"/>
      <c r="ASI259" s="29"/>
      <c r="ASJ259" s="29"/>
      <c r="ASK259" s="29"/>
      <c r="ASL259" s="29"/>
      <c r="ASM259" s="29"/>
      <c r="ASN259" s="29"/>
      <c r="ASO259" s="29"/>
      <c r="ASP259" s="29"/>
      <c r="ASQ259" s="29"/>
      <c r="ASR259" s="29"/>
      <c r="ASS259" s="29"/>
      <c r="AST259" s="29"/>
      <c r="ASU259" s="29"/>
      <c r="ASV259" s="29"/>
      <c r="ASW259" s="29"/>
      <c r="ASX259" s="29"/>
      <c r="ASY259" s="29"/>
      <c r="ASZ259" s="29"/>
      <c r="ATA259" s="29"/>
      <c r="ATB259" s="29"/>
      <c r="ATC259" s="29"/>
      <c r="ATD259" s="29"/>
      <c r="ATE259" s="29"/>
      <c r="ATF259" s="29"/>
      <c r="ATG259" s="29"/>
      <c r="ATH259" s="29"/>
      <c r="ATI259" s="29"/>
      <c r="ATJ259" s="29"/>
      <c r="ATK259" s="29"/>
      <c r="ATL259" s="29"/>
      <c r="ATM259" s="29"/>
      <c r="ATN259" s="29"/>
      <c r="ATO259" s="29"/>
      <c r="ATP259" s="29"/>
      <c r="ATQ259" s="29"/>
      <c r="ATR259" s="29"/>
      <c r="ATS259" s="29"/>
      <c r="ATT259" s="29"/>
      <c r="ATU259" s="29"/>
      <c r="ATV259" s="29"/>
      <c r="ATW259" s="29"/>
      <c r="ATX259" s="29"/>
      <c r="ATY259" s="29"/>
      <c r="ATZ259" s="29"/>
      <c r="AUA259" s="29"/>
      <c r="AUB259" s="29"/>
      <c r="AUC259" s="29"/>
      <c r="AUD259" s="29"/>
      <c r="AUE259" s="29"/>
      <c r="AUF259" s="29"/>
      <c r="AUG259" s="29"/>
      <c r="AUH259" s="29"/>
      <c r="AUI259" s="29"/>
      <c r="AUJ259" s="29"/>
      <c r="AUK259" s="29"/>
      <c r="AUL259" s="29"/>
      <c r="AUM259" s="29"/>
      <c r="AUN259" s="29"/>
      <c r="AUO259" s="29"/>
      <c r="AUP259" s="29"/>
      <c r="AUQ259" s="29"/>
      <c r="AUR259" s="29"/>
      <c r="AUS259" s="29"/>
      <c r="AUT259" s="29"/>
      <c r="AUU259" s="29"/>
      <c r="AUV259" s="29"/>
      <c r="AUW259" s="29"/>
      <c r="AUX259" s="29"/>
      <c r="AUY259" s="29"/>
      <c r="AUZ259" s="29"/>
      <c r="AVA259" s="29"/>
      <c r="AVB259" s="29"/>
      <c r="AVC259" s="29"/>
      <c r="AVD259" s="29"/>
      <c r="AVE259" s="29"/>
      <c r="AVF259" s="29"/>
      <c r="AVG259" s="29"/>
      <c r="AVH259" s="29"/>
      <c r="AVI259" s="29"/>
      <c r="AVJ259" s="29"/>
      <c r="AVK259" s="29"/>
      <c r="AVL259" s="29"/>
      <c r="AVM259" s="29"/>
      <c r="AVN259" s="29"/>
      <c r="AVO259" s="29"/>
      <c r="AVP259" s="29"/>
      <c r="AVQ259" s="29"/>
      <c r="AVR259" s="29"/>
      <c r="AVS259" s="29"/>
      <c r="AVT259" s="29"/>
      <c r="AVU259" s="29"/>
      <c r="AVV259" s="29"/>
      <c r="AVW259" s="29"/>
      <c r="AVX259" s="29"/>
      <c r="AVY259" s="29"/>
      <c r="AVZ259" s="29"/>
      <c r="AWA259" s="29"/>
      <c r="AWB259" s="29"/>
      <c r="AWC259" s="29"/>
      <c r="AWD259" s="29"/>
      <c r="AWE259" s="29"/>
      <c r="AWF259" s="29"/>
      <c r="AWG259" s="29"/>
      <c r="AWH259" s="29"/>
      <c r="AWI259" s="29"/>
      <c r="AWJ259" s="29"/>
      <c r="AWK259" s="29"/>
      <c r="AWL259" s="29"/>
      <c r="AWM259" s="29"/>
      <c r="AWN259" s="29"/>
      <c r="AWO259" s="29"/>
      <c r="AWP259" s="29"/>
      <c r="AWQ259" s="29"/>
      <c r="AWR259" s="29"/>
      <c r="AWS259" s="29"/>
      <c r="AWT259" s="29"/>
      <c r="AWU259" s="29"/>
      <c r="AWV259" s="29"/>
      <c r="AWW259" s="29"/>
      <c r="AWX259" s="29"/>
      <c r="AWY259" s="29"/>
      <c r="AWZ259" s="29"/>
      <c r="AXA259" s="29"/>
      <c r="AXB259" s="29"/>
      <c r="AXC259" s="29"/>
      <c r="AXD259" s="29"/>
      <c r="AXE259" s="29"/>
      <c r="AXF259" s="29"/>
      <c r="AXG259" s="29"/>
      <c r="AXH259" s="29"/>
      <c r="AXI259" s="29"/>
      <c r="AXJ259" s="29"/>
      <c r="AXK259" s="29"/>
      <c r="AXL259" s="29"/>
      <c r="AXM259" s="29"/>
      <c r="AXN259" s="29"/>
      <c r="AXO259" s="29"/>
      <c r="AXP259" s="29"/>
      <c r="AXQ259" s="29"/>
      <c r="AXR259" s="29"/>
      <c r="AXS259" s="29"/>
      <c r="AXT259" s="29"/>
      <c r="AXU259" s="29"/>
      <c r="AXV259" s="29"/>
      <c r="AXW259" s="29"/>
      <c r="AXX259" s="29"/>
      <c r="AXY259" s="29"/>
      <c r="AXZ259" s="29"/>
      <c r="AYA259" s="29"/>
      <c r="AYB259" s="29"/>
      <c r="AYC259" s="29"/>
      <c r="AYD259" s="29"/>
      <c r="AYE259" s="29"/>
      <c r="AYF259" s="29"/>
      <c r="AYG259" s="29"/>
      <c r="AYH259" s="29"/>
      <c r="AYI259" s="29"/>
      <c r="AYJ259" s="29"/>
      <c r="AYK259" s="29"/>
      <c r="AYL259" s="29"/>
      <c r="AYM259" s="29"/>
      <c r="AYN259" s="29"/>
      <c r="AYO259" s="29"/>
      <c r="AYP259" s="29"/>
      <c r="AYQ259" s="29"/>
      <c r="AYR259" s="29"/>
      <c r="AYS259" s="29"/>
      <c r="AYT259" s="29"/>
      <c r="AYU259" s="29"/>
      <c r="AYV259" s="29"/>
      <c r="AYW259" s="29"/>
      <c r="AYX259" s="29"/>
      <c r="AYY259" s="29"/>
      <c r="AYZ259" s="29"/>
      <c r="AZA259" s="29"/>
      <c r="AZB259" s="29"/>
      <c r="AZC259" s="29"/>
      <c r="AZD259" s="29"/>
      <c r="AZE259" s="29"/>
      <c r="AZF259" s="29"/>
      <c r="AZG259" s="29"/>
      <c r="AZH259" s="29"/>
      <c r="AZI259" s="29"/>
      <c r="AZJ259" s="29"/>
      <c r="AZK259" s="29"/>
      <c r="AZL259" s="29"/>
      <c r="AZM259" s="29"/>
      <c r="AZN259" s="29"/>
      <c r="AZO259" s="29"/>
      <c r="AZP259" s="29"/>
      <c r="AZQ259" s="29"/>
      <c r="AZR259" s="29"/>
      <c r="AZS259" s="29"/>
      <c r="AZT259" s="29"/>
      <c r="AZU259" s="29"/>
      <c r="AZV259" s="29"/>
      <c r="AZW259" s="29"/>
      <c r="AZX259" s="29"/>
      <c r="AZY259" s="29"/>
      <c r="AZZ259" s="29"/>
      <c r="BAA259" s="29"/>
      <c r="BAB259" s="29"/>
      <c r="BAC259" s="29"/>
      <c r="BAD259" s="29"/>
      <c r="BAE259" s="29"/>
      <c r="BAF259" s="29"/>
      <c r="BAG259" s="29"/>
      <c r="BAH259" s="29"/>
      <c r="BAI259" s="29"/>
      <c r="BAJ259" s="29"/>
      <c r="BAK259" s="29"/>
      <c r="BAL259" s="29"/>
      <c r="BAM259" s="29"/>
      <c r="BAN259" s="29"/>
      <c r="BAO259" s="29"/>
      <c r="BAP259" s="29"/>
      <c r="BAQ259" s="29"/>
      <c r="BAR259" s="29"/>
      <c r="BAS259" s="29"/>
      <c r="BAT259" s="29"/>
      <c r="BAU259" s="29"/>
      <c r="BAV259" s="29"/>
      <c r="BAW259" s="29"/>
      <c r="BAX259" s="29"/>
      <c r="BAY259" s="29"/>
      <c r="BAZ259" s="29"/>
      <c r="BBA259" s="29"/>
      <c r="BBB259" s="29"/>
      <c r="BBC259" s="29"/>
      <c r="BBD259" s="29"/>
      <c r="BBE259" s="29"/>
      <c r="BBF259" s="29"/>
      <c r="BBG259" s="29"/>
      <c r="BBH259" s="29"/>
      <c r="BBI259" s="29"/>
      <c r="BBJ259" s="29"/>
      <c r="BBK259" s="29"/>
      <c r="BBL259" s="29"/>
      <c r="BBM259" s="29"/>
      <c r="BBN259" s="29"/>
      <c r="BBO259" s="29"/>
      <c r="BBP259" s="29"/>
      <c r="BBQ259" s="29"/>
      <c r="BBR259" s="29"/>
      <c r="BBS259" s="29"/>
      <c r="BBT259" s="29"/>
      <c r="BBU259" s="29"/>
      <c r="BBV259" s="29"/>
      <c r="BBW259" s="29"/>
      <c r="BBX259" s="29"/>
      <c r="BBY259" s="29"/>
      <c r="BBZ259" s="29"/>
      <c r="BCA259" s="29"/>
      <c r="BCB259" s="29"/>
      <c r="BCC259" s="29"/>
      <c r="BCD259" s="29"/>
      <c r="BCE259" s="29"/>
      <c r="BCF259" s="29"/>
      <c r="BCG259" s="29"/>
      <c r="BCH259" s="29"/>
      <c r="BCI259" s="29"/>
      <c r="BCJ259" s="29"/>
      <c r="BCK259" s="29"/>
      <c r="BCL259" s="29"/>
      <c r="BCM259" s="29"/>
      <c r="BCN259" s="29"/>
      <c r="BCO259" s="29"/>
      <c r="BCP259" s="29"/>
      <c r="BCQ259" s="29"/>
      <c r="BCR259" s="29"/>
      <c r="BCS259" s="29"/>
      <c r="BCT259" s="29"/>
      <c r="BCU259" s="29"/>
      <c r="BCV259" s="29"/>
      <c r="BCW259" s="29"/>
      <c r="BCX259" s="29"/>
      <c r="BCY259" s="29"/>
      <c r="BCZ259" s="29"/>
      <c r="BDA259" s="29"/>
      <c r="BDB259" s="29"/>
      <c r="BDC259" s="29"/>
      <c r="BDD259" s="29"/>
      <c r="BDE259" s="29"/>
      <c r="BDF259" s="29"/>
      <c r="BDG259" s="29"/>
      <c r="BDH259" s="29"/>
      <c r="BDI259" s="29"/>
      <c r="BDJ259" s="29"/>
      <c r="BDK259" s="29"/>
      <c r="BDL259" s="29"/>
      <c r="BDM259" s="29"/>
      <c r="BDN259" s="29"/>
      <c r="BDO259" s="29"/>
      <c r="BDP259" s="29"/>
      <c r="BDQ259" s="29"/>
      <c r="BDR259" s="29"/>
      <c r="BDS259" s="29"/>
      <c r="BDT259" s="29"/>
      <c r="BDU259" s="29"/>
      <c r="BDV259" s="29"/>
      <c r="BDW259" s="29"/>
      <c r="BDX259" s="29"/>
      <c r="BDY259" s="29"/>
      <c r="BDZ259" s="29"/>
      <c r="BEA259" s="29"/>
      <c r="BEB259" s="29"/>
      <c r="BEC259" s="29"/>
      <c r="BED259" s="29"/>
      <c r="BEE259" s="29"/>
      <c r="BEF259" s="29"/>
      <c r="BEG259" s="29"/>
      <c r="BEH259" s="29"/>
      <c r="BEI259" s="29"/>
      <c r="BEJ259" s="29"/>
      <c r="BEK259" s="29"/>
      <c r="BEL259" s="29"/>
      <c r="BEM259" s="29"/>
      <c r="BEN259" s="29"/>
      <c r="BEO259" s="29"/>
      <c r="BEP259" s="29"/>
      <c r="BEQ259" s="29"/>
      <c r="BER259" s="29"/>
      <c r="BES259" s="29"/>
      <c r="BET259" s="29"/>
      <c r="BEU259" s="29"/>
      <c r="BEV259" s="29"/>
      <c r="BEW259" s="29"/>
      <c r="BEX259" s="29"/>
      <c r="BEY259" s="29"/>
      <c r="BEZ259" s="29"/>
      <c r="BFA259" s="29"/>
      <c r="BFB259" s="29"/>
      <c r="BFC259" s="29"/>
      <c r="BFD259" s="29"/>
      <c r="BFE259" s="29"/>
      <c r="BFF259" s="29"/>
      <c r="BFG259" s="29"/>
      <c r="BFH259" s="29"/>
      <c r="BFI259" s="29"/>
      <c r="BFJ259" s="29"/>
      <c r="BFK259" s="29"/>
      <c r="BFL259" s="29"/>
      <c r="BFM259" s="29"/>
      <c r="BFN259" s="29"/>
      <c r="BFO259" s="29"/>
      <c r="BFP259" s="29"/>
      <c r="BFQ259" s="29"/>
      <c r="BFR259" s="29"/>
      <c r="BFS259" s="29"/>
      <c r="BFT259" s="29"/>
      <c r="BFU259" s="29"/>
      <c r="BFV259" s="29"/>
      <c r="BFW259" s="29"/>
      <c r="BFX259" s="29"/>
      <c r="BFY259" s="29"/>
      <c r="BFZ259" s="29"/>
      <c r="BGA259" s="29"/>
      <c r="BGB259" s="29"/>
      <c r="BGC259" s="29"/>
      <c r="BGD259" s="29"/>
      <c r="BGE259" s="29"/>
      <c r="BGF259" s="29"/>
      <c r="BGG259" s="29"/>
      <c r="BGH259" s="29"/>
      <c r="BGI259" s="29"/>
      <c r="BGJ259" s="29"/>
      <c r="BGK259" s="29"/>
      <c r="BGL259" s="29"/>
      <c r="BGM259" s="29"/>
      <c r="BGN259" s="29"/>
      <c r="BGO259" s="29"/>
      <c r="BGP259" s="29"/>
      <c r="BGQ259" s="29"/>
      <c r="BGR259" s="29"/>
      <c r="BGS259" s="29"/>
      <c r="BGT259" s="29"/>
      <c r="BGU259" s="29"/>
      <c r="BGV259" s="29"/>
      <c r="BGW259" s="29"/>
      <c r="BGX259" s="29"/>
      <c r="BGY259" s="29"/>
      <c r="BGZ259" s="29"/>
      <c r="BHA259" s="29"/>
      <c r="BHB259" s="29"/>
      <c r="BHC259" s="29"/>
      <c r="BHD259" s="29"/>
      <c r="BHE259" s="29"/>
      <c r="BHF259" s="29"/>
      <c r="BHG259" s="29"/>
      <c r="BHH259" s="29"/>
      <c r="BHI259" s="29"/>
      <c r="BHJ259" s="29"/>
      <c r="BHK259" s="29"/>
      <c r="BHL259" s="29"/>
      <c r="BHM259" s="29"/>
      <c r="BHN259" s="29"/>
      <c r="BHO259" s="29"/>
      <c r="BHP259" s="29"/>
      <c r="BHQ259" s="29"/>
      <c r="BHR259" s="29"/>
      <c r="BHS259" s="29"/>
      <c r="BHT259" s="29"/>
      <c r="BHU259" s="29"/>
      <c r="BHV259" s="29"/>
      <c r="BHW259" s="29"/>
      <c r="BHX259" s="29"/>
      <c r="BHY259" s="29"/>
      <c r="BHZ259" s="29"/>
      <c r="BIA259" s="29"/>
      <c r="BIB259" s="29"/>
      <c r="BIC259" s="29"/>
      <c r="BID259" s="29"/>
      <c r="BIE259" s="29"/>
      <c r="BIF259" s="29"/>
      <c r="BIG259" s="29"/>
      <c r="BIH259" s="29"/>
      <c r="BII259" s="29"/>
      <c r="BIJ259" s="29"/>
      <c r="BIK259" s="29"/>
      <c r="BIL259" s="29"/>
      <c r="BIM259" s="29"/>
      <c r="BIN259" s="29"/>
      <c r="BIO259" s="29"/>
      <c r="BIP259" s="29"/>
      <c r="BIQ259" s="29"/>
      <c r="BIR259" s="29"/>
      <c r="BIS259" s="29"/>
      <c r="BIT259" s="29"/>
      <c r="BIU259" s="29"/>
      <c r="BIV259" s="29"/>
      <c r="BIW259" s="29"/>
      <c r="BIX259" s="29"/>
      <c r="BIY259" s="29"/>
      <c r="BIZ259" s="29"/>
      <c r="BJA259" s="29"/>
      <c r="BJB259" s="29"/>
      <c r="BJC259" s="29"/>
      <c r="BJD259" s="29"/>
      <c r="BJE259" s="29"/>
      <c r="BJF259" s="29"/>
      <c r="BJG259" s="29"/>
      <c r="BJH259" s="29"/>
      <c r="BJI259" s="29"/>
      <c r="BJJ259" s="29"/>
      <c r="BJK259" s="29"/>
      <c r="BJL259" s="29"/>
      <c r="BJM259" s="29"/>
      <c r="BJN259" s="29"/>
      <c r="BJO259" s="29"/>
      <c r="BJP259" s="29"/>
      <c r="BJQ259" s="29"/>
      <c r="BJR259" s="29"/>
      <c r="BJS259" s="29"/>
      <c r="BJT259" s="29"/>
      <c r="BJU259" s="29"/>
      <c r="BJV259" s="29"/>
      <c r="BJW259" s="29"/>
      <c r="BJX259" s="29"/>
      <c r="BJY259" s="29"/>
      <c r="BJZ259" s="29"/>
      <c r="BKA259" s="29"/>
      <c r="BKB259" s="29"/>
      <c r="BKC259" s="29"/>
      <c r="BKD259" s="29"/>
      <c r="BKE259" s="29"/>
      <c r="BKF259" s="29"/>
      <c r="BKG259" s="29"/>
      <c r="BKH259" s="29"/>
      <c r="BKI259" s="29"/>
      <c r="BKJ259" s="29"/>
      <c r="BKK259" s="29"/>
      <c r="BKL259" s="29"/>
      <c r="BKM259" s="29"/>
      <c r="BKN259" s="29"/>
      <c r="BKO259" s="29"/>
      <c r="BKP259" s="29"/>
      <c r="BKQ259" s="29"/>
      <c r="BKR259" s="29"/>
      <c r="BKS259" s="29"/>
      <c r="BKT259" s="29"/>
      <c r="BKU259" s="29"/>
      <c r="BKV259" s="29"/>
      <c r="BKW259" s="29"/>
      <c r="BKX259" s="29"/>
      <c r="BKY259" s="29"/>
      <c r="BKZ259" s="29"/>
      <c r="BLA259" s="29"/>
      <c r="BLB259" s="29"/>
      <c r="BLC259" s="29"/>
      <c r="BLD259" s="29"/>
      <c r="BLE259" s="29"/>
      <c r="BLF259" s="29"/>
      <c r="BLG259" s="29"/>
      <c r="BLH259" s="29"/>
      <c r="BLI259" s="29"/>
      <c r="BLJ259" s="29"/>
      <c r="BLK259" s="29"/>
      <c r="BLL259" s="29"/>
      <c r="BLM259" s="29"/>
      <c r="BLN259" s="29"/>
      <c r="BLO259" s="29"/>
      <c r="BLP259" s="29"/>
      <c r="BLQ259" s="29"/>
      <c r="BLR259" s="29"/>
      <c r="BLS259" s="29"/>
      <c r="BLT259" s="29"/>
      <c r="BLU259" s="29"/>
      <c r="BLV259" s="29"/>
      <c r="BLW259" s="29"/>
      <c r="BLX259" s="29"/>
      <c r="BLY259" s="29"/>
      <c r="BLZ259" s="29"/>
      <c r="BMA259" s="29"/>
      <c r="BMB259" s="29"/>
      <c r="BMC259" s="29"/>
      <c r="BMD259" s="29"/>
      <c r="BME259" s="29"/>
      <c r="BMF259" s="29"/>
      <c r="BMG259" s="29"/>
      <c r="BMH259" s="29"/>
      <c r="BMI259" s="29"/>
      <c r="BMJ259" s="29"/>
      <c r="BMK259" s="29"/>
      <c r="BML259" s="29"/>
      <c r="BMM259" s="29"/>
      <c r="BMN259" s="29"/>
      <c r="BMO259" s="29"/>
      <c r="BMP259" s="29"/>
      <c r="BMQ259" s="29"/>
      <c r="BMR259" s="29"/>
      <c r="BMS259" s="29"/>
      <c r="BMT259" s="29"/>
      <c r="BMU259" s="29"/>
      <c r="BMV259" s="29"/>
      <c r="BMW259" s="29"/>
      <c r="BMX259" s="29"/>
      <c r="BMY259" s="29"/>
      <c r="BMZ259" s="29"/>
      <c r="BNA259" s="29"/>
      <c r="BNB259" s="29"/>
      <c r="BNC259" s="29"/>
      <c r="BND259" s="29"/>
      <c r="BNE259" s="29"/>
      <c r="BNF259" s="29"/>
      <c r="BNG259" s="29"/>
      <c r="BNH259" s="29"/>
      <c r="BNI259" s="29"/>
      <c r="BNJ259" s="29"/>
      <c r="BNK259" s="29"/>
      <c r="BNL259" s="29"/>
      <c r="BNM259" s="29"/>
      <c r="BNN259" s="29"/>
      <c r="BNO259" s="29"/>
      <c r="BNP259" s="29"/>
      <c r="BNQ259" s="29"/>
      <c r="BNR259" s="29"/>
      <c r="BNS259" s="29"/>
      <c r="BNT259" s="29"/>
      <c r="BNU259" s="29"/>
      <c r="BNV259" s="29"/>
      <c r="BNW259" s="29"/>
      <c r="BNX259" s="29"/>
      <c r="BNY259" s="29"/>
      <c r="BNZ259" s="29"/>
      <c r="BOA259" s="29"/>
      <c r="BOB259" s="29"/>
      <c r="BOC259" s="29"/>
      <c r="BOD259" s="29"/>
      <c r="BOE259" s="29"/>
      <c r="BOF259" s="29"/>
      <c r="BOG259" s="29"/>
      <c r="BOH259" s="29"/>
      <c r="BOI259" s="29"/>
      <c r="BOJ259" s="29"/>
      <c r="BOK259" s="29"/>
      <c r="BOL259" s="29"/>
      <c r="BOM259" s="29"/>
      <c r="BON259" s="29"/>
      <c r="BOO259" s="29"/>
      <c r="BOP259" s="29"/>
      <c r="BOQ259" s="29"/>
      <c r="BOR259" s="29"/>
      <c r="BOS259" s="29"/>
      <c r="BOT259" s="29"/>
      <c r="BOU259" s="29"/>
      <c r="BOV259" s="29"/>
      <c r="BOW259" s="29"/>
      <c r="BOX259" s="29"/>
      <c r="BOY259" s="29"/>
      <c r="BOZ259" s="29"/>
      <c r="BPA259" s="29"/>
      <c r="BPB259" s="29"/>
      <c r="BPC259" s="29"/>
      <c r="BPD259" s="29"/>
      <c r="BPE259" s="29"/>
      <c r="BPF259" s="29"/>
      <c r="BPG259" s="29"/>
      <c r="BPH259" s="29"/>
      <c r="BPI259" s="29"/>
      <c r="BPJ259" s="29"/>
      <c r="BPK259" s="29"/>
      <c r="BPL259" s="29"/>
      <c r="BPM259" s="29"/>
      <c r="BPN259" s="29"/>
      <c r="BPO259" s="29"/>
      <c r="BPP259" s="29"/>
      <c r="BPQ259" s="29"/>
      <c r="BPR259" s="29"/>
      <c r="BPS259" s="29"/>
      <c r="BPT259" s="29"/>
      <c r="BPU259" s="29"/>
      <c r="BPV259" s="29"/>
      <c r="BPW259" s="29"/>
      <c r="BPX259" s="29"/>
      <c r="BPY259" s="29"/>
      <c r="BPZ259" s="29"/>
      <c r="BQA259" s="29"/>
      <c r="BQB259" s="29"/>
      <c r="BQC259" s="29"/>
      <c r="BQD259" s="29"/>
      <c r="BQE259" s="29"/>
      <c r="BQF259" s="29"/>
      <c r="BQG259" s="29"/>
      <c r="BQH259" s="29"/>
      <c r="BQI259" s="29"/>
      <c r="BQJ259" s="29"/>
      <c r="BQK259" s="29"/>
      <c r="BQL259" s="29"/>
      <c r="BQM259" s="29"/>
      <c r="BQN259" s="29"/>
      <c r="BQO259" s="29"/>
      <c r="BQP259" s="29"/>
      <c r="BQQ259" s="29"/>
      <c r="BQR259" s="29"/>
      <c r="BQS259" s="29"/>
      <c r="BQT259" s="29"/>
      <c r="BQU259" s="29"/>
      <c r="BQV259" s="29"/>
      <c r="BQW259" s="29"/>
      <c r="BQX259" s="29"/>
      <c r="BQY259" s="29"/>
      <c r="BQZ259" s="29"/>
      <c r="BRA259" s="29"/>
      <c r="BRB259" s="29"/>
      <c r="BRC259" s="29"/>
      <c r="BRD259" s="29"/>
      <c r="BRE259" s="29"/>
      <c r="BRF259" s="29"/>
      <c r="BRG259" s="29"/>
      <c r="BRH259" s="29"/>
      <c r="BRI259" s="29"/>
      <c r="BRJ259" s="29"/>
      <c r="BRK259" s="29"/>
      <c r="BRL259" s="29"/>
      <c r="BRM259" s="29"/>
      <c r="BRN259" s="29"/>
      <c r="BRO259" s="29"/>
      <c r="BRP259" s="29"/>
      <c r="BRQ259" s="29"/>
      <c r="BRR259" s="29"/>
      <c r="BRS259" s="29"/>
      <c r="BRT259" s="29"/>
      <c r="BRU259" s="29"/>
      <c r="BRV259" s="29"/>
      <c r="BRW259" s="29"/>
      <c r="BRX259" s="29"/>
      <c r="BRY259" s="29"/>
      <c r="BRZ259" s="29"/>
      <c r="BSA259" s="29"/>
      <c r="BSB259" s="29"/>
      <c r="BSC259" s="29"/>
      <c r="BSD259" s="29"/>
      <c r="BSE259" s="29"/>
      <c r="BSF259" s="29"/>
      <c r="BSG259" s="29"/>
      <c r="BSH259" s="29"/>
      <c r="BSI259" s="29"/>
      <c r="BSJ259" s="29"/>
      <c r="BSK259" s="29"/>
      <c r="BSL259" s="29"/>
      <c r="BSM259" s="29"/>
      <c r="BSN259" s="29"/>
      <c r="BSO259" s="29"/>
      <c r="BSP259" s="29"/>
      <c r="BSQ259" s="29"/>
      <c r="BSR259" s="29"/>
      <c r="BSS259" s="29"/>
      <c r="BST259" s="29"/>
      <c r="BSU259" s="29"/>
      <c r="BSV259" s="29"/>
      <c r="BSW259" s="29"/>
      <c r="BSX259" s="29"/>
      <c r="BSY259" s="29"/>
      <c r="BSZ259" s="29"/>
      <c r="BTA259" s="29"/>
      <c r="BTB259" s="29"/>
      <c r="BTC259" s="29"/>
      <c r="BTD259" s="29"/>
      <c r="BTE259" s="29"/>
      <c r="BTF259" s="29"/>
      <c r="BTG259" s="29"/>
      <c r="BTH259" s="29"/>
      <c r="BTI259" s="29"/>
      <c r="BTJ259" s="29"/>
      <c r="BTK259" s="29"/>
      <c r="BTL259" s="29"/>
      <c r="BTM259" s="29"/>
      <c r="BTN259" s="29"/>
      <c r="BTO259" s="29"/>
      <c r="BTP259" s="29"/>
      <c r="BTQ259" s="29"/>
      <c r="BTR259" s="29"/>
      <c r="BTS259" s="29"/>
      <c r="BTT259" s="29"/>
      <c r="BTU259" s="29"/>
      <c r="BTV259" s="29"/>
      <c r="BTW259" s="29"/>
      <c r="BTX259" s="29"/>
      <c r="BTY259" s="29"/>
      <c r="BTZ259" s="29"/>
      <c r="BUA259" s="29"/>
      <c r="BUB259" s="29"/>
      <c r="BUC259" s="29"/>
      <c r="BUD259" s="29"/>
      <c r="BUE259" s="29"/>
      <c r="BUF259" s="29"/>
      <c r="BUG259" s="29"/>
      <c r="BUH259" s="29"/>
      <c r="BUI259" s="29"/>
      <c r="BUJ259" s="29"/>
      <c r="BUK259" s="29"/>
      <c r="BUL259" s="29"/>
      <c r="BUM259" s="29"/>
      <c r="BUN259" s="29"/>
      <c r="BUO259" s="29"/>
      <c r="BUP259" s="29"/>
      <c r="BUQ259" s="29"/>
      <c r="BUR259" s="29"/>
      <c r="BUS259" s="29"/>
      <c r="BUT259" s="29"/>
      <c r="BUU259" s="29"/>
      <c r="BUV259" s="29"/>
      <c r="BUW259" s="29"/>
      <c r="BUX259" s="29"/>
      <c r="BUY259" s="29"/>
      <c r="BUZ259" s="29"/>
      <c r="BVA259" s="29"/>
      <c r="BVB259" s="29"/>
      <c r="BVC259" s="29"/>
      <c r="BVD259" s="29"/>
      <c r="BVE259" s="29"/>
      <c r="BVF259" s="29"/>
      <c r="BVG259" s="29"/>
      <c r="BVH259" s="29"/>
      <c r="BVI259" s="29"/>
      <c r="BVJ259" s="29"/>
      <c r="BVK259" s="29"/>
      <c r="BVL259" s="29"/>
      <c r="BVM259" s="29"/>
      <c r="BVN259" s="29"/>
      <c r="BVO259" s="29"/>
      <c r="BVP259" s="29"/>
      <c r="BVQ259" s="29"/>
      <c r="BVR259" s="29"/>
      <c r="BVS259" s="29"/>
      <c r="BVT259" s="29"/>
      <c r="BVU259" s="29"/>
      <c r="BVV259" s="29"/>
      <c r="BVW259" s="29"/>
      <c r="BVX259" s="29"/>
      <c r="BVY259" s="29"/>
      <c r="BVZ259" s="29"/>
      <c r="BWA259" s="29"/>
      <c r="BWB259" s="29"/>
      <c r="BWC259" s="29"/>
      <c r="BWD259" s="29"/>
      <c r="BWE259" s="29"/>
      <c r="BWF259" s="29"/>
      <c r="BWG259" s="29"/>
      <c r="BWH259" s="29"/>
      <c r="BWI259" s="29"/>
      <c r="BWJ259" s="29"/>
      <c r="BWK259" s="29"/>
      <c r="BWL259" s="29"/>
      <c r="BWM259" s="29"/>
      <c r="BWN259" s="29"/>
      <c r="BWO259" s="29"/>
      <c r="BWP259" s="29"/>
      <c r="BWQ259" s="29"/>
      <c r="BWR259" s="29"/>
      <c r="BWS259" s="29"/>
      <c r="BWT259" s="29"/>
      <c r="BWU259" s="29"/>
      <c r="BWV259" s="29"/>
      <c r="BWW259" s="29"/>
      <c r="BWX259" s="29"/>
      <c r="BWY259" s="29"/>
      <c r="BWZ259" s="29"/>
      <c r="BXA259" s="29"/>
      <c r="BXB259" s="29"/>
      <c r="BXC259" s="29"/>
      <c r="BXD259" s="29"/>
      <c r="BXE259" s="29"/>
      <c r="BXF259" s="29"/>
      <c r="BXG259" s="29"/>
      <c r="BXH259" s="29"/>
      <c r="BXI259" s="29"/>
      <c r="BXJ259" s="29"/>
      <c r="BXK259" s="29"/>
      <c r="BXL259" s="29"/>
      <c r="BXM259" s="29"/>
      <c r="BXN259" s="29"/>
      <c r="BXO259" s="29"/>
      <c r="BXP259" s="29"/>
      <c r="BXQ259" s="29"/>
      <c r="BXR259" s="29"/>
      <c r="BXS259" s="29"/>
      <c r="BXT259" s="29"/>
      <c r="BXU259" s="29"/>
      <c r="BXV259" s="29"/>
      <c r="BXW259" s="29"/>
      <c r="BXX259" s="29"/>
      <c r="BXY259" s="29"/>
      <c r="BXZ259" s="29"/>
      <c r="BYA259" s="29"/>
      <c r="BYB259" s="29"/>
      <c r="BYC259" s="29"/>
      <c r="BYD259" s="29"/>
      <c r="BYE259" s="29"/>
      <c r="BYF259" s="29"/>
      <c r="BYG259" s="29"/>
      <c r="BYH259" s="29"/>
      <c r="BYI259" s="29"/>
      <c r="BYJ259" s="29"/>
      <c r="BYK259" s="29"/>
      <c r="BYL259" s="29"/>
      <c r="BYM259" s="29"/>
      <c r="BYN259" s="29"/>
      <c r="BYO259" s="29"/>
      <c r="BYP259" s="29"/>
      <c r="BYQ259" s="29"/>
      <c r="BYR259" s="29"/>
      <c r="BYS259" s="29"/>
      <c r="BYT259" s="29"/>
      <c r="BYU259" s="29"/>
      <c r="BYV259" s="29"/>
      <c r="BYW259" s="29"/>
      <c r="BYX259" s="29"/>
      <c r="BYY259" s="29"/>
      <c r="BYZ259" s="29"/>
      <c r="BZA259" s="29"/>
      <c r="BZB259" s="29"/>
      <c r="BZC259" s="29"/>
      <c r="BZD259" s="29"/>
      <c r="BZE259" s="29"/>
      <c r="BZF259" s="29"/>
      <c r="BZG259" s="29"/>
      <c r="BZH259" s="29"/>
      <c r="BZI259" s="29"/>
      <c r="BZJ259" s="29"/>
      <c r="BZK259" s="29"/>
      <c r="BZL259" s="29"/>
      <c r="BZM259" s="29"/>
      <c r="BZN259" s="29"/>
      <c r="BZO259" s="29"/>
      <c r="BZP259" s="29"/>
      <c r="BZQ259" s="29"/>
      <c r="BZR259" s="29"/>
      <c r="BZS259" s="29"/>
      <c r="BZT259" s="29"/>
      <c r="BZU259" s="29"/>
      <c r="BZV259" s="29"/>
      <c r="BZW259" s="29"/>
      <c r="BZX259" s="29"/>
      <c r="BZY259" s="29"/>
      <c r="BZZ259" s="29"/>
      <c r="CAA259" s="29"/>
      <c r="CAB259" s="29"/>
      <c r="CAC259" s="29"/>
      <c r="CAD259" s="29"/>
      <c r="CAE259" s="29"/>
      <c r="CAF259" s="29"/>
      <c r="CAG259" s="29"/>
      <c r="CAH259" s="29"/>
      <c r="CAI259" s="29"/>
      <c r="CAJ259" s="29"/>
      <c r="CAK259" s="29"/>
      <c r="CAL259" s="29"/>
      <c r="CAM259" s="29"/>
      <c r="CAN259" s="29"/>
      <c r="CAO259" s="29"/>
      <c r="CAP259" s="29"/>
      <c r="CAQ259" s="29"/>
      <c r="CAR259" s="29"/>
      <c r="CAS259" s="29"/>
      <c r="CAT259" s="29"/>
      <c r="CAU259" s="29"/>
      <c r="CAV259" s="29"/>
      <c r="CAW259" s="29"/>
      <c r="CAX259" s="29"/>
      <c r="CAY259" s="29"/>
      <c r="CAZ259" s="29"/>
      <c r="CBA259" s="29"/>
      <c r="CBB259" s="29"/>
      <c r="CBC259" s="29"/>
      <c r="CBD259" s="29"/>
      <c r="CBE259" s="29"/>
      <c r="CBF259" s="29"/>
      <c r="CBG259" s="29"/>
      <c r="CBH259" s="29"/>
      <c r="CBI259" s="29"/>
      <c r="CBJ259" s="29"/>
      <c r="CBK259" s="29"/>
      <c r="CBL259" s="29"/>
      <c r="CBM259" s="29"/>
      <c r="CBN259" s="29"/>
      <c r="CBO259" s="29"/>
      <c r="CBP259" s="29"/>
      <c r="CBQ259" s="29"/>
      <c r="CBR259" s="29"/>
      <c r="CBS259" s="29"/>
      <c r="CBT259" s="29"/>
      <c r="CBU259" s="29"/>
      <c r="CBV259" s="29"/>
      <c r="CBW259" s="29"/>
      <c r="CBX259" s="29"/>
      <c r="CBY259" s="29"/>
      <c r="CBZ259" s="29"/>
      <c r="CCA259" s="29"/>
      <c r="CCB259" s="29"/>
      <c r="CCC259" s="29"/>
      <c r="CCD259" s="29"/>
      <c r="CCE259" s="29"/>
      <c r="CCF259" s="29"/>
      <c r="CCG259" s="29"/>
      <c r="CCH259" s="29"/>
      <c r="CCI259" s="29"/>
      <c r="CCJ259" s="29"/>
      <c r="CCK259" s="29"/>
      <c r="CCL259" s="29"/>
      <c r="CCM259" s="29"/>
      <c r="CCN259" s="29"/>
      <c r="CCO259" s="29"/>
      <c r="CCP259" s="29"/>
      <c r="CCQ259" s="29"/>
      <c r="CCR259" s="29"/>
      <c r="CCS259" s="29"/>
      <c r="CCT259" s="29"/>
      <c r="CCU259" s="29"/>
      <c r="CCV259" s="29"/>
      <c r="CCW259" s="29"/>
      <c r="CCX259" s="29"/>
      <c r="CCY259" s="29"/>
      <c r="CCZ259" s="29"/>
      <c r="CDA259" s="29"/>
      <c r="CDB259" s="29"/>
      <c r="CDC259" s="29"/>
      <c r="CDD259" s="29"/>
      <c r="CDE259" s="29"/>
      <c r="CDF259" s="29"/>
      <c r="CDG259" s="29"/>
      <c r="CDH259" s="29"/>
      <c r="CDI259" s="29"/>
      <c r="CDJ259" s="29"/>
      <c r="CDK259" s="29"/>
      <c r="CDL259" s="29"/>
      <c r="CDM259" s="29"/>
      <c r="CDN259" s="29"/>
      <c r="CDO259" s="29"/>
      <c r="CDP259" s="29"/>
      <c r="CDQ259" s="29"/>
      <c r="CDR259" s="29"/>
      <c r="CDS259" s="29"/>
      <c r="CDT259" s="29"/>
      <c r="CDU259" s="29"/>
      <c r="CDV259" s="29"/>
      <c r="CDW259" s="29"/>
      <c r="CDX259" s="29"/>
      <c r="CDY259" s="29"/>
      <c r="CDZ259" s="29"/>
      <c r="CEA259" s="29"/>
      <c r="CEB259" s="29"/>
      <c r="CEC259" s="29"/>
      <c r="CED259" s="29"/>
      <c r="CEE259" s="29"/>
      <c r="CEF259" s="29"/>
      <c r="CEG259" s="29"/>
      <c r="CEH259" s="29"/>
      <c r="CEI259" s="29"/>
      <c r="CEJ259" s="29"/>
      <c r="CEK259" s="29"/>
      <c r="CEL259" s="29"/>
      <c r="CEM259" s="29"/>
      <c r="CEN259" s="29"/>
      <c r="CEO259" s="29"/>
      <c r="CEP259" s="29"/>
      <c r="CEQ259" s="29"/>
      <c r="CER259" s="29"/>
      <c r="CES259" s="29"/>
      <c r="CET259" s="29"/>
      <c r="CEU259" s="29"/>
      <c r="CEV259" s="29"/>
      <c r="CEW259" s="29"/>
      <c r="CEX259" s="29"/>
      <c r="CEY259" s="29"/>
      <c r="CEZ259" s="29"/>
      <c r="CFA259" s="29"/>
      <c r="CFB259" s="29"/>
      <c r="CFC259" s="29"/>
      <c r="CFD259" s="29"/>
      <c r="CFE259" s="29"/>
      <c r="CFF259" s="29"/>
      <c r="CFG259" s="29"/>
      <c r="CFH259" s="29"/>
      <c r="CFI259" s="29"/>
      <c r="CFJ259" s="29"/>
      <c r="CFK259" s="29"/>
      <c r="CFL259" s="29"/>
      <c r="CFM259" s="29"/>
      <c r="CFN259" s="29"/>
      <c r="CFO259" s="29"/>
      <c r="CFP259" s="29"/>
      <c r="CFQ259" s="29"/>
      <c r="CFR259" s="29"/>
      <c r="CFS259" s="29"/>
      <c r="CFT259" s="29"/>
      <c r="CFU259" s="29"/>
      <c r="CFV259" s="29"/>
      <c r="CFW259" s="29"/>
      <c r="CFX259" s="29"/>
      <c r="CFY259" s="29"/>
      <c r="CFZ259" s="29"/>
      <c r="CGA259" s="29"/>
      <c r="CGB259" s="29"/>
      <c r="CGC259" s="29"/>
      <c r="CGD259" s="29"/>
      <c r="CGE259" s="29"/>
      <c r="CGF259" s="29"/>
      <c r="CGG259" s="29"/>
      <c r="CGH259" s="29"/>
      <c r="CGI259" s="29"/>
      <c r="CGJ259" s="29"/>
      <c r="CGK259" s="29"/>
      <c r="CGL259" s="29"/>
      <c r="CGM259" s="29"/>
      <c r="CGN259" s="29"/>
      <c r="CGO259" s="29"/>
      <c r="CGP259" s="29"/>
      <c r="CGQ259" s="29"/>
      <c r="CGR259" s="29"/>
      <c r="CGS259" s="29"/>
      <c r="CGT259" s="29"/>
      <c r="CGU259" s="29"/>
      <c r="CGV259" s="29"/>
      <c r="CGW259" s="29"/>
      <c r="CGX259" s="29"/>
      <c r="CGY259" s="29"/>
      <c r="CGZ259" s="29"/>
      <c r="CHA259" s="29"/>
      <c r="CHB259" s="29"/>
      <c r="CHC259" s="29"/>
      <c r="CHD259" s="29"/>
      <c r="CHE259" s="29"/>
      <c r="CHF259" s="29"/>
      <c r="CHG259" s="29"/>
      <c r="CHH259" s="29"/>
      <c r="CHI259" s="29"/>
      <c r="CHJ259" s="29"/>
      <c r="CHK259" s="29"/>
      <c r="CHL259" s="29"/>
      <c r="CHM259" s="29"/>
      <c r="CHN259" s="29"/>
      <c r="CHO259" s="29"/>
      <c r="CHP259" s="29"/>
      <c r="CHQ259" s="29"/>
      <c r="CHR259" s="29"/>
      <c r="CHS259" s="29"/>
      <c r="CHT259" s="29"/>
      <c r="CHU259" s="29"/>
      <c r="CHV259" s="29"/>
      <c r="CHW259" s="29"/>
      <c r="CHX259" s="29"/>
      <c r="CHY259" s="29"/>
      <c r="CHZ259" s="29"/>
      <c r="CIA259" s="29"/>
      <c r="CIB259" s="29"/>
      <c r="CIC259" s="29"/>
      <c r="CID259" s="29"/>
      <c r="CIE259" s="29"/>
      <c r="CIF259" s="29"/>
      <c r="CIG259" s="29"/>
      <c r="CIH259" s="29"/>
      <c r="CII259" s="29"/>
      <c r="CIJ259" s="29"/>
      <c r="CIK259" s="29"/>
      <c r="CIL259" s="29"/>
      <c r="CIM259" s="29"/>
      <c r="CIN259" s="29"/>
      <c r="CIO259" s="29"/>
      <c r="CIP259" s="29"/>
      <c r="CIQ259" s="29"/>
      <c r="CIR259" s="29"/>
      <c r="CIS259" s="29"/>
      <c r="CIT259" s="29"/>
      <c r="CIU259" s="29"/>
      <c r="CIV259" s="29"/>
      <c r="CIW259" s="29"/>
      <c r="CIX259" s="29"/>
      <c r="CIY259" s="29"/>
      <c r="CIZ259" s="29"/>
      <c r="CJA259" s="29"/>
      <c r="CJB259" s="29"/>
      <c r="CJC259" s="29"/>
      <c r="CJD259" s="29"/>
      <c r="CJE259" s="29"/>
      <c r="CJF259" s="29"/>
      <c r="CJG259" s="29"/>
      <c r="CJH259" s="29"/>
      <c r="CJI259" s="29"/>
      <c r="CJJ259" s="29"/>
      <c r="CJK259" s="29"/>
      <c r="CJL259" s="29"/>
      <c r="CJM259" s="29"/>
      <c r="CJN259" s="29"/>
      <c r="CJO259" s="29"/>
      <c r="CJP259" s="29"/>
      <c r="CJQ259" s="29"/>
      <c r="CJR259" s="29"/>
      <c r="CJS259" s="29"/>
      <c r="CJT259" s="29"/>
      <c r="CJU259" s="29"/>
      <c r="CJV259" s="29"/>
      <c r="CJW259" s="29"/>
      <c r="CJX259" s="29"/>
      <c r="CJY259" s="29"/>
      <c r="CJZ259" s="29"/>
      <c r="CKA259" s="29"/>
      <c r="CKB259" s="29"/>
      <c r="CKC259" s="29"/>
      <c r="CKD259" s="29"/>
      <c r="CKE259" s="29"/>
      <c r="CKF259" s="29"/>
      <c r="CKG259" s="29"/>
      <c r="CKH259" s="29"/>
      <c r="CKI259" s="29"/>
      <c r="CKJ259" s="29"/>
      <c r="CKK259" s="29"/>
      <c r="CKL259" s="29"/>
      <c r="CKM259" s="29"/>
      <c r="CKN259" s="29"/>
      <c r="CKO259" s="29"/>
      <c r="CKP259" s="29"/>
      <c r="CKQ259" s="29"/>
      <c r="CKR259" s="29"/>
      <c r="CKS259" s="29"/>
      <c r="CKT259" s="29"/>
      <c r="CKU259" s="29"/>
      <c r="CKV259" s="29"/>
      <c r="CKW259" s="29"/>
      <c r="CKX259" s="29"/>
      <c r="CKY259" s="29"/>
      <c r="CKZ259" s="29"/>
      <c r="CLA259" s="29"/>
      <c r="CLB259" s="29"/>
      <c r="CLC259" s="29"/>
      <c r="CLD259" s="29"/>
      <c r="CLE259" s="29"/>
      <c r="CLF259" s="29"/>
      <c r="CLG259" s="29"/>
      <c r="CLH259" s="29"/>
      <c r="CLI259" s="29"/>
      <c r="CLJ259" s="29"/>
      <c r="CLK259" s="29"/>
      <c r="CLL259" s="29"/>
      <c r="CLM259" s="29"/>
      <c r="CLN259" s="29"/>
      <c r="CLO259" s="29"/>
      <c r="CLP259" s="29"/>
      <c r="CLQ259" s="29"/>
      <c r="CLR259" s="29"/>
      <c r="CLS259" s="29"/>
      <c r="CLT259" s="29"/>
      <c r="CLU259" s="29"/>
      <c r="CLV259" s="29"/>
      <c r="CLW259" s="29"/>
      <c r="CLX259" s="29"/>
      <c r="CLY259" s="29"/>
      <c r="CLZ259" s="29"/>
      <c r="CMA259" s="29"/>
      <c r="CMB259" s="29"/>
      <c r="CMC259" s="29"/>
      <c r="CMD259" s="29"/>
      <c r="CME259" s="29"/>
      <c r="CMF259" s="29"/>
      <c r="CMG259" s="29"/>
      <c r="CMH259" s="29"/>
      <c r="CMI259" s="29"/>
      <c r="CMJ259" s="29"/>
      <c r="CMK259" s="29"/>
      <c r="CML259" s="29"/>
      <c r="CMM259" s="29"/>
      <c r="CMN259" s="29"/>
      <c r="CMO259" s="29"/>
      <c r="CMP259" s="29"/>
      <c r="CMQ259" s="29"/>
      <c r="CMR259" s="29"/>
      <c r="CMS259" s="29"/>
      <c r="CMT259" s="29"/>
      <c r="CMU259" s="29"/>
      <c r="CMV259" s="29"/>
      <c r="CMW259" s="29"/>
      <c r="CMX259" s="29"/>
      <c r="CMY259" s="29"/>
      <c r="CMZ259" s="29"/>
      <c r="CNA259" s="29"/>
      <c r="CNB259" s="29"/>
      <c r="CNC259" s="29"/>
      <c r="CND259" s="29"/>
      <c r="CNE259" s="29"/>
      <c r="CNF259" s="29"/>
      <c r="CNG259" s="29"/>
      <c r="CNH259" s="29"/>
      <c r="CNI259" s="29"/>
      <c r="CNJ259" s="29"/>
      <c r="CNK259" s="29"/>
      <c r="CNL259" s="29"/>
      <c r="CNM259" s="29"/>
      <c r="CNN259" s="29"/>
      <c r="CNO259" s="29"/>
      <c r="CNP259" s="29"/>
      <c r="CNQ259" s="29"/>
      <c r="CNR259" s="29"/>
      <c r="CNS259" s="29"/>
      <c r="CNT259" s="29"/>
      <c r="CNU259" s="29"/>
      <c r="CNV259" s="29"/>
      <c r="CNW259" s="29"/>
      <c r="CNX259" s="29"/>
      <c r="CNY259" s="29"/>
      <c r="CNZ259" s="29"/>
      <c r="COA259" s="29"/>
      <c r="COB259" s="29"/>
      <c r="COC259" s="29"/>
      <c r="COD259" s="29"/>
      <c r="COE259" s="29"/>
      <c r="COF259" s="29"/>
      <c r="COG259" s="29"/>
      <c r="COH259" s="29"/>
      <c r="COI259" s="29"/>
      <c r="COJ259" s="29"/>
      <c r="COK259" s="29"/>
      <c r="COL259" s="29"/>
      <c r="COM259" s="29"/>
      <c r="CON259" s="29"/>
      <c r="COO259" s="29"/>
      <c r="COP259" s="29"/>
      <c r="COQ259" s="29"/>
      <c r="COR259" s="29"/>
      <c r="COS259" s="29"/>
      <c r="COT259" s="29"/>
      <c r="COU259" s="29"/>
      <c r="COV259" s="29"/>
      <c r="COW259" s="29"/>
      <c r="COX259" s="29"/>
      <c r="COY259" s="29"/>
      <c r="COZ259" s="29"/>
      <c r="CPA259" s="29"/>
      <c r="CPB259" s="29"/>
      <c r="CPC259" s="29"/>
      <c r="CPD259" s="29"/>
      <c r="CPE259" s="29"/>
      <c r="CPF259" s="29"/>
      <c r="CPG259" s="29"/>
      <c r="CPH259" s="29"/>
      <c r="CPI259" s="29"/>
      <c r="CPJ259" s="29"/>
      <c r="CPK259" s="29"/>
      <c r="CPL259" s="29"/>
      <c r="CPM259" s="29"/>
      <c r="CPN259" s="29"/>
      <c r="CPO259" s="29"/>
      <c r="CPP259" s="29"/>
      <c r="CPQ259" s="29"/>
      <c r="CPR259" s="29"/>
      <c r="CPS259" s="29"/>
      <c r="CPT259" s="29"/>
      <c r="CPU259" s="29"/>
      <c r="CPV259" s="29"/>
      <c r="CPW259" s="29"/>
      <c r="CPX259" s="29"/>
      <c r="CPY259" s="29"/>
      <c r="CPZ259" s="29"/>
      <c r="CQA259" s="29"/>
      <c r="CQB259" s="29"/>
      <c r="CQC259" s="29"/>
      <c r="CQD259" s="29"/>
      <c r="CQE259" s="29"/>
      <c r="CQF259" s="29"/>
      <c r="CQG259" s="29"/>
      <c r="CQH259" s="29"/>
      <c r="CQI259" s="29"/>
      <c r="CQJ259" s="29"/>
      <c r="CQK259" s="29"/>
      <c r="CQL259" s="29"/>
      <c r="CQM259" s="29"/>
      <c r="CQN259" s="29"/>
      <c r="CQO259" s="29"/>
      <c r="CQP259" s="29"/>
      <c r="CQQ259" s="29"/>
      <c r="CQR259" s="29"/>
      <c r="CQS259" s="29"/>
      <c r="CQT259" s="29"/>
      <c r="CQU259" s="29"/>
      <c r="CQV259" s="29"/>
      <c r="CQW259" s="29"/>
      <c r="CQX259" s="29"/>
      <c r="CQY259" s="29"/>
      <c r="CQZ259" s="29"/>
      <c r="CRA259" s="29"/>
      <c r="CRB259" s="29"/>
      <c r="CRC259" s="29"/>
      <c r="CRD259" s="29"/>
      <c r="CRE259" s="29"/>
      <c r="CRF259" s="29"/>
      <c r="CRG259" s="29"/>
      <c r="CRH259" s="29"/>
      <c r="CRI259" s="29"/>
      <c r="CRJ259" s="29"/>
      <c r="CRK259" s="29"/>
      <c r="CRL259" s="29"/>
      <c r="CRM259" s="29"/>
      <c r="CRN259" s="29"/>
      <c r="CRO259" s="29"/>
      <c r="CRP259" s="29"/>
      <c r="CRQ259" s="29"/>
      <c r="CRR259" s="29"/>
      <c r="CRS259" s="29"/>
      <c r="CRT259" s="29"/>
      <c r="CRU259" s="29"/>
      <c r="CRV259" s="29"/>
      <c r="CRW259" s="29"/>
      <c r="CRX259" s="29"/>
      <c r="CRY259" s="29"/>
      <c r="CRZ259" s="29"/>
      <c r="CSA259" s="29"/>
      <c r="CSB259" s="29"/>
      <c r="CSC259" s="29"/>
      <c r="CSD259" s="29"/>
      <c r="CSE259" s="29"/>
      <c r="CSF259" s="29"/>
      <c r="CSG259" s="29"/>
      <c r="CSH259" s="29"/>
      <c r="CSI259" s="29"/>
      <c r="CSJ259" s="29"/>
      <c r="CSK259" s="29"/>
      <c r="CSL259" s="29"/>
      <c r="CSM259" s="29"/>
      <c r="CSN259" s="29"/>
      <c r="CSO259" s="29"/>
      <c r="CSP259" s="29"/>
      <c r="CSQ259" s="29"/>
      <c r="CSR259" s="29"/>
      <c r="CSS259" s="29"/>
      <c r="CST259" s="29"/>
      <c r="CSU259" s="29"/>
      <c r="CSV259" s="29"/>
      <c r="CSW259" s="29"/>
      <c r="CSX259" s="29"/>
      <c r="CSY259" s="29"/>
      <c r="CSZ259" s="29"/>
      <c r="CTA259" s="29"/>
      <c r="CTB259" s="29"/>
      <c r="CTC259" s="29"/>
      <c r="CTD259" s="29"/>
      <c r="CTE259" s="29"/>
      <c r="CTF259" s="29"/>
      <c r="CTG259" s="29"/>
      <c r="CTH259" s="29"/>
      <c r="CTI259" s="29"/>
      <c r="CTJ259" s="29"/>
      <c r="CTK259" s="29"/>
      <c r="CTL259" s="29"/>
      <c r="CTM259" s="29"/>
      <c r="CTN259" s="29"/>
      <c r="CTO259" s="29"/>
      <c r="CTP259" s="29"/>
      <c r="CTQ259" s="29"/>
      <c r="CTR259" s="29"/>
      <c r="CTS259" s="29"/>
      <c r="CTT259" s="29"/>
      <c r="CTU259" s="29"/>
      <c r="CTV259" s="29"/>
      <c r="CTW259" s="29"/>
      <c r="CTX259" s="29"/>
      <c r="CTY259" s="29"/>
      <c r="CTZ259" s="29"/>
      <c r="CUA259" s="29"/>
      <c r="CUB259" s="29"/>
      <c r="CUC259" s="29"/>
      <c r="CUD259" s="29"/>
      <c r="CUE259" s="29"/>
      <c r="CUF259" s="29"/>
      <c r="CUG259" s="29"/>
      <c r="CUH259" s="29"/>
      <c r="CUI259" s="29"/>
      <c r="CUJ259" s="29"/>
      <c r="CUK259" s="29"/>
      <c r="CUL259" s="29"/>
      <c r="CUM259" s="29"/>
      <c r="CUN259" s="29"/>
      <c r="CUO259" s="29"/>
      <c r="CUP259" s="29"/>
      <c r="CUQ259" s="29"/>
      <c r="CUR259" s="29"/>
      <c r="CUS259" s="29"/>
      <c r="CUT259" s="29"/>
      <c r="CUU259" s="29"/>
      <c r="CUV259" s="29"/>
      <c r="CUW259" s="29"/>
      <c r="CUX259" s="29"/>
      <c r="CUY259" s="29"/>
      <c r="CUZ259" s="29"/>
      <c r="CVA259" s="29"/>
      <c r="CVB259" s="29"/>
      <c r="CVC259" s="29"/>
      <c r="CVD259" s="29"/>
      <c r="CVE259" s="29"/>
      <c r="CVF259" s="29"/>
      <c r="CVG259" s="29"/>
      <c r="CVH259" s="29"/>
      <c r="CVI259" s="29"/>
      <c r="CVJ259" s="29"/>
      <c r="CVK259" s="29"/>
      <c r="CVL259" s="29"/>
      <c r="CVM259" s="29"/>
      <c r="CVN259" s="29"/>
      <c r="CVO259" s="29"/>
      <c r="CVP259" s="29"/>
      <c r="CVQ259" s="29"/>
      <c r="CVR259" s="29"/>
      <c r="CVS259" s="29"/>
      <c r="CVT259" s="29"/>
      <c r="CVU259" s="29"/>
      <c r="CVV259" s="29"/>
      <c r="CVW259" s="29"/>
      <c r="CVX259" s="29"/>
      <c r="CVY259" s="29"/>
      <c r="CVZ259" s="29"/>
      <c r="CWA259" s="29"/>
      <c r="CWB259" s="29"/>
      <c r="CWC259" s="29"/>
      <c r="CWD259" s="29"/>
      <c r="CWE259" s="29"/>
      <c r="CWF259" s="29"/>
      <c r="CWG259" s="29"/>
      <c r="CWH259" s="29"/>
      <c r="CWI259" s="29"/>
      <c r="CWJ259" s="29"/>
      <c r="CWK259" s="29"/>
      <c r="CWL259" s="29"/>
      <c r="CWM259" s="29"/>
      <c r="CWN259" s="29"/>
      <c r="CWO259" s="29"/>
      <c r="CWP259" s="29"/>
      <c r="CWQ259" s="29"/>
      <c r="CWR259" s="29"/>
      <c r="CWS259" s="29"/>
      <c r="CWT259" s="29"/>
      <c r="CWU259" s="29"/>
      <c r="CWV259" s="29"/>
      <c r="CWW259" s="29"/>
      <c r="CWX259" s="29"/>
      <c r="CWY259" s="29"/>
      <c r="CWZ259" s="29"/>
      <c r="CXA259" s="29"/>
      <c r="CXB259" s="29"/>
      <c r="CXC259" s="29"/>
      <c r="CXD259" s="29"/>
      <c r="CXE259" s="29"/>
      <c r="CXF259" s="29"/>
      <c r="CXG259" s="29"/>
      <c r="CXH259" s="29"/>
      <c r="CXI259" s="29"/>
      <c r="CXJ259" s="29"/>
      <c r="CXK259" s="29"/>
      <c r="CXL259" s="29"/>
      <c r="CXM259" s="29"/>
      <c r="CXN259" s="29"/>
      <c r="CXO259" s="29"/>
      <c r="CXP259" s="29"/>
      <c r="CXQ259" s="29"/>
      <c r="CXR259" s="29"/>
      <c r="CXS259" s="29"/>
      <c r="CXT259" s="29"/>
      <c r="CXU259" s="29"/>
      <c r="CXV259" s="29"/>
      <c r="CXW259" s="29"/>
      <c r="CXX259" s="29"/>
      <c r="CXY259" s="29"/>
      <c r="CXZ259" s="29"/>
      <c r="CYA259" s="29"/>
      <c r="CYB259" s="29"/>
      <c r="CYC259" s="29"/>
      <c r="CYD259" s="29"/>
      <c r="CYE259" s="29"/>
      <c r="CYF259" s="29"/>
      <c r="CYG259" s="29"/>
      <c r="CYH259" s="29"/>
      <c r="CYI259" s="29"/>
      <c r="CYJ259" s="29"/>
      <c r="CYK259" s="29"/>
      <c r="CYL259" s="29"/>
      <c r="CYM259" s="29"/>
      <c r="CYN259" s="29"/>
      <c r="CYO259" s="29"/>
      <c r="CYP259" s="29"/>
      <c r="CYQ259" s="29"/>
      <c r="CYR259" s="29"/>
      <c r="CYS259" s="29"/>
      <c r="CYT259" s="29"/>
      <c r="CYU259" s="29"/>
      <c r="CYV259" s="29"/>
      <c r="CYW259" s="29"/>
      <c r="CYX259" s="29"/>
      <c r="CYY259" s="29"/>
      <c r="CYZ259" s="29"/>
      <c r="CZA259" s="29"/>
      <c r="CZB259" s="29"/>
      <c r="CZC259" s="29"/>
      <c r="CZD259" s="29"/>
      <c r="CZE259" s="29"/>
      <c r="CZF259" s="29"/>
      <c r="CZG259" s="29"/>
      <c r="CZH259" s="29"/>
      <c r="CZI259" s="29"/>
      <c r="CZJ259" s="29"/>
      <c r="CZK259" s="29"/>
      <c r="CZL259" s="29"/>
      <c r="CZM259" s="29"/>
      <c r="CZN259" s="29"/>
      <c r="CZO259" s="29"/>
      <c r="CZP259" s="29"/>
      <c r="CZQ259" s="29"/>
      <c r="CZR259" s="29"/>
      <c r="CZS259" s="29"/>
      <c r="CZT259" s="29"/>
      <c r="CZU259" s="29"/>
      <c r="CZV259" s="29"/>
      <c r="CZW259" s="29"/>
      <c r="CZX259" s="29"/>
      <c r="CZY259" s="29"/>
      <c r="CZZ259" s="29"/>
      <c r="DAA259" s="29"/>
      <c r="DAB259" s="29"/>
      <c r="DAC259" s="29"/>
      <c r="DAD259" s="29"/>
      <c r="DAE259" s="29"/>
      <c r="DAF259" s="29"/>
      <c r="DAG259" s="29"/>
      <c r="DAH259" s="29"/>
      <c r="DAI259" s="29"/>
      <c r="DAJ259" s="29"/>
      <c r="DAK259" s="29"/>
      <c r="DAL259" s="29"/>
      <c r="DAM259" s="29"/>
      <c r="DAN259" s="29"/>
      <c r="DAO259" s="29"/>
      <c r="DAP259" s="29"/>
      <c r="DAQ259" s="29"/>
      <c r="DAR259" s="29"/>
      <c r="DAS259" s="29"/>
      <c r="DAT259" s="29"/>
      <c r="DAU259" s="29"/>
      <c r="DAV259" s="29"/>
      <c r="DAW259" s="29"/>
      <c r="DAX259" s="29"/>
      <c r="DAY259" s="29"/>
      <c r="DAZ259" s="29"/>
      <c r="DBA259" s="29"/>
      <c r="DBB259" s="29"/>
      <c r="DBC259" s="29"/>
      <c r="DBD259" s="29"/>
      <c r="DBE259" s="29"/>
      <c r="DBF259" s="29"/>
      <c r="DBG259" s="29"/>
      <c r="DBH259" s="29"/>
      <c r="DBI259" s="29"/>
      <c r="DBJ259" s="29"/>
      <c r="DBK259" s="29"/>
      <c r="DBL259" s="29"/>
      <c r="DBM259" s="29"/>
      <c r="DBN259" s="29"/>
      <c r="DBO259" s="29"/>
      <c r="DBP259" s="29"/>
      <c r="DBQ259" s="29"/>
      <c r="DBR259" s="29"/>
      <c r="DBS259" s="29"/>
      <c r="DBT259" s="29"/>
      <c r="DBU259" s="29"/>
      <c r="DBV259" s="29"/>
      <c r="DBW259" s="29"/>
      <c r="DBX259" s="29"/>
      <c r="DBY259" s="29"/>
      <c r="DBZ259" s="29"/>
      <c r="DCA259" s="29"/>
      <c r="DCB259" s="29"/>
      <c r="DCC259" s="29"/>
      <c r="DCD259" s="29"/>
      <c r="DCE259" s="29"/>
      <c r="DCF259" s="29"/>
      <c r="DCG259" s="29"/>
      <c r="DCH259" s="29"/>
      <c r="DCI259" s="29"/>
      <c r="DCJ259" s="29"/>
      <c r="DCK259" s="29"/>
      <c r="DCL259" s="29"/>
      <c r="DCM259" s="29"/>
      <c r="DCN259" s="29"/>
      <c r="DCO259" s="29"/>
      <c r="DCP259" s="29"/>
      <c r="DCQ259" s="29"/>
      <c r="DCR259" s="29"/>
      <c r="DCS259" s="29"/>
      <c r="DCT259" s="29"/>
      <c r="DCU259" s="29"/>
      <c r="DCV259" s="29"/>
      <c r="DCW259" s="29"/>
      <c r="DCX259" s="29"/>
      <c r="DCY259" s="29"/>
      <c r="DCZ259" s="29"/>
      <c r="DDA259" s="29"/>
      <c r="DDB259" s="29"/>
      <c r="DDC259" s="29"/>
      <c r="DDD259" s="29"/>
      <c r="DDE259" s="29"/>
      <c r="DDF259" s="29"/>
      <c r="DDG259" s="29"/>
      <c r="DDH259" s="29"/>
      <c r="DDI259" s="29"/>
      <c r="DDJ259" s="29"/>
      <c r="DDK259" s="29"/>
      <c r="DDL259" s="29"/>
      <c r="DDM259" s="29"/>
      <c r="DDN259" s="29"/>
      <c r="DDO259" s="29"/>
      <c r="DDP259" s="29"/>
      <c r="DDQ259" s="29"/>
      <c r="DDR259" s="29"/>
      <c r="DDS259" s="29"/>
      <c r="DDT259" s="29"/>
      <c r="DDU259" s="29"/>
      <c r="DDV259" s="29"/>
      <c r="DDW259" s="29"/>
      <c r="DDX259" s="29"/>
      <c r="DDY259" s="29"/>
      <c r="DDZ259" s="29"/>
      <c r="DEA259" s="29"/>
      <c r="DEB259" s="29"/>
      <c r="DEC259" s="29"/>
      <c r="DED259" s="29"/>
      <c r="DEE259" s="29"/>
      <c r="DEF259" s="29"/>
      <c r="DEG259" s="29"/>
      <c r="DEH259" s="29"/>
      <c r="DEI259" s="29"/>
      <c r="DEJ259" s="29"/>
      <c r="DEK259" s="29"/>
      <c r="DEL259" s="29"/>
      <c r="DEM259" s="29"/>
      <c r="DEN259" s="29"/>
      <c r="DEO259" s="29"/>
      <c r="DEP259" s="29"/>
      <c r="DEQ259" s="29"/>
      <c r="DER259" s="29"/>
      <c r="DES259" s="29"/>
      <c r="DET259" s="29"/>
      <c r="DEU259" s="29"/>
      <c r="DEV259" s="29"/>
      <c r="DEW259" s="29"/>
      <c r="DEX259" s="29"/>
      <c r="DEY259" s="29"/>
      <c r="DEZ259" s="29"/>
      <c r="DFA259" s="29"/>
      <c r="DFB259" s="29"/>
      <c r="DFC259" s="29"/>
      <c r="DFD259" s="29"/>
      <c r="DFE259" s="29"/>
      <c r="DFF259" s="29"/>
      <c r="DFG259" s="29"/>
      <c r="DFH259" s="29"/>
      <c r="DFI259" s="29"/>
      <c r="DFJ259" s="29"/>
      <c r="DFK259" s="29"/>
      <c r="DFL259" s="29"/>
      <c r="DFM259" s="29"/>
      <c r="DFN259" s="29"/>
      <c r="DFO259" s="29"/>
      <c r="DFP259" s="29"/>
      <c r="DFQ259" s="29"/>
      <c r="DFR259" s="29"/>
      <c r="DFS259" s="29"/>
      <c r="DFT259" s="29"/>
      <c r="DFU259" s="29"/>
      <c r="DFV259" s="29"/>
      <c r="DFW259" s="29"/>
      <c r="DFX259" s="29"/>
      <c r="DFY259" s="29"/>
      <c r="DFZ259" s="29"/>
      <c r="DGA259" s="29"/>
      <c r="DGB259" s="29"/>
      <c r="DGC259" s="29"/>
      <c r="DGD259" s="29"/>
      <c r="DGE259" s="29"/>
      <c r="DGF259" s="29"/>
      <c r="DGG259" s="29"/>
      <c r="DGH259" s="29"/>
      <c r="DGI259" s="29"/>
      <c r="DGJ259" s="29"/>
      <c r="DGK259" s="29"/>
      <c r="DGL259" s="29"/>
      <c r="DGM259" s="29"/>
      <c r="DGN259" s="29"/>
      <c r="DGO259" s="29"/>
      <c r="DGP259" s="29"/>
      <c r="DGQ259" s="29"/>
      <c r="DGR259" s="29"/>
      <c r="DGS259" s="29"/>
      <c r="DGT259" s="29"/>
      <c r="DGU259" s="29"/>
      <c r="DGV259" s="29"/>
      <c r="DGW259" s="29"/>
      <c r="DGX259" s="29"/>
      <c r="DGY259" s="29"/>
      <c r="DGZ259" s="29"/>
      <c r="DHA259" s="29"/>
      <c r="DHB259" s="29"/>
      <c r="DHC259" s="29"/>
      <c r="DHD259" s="29"/>
      <c r="DHE259" s="29"/>
      <c r="DHF259" s="29"/>
      <c r="DHG259" s="29"/>
      <c r="DHH259" s="29"/>
      <c r="DHI259" s="29"/>
      <c r="DHJ259" s="29"/>
      <c r="DHK259" s="29"/>
      <c r="DHL259" s="29"/>
      <c r="DHM259" s="29"/>
      <c r="DHN259" s="29"/>
      <c r="DHO259" s="29"/>
      <c r="DHP259" s="29"/>
      <c r="DHQ259" s="29"/>
      <c r="DHR259" s="29"/>
      <c r="DHS259" s="29"/>
      <c r="DHT259" s="29"/>
      <c r="DHU259" s="29"/>
      <c r="DHV259" s="29"/>
      <c r="DHW259" s="29"/>
      <c r="DHX259" s="29"/>
      <c r="DHY259" s="29"/>
      <c r="DHZ259" s="29"/>
      <c r="DIA259" s="29"/>
      <c r="DIB259" s="29"/>
      <c r="DIC259" s="29"/>
      <c r="DID259" s="29"/>
      <c r="DIE259" s="29"/>
      <c r="DIF259" s="29"/>
      <c r="DIG259" s="29"/>
      <c r="DIH259" s="29"/>
      <c r="DII259" s="29"/>
      <c r="DIJ259" s="29"/>
      <c r="DIK259" s="29"/>
      <c r="DIL259" s="29"/>
      <c r="DIM259" s="29"/>
      <c r="DIN259" s="29"/>
      <c r="DIO259" s="29"/>
      <c r="DIP259" s="29"/>
      <c r="DIQ259" s="29"/>
      <c r="DIR259" s="29"/>
      <c r="DIS259" s="29"/>
      <c r="DIT259" s="29"/>
      <c r="DIU259" s="29"/>
      <c r="DIV259" s="29"/>
      <c r="DIW259" s="29"/>
      <c r="DIX259" s="29"/>
      <c r="DIY259" s="29"/>
      <c r="DIZ259" s="29"/>
      <c r="DJA259" s="29"/>
      <c r="DJB259" s="29"/>
      <c r="DJC259" s="29"/>
      <c r="DJD259" s="29"/>
      <c r="DJE259" s="29"/>
      <c r="DJF259" s="29"/>
      <c r="DJG259" s="29"/>
      <c r="DJH259" s="29"/>
      <c r="DJI259" s="29"/>
      <c r="DJJ259" s="29"/>
      <c r="DJK259" s="29"/>
      <c r="DJL259" s="29"/>
      <c r="DJM259" s="29"/>
      <c r="DJN259" s="29"/>
      <c r="DJO259" s="29"/>
      <c r="DJP259" s="29"/>
      <c r="DJQ259" s="29"/>
      <c r="DJR259" s="29"/>
      <c r="DJS259" s="29"/>
      <c r="DJT259" s="29"/>
      <c r="DJU259" s="29"/>
      <c r="DJV259" s="29"/>
      <c r="DJW259" s="29"/>
      <c r="DJX259" s="29"/>
      <c r="DJY259" s="29"/>
      <c r="DJZ259" s="29"/>
      <c r="DKA259" s="29"/>
      <c r="DKB259" s="29"/>
      <c r="DKC259" s="29"/>
      <c r="DKD259" s="29"/>
      <c r="DKE259" s="29"/>
      <c r="DKF259" s="29"/>
      <c r="DKG259" s="29"/>
      <c r="DKH259" s="29"/>
      <c r="DKI259" s="29"/>
      <c r="DKJ259" s="29"/>
      <c r="DKK259" s="29"/>
      <c r="DKL259" s="29"/>
      <c r="DKM259" s="29"/>
      <c r="DKN259" s="29"/>
      <c r="DKO259" s="29"/>
      <c r="DKP259" s="29"/>
      <c r="DKQ259" s="29"/>
      <c r="DKR259" s="29"/>
      <c r="DKS259" s="29"/>
      <c r="DKT259" s="29"/>
      <c r="DKU259" s="29"/>
      <c r="DKV259" s="29"/>
      <c r="DKW259" s="29"/>
      <c r="DKX259" s="29"/>
      <c r="DKY259" s="29"/>
      <c r="DKZ259" s="29"/>
      <c r="DLA259" s="29"/>
      <c r="DLB259" s="29"/>
      <c r="DLC259" s="29"/>
      <c r="DLD259" s="29"/>
      <c r="DLE259" s="29"/>
      <c r="DLF259" s="29"/>
      <c r="DLG259" s="29"/>
      <c r="DLH259" s="29"/>
      <c r="DLI259" s="29"/>
      <c r="DLJ259" s="29"/>
      <c r="DLK259" s="29"/>
      <c r="DLL259" s="29"/>
      <c r="DLM259" s="29"/>
      <c r="DLN259" s="29"/>
      <c r="DLO259" s="29"/>
      <c r="DLP259" s="29"/>
      <c r="DLQ259" s="29"/>
      <c r="DLR259" s="29"/>
      <c r="DLS259" s="29"/>
      <c r="DLT259" s="29"/>
      <c r="DLU259" s="29"/>
      <c r="DLV259" s="29"/>
      <c r="DLW259" s="29"/>
      <c r="DLX259" s="29"/>
      <c r="DLY259" s="29"/>
      <c r="DLZ259" s="29"/>
      <c r="DMA259" s="29"/>
      <c r="DMB259" s="29"/>
      <c r="DMC259" s="29"/>
      <c r="DMD259" s="29"/>
      <c r="DME259" s="29"/>
      <c r="DMF259" s="29"/>
      <c r="DMG259" s="29"/>
      <c r="DMH259" s="29"/>
      <c r="DMI259" s="29"/>
      <c r="DMJ259" s="29"/>
      <c r="DMK259" s="29"/>
      <c r="DML259" s="29"/>
      <c r="DMM259" s="29"/>
      <c r="DMN259" s="29"/>
      <c r="DMO259" s="29"/>
      <c r="DMP259" s="29"/>
      <c r="DMQ259" s="29"/>
      <c r="DMR259" s="29"/>
      <c r="DMS259" s="29"/>
      <c r="DMT259" s="29"/>
      <c r="DMU259" s="29"/>
      <c r="DMV259" s="29"/>
      <c r="DMW259" s="29"/>
      <c r="DMX259" s="29"/>
      <c r="DMY259" s="29"/>
      <c r="DMZ259" s="29"/>
      <c r="DNA259" s="29"/>
      <c r="DNB259" s="29"/>
      <c r="DNC259" s="29"/>
      <c r="DND259" s="29"/>
      <c r="DNE259" s="29"/>
      <c r="DNF259" s="29"/>
      <c r="DNG259" s="29"/>
      <c r="DNH259" s="29"/>
      <c r="DNI259" s="29"/>
      <c r="DNJ259" s="29"/>
      <c r="DNK259" s="29"/>
      <c r="DNL259" s="29"/>
      <c r="DNM259" s="29"/>
      <c r="DNN259" s="29"/>
      <c r="DNO259" s="29"/>
      <c r="DNP259" s="29"/>
      <c r="DNQ259" s="29"/>
      <c r="DNR259" s="29"/>
      <c r="DNS259" s="29"/>
      <c r="DNT259" s="29"/>
      <c r="DNU259" s="29"/>
      <c r="DNV259" s="29"/>
      <c r="DNW259" s="29"/>
      <c r="DNX259" s="29"/>
      <c r="DNY259" s="29"/>
      <c r="DNZ259" s="29"/>
      <c r="DOA259" s="29"/>
      <c r="DOB259" s="29"/>
      <c r="DOC259" s="29"/>
      <c r="DOD259" s="29"/>
      <c r="DOE259" s="29"/>
      <c r="DOF259" s="29"/>
      <c r="DOG259" s="29"/>
      <c r="DOH259" s="29"/>
      <c r="DOI259" s="29"/>
      <c r="DOJ259" s="29"/>
      <c r="DOK259" s="29"/>
      <c r="DOL259" s="29"/>
      <c r="DOM259" s="29"/>
      <c r="DON259" s="29"/>
      <c r="DOO259" s="29"/>
      <c r="DOP259" s="29"/>
      <c r="DOQ259" s="29"/>
      <c r="DOR259" s="29"/>
      <c r="DOS259" s="29"/>
      <c r="DOT259" s="29"/>
      <c r="DOU259" s="29"/>
      <c r="DOV259" s="29"/>
      <c r="DOW259" s="29"/>
      <c r="DOX259" s="29"/>
      <c r="DOY259" s="29"/>
      <c r="DOZ259" s="29"/>
      <c r="DPA259" s="29"/>
      <c r="DPB259" s="29"/>
      <c r="DPC259" s="29"/>
      <c r="DPD259" s="29"/>
      <c r="DPE259" s="29"/>
      <c r="DPF259" s="29"/>
      <c r="DPG259" s="29"/>
      <c r="DPH259" s="29"/>
      <c r="DPI259" s="29"/>
      <c r="DPJ259" s="29"/>
      <c r="DPK259" s="29"/>
      <c r="DPL259" s="29"/>
      <c r="DPM259" s="29"/>
      <c r="DPN259" s="29"/>
      <c r="DPO259" s="29"/>
      <c r="DPP259" s="29"/>
      <c r="DPQ259" s="29"/>
      <c r="DPR259" s="29"/>
      <c r="DPS259" s="29"/>
      <c r="DPT259" s="29"/>
      <c r="DPU259" s="29"/>
      <c r="DPV259" s="29"/>
      <c r="DPW259" s="29"/>
      <c r="DPX259" s="29"/>
      <c r="DPY259" s="29"/>
      <c r="DPZ259" s="29"/>
      <c r="DQA259" s="29"/>
      <c r="DQB259" s="29"/>
      <c r="DQC259" s="29"/>
      <c r="DQD259" s="29"/>
      <c r="DQE259" s="29"/>
      <c r="DQF259" s="29"/>
      <c r="DQG259" s="29"/>
      <c r="DQH259" s="29"/>
      <c r="DQI259" s="29"/>
      <c r="DQJ259" s="29"/>
      <c r="DQK259" s="29"/>
      <c r="DQL259" s="29"/>
      <c r="DQM259" s="29"/>
      <c r="DQN259" s="29"/>
      <c r="DQO259" s="29"/>
      <c r="DQP259" s="29"/>
      <c r="DQQ259" s="29"/>
      <c r="DQR259" s="29"/>
      <c r="DQS259" s="29"/>
      <c r="DQT259" s="29"/>
      <c r="DQU259" s="29"/>
      <c r="DQV259" s="29"/>
      <c r="DQW259" s="29"/>
      <c r="DQX259" s="29"/>
      <c r="DQY259" s="29"/>
      <c r="DQZ259" s="29"/>
      <c r="DRA259" s="29"/>
      <c r="DRB259" s="29"/>
      <c r="DRC259" s="29"/>
      <c r="DRD259" s="29"/>
      <c r="DRE259" s="29"/>
      <c r="DRF259" s="29"/>
      <c r="DRG259" s="29"/>
      <c r="DRH259" s="29"/>
      <c r="DRI259" s="29"/>
      <c r="DRJ259" s="29"/>
      <c r="DRK259" s="29"/>
      <c r="DRL259" s="29"/>
      <c r="DRM259" s="29"/>
      <c r="DRN259" s="29"/>
      <c r="DRO259" s="29"/>
      <c r="DRP259" s="29"/>
      <c r="DRQ259" s="29"/>
      <c r="DRR259" s="29"/>
      <c r="DRS259" s="29"/>
      <c r="DRT259" s="29"/>
      <c r="DRU259" s="29"/>
      <c r="DRV259" s="29"/>
      <c r="DRW259" s="29"/>
      <c r="DRX259" s="29"/>
      <c r="DRY259" s="29"/>
      <c r="DRZ259" s="29"/>
      <c r="DSA259" s="29"/>
      <c r="DSB259" s="29"/>
      <c r="DSC259" s="29"/>
      <c r="DSD259" s="29"/>
      <c r="DSE259" s="29"/>
      <c r="DSF259" s="29"/>
      <c r="DSG259" s="29"/>
      <c r="DSH259" s="29"/>
      <c r="DSI259" s="29"/>
      <c r="DSJ259" s="29"/>
      <c r="DSK259" s="29"/>
      <c r="DSL259" s="29"/>
      <c r="DSM259" s="29"/>
      <c r="DSN259" s="29"/>
      <c r="DSO259" s="29"/>
      <c r="DSP259" s="29"/>
      <c r="DSQ259" s="29"/>
      <c r="DSR259" s="29"/>
      <c r="DSS259" s="29"/>
      <c r="DST259" s="29"/>
      <c r="DSU259" s="29"/>
      <c r="DSV259" s="29"/>
      <c r="DSW259" s="29"/>
      <c r="DSX259" s="29"/>
      <c r="DSY259" s="29"/>
      <c r="DSZ259" s="29"/>
      <c r="DTA259" s="29"/>
      <c r="DTB259" s="29"/>
      <c r="DTC259" s="29"/>
      <c r="DTD259" s="29"/>
      <c r="DTE259" s="29"/>
      <c r="DTF259" s="29"/>
      <c r="DTG259" s="29"/>
      <c r="DTH259" s="29"/>
      <c r="DTI259" s="29"/>
      <c r="DTJ259" s="29"/>
      <c r="DTK259" s="29"/>
      <c r="DTL259" s="29"/>
      <c r="DTM259" s="29"/>
      <c r="DTN259" s="29"/>
      <c r="DTO259" s="29"/>
      <c r="DTP259" s="29"/>
      <c r="DTQ259" s="29"/>
      <c r="DTR259" s="29"/>
      <c r="DTS259" s="29"/>
      <c r="DTT259" s="29"/>
      <c r="DTU259" s="29"/>
      <c r="DTV259" s="29"/>
      <c r="DTW259" s="29"/>
      <c r="DTX259" s="29"/>
      <c r="DTY259" s="29"/>
      <c r="DTZ259" s="29"/>
      <c r="DUA259" s="29"/>
      <c r="DUB259" s="29"/>
      <c r="DUC259" s="29"/>
      <c r="DUD259" s="29"/>
      <c r="DUE259" s="29"/>
      <c r="DUF259" s="29"/>
      <c r="DUG259" s="29"/>
      <c r="DUH259" s="29"/>
      <c r="DUI259" s="29"/>
      <c r="DUJ259" s="29"/>
      <c r="DUK259" s="29"/>
      <c r="DUL259" s="29"/>
      <c r="DUM259" s="29"/>
      <c r="DUN259" s="29"/>
      <c r="DUO259" s="29"/>
      <c r="DUP259" s="29"/>
      <c r="DUQ259" s="29"/>
      <c r="DUR259" s="29"/>
      <c r="DUS259" s="29"/>
      <c r="DUT259" s="29"/>
      <c r="DUU259" s="29"/>
      <c r="DUV259" s="29"/>
      <c r="DUW259" s="29"/>
      <c r="DUX259" s="29"/>
      <c r="DUY259" s="29"/>
      <c r="DUZ259" s="29"/>
      <c r="DVA259" s="29"/>
      <c r="DVB259" s="29"/>
      <c r="DVC259" s="29"/>
      <c r="DVD259" s="29"/>
      <c r="DVE259" s="29"/>
      <c r="DVF259" s="29"/>
      <c r="DVG259" s="29"/>
      <c r="DVH259" s="29"/>
      <c r="DVI259" s="29"/>
      <c r="DVJ259" s="29"/>
      <c r="DVK259" s="29"/>
      <c r="DVL259" s="29"/>
      <c r="DVM259" s="29"/>
      <c r="DVN259" s="29"/>
      <c r="DVO259" s="29"/>
      <c r="DVP259" s="29"/>
      <c r="DVQ259" s="29"/>
      <c r="DVR259" s="29"/>
      <c r="DVS259" s="29"/>
      <c r="DVT259" s="29"/>
      <c r="DVU259" s="29"/>
      <c r="DVV259" s="29"/>
      <c r="DVW259" s="29"/>
      <c r="DVX259" s="29"/>
      <c r="DVY259" s="29"/>
      <c r="DVZ259" s="29"/>
      <c r="DWA259" s="29"/>
      <c r="DWB259" s="29"/>
      <c r="DWC259" s="29"/>
      <c r="DWD259" s="29"/>
      <c r="DWE259" s="29"/>
      <c r="DWF259" s="29"/>
      <c r="DWG259" s="29"/>
      <c r="DWH259" s="29"/>
      <c r="DWI259" s="29"/>
      <c r="DWJ259" s="29"/>
      <c r="DWK259" s="29"/>
      <c r="DWL259" s="29"/>
      <c r="DWM259" s="29"/>
      <c r="DWN259" s="29"/>
      <c r="DWO259" s="29"/>
      <c r="DWP259" s="29"/>
      <c r="DWQ259" s="29"/>
      <c r="DWR259" s="29"/>
      <c r="DWS259" s="29"/>
      <c r="DWT259" s="29"/>
      <c r="DWU259" s="29"/>
      <c r="DWV259" s="29"/>
      <c r="DWW259" s="29"/>
      <c r="DWX259" s="29"/>
      <c r="DWY259" s="29"/>
      <c r="DWZ259" s="29"/>
      <c r="DXA259" s="29"/>
      <c r="DXB259" s="29"/>
      <c r="DXC259" s="29"/>
      <c r="DXD259" s="29"/>
      <c r="DXE259" s="29"/>
      <c r="DXF259" s="29"/>
      <c r="DXG259" s="29"/>
      <c r="DXH259" s="29"/>
      <c r="DXI259" s="29"/>
      <c r="DXJ259" s="29"/>
      <c r="DXK259" s="29"/>
      <c r="DXL259" s="29"/>
      <c r="DXM259" s="29"/>
      <c r="DXN259" s="29"/>
      <c r="DXO259" s="29"/>
      <c r="DXP259" s="29"/>
      <c r="DXQ259" s="29"/>
      <c r="DXR259" s="29"/>
      <c r="DXS259" s="29"/>
      <c r="DXT259" s="29"/>
      <c r="DXU259" s="29"/>
      <c r="DXV259" s="29"/>
      <c r="DXW259" s="29"/>
      <c r="DXX259" s="29"/>
      <c r="DXY259" s="29"/>
      <c r="DXZ259" s="29"/>
      <c r="DYA259" s="29"/>
      <c r="DYB259" s="29"/>
      <c r="DYC259" s="29"/>
      <c r="DYD259" s="29"/>
      <c r="DYE259" s="29"/>
      <c r="DYF259" s="29"/>
      <c r="DYG259" s="29"/>
      <c r="DYH259" s="29"/>
      <c r="DYI259" s="29"/>
      <c r="DYJ259" s="29"/>
      <c r="DYK259" s="29"/>
      <c r="DYL259" s="29"/>
      <c r="DYM259" s="29"/>
      <c r="DYN259" s="29"/>
      <c r="DYO259" s="29"/>
      <c r="DYP259" s="29"/>
      <c r="DYQ259" s="29"/>
      <c r="DYR259" s="29"/>
      <c r="DYS259" s="29"/>
      <c r="DYT259" s="29"/>
      <c r="DYU259" s="29"/>
      <c r="DYV259" s="29"/>
      <c r="DYW259" s="29"/>
      <c r="DYX259" s="29"/>
      <c r="DYY259" s="29"/>
      <c r="DYZ259" s="29"/>
      <c r="DZA259" s="29"/>
      <c r="DZB259" s="29"/>
      <c r="DZC259" s="29"/>
      <c r="DZD259" s="29"/>
      <c r="DZE259" s="29"/>
      <c r="DZF259" s="29"/>
      <c r="DZG259" s="29"/>
      <c r="DZH259" s="29"/>
      <c r="DZI259" s="29"/>
      <c r="DZJ259" s="29"/>
      <c r="DZK259" s="29"/>
      <c r="DZL259" s="29"/>
      <c r="DZM259" s="29"/>
      <c r="DZN259" s="29"/>
      <c r="DZO259" s="29"/>
      <c r="DZP259" s="29"/>
      <c r="DZQ259" s="29"/>
      <c r="DZR259" s="29"/>
      <c r="DZS259" s="29"/>
      <c r="DZT259" s="29"/>
      <c r="DZU259" s="29"/>
      <c r="DZV259" s="29"/>
      <c r="DZW259" s="29"/>
      <c r="DZX259" s="29"/>
      <c r="DZY259" s="29"/>
      <c r="DZZ259" s="29"/>
      <c r="EAA259" s="29"/>
      <c r="EAB259" s="29"/>
      <c r="EAC259" s="29"/>
      <c r="EAD259" s="29"/>
      <c r="EAE259" s="29"/>
      <c r="EAF259" s="29"/>
      <c r="EAG259" s="29"/>
      <c r="EAH259" s="29"/>
      <c r="EAI259" s="29"/>
      <c r="EAJ259" s="29"/>
      <c r="EAK259" s="29"/>
      <c r="EAL259" s="29"/>
      <c r="EAM259" s="29"/>
      <c r="EAN259" s="29"/>
      <c r="EAO259" s="29"/>
      <c r="EAP259" s="29"/>
      <c r="EAQ259" s="29"/>
      <c r="EAR259" s="29"/>
      <c r="EAS259" s="29"/>
      <c r="EAT259" s="29"/>
      <c r="EAU259" s="29"/>
      <c r="EAV259" s="29"/>
      <c r="EAW259" s="29"/>
      <c r="EAX259" s="29"/>
      <c r="EAY259" s="29"/>
      <c r="EAZ259" s="29"/>
      <c r="EBA259" s="29"/>
      <c r="EBB259" s="29"/>
      <c r="EBC259" s="29"/>
      <c r="EBD259" s="29"/>
      <c r="EBE259" s="29"/>
      <c r="EBF259" s="29"/>
      <c r="EBG259" s="29"/>
      <c r="EBH259" s="29"/>
      <c r="EBI259" s="29"/>
      <c r="EBJ259" s="29"/>
      <c r="EBK259" s="29"/>
      <c r="EBL259" s="29"/>
      <c r="EBM259" s="29"/>
      <c r="EBN259" s="29"/>
      <c r="EBO259" s="29"/>
      <c r="EBP259" s="29"/>
      <c r="EBQ259" s="29"/>
      <c r="EBR259" s="29"/>
      <c r="EBS259" s="29"/>
      <c r="EBT259" s="29"/>
      <c r="EBU259" s="29"/>
      <c r="EBV259" s="29"/>
      <c r="EBW259" s="29"/>
      <c r="EBX259" s="29"/>
      <c r="EBY259" s="29"/>
      <c r="EBZ259" s="29"/>
      <c r="ECA259" s="29"/>
      <c r="ECB259" s="29"/>
      <c r="ECC259" s="29"/>
      <c r="ECD259" s="29"/>
      <c r="ECE259" s="29"/>
      <c r="ECF259" s="29"/>
      <c r="ECG259" s="29"/>
      <c r="ECH259" s="29"/>
      <c r="ECI259" s="29"/>
      <c r="ECJ259" s="29"/>
      <c r="ECK259" s="29"/>
      <c r="ECL259" s="29"/>
      <c r="ECM259" s="29"/>
      <c r="ECN259" s="29"/>
      <c r="ECO259" s="29"/>
      <c r="ECP259" s="29"/>
      <c r="ECQ259" s="29"/>
      <c r="ECR259" s="29"/>
      <c r="ECS259" s="29"/>
      <c r="ECT259" s="29"/>
      <c r="ECU259" s="29"/>
      <c r="ECV259" s="29"/>
      <c r="ECW259" s="29"/>
      <c r="ECX259" s="29"/>
      <c r="ECY259" s="29"/>
      <c r="ECZ259" s="29"/>
      <c r="EDA259" s="29"/>
      <c r="EDB259" s="29"/>
      <c r="EDC259" s="29"/>
      <c r="EDD259" s="29"/>
      <c r="EDE259" s="29"/>
      <c r="EDF259" s="29"/>
      <c r="EDG259" s="29"/>
      <c r="EDH259" s="29"/>
      <c r="EDI259" s="29"/>
      <c r="EDJ259" s="29"/>
      <c r="EDK259" s="29"/>
      <c r="EDL259" s="29"/>
      <c r="EDM259" s="29"/>
      <c r="EDN259" s="29"/>
      <c r="EDO259" s="29"/>
      <c r="EDP259" s="29"/>
      <c r="EDQ259" s="29"/>
      <c r="EDR259" s="29"/>
      <c r="EDS259" s="29"/>
      <c r="EDT259" s="29"/>
      <c r="EDU259" s="29"/>
      <c r="EDV259" s="29"/>
      <c r="EDW259" s="29"/>
      <c r="EDX259" s="29"/>
      <c r="EDY259" s="29"/>
      <c r="EDZ259" s="29"/>
      <c r="EEA259" s="29"/>
      <c r="EEB259" s="29"/>
      <c r="EEC259" s="29"/>
      <c r="EED259" s="29"/>
      <c r="EEE259" s="29"/>
      <c r="EEF259" s="29"/>
      <c r="EEG259" s="29"/>
      <c r="EEH259" s="29"/>
      <c r="EEI259" s="29"/>
      <c r="EEJ259" s="29"/>
      <c r="EEK259" s="29"/>
      <c r="EEL259" s="29"/>
      <c r="EEM259" s="29"/>
      <c r="EEN259" s="29"/>
      <c r="EEO259" s="29"/>
      <c r="EEP259" s="29"/>
      <c r="EEQ259" s="29"/>
      <c r="EER259" s="29"/>
      <c r="EES259" s="29"/>
      <c r="EET259" s="29"/>
      <c r="EEU259" s="29"/>
      <c r="EEV259" s="29"/>
      <c r="EEW259" s="29"/>
      <c r="EEX259" s="29"/>
      <c r="EEY259" s="29"/>
      <c r="EEZ259" s="29"/>
      <c r="EFA259" s="29"/>
      <c r="EFB259" s="29"/>
      <c r="EFC259" s="29"/>
      <c r="EFD259" s="29"/>
      <c r="EFE259" s="29"/>
      <c r="EFF259" s="29"/>
      <c r="EFG259" s="29"/>
      <c r="EFH259" s="29"/>
      <c r="EFI259" s="29"/>
      <c r="EFJ259" s="29"/>
      <c r="EFK259" s="29"/>
      <c r="EFL259" s="29"/>
      <c r="EFM259" s="29"/>
      <c r="EFN259" s="29"/>
      <c r="EFO259" s="29"/>
      <c r="EFP259" s="29"/>
      <c r="EFQ259" s="29"/>
      <c r="EFR259" s="29"/>
      <c r="EFS259" s="29"/>
      <c r="EFT259" s="29"/>
      <c r="EFU259" s="29"/>
      <c r="EFV259" s="29"/>
      <c r="EFW259" s="29"/>
      <c r="EFX259" s="29"/>
      <c r="EFY259" s="29"/>
      <c r="EFZ259" s="29"/>
      <c r="EGA259" s="29"/>
      <c r="EGB259" s="29"/>
      <c r="EGC259" s="29"/>
      <c r="EGD259" s="29"/>
      <c r="EGE259" s="29"/>
      <c r="EGF259" s="29"/>
      <c r="EGG259" s="29"/>
      <c r="EGH259" s="29"/>
      <c r="EGI259" s="29"/>
      <c r="EGJ259" s="29"/>
      <c r="EGK259" s="29"/>
      <c r="EGL259" s="29"/>
      <c r="EGM259" s="29"/>
      <c r="EGN259" s="29"/>
      <c r="EGO259" s="29"/>
      <c r="EGP259" s="29"/>
      <c r="EGQ259" s="29"/>
      <c r="EGR259" s="29"/>
      <c r="EGS259" s="29"/>
      <c r="EGT259" s="29"/>
      <c r="EGU259" s="29"/>
      <c r="EGV259" s="29"/>
      <c r="EGW259" s="29"/>
      <c r="EGX259" s="29"/>
      <c r="EGY259" s="29"/>
      <c r="EGZ259" s="29"/>
      <c r="EHA259" s="29"/>
      <c r="EHB259" s="29"/>
      <c r="EHC259" s="29"/>
      <c r="EHD259" s="29"/>
      <c r="EHE259" s="29"/>
      <c r="EHF259" s="29"/>
      <c r="EHG259" s="29"/>
      <c r="EHH259" s="29"/>
      <c r="EHI259" s="29"/>
      <c r="EHJ259" s="29"/>
      <c r="EHK259" s="29"/>
      <c r="EHL259" s="29"/>
      <c r="EHM259" s="29"/>
      <c r="EHN259" s="29"/>
      <c r="EHO259" s="29"/>
      <c r="EHP259" s="29"/>
      <c r="EHQ259" s="29"/>
      <c r="EHR259" s="29"/>
      <c r="EHS259" s="29"/>
      <c r="EHT259" s="29"/>
      <c r="EHU259" s="29"/>
      <c r="EHV259" s="29"/>
      <c r="EHW259" s="29"/>
      <c r="EHX259" s="29"/>
      <c r="EHY259" s="29"/>
      <c r="EHZ259" s="29"/>
      <c r="EIA259" s="29"/>
      <c r="EIB259" s="29"/>
      <c r="EIC259" s="29"/>
      <c r="EID259" s="29"/>
      <c r="EIE259" s="29"/>
      <c r="EIF259" s="29"/>
      <c r="EIG259" s="29"/>
      <c r="EIH259" s="29"/>
      <c r="EII259" s="29"/>
      <c r="EIJ259" s="29"/>
      <c r="EIK259" s="29"/>
      <c r="EIL259" s="29"/>
      <c r="EIM259" s="29"/>
      <c r="EIN259" s="29"/>
      <c r="EIO259" s="29"/>
      <c r="EIP259" s="29"/>
      <c r="EIQ259" s="29"/>
      <c r="EIR259" s="29"/>
      <c r="EIS259" s="29"/>
      <c r="EIT259" s="29"/>
      <c r="EIU259" s="29"/>
      <c r="EIV259" s="29"/>
      <c r="EIW259" s="29"/>
      <c r="EIX259" s="29"/>
      <c r="EIY259" s="29"/>
      <c r="EIZ259" s="29"/>
      <c r="EJA259" s="29"/>
      <c r="EJB259" s="29"/>
      <c r="EJC259" s="29"/>
      <c r="EJD259" s="29"/>
      <c r="EJE259" s="29"/>
      <c r="EJF259" s="29"/>
      <c r="EJG259" s="29"/>
      <c r="EJH259" s="29"/>
      <c r="EJI259" s="29"/>
      <c r="EJJ259" s="29"/>
      <c r="EJK259" s="29"/>
      <c r="EJL259" s="29"/>
      <c r="EJM259" s="29"/>
      <c r="EJN259" s="29"/>
      <c r="EJO259" s="29"/>
      <c r="EJP259" s="29"/>
      <c r="EJQ259" s="29"/>
      <c r="EJR259" s="29"/>
      <c r="EJS259" s="29"/>
      <c r="EJT259" s="29"/>
      <c r="EJU259" s="29"/>
      <c r="EJV259" s="29"/>
      <c r="EJW259" s="29"/>
      <c r="EJX259" s="29"/>
      <c r="EJY259" s="29"/>
      <c r="EJZ259" s="29"/>
      <c r="EKA259" s="29"/>
      <c r="EKB259" s="29"/>
      <c r="EKC259" s="29"/>
      <c r="EKD259" s="29"/>
      <c r="EKE259" s="29"/>
      <c r="EKF259" s="29"/>
      <c r="EKG259" s="29"/>
      <c r="EKH259" s="29"/>
      <c r="EKI259" s="29"/>
      <c r="EKJ259" s="29"/>
      <c r="EKK259" s="29"/>
      <c r="EKL259" s="29"/>
      <c r="EKM259" s="29"/>
      <c r="EKN259" s="29"/>
      <c r="EKO259" s="29"/>
      <c r="EKP259" s="29"/>
      <c r="EKQ259" s="29"/>
      <c r="EKR259" s="29"/>
      <c r="EKS259" s="29"/>
      <c r="EKT259" s="29"/>
      <c r="EKU259" s="29"/>
      <c r="EKV259" s="29"/>
      <c r="EKW259" s="29"/>
      <c r="EKX259" s="29"/>
      <c r="EKY259" s="29"/>
      <c r="EKZ259" s="29"/>
      <c r="ELA259" s="29"/>
      <c r="ELB259" s="29"/>
      <c r="ELC259" s="29"/>
      <c r="ELD259" s="29"/>
      <c r="ELE259" s="29"/>
      <c r="ELF259" s="29"/>
      <c r="ELG259" s="29"/>
      <c r="ELH259" s="29"/>
      <c r="ELI259" s="29"/>
      <c r="ELJ259" s="29"/>
      <c r="ELK259" s="29"/>
      <c r="ELL259" s="29"/>
      <c r="ELM259" s="29"/>
      <c r="ELN259" s="29"/>
      <c r="ELO259" s="29"/>
      <c r="ELP259" s="29"/>
      <c r="ELQ259" s="29"/>
      <c r="ELR259" s="29"/>
      <c r="ELS259" s="29"/>
      <c r="ELT259" s="29"/>
      <c r="ELU259" s="29"/>
      <c r="ELV259" s="29"/>
      <c r="ELW259" s="29"/>
      <c r="ELX259" s="29"/>
      <c r="ELY259" s="29"/>
      <c r="ELZ259" s="29"/>
      <c r="EMA259" s="29"/>
      <c r="EMB259" s="29"/>
      <c r="EMC259" s="29"/>
      <c r="EMD259" s="29"/>
      <c r="EME259" s="29"/>
      <c r="EMF259" s="29"/>
      <c r="EMG259" s="29"/>
      <c r="EMH259" s="29"/>
      <c r="EMI259" s="29"/>
      <c r="EMJ259" s="29"/>
      <c r="EMK259" s="29"/>
      <c r="EML259" s="29"/>
      <c r="EMM259" s="29"/>
      <c r="EMN259" s="29"/>
      <c r="EMO259" s="29"/>
      <c r="EMP259" s="29"/>
      <c r="EMQ259" s="29"/>
      <c r="EMR259" s="29"/>
      <c r="EMS259" s="29"/>
      <c r="EMT259" s="29"/>
      <c r="EMU259" s="29"/>
      <c r="EMV259" s="29"/>
      <c r="EMW259" s="29"/>
      <c r="EMX259" s="29"/>
      <c r="EMY259" s="29"/>
      <c r="EMZ259" s="29"/>
      <c r="ENA259" s="29"/>
      <c r="ENB259" s="29"/>
      <c r="ENC259" s="29"/>
      <c r="END259" s="29"/>
      <c r="ENE259" s="29"/>
      <c r="ENF259" s="29"/>
      <c r="ENG259" s="29"/>
      <c r="ENH259" s="29"/>
      <c r="ENI259" s="29"/>
      <c r="ENJ259" s="29"/>
      <c r="ENK259" s="29"/>
      <c r="ENL259" s="29"/>
      <c r="ENM259" s="29"/>
      <c r="ENN259" s="29"/>
      <c r="ENO259" s="29"/>
      <c r="ENP259" s="29"/>
      <c r="ENQ259" s="29"/>
      <c r="ENR259" s="29"/>
      <c r="ENS259" s="29"/>
      <c r="ENT259" s="29"/>
      <c r="ENU259" s="29"/>
      <c r="ENV259" s="29"/>
      <c r="ENW259" s="29"/>
      <c r="ENX259" s="29"/>
      <c r="ENY259" s="29"/>
      <c r="ENZ259" s="29"/>
      <c r="EOA259" s="29"/>
      <c r="EOB259" s="29"/>
      <c r="EOC259" s="29"/>
      <c r="EOD259" s="29"/>
      <c r="EOE259" s="29"/>
      <c r="EOF259" s="29"/>
      <c r="EOG259" s="29"/>
      <c r="EOH259" s="29"/>
      <c r="EOI259" s="29"/>
      <c r="EOJ259" s="29"/>
      <c r="EOK259" s="29"/>
      <c r="EOL259" s="29"/>
      <c r="EOM259" s="29"/>
      <c r="EON259" s="29"/>
      <c r="EOO259" s="29"/>
      <c r="EOP259" s="29"/>
      <c r="EOQ259" s="29"/>
      <c r="EOR259" s="29"/>
      <c r="EOS259" s="29"/>
      <c r="EOT259" s="29"/>
      <c r="EOU259" s="29"/>
      <c r="EOV259" s="29"/>
      <c r="EOW259" s="29"/>
      <c r="EOX259" s="29"/>
      <c r="EOY259" s="29"/>
      <c r="EOZ259" s="29"/>
      <c r="EPA259" s="29"/>
      <c r="EPB259" s="29"/>
      <c r="EPC259" s="29"/>
      <c r="EPD259" s="29"/>
      <c r="EPE259" s="29"/>
      <c r="EPF259" s="29"/>
      <c r="EPG259" s="29"/>
      <c r="EPH259" s="29"/>
      <c r="EPI259" s="29"/>
      <c r="EPJ259" s="29"/>
      <c r="EPK259" s="29"/>
      <c r="EPL259" s="29"/>
      <c r="EPM259" s="29"/>
      <c r="EPN259" s="29"/>
      <c r="EPO259" s="29"/>
      <c r="EPP259" s="29"/>
      <c r="EPQ259" s="29"/>
      <c r="EPR259" s="29"/>
      <c r="EPS259" s="29"/>
      <c r="EPT259" s="29"/>
      <c r="EPU259" s="29"/>
      <c r="EPV259" s="29"/>
      <c r="EPW259" s="29"/>
      <c r="EPX259" s="29"/>
      <c r="EPY259" s="29"/>
      <c r="EPZ259" s="29"/>
      <c r="EQA259" s="29"/>
      <c r="EQB259" s="29"/>
      <c r="EQC259" s="29"/>
      <c r="EQD259" s="29"/>
      <c r="EQE259" s="29"/>
      <c r="EQF259" s="29"/>
      <c r="EQG259" s="29"/>
      <c r="EQH259" s="29"/>
      <c r="EQI259" s="29"/>
      <c r="EQJ259" s="29"/>
      <c r="EQK259" s="29"/>
      <c r="EQL259" s="29"/>
      <c r="EQM259" s="29"/>
      <c r="EQN259" s="29"/>
      <c r="EQO259" s="29"/>
      <c r="EQP259" s="29"/>
      <c r="EQQ259" s="29"/>
      <c r="EQR259" s="29"/>
      <c r="EQS259" s="29"/>
      <c r="EQT259" s="29"/>
      <c r="EQU259" s="29"/>
      <c r="EQV259" s="29"/>
      <c r="EQW259" s="29"/>
      <c r="EQX259" s="29"/>
      <c r="EQY259" s="29"/>
      <c r="EQZ259" s="29"/>
      <c r="ERA259" s="29"/>
      <c r="ERB259" s="29"/>
      <c r="ERC259" s="29"/>
      <c r="ERD259" s="29"/>
      <c r="ERE259" s="29"/>
      <c r="ERF259" s="29"/>
      <c r="ERG259" s="29"/>
      <c r="ERH259" s="29"/>
      <c r="ERI259" s="29"/>
      <c r="ERJ259" s="29"/>
      <c r="ERK259" s="29"/>
      <c r="ERL259" s="29"/>
      <c r="ERM259" s="29"/>
      <c r="ERN259" s="29"/>
      <c r="ERO259" s="29"/>
      <c r="ERP259" s="29"/>
      <c r="ERQ259" s="29"/>
      <c r="ERR259" s="29"/>
      <c r="ERS259" s="29"/>
      <c r="ERT259" s="29"/>
      <c r="ERU259" s="29"/>
      <c r="ERV259" s="29"/>
      <c r="ERW259" s="29"/>
      <c r="ERX259" s="29"/>
      <c r="ERY259" s="29"/>
      <c r="ERZ259" s="29"/>
      <c r="ESA259" s="29"/>
      <c r="ESB259" s="29"/>
      <c r="ESC259" s="29"/>
      <c r="ESD259" s="29"/>
      <c r="ESE259" s="29"/>
      <c r="ESF259" s="29"/>
      <c r="ESG259" s="29"/>
      <c r="ESH259" s="29"/>
      <c r="ESI259" s="29"/>
      <c r="ESJ259" s="29"/>
      <c r="ESK259" s="29"/>
      <c r="ESL259" s="29"/>
      <c r="ESM259" s="29"/>
      <c r="ESN259" s="29"/>
      <c r="ESO259" s="29"/>
      <c r="ESP259" s="29"/>
      <c r="ESQ259" s="29"/>
      <c r="ESR259" s="29"/>
      <c r="ESS259" s="29"/>
      <c r="EST259" s="29"/>
      <c r="ESU259" s="29"/>
      <c r="ESV259" s="29"/>
      <c r="ESW259" s="29"/>
      <c r="ESX259" s="29"/>
      <c r="ESY259" s="29"/>
      <c r="ESZ259" s="29"/>
      <c r="ETA259" s="29"/>
      <c r="ETB259" s="29"/>
      <c r="ETC259" s="29"/>
      <c r="ETD259" s="29"/>
      <c r="ETE259" s="29"/>
      <c r="ETF259" s="29"/>
      <c r="ETG259" s="29"/>
      <c r="ETH259" s="29"/>
      <c r="ETI259" s="29"/>
      <c r="ETJ259" s="29"/>
      <c r="ETK259" s="29"/>
      <c r="ETL259" s="29"/>
      <c r="ETM259" s="29"/>
      <c r="ETN259" s="29"/>
      <c r="ETO259" s="29"/>
      <c r="ETP259" s="29"/>
      <c r="ETQ259" s="29"/>
      <c r="ETR259" s="29"/>
      <c r="ETS259" s="29"/>
      <c r="ETT259" s="29"/>
      <c r="ETU259" s="29"/>
      <c r="ETV259" s="29"/>
      <c r="ETW259" s="29"/>
      <c r="ETX259" s="29"/>
      <c r="ETY259" s="29"/>
      <c r="ETZ259" s="29"/>
      <c r="EUA259" s="29"/>
      <c r="EUB259" s="29"/>
      <c r="EUC259" s="29"/>
      <c r="EUD259" s="29"/>
      <c r="EUE259" s="29"/>
      <c r="EUF259" s="29"/>
      <c r="EUG259" s="29"/>
      <c r="EUH259" s="29"/>
      <c r="EUI259" s="29"/>
      <c r="EUJ259" s="29"/>
      <c r="EUK259" s="29"/>
      <c r="EUL259" s="29"/>
      <c r="EUM259" s="29"/>
      <c r="EUN259" s="29"/>
      <c r="EUO259" s="29"/>
      <c r="EUP259" s="29"/>
      <c r="EUQ259" s="29"/>
      <c r="EUR259" s="29"/>
      <c r="EUS259" s="29"/>
      <c r="EUT259" s="29"/>
      <c r="EUU259" s="29"/>
      <c r="EUV259" s="29"/>
      <c r="EUW259" s="29"/>
      <c r="EUX259" s="29"/>
      <c r="EUY259" s="29"/>
      <c r="EUZ259" s="29"/>
      <c r="EVA259" s="29"/>
      <c r="EVB259" s="29"/>
      <c r="EVC259" s="29"/>
      <c r="EVD259" s="29"/>
      <c r="EVE259" s="29"/>
      <c r="EVF259" s="29"/>
      <c r="EVG259" s="29"/>
      <c r="EVH259" s="29"/>
      <c r="EVI259" s="29"/>
      <c r="EVJ259" s="29"/>
      <c r="EVK259" s="29"/>
      <c r="EVL259" s="29"/>
      <c r="EVM259" s="29"/>
      <c r="EVN259" s="29"/>
      <c r="EVO259" s="29"/>
      <c r="EVP259" s="29"/>
      <c r="EVQ259" s="29"/>
      <c r="EVR259" s="29"/>
      <c r="EVS259" s="29"/>
      <c r="EVT259" s="29"/>
      <c r="EVU259" s="29"/>
      <c r="EVV259" s="29"/>
      <c r="EVW259" s="29"/>
      <c r="EVX259" s="29"/>
      <c r="EVY259" s="29"/>
      <c r="EVZ259" s="29"/>
      <c r="EWA259" s="29"/>
      <c r="EWB259" s="29"/>
      <c r="EWC259" s="29"/>
      <c r="EWD259" s="29"/>
      <c r="EWE259" s="29"/>
      <c r="EWF259" s="29"/>
      <c r="EWG259" s="29"/>
      <c r="EWH259" s="29"/>
      <c r="EWI259" s="29"/>
      <c r="EWJ259" s="29"/>
      <c r="EWK259" s="29"/>
      <c r="EWL259" s="29"/>
      <c r="EWM259" s="29"/>
      <c r="EWN259" s="29"/>
      <c r="EWO259" s="29"/>
      <c r="EWP259" s="29"/>
      <c r="EWQ259" s="29"/>
      <c r="EWR259" s="29"/>
      <c r="EWS259" s="29"/>
      <c r="EWT259" s="29"/>
      <c r="EWU259" s="29"/>
      <c r="EWV259" s="29"/>
      <c r="EWW259" s="29"/>
      <c r="EWX259" s="29"/>
      <c r="EWY259" s="29"/>
      <c r="EWZ259" s="29"/>
      <c r="EXA259" s="29"/>
      <c r="EXB259" s="29"/>
      <c r="EXC259" s="29"/>
      <c r="EXD259" s="29"/>
      <c r="EXE259" s="29"/>
      <c r="EXF259" s="29"/>
      <c r="EXG259" s="29"/>
      <c r="EXH259" s="29"/>
      <c r="EXI259" s="29"/>
      <c r="EXJ259" s="29"/>
      <c r="EXK259" s="29"/>
      <c r="EXL259" s="29"/>
      <c r="EXM259" s="29"/>
      <c r="EXN259" s="29"/>
      <c r="EXO259" s="29"/>
      <c r="EXP259" s="29"/>
      <c r="EXQ259" s="29"/>
      <c r="EXR259" s="29"/>
      <c r="EXS259" s="29"/>
      <c r="EXT259" s="29"/>
      <c r="EXU259" s="29"/>
      <c r="EXV259" s="29"/>
      <c r="EXW259" s="29"/>
      <c r="EXX259" s="29"/>
      <c r="EXY259" s="29"/>
      <c r="EXZ259" s="29"/>
      <c r="EYA259" s="29"/>
      <c r="EYB259" s="29"/>
      <c r="EYC259" s="29"/>
      <c r="EYD259" s="29"/>
      <c r="EYE259" s="29"/>
      <c r="EYF259" s="29"/>
      <c r="EYG259" s="29"/>
      <c r="EYH259" s="29"/>
      <c r="EYI259" s="29"/>
      <c r="EYJ259" s="29"/>
      <c r="EYK259" s="29"/>
      <c r="EYL259" s="29"/>
      <c r="EYM259" s="29"/>
      <c r="EYN259" s="29"/>
      <c r="EYO259" s="29"/>
      <c r="EYP259" s="29"/>
      <c r="EYQ259" s="29"/>
      <c r="EYR259" s="29"/>
      <c r="EYS259" s="29"/>
      <c r="EYT259" s="29"/>
      <c r="EYU259" s="29"/>
      <c r="EYV259" s="29"/>
      <c r="EYW259" s="29"/>
      <c r="EYX259" s="29"/>
      <c r="EYY259" s="29"/>
      <c r="EYZ259" s="29"/>
      <c r="EZA259" s="29"/>
      <c r="EZB259" s="29"/>
      <c r="EZC259" s="29"/>
      <c r="EZD259" s="29"/>
      <c r="EZE259" s="29"/>
      <c r="EZF259" s="29"/>
      <c r="EZG259" s="29"/>
      <c r="EZH259" s="29"/>
      <c r="EZI259" s="29"/>
      <c r="EZJ259" s="29"/>
      <c r="EZK259" s="29"/>
      <c r="EZL259" s="29"/>
      <c r="EZM259" s="29"/>
      <c r="EZN259" s="29"/>
      <c r="EZO259" s="29"/>
      <c r="EZP259" s="29"/>
      <c r="EZQ259" s="29"/>
      <c r="EZR259" s="29"/>
      <c r="EZS259" s="29"/>
      <c r="EZT259" s="29"/>
      <c r="EZU259" s="29"/>
      <c r="EZV259" s="29"/>
      <c r="EZW259" s="29"/>
      <c r="EZX259" s="29"/>
      <c r="EZY259" s="29"/>
      <c r="EZZ259" s="29"/>
      <c r="FAA259" s="29"/>
      <c r="FAB259" s="29"/>
      <c r="FAC259" s="29"/>
      <c r="FAD259" s="29"/>
      <c r="FAE259" s="29"/>
      <c r="FAF259" s="29"/>
      <c r="FAG259" s="29"/>
      <c r="FAH259" s="29"/>
      <c r="FAI259" s="29"/>
      <c r="FAJ259" s="29"/>
      <c r="FAK259" s="29"/>
      <c r="FAL259" s="29"/>
      <c r="FAM259" s="29"/>
      <c r="FAN259" s="29"/>
      <c r="FAO259" s="29"/>
      <c r="FAP259" s="29"/>
      <c r="FAQ259" s="29"/>
      <c r="FAR259" s="29"/>
      <c r="FAS259" s="29"/>
      <c r="FAT259" s="29"/>
      <c r="FAU259" s="29"/>
      <c r="FAV259" s="29"/>
      <c r="FAW259" s="29"/>
      <c r="FAX259" s="29"/>
      <c r="FAY259" s="29"/>
      <c r="FAZ259" s="29"/>
      <c r="FBA259" s="29"/>
      <c r="FBB259" s="29"/>
      <c r="FBC259" s="29"/>
      <c r="FBD259" s="29"/>
      <c r="FBE259" s="29"/>
      <c r="FBF259" s="29"/>
      <c r="FBG259" s="29"/>
      <c r="FBH259" s="29"/>
      <c r="FBI259" s="29"/>
      <c r="FBJ259" s="29"/>
      <c r="FBK259" s="29"/>
      <c r="FBL259" s="29"/>
      <c r="FBM259" s="29"/>
      <c r="FBN259" s="29"/>
      <c r="FBO259" s="29"/>
      <c r="FBP259" s="29"/>
      <c r="FBQ259" s="29"/>
      <c r="FBR259" s="29"/>
      <c r="FBS259" s="29"/>
      <c r="FBT259" s="29"/>
      <c r="FBU259" s="29"/>
      <c r="FBV259" s="29"/>
      <c r="FBW259" s="29"/>
      <c r="FBX259" s="29"/>
      <c r="FBY259" s="29"/>
      <c r="FBZ259" s="29"/>
      <c r="FCA259" s="29"/>
      <c r="FCB259" s="29"/>
      <c r="FCC259" s="29"/>
      <c r="FCD259" s="29"/>
      <c r="FCE259" s="29"/>
      <c r="FCF259" s="29"/>
      <c r="FCG259" s="29"/>
      <c r="FCH259" s="29"/>
      <c r="FCI259" s="29"/>
      <c r="FCJ259" s="29"/>
      <c r="FCK259" s="29"/>
      <c r="FCL259" s="29"/>
      <c r="FCM259" s="29"/>
      <c r="FCN259" s="29"/>
      <c r="FCO259" s="29"/>
      <c r="FCP259" s="29"/>
      <c r="FCQ259" s="29"/>
      <c r="FCR259" s="29"/>
      <c r="FCS259" s="29"/>
      <c r="FCT259" s="29"/>
      <c r="FCU259" s="29"/>
      <c r="FCV259" s="29"/>
      <c r="FCW259" s="29"/>
      <c r="FCX259" s="29"/>
      <c r="FCY259" s="29"/>
      <c r="FCZ259" s="29"/>
      <c r="FDA259" s="29"/>
      <c r="FDB259" s="29"/>
      <c r="FDC259" s="29"/>
      <c r="FDD259" s="29"/>
      <c r="FDE259" s="29"/>
      <c r="FDF259" s="29"/>
      <c r="FDG259" s="29"/>
      <c r="FDH259" s="29"/>
      <c r="FDI259" s="29"/>
      <c r="FDJ259" s="29"/>
      <c r="FDK259" s="29"/>
      <c r="FDL259" s="29"/>
      <c r="FDM259" s="29"/>
      <c r="FDN259" s="29"/>
      <c r="FDO259" s="29"/>
      <c r="FDP259" s="29"/>
      <c r="FDQ259" s="29"/>
      <c r="FDR259" s="29"/>
      <c r="FDS259" s="29"/>
      <c r="FDT259" s="29"/>
      <c r="FDU259" s="29"/>
      <c r="FDV259" s="29"/>
      <c r="FDW259" s="29"/>
      <c r="FDX259" s="29"/>
      <c r="FDY259" s="29"/>
      <c r="FDZ259" s="29"/>
      <c r="FEA259" s="29"/>
      <c r="FEB259" s="29"/>
      <c r="FEC259" s="29"/>
      <c r="FED259" s="29"/>
      <c r="FEE259" s="29"/>
      <c r="FEF259" s="29"/>
      <c r="FEG259" s="29"/>
      <c r="FEH259" s="29"/>
      <c r="FEI259" s="29"/>
      <c r="FEJ259" s="29"/>
      <c r="FEK259" s="29"/>
      <c r="FEL259" s="29"/>
      <c r="FEM259" s="29"/>
      <c r="FEN259" s="29"/>
      <c r="FEO259" s="29"/>
      <c r="FEP259" s="29"/>
      <c r="FEQ259" s="29"/>
      <c r="FER259" s="29"/>
      <c r="FES259" s="29"/>
      <c r="FET259" s="29"/>
      <c r="FEU259" s="29"/>
      <c r="FEV259" s="29"/>
      <c r="FEW259" s="29"/>
      <c r="FEX259" s="29"/>
      <c r="FEY259" s="29"/>
      <c r="FEZ259" s="29"/>
      <c r="FFA259" s="29"/>
      <c r="FFB259" s="29"/>
      <c r="FFC259" s="29"/>
      <c r="FFD259" s="29"/>
      <c r="FFE259" s="29"/>
      <c r="FFF259" s="29"/>
      <c r="FFG259" s="29"/>
      <c r="FFH259" s="29"/>
      <c r="FFI259" s="29"/>
      <c r="FFJ259" s="29"/>
      <c r="FFK259" s="29"/>
      <c r="FFL259" s="29"/>
      <c r="FFM259" s="29"/>
      <c r="FFN259" s="29"/>
      <c r="FFO259" s="29"/>
      <c r="FFP259" s="29"/>
      <c r="FFQ259" s="29"/>
      <c r="FFR259" s="29"/>
      <c r="FFS259" s="29"/>
      <c r="FFT259" s="29"/>
      <c r="FFU259" s="29"/>
      <c r="FFV259" s="29"/>
      <c r="FFW259" s="29"/>
      <c r="FFX259" s="29"/>
      <c r="FFY259" s="29"/>
      <c r="FFZ259" s="29"/>
      <c r="FGA259" s="29"/>
      <c r="FGB259" s="29"/>
      <c r="FGC259" s="29"/>
      <c r="FGD259" s="29"/>
      <c r="FGE259" s="29"/>
      <c r="FGF259" s="29"/>
      <c r="FGG259" s="29"/>
      <c r="FGH259" s="29"/>
      <c r="FGI259" s="29"/>
      <c r="FGJ259" s="29"/>
      <c r="FGK259" s="29"/>
      <c r="FGL259" s="29"/>
      <c r="FGM259" s="29"/>
      <c r="FGN259" s="29"/>
      <c r="FGO259" s="29"/>
      <c r="FGP259" s="29"/>
      <c r="FGQ259" s="29"/>
      <c r="FGR259" s="29"/>
      <c r="FGS259" s="29"/>
      <c r="FGT259" s="29"/>
      <c r="FGU259" s="29"/>
      <c r="FGV259" s="29"/>
      <c r="FGW259" s="29"/>
      <c r="FGX259" s="29"/>
      <c r="FGY259" s="29"/>
      <c r="FGZ259" s="29"/>
      <c r="FHA259" s="29"/>
      <c r="FHB259" s="29"/>
      <c r="FHC259" s="29"/>
      <c r="FHD259" s="29"/>
      <c r="FHE259" s="29"/>
      <c r="FHF259" s="29"/>
      <c r="FHG259" s="29"/>
      <c r="FHH259" s="29"/>
      <c r="FHI259" s="29"/>
      <c r="FHJ259" s="29"/>
      <c r="FHK259" s="29"/>
      <c r="FHL259" s="29"/>
      <c r="FHM259" s="29"/>
      <c r="FHN259" s="29"/>
      <c r="FHO259" s="29"/>
      <c r="FHP259" s="29"/>
      <c r="FHQ259" s="29"/>
      <c r="FHR259" s="29"/>
      <c r="FHS259" s="29"/>
      <c r="FHT259" s="29"/>
      <c r="FHU259" s="29"/>
      <c r="FHV259" s="29"/>
      <c r="FHW259" s="29"/>
      <c r="FHX259" s="29"/>
      <c r="FHY259" s="29"/>
      <c r="FHZ259" s="29"/>
      <c r="FIA259" s="29"/>
      <c r="FIB259" s="29"/>
      <c r="FIC259" s="29"/>
      <c r="FID259" s="29"/>
      <c r="FIE259" s="29"/>
      <c r="FIF259" s="29"/>
      <c r="FIG259" s="29"/>
      <c r="FIH259" s="29"/>
      <c r="FII259" s="29"/>
      <c r="FIJ259" s="29"/>
      <c r="FIK259" s="29"/>
      <c r="FIL259" s="29"/>
      <c r="FIM259" s="29"/>
      <c r="FIN259" s="29"/>
      <c r="FIO259" s="29"/>
      <c r="FIP259" s="29"/>
      <c r="FIQ259" s="29"/>
      <c r="FIR259" s="29"/>
      <c r="FIS259" s="29"/>
      <c r="FIT259" s="29"/>
      <c r="FIU259" s="29"/>
      <c r="FIV259" s="29"/>
      <c r="FIW259" s="29"/>
      <c r="FIX259" s="29"/>
      <c r="FIY259" s="29"/>
      <c r="FIZ259" s="29"/>
      <c r="FJA259" s="29"/>
      <c r="FJB259" s="29"/>
      <c r="FJC259" s="29"/>
      <c r="FJD259" s="29"/>
      <c r="FJE259" s="29"/>
      <c r="FJF259" s="29"/>
      <c r="FJG259" s="29"/>
      <c r="FJH259" s="29"/>
      <c r="FJI259" s="29"/>
      <c r="FJJ259" s="29"/>
      <c r="FJK259" s="29"/>
      <c r="FJL259" s="29"/>
      <c r="FJM259" s="29"/>
      <c r="FJN259" s="29"/>
      <c r="FJO259" s="29"/>
      <c r="FJP259" s="29"/>
      <c r="FJQ259" s="29"/>
      <c r="FJR259" s="29"/>
      <c r="FJS259" s="29"/>
      <c r="FJT259" s="29"/>
      <c r="FJU259" s="29"/>
      <c r="FJV259" s="29"/>
      <c r="FJW259" s="29"/>
      <c r="FJX259" s="29"/>
      <c r="FJY259" s="29"/>
      <c r="FJZ259" s="29"/>
      <c r="FKA259" s="29"/>
      <c r="FKB259" s="29"/>
      <c r="FKC259" s="29"/>
      <c r="FKD259" s="29"/>
      <c r="FKE259" s="29"/>
      <c r="FKF259" s="29"/>
      <c r="FKG259" s="29"/>
      <c r="FKH259" s="29"/>
      <c r="FKI259" s="29"/>
      <c r="FKJ259" s="29"/>
      <c r="FKK259" s="29"/>
      <c r="FKL259" s="29"/>
      <c r="FKM259" s="29"/>
      <c r="FKN259" s="29"/>
      <c r="FKO259" s="29"/>
      <c r="FKP259" s="29"/>
      <c r="FKQ259" s="29"/>
      <c r="FKR259" s="29"/>
      <c r="FKS259" s="29"/>
      <c r="FKT259" s="29"/>
      <c r="FKU259" s="29"/>
      <c r="FKV259" s="29"/>
      <c r="FKW259" s="29"/>
      <c r="FKX259" s="29"/>
      <c r="FKY259" s="29"/>
      <c r="FKZ259" s="29"/>
      <c r="FLA259" s="29"/>
      <c r="FLB259" s="29"/>
      <c r="FLC259" s="29"/>
      <c r="FLD259" s="29"/>
      <c r="FLE259" s="29"/>
      <c r="FLF259" s="29"/>
      <c r="FLG259" s="29"/>
      <c r="FLH259" s="29"/>
      <c r="FLI259" s="29"/>
      <c r="FLJ259" s="29"/>
      <c r="FLK259" s="29"/>
      <c r="FLL259" s="29"/>
      <c r="FLM259" s="29"/>
      <c r="FLN259" s="29"/>
      <c r="FLO259" s="29"/>
      <c r="FLP259" s="29"/>
      <c r="FLQ259" s="29"/>
      <c r="FLR259" s="29"/>
      <c r="FLS259" s="29"/>
      <c r="FLT259" s="29"/>
      <c r="FLU259" s="29"/>
      <c r="FLV259" s="29"/>
      <c r="FLW259" s="29"/>
      <c r="FLX259" s="29"/>
      <c r="FLY259" s="29"/>
      <c r="FLZ259" s="29"/>
      <c r="FMA259" s="29"/>
      <c r="FMB259" s="29"/>
      <c r="FMC259" s="29"/>
      <c r="FMD259" s="29"/>
      <c r="FME259" s="29"/>
      <c r="FMF259" s="29"/>
      <c r="FMG259" s="29"/>
      <c r="FMH259" s="29"/>
      <c r="FMI259" s="29"/>
      <c r="FMJ259" s="29"/>
      <c r="FMK259" s="29"/>
      <c r="FML259" s="29"/>
      <c r="FMM259" s="29"/>
      <c r="FMN259" s="29"/>
      <c r="FMO259" s="29"/>
      <c r="FMP259" s="29"/>
      <c r="FMQ259" s="29"/>
      <c r="FMR259" s="29"/>
      <c r="FMS259" s="29"/>
      <c r="FMT259" s="29"/>
      <c r="FMU259" s="29"/>
      <c r="FMV259" s="29"/>
      <c r="FMW259" s="29"/>
      <c r="FMX259" s="29"/>
      <c r="FMY259" s="29"/>
      <c r="FMZ259" s="29"/>
      <c r="FNA259" s="29"/>
      <c r="FNB259" s="29"/>
      <c r="FNC259" s="29"/>
      <c r="FND259" s="29"/>
      <c r="FNE259" s="29"/>
      <c r="FNF259" s="29"/>
      <c r="FNG259" s="29"/>
      <c r="FNH259" s="29"/>
      <c r="FNI259" s="29"/>
      <c r="FNJ259" s="29"/>
      <c r="FNK259" s="29"/>
      <c r="FNL259" s="29"/>
      <c r="FNM259" s="29"/>
      <c r="FNN259" s="29"/>
      <c r="FNO259" s="29"/>
      <c r="FNP259" s="29"/>
      <c r="FNQ259" s="29"/>
      <c r="FNR259" s="29"/>
      <c r="FNS259" s="29"/>
      <c r="FNT259" s="29"/>
      <c r="FNU259" s="29"/>
      <c r="FNV259" s="29"/>
      <c r="FNW259" s="29"/>
      <c r="FNX259" s="29"/>
      <c r="FNY259" s="29"/>
      <c r="FNZ259" s="29"/>
      <c r="FOA259" s="29"/>
      <c r="FOB259" s="29"/>
      <c r="FOC259" s="29"/>
      <c r="FOD259" s="29"/>
      <c r="FOE259" s="29"/>
      <c r="FOF259" s="29"/>
      <c r="FOG259" s="29"/>
      <c r="FOH259" s="29"/>
      <c r="FOI259" s="29"/>
      <c r="FOJ259" s="29"/>
      <c r="FOK259" s="29"/>
      <c r="FOL259" s="29"/>
      <c r="FOM259" s="29"/>
      <c r="FON259" s="29"/>
      <c r="FOO259" s="29"/>
      <c r="FOP259" s="29"/>
      <c r="FOQ259" s="29"/>
      <c r="FOR259" s="29"/>
      <c r="FOS259" s="29"/>
      <c r="FOT259" s="29"/>
      <c r="FOU259" s="29"/>
      <c r="FOV259" s="29"/>
      <c r="FOW259" s="29"/>
      <c r="FOX259" s="29"/>
      <c r="FOY259" s="29"/>
      <c r="FOZ259" s="29"/>
      <c r="FPA259" s="29"/>
      <c r="FPB259" s="29"/>
      <c r="FPC259" s="29"/>
      <c r="FPD259" s="29"/>
      <c r="FPE259" s="29"/>
      <c r="FPF259" s="29"/>
      <c r="FPG259" s="29"/>
      <c r="FPH259" s="29"/>
      <c r="FPI259" s="29"/>
      <c r="FPJ259" s="29"/>
      <c r="FPK259" s="29"/>
      <c r="FPL259" s="29"/>
      <c r="FPM259" s="29"/>
      <c r="FPN259" s="29"/>
      <c r="FPO259" s="29"/>
      <c r="FPP259" s="29"/>
      <c r="FPQ259" s="29"/>
      <c r="FPR259" s="29"/>
      <c r="FPS259" s="29"/>
      <c r="FPT259" s="29"/>
      <c r="FPU259" s="29"/>
      <c r="FPV259" s="29"/>
      <c r="FPW259" s="29"/>
      <c r="FPX259" s="29"/>
      <c r="FPY259" s="29"/>
      <c r="FPZ259" s="29"/>
      <c r="FQA259" s="29"/>
      <c r="FQB259" s="29"/>
      <c r="FQC259" s="29"/>
      <c r="FQD259" s="29"/>
      <c r="FQE259" s="29"/>
      <c r="FQF259" s="29"/>
      <c r="FQG259" s="29"/>
      <c r="FQH259" s="29"/>
      <c r="FQI259" s="29"/>
      <c r="FQJ259" s="29"/>
      <c r="FQK259" s="29"/>
      <c r="FQL259" s="29"/>
      <c r="FQM259" s="29"/>
      <c r="FQN259" s="29"/>
      <c r="FQO259" s="29"/>
      <c r="FQP259" s="29"/>
      <c r="FQQ259" s="29"/>
      <c r="FQR259" s="29"/>
      <c r="FQS259" s="29"/>
      <c r="FQT259" s="29"/>
      <c r="FQU259" s="29"/>
      <c r="FQV259" s="29"/>
      <c r="FQW259" s="29"/>
      <c r="FQX259" s="29"/>
      <c r="FQY259" s="29"/>
      <c r="FQZ259" s="29"/>
      <c r="FRA259" s="29"/>
      <c r="FRB259" s="29"/>
      <c r="FRC259" s="29"/>
      <c r="FRD259" s="29"/>
      <c r="FRE259" s="29"/>
      <c r="FRF259" s="29"/>
      <c r="FRG259" s="29"/>
      <c r="FRH259" s="29"/>
      <c r="FRI259" s="29"/>
      <c r="FRJ259" s="29"/>
      <c r="FRK259" s="29"/>
      <c r="FRL259" s="29"/>
      <c r="FRM259" s="29"/>
      <c r="FRN259" s="29"/>
      <c r="FRO259" s="29"/>
      <c r="FRP259" s="29"/>
      <c r="FRQ259" s="29"/>
      <c r="FRR259" s="29"/>
      <c r="FRS259" s="29"/>
      <c r="FRT259" s="29"/>
      <c r="FRU259" s="29"/>
      <c r="FRV259" s="29"/>
      <c r="FRW259" s="29"/>
      <c r="FRX259" s="29"/>
      <c r="FRY259" s="29"/>
      <c r="FRZ259" s="29"/>
      <c r="FSA259" s="29"/>
      <c r="FSB259" s="29"/>
      <c r="FSC259" s="29"/>
      <c r="FSD259" s="29"/>
      <c r="FSE259" s="29"/>
      <c r="FSF259" s="29"/>
      <c r="FSG259" s="29"/>
      <c r="FSH259" s="29"/>
      <c r="FSI259" s="29"/>
      <c r="FSJ259" s="29"/>
      <c r="FSK259" s="29"/>
      <c r="FSL259" s="29"/>
      <c r="FSM259" s="29"/>
      <c r="FSN259" s="29"/>
      <c r="FSO259" s="29"/>
      <c r="FSP259" s="29"/>
      <c r="FSQ259" s="29"/>
      <c r="FSR259" s="29"/>
      <c r="FSS259" s="29"/>
      <c r="FST259" s="29"/>
      <c r="FSU259" s="29"/>
      <c r="FSV259" s="29"/>
      <c r="FSW259" s="29"/>
      <c r="FSX259" s="29"/>
      <c r="FSY259" s="29"/>
      <c r="FSZ259" s="29"/>
      <c r="FTA259" s="29"/>
      <c r="FTB259" s="29"/>
      <c r="FTC259" s="29"/>
      <c r="FTD259" s="29"/>
      <c r="FTE259" s="29"/>
      <c r="FTF259" s="29"/>
      <c r="FTG259" s="29"/>
      <c r="FTH259" s="29"/>
      <c r="FTI259" s="29"/>
      <c r="FTJ259" s="29"/>
      <c r="FTK259" s="29"/>
      <c r="FTL259" s="29"/>
      <c r="FTM259" s="29"/>
      <c r="FTN259" s="29"/>
      <c r="FTO259" s="29"/>
      <c r="FTP259" s="29"/>
      <c r="FTQ259" s="29"/>
      <c r="FTR259" s="29"/>
      <c r="FTS259" s="29"/>
      <c r="FTT259" s="29"/>
      <c r="FTU259" s="29"/>
      <c r="FTV259" s="29"/>
      <c r="FTW259" s="29"/>
      <c r="FTX259" s="29"/>
      <c r="FTY259" s="29"/>
      <c r="FTZ259" s="29"/>
      <c r="FUA259" s="29"/>
      <c r="FUB259" s="29"/>
      <c r="FUC259" s="29"/>
      <c r="FUD259" s="29"/>
      <c r="FUE259" s="29"/>
      <c r="FUF259" s="29"/>
      <c r="FUG259" s="29"/>
      <c r="FUH259" s="29"/>
      <c r="FUI259" s="29"/>
      <c r="FUJ259" s="29"/>
      <c r="FUK259" s="29"/>
      <c r="FUL259" s="29"/>
      <c r="FUM259" s="29"/>
      <c r="FUN259" s="29"/>
      <c r="FUO259" s="29"/>
      <c r="FUP259" s="29"/>
      <c r="FUQ259" s="29"/>
      <c r="FUR259" s="29"/>
      <c r="FUS259" s="29"/>
      <c r="FUT259" s="29"/>
      <c r="FUU259" s="29"/>
      <c r="FUV259" s="29"/>
      <c r="FUW259" s="29"/>
      <c r="FUX259" s="29"/>
      <c r="FUY259" s="29"/>
      <c r="FUZ259" s="29"/>
      <c r="FVA259" s="29"/>
      <c r="FVB259" s="29"/>
      <c r="FVC259" s="29"/>
      <c r="FVD259" s="29"/>
      <c r="FVE259" s="29"/>
      <c r="FVF259" s="29"/>
      <c r="FVG259" s="29"/>
      <c r="FVH259" s="29"/>
      <c r="FVI259" s="29"/>
      <c r="FVJ259" s="29"/>
      <c r="FVK259" s="29"/>
      <c r="FVL259" s="29"/>
      <c r="FVM259" s="29"/>
      <c r="FVN259" s="29"/>
      <c r="FVO259" s="29"/>
      <c r="FVP259" s="29"/>
      <c r="FVQ259" s="29"/>
      <c r="FVR259" s="29"/>
      <c r="FVS259" s="29"/>
      <c r="FVT259" s="29"/>
      <c r="FVU259" s="29"/>
      <c r="FVV259" s="29"/>
      <c r="FVW259" s="29"/>
      <c r="FVX259" s="29"/>
      <c r="FVY259" s="29"/>
      <c r="FVZ259" s="29"/>
      <c r="FWA259" s="29"/>
      <c r="FWB259" s="29"/>
      <c r="FWC259" s="29"/>
      <c r="FWD259" s="29"/>
      <c r="FWE259" s="29"/>
      <c r="FWF259" s="29"/>
      <c r="FWG259" s="29"/>
      <c r="FWH259" s="29"/>
      <c r="FWI259" s="29"/>
      <c r="FWJ259" s="29"/>
      <c r="FWK259" s="29"/>
      <c r="FWL259" s="29"/>
      <c r="FWM259" s="29"/>
      <c r="FWN259" s="29"/>
      <c r="FWO259" s="29"/>
      <c r="FWP259" s="29"/>
      <c r="FWQ259" s="29"/>
      <c r="FWR259" s="29"/>
      <c r="FWS259" s="29"/>
      <c r="FWT259" s="29"/>
      <c r="FWU259" s="29"/>
      <c r="FWV259" s="29"/>
      <c r="FWW259" s="29"/>
      <c r="FWX259" s="29"/>
      <c r="FWY259" s="29"/>
      <c r="FWZ259" s="29"/>
      <c r="FXA259" s="29"/>
      <c r="FXB259" s="29"/>
      <c r="FXC259" s="29"/>
      <c r="FXD259" s="29"/>
      <c r="FXE259" s="29"/>
      <c r="FXF259" s="29"/>
      <c r="FXG259" s="29"/>
      <c r="FXH259" s="29"/>
      <c r="FXI259" s="29"/>
      <c r="FXJ259" s="29"/>
      <c r="FXK259" s="29"/>
      <c r="FXL259" s="29"/>
      <c r="FXM259" s="29"/>
      <c r="FXN259" s="29"/>
      <c r="FXO259" s="29"/>
      <c r="FXP259" s="29"/>
      <c r="FXQ259" s="29"/>
      <c r="FXR259" s="29"/>
      <c r="FXS259" s="29"/>
      <c r="FXT259" s="29"/>
      <c r="FXU259" s="29"/>
      <c r="FXV259" s="29"/>
      <c r="FXW259" s="29"/>
      <c r="FXX259" s="29"/>
      <c r="FXY259" s="29"/>
      <c r="FXZ259" s="29"/>
      <c r="FYA259" s="29"/>
      <c r="FYB259" s="29"/>
      <c r="FYC259" s="29"/>
      <c r="FYD259" s="29"/>
      <c r="FYE259" s="29"/>
      <c r="FYF259" s="29"/>
      <c r="FYG259" s="29"/>
      <c r="FYH259" s="29"/>
      <c r="FYI259" s="29"/>
      <c r="FYJ259" s="29"/>
      <c r="FYK259" s="29"/>
      <c r="FYL259" s="29"/>
      <c r="FYM259" s="29"/>
      <c r="FYN259" s="29"/>
      <c r="FYO259" s="29"/>
      <c r="FYP259" s="29"/>
      <c r="FYQ259" s="29"/>
      <c r="FYR259" s="29"/>
      <c r="FYS259" s="29"/>
      <c r="FYT259" s="29"/>
      <c r="FYU259" s="29"/>
      <c r="FYV259" s="29"/>
      <c r="FYW259" s="29"/>
      <c r="FYX259" s="29"/>
      <c r="FYY259" s="29"/>
      <c r="FYZ259" s="29"/>
      <c r="FZA259" s="29"/>
      <c r="FZB259" s="29"/>
      <c r="FZC259" s="29"/>
      <c r="FZD259" s="29"/>
      <c r="FZE259" s="29"/>
      <c r="FZF259" s="29"/>
      <c r="FZG259" s="29"/>
      <c r="FZH259" s="29"/>
      <c r="FZI259" s="29"/>
      <c r="FZJ259" s="29"/>
      <c r="FZK259" s="29"/>
      <c r="FZL259" s="29"/>
      <c r="FZM259" s="29"/>
      <c r="FZN259" s="29"/>
      <c r="FZO259" s="29"/>
      <c r="FZP259" s="29"/>
      <c r="FZQ259" s="29"/>
      <c r="FZR259" s="29"/>
      <c r="FZS259" s="29"/>
      <c r="FZT259" s="29"/>
      <c r="FZU259" s="29"/>
      <c r="FZV259" s="29"/>
      <c r="FZW259" s="29"/>
      <c r="FZX259" s="29"/>
      <c r="FZY259" s="29"/>
      <c r="FZZ259" s="29"/>
      <c r="GAA259" s="29"/>
      <c r="GAB259" s="29"/>
      <c r="GAC259" s="29"/>
      <c r="GAD259" s="29"/>
      <c r="GAE259" s="29"/>
      <c r="GAF259" s="29"/>
      <c r="GAG259" s="29"/>
      <c r="GAH259" s="29"/>
      <c r="GAI259" s="29"/>
      <c r="GAJ259" s="29"/>
      <c r="GAK259" s="29"/>
      <c r="GAL259" s="29"/>
      <c r="GAM259" s="29"/>
      <c r="GAN259" s="29"/>
      <c r="GAO259" s="29"/>
      <c r="GAP259" s="29"/>
      <c r="GAQ259" s="29"/>
      <c r="GAR259" s="29"/>
      <c r="GAS259" s="29"/>
      <c r="GAT259" s="29"/>
      <c r="GAU259" s="29"/>
      <c r="GAV259" s="29"/>
      <c r="GAW259" s="29"/>
      <c r="GAX259" s="29"/>
      <c r="GAY259" s="29"/>
      <c r="GAZ259" s="29"/>
      <c r="GBA259" s="29"/>
      <c r="GBB259" s="29"/>
      <c r="GBC259" s="29"/>
      <c r="GBD259" s="29"/>
      <c r="GBE259" s="29"/>
      <c r="GBF259" s="29"/>
      <c r="GBG259" s="29"/>
      <c r="GBH259" s="29"/>
      <c r="GBI259" s="29"/>
      <c r="GBJ259" s="29"/>
      <c r="GBK259" s="29"/>
      <c r="GBL259" s="29"/>
      <c r="GBM259" s="29"/>
      <c r="GBN259" s="29"/>
      <c r="GBO259" s="29"/>
      <c r="GBP259" s="29"/>
      <c r="GBQ259" s="29"/>
      <c r="GBR259" s="29"/>
      <c r="GBS259" s="29"/>
      <c r="GBT259" s="29"/>
      <c r="GBU259" s="29"/>
      <c r="GBV259" s="29"/>
      <c r="GBW259" s="29"/>
      <c r="GBX259" s="29"/>
      <c r="GBY259" s="29"/>
      <c r="GBZ259" s="29"/>
      <c r="GCA259" s="29"/>
      <c r="GCB259" s="29"/>
      <c r="GCC259" s="29"/>
      <c r="GCD259" s="29"/>
      <c r="GCE259" s="29"/>
      <c r="GCF259" s="29"/>
      <c r="GCG259" s="29"/>
      <c r="GCH259" s="29"/>
      <c r="GCI259" s="29"/>
      <c r="GCJ259" s="29"/>
      <c r="GCK259" s="29"/>
      <c r="GCL259" s="29"/>
      <c r="GCM259" s="29"/>
      <c r="GCN259" s="29"/>
      <c r="GCO259" s="29"/>
      <c r="GCP259" s="29"/>
      <c r="GCQ259" s="29"/>
      <c r="GCR259" s="29"/>
      <c r="GCS259" s="29"/>
      <c r="GCT259" s="29"/>
      <c r="GCU259" s="29"/>
      <c r="GCV259" s="29"/>
      <c r="GCW259" s="29"/>
      <c r="GCX259" s="29"/>
      <c r="GCY259" s="29"/>
      <c r="GCZ259" s="29"/>
      <c r="GDA259" s="29"/>
      <c r="GDB259" s="29"/>
      <c r="GDC259" s="29"/>
      <c r="GDD259" s="29"/>
      <c r="GDE259" s="29"/>
      <c r="GDF259" s="29"/>
      <c r="GDG259" s="29"/>
      <c r="GDH259" s="29"/>
      <c r="GDI259" s="29"/>
      <c r="GDJ259" s="29"/>
      <c r="GDK259" s="29"/>
      <c r="GDL259" s="29"/>
      <c r="GDM259" s="29"/>
      <c r="GDN259" s="29"/>
      <c r="GDO259" s="29"/>
      <c r="GDP259" s="29"/>
      <c r="GDQ259" s="29"/>
      <c r="GDR259" s="29"/>
      <c r="GDS259" s="29"/>
      <c r="GDT259" s="29"/>
      <c r="GDU259" s="29"/>
      <c r="GDV259" s="29"/>
      <c r="GDW259" s="29"/>
      <c r="GDX259" s="29"/>
      <c r="GDY259" s="29"/>
      <c r="GDZ259" s="29"/>
      <c r="GEA259" s="29"/>
      <c r="GEB259" s="29"/>
      <c r="GEC259" s="29"/>
      <c r="GED259" s="29"/>
      <c r="GEE259" s="29"/>
      <c r="GEF259" s="29"/>
      <c r="GEG259" s="29"/>
      <c r="GEH259" s="29"/>
      <c r="GEI259" s="29"/>
      <c r="GEJ259" s="29"/>
      <c r="GEK259" s="29"/>
      <c r="GEL259" s="29"/>
      <c r="GEM259" s="29"/>
      <c r="GEN259" s="29"/>
      <c r="GEO259" s="29"/>
      <c r="GEP259" s="29"/>
      <c r="GEQ259" s="29"/>
      <c r="GER259" s="29"/>
      <c r="GES259" s="29"/>
      <c r="GET259" s="29"/>
      <c r="GEU259" s="29"/>
      <c r="GEV259" s="29"/>
      <c r="GEW259" s="29"/>
      <c r="GEX259" s="29"/>
      <c r="GEY259" s="29"/>
      <c r="GEZ259" s="29"/>
      <c r="GFA259" s="29"/>
      <c r="GFB259" s="29"/>
      <c r="GFC259" s="29"/>
      <c r="GFD259" s="29"/>
      <c r="GFE259" s="29"/>
      <c r="GFF259" s="29"/>
      <c r="GFG259" s="29"/>
      <c r="GFH259" s="29"/>
      <c r="GFI259" s="29"/>
      <c r="GFJ259" s="29"/>
      <c r="GFK259" s="29"/>
      <c r="GFL259" s="29"/>
      <c r="GFM259" s="29"/>
      <c r="GFN259" s="29"/>
      <c r="GFO259" s="29"/>
      <c r="GFP259" s="29"/>
      <c r="GFQ259" s="29"/>
      <c r="GFR259" s="29"/>
      <c r="GFS259" s="29"/>
      <c r="GFT259" s="29"/>
      <c r="GFU259" s="29"/>
      <c r="GFV259" s="29"/>
      <c r="GFW259" s="29"/>
      <c r="GFX259" s="29"/>
      <c r="GFY259" s="29"/>
      <c r="GFZ259" s="29"/>
      <c r="GGA259" s="29"/>
      <c r="GGB259" s="29"/>
      <c r="GGC259" s="29"/>
      <c r="GGD259" s="29"/>
      <c r="GGE259" s="29"/>
      <c r="GGF259" s="29"/>
      <c r="GGG259" s="29"/>
      <c r="GGH259" s="29"/>
      <c r="GGI259" s="29"/>
      <c r="GGJ259" s="29"/>
      <c r="GGK259" s="29"/>
      <c r="GGL259" s="29"/>
      <c r="GGM259" s="29"/>
      <c r="GGN259" s="29"/>
      <c r="GGO259" s="29"/>
      <c r="GGP259" s="29"/>
      <c r="GGQ259" s="29"/>
      <c r="GGR259" s="29"/>
      <c r="GGS259" s="29"/>
      <c r="GGT259" s="29"/>
      <c r="GGU259" s="29"/>
      <c r="GGV259" s="29"/>
      <c r="GGW259" s="29"/>
      <c r="GGX259" s="29"/>
      <c r="GGY259" s="29"/>
      <c r="GGZ259" s="29"/>
      <c r="GHA259" s="29"/>
      <c r="GHB259" s="29"/>
      <c r="GHC259" s="29"/>
      <c r="GHD259" s="29"/>
      <c r="GHE259" s="29"/>
      <c r="GHF259" s="29"/>
      <c r="GHG259" s="29"/>
      <c r="GHH259" s="29"/>
      <c r="GHI259" s="29"/>
      <c r="GHJ259" s="29"/>
      <c r="GHK259" s="29"/>
      <c r="GHL259" s="29"/>
      <c r="GHM259" s="29"/>
      <c r="GHN259" s="29"/>
      <c r="GHO259" s="29"/>
      <c r="GHP259" s="29"/>
      <c r="GHQ259" s="29"/>
      <c r="GHR259" s="29"/>
      <c r="GHS259" s="29"/>
      <c r="GHT259" s="29"/>
      <c r="GHU259" s="29"/>
      <c r="GHV259" s="29"/>
      <c r="GHW259" s="29"/>
      <c r="GHX259" s="29"/>
      <c r="GHY259" s="29"/>
      <c r="GHZ259" s="29"/>
      <c r="GIA259" s="29"/>
      <c r="GIB259" s="29"/>
      <c r="GIC259" s="29"/>
      <c r="GID259" s="29"/>
      <c r="GIE259" s="29"/>
      <c r="GIF259" s="29"/>
      <c r="GIG259" s="29"/>
      <c r="GIH259" s="29"/>
      <c r="GII259" s="29"/>
      <c r="GIJ259" s="29"/>
      <c r="GIK259" s="29"/>
      <c r="GIL259" s="29"/>
      <c r="GIM259" s="29"/>
      <c r="GIN259" s="29"/>
      <c r="GIO259" s="29"/>
      <c r="GIP259" s="29"/>
      <c r="GIQ259" s="29"/>
      <c r="GIR259" s="29"/>
      <c r="GIS259" s="29"/>
      <c r="GIT259" s="29"/>
      <c r="GIU259" s="29"/>
      <c r="GIV259" s="29"/>
      <c r="GIW259" s="29"/>
      <c r="GIX259" s="29"/>
      <c r="GIY259" s="29"/>
      <c r="GIZ259" s="29"/>
      <c r="GJA259" s="29"/>
      <c r="GJB259" s="29"/>
      <c r="GJC259" s="29"/>
      <c r="GJD259" s="29"/>
      <c r="GJE259" s="29"/>
      <c r="GJF259" s="29"/>
      <c r="GJG259" s="29"/>
      <c r="GJH259" s="29"/>
      <c r="GJI259" s="29"/>
      <c r="GJJ259" s="29"/>
      <c r="GJK259" s="29"/>
      <c r="GJL259" s="29"/>
      <c r="GJM259" s="29"/>
      <c r="GJN259" s="29"/>
      <c r="GJO259" s="29"/>
      <c r="GJP259" s="29"/>
      <c r="GJQ259" s="29"/>
      <c r="GJR259" s="29"/>
      <c r="GJS259" s="29"/>
      <c r="GJT259" s="29"/>
      <c r="GJU259" s="29"/>
      <c r="GJV259" s="29"/>
      <c r="GJW259" s="29"/>
      <c r="GJX259" s="29"/>
      <c r="GJY259" s="29"/>
      <c r="GJZ259" s="29"/>
      <c r="GKA259" s="29"/>
      <c r="GKB259" s="29"/>
      <c r="GKC259" s="29"/>
      <c r="GKD259" s="29"/>
      <c r="GKE259" s="29"/>
      <c r="GKF259" s="29"/>
      <c r="GKG259" s="29"/>
      <c r="GKH259" s="29"/>
      <c r="GKI259" s="29"/>
      <c r="GKJ259" s="29"/>
      <c r="GKK259" s="29"/>
      <c r="GKL259" s="29"/>
      <c r="GKM259" s="29"/>
      <c r="GKN259" s="29"/>
      <c r="GKO259" s="29"/>
      <c r="GKP259" s="29"/>
      <c r="GKQ259" s="29"/>
      <c r="GKR259" s="29"/>
      <c r="GKS259" s="29"/>
      <c r="GKT259" s="29"/>
      <c r="GKU259" s="29"/>
      <c r="GKV259" s="29"/>
      <c r="GKW259" s="29"/>
      <c r="GKX259" s="29"/>
      <c r="GKY259" s="29"/>
      <c r="GKZ259" s="29"/>
      <c r="GLA259" s="29"/>
      <c r="GLB259" s="29"/>
      <c r="GLC259" s="29"/>
      <c r="GLD259" s="29"/>
      <c r="GLE259" s="29"/>
      <c r="GLF259" s="29"/>
      <c r="GLG259" s="29"/>
      <c r="GLH259" s="29"/>
      <c r="GLI259" s="29"/>
      <c r="GLJ259" s="29"/>
      <c r="GLK259" s="29"/>
      <c r="GLL259" s="29"/>
      <c r="GLM259" s="29"/>
      <c r="GLN259" s="29"/>
      <c r="GLO259" s="29"/>
      <c r="GLP259" s="29"/>
      <c r="GLQ259" s="29"/>
      <c r="GLR259" s="29"/>
      <c r="GLS259" s="29"/>
      <c r="GLT259" s="29"/>
      <c r="GLU259" s="29"/>
      <c r="GLV259" s="29"/>
      <c r="GLW259" s="29"/>
      <c r="GLX259" s="29"/>
      <c r="GLY259" s="29"/>
      <c r="GLZ259" s="29"/>
      <c r="GMA259" s="29"/>
      <c r="GMB259" s="29"/>
      <c r="GMC259" s="29"/>
      <c r="GMD259" s="29"/>
      <c r="GME259" s="29"/>
      <c r="GMF259" s="29"/>
      <c r="GMG259" s="29"/>
      <c r="GMH259" s="29"/>
      <c r="GMI259" s="29"/>
      <c r="GMJ259" s="29"/>
      <c r="GMK259" s="29"/>
      <c r="GML259" s="29"/>
      <c r="GMM259" s="29"/>
      <c r="GMN259" s="29"/>
      <c r="GMO259" s="29"/>
      <c r="GMP259" s="29"/>
      <c r="GMQ259" s="29"/>
      <c r="GMR259" s="29"/>
      <c r="GMS259" s="29"/>
      <c r="GMT259" s="29"/>
      <c r="GMU259" s="29"/>
      <c r="GMV259" s="29"/>
      <c r="GMW259" s="29"/>
      <c r="GMX259" s="29"/>
      <c r="GMY259" s="29"/>
      <c r="GMZ259" s="29"/>
      <c r="GNA259" s="29"/>
      <c r="GNB259" s="29"/>
      <c r="GNC259" s="29"/>
      <c r="GND259" s="29"/>
      <c r="GNE259" s="29"/>
      <c r="GNF259" s="29"/>
      <c r="GNG259" s="29"/>
      <c r="GNH259" s="29"/>
      <c r="GNI259" s="29"/>
      <c r="GNJ259" s="29"/>
      <c r="GNK259" s="29"/>
      <c r="GNL259" s="29"/>
      <c r="GNM259" s="29"/>
      <c r="GNN259" s="29"/>
      <c r="GNO259" s="29"/>
      <c r="GNP259" s="29"/>
      <c r="GNQ259" s="29"/>
      <c r="GNR259" s="29"/>
      <c r="GNS259" s="29"/>
      <c r="GNT259" s="29"/>
      <c r="GNU259" s="29"/>
      <c r="GNV259" s="29"/>
      <c r="GNW259" s="29"/>
      <c r="GNX259" s="29"/>
      <c r="GNY259" s="29"/>
      <c r="GNZ259" s="29"/>
      <c r="GOA259" s="29"/>
      <c r="GOB259" s="29"/>
      <c r="GOC259" s="29"/>
      <c r="GOD259" s="29"/>
      <c r="GOE259" s="29"/>
      <c r="GOF259" s="29"/>
      <c r="GOG259" s="29"/>
      <c r="GOH259" s="29"/>
      <c r="GOI259" s="29"/>
      <c r="GOJ259" s="29"/>
      <c r="GOK259" s="29"/>
      <c r="GOL259" s="29"/>
      <c r="GOM259" s="29"/>
      <c r="GON259" s="29"/>
      <c r="GOO259" s="29"/>
      <c r="GOP259" s="29"/>
      <c r="GOQ259" s="29"/>
      <c r="GOR259" s="29"/>
      <c r="GOS259" s="29"/>
      <c r="GOT259" s="29"/>
      <c r="GOU259" s="29"/>
      <c r="GOV259" s="29"/>
      <c r="GOW259" s="29"/>
      <c r="GOX259" s="29"/>
      <c r="GOY259" s="29"/>
      <c r="GOZ259" s="29"/>
      <c r="GPA259" s="29"/>
      <c r="GPB259" s="29"/>
      <c r="GPC259" s="29"/>
      <c r="GPD259" s="29"/>
      <c r="GPE259" s="29"/>
      <c r="GPF259" s="29"/>
      <c r="GPG259" s="29"/>
      <c r="GPH259" s="29"/>
      <c r="GPI259" s="29"/>
      <c r="GPJ259" s="29"/>
      <c r="GPK259" s="29"/>
      <c r="GPL259" s="29"/>
      <c r="GPM259" s="29"/>
      <c r="GPN259" s="29"/>
      <c r="GPO259" s="29"/>
      <c r="GPP259" s="29"/>
      <c r="GPQ259" s="29"/>
      <c r="GPR259" s="29"/>
      <c r="GPS259" s="29"/>
      <c r="GPT259" s="29"/>
      <c r="GPU259" s="29"/>
      <c r="GPV259" s="29"/>
      <c r="GPW259" s="29"/>
      <c r="GPX259" s="29"/>
      <c r="GPY259" s="29"/>
      <c r="GPZ259" s="29"/>
      <c r="GQA259" s="29"/>
      <c r="GQB259" s="29"/>
      <c r="GQC259" s="29"/>
      <c r="GQD259" s="29"/>
      <c r="GQE259" s="29"/>
      <c r="GQF259" s="29"/>
      <c r="GQG259" s="29"/>
      <c r="GQH259" s="29"/>
      <c r="GQI259" s="29"/>
      <c r="GQJ259" s="29"/>
      <c r="GQK259" s="29"/>
      <c r="GQL259" s="29"/>
      <c r="GQM259" s="29"/>
      <c r="GQN259" s="29"/>
      <c r="GQO259" s="29"/>
      <c r="GQP259" s="29"/>
      <c r="GQQ259" s="29"/>
      <c r="GQR259" s="29"/>
      <c r="GQS259" s="29"/>
      <c r="GQT259" s="29"/>
      <c r="GQU259" s="29"/>
      <c r="GQV259" s="29"/>
      <c r="GQW259" s="29"/>
      <c r="GQX259" s="29"/>
      <c r="GQY259" s="29"/>
      <c r="GQZ259" s="29"/>
      <c r="GRA259" s="29"/>
      <c r="GRB259" s="29"/>
      <c r="GRC259" s="29"/>
      <c r="GRD259" s="29"/>
      <c r="GRE259" s="29"/>
      <c r="GRF259" s="29"/>
      <c r="GRG259" s="29"/>
      <c r="GRH259" s="29"/>
      <c r="GRI259" s="29"/>
      <c r="GRJ259" s="29"/>
      <c r="GRK259" s="29"/>
      <c r="GRL259" s="29"/>
      <c r="GRM259" s="29"/>
      <c r="GRN259" s="29"/>
      <c r="GRO259" s="29"/>
      <c r="GRP259" s="29"/>
      <c r="GRQ259" s="29"/>
      <c r="GRR259" s="29"/>
      <c r="GRS259" s="29"/>
      <c r="GRT259" s="29"/>
      <c r="GRU259" s="29"/>
      <c r="GRV259" s="29"/>
      <c r="GRW259" s="29"/>
      <c r="GRX259" s="29"/>
      <c r="GRY259" s="29"/>
      <c r="GRZ259" s="29"/>
      <c r="GSA259" s="29"/>
      <c r="GSB259" s="29"/>
      <c r="GSC259" s="29"/>
      <c r="GSD259" s="29"/>
      <c r="GSE259" s="29"/>
      <c r="GSF259" s="29"/>
      <c r="GSG259" s="29"/>
      <c r="GSH259" s="29"/>
      <c r="GSI259" s="29"/>
      <c r="GSJ259" s="29"/>
      <c r="GSK259" s="29"/>
      <c r="GSL259" s="29"/>
      <c r="GSM259" s="29"/>
      <c r="GSN259" s="29"/>
      <c r="GSO259" s="29"/>
      <c r="GSP259" s="29"/>
      <c r="GSQ259" s="29"/>
      <c r="GSR259" s="29"/>
      <c r="GSS259" s="29"/>
      <c r="GST259" s="29"/>
      <c r="GSU259" s="29"/>
      <c r="GSV259" s="29"/>
      <c r="GSW259" s="29"/>
      <c r="GSX259" s="29"/>
      <c r="GSY259" s="29"/>
      <c r="GSZ259" s="29"/>
      <c r="GTA259" s="29"/>
      <c r="GTB259" s="29"/>
      <c r="GTC259" s="29"/>
      <c r="GTD259" s="29"/>
      <c r="GTE259" s="29"/>
      <c r="GTF259" s="29"/>
      <c r="GTG259" s="29"/>
      <c r="GTH259" s="29"/>
      <c r="GTI259" s="29"/>
      <c r="GTJ259" s="29"/>
      <c r="GTK259" s="29"/>
      <c r="GTL259" s="29"/>
      <c r="GTM259" s="29"/>
      <c r="GTN259" s="29"/>
      <c r="GTO259" s="29"/>
      <c r="GTP259" s="29"/>
      <c r="GTQ259" s="29"/>
      <c r="GTR259" s="29"/>
      <c r="GTS259" s="29"/>
      <c r="GTT259" s="29"/>
      <c r="GTU259" s="29"/>
      <c r="GTV259" s="29"/>
      <c r="GTW259" s="29"/>
      <c r="GTX259" s="29"/>
      <c r="GTY259" s="29"/>
      <c r="GTZ259" s="29"/>
      <c r="GUA259" s="29"/>
      <c r="GUB259" s="29"/>
      <c r="GUC259" s="29"/>
      <c r="GUD259" s="29"/>
      <c r="GUE259" s="29"/>
      <c r="GUF259" s="29"/>
      <c r="GUG259" s="29"/>
      <c r="GUH259" s="29"/>
      <c r="GUI259" s="29"/>
      <c r="GUJ259" s="29"/>
      <c r="GUK259" s="29"/>
      <c r="GUL259" s="29"/>
      <c r="GUM259" s="29"/>
      <c r="GUN259" s="29"/>
      <c r="GUO259" s="29"/>
      <c r="GUP259" s="29"/>
      <c r="GUQ259" s="29"/>
      <c r="GUR259" s="29"/>
      <c r="GUS259" s="29"/>
      <c r="GUT259" s="29"/>
      <c r="GUU259" s="29"/>
      <c r="GUV259" s="29"/>
      <c r="GUW259" s="29"/>
      <c r="GUX259" s="29"/>
      <c r="GUY259" s="29"/>
      <c r="GUZ259" s="29"/>
      <c r="GVA259" s="29"/>
      <c r="GVB259" s="29"/>
      <c r="GVC259" s="29"/>
      <c r="GVD259" s="29"/>
      <c r="GVE259" s="29"/>
      <c r="GVF259" s="29"/>
      <c r="GVG259" s="29"/>
      <c r="GVH259" s="29"/>
      <c r="GVI259" s="29"/>
      <c r="GVJ259" s="29"/>
      <c r="GVK259" s="29"/>
      <c r="GVL259" s="29"/>
      <c r="GVM259" s="29"/>
      <c r="GVN259" s="29"/>
      <c r="GVO259" s="29"/>
      <c r="GVP259" s="29"/>
      <c r="GVQ259" s="29"/>
      <c r="GVR259" s="29"/>
      <c r="GVS259" s="29"/>
      <c r="GVT259" s="29"/>
      <c r="GVU259" s="29"/>
      <c r="GVV259" s="29"/>
      <c r="GVW259" s="29"/>
      <c r="GVX259" s="29"/>
      <c r="GVY259" s="29"/>
      <c r="GVZ259" s="29"/>
      <c r="GWA259" s="29"/>
      <c r="GWB259" s="29"/>
      <c r="GWC259" s="29"/>
      <c r="GWD259" s="29"/>
      <c r="GWE259" s="29"/>
      <c r="GWF259" s="29"/>
      <c r="GWG259" s="29"/>
      <c r="GWH259" s="29"/>
      <c r="GWI259" s="29"/>
      <c r="GWJ259" s="29"/>
      <c r="GWK259" s="29"/>
      <c r="GWL259" s="29"/>
      <c r="GWM259" s="29"/>
      <c r="GWN259" s="29"/>
      <c r="GWO259" s="29"/>
      <c r="GWP259" s="29"/>
      <c r="GWQ259" s="29"/>
      <c r="GWR259" s="29"/>
      <c r="GWS259" s="29"/>
      <c r="GWT259" s="29"/>
      <c r="GWU259" s="29"/>
      <c r="GWV259" s="29"/>
      <c r="GWW259" s="29"/>
      <c r="GWX259" s="29"/>
      <c r="GWY259" s="29"/>
      <c r="GWZ259" s="29"/>
      <c r="GXA259" s="29"/>
      <c r="GXB259" s="29"/>
      <c r="GXC259" s="29"/>
      <c r="GXD259" s="29"/>
      <c r="GXE259" s="29"/>
      <c r="GXF259" s="29"/>
      <c r="GXG259" s="29"/>
      <c r="GXH259" s="29"/>
      <c r="GXI259" s="29"/>
      <c r="GXJ259" s="29"/>
      <c r="GXK259" s="29"/>
      <c r="GXL259" s="29"/>
      <c r="GXM259" s="29"/>
      <c r="GXN259" s="29"/>
      <c r="GXO259" s="29"/>
      <c r="GXP259" s="29"/>
      <c r="GXQ259" s="29"/>
      <c r="GXR259" s="29"/>
      <c r="GXS259" s="29"/>
      <c r="GXT259" s="29"/>
      <c r="GXU259" s="29"/>
      <c r="GXV259" s="29"/>
      <c r="GXW259" s="29"/>
      <c r="GXX259" s="29"/>
      <c r="GXY259" s="29"/>
      <c r="GXZ259" s="29"/>
      <c r="GYA259" s="29"/>
      <c r="GYB259" s="29"/>
      <c r="GYC259" s="29"/>
      <c r="GYD259" s="29"/>
      <c r="GYE259" s="29"/>
      <c r="GYF259" s="29"/>
      <c r="GYG259" s="29"/>
      <c r="GYH259" s="29"/>
      <c r="GYI259" s="29"/>
      <c r="GYJ259" s="29"/>
      <c r="GYK259" s="29"/>
      <c r="GYL259" s="29"/>
      <c r="GYM259" s="29"/>
      <c r="GYN259" s="29"/>
      <c r="GYO259" s="29"/>
      <c r="GYP259" s="29"/>
      <c r="GYQ259" s="29"/>
      <c r="GYR259" s="29"/>
      <c r="GYS259" s="29"/>
      <c r="GYT259" s="29"/>
      <c r="GYU259" s="29"/>
      <c r="GYV259" s="29"/>
      <c r="GYW259" s="29"/>
      <c r="GYX259" s="29"/>
      <c r="GYY259" s="29"/>
      <c r="GYZ259" s="29"/>
      <c r="GZA259" s="29"/>
      <c r="GZB259" s="29"/>
      <c r="GZC259" s="29"/>
      <c r="GZD259" s="29"/>
      <c r="GZE259" s="29"/>
      <c r="GZF259" s="29"/>
      <c r="GZG259" s="29"/>
      <c r="GZH259" s="29"/>
      <c r="GZI259" s="29"/>
      <c r="GZJ259" s="29"/>
      <c r="GZK259" s="29"/>
      <c r="GZL259" s="29"/>
      <c r="GZM259" s="29"/>
      <c r="GZN259" s="29"/>
      <c r="GZO259" s="29"/>
      <c r="GZP259" s="29"/>
      <c r="GZQ259" s="29"/>
      <c r="GZR259" s="29"/>
      <c r="GZS259" s="29"/>
      <c r="GZT259" s="29"/>
      <c r="GZU259" s="29"/>
      <c r="GZV259" s="29"/>
      <c r="GZW259" s="29"/>
      <c r="GZX259" s="29"/>
      <c r="GZY259" s="29"/>
      <c r="GZZ259" s="29"/>
      <c r="HAA259" s="29"/>
      <c r="HAB259" s="29"/>
      <c r="HAC259" s="29"/>
      <c r="HAD259" s="29"/>
      <c r="HAE259" s="29"/>
      <c r="HAF259" s="29"/>
      <c r="HAG259" s="29"/>
      <c r="HAH259" s="29"/>
      <c r="HAI259" s="29"/>
      <c r="HAJ259" s="29"/>
      <c r="HAK259" s="29"/>
      <c r="HAL259" s="29"/>
      <c r="HAM259" s="29"/>
      <c r="HAN259" s="29"/>
      <c r="HAO259" s="29"/>
      <c r="HAP259" s="29"/>
      <c r="HAQ259" s="29"/>
      <c r="HAR259" s="29"/>
      <c r="HAS259" s="29"/>
      <c r="HAT259" s="29"/>
      <c r="HAU259" s="29"/>
      <c r="HAV259" s="29"/>
      <c r="HAW259" s="29"/>
      <c r="HAX259" s="29"/>
      <c r="HAY259" s="29"/>
      <c r="HAZ259" s="29"/>
      <c r="HBA259" s="29"/>
      <c r="HBB259" s="29"/>
      <c r="HBC259" s="29"/>
      <c r="HBD259" s="29"/>
      <c r="HBE259" s="29"/>
      <c r="HBF259" s="29"/>
      <c r="HBG259" s="29"/>
      <c r="HBH259" s="29"/>
      <c r="HBI259" s="29"/>
      <c r="HBJ259" s="29"/>
      <c r="HBK259" s="29"/>
      <c r="HBL259" s="29"/>
      <c r="HBM259" s="29"/>
      <c r="HBN259" s="29"/>
      <c r="HBO259" s="29"/>
      <c r="HBP259" s="29"/>
      <c r="HBQ259" s="29"/>
      <c r="HBR259" s="29"/>
      <c r="HBS259" s="29"/>
      <c r="HBT259" s="29"/>
      <c r="HBU259" s="29"/>
      <c r="HBV259" s="29"/>
      <c r="HBW259" s="29"/>
      <c r="HBX259" s="29"/>
      <c r="HBY259" s="29"/>
      <c r="HBZ259" s="29"/>
      <c r="HCA259" s="29"/>
      <c r="HCB259" s="29"/>
      <c r="HCC259" s="29"/>
      <c r="HCD259" s="29"/>
      <c r="HCE259" s="29"/>
      <c r="HCF259" s="29"/>
      <c r="HCG259" s="29"/>
      <c r="HCH259" s="29"/>
      <c r="HCI259" s="29"/>
      <c r="HCJ259" s="29"/>
      <c r="HCK259" s="29"/>
      <c r="HCL259" s="29"/>
      <c r="HCM259" s="29"/>
      <c r="HCN259" s="29"/>
      <c r="HCO259" s="29"/>
      <c r="HCP259" s="29"/>
      <c r="HCQ259" s="29"/>
      <c r="HCR259" s="29"/>
      <c r="HCS259" s="29"/>
      <c r="HCT259" s="29"/>
      <c r="HCU259" s="29"/>
      <c r="HCV259" s="29"/>
      <c r="HCW259" s="29"/>
      <c r="HCX259" s="29"/>
      <c r="HCY259" s="29"/>
      <c r="HCZ259" s="29"/>
      <c r="HDA259" s="29"/>
      <c r="HDB259" s="29"/>
      <c r="HDC259" s="29"/>
      <c r="HDD259" s="29"/>
      <c r="HDE259" s="29"/>
      <c r="HDF259" s="29"/>
      <c r="HDG259" s="29"/>
      <c r="HDH259" s="29"/>
      <c r="HDI259" s="29"/>
      <c r="HDJ259" s="29"/>
      <c r="HDK259" s="29"/>
      <c r="HDL259" s="29"/>
      <c r="HDM259" s="29"/>
      <c r="HDN259" s="29"/>
      <c r="HDO259" s="29"/>
      <c r="HDP259" s="29"/>
      <c r="HDQ259" s="29"/>
      <c r="HDR259" s="29"/>
      <c r="HDS259" s="29"/>
      <c r="HDT259" s="29"/>
      <c r="HDU259" s="29"/>
      <c r="HDV259" s="29"/>
      <c r="HDW259" s="29"/>
      <c r="HDX259" s="29"/>
      <c r="HDY259" s="29"/>
      <c r="HDZ259" s="29"/>
      <c r="HEA259" s="29"/>
      <c r="HEB259" s="29"/>
      <c r="HEC259" s="29"/>
      <c r="HED259" s="29"/>
      <c r="HEE259" s="29"/>
      <c r="HEF259" s="29"/>
      <c r="HEG259" s="29"/>
      <c r="HEH259" s="29"/>
      <c r="HEI259" s="29"/>
      <c r="HEJ259" s="29"/>
      <c r="HEK259" s="29"/>
      <c r="HEL259" s="29"/>
      <c r="HEM259" s="29"/>
      <c r="HEN259" s="29"/>
      <c r="HEO259" s="29"/>
      <c r="HEP259" s="29"/>
      <c r="HEQ259" s="29"/>
      <c r="HER259" s="29"/>
      <c r="HES259" s="29"/>
      <c r="HET259" s="29"/>
      <c r="HEU259" s="29"/>
      <c r="HEV259" s="29"/>
      <c r="HEW259" s="29"/>
      <c r="HEX259" s="29"/>
      <c r="HEY259" s="29"/>
      <c r="HEZ259" s="29"/>
      <c r="HFA259" s="29"/>
      <c r="HFB259" s="29"/>
      <c r="HFC259" s="29"/>
      <c r="HFD259" s="29"/>
      <c r="HFE259" s="29"/>
      <c r="HFF259" s="29"/>
      <c r="HFG259" s="29"/>
      <c r="HFH259" s="29"/>
      <c r="HFI259" s="29"/>
      <c r="HFJ259" s="29"/>
      <c r="HFK259" s="29"/>
      <c r="HFL259" s="29"/>
      <c r="HFM259" s="29"/>
      <c r="HFN259" s="29"/>
      <c r="HFO259" s="29"/>
      <c r="HFP259" s="29"/>
      <c r="HFQ259" s="29"/>
      <c r="HFR259" s="29"/>
      <c r="HFS259" s="29"/>
      <c r="HFT259" s="29"/>
      <c r="HFU259" s="29"/>
      <c r="HFV259" s="29"/>
      <c r="HFW259" s="29"/>
      <c r="HFX259" s="29"/>
      <c r="HFY259" s="29"/>
      <c r="HFZ259" s="29"/>
      <c r="HGA259" s="29"/>
      <c r="HGB259" s="29"/>
      <c r="HGC259" s="29"/>
      <c r="HGD259" s="29"/>
      <c r="HGE259" s="29"/>
      <c r="HGF259" s="29"/>
      <c r="HGG259" s="29"/>
      <c r="HGH259" s="29"/>
      <c r="HGI259" s="29"/>
      <c r="HGJ259" s="29"/>
      <c r="HGK259" s="29"/>
      <c r="HGL259" s="29"/>
      <c r="HGM259" s="29"/>
      <c r="HGN259" s="29"/>
      <c r="HGO259" s="29"/>
      <c r="HGP259" s="29"/>
      <c r="HGQ259" s="29"/>
      <c r="HGR259" s="29"/>
      <c r="HGS259" s="29"/>
      <c r="HGT259" s="29"/>
      <c r="HGU259" s="29"/>
      <c r="HGV259" s="29"/>
      <c r="HGW259" s="29"/>
      <c r="HGX259" s="29"/>
      <c r="HGY259" s="29"/>
      <c r="HGZ259" s="29"/>
      <c r="HHA259" s="29"/>
      <c r="HHB259" s="29"/>
      <c r="HHC259" s="29"/>
      <c r="HHD259" s="29"/>
      <c r="HHE259" s="29"/>
      <c r="HHF259" s="29"/>
      <c r="HHG259" s="29"/>
      <c r="HHH259" s="29"/>
      <c r="HHI259" s="29"/>
      <c r="HHJ259" s="29"/>
      <c r="HHK259" s="29"/>
      <c r="HHL259" s="29"/>
      <c r="HHM259" s="29"/>
      <c r="HHN259" s="29"/>
      <c r="HHO259" s="29"/>
      <c r="HHP259" s="29"/>
      <c r="HHQ259" s="29"/>
      <c r="HHR259" s="29"/>
      <c r="HHS259" s="29"/>
      <c r="HHT259" s="29"/>
      <c r="HHU259" s="29"/>
      <c r="HHV259" s="29"/>
      <c r="HHW259" s="29"/>
      <c r="HHX259" s="29"/>
      <c r="HHY259" s="29"/>
      <c r="HHZ259" s="29"/>
      <c r="HIA259" s="29"/>
      <c r="HIB259" s="29"/>
      <c r="HIC259" s="29"/>
      <c r="HID259" s="29"/>
      <c r="HIE259" s="29"/>
      <c r="HIF259" s="29"/>
      <c r="HIG259" s="29"/>
      <c r="HIH259" s="29"/>
      <c r="HII259" s="29"/>
      <c r="HIJ259" s="29"/>
      <c r="HIK259" s="29"/>
      <c r="HIL259" s="29"/>
      <c r="HIM259" s="29"/>
      <c r="HIN259" s="29"/>
      <c r="HIO259" s="29"/>
      <c r="HIP259" s="29"/>
      <c r="HIQ259" s="29"/>
      <c r="HIR259" s="29"/>
      <c r="HIS259" s="29"/>
      <c r="HIT259" s="29"/>
      <c r="HIU259" s="29"/>
      <c r="HIV259" s="29"/>
      <c r="HIW259" s="29"/>
      <c r="HIX259" s="29"/>
      <c r="HIY259" s="29"/>
      <c r="HIZ259" s="29"/>
      <c r="HJA259" s="29"/>
      <c r="HJB259" s="29"/>
      <c r="HJC259" s="29"/>
      <c r="HJD259" s="29"/>
      <c r="HJE259" s="29"/>
      <c r="HJF259" s="29"/>
      <c r="HJG259" s="29"/>
      <c r="HJH259" s="29"/>
      <c r="HJI259" s="29"/>
      <c r="HJJ259" s="29"/>
      <c r="HJK259" s="29"/>
      <c r="HJL259" s="29"/>
      <c r="HJM259" s="29"/>
      <c r="HJN259" s="29"/>
      <c r="HJO259" s="29"/>
      <c r="HJP259" s="29"/>
      <c r="HJQ259" s="29"/>
      <c r="HJR259" s="29"/>
      <c r="HJS259" s="29"/>
      <c r="HJT259" s="29"/>
      <c r="HJU259" s="29"/>
      <c r="HJV259" s="29"/>
      <c r="HJW259" s="29"/>
      <c r="HJX259" s="29"/>
      <c r="HJY259" s="29"/>
      <c r="HJZ259" s="29"/>
      <c r="HKA259" s="29"/>
      <c r="HKB259" s="29"/>
      <c r="HKC259" s="29"/>
      <c r="HKD259" s="29"/>
      <c r="HKE259" s="29"/>
      <c r="HKF259" s="29"/>
      <c r="HKG259" s="29"/>
      <c r="HKH259" s="29"/>
      <c r="HKI259" s="29"/>
      <c r="HKJ259" s="29"/>
      <c r="HKK259" s="29"/>
      <c r="HKL259" s="29"/>
      <c r="HKM259" s="29"/>
      <c r="HKN259" s="29"/>
      <c r="HKO259" s="29"/>
      <c r="HKP259" s="29"/>
      <c r="HKQ259" s="29"/>
      <c r="HKR259" s="29"/>
      <c r="HKS259" s="29"/>
      <c r="HKT259" s="29"/>
      <c r="HKU259" s="29"/>
      <c r="HKV259" s="29"/>
      <c r="HKW259" s="29"/>
      <c r="HKX259" s="29"/>
      <c r="HKY259" s="29"/>
      <c r="HKZ259" s="29"/>
      <c r="HLA259" s="29"/>
      <c r="HLB259" s="29"/>
      <c r="HLC259" s="29"/>
      <c r="HLD259" s="29"/>
      <c r="HLE259" s="29"/>
      <c r="HLF259" s="29"/>
      <c r="HLG259" s="29"/>
      <c r="HLH259" s="29"/>
      <c r="HLI259" s="29"/>
      <c r="HLJ259" s="29"/>
      <c r="HLK259" s="29"/>
      <c r="HLL259" s="29"/>
      <c r="HLM259" s="29"/>
      <c r="HLN259" s="29"/>
      <c r="HLO259" s="29"/>
      <c r="HLP259" s="29"/>
      <c r="HLQ259" s="29"/>
      <c r="HLR259" s="29"/>
      <c r="HLS259" s="29"/>
      <c r="HLT259" s="29"/>
      <c r="HLU259" s="29"/>
      <c r="HLV259" s="29"/>
      <c r="HLW259" s="29"/>
      <c r="HLX259" s="29"/>
      <c r="HLY259" s="29"/>
      <c r="HLZ259" s="29"/>
      <c r="HMA259" s="29"/>
      <c r="HMB259" s="29"/>
      <c r="HMC259" s="29"/>
      <c r="HMD259" s="29"/>
      <c r="HME259" s="29"/>
      <c r="HMF259" s="29"/>
      <c r="HMG259" s="29"/>
      <c r="HMH259" s="29"/>
      <c r="HMI259" s="29"/>
      <c r="HMJ259" s="29"/>
      <c r="HMK259" s="29"/>
      <c r="HML259" s="29"/>
      <c r="HMM259" s="29"/>
      <c r="HMN259" s="29"/>
      <c r="HMO259" s="29"/>
      <c r="HMP259" s="29"/>
      <c r="HMQ259" s="29"/>
      <c r="HMR259" s="29"/>
      <c r="HMS259" s="29"/>
      <c r="HMT259" s="29"/>
      <c r="HMU259" s="29"/>
      <c r="HMV259" s="29"/>
      <c r="HMW259" s="29"/>
      <c r="HMX259" s="29"/>
      <c r="HMY259" s="29"/>
      <c r="HMZ259" s="29"/>
      <c r="HNA259" s="29"/>
      <c r="HNB259" s="29"/>
      <c r="HNC259" s="29"/>
      <c r="HND259" s="29"/>
      <c r="HNE259" s="29"/>
      <c r="HNF259" s="29"/>
      <c r="HNG259" s="29"/>
      <c r="HNH259" s="29"/>
      <c r="HNI259" s="29"/>
      <c r="HNJ259" s="29"/>
      <c r="HNK259" s="29"/>
      <c r="HNL259" s="29"/>
      <c r="HNM259" s="29"/>
      <c r="HNN259" s="29"/>
      <c r="HNO259" s="29"/>
      <c r="HNP259" s="29"/>
      <c r="HNQ259" s="29"/>
      <c r="HNR259" s="29"/>
      <c r="HNS259" s="29"/>
      <c r="HNT259" s="29"/>
      <c r="HNU259" s="29"/>
      <c r="HNV259" s="29"/>
      <c r="HNW259" s="29"/>
      <c r="HNX259" s="29"/>
      <c r="HNY259" s="29"/>
      <c r="HNZ259" s="29"/>
      <c r="HOA259" s="29"/>
      <c r="HOB259" s="29"/>
      <c r="HOC259" s="29"/>
      <c r="HOD259" s="29"/>
      <c r="HOE259" s="29"/>
      <c r="HOF259" s="29"/>
      <c r="HOG259" s="29"/>
      <c r="HOH259" s="29"/>
      <c r="HOI259" s="29"/>
      <c r="HOJ259" s="29"/>
      <c r="HOK259" s="29"/>
      <c r="HOL259" s="29"/>
      <c r="HOM259" s="29"/>
      <c r="HON259" s="29"/>
      <c r="HOO259" s="29"/>
      <c r="HOP259" s="29"/>
      <c r="HOQ259" s="29"/>
      <c r="HOR259" s="29"/>
      <c r="HOS259" s="29"/>
      <c r="HOT259" s="29"/>
      <c r="HOU259" s="29"/>
      <c r="HOV259" s="29"/>
      <c r="HOW259" s="29"/>
      <c r="HOX259" s="29"/>
      <c r="HOY259" s="29"/>
      <c r="HOZ259" s="29"/>
      <c r="HPA259" s="29"/>
      <c r="HPB259" s="29"/>
      <c r="HPC259" s="29"/>
      <c r="HPD259" s="29"/>
      <c r="HPE259" s="29"/>
      <c r="HPF259" s="29"/>
      <c r="HPG259" s="29"/>
      <c r="HPH259" s="29"/>
      <c r="HPI259" s="29"/>
      <c r="HPJ259" s="29"/>
      <c r="HPK259" s="29"/>
      <c r="HPL259" s="29"/>
      <c r="HPM259" s="29"/>
      <c r="HPN259" s="29"/>
      <c r="HPO259" s="29"/>
      <c r="HPP259" s="29"/>
      <c r="HPQ259" s="29"/>
      <c r="HPR259" s="29"/>
      <c r="HPS259" s="29"/>
      <c r="HPT259" s="29"/>
      <c r="HPU259" s="29"/>
      <c r="HPV259" s="29"/>
      <c r="HPW259" s="29"/>
      <c r="HPX259" s="29"/>
      <c r="HPY259" s="29"/>
      <c r="HPZ259" s="29"/>
      <c r="HQA259" s="29"/>
      <c r="HQB259" s="29"/>
      <c r="HQC259" s="29"/>
      <c r="HQD259" s="29"/>
      <c r="HQE259" s="29"/>
      <c r="HQF259" s="29"/>
      <c r="HQG259" s="29"/>
      <c r="HQH259" s="29"/>
      <c r="HQI259" s="29"/>
      <c r="HQJ259" s="29"/>
      <c r="HQK259" s="29"/>
      <c r="HQL259" s="29"/>
      <c r="HQM259" s="29"/>
      <c r="HQN259" s="29"/>
      <c r="HQO259" s="29"/>
      <c r="HQP259" s="29"/>
      <c r="HQQ259" s="29"/>
      <c r="HQR259" s="29"/>
      <c r="HQS259" s="29"/>
      <c r="HQT259" s="29"/>
      <c r="HQU259" s="29"/>
      <c r="HQV259" s="29"/>
      <c r="HQW259" s="29"/>
      <c r="HQX259" s="29"/>
      <c r="HQY259" s="29"/>
      <c r="HQZ259" s="29"/>
      <c r="HRA259" s="29"/>
      <c r="HRB259" s="29"/>
      <c r="HRC259" s="29"/>
      <c r="HRD259" s="29"/>
      <c r="HRE259" s="29"/>
      <c r="HRF259" s="29"/>
      <c r="HRG259" s="29"/>
      <c r="HRH259" s="29"/>
      <c r="HRI259" s="29"/>
      <c r="HRJ259" s="29"/>
      <c r="HRK259" s="29"/>
      <c r="HRL259" s="29"/>
      <c r="HRM259" s="29"/>
      <c r="HRN259" s="29"/>
      <c r="HRO259" s="29"/>
      <c r="HRP259" s="29"/>
      <c r="HRQ259" s="29"/>
      <c r="HRR259" s="29"/>
      <c r="HRS259" s="29"/>
      <c r="HRT259" s="29"/>
      <c r="HRU259" s="29"/>
      <c r="HRV259" s="29"/>
      <c r="HRW259" s="29"/>
      <c r="HRX259" s="29"/>
      <c r="HRY259" s="29"/>
      <c r="HRZ259" s="29"/>
      <c r="HSA259" s="29"/>
      <c r="HSB259" s="29"/>
      <c r="HSC259" s="29"/>
      <c r="HSD259" s="29"/>
      <c r="HSE259" s="29"/>
      <c r="HSF259" s="29"/>
      <c r="HSG259" s="29"/>
      <c r="HSH259" s="29"/>
      <c r="HSI259" s="29"/>
      <c r="HSJ259" s="29"/>
      <c r="HSK259" s="29"/>
      <c r="HSL259" s="29"/>
      <c r="HSM259" s="29"/>
      <c r="HSN259" s="29"/>
      <c r="HSO259" s="29"/>
      <c r="HSP259" s="29"/>
      <c r="HSQ259" s="29"/>
      <c r="HSR259" s="29"/>
      <c r="HSS259" s="29"/>
      <c r="HST259" s="29"/>
      <c r="HSU259" s="29"/>
      <c r="HSV259" s="29"/>
      <c r="HSW259" s="29"/>
      <c r="HSX259" s="29"/>
      <c r="HSY259" s="29"/>
      <c r="HSZ259" s="29"/>
      <c r="HTA259" s="29"/>
      <c r="HTB259" s="29"/>
      <c r="HTC259" s="29"/>
      <c r="HTD259" s="29"/>
      <c r="HTE259" s="29"/>
      <c r="HTF259" s="29"/>
      <c r="HTG259" s="29"/>
      <c r="HTH259" s="29"/>
      <c r="HTI259" s="29"/>
      <c r="HTJ259" s="29"/>
      <c r="HTK259" s="29"/>
      <c r="HTL259" s="29"/>
      <c r="HTM259" s="29"/>
      <c r="HTN259" s="29"/>
      <c r="HTO259" s="29"/>
      <c r="HTP259" s="29"/>
      <c r="HTQ259" s="29"/>
      <c r="HTR259" s="29"/>
      <c r="HTS259" s="29"/>
      <c r="HTT259" s="29"/>
      <c r="HTU259" s="29"/>
      <c r="HTV259" s="29"/>
      <c r="HTW259" s="29"/>
      <c r="HTX259" s="29"/>
      <c r="HTY259" s="29"/>
      <c r="HTZ259" s="29"/>
      <c r="HUA259" s="29"/>
      <c r="HUB259" s="29"/>
      <c r="HUC259" s="29"/>
      <c r="HUD259" s="29"/>
      <c r="HUE259" s="29"/>
      <c r="HUF259" s="29"/>
      <c r="HUG259" s="29"/>
      <c r="HUH259" s="29"/>
      <c r="HUI259" s="29"/>
      <c r="HUJ259" s="29"/>
      <c r="HUK259" s="29"/>
      <c r="HUL259" s="29"/>
      <c r="HUM259" s="29"/>
      <c r="HUN259" s="29"/>
      <c r="HUO259" s="29"/>
      <c r="HUP259" s="29"/>
      <c r="HUQ259" s="29"/>
      <c r="HUR259" s="29"/>
      <c r="HUS259" s="29"/>
      <c r="HUT259" s="29"/>
      <c r="HUU259" s="29"/>
      <c r="HUV259" s="29"/>
      <c r="HUW259" s="29"/>
      <c r="HUX259" s="29"/>
      <c r="HUY259" s="29"/>
      <c r="HUZ259" s="29"/>
      <c r="HVA259" s="29"/>
      <c r="HVB259" s="29"/>
      <c r="HVC259" s="29"/>
      <c r="HVD259" s="29"/>
      <c r="HVE259" s="29"/>
      <c r="HVF259" s="29"/>
      <c r="HVG259" s="29"/>
      <c r="HVH259" s="29"/>
      <c r="HVI259" s="29"/>
      <c r="HVJ259" s="29"/>
      <c r="HVK259" s="29"/>
      <c r="HVL259" s="29"/>
      <c r="HVM259" s="29"/>
      <c r="HVN259" s="29"/>
      <c r="HVO259" s="29"/>
      <c r="HVP259" s="29"/>
      <c r="HVQ259" s="29"/>
      <c r="HVR259" s="29"/>
      <c r="HVS259" s="29"/>
      <c r="HVT259" s="29"/>
      <c r="HVU259" s="29"/>
      <c r="HVV259" s="29"/>
      <c r="HVW259" s="29"/>
      <c r="HVX259" s="29"/>
      <c r="HVY259" s="29"/>
      <c r="HVZ259" s="29"/>
      <c r="HWA259" s="29"/>
      <c r="HWB259" s="29"/>
      <c r="HWC259" s="29"/>
      <c r="HWD259" s="29"/>
      <c r="HWE259" s="29"/>
      <c r="HWF259" s="29"/>
      <c r="HWG259" s="29"/>
      <c r="HWH259" s="29"/>
      <c r="HWI259" s="29"/>
      <c r="HWJ259" s="29"/>
      <c r="HWK259" s="29"/>
      <c r="HWL259" s="29"/>
      <c r="HWM259" s="29"/>
      <c r="HWN259" s="29"/>
      <c r="HWO259" s="29"/>
      <c r="HWP259" s="29"/>
      <c r="HWQ259" s="29"/>
      <c r="HWR259" s="29"/>
      <c r="HWS259" s="29"/>
      <c r="HWT259" s="29"/>
      <c r="HWU259" s="29"/>
      <c r="HWV259" s="29"/>
      <c r="HWW259" s="29"/>
      <c r="HWX259" s="29"/>
      <c r="HWY259" s="29"/>
      <c r="HWZ259" s="29"/>
      <c r="HXA259" s="29"/>
      <c r="HXB259" s="29"/>
      <c r="HXC259" s="29"/>
      <c r="HXD259" s="29"/>
      <c r="HXE259" s="29"/>
      <c r="HXF259" s="29"/>
      <c r="HXG259" s="29"/>
      <c r="HXH259" s="29"/>
      <c r="HXI259" s="29"/>
      <c r="HXJ259" s="29"/>
      <c r="HXK259" s="29"/>
      <c r="HXL259" s="29"/>
      <c r="HXM259" s="29"/>
      <c r="HXN259" s="29"/>
      <c r="HXO259" s="29"/>
      <c r="HXP259" s="29"/>
      <c r="HXQ259" s="29"/>
      <c r="HXR259" s="29"/>
      <c r="HXS259" s="29"/>
      <c r="HXT259" s="29"/>
      <c r="HXU259" s="29"/>
      <c r="HXV259" s="29"/>
      <c r="HXW259" s="29"/>
      <c r="HXX259" s="29"/>
      <c r="HXY259" s="29"/>
      <c r="HXZ259" s="29"/>
      <c r="HYA259" s="29"/>
      <c r="HYB259" s="29"/>
      <c r="HYC259" s="29"/>
      <c r="HYD259" s="29"/>
      <c r="HYE259" s="29"/>
      <c r="HYF259" s="29"/>
      <c r="HYG259" s="29"/>
      <c r="HYH259" s="29"/>
      <c r="HYI259" s="29"/>
      <c r="HYJ259" s="29"/>
      <c r="HYK259" s="29"/>
      <c r="HYL259" s="29"/>
      <c r="HYM259" s="29"/>
      <c r="HYN259" s="29"/>
      <c r="HYO259" s="29"/>
      <c r="HYP259" s="29"/>
      <c r="HYQ259" s="29"/>
      <c r="HYR259" s="29"/>
      <c r="HYS259" s="29"/>
      <c r="HYT259" s="29"/>
      <c r="HYU259" s="29"/>
      <c r="HYV259" s="29"/>
      <c r="HYW259" s="29"/>
      <c r="HYX259" s="29"/>
      <c r="HYY259" s="29"/>
      <c r="HYZ259" s="29"/>
      <c r="HZA259" s="29"/>
      <c r="HZB259" s="29"/>
      <c r="HZC259" s="29"/>
      <c r="HZD259" s="29"/>
      <c r="HZE259" s="29"/>
      <c r="HZF259" s="29"/>
      <c r="HZG259" s="29"/>
      <c r="HZH259" s="29"/>
      <c r="HZI259" s="29"/>
      <c r="HZJ259" s="29"/>
      <c r="HZK259" s="29"/>
      <c r="HZL259" s="29"/>
      <c r="HZM259" s="29"/>
      <c r="HZN259" s="29"/>
      <c r="HZO259" s="29"/>
      <c r="HZP259" s="29"/>
      <c r="HZQ259" s="29"/>
      <c r="HZR259" s="29"/>
      <c r="HZS259" s="29"/>
      <c r="HZT259" s="29"/>
      <c r="HZU259" s="29"/>
      <c r="HZV259" s="29"/>
      <c r="HZW259" s="29"/>
      <c r="HZX259" s="29"/>
      <c r="HZY259" s="29"/>
      <c r="HZZ259" s="29"/>
      <c r="IAA259" s="29"/>
      <c r="IAB259" s="29"/>
      <c r="IAC259" s="29"/>
      <c r="IAD259" s="29"/>
      <c r="IAE259" s="29"/>
      <c r="IAF259" s="29"/>
      <c r="IAG259" s="29"/>
      <c r="IAH259" s="29"/>
      <c r="IAI259" s="29"/>
      <c r="IAJ259" s="29"/>
      <c r="IAK259" s="29"/>
      <c r="IAL259" s="29"/>
      <c r="IAM259" s="29"/>
      <c r="IAN259" s="29"/>
      <c r="IAO259" s="29"/>
      <c r="IAP259" s="29"/>
      <c r="IAQ259" s="29"/>
      <c r="IAR259" s="29"/>
      <c r="IAS259" s="29"/>
      <c r="IAT259" s="29"/>
      <c r="IAU259" s="29"/>
      <c r="IAV259" s="29"/>
      <c r="IAW259" s="29"/>
      <c r="IAX259" s="29"/>
      <c r="IAY259" s="29"/>
      <c r="IAZ259" s="29"/>
      <c r="IBA259" s="29"/>
      <c r="IBB259" s="29"/>
      <c r="IBC259" s="29"/>
      <c r="IBD259" s="29"/>
      <c r="IBE259" s="29"/>
      <c r="IBF259" s="29"/>
      <c r="IBG259" s="29"/>
      <c r="IBH259" s="29"/>
      <c r="IBI259" s="29"/>
      <c r="IBJ259" s="29"/>
      <c r="IBK259" s="29"/>
      <c r="IBL259" s="29"/>
      <c r="IBM259" s="29"/>
      <c r="IBN259" s="29"/>
      <c r="IBO259" s="29"/>
      <c r="IBP259" s="29"/>
      <c r="IBQ259" s="29"/>
      <c r="IBR259" s="29"/>
      <c r="IBS259" s="29"/>
      <c r="IBT259" s="29"/>
      <c r="IBU259" s="29"/>
      <c r="IBV259" s="29"/>
      <c r="IBW259" s="29"/>
      <c r="IBX259" s="29"/>
      <c r="IBY259" s="29"/>
      <c r="IBZ259" s="29"/>
      <c r="ICA259" s="29"/>
      <c r="ICB259" s="29"/>
      <c r="ICC259" s="29"/>
      <c r="ICD259" s="29"/>
      <c r="ICE259" s="29"/>
      <c r="ICF259" s="29"/>
      <c r="ICG259" s="29"/>
      <c r="ICH259" s="29"/>
      <c r="ICI259" s="29"/>
      <c r="ICJ259" s="29"/>
      <c r="ICK259" s="29"/>
      <c r="ICL259" s="29"/>
      <c r="ICM259" s="29"/>
      <c r="ICN259" s="29"/>
      <c r="ICO259" s="29"/>
      <c r="ICP259" s="29"/>
      <c r="ICQ259" s="29"/>
      <c r="ICR259" s="29"/>
      <c r="ICS259" s="29"/>
      <c r="ICT259" s="29"/>
      <c r="ICU259" s="29"/>
      <c r="ICV259" s="29"/>
      <c r="ICW259" s="29"/>
      <c r="ICX259" s="29"/>
      <c r="ICY259" s="29"/>
      <c r="ICZ259" s="29"/>
      <c r="IDA259" s="29"/>
      <c r="IDB259" s="29"/>
      <c r="IDC259" s="29"/>
      <c r="IDD259" s="29"/>
      <c r="IDE259" s="29"/>
      <c r="IDF259" s="29"/>
      <c r="IDG259" s="29"/>
      <c r="IDH259" s="29"/>
      <c r="IDI259" s="29"/>
      <c r="IDJ259" s="29"/>
      <c r="IDK259" s="29"/>
      <c r="IDL259" s="29"/>
      <c r="IDM259" s="29"/>
      <c r="IDN259" s="29"/>
      <c r="IDO259" s="29"/>
      <c r="IDP259" s="29"/>
      <c r="IDQ259" s="29"/>
      <c r="IDR259" s="29"/>
      <c r="IDS259" s="29"/>
      <c r="IDT259" s="29"/>
      <c r="IDU259" s="29"/>
      <c r="IDV259" s="29"/>
      <c r="IDW259" s="29"/>
      <c r="IDX259" s="29"/>
      <c r="IDY259" s="29"/>
      <c r="IDZ259" s="29"/>
      <c r="IEA259" s="29"/>
      <c r="IEB259" s="29"/>
      <c r="IEC259" s="29"/>
      <c r="IED259" s="29"/>
      <c r="IEE259" s="29"/>
      <c r="IEF259" s="29"/>
      <c r="IEG259" s="29"/>
      <c r="IEH259" s="29"/>
      <c r="IEI259" s="29"/>
      <c r="IEJ259" s="29"/>
      <c r="IEK259" s="29"/>
      <c r="IEL259" s="29"/>
      <c r="IEM259" s="29"/>
      <c r="IEN259" s="29"/>
      <c r="IEO259" s="29"/>
      <c r="IEP259" s="29"/>
      <c r="IEQ259" s="29"/>
      <c r="IER259" s="29"/>
      <c r="IES259" s="29"/>
      <c r="IET259" s="29"/>
      <c r="IEU259" s="29"/>
      <c r="IEV259" s="29"/>
      <c r="IEW259" s="29"/>
      <c r="IEX259" s="29"/>
      <c r="IEY259" s="29"/>
      <c r="IEZ259" s="29"/>
      <c r="IFA259" s="29"/>
      <c r="IFB259" s="29"/>
      <c r="IFC259" s="29"/>
      <c r="IFD259" s="29"/>
      <c r="IFE259" s="29"/>
      <c r="IFF259" s="29"/>
      <c r="IFG259" s="29"/>
      <c r="IFH259" s="29"/>
      <c r="IFI259" s="29"/>
      <c r="IFJ259" s="29"/>
      <c r="IFK259" s="29"/>
      <c r="IFL259" s="29"/>
      <c r="IFM259" s="29"/>
      <c r="IFN259" s="29"/>
      <c r="IFO259" s="29"/>
      <c r="IFP259" s="29"/>
      <c r="IFQ259" s="29"/>
      <c r="IFR259" s="29"/>
      <c r="IFS259" s="29"/>
      <c r="IFT259" s="29"/>
      <c r="IFU259" s="29"/>
      <c r="IFV259" s="29"/>
      <c r="IFW259" s="29"/>
      <c r="IFX259" s="29"/>
      <c r="IFY259" s="29"/>
      <c r="IFZ259" s="29"/>
      <c r="IGA259" s="29"/>
      <c r="IGB259" s="29"/>
      <c r="IGC259" s="29"/>
      <c r="IGD259" s="29"/>
      <c r="IGE259" s="29"/>
      <c r="IGF259" s="29"/>
      <c r="IGG259" s="29"/>
      <c r="IGH259" s="29"/>
      <c r="IGI259" s="29"/>
      <c r="IGJ259" s="29"/>
      <c r="IGK259" s="29"/>
      <c r="IGL259" s="29"/>
      <c r="IGM259" s="29"/>
      <c r="IGN259" s="29"/>
      <c r="IGO259" s="29"/>
      <c r="IGP259" s="29"/>
      <c r="IGQ259" s="29"/>
      <c r="IGR259" s="29"/>
      <c r="IGS259" s="29"/>
      <c r="IGT259" s="29"/>
      <c r="IGU259" s="29"/>
      <c r="IGV259" s="29"/>
      <c r="IGW259" s="29"/>
      <c r="IGX259" s="29"/>
      <c r="IGY259" s="29"/>
      <c r="IGZ259" s="29"/>
      <c r="IHA259" s="29"/>
      <c r="IHB259" s="29"/>
      <c r="IHC259" s="29"/>
      <c r="IHD259" s="29"/>
      <c r="IHE259" s="29"/>
      <c r="IHF259" s="29"/>
      <c r="IHG259" s="29"/>
      <c r="IHH259" s="29"/>
      <c r="IHI259" s="29"/>
      <c r="IHJ259" s="29"/>
      <c r="IHK259" s="29"/>
      <c r="IHL259" s="29"/>
      <c r="IHM259" s="29"/>
      <c r="IHN259" s="29"/>
      <c r="IHO259" s="29"/>
      <c r="IHP259" s="29"/>
      <c r="IHQ259" s="29"/>
      <c r="IHR259" s="29"/>
      <c r="IHS259" s="29"/>
      <c r="IHT259" s="29"/>
      <c r="IHU259" s="29"/>
      <c r="IHV259" s="29"/>
      <c r="IHW259" s="29"/>
      <c r="IHX259" s="29"/>
      <c r="IHY259" s="29"/>
      <c r="IHZ259" s="29"/>
      <c r="IIA259" s="29"/>
      <c r="IIB259" s="29"/>
      <c r="IIC259" s="29"/>
      <c r="IID259" s="29"/>
      <c r="IIE259" s="29"/>
      <c r="IIF259" s="29"/>
      <c r="IIG259" s="29"/>
      <c r="IIH259" s="29"/>
      <c r="III259" s="29"/>
      <c r="IIJ259" s="29"/>
      <c r="IIK259" s="29"/>
      <c r="IIL259" s="29"/>
      <c r="IIM259" s="29"/>
      <c r="IIN259" s="29"/>
      <c r="IIO259" s="29"/>
      <c r="IIP259" s="29"/>
      <c r="IIQ259" s="29"/>
      <c r="IIR259" s="29"/>
      <c r="IIS259" s="29"/>
      <c r="IIT259" s="29"/>
      <c r="IIU259" s="29"/>
      <c r="IIV259" s="29"/>
      <c r="IIW259" s="29"/>
      <c r="IIX259" s="29"/>
      <c r="IIY259" s="29"/>
      <c r="IIZ259" s="29"/>
      <c r="IJA259" s="29"/>
      <c r="IJB259" s="29"/>
      <c r="IJC259" s="29"/>
      <c r="IJD259" s="29"/>
      <c r="IJE259" s="29"/>
      <c r="IJF259" s="29"/>
      <c r="IJG259" s="29"/>
      <c r="IJH259" s="29"/>
      <c r="IJI259" s="29"/>
      <c r="IJJ259" s="29"/>
      <c r="IJK259" s="29"/>
      <c r="IJL259" s="29"/>
      <c r="IJM259" s="29"/>
      <c r="IJN259" s="29"/>
      <c r="IJO259" s="29"/>
      <c r="IJP259" s="29"/>
      <c r="IJQ259" s="29"/>
      <c r="IJR259" s="29"/>
      <c r="IJS259" s="29"/>
      <c r="IJT259" s="29"/>
      <c r="IJU259" s="29"/>
      <c r="IJV259" s="29"/>
      <c r="IJW259" s="29"/>
      <c r="IJX259" s="29"/>
      <c r="IJY259" s="29"/>
      <c r="IJZ259" s="29"/>
      <c r="IKA259" s="29"/>
      <c r="IKB259" s="29"/>
      <c r="IKC259" s="29"/>
      <c r="IKD259" s="29"/>
      <c r="IKE259" s="29"/>
      <c r="IKF259" s="29"/>
      <c r="IKG259" s="29"/>
      <c r="IKH259" s="29"/>
      <c r="IKI259" s="29"/>
      <c r="IKJ259" s="29"/>
      <c r="IKK259" s="29"/>
      <c r="IKL259" s="29"/>
      <c r="IKM259" s="29"/>
      <c r="IKN259" s="29"/>
      <c r="IKO259" s="29"/>
      <c r="IKP259" s="29"/>
      <c r="IKQ259" s="29"/>
      <c r="IKR259" s="29"/>
      <c r="IKS259" s="29"/>
      <c r="IKT259" s="29"/>
      <c r="IKU259" s="29"/>
      <c r="IKV259" s="29"/>
      <c r="IKW259" s="29"/>
      <c r="IKX259" s="29"/>
      <c r="IKY259" s="29"/>
      <c r="IKZ259" s="29"/>
      <c r="ILA259" s="29"/>
      <c r="ILB259" s="29"/>
      <c r="ILC259" s="29"/>
      <c r="ILD259" s="29"/>
      <c r="ILE259" s="29"/>
      <c r="ILF259" s="29"/>
      <c r="ILG259" s="29"/>
      <c r="ILH259" s="29"/>
      <c r="ILI259" s="29"/>
      <c r="ILJ259" s="29"/>
      <c r="ILK259" s="29"/>
      <c r="ILL259" s="29"/>
      <c r="ILM259" s="29"/>
      <c r="ILN259" s="29"/>
      <c r="ILO259" s="29"/>
      <c r="ILP259" s="29"/>
      <c r="ILQ259" s="29"/>
      <c r="ILR259" s="29"/>
      <c r="ILS259" s="29"/>
      <c r="ILT259" s="29"/>
      <c r="ILU259" s="29"/>
      <c r="ILV259" s="29"/>
      <c r="ILW259" s="29"/>
      <c r="ILX259" s="29"/>
      <c r="ILY259" s="29"/>
      <c r="ILZ259" s="29"/>
      <c r="IMA259" s="29"/>
      <c r="IMB259" s="29"/>
      <c r="IMC259" s="29"/>
      <c r="IMD259" s="29"/>
      <c r="IME259" s="29"/>
      <c r="IMF259" s="29"/>
      <c r="IMG259" s="29"/>
      <c r="IMH259" s="29"/>
      <c r="IMI259" s="29"/>
      <c r="IMJ259" s="29"/>
      <c r="IMK259" s="29"/>
      <c r="IML259" s="29"/>
      <c r="IMM259" s="29"/>
      <c r="IMN259" s="29"/>
      <c r="IMO259" s="29"/>
      <c r="IMP259" s="29"/>
      <c r="IMQ259" s="29"/>
      <c r="IMR259" s="29"/>
      <c r="IMS259" s="29"/>
      <c r="IMT259" s="29"/>
      <c r="IMU259" s="29"/>
      <c r="IMV259" s="29"/>
      <c r="IMW259" s="29"/>
      <c r="IMX259" s="29"/>
      <c r="IMY259" s="29"/>
      <c r="IMZ259" s="29"/>
      <c r="INA259" s="29"/>
      <c r="INB259" s="29"/>
      <c r="INC259" s="29"/>
      <c r="IND259" s="29"/>
      <c r="INE259" s="29"/>
      <c r="INF259" s="29"/>
      <c r="ING259" s="29"/>
      <c r="INH259" s="29"/>
      <c r="INI259" s="29"/>
      <c r="INJ259" s="29"/>
      <c r="INK259" s="29"/>
      <c r="INL259" s="29"/>
      <c r="INM259" s="29"/>
      <c r="INN259" s="29"/>
      <c r="INO259" s="29"/>
      <c r="INP259" s="29"/>
      <c r="INQ259" s="29"/>
      <c r="INR259" s="29"/>
      <c r="INS259" s="29"/>
      <c r="INT259" s="29"/>
      <c r="INU259" s="29"/>
      <c r="INV259" s="29"/>
      <c r="INW259" s="29"/>
      <c r="INX259" s="29"/>
      <c r="INY259" s="29"/>
      <c r="INZ259" s="29"/>
      <c r="IOA259" s="29"/>
      <c r="IOB259" s="29"/>
      <c r="IOC259" s="29"/>
      <c r="IOD259" s="29"/>
      <c r="IOE259" s="29"/>
      <c r="IOF259" s="29"/>
      <c r="IOG259" s="29"/>
      <c r="IOH259" s="29"/>
      <c r="IOI259" s="29"/>
      <c r="IOJ259" s="29"/>
      <c r="IOK259" s="29"/>
      <c r="IOL259" s="29"/>
      <c r="IOM259" s="29"/>
      <c r="ION259" s="29"/>
      <c r="IOO259" s="29"/>
      <c r="IOP259" s="29"/>
      <c r="IOQ259" s="29"/>
      <c r="IOR259" s="29"/>
      <c r="IOS259" s="29"/>
      <c r="IOT259" s="29"/>
      <c r="IOU259" s="29"/>
      <c r="IOV259" s="29"/>
      <c r="IOW259" s="29"/>
      <c r="IOX259" s="29"/>
      <c r="IOY259" s="29"/>
      <c r="IOZ259" s="29"/>
      <c r="IPA259" s="29"/>
      <c r="IPB259" s="29"/>
      <c r="IPC259" s="29"/>
      <c r="IPD259" s="29"/>
      <c r="IPE259" s="29"/>
      <c r="IPF259" s="29"/>
      <c r="IPG259" s="29"/>
      <c r="IPH259" s="29"/>
      <c r="IPI259" s="29"/>
      <c r="IPJ259" s="29"/>
      <c r="IPK259" s="29"/>
      <c r="IPL259" s="29"/>
      <c r="IPM259" s="29"/>
      <c r="IPN259" s="29"/>
      <c r="IPO259" s="29"/>
      <c r="IPP259" s="29"/>
      <c r="IPQ259" s="29"/>
      <c r="IPR259" s="29"/>
      <c r="IPS259" s="29"/>
      <c r="IPT259" s="29"/>
      <c r="IPU259" s="29"/>
      <c r="IPV259" s="29"/>
      <c r="IPW259" s="29"/>
      <c r="IPX259" s="29"/>
      <c r="IPY259" s="29"/>
      <c r="IPZ259" s="29"/>
      <c r="IQA259" s="29"/>
      <c r="IQB259" s="29"/>
      <c r="IQC259" s="29"/>
      <c r="IQD259" s="29"/>
      <c r="IQE259" s="29"/>
      <c r="IQF259" s="29"/>
      <c r="IQG259" s="29"/>
      <c r="IQH259" s="29"/>
      <c r="IQI259" s="29"/>
      <c r="IQJ259" s="29"/>
      <c r="IQK259" s="29"/>
      <c r="IQL259" s="29"/>
      <c r="IQM259" s="29"/>
      <c r="IQN259" s="29"/>
      <c r="IQO259" s="29"/>
      <c r="IQP259" s="29"/>
      <c r="IQQ259" s="29"/>
      <c r="IQR259" s="29"/>
      <c r="IQS259" s="29"/>
      <c r="IQT259" s="29"/>
      <c r="IQU259" s="29"/>
      <c r="IQV259" s="29"/>
      <c r="IQW259" s="29"/>
      <c r="IQX259" s="29"/>
      <c r="IQY259" s="29"/>
      <c r="IQZ259" s="29"/>
      <c r="IRA259" s="29"/>
      <c r="IRB259" s="29"/>
      <c r="IRC259" s="29"/>
      <c r="IRD259" s="29"/>
      <c r="IRE259" s="29"/>
      <c r="IRF259" s="29"/>
      <c r="IRG259" s="29"/>
      <c r="IRH259" s="29"/>
      <c r="IRI259" s="29"/>
      <c r="IRJ259" s="29"/>
      <c r="IRK259" s="29"/>
      <c r="IRL259" s="29"/>
      <c r="IRM259" s="29"/>
      <c r="IRN259" s="29"/>
      <c r="IRO259" s="29"/>
      <c r="IRP259" s="29"/>
      <c r="IRQ259" s="29"/>
      <c r="IRR259" s="29"/>
      <c r="IRS259" s="29"/>
      <c r="IRT259" s="29"/>
      <c r="IRU259" s="29"/>
      <c r="IRV259" s="29"/>
      <c r="IRW259" s="29"/>
      <c r="IRX259" s="29"/>
      <c r="IRY259" s="29"/>
      <c r="IRZ259" s="29"/>
      <c r="ISA259" s="29"/>
      <c r="ISB259" s="29"/>
      <c r="ISC259" s="29"/>
      <c r="ISD259" s="29"/>
      <c r="ISE259" s="29"/>
      <c r="ISF259" s="29"/>
      <c r="ISG259" s="29"/>
      <c r="ISH259" s="29"/>
      <c r="ISI259" s="29"/>
      <c r="ISJ259" s="29"/>
      <c r="ISK259" s="29"/>
      <c r="ISL259" s="29"/>
      <c r="ISM259" s="29"/>
      <c r="ISN259" s="29"/>
      <c r="ISO259" s="29"/>
      <c r="ISP259" s="29"/>
      <c r="ISQ259" s="29"/>
      <c r="ISR259" s="29"/>
      <c r="ISS259" s="29"/>
      <c r="IST259" s="29"/>
      <c r="ISU259" s="29"/>
      <c r="ISV259" s="29"/>
      <c r="ISW259" s="29"/>
      <c r="ISX259" s="29"/>
      <c r="ISY259" s="29"/>
      <c r="ISZ259" s="29"/>
      <c r="ITA259" s="29"/>
      <c r="ITB259" s="29"/>
      <c r="ITC259" s="29"/>
      <c r="ITD259" s="29"/>
      <c r="ITE259" s="29"/>
      <c r="ITF259" s="29"/>
      <c r="ITG259" s="29"/>
      <c r="ITH259" s="29"/>
      <c r="ITI259" s="29"/>
      <c r="ITJ259" s="29"/>
      <c r="ITK259" s="29"/>
      <c r="ITL259" s="29"/>
      <c r="ITM259" s="29"/>
      <c r="ITN259" s="29"/>
      <c r="ITO259" s="29"/>
      <c r="ITP259" s="29"/>
      <c r="ITQ259" s="29"/>
      <c r="ITR259" s="29"/>
      <c r="ITS259" s="29"/>
      <c r="ITT259" s="29"/>
      <c r="ITU259" s="29"/>
      <c r="ITV259" s="29"/>
      <c r="ITW259" s="29"/>
      <c r="ITX259" s="29"/>
      <c r="ITY259" s="29"/>
      <c r="ITZ259" s="29"/>
      <c r="IUA259" s="29"/>
      <c r="IUB259" s="29"/>
      <c r="IUC259" s="29"/>
      <c r="IUD259" s="29"/>
      <c r="IUE259" s="29"/>
      <c r="IUF259" s="29"/>
      <c r="IUG259" s="29"/>
      <c r="IUH259" s="29"/>
      <c r="IUI259" s="29"/>
      <c r="IUJ259" s="29"/>
      <c r="IUK259" s="29"/>
      <c r="IUL259" s="29"/>
      <c r="IUM259" s="29"/>
      <c r="IUN259" s="29"/>
      <c r="IUO259" s="29"/>
      <c r="IUP259" s="29"/>
      <c r="IUQ259" s="29"/>
      <c r="IUR259" s="29"/>
      <c r="IUS259" s="29"/>
      <c r="IUT259" s="29"/>
      <c r="IUU259" s="29"/>
      <c r="IUV259" s="29"/>
      <c r="IUW259" s="29"/>
      <c r="IUX259" s="29"/>
      <c r="IUY259" s="29"/>
      <c r="IUZ259" s="29"/>
      <c r="IVA259" s="29"/>
      <c r="IVB259" s="29"/>
      <c r="IVC259" s="29"/>
      <c r="IVD259" s="29"/>
      <c r="IVE259" s="29"/>
      <c r="IVF259" s="29"/>
      <c r="IVG259" s="29"/>
      <c r="IVH259" s="29"/>
      <c r="IVI259" s="29"/>
      <c r="IVJ259" s="29"/>
      <c r="IVK259" s="29"/>
      <c r="IVL259" s="29"/>
      <c r="IVM259" s="29"/>
      <c r="IVN259" s="29"/>
      <c r="IVO259" s="29"/>
      <c r="IVP259" s="29"/>
      <c r="IVQ259" s="29"/>
      <c r="IVR259" s="29"/>
      <c r="IVS259" s="29"/>
      <c r="IVT259" s="29"/>
      <c r="IVU259" s="29"/>
      <c r="IVV259" s="29"/>
      <c r="IVW259" s="29"/>
      <c r="IVX259" s="29"/>
      <c r="IVY259" s="29"/>
      <c r="IVZ259" s="29"/>
      <c r="IWA259" s="29"/>
      <c r="IWB259" s="29"/>
      <c r="IWC259" s="29"/>
      <c r="IWD259" s="29"/>
      <c r="IWE259" s="29"/>
      <c r="IWF259" s="29"/>
      <c r="IWG259" s="29"/>
      <c r="IWH259" s="29"/>
      <c r="IWI259" s="29"/>
      <c r="IWJ259" s="29"/>
      <c r="IWK259" s="29"/>
      <c r="IWL259" s="29"/>
      <c r="IWM259" s="29"/>
      <c r="IWN259" s="29"/>
      <c r="IWO259" s="29"/>
      <c r="IWP259" s="29"/>
      <c r="IWQ259" s="29"/>
      <c r="IWR259" s="29"/>
      <c r="IWS259" s="29"/>
      <c r="IWT259" s="29"/>
      <c r="IWU259" s="29"/>
      <c r="IWV259" s="29"/>
      <c r="IWW259" s="29"/>
      <c r="IWX259" s="29"/>
      <c r="IWY259" s="29"/>
      <c r="IWZ259" s="29"/>
      <c r="IXA259" s="29"/>
      <c r="IXB259" s="29"/>
      <c r="IXC259" s="29"/>
      <c r="IXD259" s="29"/>
      <c r="IXE259" s="29"/>
      <c r="IXF259" s="29"/>
      <c r="IXG259" s="29"/>
      <c r="IXH259" s="29"/>
      <c r="IXI259" s="29"/>
      <c r="IXJ259" s="29"/>
      <c r="IXK259" s="29"/>
      <c r="IXL259" s="29"/>
      <c r="IXM259" s="29"/>
      <c r="IXN259" s="29"/>
      <c r="IXO259" s="29"/>
      <c r="IXP259" s="29"/>
      <c r="IXQ259" s="29"/>
      <c r="IXR259" s="29"/>
      <c r="IXS259" s="29"/>
      <c r="IXT259" s="29"/>
      <c r="IXU259" s="29"/>
      <c r="IXV259" s="29"/>
      <c r="IXW259" s="29"/>
      <c r="IXX259" s="29"/>
      <c r="IXY259" s="29"/>
      <c r="IXZ259" s="29"/>
      <c r="IYA259" s="29"/>
      <c r="IYB259" s="29"/>
      <c r="IYC259" s="29"/>
      <c r="IYD259" s="29"/>
      <c r="IYE259" s="29"/>
      <c r="IYF259" s="29"/>
      <c r="IYG259" s="29"/>
      <c r="IYH259" s="29"/>
      <c r="IYI259" s="29"/>
      <c r="IYJ259" s="29"/>
      <c r="IYK259" s="29"/>
      <c r="IYL259" s="29"/>
      <c r="IYM259" s="29"/>
      <c r="IYN259" s="29"/>
      <c r="IYO259" s="29"/>
      <c r="IYP259" s="29"/>
      <c r="IYQ259" s="29"/>
      <c r="IYR259" s="29"/>
      <c r="IYS259" s="29"/>
      <c r="IYT259" s="29"/>
      <c r="IYU259" s="29"/>
      <c r="IYV259" s="29"/>
      <c r="IYW259" s="29"/>
      <c r="IYX259" s="29"/>
      <c r="IYY259" s="29"/>
      <c r="IYZ259" s="29"/>
      <c r="IZA259" s="29"/>
      <c r="IZB259" s="29"/>
      <c r="IZC259" s="29"/>
      <c r="IZD259" s="29"/>
      <c r="IZE259" s="29"/>
      <c r="IZF259" s="29"/>
      <c r="IZG259" s="29"/>
      <c r="IZH259" s="29"/>
      <c r="IZI259" s="29"/>
      <c r="IZJ259" s="29"/>
      <c r="IZK259" s="29"/>
      <c r="IZL259" s="29"/>
      <c r="IZM259" s="29"/>
      <c r="IZN259" s="29"/>
      <c r="IZO259" s="29"/>
      <c r="IZP259" s="29"/>
      <c r="IZQ259" s="29"/>
      <c r="IZR259" s="29"/>
      <c r="IZS259" s="29"/>
      <c r="IZT259" s="29"/>
      <c r="IZU259" s="29"/>
      <c r="IZV259" s="29"/>
      <c r="IZW259" s="29"/>
      <c r="IZX259" s="29"/>
      <c r="IZY259" s="29"/>
      <c r="IZZ259" s="29"/>
      <c r="JAA259" s="29"/>
      <c r="JAB259" s="29"/>
      <c r="JAC259" s="29"/>
      <c r="JAD259" s="29"/>
      <c r="JAE259" s="29"/>
      <c r="JAF259" s="29"/>
      <c r="JAG259" s="29"/>
      <c r="JAH259" s="29"/>
      <c r="JAI259" s="29"/>
      <c r="JAJ259" s="29"/>
      <c r="JAK259" s="29"/>
      <c r="JAL259" s="29"/>
      <c r="JAM259" s="29"/>
      <c r="JAN259" s="29"/>
      <c r="JAO259" s="29"/>
      <c r="JAP259" s="29"/>
      <c r="JAQ259" s="29"/>
      <c r="JAR259" s="29"/>
      <c r="JAS259" s="29"/>
      <c r="JAT259" s="29"/>
      <c r="JAU259" s="29"/>
      <c r="JAV259" s="29"/>
      <c r="JAW259" s="29"/>
      <c r="JAX259" s="29"/>
      <c r="JAY259" s="29"/>
      <c r="JAZ259" s="29"/>
      <c r="JBA259" s="29"/>
      <c r="JBB259" s="29"/>
      <c r="JBC259" s="29"/>
      <c r="JBD259" s="29"/>
      <c r="JBE259" s="29"/>
      <c r="JBF259" s="29"/>
      <c r="JBG259" s="29"/>
      <c r="JBH259" s="29"/>
      <c r="JBI259" s="29"/>
      <c r="JBJ259" s="29"/>
      <c r="JBK259" s="29"/>
      <c r="JBL259" s="29"/>
      <c r="JBM259" s="29"/>
      <c r="JBN259" s="29"/>
      <c r="JBO259" s="29"/>
      <c r="JBP259" s="29"/>
      <c r="JBQ259" s="29"/>
      <c r="JBR259" s="29"/>
      <c r="JBS259" s="29"/>
      <c r="JBT259" s="29"/>
      <c r="JBU259" s="29"/>
      <c r="JBV259" s="29"/>
      <c r="JBW259" s="29"/>
      <c r="JBX259" s="29"/>
      <c r="JBY259" s="29"/>
      <c r="JBZ259" s="29"/>
      <c r="JCA259" s="29"/>
      <c r="JCB259" s="29"/>
      <c r="JCC259" s="29"/>
      <c r="JCD259" s="29"/>
      <c r="JCE259" s="29"/>
      <c r="JCF259" s="29"/>
      <c r="JCG259" s="29"/>
      <c r="JCH259" s="29"/>
      <c r="JCI259" s="29"/>
      <c r="JCJ259" s="29"/>
      <c r="JCK259" s="29"/>
      <c r="JCL259" s="29"/>
      <c r="JCM259" s="29"/>
      <c r="JCN259" s="29"/>
      <c r="JCO259" s="29"/>
      <c r="JCP259" s="29"/>
      <c r="JCQ259" s="29"/>
      <c r="JCR259" s="29"/>
      <c r="JCS259" s="29"/>
      <c r="JCT259" s="29"/>
      <c r="JCU259" s="29"/>
      <c r="JCV259" s="29"/>
      <c r="JCW259" s="29"/>
      <c r="JCX259" s="29"/>
      <c r="JCY259" s="29"/>
      <c r="JCZ259" s="29"/>
      <c r="JDA259" s="29"/>
      <c r="JDB259" s="29"/>
      <c r="JDC259" s="29"/>
      <c r="JDD259" s="29"/>
      <c r="JDE259" s="29"/>
      <c r="JDF259" s="29"/>
      <c r="JDG259" s="29"/>
      <c r="JDH259" s="29"/>
      <c r="JDI259" s="29"/>
      <c r="JDJ259" s="29"/>
      <c r="JDK259" s="29"/>
      <c r="JDL259" s="29"/>
      <c r="JDM259" s="29"/>
      <c r="JDN259" s="29"/>
      <c r="JDO259" s="29"/>
      <c r="JDP259" s="29"/>
      <c r="JDQ259" s="29"/>
      <c r="JDR259" s="29"/>
      <c r="JDS259" s="29"/>
      <c r="JDT259" s="29"/>
      <c r="JDU259" s="29"/>
      <c r="JDV259" s="29"/>
      <c r="JDW259" s="29"/>
      <c r="JDX259" s="29"/>
      <c r="JDY259" s="29"/>
      <c r="JDZ259" s="29"/>
      <c r="JEA259" s="29"/>
      <c r="JEB259" s="29"/>
      <c r="JEC259" s="29"/>
      <c r="JED259" s="29"/>
      <c r="JEE259" s="29"/>
      <c r="JEF259" s="29"/>
      <c r="JEG259" s="29"/>
      <c r="JEH259" s="29"/>
      <c r="JEI259" s="29"/>
      <c r="JEJ259" s="29"/>
      <c r="JEK259" s="29"/>
      <c r="JEL259" s="29"/>
      <c r="JEM259" s="29"/>
      <c r="JEN259" s="29"/>
      <c r="JEO259" s="29"/>
      <c r="JEP259" s="29"/>
      <c r="JEQ259" s="29"/>
      <c r="JER259" s="29"/>
      <c r="JES259" s="29"/>
      <c r="JET259" s="29"/>
      <c r="JEU259" s="29"/>
      <c r="JEV259" s="29"/>
      <c r="JEW259" s="29"/>
      <c r="JEX259" s="29"/>
      <c r="JEY259" s="29"/>
      <c r="JEZ259" s="29"/>
      <c r="JFA259" s="29"/>
      <c r="JFB259" s="29"/>
      <c r="JFC259" s="29"/>
      <c r="JFD259" s="29"/>
      <c r="JFE259" s="29"/>
      <c r="JFF259" s="29"/>
      <c r="JFG259" s="29"/>
      <c r="JFH259" s="29"/>
      <c r="JFI259" s="29"/>
      <c r="JFJ259" s="29"/>
      <c r="JFK259" s="29"/>
      <c r="JFL259" s="29"/>
      <c r="JFM259" s="29"/>
      <c r="JFN259" s="29"/>
      <c r="JFO259" s="29"/>
      <c r="JFP259" s="29"/>
      <c r="JFQ259" s="29"/>
      <c r="JFR259" s="29"/>
      <c r="JFS259" s="29"/>
      <c r="JFT259" s="29"/>
      <c r="JFU259" s="29"/>
      <c r="JFV259" s="29"/>
      <c r="JFW259" s="29"/>
      <c r="JFX259" s="29"/>
      <c r="JFY259" s="29"/>
      <c r="JFZ259" s="29"/>
      <c r="JGA259" s="29"/>
      <c r="JGB259" s="29"/>
      <c r="JGC259" s="29"/>
      <c r="JGD259" s="29"/>
      <c r="JGE259" s="29"/>
      <c r="JGF259" s="29"/>
      <c r="JGG259" s="29"/>
      <c r="JGH259" s="29"/>
      <c r="JGI259" s="29"/>
      <c r="JGJ259" s="29"/>
      <c r="JGK259" s="29"/>
      <c r="JGL259" s="29"/>
      <c r="JGM259" s="29"/>
      <c r="JGN259" s="29"/>
      <c r="JGO259" s="29"/>
      <c r="JGP259" s="29"/>
      <c r="JGQ259" s="29"/>
      <c r="JGR259" s="29"/>
      <c r="JGS259" s="29"/>
      <c r="JGT259" s="29"/>
      <c r="JGU259" s="29"/>
      <c r="JGV259" s="29"/>
      <c r="JGW259" s="29"/>
      <c r="JGX259" s="29"/>
      <c r="JGY259" s="29"/>
      <c r="JGZ259" s="29"/>
      <c r="JHA259" s="29"/>
      <c r="JHB259" s="29"/>
      <c r="JHC259" s="29"/>
      <c r="JHD259" s="29"/>
      <c r="JHE259" s="29"/>
      <c r="JHF259" s="29"/>
      <c r="JHG259" s="29"/>
      <c r="JHH259" s="29"/>
      <c r="JHI259" s="29"/>
      <c r="JHJ259" s="29"/>
      <c r="JHK259" s="29"/>
      <c r="JHL259" s="29"/>
      <c r="JHM259" s="29"/>
      <c r="JHN259" s="29"/>
      <c r="JHO259" s="29"/>
      <c r="JHP259" s="29"/>
      <c r="JHQ259" s="29"/>
      <c r="JHR259" s="29"/>
      <c r="JHS259" s="29"/>
      <c r="JHT259" s="29"/>
      <c r="JHU259" s="29"/>
      <c r="JHV259" s="29"/>
      <c r="JHW259" s="29"/>
      <c r="JHX259" s="29"/>
      <c r="JHY259" s="29"/>
      <c r="JHZ259" s="29"/>
      <c r="JIA259" s="29"/>
      <c r="JIB259" s="29"/>
      <c r="JIC259" s="29"/>
      <c r="JID259" s="29"/>
      <c r="JIE259" s="29"/>
      <c r="JIF259" s="29"/>
      <c r="JIG259" s="29"/>
      <c r="JIH259" s="29"/>
      <c r="JII259" s="29"/>
      <c r="JIJ259" s="29"/>
      <c r="JIK259" s="29"/>
      <c r="JIL259" s="29"/>
      <c r="JIM259" s="29"/>
      <c r="JIN259" s="29"/>
      <c r="JIO259" s="29"/>
      <c r="JIP259" s="29"/>
      <c r="JIQ259" s="29"/>
      <c r="JIR259" s="29"/>
      <c r="JIS259" s="29"/>
      <c r="JIT259" s="29"/>
      <c r="JIU259" s="29"/>
      <c r="JIV259" s="29"/>
      <c r="JIW259" s="29"/>
      <c r="JIX259" s="29"/>
      <c r="JIY259" s="29"/>
      <c r="JIZ259" s="29"/>
      <c r="JJA259" s="29"/>
      <c r="JJB259" s="29"/>
      <c r="JJC259" s="29"/>
      <c r="JJD259" s="29"/>
      <c r="JJE259" s="29"/>
      <c r="JJF259" s="29"/>
      <c r="JJG259" s="29"/>
      <c r="JJH259" s="29"/>
      <c r="JJI259" s="29"/>
      <c r="JJJ259" s="29"/>
      <c r="JJK259" s="29"/>
      <c r="JJL259" s="29"/>
      <c r="JJM259" s="29"/>
      <c r="JJN259" s="29"/>
      <c r="JJO259" s="29"/>
      <c r="JJP259" s="29"/>
      <c r="JJQ259" s="29"/>
      <c r="JJR259" s="29"/>
      <c r="JJS259" s="29"/>
      <c r="JJT259" s="29"/>
      <c r="JJU259" s="29"/>
      <c r="JJV259" s="29"/>
      <c r="JJW259" s="29"/>
      <c r="JJX259" s="29"/>
      <c r="JJY259" s="29"/>
      <c r="JJZ259" s="29"/>
      <c r="JKA259" s="29"/>
      <c r="JKB259" s="29"/>
      <c r="JKC259" s="29"/>
      <c r="JKD259" s="29"/>
      <c r="JKE259" s="29"/>
      <c r="JKF259" s="29"/>
      <c r="JKG259" s="29"/>
      <c r="JKH259" s="29"/>
      <c r="JKI259" s="29"/>
      <c r="JKJ259" s="29"/>
      <c r="JKK259" s="29"/>
      <c r="JKL259" s="29"/>
      <c r="JKM259" s="29"/>
      <c r="JKN259" s="29"/>
      <c r="JKO259" s="29"/>
      <c r="JKP259" s="29"/>
      <c r="JKQ259" s="29"/>
      <c r="JKR259" s="29"/>
      <c r="JKS259" s="29"/>
      <c r="JKT259" s="29"/>
      <c r="JKU259" s="29"/>
      <c r="JKV259" s="29"/>
      <c r="JKW259" s="29"/>
      <c r="JKX259" s="29"/>
      <c r="JKY259" s="29"/>
      <c r="JKZ259" s="29"/>
      <c r="JLA259" s="29"/>
      <c r="JLB259" s="29"/>
      <c r="JLC259" s="29"/>
      <c r="JLD259" s="29"/>
      <c r="JLE259" s="29"/>
      <c r="JLF259" s="29"/>
      <c r="JLG259" s="29"/>
      <c r="JLH259" s="29"/>
      <c r="JLI259" s="29"/>
      <c r="JLJ259" s="29"/>
      <c r="JLK259" s="29"/>
      <c r="JLL259" s="29"/>
      <c r="JLM259" s="29"/>
      <c r="JLN259" s="29"/>
      <c r="JLO259" s="29"/>
      <c r="JLP259" s="29"/>
      <c r="JLQ259" s="29"/>
      <c r="JLR259" s="29"/>
      <c r="JLS259" s="29"/>
      <c r="JLT259" s="29"/>
      <c r="JLU259" s="29"/>
      <c r="JLV259" s="29"/>
      <c r="JLW259" s="29"/>
      <c r="JLX259" s="29"/>
      <c r="JLY259" s="29"/>
      <c r="JLZ259" s="29"/>
      <c r="JMA259" s="29"/>
      <c r="JMB259" s="29"/>
      <c r="JMC259" s="29"/>
      <c r="JMD259" s="29"/>
      <c r="JME259" s="29"/>
      <c r="JMF259" s="29"/>
      <c r="JMG259" s="29"/>
      <c r="JMH259" s="29"/>
      <c r="JMI259" s="29"/>
      <c r="JMJ259" s="29"/>
      <c r="JMK259" s="29"/>
      <c r="JML259" s="29"/>
      <c r="JMM259" s="29"/>
      <c r="JMN259" s="29"/>
      <c r="JMO259" s="29"/>
      <c r="JMP259" s="29"/>
      <c r="JMQ259" s="29"/>
      <c r="JMR259" s="29"/>
      <c r="JMS259" s="29"/>
      <c r="JMT259" s="29"/>
      <c r="JMU259" s="29"/>
      <c r="JMV259" s="29"/>
      <c r="JMW259" s="29"/>
      <c r="JMX259" s="29"/>
      <c r="JMY259" s="29"/>
      <c r="JMZ259" s="29"/>
      <c r="JNA259" s="29"/>
      <c r="JNB259" s="29"/>
      <c r="JNC259" s="29"/>
      <c r="JND259" s="29"/>
      <c r="JNE259" s="29"/>
      <c r="JNF259" s="29"/>
      <c r="JNG259" s="29"/>
      <c r="JNH259" s="29"/>
      <c r="JNI259" s="29"/>
      <c r="JNJ259" s="29"/>
      <c r="JNK259" s="29"/>
      <c r="JNL259" s="29"/>
      <c r="JNM259" s="29"/>
      <c r="JNN259" s="29"/>
      <c r="JNO259" s="29"/>
      <c r="JNP259" s="29"/>
      <c r="JNQ259" s="29"/>
      <c r="JNR259" s="29"/>
      <c r="JNS259" s="29"/>
      <c r="JNT259" s="29"/>
      <c r="JNU259" s="29"/>
      <c r="JNV259" s="29"/>
      <c r="JNW259" s="29"/>
      <c r="JNX259" s="29"/>
      <c r="JNY259" s="29"/>
      <c r="JNZ259" s="29"/>
      <c r="JOA259" s="29"/>
      <c r="JOB259" s="29"/>
      <c r="JOC259" s="29"/>
      <c r="JOD259" s="29"/>
      <c r="JOE259" s="29"/>
      <c r="JOF259" s="29"/>
      <c r="JOG259" s="29"/>
      <c r="JOH259" s="29"/>
      <c r="JOI259" s="29"/>
      <c r="JOJ259" s="29"/>
      <c r="JOK259" s="29"/>
      <c r="JOL259" s="29"/>
      <c r="JOM259" s="29"/>
      <c r="JON259" s="29"/>
      <c r="JOO259" s="29"/>
      <c r="JOP259" s="29"/>
      <c r="JOQ259" s="29"/>
      <c r="JOR259" s="29"/>
      <c r="JOS259" s="29"/>
      <c r="JOT259" s="29"/>
      <c r="JOU259" s="29"/>
      <c r="JOV259" s="29"/>
      <c r="JOW259" s="29"/>
      <c r="JOX259" s="29"/>
      <c r="JOY259" s="29"/>
      <c r="JOZ259" s="29"/>
      <c r="JPA259" s="29"/>
      <c r="JPB259" s="29"/>
      <c r="JPC259" s="29"/>
      <c r="JPD259" s="29"/>
      <c r="JPE259" s="29"/>
      <c r="JPF259" s="29"/>
      <c r="JPG259" s="29"/>
      <c r="JPH259" s="29"/>
      <c r="JPI259" s="29"/>
      <c r="JPJ259" s="29"/>
      <c r="JPK259" s="29"/>
      <c r="JPL259" s="29"/>
      <c r="JPM259" s="29"/>
      <c r="JPN259" s="29"/>
      <c r="JPO259" s="29"/>
      <c r="JPP259" s="29"/>
      <c r="JPQ259" s="29"/>
      <c r="JPR259" s="29"/>
      <c r="JPS259" s="29"/>
      <c r="JPT259" s="29"/>
      <c r="JPU259" s="29"/>
      <c r="JPV259" s="29"/>
      <c r="JPW259" s="29"/>
      <c r="JPX259" s="29"/>
      <c r="JPY259" s="29"/>
      <c r="JPZ259" s="29"/>
      <c r="JQA259" s="29"/>
      <c r="JQB259" s="29"/>
      <c r="JQC259" s="29"/>
      <c r="JQD259" s="29"/>
      <c r="JQE259" s="29"/>
      <c r="JQF259" s="29"/>
      <c r="JQG259" s="29"/>
      <c r="JQH259" s="29"/>
      <c r="JQI259" s="29"/>
      <c r="JQJ259" s="29"/>
      <c r="JQK259" s="29"/>
      <c r="JQL259" s="29"/>
      <c r="JQM259" s="29"/>
      <c r="JQN259" s="29"/>
      <c r="JQO259" s="29"/>
      <c r="JQP259" s="29"/>
      <c r="JQQ259" s="29"/>
      <c r="JQR259" s="29"/>
      <c r="JQS259" s="29"/>
      <c r="JQT259" s="29"/>
      <c r="JQU259" s="29"/>
      <c r="JQV259" s="29"/>
      <c r="JQW259" s="29"/>
      <c r="JQX259" s="29"/>
      <c r="JQY259" s="29"/>
      <c r="JQZ259" s="29"/>
      <c r="JRA259" s="29"/>
      <c r="JRB259" s="29"/>
      <c r="JRC259" s="29"/>
      <c r="JRD259" s="29"/>
      <c r="JRE259" s="29"/>
      <c r="JRF259" s="29"/>
      <c r="JRG259" s="29"/>
      <c r="JRH259" s="29"/>
      <c r="JRI259" s="29"/>
      <c r="JRJ259" s="29"/>
      <c r="JRK259" s="29"/>
      <c r="JRL259" s="29"/>
      <c r="JRM259" s="29"/>
      <c r="JRN259" s="29"/>
      <c r="JRO259" s="29"/>
      <c r="JRP259" s="29"/>
      <c r="JRQ259" s="29"/>
      <c r="JRR259" s="29"/>
      <c r="JRS259" s="29"/>
      <c r="JRT259" s="29"/>
      <c r="JRU259" s="29"/>
      <c r="JRV259" s="29"/>
      <c r="JRW259" s="29"/>
      <c r="JRX259" s="29"/>
      <c r="JRY259" s="29"/>
      <c r="JRZ259" s="29"/>
      <c r="JSA259" s="29"/>
      <c r="JSB259" s="29"/>
      <c r="JSC259" s="29"/>
      <c r="JSD259" s="29"/>
      <c r="JSE259" s="29"/>
      <c r="JSF259" s="29"/>
      <c r="JSG259" s="29"/>
      <c r="JSH259" s="29"/>
      <c r="JSI259" s="29"/>
      <c r="JSJ259" s="29"/>
      <c r="JSK259" s="29"/>
      <c r="JSL259" s="29"/>
      <c r="JSM259" s="29"/>
      <c r="JSN259" s="29"/>
      <c r="JSO259" s="29"/>
      <c r="JSP259" s="29"/>
      <c r="JSQ259" s="29"/>
      <c r="JSR259" s="29"/>
      <c r="JSS259" s="29"/>
      <c r="JST259" s="29"/>
      <c r="JSU259" s="29"/>
      <c r="JSV259" s="29"/>
      <c r="JSW259" s="29"/>
      <c r="JSX259" s="29"/>
      <c r="JSY259" s="29"/>
      <c r="JSZ259" s="29"/>
      <c r="JTA259" s="29"/>
      <c r="JTB259" s="29"/>
      <c r="JTC259" s="29"/>
      <c r="JTD259" s="29"/>
      <c r="JTE259" s="29"/>
      <c r="JTF259" s="29"/>
      <c r="JTG259" s="29"/>
      <c r="JTH259" s="29"/>
      <c r="JTI259" s="29"/>
      <c r="JTJ259" s="29"/>
      <c r="JTK259" s="29"/>
      <c r="JTL259" s="29"/>
      <c r="JTM259" s="29"/>
      <c r="JTN259" s="29"/>
      <c r="JTO259" s="29"/>
      <c r="JTP259" s="29"/>
      <c r="JTQ259" s="29"/>
      <c r="JTR259" s="29"/>
      <c r="JTS259" s="29"/>
      <c r="JTT259" s="29"/>
      <c r="JTU259" s="29"/>
      <c r="JTV259" s="29"/>
      <c r="JTW259" s="29"/>
      <c r="JTX259" s="29"/>
      <c r="JTY259" s="29"/>
      <c r="JTZ259" s="29"/>
      <c r="JUA259" s="29"/>
      <c r="JUB259" s="29"/>
      <c r="JUC259" s="29"/>
      <c r="JUD259" s="29"/>
      <c r="JUE259" s="29"/>
      <c r="JUF259" s="29"/>
      <c r="JUG259" s="29"/>
      <c r="JUH259" s="29"/>
      <c r="JUI259" s="29"/>
      <c r="JUJ259" s="29"/>
      <c r="JUK259" s="29"/>
      <c r="JUL259" s="29"/>
      <c r="JUM259" s="29"/>
      <c r="JUN259" s="29"/>
      <c r="JUO259" s="29"/>
      <c r="JUP259" s="29"/>
      <c r="JUQ259" s="29"/>
      <c r="JUR259" s="29"/>
      <c r="JUS259" s="29"/>
      <c r="JUT259" s="29"/>
      <c r="JUU259" s="29"/>
      <c r="JUV259" s="29"/>
      <c r="JUW259" s="29"/>
      <c r="JUX259" s="29"/>
      <c r="JUY259" s="29"/>
      <c r="JUZ259" s="29"/>
      <c r="JVA259" s="29"/>
      <c r="JVB259" s="29"/>
      <c r="JVC259" s="29"/>
      <c r="JVD259" s="29"/>
      <c r="JVE259" s="29"/>
      <c r="JVF259" s="29"/>
      <c r="JVG259" s="29"/>
      <c r="JVH259" s="29"/>
      <c r="JVI259" s="29"/>
      <c r="JVJ259" s="29"/>
      <c r="JVK259" s="29"/>
      <c r="JVL259" s="29"/>
      <c r="JVM259" s="29"/>
      <c r="JVN259" s="29"/>
      <c r="JVO259" s="29"/>
      <c r="JVP259" s="29"/>
      <c r="JVQ259" s="29"/>
      <c r="JVR259" s="29"/>
      <c r="JVS259" s="29"/>
      <c r="JVT259" s="29"/>
      <c r="JVU259" s="29"/>
      <c r="JVV259" s="29"/>
      <c r="JVW259" s="29"/>
      <c r="JVX259" s="29"/>
      <c r="JVY259" s="29"/>
      <c r="JVZ259" s="29"/>
      <c r="JWA259" s="29"/>
      <c r="JWB259" s="29"/>
      <c r="JWC259" s="29"/>
      <c r="JWD259" s="29"/>
      <c r="JWE259" s="29"/>
      <c r="JWF259" s="29"/>
      <c r="JWG259" s="29"/>
      <c r="JWH259" s="29"/>
      <c r="JWI259" s="29"/>
      <c r="JWJ259" s="29"/>
      <c r="JWK259" s="29"/>
      <c r="JWL259" s="29"/>
      <c r="JWM259" s="29"/>
      <c r="JWN259" s="29"/>
      <c r="JWO259" s="29"/>
      <c r="JWP259" s="29"/>
      <c r="JWQ259" s="29"/>
      <c r="JWR259" s="29"/>
      <c r="JWS259" s="29"/>
      <c r="JWT259" s="29"/>
      <c r="JWU259" s="29"/>
      <c r="JWV259" s="29"/>
      <c r="JWW259" s="29"/>
      <c r="JWX259" s="29"/>
      <c r="JWY259" s="29"/>
      <c r="JWZ259" s="29"/>
      <c r="JXA259" s="29"/>
      <c r="JXB259" s="29"/>
      <c r="JXC259" s="29"/>
      <c r="JXD259" s="29"/>
      <c r="JXE259" s="29"/>
      <c r="JXF259" s="29"/>
      <c r="JXG259" s="29"/>
      <c r="JXH259" s="29"/>
      <c r="JXI259" s="29"/>
      <c r="JXJ259" s="29"/>
      <c r="JXK259" s="29"/>
      <c r="JXL259" s="29"/>
      <c r="JXM259" s="29"/>
      <c r="JXN259" s="29"/>
      <c r="JXO259" s="29"/>
      <c r="JXP259" s="29"/>
      <c r="JXQ259" s="29"/>
      <c r="JXR259" s="29"/>
      <c r="JXS259" s="29"/>
      <c r="JXT259" s="29"/>
      <c r="JXU259" s="29"/>
      <c r="JXV259" s="29"/>
      <c r="JXW259" s="29"/>
      <c r="JXX259" s="29"/>
      <c r="JXY259" s="29"/>
      <c r="JXZ259" s="29"/>
      <c r="JYA259" s="29"/>
      <c r="JYB259" s="29"/>
      <c r="JYC259" s="29"/>
      <c r="JYD259" s="29"/>
      <c r="JYE259" s="29"/>
      <c r="JYF259" s="29"/>
      <c r="JYG259" s="29"/>
      <c r="JYH259" s="29"/>
      <c r="JYI259" s="29"/>
      <c r="JYJ259" s="29"/>
      <c r="JYK259" s="29"/>
      <c r="JYL259" s="29"/>
      <c r="JYM259" s="29"/>
      <c r="JYN259" s="29"/>
      <c r="JYO259" s="29"/>
      <c r="JYP259" s="29"/>
      <c r="JYQ259" s="29"/>
      <c r="JYR259" s="29"/>
      <c r="JYS259" s="29"/>
      <c r="JYT259" s="29"/>
      <c r="JYU259" s="29"/>
      <c r="JYV259" s="29"/>
      <c r="JYW259" s="29"/>
      <c r="JYX259" s="29"/>
      <c r="JYY259" s="29"/>
      <c r="JYZ259" s="29"/>
      <c r="JZA259" s="29"/>
      <c r="JZB259" s="29"/>
      <c r="JZC259" s="29"/>
      <c r="JZD259" s="29"/>
      <c r="JZE259" s="29"/>
      <c r="JZF259" s="29"/>
      <c r="JZG259" s="29"/>
      <c r="JZH259" s="29"/>
      <c r="JZI259" s="29"/>
      <c r="JZJ259" s="29"/>
      <c r="JZK259" s="29"/>
      <c r="JZL259" s="29"/>
      <c r="JZM259" s="29"/>
      <c r="JZN259" s="29"/>
      <c r="JZO259" s="29"/>
      <c r="JZP259" s="29"/>
      <c r="JZQ259" s="29"/>
      <c r="JZR259" s="29"/>
      <c r="JZS259" s="29"/>
      <c r="JZT259" s="29"/>
      <c r="JZU259" s="29"/>
      <c r="JZV259" s="29"/>
      <c r="JZW259" s="29"/>
      <c r="JZX259" s="29"/>
      <c r="JZY259" s="29"/>
      <c r="JZZ259" s="29"/>
      <c r="KAA259" s="29"/>
      <c r="KAB259" s="29"/>
      <c r="KAC259" s="29"/>
      <c r="KAD259" s="29"/>
      <c r="KAE259" s="29"/>
      <c r="KAF259" s="29"/>
      <c r="KAG259" s="29"/>
      <c r="KAH259" s="29"/>
      <c r="KAI259" s="29"/>
      <c r="KAJ259" s="29"/>
      <c r="KAK259" s="29"/>
      <c r="KAL259" s="29"/>
      <c r="KAM259" s="29"/>
      <c r="KAN259" s="29"/>
      <c r="KAO259" s="29"/>
      <c r="KAP259" s="29"/>
      <c r="KAQ259" s="29"/>
      <c r="KAR259" s="29"/>
      <c r="KAS259" s="29"/>
      <c r="KAT259" s="29"/>
      <c r="KAU259" s="29"/>
      <c r="KAV259" s="29"/>
      <c r="KAW259" s="29"/>
      <c r="KAX259" s="29"/>
      <c r="KAY259" s="29"/>
      <c r="KAZ259" s="29"/>
      <c r="KBA259" s="29"/>
      <c r="KBB259" s="29"/>
      <c r="KBC259" s="29"/>
      <c r="KBD259" s="29"/>
      <c r="KBE259" s="29"/>
      <c r="KBF259" s="29"/>
      <c r="KBG259" s="29"/>
      <c r="KBH259" s="29"/>
      <c r="KBI259" s="29"/>
      <c r="KBJ259" s="29"/>
      <c r="KBK259" s="29"/>
      <c r="KBL259" s="29"/>
      <c r="KBM259" s="29"/>
      <c r="KBN259" s="29"/>
      <c r="KBO259" s="29"/>
      <c r="KBP259" s="29"/>
      <c r="KBQ259" s="29"/>
      <c r="KBR259" s="29"/>
      <c r="KBS259" s="29"/>
      <c r="KBT259" s="29"/>
      <c r="KBU259" s="29"/>
      <c r="KBV259" s="29"/>
      <c r="KBW259" s="29"/>
      <c r="KBX259" s="29"/>
      <c r="KBY259" s="29"/>
      <c r="KBZ259" s="29"/>
      <c r="KCA259" s="29"/>
      <c r="KCB259" s="29"/>
      <c r="KCC259" s="29"/>
      <c r="KCD259" s="29"/>
      <c r="KCE259" s="29"/>
      <c r="KCF259" s="29"/>
      <c r="KCG259" s="29"/>
      <c r="KCH259" s="29"/>
      <c r="KCI259" s="29"/>
      <c r="KCJ259" s="29"/>
      <c r="KCK259" s="29"/>
      <c r="KCL259" s="29"/>
      <c r="KCM259" s="29"/>
      <c r="KCN259" s="29"/>
      <c r="KCO259" s="29"/>
      <c r="KCP259" s="29"/>
      <c r="KCQ259" s="29"/>
      <c r="KCR259" s="29"/>
      <c r="KCS259" s="29"/>
      <c r="KCT259" s="29"/>
      <c r="KCU259" s="29"/>
      <c r="KCV259" s="29"/>
      <c r="KCW259" s="29"/>
      <c r="KCX259" s="29"/>
      <c r="KCY259" s="29"/>
      <c r="KCZ259" s="29"/>
      <c r="KDA259" s="29"/>
      <c r="KDB259" s="29"/>
      <c r="KDC259" s="29"/>
      <c r="KDD259" s="29"/>
      <c r="KDE259" s="29"/>
      <c r="KDF259" s="29"/>
      <c r="KDG259" s="29"/>
      <c r="KDH259" s="29"/>
      <c r="KDI259" s="29"/>
      <c r="KDJ259" s="29"/>
      <c r="KDK259" s="29"/>
      <c r="KDL259" s="29"/>
      <c r="KDM259" s="29"/>
      <c r="KDN259" s="29"/>
      <c r="KDO259" s="29"/>
      <c r="KDP259" s="29"/>
      <c r="KDQ259" s="29"/>
      <c r="KDR259" s="29"/>
      <c r="KDS259" s="29"/>
      <c r="KDT259" s="29"/>
      <c r="KDU259" s="29"/>
      <c r="KDV259" s="29"/>
      <c r="KDW259" s="29"/>
      <c r="KDX259" s="29"/>
      <c r="KDY259" s="29"/>
      <c r="KDZ259" s="29"/>
      <c r="KEA259" s="29"/>
      <c r="KEB259" s="29"/>
      <c r="KEC259" s="29"/>
      <c r="KED259" s="29"/>
      <c r="KEE259" s="29"/>
      <c r="KEF259" s="29"/>
      <c r="KEG259" s="29"/>
      <c r="KEH259" s="29"/>
      <c r="KEI259" s="29"/>
      <c r="KEJ259" s="29"/>
      <c r="KEK259" s="29"/>
      <c r="KEL259" s="29"/>
      <c r="KEM259" s="29"/>
      <c r="KEN259" s="29"/>
      <c r="KEO259" s="29"/>
      <c r="KEP259" s="29"/>
      <c r="KEQ259" s="29"/>
      <c r="KER259" s="29"/>
      <c r="KES259" s="29"/>
      <c r="KET259" s="29"/>
      <c r="KEU259" s="29"/>
      <c r="KEV259" s="29"/>
      <c r="KEW259" s="29"/>
      <c r="KEX259" s="29"/>
      <c r="KEY259" s="29"/>
      <c r="KEZ259" s="29"/>
      <c r="KFA259" s="29"/>
      <c r="KFB259" s="29"/>
      <c r="KFC259" s="29"/>
      <c r="KFD259" s="29"/>
      <c r="KFE259" s="29"/>
      <c r="KFF259" s="29"/>
      <c r="KFG259" s="29"/>
      <c r="KFH259" s="29"/>
      <c r="KFI259" s="29"/>
      <c r="KFJ259" s="29"/>
      <c r="KFK259" s="29"/>
      <c r="KFL259" s="29"/>
      <c r="KFM259" s="29"/>
      <c r="KFN259" s="29"/>
      <c r="KFO259" s="29"/>
      <c r="KFP259" s="29"/>
      <c r="KFQ259" s="29"/>
      <c r="KFR259" s="29"/>
      <c r="KFS259" s="29"/>
      <c r="KFT259" s="29"/>
      <c r="KFU259" s="29"/>
      <c r="KFV259" s="29"/>
      <c r="KFW259" s="29"/>
      <c r="KFX259" s="29"/>
      <c r="KFY259" s="29"/>
      <c r="KFZ259" s="29"/>
      <c r="KGA259" s="29"/>
      <c r="KGB259" s="29"/>
      <c r="KGC259" s="29"/>
      <c r="KGD259" s="29"/>
      <c r="KGE259" s="29"/>
      <c r="KGF259" s="29"/>
      <c r="KGG259" s="29"/>
      <c r="KGH259" s="29"/>
      <c r="KGI259" s="29"/>
      <c r="KGJ259" s="29"/>
      <c r="KGK259" s="29"/>
      <c r="KGL259" s="29"/>
      <c r="KGM259" s="29"/>
      <c r="KGN259" s="29"/>
      <c r="KGO259" s="29"/>
      <c r="KGP259" s="29"/>
      <c r="KGQ259" s="29"/>
      <c r="KGR259" s="29"/>
      <c r="KGS259" s="29"/>
      <c r="KGT259" s="29"/>
      <c r="KGU259" s="29"/>
      <c r="KGV259" s="29"/>
      <c r="KGW259" s="29"/>
      <c r="KGX259" s="29"/>
      <c r="KGY259" s="29"/>
      <c r="KGZ259" s="29"/>
      <c r="KHA259" s="29"/>
      <c r="KHB259" s="29"/>
      <c r="KHC259" s="29"/>
      <c r="KHD259" s="29"/>
      <c r="KHE259" s="29"/>
      <c r="KHF259" s="29"/>
      <c r="KHG259" s="29"/>
      <c r="KHH259" s="29"/>
      <c r="KHI259" s="29"/>
      <c r="KHJ259" s="29"/>
      <c r="KHK259" s="29"/>
      <c r="KHL259" s="29"/>
      <c r="KHM259" s="29"/>
      <c r="KHN259" s="29"/>
      <c r="KHO259" s="29"/>
      <c r="KHP259" s="29"/>
      <c r="KHQ259" s="29"/>
      <c r="KHR259" s="29"/>
      <c r="KHS259" s="29"/>
      <c r="KHT259" s="29"/>
      <c r="KHU259" s="29"/>
      <c r="KHV259" s="29"/>
      <c r="KHW259" s="29"/>
      <c r="KHX259" s="29"/>
      <c r="KHY259" s="29"/>
      <c r="KHZ259" s="29"/>
      <c r="KIA259" s="29"/>
      <c r="KIB259" s="29"/>
      <c r="KIC259" s="29"/>
      <c r="KID259" s="29"/>
      <c r="KIE259" s="29"/>
      <c r="KIF259" s="29"/>
      <c r="KIG259" s="29"/>
      <c r="KIH259" s="29"/>
      <c r="KII259" s="29"/>
      <c r="KIJ259" s="29"/>
      <c r="KIK259" s="29"/>
      <c r="KIL259" s="29"/>
      <c r="KIM259" s="29"/>
      <c r="KIN259" s="29"/>
      <c r="KIO259" s="29"/>
      <c r="KIP259" s="29"/>
      <c r="KIQ259" s="29"/>
      <c r="KIR259" s="29"/>
      <c r="KIS259" s="29"/>
      <c r="KIT259" s="29"/>
      <c r="KIU259" s="29"/>
      <c r="KIV259" s="29"/>
      <c r="KIW259" s="29"/>
      <c r="KIX259" s="29"/>
      <c r="KIY259" s="29"/>
      <c r="KIZ259" s="29"/>
      <c r="KJA259" s="29"/>
      <c r="KJB259" s="29"/>
      <c r="KJC259" s="29"/>
      <c r="KJD259" s="29"/>
      <c r="KJE259" s="29"/>
      <c r="KJF259" s="29"/>
      <c r="KJG259" s="29"/>
      <c r="KJH259" s="29"/>
      <c r="KJI259" s="29"/>
      <c r="KJJ259" s="29"/>
      <c r="KJK259" s="29"/>
      <c r="KJL259" s="29"/>
      <c r="KJM259" s="29"/>
      <c r="KJN259" s="29"/>
      <c r="KJO259" s="29"/>
      <c r="KJP259" s="29"/>
      <c r="KJQ259" s="29"/>
      <c r="KJR259" s="29"/>
      <c r="KJS259" s="29"/>
      <c r="KJT259" s="29"/>
      <c r="KJU259" s="29"/>
      <c r="KJV259" s="29"/>
      <c r="KJW259" s="29"/>
      <c r="KJX259" s="29"/>
      <c r="KJY259" s="29"/>
      <c r="KJZ259" s="29"/>
      <c r="KKA259" s="29"/>
      <c r="KKB259" s="29"/>
      <c r="KKC259" s="29"/>
      <c r="KKD259" s="29"/>
      <c r="KKE259" s="29"/>
      <c r="KKF259" s="29"/>
      <c r="KKG259" s="29"/>
      <c r="KKH259" s="29"/>
      <c r="KKI259" s="29"/>
      <c r="KKJ259" s="29"/>
      <c r="KKK259" s="29"/>
      <c r="KKL259" s="29"/>
      <c r="KKM259" s="29"/>
      <c r="KKN259" s="29"/>
      <c r="KKO259" s="29"/>
      <c r="KKP259" s="29"/>
      <c r="KKQ259" s="29"/>
      <c r="KKR259" s="29"/>
      <c r="KKS259" s="29"/>
      <c r="KKT259" s="29"/>
      <c r="KKU259" s="29"/>
      <c r="KKV259" s="29"/>
      <c r="KKW259" s="29"/>
      <c r="KKX259" s="29"/>
      <c r="KKY259" s="29"/>
      <c r="KKZ259" s="29"/>
      <c r="KLA259" s="29"/>
      <c r="KLB259" s="29"/>
      <c r="KLC259" s="29"/>
      <c r="KLD259" s="29"/>
      <c r="KLE259" s="29"/>
      <c r="KLF259" s="29"/>
      <c r="KLG259" s="29"/>
      <c r="KLH259" s="29"/>
      <c r="KLI259" s="29"/>
      <c r="KLJ259" s="29"/>
      <c r="KLK259" s="29"/>
      <c r="KLL259" s="29"/>
      <c r="KLM259" s="29"/>
      <c r="KLN259" s="29"/>
      <c r="KLO259" s="29"/>
      <c r="KLP259" s="29"/>
      <c r="KLQ259" s="29"/>
      <c r="KLR259" s="29"/>
      <c r="KLS259" s="29"/>
      <c r="KLT259" s="29"/>
      <c r="KLU259" s="29"/>
      <c r="KLV259" s="29"/>
      <c r="KLW259" s="29"/>
      <c r="KLX259" s="29"/>
      <c r="KLY259" s="29"/>
      <c r="KLZ259" s="29"/>
      <c r="KMA259" s="29"/>
      <c r="KMB259" s="29"/>
      <c r="KMC259" s="29"/>
      <c r="KMD259" s="29"/>
      <c r="KME259" s="29"/>
      <c r="KMF259" s="29"/>
      <c r="KMG259" s="29"/>
      <c r="KMH259" s="29"/>
      <c r="KMI259" s="29"/>
      <c r="KMJ259" s="29"/>
      <c r="KMK259" s="29"/>
      <c r="KML259" s="29"/>
      <c r="KMM259" s="29"/>
      <c r="KMN259" s="29"/>
      <c r="KMO259" s="29"/>
      <c r="KMP259" s="29"/>
      <c r="KMQ259" s="29"/>
      <c r="KMR259" s="29"/>
      <c r="KMS259" s="29"/>
      <c r="KMT259" s="29"/>
      <c r="KMU259" s="29"/>
      <c r="KMV259" s="29"/>
      <c r="KMW259" s="29"/>
      <c r="KMX259" s="29"/>
      <c r="KMY259" s="29"/>
      <c r="KMZ259" s="29"/>
      <c r="KNA259" s="29"/>
      <c r="KNB259" s="29"/>
      <c r="KNC259" s="29"/>
      <c r="KND259" s="29"/>
      <c r="KNE259" s="29"/>
      <c r="KNF259" s="29"/>
      <c r="KNG259" s="29"/>
      <c r="KNH259" s="29"/>
      <c r="KNI259" s="29"/>
      <c r="KNJ259" s="29"/>
      <c r="KNK259" s="29"/>
      <c r="KNL259" s="29"/>
      <c r="KNM259" s="29"/>
      <c r="KNN259" s="29"/>
      <c r="KNO259" s="29"/>
      <c r="KNP259" s="29"/>
      <c r="KNQ259" s="29"/>
      <c r="KNR259" s="29"/>
      <c r="KNS259" s="29"/>
      <c r="KNT259" s="29"/>
      <c r="KNU259" s="29"/>
      <c r="KNV259" s="29"/>
      <c r="KNW259" s="29"/>
      <c r="KNX259" s="29"/>
      <c r="KNY259" s="29"/>
      <c r="KNZ259" s="29"/>
      <c r="KOA259" s="29"/>
      <c r="KOB259" s="29"/>
      <c r="KOC259" s="29"/>
      <c r="KOD259" s="29"/>
      <c r="KOE259" s="29"/>
      <c r="KOF259" s="29"/>
      <c r="KOG259" s="29"/>
      <c r="KOH259" s="29"/>
      <c r="KOI259" s="29"/>
      <c r="KOJ259" s="29"/>
      <c r="KOK259" s="29"/>
      <c r="KOL259" s="29"/>
      <c r="KOM259" s="29"/>
      <c r="KON259" s="29"/>
      <c r="KOO259" s="29"/>
      <c r="KOP259" s="29"/>
      <c r="KOQ259" s="29"/>
      <c r="KOR259" s="29"/>
      <c r="KOS259" s="29"/>
      <c r="KOT259" s="29"/>
      <c r="KOU259" s="29"/>
      <c r="KOV259" s="29"/>
      <c r="KOW259" s="29"/>
      <c r="KOX259" s="29"/>
      <c r="KOY259" s="29"/>
      <c r="KOZ259" s="29"/>
      <c r="KPA259" s="29"/>
      <c r="KPB259" s="29"/>
      <c r="KPC259" s="29"/>
      <c r="KPD259" s="29"/>
      <c r="KPE259" s="29"/>
      <c r="KPF259" s="29"/>
      <c r="KPG259" s="29"/>
      <c r="KPH259" s="29"/>
      <c r="KPI259" s="29"/>
      <c r="KPJ259" s="29"/>
      <c r="KPK259" s="29"/>
      <c r="KPL259" s="29"/>
      <c r="KPM259" s="29"/>
      <c r="KPN259" s="29"/>
      <c r="KPO259" s="29"/>
      <c r="KPP259" s="29"/>
      <c r="KPQ259" s="29"/>
      <c r="KPR259" s="29"/>
      <c r="KPS259" s="29"/>
      <c r="KPT259" s="29"/>
      <c r="KPU259" s="29"/>
      <c r="KPV259" s="29"/>
      <c r="KPW259" s="29"/>
      <c r="KPX259" s="29"/>
      <c r="KPY259" s="29"/>
      <c r="KPZ259" s="29"/>
      <c r="KQA259" s="29"/>
      <c r="KQB259" s="29"/>
      <c r="KQC259" s="29"/>
      <c r="KQD259" s="29"/>
      <c r="KQE259" s="29"/>
      <c r="KQF259" s="29"/>
      <c r="KQG259" s="29"/>
      <c r="KQH259" s="29"/>
      <c r="KQI259" s="29"/>
      <c r="KQJ259" s="29"/>
      <c r="KQK259" s="29"/>
      <c r="KQL259" s="29"/>
      <c r="KQM259" s="29"/>
      <c r="KQN259" s="29"/>
      <c r="KQO259" s="29"/>
      <c r="KQP259" s="29"/>
      <c r="KQQ259" s="29"/>
      <c r="KQR259" s="29"/>
      <c r="KQS259" s="29"/>
      <c r="KQT259" s="29"/>
      <c r="KQU259" s="29"/>
      <c r="KQV259" s="29"/>
      <c r="KQW259" s="29"/>
      <c r="KQX259" s="29"/>
      <c r="KQY259" s="29"/>
      <c r="KQZ259" s="29"/>
      <c r="KRA259" s="29"/>
      <c r="KRB259" s="29"/>
      <c r="KRC259" s="29"/>
      <c r="KRD259" s="29"/>
      <c r="KRE259" s="29"/>
      <c r="KRF259" s="29"/>
      <c r="KRG259" s="29"/>
      <c r="KRH259" s="29"/>
      <c r="KRI259" s="29"/>
      <c r="KRJ259" s="29"/>
      <c r="KRK259" s="29"/>
      <c r="KRL259" s="29"/>
      <c r="KRM259" s="29"/>
      <c r="KRN259" s="29"/>
      <c r="KRO259" s="29"/>
      <c r="KRP259" s="29"/>
      <c r="KRQ259" s="29"/>
      <c r="KRR259" s="29"/>
      <c r="KRS259" s="29"/>
      <c r="KRT259" s="29"/>
      <c r="KRU259" s="29"/>
      <c r="KRV259" s="29"/>
      <c r="KRW259" s="29"/>
      <c r="KRX259" s="29"/>
      <c r="KRY259" s="29"/>
      <c r="KRZ259" s="29"/>
      <c r="KSA259" s="29"/>
      <c r="KSB259" s="29"/>
      <c r="KSC259" s="29"/>
      <c r="KSD259" s="29"/>
      <c r="KSE259" s="29"/>
      <c r="KSF259" s="29"/>
      <c r="KSG259" s="29"/>
      <c r="KSH259" s="29"/>
      <c r="KSI259" s="29"/>
      <c r="KSJ259" s="29"/>
      <c r="KSK259" s="29"/>
      <c r="KSL259" s="29"/>
      <c r="KSM259" s="29"/>
      <c r="KSN259" s="29"/>
      <c r="KSO259" s="29"/>
      <c r="KSP259" s="29"/>
      <c r="KSQ259" s="29"/>
      <c r="KSR259" s="29"/>
      <c r="KSS259" s="29"/>
      <c r="KST259" s="29"/>
      <c r="KSU259" s="29"/>
      <c r="KSV259" s="29"/>
      <c r="KSW259" s="29"/>
      <c r="KSX259" s="29"/>
      <c r="KSY259" s="29"/>
      <c r="KSZ259" s="29"/>
      <c r="KTA259" s="29"/>
      <c r="KTB259" s="29"/>
      <c r="KTC259" s="29"/>
      <c r="KTD259" s="29"/>
      <c r="KTE259" s="29"/>
      <c r="KTF259" s="29"/>
      <c r="KTG259" s="29"/>
      <c r="KTH259" s="29"/>
      <c r="KTI259" s="29"/>
      <c r="KTJ259" s="29"/>
      <c r="KTK259" s="29"/>
      <c r="KTL259" s="29"/>
      <c r="KTM259" s="29"/>
      <c r="KTN259" s="29"/>
      <c r="KTO259" s="29"/>
      <c r="KTP259" s="29"/>
      <c r="KTQ259" s="29"/>
      <c r="KTR259" s="29"/>
      <c r="KTS259" s="29"/>
      <c r="KTT259" s="29"/>
      <c r="KTU259" s="29"/>
      <c r="KTV259" s="29"/>
      <c r="KTW259" s="29"/>
      <c r="KTX259" s="29"/>
      <c r="KTY259" s="29"/>
      <c r="KTZ259" s="29"/>
      <c r="KUA259" s="29"/>
      <c r="KUB259" s="29"/>
      <c r="KUC259" s="29"/>
      <c r="KUD259" s="29"/>
      <c r="KUE259" s="29"/>
      <c r="KUF259" s="29"/>
      <c r="KUG259" s="29"/>
      <c r="KUH259" s="29"/>
      <c r="KUI259" s="29"/>
      <c r="KUJ259" s="29"/>
      <c r="KUK259" s="29"/>
      <c r="KUL259" s="29"/>
      <c r="KUM259" s="29"/>
      <c r="KUN259" s="29"/>
      <c r="KUO259" s="29"/>
      <c r="KUP259" s="29"/>
      <c r="KUQ259" s="29"/>
      <c r="KUR259" s="29"/>
      <c r="KUS259" s="29"/>
      <c r="KUT259" s="29"/>
      <c r="KUU259" s="29"/>
      <c r="KUV259" s="29"/>
      <c r="KUW259" s="29"/>
      <c r="KUX259" s="29"/>
      <c r="KUY259" s="29"/>
      <c r="KUZ259" s="29"/>
      <c r="KVA259" s="29"/>
      <c r="KVB259" s="29"/>
      <c r="KVC259" s="29"/>
      <c r="KVD259" s="29"/>
      <c r="KVE259" s="29"/>
      <c r="KVF259" s="29"/>
      <c r="KVG259" s="29"/>
      <c r="KVH259" s="29"/>
      <c r="KVI259" s="29"/>
      <c r="KVJ259" s="29"/>
      <c r="KVK259" s="29"/>
      <c r="KVL259" s="29"/>
      <c r="KVM259" s="29"/>
      <c r="KVN259" s="29"/>
      <c r="KVO259" s="29"/>
      <c r="KVP259" s="29"/>
      <c r="KVQ259" s="29"/>
      <c r="KVR259" s="29"/>
      <c r="KVS259" s="29"/>
      <c r="KVT259" s="29"/>
      <c r="KVU259" s="29"/>
      <c r="KVV259" s="29"/>
      <c r="KVW259" s="29"/>
      <c r="KVX259" s="29"/>
      <c r="KVY259" s="29"/>
      <c r="KVZ259" s="29"/>
      <c r="KWA259" s="29"/>
      <c r="KWB259" s="29"/>
      <c r="KWC259" s="29"/>
      <c r="KWD259" s="29"/>
      <c r="KWE259" s="29"/>
      <c r="KWF259" s="29"/>
      <c r="KWG259" s="29"/>
      <c r="KWH259" s="29"/>
      <c r="KWI259" s="29"/>
      <c r="KWJ259" s="29"/>
      <c r="KWK259" s="29"/>
      <c r="KWL259" s="29"/>
      <c r="KWM259" s="29"/>
      <c r="KWN259" s="29"/>
      <c r="KWO259" s="29"/>
      <c r="KWP259" s="29"/>
      <c r="KWQ259" s="29"/>
      <c r="KWR259" s="29"/>
      <c r="KWS259" s="29"/>
      <c r="KWT259" s="29"/>
      <c r="KWU259" s="29"/>
      <c r="KWV259" s="29"/>
      <c r="KWW259" s="29"/>
      <c r="KWX259" s="29"/>
      <c r="KWY259" s="29"/>
      <c r="KWZ259" s="29"/>
      <c r="KXA259" s="29"/>
      <c r="KXB259" s="29"/>
      <c r="KXC259" s="29"/>
      <c r="KXD259" s="29"/>
      <c r="KXE259" s="29"/>
      <c r="KXF259" s="29"/>
      <c r="KXG259" s="29"/>
      <c r="KXH259" s="29"/>
      <c r="KXI259" s="29"/>
      <c r="KXJ259" s="29"/>
      <c r="KXK259" s="29"/>
      <c r="KXL259" s="29"/>
      <c r="KXM259" s="29"/>
      <c r="KXN259" s="29"/>
      <c r="KXO259" s="29"/>
      <c r="KXP259" s="29"/>
      <c r="KXQ259" s="29"/>
      <c r="KXR259" s="29"/>
      <c r="KXS259" s="29"/>
      <c r="KXT259" s="29"/>
      <c r="KXU259" s="29"/>
      <c r="KXV259" s="29"/>
      <c r="KXW259" s="29"/>
      <c r="KXX259" s="29"/>
      <c r="KXY259" s="29"/>
      <c r="KXZ259" s="29"/>
      <c r="KYA259" s="29"/>
      <c r="KYB259" s="29"/>
      <c r="KYC259" s="29"/>
      <c r="KYD259" s="29"/>
      <c r="KYE259" s="29"/>
      <c r="KYF259" s="29"/>
      <c r="KYG259" s="29"/>
      <c r="KYH259" s="29"/>
      <c r="KYI259" s="29"/>
      <c r="KYJ259" s="29"/>
      <c r="KYK259" s="29"/>
      <c r="KYL259" s="29"/>
      <c r="KYM259" s="29"/>
      <c r="KYN259" s="29"/>
      <c r="KYO259" s="29"/>
      <c r="KYP259" s="29"/>
      <c r="KYQ259" s="29"/>
      <c r="KYR259" s="29"/>
      <c r="KYS259" s="29"/>
      <c r="KYT259" s="29"/>
      <c r="KYU259" s="29"/>
      <c r="KYV259" s="29"/>
      <c r="KYW259" s="29"/>
      <c r="KYX259" s="29"/>
      <c r="KYY259" s="29"/>
      <c r="KYZ259" s="29"/>
      <c r="KZA259" s="29"/>
      <c r="KZB259" s="29"/>
      <c r="KZC259" s="29"/>
      <c r="KZD259" s="29"/>
      <c r="KZE259" s="29"/>
      <c r="KZF259" s="29"/>
      <c r="KZG259" s="29"/>
      <c r="KZH259" s="29"/>
      <c r="KZI259" s="29"/>
      <c r="KZJ259" s="29"/>
      <c r="KZK259" s="29"/>
      <c r="KZL259" s="29"/>
      <c r="KZM259" s="29"/>
      <c r="KZN259" s="29"/>
      <c r="KZO259" s="29"/>
      <c r="KZP259" s="29"/>
      <c r="KZQ259" s="29"/>
      <c r="KZR259" s="29"/>
      <c r="KZS259" s="29"/>
      <c r="KZT259" s="29"/>
      <c r="KZU259" s="29"/>
      <c r="KZV259" s="29"/>
      <c r="KZW259" s="29"/>
      <c r="KZX259" s="29"/>
      <c r="KZY259" s="29"/>
      <c r="KZZ259" s="29"/>
      <c r="LAA259" s="29"/>
      <c r="LAB259" s="29"/>
      <c r="LAC259" s="29"/>
      <c r="LAD259" s="29"/>
      <c r="LAE259" s="29"/>
      <c r="LAF259" s="29"/>
      <c r="LAG259" s="29"/>
      <c r="LAH259" s="29"/>
      <c r="LAI259" s="29"/>
      <c r="LAJ259" s="29"/>
      <c r="LAK259" s="29"/>
      <c r="LAL259" s="29"/>
      <c r="LAM259" s="29"/>
      <c r="LAN259" s="29"/>
      <c r="LAO259" s="29"/>
      <c r="LAP259" s="29"/>
      <c r="LAQ259" s="29"/>
      <c r="LAR259" s="29"/>
      <c r="LAS259" s="29"/>
      <c r="LAT259" s="29"/>
      <c r="LAU259" s="29"/>
      <c r="LAV259" s="29"/>
      <c r="LAW259" s="29"/>
      <c r="LAX259" s="29"/>
      <c r="LAY259" s="29"/>
      <c r="LAZ259" s="29"/>
      <c r="LBA259" s="29"/>
      <c r="LBB259" s="29"/>
      <c r="LBC259" s="29"/>
      <c r="LBD259" s="29"/>
      <c r="LBE259" s="29"/>
      <c r="LBF259" s="29"/>
      <c r="LBG259" s="29"/>
      <c r="LBH259" s="29"/>
      <c r="LBI259" s="29"/>
      <c r="LBJ259" s="29"/>
      <c r="LBK259" s="29"/>
      <c r="LBL259" s="29"/>
      <c r="LBM259" s="29"/>
      <c r="LBN259" s="29"/>
      <c r="LBO259" s="29"/>
      <c r="LBP259" s="29"/>
      <c r="LBQ259" s="29"/>
      <c r="LBR259" s="29"/>
      <c r="LBS259" s="29"/>
      <c r="LBT259" s="29"/>
      <c r="LBU259" s="29"/>
      <c r="LBV259" s="29"/>
      <c r="LBW259" s="29"/>
      <c r="LBX259" s="29"/>
      <c r="LBY259" s="29"/>
      <c r="LBZ259" s="29"/>
      <c r="LCA259" s="29"/>
      <c r="LCB259" s="29"/>
      <c r="LCC259" s="29"/>
      <c r="LCD259" s="29"/>
      <c r="LCE259" s="29"/>
      <c r="LCF259" s="29"/>
      <c r="LCG259" s="29"/>
      <c r="LCH259" s="29"/>
      <c r="LCI259" s="29"/>
      <c r="LCJ259" s="29"/>
      <c r="LCK259" s="29"/>
      <c r="LCL259" s="29"/>
      <c r="LCM259" s="29"/>
      <c r="LCN259" s="29"/>
      <c r="LCO259" s="29"/>
      <c r="LCP259" s="29"/>
      <c r="LCQ259" s="29"/>
      <c r="LCR259" s="29"/>
      <c r="LCS259" s="29"/>
      <c r="LCT259" s="29"/>
      <c r="LCU259" s="29"/>
      <c r="LCV259" s="29"/>
      <c r="LCW259" s="29"/>
      <c r="LCX259" s="29"/>
      <c r="LCY259" s="29"/>
      <c r="LCZ259" s="29"/>
      <c r="LDA259" s="29"/>
      <c r="LDB259" s="29"/>
      <c r="LDC259" s="29"/>
      <c r="LDD259" s="29"/>
      <c r="LDE259" s="29"/>
      <c r="LDF259" s="29"/>
      <c r="LDG259" s="29"/>
      <c r="LDH259" s="29"/>
      <c r="LDI259" s="29"/>
      <c r="LDJ259" s="29"/>
      <c r="LDK259" s="29"/>
      <c r="LDL259" s="29"/>
      <c r="LDM259" s="29"/>
      <c r="LDN259" s="29"/>
      <c r="LDO259" s="29"/>
      <c r="LDP259" s="29"/>
      <c r="LDQ259" s="29"/>
      <c r="LDR259" s="29"/>
      <c r="LDS259" s="29"/>
      <c r="LDT259" s="29"/>
      <c r="LDU259" s="29"/>
      <c r="LDV259" s="29"/>
      <c r="LDW259" s="29"/>
      <c r="LDX259" s="29"/>
      <c r="LDY259" s="29"/>
      <c r="LDZ259" s="29"/>
      <c r="LEA259" s="29"/>
      <c r="LEB259" s="29"/>
      <c r="LEC259" s="29"/>
      <c r="LED259" s="29"/>
      <c r="LEE259" s="29"/>
      <c r="LEF259" s="29"/>
      <c r="LEG259" s="29"/>
      <c r="LEH259" s="29"/>
      <c r="LEI259" s="29"/>
      <c r="LEJ259" s="29"/>
      <c r="LEK259" s="29"/>
      <c r="LEL259" s="29"/>
      <c r="LEM259" s="29"/>
      <c r="LEN259" s="29"/>
      <c r="LEO259" s="29"/>
      <c r="LEP259" s="29"/>
      <c r="LEQ259" s="29"/>
      <c r="LER259" s="29"/>
      <c r="LES259" s="29"/>
      <c r="LET259" s="29"/>
      <c r="LEU259" s="29"/>
      <c r="LEV259" s="29"/>
      <c r="LEW259" s="29"/>
      <c r="LEX259" s="29"/>
      <c r="LEY259" s="29"/>
      <c r="LEZ259" s="29"/>
      <c r="LFA259" s="29"/>
      <c r="LFB259" s="29"/>
      <c r="LFC259" s="29"/>
      <c r="LFD259" s="29"/>
      <c r="LFE259" s="29"/>
      <c r="LFF259" s="29"/>
      <c r="LFG259" s="29"/>
      <c r="LFH259" s="29"/>
      <c r="LFI259" s="29"/>
      <c r="LFJ259" s="29"/>
      <c r="LFK259" s="29"/>
      <c r="LFL259" s="29"/>
      <c r="LFM259" s="29"/>
      <c r="LFN259" s="29"/>
      <c r="LFO259" s="29"/>
      <c r="LFP259" s="29"/>
      <c r="LFQ259" s="29"/>
      <c r="LFR259" s="29"/>
      <c r="LFS259" s="29"/>
      <c r="LFT259" s="29"/>
      <c r="LFU259" s="29"/>
      <c r="LFV259" s="29"/>
      <c r="LFW259" s="29"/>
      <c r="LFX259" s="29"/>
      <c r="LFY259" s="29"/>
      <c r="LFZ259" s="29"/>
      <c r="LGA259" s="29"/>
      <c r="LGB259" s="29"/>
      <c r="LGC259" s="29"/>
      <c r="LGD259" s="29"/>
      <c r="LGE259" s="29"/>
      <c r="LGF259" s="29"/>
      <c r="LGG259" s="29"/>
      <c r="LGH259" s="29"/>
      <c r="LGI259" s="29"/>
      <c r="LGJ259" s="29"/>
      <c r="LGK259" s="29"/>
      <c r="LGL259" s="29"/>
      <c r="LGM259" s="29"/>
      <c r="LGN259" s="29"/>
      <c r="LGO259" s="29"/>
      <c r="LGP259" s="29"/>
      <c r="LGQ259" s="29"/>
      <c r="LGR259" s="29"/>
      <c r="LGS259" s="29"/>
      <c r="LGT259" s="29"/>
      <c r="LGU259" s="29"/>
      <c r="LGV259" s="29"/>
      <c r="LGW259" s="29"/>
      <c r="LGX259" s="29"/>
      <c r="LGY259" s="29"/>
      <c r="LGZ259" s="29"/>
      <c r="LHA259" s="29"/>
      <c r="LHB259" s="29"/>
      <c r="LHC259" s="29"/>
      <c r="LHD259" s="29"/>
      <c r="LHE259" s="29"/>
      <c r="LHF259" s="29"/>
      <c r="LHG259" s="29"/>
      <c r="LHH259" s="29"/>
      <c r="LHI259" s="29"/>
      <c r="LHJ259" s="29"/>
      <c r="LHK259" s="29"/>
      <c r="LHL259" s="29"/>
      <c r="LHM259" s="29"/>
      <c r="LHN259" s="29"/>
      <c r="LHO259" s="29"/>
      <c r="LHP259" s="29"/>
      <c r="LHQ259" s="29"/>
      <c r="LHR259" s="29"/>
      <c r="LHS259" s="29"/>
      <c r="LHT259" s="29"/>
      <c r="LHU259" s="29"/>
      <c r="LHV259" s="29"/>
      <c r="LHW259" s="29"/>
      <c r="LHX259" s="29"/>
      <c r="LHY259" s="29"/>
      <c r="LHZ259" s="29"/>
      <c r="LIA259" s="29"/>
      <c r="LIB259" s="29"/>
      <c r="LIC259" s="29"/>
      <c r="LID259" s="29"/>
      <c r="LIE259" s="29"/>
      <c r="LIF259" s="29"/>
      <c r="LIG259" s="29"/>
      <c r="LIH259" s="29"/>
      <c r="LII259" s="29"/>
      <c r="LIJ259" s="29"/>
      <c r="LIK259" s="29"/>
      <c r="LIL259" s="29"/>
      <c r="LIM259" s="29"/>
      <c r="LIN259" s="29"/>
      <c r="LIO259" s="29"/>
      <c r="LIP259" s="29"/>
      <c r="LIQ259" s="29"/>
      <c r="LIR259" s="29"/>
      <c r="LIS259" s="29"/>
      <c r="LIT259" s="29"/>
      <c r="LIU259" s="29"/>
      <c r="LIV259" s="29"/>
      <c r="LIW259" s="29"/>
      <c r="LIX259" s="29"/>
      <c r="LIY259" s="29"/>
      <c r="LIZ259" s="29"/>
      <c r="LJA259" s="29"/>
      <c r="LJB259" s="29"/>
      <c r="LJC259" s="29"/>
      <c r="LJD259" s="29"/>
      <c r="LJE259" s="29"/>
      <c r="LJF259" s="29"/>
      <c r="LJG259" s="29"/>
      <c r="LJH259" s="29"/>
      <c r="LJI259" s="29"/>
      <c r="LJJ259" s="29"/>
      <c r="LJK259" s="29"/>
      <c r="LJL259" s="29"/>
      <c r="LJM259" s="29"/>
      <c r="LJN259" s="29"/>
      <c r="LJO259" s="29"/>
      <c r="LJP259" s="29"/>
      <c r="LJQ259" s="29"/>
      <c r="LJR259" s="29"/>
      <c r="LJS259" s="29"/>
      <c r="LJT259" s="29"/>
      <c r="LJU259" s="29"/>
      <c r="LJV259" s="29"/>
      <c r="LJW259" s="29"/>
      <c r="LJX259" s="29"/>
      <c r="LJY259" s="29"/>
      <c r="LJZ259" s="29"/>
      <c r="LKA259" s="29"/>
      <c r="LKB259" s="29"/>
      <c r="LKC259" s="29"/>
      <c r="LKD259" s="29"/>
      <c r="LKE259" s="29"/>
      <c r="LKF259" s="29"/>
      <c r="LKG259" s="29"/>
      <c r="LKH259" s="29"/>
      <c r="LKI259" s="29"/>
      <c r="LKJ259" s="29"/>
      <c r="LKK259" s="29"/>
      <c r="LKL259" s="29"/>
      <c r="LKM259" s="29"/>
      <c r="LKN259" s="29"/>
      <c r="LKO259" s="29"/>
      <c r="LKP259" s="29"/>
      <c r="LKQ259" s="29"/>
      <c r="LKR259" s="29"/>
      <c r="LKS259" s="29"/>
      <c r="LKT259" s="29"/>
      <c r="LKU259" s="29"/>
      <c r="LKV259" s="29"/>
      <c r="LKW259" s="29"/>
      <c r="LKX259" s="29"/>
      <c r="LKY259" s="29"/>
      <c r="LKZ259" s="29"/>
      <c r="LLA259" s="29"/>
      <c r="LLB259" s="29"/>
      <c r="LLC259" s="29"/>
      <c r="LLD259" s="29"/>
      <c r="LLE259" s="29"/>
      <c r="LLF259" s="29"/>
      <c r="LLG259" s="29"/>
      <c r="LLH259" s="29"/>
      <c r="LLI259" s="29"/>
      <c r="LLJ259" s="29"/>
      <c r="LLK259" s="29"/>
      <c r="LLL259" s="29"/>
      <c r="LLM259" s="29"/>
      <c r="LLN259" s="29"/>
      <c r="LLO259" s="29"/>
      <c r="LLP259" s="29"/>
      <c r="LLQ259" s="29"/>
      <c r="LLR259" s="29"/>
      <c r="LLS259" s="29"/>
      <c r="LLT259" s="29"/>
      <c r="LLU259" s="29"/>
      <c r="LLV259" s="29"/>
      <c r="LLW259" s="29"/>
      <c r="LLX259" s="29"/>
      <c r="LLY259" s="29"/>
      <c r="LLZ259" s="29"/>
      <c r="LMA259" s="29"/>
      <c r="LMB259" s="29"/>
      <c r="LMC259" s="29"/>
      <c r="LMD259" s="29"/>
      <c r="LME259" s="29"/>
      <c r="LMF259" s="29"/>
      <c r="LMG259" s="29"/>
      <c r="LMH259" s="29"/>
      <c r="LMI259" s="29"/>
      <c r="LMJ259" s="29"/>
      <c r="LMK259" s="29"/>
      <c r="LML259" s="29"/>
      <c r="LMM259" s="29"/>
      <c r="LMN259" s="29"/>
      <c r="LMO259" s="29"/>
      <c r="LMP259" s="29"/>
      <c r="LMQ259" s="29"/>
      <c r="LMR259" s="29"/>
      <c r="LMS259" s="29"/>
      <c r="LMT259" s="29"/>
      <c r="LMU259" s="29"/>
      <c r="LMV259" s="29"/>
      <c r="LMW259" s="29"/>
      <c r="LMX259" s="29"/>
      <c r="LMY259" s="29"/>
      <c r="LMZ259" s="29"/>
      <c r="LNA259" s="29"/>
      <c r="LNB259" s="29"/>
      <c r="LNC259" s="29"/>
      <c r="LND259" s="29"/>
      <c r="LNE259" s="29"/>
      <c r="LNF259" s="29"/>
      <c r="LNG259" s="29"/>
      <c r="LNH259" s="29"/>
      <c r="LNI259" s="29"/>
      <c r="LNJ259" s="29"/>
      <c r="LNK259" s="29"/>
      <c r="LNL259" s="29"/>
      <c r="LNM259" s="29"/>
      <c r="LNN259" s="29"/>
      <c r="LNO259" s="29"/>
      <c r="LNP259" s="29"/>
      <c r="LNQ259" s="29"/>
      <c r="LNR259" s="29"/>
      <c r="LNS259" s="29"/>
      <c r="LNT259" s="29"/>
      <c r="LNU259" s="29"/>
      <c r="LNV259" s="29"/>
      <c r="LNW259" s="29"/>
      <c r="LNX259" s="29"/>
      <c r="LNY259" s="29"/>
      <c r="LNZ259" s="29"/>
      <c r="LOA259" s="29"/>
      <c r="LOB259" s="29"/>
      <c r="LOC259" s="29"/>
      <c r="LOD259" s="29"/>
      <c r="LOE259" s="29"/>
      <c r="LOF259" s="29"/>
      <c r="LOG259" s="29"/>
      <c r="LOH259" s="29"/>
      <c r="LOI259" s="29"/>
      <c r="LOJ259" s="29"/>
      <c r="LOK259" s="29"/>
      <c r="LOL259" s="29"/>
      <c r="LOM259" s="29"/>
      <c r="LON259" s="29"/>
      <c r="LOO259" s="29"/>
      <c r="LOP259" s="29"/>
      <c r="LOQ259" s="29"/>
      <c r="LOR259" s="29"/>
      <c r="LOS259" s="29"/>
      <c r="LOT259" s="29"/>
      <c r="LOU259" s="29"/>
      <c r="LOV259" s="29"/>
      <c r="LOW259" s="29"/>
      <c r="LOX259" s="29"/>
      <c r="LOY259" s="29"/>
      <c r="LOZ259" s="29"/>
      <c r="LPA259" s="29"/>
      <c r="LPB259" s="29"/>
      <c r="LPC259" s="29"/>
      <c r="LPD259" s="29"/>
      <c r="LPE259" s="29"/>
      <c r="LPF259" s="29"/>
      <c r="LPG259" s="29"/>
      <c r="LPH259" s="29"/>
      <c r="LPI259" s="29"/>
      <c r="LPJ259" s="29"/>
      <c r="LPK259" s="29"/>
      <c r="LPL259" s="29"/>
      <c r="LPM259" s="29"/>
      <c r="LPN259" s="29"/>
      <c r="LPO259" s="29"/>
      <c r="LPP259" s="29"/>
      <c r="LPQ259" s="29"/>
      <c r="LPR259" s="29"/>
      <c r="LPS259" s="29"/>
      <c r="LPT259" s="29"/>
      <c r="LPU259" s="29"/>
      <c r="LPV259" s="29"/>
      <c r="LPW259" s="29"/>
      <c r="LPX259" s="29"/>
      <c r="LPY259" s="29"/>
      <c r="LPZ259" s="29"/>
      <c r="LQA259" s="29"/>
      <c r="LQB259" s="29"/>
      <c r="LQC259" s="29"/>
      <c r="LQD259" s="29"/>
      <c r="LQE259" s="29"/>
      <c r="LQF259" s="29"/>
      <c r="LQG259" s="29"/>
      <c r="LQH259" s="29"/>
      <c r="LQI259" s="29"/>
      <c r="LQJ259" s="29"/>
      <c r="LQK259" s="29"/>
      <c r="LQL259" s="29"/>
      <c r="LQM259" s="29"/>
      <c r="LQN259" s="29"/>
      <c r="LQO259" s="29"/>
      <c r="LQP259" s="29"/>
      <c r="LQQ259" s="29"/>
      <c r="LQR259" s="29"/>
      <c r="LQS259" s="29"/>
      <c r="LQT259" s="29"/>
      <c r="LQU259" s="29"/>
      <c r="LQV259" s="29"/>
      <c r="LQW259" s="29"/>
      <c r="LQX259" s="29"/>
      <c r="LQY259" s="29"/>
      <c r="LQZ259" s="29"/>
      <c r="LRA259" s="29"/>
      <c r="LRB259" s="29"/>
      <c r="LRC259" s="29"/>
      <c r="LRD259" s="29"/>
      <c r="LRE259" s="29"/>
      <c r="LRF259" s="29"/>
      <c r="LRG259" s="29"/>
      <c r="LRH259" s="29"/>
      <c r="LRI259" s="29"/>
      <c r="LRJ259" s="29"/>
      <c r="LRK259" s="29"/>
      <c r="LRL259" s="29"/>
      <c r="LRM259" s="29"/>
      <c r="LRN259" s="29"/>
      <c r="LRO259" s="29"/>
      <c r="LRP259" s="29"/>
      <c r="LRQ259" s="29"/>
      <c r="LRR259" s="29"/>
      <c r="LRS259" s="29"/>
      <c r="LRT259" s="29"/>
      <c r="LRU259" s="29"/>
      <c r="LRV259" s="29"/>
      <c r="LRW259" s="29"/>
      <c r="LRX259" s="29"/>
      <c r="LRY259" s="29"/>
      <c r="LRZ259" s="29"/>
      <c r="LSA259" s="29"/>
      <c r="LSB259" s="29"/>
      <c r="LSC259" s="29"/>
      <c r="LSD259" s="29"/>
      <c r="LSE259" s="29"/>
      <c r="LSF259" s="29"/>
      <c r="LSG259" s="29"/>
      <c r="LSH259" s="29"/>
      <c r="LSI259" s="29"/>
      <c r="LSJ259" s="29"/>
      <c r="LSK259" s="29"/>
      <c r="LSL259" s="29"/>
      <c r="LSM259" s="29"/>
      <c r="LSN259" s="29"/>
      <c r="LSO259" s="29"/>
      <c r="LSP259" s="29"/>
      <c r="LSQ259" s="29"/>
      <c r="LSR259" s="29"/>
      <c r="LSS259" s="29"/>
      <c r="LST259" s="29"/>
      <c r="LSU259" s="29"/>
      <c r="LSV259" s="29"/>
      <c r="LSW259" s="29"/>
      <c r="LSX259" s="29"/>
      <c r="LSY259" s="29"/>
      <c r="LSZ259" s="29"/>
      <c r="LTA259" s="29"/>
      <c r="LTB259" s="29"/>
      <c r="LTC259" s="29"/>
      <c r="LTD259" s="29"/>
      <c r="LTE259" s="29"/>
      <c r="LTF259" s="29"/>
      <c r="LTG259" s="29"/>
      <c r="LTH259" s="29"/>
      <c r="LTI259" s="29"/>
      <c r="LTJ259" s="29"/>
      <c r="LTK259" s="29"/>
      <c r="LTL259" s="29"/>
      <c r="LTM259" s="29"/>
      <c r="LTN259" s="29"/>
      <c r="LTO259" s="29"/>
      <c r="LTP259" s="29"/>
      <c r="LTQ259" s="29"/>
      <c r="LTR259" s="29"/>
      <c r="LTS259" s="29"/>
      <c r="LTT259" s="29"/>
      <c r="LTU259" s="29"/>
      <c r="LTV259" s="29"/>
      <c r="LTW259" s="29"/>
      <c r="LTX259" s="29"/>
      <c r="LTY259" s="29"/>
      <c r="LTZ259" s="29"/>
      <c r="LUA259" s="29"/>
      <c r="LUB259" s="29"/>
      <c r="LUC259" s="29"/>
      <c r="LUD259" s="29"/>
      <c r="LUE259" s="29"/>
      <c r="LUF259" s="29"/>
      <c r="LUG259" s="29"/>
      <c r="LUH259" s="29"/>
      <c r="LUI259" s="29"/>
      <c r="LUJ259" s="29"/>
      <c r="LUK259" s="29"/>
      <c r="LUL259" s="29"/>
      <c r="LUM259" s="29"/>
      <c r="LUN259" s="29"/>
      <c r="LUO259" s="29"/>
      <c r="LUP259" s="29"/>
      <c r="LUQ259" s="29"/>
      <c r="LUR259" s="29"/>
      <c r="LUS259" s="29"/>
      <c r="LUT259" s="29"/>
      <c r="LUU259" s="29"/>
      <c r="LUV259" s="29"/>
      <c r="LUW259" s="29"/>
      <c r="LUX259" s="29"/>
      <c r="LUY259" s="29"/>
      <c r="LUZ259" s="29"/>
      <c r="LVA259" s="29"/>
      <c r="LVB259" s="29"/>
      <c r="LVC259" s="29"/>
      <c r="LVD259" s="29"/>
      <c r="LVE259" s="29"/>
      <c r="LVF259" s="29"/>
      <c r="LVG259" s="29"/>
      <c r="LVH259" s="29"/>
      <c r="LVI259" s="29"/>
      <c r="LVJ259" s="29"/>
      <c r="LVK259" s="29"/>
      <c r="LVL259" s="29"/>
      <c r="LVM259" s="29"/>
      <c r="LVN259" s="29"/>
      <c r="LVO259" s="29"/>
      <c r="LVP259" s="29"/>
      <c r="LVQ259" s="29"/>
      <c r="LVR259" s="29"/>
      <c r="LVS259" s="29"/>
      <c r="LVT259" s="29"/>
      <c r="LVU259" s="29"/>
      <c r="LVV259" s="29"/>
      <c r="LVW259" s="29"/>
      <c r="LVX259" s="29"/>
      <c r="LVY259" s="29"/>
      <c r="LVZ259" s="29"/>
      <c r="LWA259" s="29"/>
      <c r="LWB259" s="29"/>
      <c r="LWC259" s="29"/>
      <c r="LWD259" s="29"/>
      <c r="LWE259" s="29"/>
      <c r="LWF259" s="29"/>
      <c r="LWG259" s="29"/>
      <c r="LWH259" s="29"/>
      <c r="LWI259" s="29"/>
      <c r="LWJ259" s="29"/>
      <c r="LWK259" s="29"/>
      <c r="LWL259" s="29"/>
      <c r="LWM259" s="29"/>
      <c r="LWN259" s="29"/>
      <c r="LWO259" s="29"/>
      <c r="LWP259" s="29"/>
      <c r="LWQ259" s="29"/>
      <c r="LWR259" s="29"/>
      <c r="LWS259" s="29"/>
      <c r="LWT259" s="29"/>
      <c r="LWU259" s="29"/>
      <c r="LWV259" s="29"/>
      <c r="LWW259" s="29"/>
      <c r="LWX259" s="29"/>
      <c r="LWY259" s="29"/>
      <c r="LWZ259" s="29"/>
      <c r="LXA259" s="29"/>
      <c r="LXB259" s="29"/>
      <c r="LXC259" s="29"/>
      <c r="LXD259" s="29"/>
      <c r="LXE259" s="29"/>
      <c r="LXF259" s="29"/>
      <c r="LXG259" s="29"/>
      <c r="LXH259" s="29"/>
      <c r="LXI259" s="29"/>
      <c r="LXJ259" s="29"/>
      <c r="LXK259" s="29"/>
      <c r="LXL259" s="29"/>
      <c r="LXM259" s="29"/>
      <c r="LXN259" s="29"/>
      <c r="LXO259" s="29"/>
      <c r="LXP259" s="29"/>
      <c r="LXQ259" s="29"/>
      <c r="LXR259" s="29"/>
      <c r="LXS259" s="29"/>
      <c r="LXT259" s="29"/>
      <c r="LXU259" s="29"/>
      <c r="LXV259" s="29"/>
      <c r="LXW259" s="29"/>
      <c r="LXX259" s="29"/>
      <c r="LXY259" s="29"/>
      <c r="LXZ259" s="29"/>
      <c r="LYA259" s="29"/>
      <c r="LYB259" s="29"/>
      <c r="LYC259" s="29"/>
      <c r="LYD259" s="29"/>
      <c r="LYE259" s="29"/>
      <c r="LYF259" s="29"/>
      <c r="LYG259" s="29"/>
      <c r="LYH259" s="29"/>
      <c r="LYI259" s="29"/>
      <c r="LYJ259" s="29"/>
      <c r="LYK259" s="29"/>
      <c r="LYL259" s="29"/>
      <c r="LYM259" s="29"/>
      <c r="LYN259" s="29"/>
      <c r="LYO259" s="29"/>
      <c r="LYP259" s="29"/>
      <c r="LYQ259" s="29"/>
      <c r="LYR259" s="29"/>
      <c r="LYS259" s="29"/>
      <c r="LYT259" s="29"/>
      <c r="LYU259" s="29"/>
      <c r="LYV259" s="29"/>
      <c r="LYW259" s="29"/>
      <c r="LYX259" s="29"/>
      <c r="LYY259" s="29"/>
      <c r="LYZ259" s="29"/>
      <c r="LZA259" s="29"/>
      <c r="LZB259" s="29"/>
      <c r="LZC259" s="29"/>
      <c r="LZD259" s="29"/>
      <c r="LZE259" s="29"/>
      <c r="LZF259" s="29"/>
      <c r="LZG259" s="29"/>
      <c r="LZH259" s="29"/>
      <c r="LZI259" s="29"/>
      <c r="LZJ259" s="29"/>
      <c r="LZK259" s="29"/>
      <c r="LZL259" s="29"/>
      <c r="LZM259" s="29"/>
      <c r="LZN259" s="29"/>
      <c r="LZO259" s="29"/>
      <c r="LZP259" s="29"/>
      <c r="LZQ259" s="29"/>
      <c r="LZR259" s="29"/>
      <c r="LZS259" s="29"/>
      <c r="LZT259" s="29"/>
      <c r="LZU259" s="29"/>
      <c r="LZV259" s="29"/>
      <c r="LZW259" s="29"/>
      <c r="LZX259" s="29"/>
      <c r="LZY259" s="29"/>
      <c r="LZZ259" s="29"/>
      <c r="MAA259" s="29"/>
      <c r="MAB259" s="29"/>
      <c r="MAC259" s="29"/>
      <c r="MAD259" s="29"/>
      <c r="MAE259" s="29"/>
      <c r="MAF259" s="29"/>
      <c r="MAG259" s="29"/>
      <c r="MAH259" s="29"/>
      <c r="MAI259" s="29"/>
      <c r="MAJ259" s="29"/>
      <c r="MAK259" s="29"/>
      <c r="MAL259" s="29"/>
      <c r="MAM259" s="29"/>
      <c r="MAN259" s="29"/>
      <c r="MAO259" s="29"/>
      <c r="MAP259" s="29"/>
      <c r="MAQ259" s="29"/>
      <c r="MAR259" s="29"/>
      <c r="MAS259" s="29"/>
      <c r="MAT259" s="29"/>
      <c r="MAU259" s="29"/>
      <c r="MAV259" s="29"/>
      <c r="MAW259" s="29"/>
      <c r="MAX259" s="29"/>
      <c r="MAY259" s="29"/>
      <c r="MAZ259" s="29"/>
      <c r="MBA259" s="29"/>
      <c r="MBB259" s="29"/>
      <c r="MBC259" s="29"/>
      <c r="MBD259" s="29"/>
      <c r="MBE259" s="29"/>
      <c r="MBF259" s="29"/>
      <c r="MBG259" s="29"/>
      <c r="MBH259" s="29"/>
      <c r="MBI259" s="29"/>
      <c r="MBJ259" s="29"/>
      <c r="MBK259" s="29"/>
      <c r="MBL259" s="29"/>
      <c r="MBM259" s="29"/>
      <c r="MBN259" s="29"/>
      <c r="MBO259" s="29"/>
      <c r="MBP259" s="29"/>
      <c r="MBQ259" s="29"/>
      <c r="MBR259" s="29"/>
      <c r="MBS259" s="29"/>
      <c r="MBT259" s="29"/>
      <c r="MBU259" s="29"/>
      <c r="MBV259" s="29"/>
      <c r="MBW259" s="29"/>
      <c r="MBX259" s="29"/>
      <c r="MBY259" s="29"/>
      <c r="MBZ259" s="29"/>
      <c r="MCA259" s="29"/>
      <c r="MCB259" s="29"/>
      <c r="MCC259" s="29"/>
      <c r="MCD259" s="29"/>
      <c r="MCE259" s="29"/>
      <c r="MCF259" s="29"/>
      <c r="MCG259" s="29"/>
      <c r="MCH259" s="29"/>
      <c r="MCI259" s="29"/>
      <c r="MCJ259" s="29"/>
      <c r="MCK259" s="29"/>
      <c r="MCL259" s="29"/>
      <c r="MCM259" s="29"/>
      <c r="MCN259" s="29"/>
      <c r="MCO259" s="29"/>
      <c r="MCP259" s="29"/>
      <c r="MCQ259" s="29"/>
      <c r="MCR259" s="29"/>
      <c r="MCS259" s="29"/>
      <c r="MCT259" s="29"/>
      <c r="MCU259" s="29"/>
      <c r="MCV259" s="29"/>
      <c r="MCW259" s="29"/>
      <c r="MCX259" s="29"/>
      <c r="MCY259" s="29"/>
      <c r="MCZ259" s="29"/>
      <c r="MDA259" s="29"/>
      <c r="MDB259" s="29"/>
      <c r="MDC259" s="29"/>
      <c r="MDD259" s="29"/>
      <c r="MDE259" s="29"/>
      <c r="MDF259" s="29"/>
      <c r="MDG259" s="29"/>
      <c r="MDH259" s="29"/>
      <c r="MDI259" s="29"/>
      <c r="MDJ259" s="29"/>
      <c r="MDK259" s="29"/>
      <c r="MDL259" s="29"/>
      <c r="MDM259" s="29"/>
      <c r="MDN259" s="29"/>
      <c r="MDO259" s="29"/>
      <c r="MDP259" s="29"/>
      <c r="MDQ259" s="29"/>
      <c r="MDR259" s="29"/>
      <c r="MDS259" s="29"/>
      <c r="MDT259" s="29"/>
      <c r="MDU259" s="29"/>
      <c r="MDV259" s="29"/>
      <c r="MDW259" s="29"/>
      <c r="MDX259" s="29"/>
      <c r="MDY259" s="29"/>
      <c r="MDZ259" s="29"/>
      <c r="MEA259" s="29"/>
      <c r="MEB259" s="29"/>
      <c r="MEC259" s="29"/>
      <c r="MED259" s="29"/>
      <c r="MEE259" s="29"/>
      <c r="MEF259" s="29"/>
      <c r="MEG259" s="29"/>
      <c r="MEH259" s="29"/>
      <c r="MEI259" s="29"/>
      <c r="MEJ259" s="29"/>
      <c r="MEK259" s="29"/>
      <c r="MEL259" s="29"/>
      <c r="MEM259" s="29"/>
      <c r="MEN259" s="29"/>
      <c r="MEO259" s="29"/>
      <c r="MEP259" s="29"/>
      <c r="MEQ259" s="29"/>
      <c r="MER259" s="29"/>
      <c r="MES259" s="29"/>
      <c r="MET259" s="29"/>
      <c r="MEU259" s="29"/>
      <c r="MEV259" s="29"/>
      <c r="MEW259" s="29"/>
      <c r="MEX259" s="29"/>
      <c r="MEY259" s="29"/>
      <c r="MEZ259" s="29"/>
      <c r="MFA259" s="29"/>
      <c r="MFB259" s="29"/>
      <c r="MFC259" s="29"/>
      <c r="MFD259" s="29"/>
      <c r="MFE259" s="29"/>
      <c r="MFF259" s="29"/>
      <c r="MFG259" s="29"/>
      <c r="MFH259" s="29"/>
      <c r="MFI259" s="29"/>
      <c r="MFJ259" s="29"/>
      <c r="MFK259" s="29"/>
      <c r="MFL259" s="29"/>
      <c r="MFM259" s="29"/>
      <c r="MFN259" s="29"/>
      <c r="MFO259" s="29"/>
      <c r="MFP259" s="29"/>
      <c r="MFQ259" s="29"/>
      <c r="MFR259" s="29"/>
      <c r="MFS259" s="29"/>
      <c r="MFT259" s="29"/>
      <c r="MFU259" s="29"/>
      <c r="MFV259" s="29"/>
      <c r="MFW259" s="29"/>
      <c r="MFX259" s="29"/>
      <c r="MFY259" s="29"/>
      <c r="MFZ259" s="29"/>
      <c r="MGA259" s="29"/>
      <c r="MGB259" s="29"/>
      <c r="MGC259" s="29"/>
      <c r="MGD259" s="29"/>
      <c r="MGE259" s="29"/>
      <c r="MGF259" s="29"/>
      <c r="MGG259" s="29"/>
      <c r="MGH259" s="29"/>
      <c r="MGI259" s="29"/>
      <c r="MGJ259" s="29"/>
      <c r="MGK259" s="29"/>
      <c r="MGL259" s="29"/>
      <c r="MGM259" s="29"/>
      <c r="MGN259" s="29"/>
      <c r="MGO259" s="29"/>
      <c r="MGP259" s="29"/>
      <c r="MGQ259" s="29"/>
      <c r="MGR259" s="29"/>
      <c r="MGS259" s="29"/>
      <c r="MGT259" s="29"/>
      <c r="MGU259" s="29"/>
      <c r="MGV259" s="29"/>
      <c r="MGW259" s="29"/>
      <c r="MGX259" s="29"/>
      <c r="MGY259" s="29"/>
      <c r="MGZ259" s="29"/>
      <c r="MHA259" s="29"/>
      <c r="MHB259" s="29"/>
      <c r="MHC259" s="29"/>
      <c r="MHD259" s="29"/>
      <c r="MHE259" s="29"/>
      <c r="MHF259" s="29"/>
      <c r="MHG259" s="29"/>
      <c r="MHH259" s="29"/>
      <c r="MHI259" s="29"/>
      <c r="MHJ259" s="29"/>
      <c r="MHK259" s="29"/>
      <c r="MHL259" s="29"/>
      <c r="MHM259" s="29"/>
      <c r="MHN259" s="29"/>
      <c r="MHO259" s="29"/>
      <c r="MHP259" s="29"/>
      <c r="MHQ259" s="29"/>
      <c r="MHR259" s="29"/>
      <c r="MHS259" s="29"/>
      <c r="MHT259" s="29"/>
      <c r="MHU259" s="29"/>
      <c r="MHV259" s="29"/>
      <c r="MHW259" s="29"/>
      <c r="MHX259" s="29"/>
      <c r="MHY259" s="29"/>
      <c r="MHZ259" s="29"/>
      <c r="MIA259" s="29"/>
      <c r="MIB259" s="29"/>
      <c r="MIC259" s="29"/>
      <c r="MID259" s="29"/>
      <c r="MIE259" s="29"/>
      <c r="MIF259" s="29"/>
      <c r="MIG259" s="29"/>
      <c r="MIH259" s="29"/>
      <c r="MII259" s="29"/>
      <c r="MIJ259" s="29"/>
      <c r="MIK259" s="29"/>
      <c r="MIL259" s="29"/>
      <c r="MIM259" s="29"/>
      <c r="MIN259" s="29"/>
      <c r="MIO259" s="29"/>
      <c r="MIP259" s="29"/>
      <c r="MIQ259" s="29"/>
      <c r="MIR259" s="29"/>
      <c r="MIS259" s="29"/>
      <c r="MIT259" s="29"/>
      <c r="MIU259" s="29"/>
      <c r="MIV259" s="29"/>
      <c r="MIW259" s="29"/>
      <c r="MIX259" s="29"/>
      <c r="MIY259" s="29"/>
      <c r="MIZ259" s="29"/>
      <c r="MJA259" s="29"/>
      <c r="MJB259" s="29"/>
      <c r="MJC259" s="29"/>
      <c r="MJD259" s="29"/>
      <c r="MJE259" s="29"/>
      <c r="MJF259" s="29"/>
      <c r="MJG259" s="29"/>
      <c r="MJH259" s="29"/>
      <c r="MJI259" s="29"/>
      <c r="MJJ259" s="29"/>
      <c r="MJK259" s="29"/>
      <c r="MJL259" s="29"/>
      <c r="MJM259" s="29"/>
      <c r="MJN259" s="29"/>
      <c r="MJO259" s="29"/>
      <c r="MJP259" s="29"/>
      <c r="MJQ259" s="29"/>
      <c r="MJR259" s="29"/>
      <c r="MJS259" s="29"/>
      <c r="MJT259" s="29"/>
      <c r="MJU259" s="29"/>
      <c r="MJV259" s="29"/>
      <c r="MJW259" s="29"/>
      <c r="MJX259" s="29"/>
      <c r="MJY259" s="29"/>
      <c r="MJZ259" s="29"/>
      <c r="MKA259" s="29"/>
      <c r="MKB259" s="29"/>
      <c r="MKC259" s="29"/>
      <c r="MKD259" s="29"/>
      <c r="MKE259" s="29"/>
      <c r="MKF259" s="29"/>
      <c r="MKG259" s="29"/>
      <c r="MKH259" s="29"/>
      <c r="MKI259" s="29"/>
      <c r="MKJ259" s="29"/>
      <c r="MKK259" s="29"/>
      <c r="MKL259" s="29"/>
      <c r="MKM259" s="29"/>
      <c r="MKN259" s="29"/>
      <c r="MKO259" s="29"/>
      <c r="MKP259" s="29"/>
      <c r="MKQ259" s="29"/>
      <c r="MKR259" s="29"/>
      <c r="MKS259" s="29"/>
      <c r="MKT259" s="29"/>
      <c r="MKU259" s="29"/>
      <c r="MKV259" s="29"/>
      <c r="MKW259" s="29"/>
      <c r="MKX259" s="29"/>
      <c r="MKY259" s="29"/>
      <c r="MKZ259" s="29"/>
      <c r="MLA259" s="29"/>
      <c r="MLB259" s="29"/>
      <c r="MLC259" s="29"/>
      <c r="MLD259" s="29"/>
      <c r="MLE259" s="29"/>
      <c r="MLF259" s="29"/>
      <c r="MLG259" s="29"/>
      <c r="MLH259" s="29"/>
      <c r="MLI259" s="29"/>
      <c r="MLJ259" s="29"/>
      <c r="MLK259" s="29"/>
      <c r="MLL259" s="29"/>
      <c r="MLM259" s="29"/>
      <c r="MLN259" s="29"/>
      <c r="MLO259" s="29"/>
      <c r="MLP259" s="29"/>
      <c r="MLQ259" s="29"/>
      <c r="MLR259" s="29"/>
      <c r="MLS259" s="29"/>
      <c r="MLT259" s="29"/>
      <c r="MLU259" s="29"/>
      <c r="MLV259" s="29"/>
      <c r="MLW259" s="29"/>
      <c r="MLX259" s="29"/>
      <c r="MLY259" s="29"/>
      <c r="MLZ259" s="29"/>
      <c r="MMA259" s="29"/>
      <c r="MMB259" s="29"/>
      <c r="MMC259" s="29"/>
      <c r="MMD259" s="29"/>
      <c r="MME259" s="29"/>
      <c r="MMF259" s="29"/>
      <c r="MMG259" s="29"/>
      <c r="MMH259" s="29"/>
      <c r="MMI259" s="29"/>
      <c r="MMJ259" s="29"/>
      <c r="MMK259" s="29"/>
      <c r="MML259" s="29"/>
      <c r="MMM259" s="29"/>
      <c r="MMN259" s="29"/>
      <c r="MMO259" s="29"/>
      <c r="MMP259" s="29"/>
      <c r="MMQ259" s="29"/>
      <c r="MMR259" s="29"/>
      <c r="MMS259" s="29"/>
      <c r="MMT259" s="29"/>
      <c r="MMU259" s="29"/>
      <c r="MMV259" s="29"/>
      <c r="MMW259" s="29"/>
      <c r="MMX259" s="29"/>
      <c r="MMY259" s="29"/>
      <c r="MMZ259" s="29"/>
      <c r="MNA259" s="29"/>
      <c r="MNB259" s="29"/>
      <c r="MNC259" s="29"/>
      <c r="MND259" s="29"/>
      <c r="MNE259" s="29"/>
      <c r="MNF259" s="29"/>
      <c r="MNG259" s="29"/>
      <c r="MNH259" s="29"/>
      <c r="MNI259" s="29"/>
      <c r="MNJ259" s="29"/>
      <c r="MNK259" s="29"/>
      <c r="MNL259" s="29"/>
      <c r="MNM259" s="29"/>
      <c r="MNN259" s="29"/>
      <c r="MNO259" s="29"/>
      <c r="MNP259" s="29"/>
      <c r="MNQ259" s="29"/>
      <c r="MNR259" s="29"/>
      <c r="MNS259" s="29"/>
      <c r="MNT259" s="29"/>
      <c r="MNU259" s="29"/>
      <c r="MNV259" s="29"/>
      <c r="MNW259" s="29"/>
      <c r="MNX259" s="29"/>
      <c r="MNY259" s="29"/>
      <c r="MNZ259" s="29"/>
      <c r="MOA259" s="29"/>
      <c r="MOB259" s="29"/>
      <c r="MOC259" s="29"/>
      <c r="MOD259" s="29"/>
      <c r="MOE259" s="29"/>
      <c r="MOF259" s="29"/>
      <c r="MOG259" s="29"/>
      <c r="MOH259" s="29"/>
      <c r="MOI259" s="29"/>
      <c r="MOJ259" s="29"/>
      <c r="MOK259" s="29"/>
      <c r="MOL259" s="29"/>
      <c r="MOM259" s="29"/>
      <c r="MON259" s="29"/>
      <c r="MOO259" s="29"/>
      <c r="MOP259" s="29"/>
      <c r="MOQ259" s="29"/>
      <c r="MOR259" s="29"/>
      <c r="MOS259" s="29"/>
      <c r="MOT259" s="29"/>
      <c r="MOU259" s="29"/>
      <c r="MOV259" s="29"/>
      <c r="MOW259" s="29"/>
      <c r="MOX259" s="29"/>
      <c r="MOY259" s="29"/>
      <c r="MOZ259" s="29"/>
      <c r="MPA259" s="29"/>
      <c r="MPB259" s="29"/>
      <c r="MPC259" s="29"/>
      <c r="MPD259" s="29"/>
      <c r="MPE259" s="29"/>
      <c r="MPF259" s="29"/>
      <c r="MPG259" s="29"/>
      <c r="MPH259" s="29"/>
      <c r="MPI259" s="29"/>
      <c r="MPJ259" s="29"/>
      <c r="MPK259" s="29"/>
      <c r="MPL259" s="29"/>
      <c r="MPM259" s="29"/>
      <c r="MPN259" s="29"/>
      <c r="MPO259" s="29"/>
      <c r="MPP259" s="29"/>
      <c r="MPQ259" s="29"/>
      <c r="MPR259" s="29"/>
      <c r="MPS259" s="29"/>
      <c r="MPT259" s="29"/>
      <c r="MPU259" s="29"/>
      <c r="MPV259" s="29"/>
      <c r="MPW259" s="29"/>
      <c r="MPX259" s="29"/>
      <c r="MPY259" s="29"/>
      <c r="MPZ259" s="29"/>
      <c r="MQA259" s="29"/>
      <c r="MQB259" s="29"/>
      <c r="MQC259" s="29"/>
      <c r="MQD259" s="29"/>
      <c r="MQE259" s="29"/>
      <c r="MQF259" s="29"/>
      <c r="MQG259" s="29"/>
      <c r="MQH259" s="29"/>
      <c r="MQI259" s="29"/>
      <c r="MQJ259" s="29"/>
      <c r="MQK259" s="29"/>
      <c r="MQL259" s="29"/>
      <c r="MQM259" s="29"/>
      <c r="MQN259" s="29"/>
      <c r="MQO259" s="29"/>
      <c r="MQP259" s="29"/>
      <c r="MQQ259" s="29"/>
      <c r="MQR259" s="29"/>
      <c r="MQS259" s="29"/>
      <c r="MQT259" s="29"/>
      <c r="MQU259" s="29"/>
      <c r="MQV259" s="29"/>
      <c r="MQW259" s="29"/>
      <c r="MQX259" s="29"/>
      <c r="MQY259" s="29"/>
      <c r="MQZ259" s="29"/>
      <c r="MRA259" s="29"/>
      <c r="MRB259" s="29"/>
      <c r="MRC259" s="29"/>
      <c r="MRD259" s="29"/>
      <c r="MRE259" s="29"/>
      <c r="MRF259" s="29"/>
      <c r="MRG259" s="29"/>
      <c r="MRH259" s="29"/>
      <c r="MRI259" s="29"/>
      <c r="MRJ259" s="29"/>
      <c r="MRK259" s="29"/>
      <c r="MRL259" s="29"/>
      <c r="MRM259" s="29"/>
      <c r="MRN259" s="29"/>
      <c r="MRO259" s="29"/>
      <c r="MRP259" s="29"/>
      <c r="MRQ259" s="29"/>
      <c r="MRR259" s="29"/>
      <c r="MRS259" s="29"/>
      <c r="MRT259" s="29"/>
      <c r="MRU259" s="29"/>
      <c r="MRV259" s="29"/>
      <c r="MRW259" s="29"/>
      <c r="MRX259" s="29"/>
      <c r="MRY259" s="29"/>
      <c r="MRZ259" s="29"/>
      <c r="MSA259" s="29"/>
      <c r="MSB259" s="29"/>
      <c r="MSC259" s="29"/>
      <c r="MSD259" s="29"/>
      <c r="MSE259" s="29"/>
      <c r="MSF259" s="29"/>
      <c r="MSG259" s="29"/>
      <c r="MSH259" s="29"/>
      <c r="MSI259" s="29"/>
      <c r="MSJ259" s="29"/>
      <c r="MSK259" s="29"/>
      <c r="MSL259" s="29"/>
      <c r="MSM259" s="29"/>
      <c r="MSN259" s="29"/>
      <c r="MSO259" s="29"/>
      <c r="MSP259" s="29"/>
      <c r="MSQ259" s="29"/>
      <c r="MSR259" s="29"/>
      <c r="MSS259" s="29"/>
      <c r="MST259" s="29"/>
      <c r="MSU259" s="29"/>
      <c r="MSV259" s="29"/>
      <c r="MSW259" s="29"/>
      <c r="MSX259" s="29"/>
      <c r="MSY259" s="29"/>
      <c r="MSZ259" s="29"/>
      <c r="MTA259" s="29"/>
      <c r="MTB259" s="29"/>
      <c r="MTC259" s="29"/>
      <c r="MTD259" s="29"/>
      <c r="MTE259" s="29"/>
      <c r="MTF259" s="29"/>
      <c r="MTG259" s="29"/>
      <c r="MTH259" s="29"/>
      <c r="MTI259" s="29"/>
      <c r="MTJ259" s="29"/>
      <c r="MTK259" s="29"/>
      <c r="MTL259" s="29"/>
      <c r="MTM259" s="29"/>
      <c r="MTN259" s="29"/>
      <c r="MTO259" s="29"/>
      <c r="MTP259" s="29"/>
      <c r="MTQ259" s="29"/>
      <c r="MTR259" s="29"/>
      <c r="MTS259" s="29"/>
      <c r="MTT259" s="29"/>
      <c r="MTU259" s="29"/>
      <c r="MTV259" s="29"/>
      <c r="MTW259" s="29"/>
      <c r="MTX259" s="29"/>
      <c r="MTY259" s="29"/>
      <c r="MTZ259" s="29"/>
      <c r="MUA259" s="29"/>
      <c r="MUB259" s="29"/>
      <c r="MUC259" s="29"/>
      <c r="MUD259" s="29"/>
      <c r="MUE259" s="29"/>
      <c r="MUF259" s="29"/>
      <c r="MUG259" s="29"/>
      <c r="MUH259" s="29"/>
      <c r="MUI259" s="29"/>
      <c r="MUJ259" s="29"/>
      <c r="MUK259" s="29"/>
      <c r="MUL259" s="29"/>
      <c r="MUM259" s="29"/>
      <c r="MUN259" s="29"/>
      <c r="MUO259" s="29"/>
      <c r="MUP259" s="29"/>
      <c r="MUQ259" s="29"/>
      <c r="MUR259" s="29"/>
      <c r="MUS259" s="29"/>
      <c r="MUT259" s="29"/>
      <c r="MUU259" s="29"/>
      <c r="MUV259" s="29"/>
      <c r="MUW259" s="29"/>
      <c r="MUX259" s="29"/>
      <c r="MUY259" s="29"/>
      <c r="MUZ259" s="29"/>
      <c r="MVA259" s="29"/>
      <c r="MVB259" s="29"/>
      <c r="MVC259" s="29"/>
      <c r="MVD259" s="29"/>
      <c r="MVE259" s="29"/>
      <c r="MVF259" s="29"/>
      <c r="MVG259" s="29"/>
      <c r="MVH259" s="29"/>
      <c r="MVI259" s="29"/>
      <c r="MVJ259" s="29"/>
      <c r="MVK259" s="29"/>
      <c r="MVL259" s="29"/>
      <c r="MVM259" s="29"/>
      <c r="MVN259" s="29"/>
      <c r="MVO259" s="29"/>
      <c r="MVP259" s="29"/>
      <c r="MVQ259" s="29"/>
      <c r="MVR259" s="29"/>
      <c r="MVS259" s="29"/>
      <c r="MVT259" s="29"/>
      <c r="MVU259" s="29"/>
      <c r="MVV259" s="29"/>
      <c r="MVW259" s="29"/>
      <c r="MVX259" s="29"/>
      <c r="MVY259" s="29"/>
      <c r="MVZ259" s="29"/>
      <c r="MWA259" s="29"/>
      <c r="MWB259" s="29"/>
      <c r="MWC259" s="29"/>
      <c r="MWD259" s="29"/>
      <c r="MWE259" s="29"/>
      <c r="MWF259" s="29"/>
      <c r="MWG259" s="29"/>
      <c r="MWH259" s="29"/>
      <c r="MWI259" s="29"/>
      <c r="MWJ259" s="29"/>
      <c r="MWK259" s="29"/>
      <c r="MWL259" s="29"/>
      <c r="MWM259" s="29"/>
      <c r="MWN259" s="29"/>
      <c r="MWO259" s="29"/>
      <c r="MWP259" s="29"/>
      <c r="MWQ259" s="29"/>
      <c r="MWR259" s="29"/>
      <c r="MWS259" s="29"/>
      <c r="MWT259" s="29"/>
      <c r="MWU259" s="29"/>
      <c r="MWV259" s="29"/>
      <c r="MWW259" s="29"/>
      <c r="MWX259" s="29"/>
      <c r="MWY259" s="29"/>
      <c r="MWZ259" s="29"/>
      <c r="MXA259" s="29"/>
      <c r="MXB259" s="29"/>
      <c r="MXC259" s="29"/>
      <c r="MXD259" s="29"/>
      <c r="MXE259" s="29"/>
      <c r="MXF259" s="29"/>
      <c r="MXG259" s="29"/>
      <c r="MXH259" s="29"/>
      <c r="MXI259" s="29"/>
      <c r="MXJ259" s="29"/>
      <c r="MXK259" s="29"/>
      <c r="MXL259" s="29"/>
      <c r="MXM259" s="29"/>
      <c r="MXN259" s="29"/>
      <c r="MXO259" s="29"/>
      <c r="MXP259" s="29"/>
      <c r="MXQ259" s="29"/>
      <c r="MXR259" s="29"/>
      <c r="MXS259" s="29"/>
      <c r="MXT259" s="29"/>
      <c r="MXU259" s="29"/>
      <c r="MXV259" s="29"/>
      <c r="MXW259" s="29"/>
      <c r="MXX259" s="29"/>
      <c r="MXY259" s="29"/>
      <c r="MXZ259" s="29"/>
      <c r="MYA259" s="29"/>
      <c r="MYB259" s="29"/>
      <c r="MYC259" s="29"/>
      <c r="MYD259" s="29"/>
      <c r="MYE259" s="29"/>
      <c r="MYF259" s="29"/>
      <c r="MYG259" s="29"/>
      <c r="MYH259" s="29"/>
      <c r="MYI259" s="29"/>
      <c r="MYJ259" s="29"/>
      <c r="MYK259" s="29"/>
      <c r="MYL259" s="29"/>
      <c r="MYM259" s="29"/>
      <c r="MYN259" s="29"/>
      <c r="MYO259" s="29"/>
      <c r="MYP259" s="29"/>
      <c r="MYQ259" s="29"/>
      <c r="MYR259" s="29"/>
      <c r="MYS259" s="29"/>
      <c r="MYT259" s="29"/>
      <c r="MYU259" s="29"/>
      <c r="MYV259" s="29"/>
      <c r="MYW259" s="29"/>
      <c r="MYX259" s="29"/>
      <c r="MYY259" s="29"/>
      <c r="MYZ259" s="29"/>
      <c r="MZA259" s="29"/>
      <c r="MZB259" s="29"/>
      <c r="MZC259" s="29"/>
      <c r="MZD259" s="29"/>
      <c r="MZE259" s="29"/>
      <c r="MZF259" s="29"/>
      <c r="MZG259" s="29"/>
      <c r="MZH259" s="29"/>
      <c r="MZI259" s="29"/>
      <c r="MZJ259" s="29"/>
      <c r="MZK259" s="29"/>
      <c r="MZL259" s="29"/>
      <c r="MZM259" s="29"/>
      <c r="MZN259" s="29"/>
      <c r="MZO259" s="29"/>
      <c r="MZP259" s="29"/>
      <c r="MZQ259" s="29"/>
      <c r="MZR259" s="29"/>
      <c r="MZS259" s="29"/>
      <c r="MZT259" s="29"/>
      <c r="MZU259" s="29"/>
      <c r="MZV259" s="29"/>
      <c r="MZW259" s="29"/>
      <c r="MZX259" s="29"/>
      <c r="MZY259" s="29"/>
      <c r="MZZ259" s="29"/>
      <c r="NAA259" s="29"/>
      <c r="NAB259" s="29"/>
      <c r="NAC259" s="29"/>
      <c r="NAD259" s="29"/>
      <c r="NAE259" s="29"/>
      <c r="NAF259" s="29"/>
      <c r="NAG259" s="29"/>
      <c r="NAH259" s="29"/>
      <c r="NAI259" s="29"/>
      <c r="NAJ259" s="29"/>
      <c r="NAK259" s="29"/>
      <c r="NAL259" s="29"/>
      <c r="NAM259" s="29"/>
      <c r="NAN259" s="29"/>
      <c r="NAO259" s="29"/>
      <c r="NAP259" s="29"/>
      <c r="NAQ259" s="29"/>
      <c r="NAR259" s="29"/>
      <c r="NAS259" s="29"/>
      <c r="NAT259" s="29"/>
      <c r="NAU259" s="29"/>
      <c r="NAV259" s="29"/>
      <c r="NAW259" s="29"/>
      <c r="NAX259" s="29"/>
      <c r="NAY259" s="29"/>
      <c r="NAZ259" s="29"/>
      <c r="NBA259" s="29"/>
      <c r="NBB259" s="29"/>
      <c r="NBC259" s="29"/>
      <c r="NBD259" s="29"/>
      <c r="NBE259" s="29"/>
      <c r="NBF259" s="29"/>
      <c r="NBG259" s="29"/>
      <c r="NBH259" s="29"/>
      <c r="NBI259" s="29"/>
      <c r="NBJ259" s="29"/>
      <c r="NBK259" s="29"/>
      <c r="NBL259" s="29"/>
      <c r="NBM259" s="29"/>
      <c r="NBN259" s="29"/>
      <c r="NBO259" s="29"/>
      <c r="NBP259" s="29"/>
      <c r="NBQ259" s="29"/>
      <c r="NBR259" s="29"/>
      <c r="NBS259" s="29"/>
      <c r="NBT259" s="29"/>
      <c r="NBU259" s="29"/>
      <c r="NBV259" s="29"/>
      <c r="NBW259" s="29"/>
      <c r="NBX259" s="29"/>
      <c r="NBY259" s="29"/>
      <c r="NBZ259" s="29"/>
      <c r="NCA259" s="29"/>
      <c r="NCB259" s="29"/>
      <c r="NCC259" s="29"/>
      <c r="NCD259" s="29"/>
      <c r="NCE259" s="29"/>
      <c r="NCF259" s="29"/>
      <c r="NCG259" s="29"/>
      <c r="NCH259" s="29"/>
      <c r="NCI259" s="29"/>
      <c r="NCJ259" s="29"/>
      <c r="NCK259" s="29"/>
      <c r="NCL259" s="29"/>
      <c r="NCM259" s="29"/>
      <c r="NCN259" s="29"/>
      <c r="NCO259" s="29"/>
      <c r="NCP259" s="29"/>
      <c r="NCQ259" s="29"/>
      <c r="NCR259" s="29"/>
      <c r="NCS259" s="29"/>
      <c r="NCT259" s="29"/>
      <c r="NCU259" s="29"/>
      <c r="NCV259" s="29"/>
      <c r="NCW259" s="29"/>
      <c r="NCX259" s="29"/>
      <c r="NCY259" s="29"/>
      <c r="NCZ259" s="29"/>
      <c r="NDA259" s="29"/>
      <c r="NDB259" s="29"/>
      <c r="NDC259" s="29"/>
      <c r="NDD259" s="29"/>
      <c r="NDE259" s="29"/>
      <c r="NDF259" s="29"/>
      <c r="NDG259" s="29"/>
      <c r="NDH259" s="29"/>
      <c r="NDI259" s="29"/>
      <c r="NDJ259" s="29"/>
      <c r="NDK259" s="29"/>
      <c r="NDL259" s="29"/>
      <c r="NDM259" s="29"/>
      <c r="NDN259" s="29"/>
      <c r="NDO259" s="29"/>
      <c r="NDP259" s="29"/>
      <c r="NDQ259" s="29"/>
      <c r="NDR259" s="29"/>
      <c r="NDS259" s="29"/>
      <c r="NDT259" s="29"/>
      <c r="NDU259" s="29"/>
      <c r="NDV259" s="29"/>
      <c r="NDW259" s="29"/>
      <c r="NDX259" s="29"/>
      <c r="NDY259" s="29"/>
      <c r="NDZ259" s="29"/>
      <c r="NEA259" s="29"/>
      <c r="NEB259" s="29"/>
      <c r="NEC259" s="29"/>
      <c r="NED259" s="29"/>
      <c r="NEE259" s="29"/>
      <c r="NEF259" s="29"/>
      <c r="NEG259" s="29"/>
      <c r="NEH259" s="29"/>
      <c r="NEI259" s="29"/>
      <c r="NEJ259" s="29"/>
      <c r="NEK259" s="29"/>
      <c r="NEL259" s="29"/>
      <c r="NEM259" s="29"/>
      <c r="NEN259" s="29"/>
      <c r="NEO259" s="29"/>
      <c r="NEP259" s="29"/>
      <c r="NEQ259" s="29"/>
      <c r="NER259" s="29"/>
      <c r="NES259" s="29"/>
      <c r="NET259" s="29"/>
      <c r="NEU259" s="29"/>
      <c r="NEV259" s="29"/>
      <c r="NEW259" s="29"/>
      <c r="NEX259" s="29"/>
      <c r="NEY259" s="29"/>
      <c r="NEZ259" s="29"/>
      <c r="NFA259" s="29"/>
      <c r="NFB259" s="29"/>
      <c r="NFC259" s="29"/>
      <c r="NFD259" s="29"/>
      <c r="NFE259" s="29"/>
      <c r="NFF259" s="29"/>
      <c r="NFG259" s="29"/>
      <c r="NFH259" s="29"/>
      <c r="NFI259" s="29"/>
      <c r="NFJ259" s="29"/>
      <c r="NFK259" s="29"/>
      <c r="NFL259" s="29"/>
      <c r="NFM259" s="29"/>
      <c r="NFN259" s="29"/>
      <c r="NFO259" s="29"/>
      <c r="NFP259" s="29"/>
      <c r="NFQ259" s="29"/>
      <c r="NFR259" s="29"/>
      <c r="NFS259" s="29"/>
      <c r="NFT259" s="29"/>
      <c r="NFU259" s="29"/>
      <c r="NFV259" s="29"/>
      <c r="NFW259" s="29"/>
      <c r="NFX259" s="29"/>
      <c r="NFY259" s="29"/>
      <c r="NFZ259" s="29"/>
      <c r="NGA259" s="29"/>
      <c r="NGB259" s="29"/>
      <c r="NGC259" s="29"/>
      <c r="NGD259" s="29"/>
      <c r="NGE259" s="29"/>
      <c r="NGF259" s="29"/>
      <c r="NGG259" s="29"/>
      <c r="NGH259" s="29"/>
      <c r="NGI259" s="29"/>
      <c r="NGJ259" s="29"/>
      <c r="NGK259" s="29"/>
      <c r="NGL259" s="29"/>
      <c r="NGM259" s="29"/>
      <c r="NGN259" s="29"/>
      <c r="NGO259" s="29"/>
      <c r="NGP259" s="29"/>
      <c r="NGQ259" s="29"/>
      <c r="NGR259" s="29"/>
      <c r="NGS259" s="29"/>
      <c r="NGT259" s="29"/>
      <c r="NGU259" s="29"/>
      <c r="NGV259" s="29"/>
      <c r="NGW259" s="29"/>
      <c r="NGX259" s="29"/>
      <c r="NGY259" s="29"/>
      <c r="NGZ259" s="29"/>
      <c r="NHA259" s="29"/>
      <c r="NHB259" s="29"/>
      <c r="NHC259" s="29"/>
      <c r="NHD259" s="29"/>
      <c r="NHE259" s="29"/>
      <c r="NHF259" s="29"/>
      <c r="NHG259" s="29"/>
      <c r="NHH259" s="29"/>
      <c r="NHI259" s="29"/>
      <c r="NHJ259" s="29"/>
      <c r="NHK259" s="29"/>
      <c r="NHL259" s="29"/>
      <c r="NHM259" s="29"/>
      <c r="NHN259" s="29"/>
      <c r="NHO259" s="29"/>
      <c r="NHP259" s="29"/>
      <c r="NHQ259" s="29"/>
      <c r="NHR259" s="29"/>
      <c r="NHS259" s="29"/>
      <c r="NHT259" s="29"/>
      <c r="NHU259" s="29"/>
      <c r="NHV259" s="29"/>
      <c r="NHW259" s="29"/>
      <c r="NHX259" s="29"/>
      <c r="NHY259" s="29"/>
      <c r="NHZ259" s="29"/>
      <c r="NIA259" s="29"/>
      <c r="NIB259" s="29"/>
      <c r="NIC259" s="29"/>
      <c r="NID259" s="29"/>
      <c r="NIE259" s="29"/>
      <c r="NIF259" s="29"/>
      <c r="NIG259" s="29"/>
      <c r="NIH259" s="29"/>
      <c r="NII259" s="29"/>
      <c r="NIJ259" s="29"/>
      <c r="NIK259" s="29"/>
      <c r="NIL259" s="29"/>
      <c r="NIM259" s="29"/>
      <c r="NIN259" s="29"/>
      <c r="NIO259" s="29"/>
      <c r="NIP259" s="29"/>
      <c r="NIQ259" s="29"/>
      <c r="NIR259" s="29"/>
      <c r="NIS259" s="29"/>
      <c r="NIT259" s="29"/>
      <c r="NIU259" s="29"/>
      <c r="NIV259" s="29"/>
      <c r="NIW259" s="29"/>
      <c r="NIX259" s="29"/>
      <c r="NIY259" s="29"/>
      <c r="NIZ259" s="29"/>
      <c r="NJA259" s="29"/>
      <c r="NJB259" s="29"/>
      <c r="NJC259" s="29"/>
      <c r="NJD259" s="29"/>
      <c r="NJE259" s="29"/>
      <c r="NJF259" s="29"/>
      <c r="NJG259" s="29"/>
      <c r="NJH259" s="29"/>
      <c r="NJI259" s="29"/>
      <c r="NJJ259" s="29"/>
      <c r="NJK259" s="29"/>
      <c r="NJL259" s="29"/>
      <c r="NJM259" s="29"/>
      <c r="NJN259" s="29"/>
      <c r="NJO259" s="29"/>
      <c r="NJP259" s="29"/>
      <c r="NJQ259" s="29"/>
      <c r="NJR259" s="29"/>
      <c r="NJS259" s="29"/>
      <c r="NJT259" s="29"/>
      <c r="NJU259" s="29"/>
      <c r="NJV259" s="29"/>
      <c r="NJW259" s="29"/>
      <c r="NJX259" s="29"/>
      <c r="NJY259" s="29"/>
      <c r="NJZ259" s="29"/>
      <c r="NKA259" s="29"/>
      <c r="NKB259" s="29"/>
      <c r="NKC259" s="29"/>
      <c r="NKD259" s="29"/>
      <c r="NKE259" s="29"/>
      <c r="NKF259" s="29"/>
      <c r="NKG259" s="29"/>
      <c r="NKH259" s="29"/>
      <c r="NKI259" s="29"/>
      <c r="NKJ259" s="29"/>
      <c r="NKK259" s="29"/>
      <c r="NKL259" s="29"/>
      <c r="NKM259" s="29"/>
      <c r="NKN259" s="29"/>
      <c r="NKO259" s="29"/>
      <c r="NKP259" s="29"/>
      <c r="NKQ259" s="29"/>
      <c r="NKR259" s="29"/>
      <c r="NKS259" s="29"/>
      <c r="NKT259" s="29"/>
      <c r="NKU259" s="29"/>
      <c r="NKV259" s="29"/>
      <c r="NKW259" s="29"/>
      <c r="NKX259" s="29"/>
      <c r="NKY259" s="29"/>
      <c r="NKZ259" s="29"/>
      <c r="NLA259" s="29"/>
      <c r="NLB259" s="29"/>
      <c r="NLC259" s="29"/>
      <c r="NLD259" s="29"/>
      <c r="NLE259" s="29"/>
      <c r="NLF259" s="29"/>
      <c r="NLG259" s="29"/>
      <c r="NLH259" s="29"/>
      <c r="NLI259" s="29"/>
      <c r="NLJ259" s="29"/>
      <c r="NLK259" s="29"/>
      <c r="NLL259" s="29"/>
      <c r="NLM259" s="29"/>
      <c r="NLN259" s="29"/>
      <c r="NLO259" s="29"/>
      <c r="NLP259" s="29"/>
      <c r="NLQ259" s="29"/>
      <c r="NLR259" s="29"/>
      <c r="NLS259" s="29"/>
      <c r="NLT259" s="29"/>
      <c r="NLU259" s="29"/>
      <c r="NLV259" s="29"/>
      <c r="NLW259" s="29"/>
      <c r="NLX259" s="29"/>
      <c r="NLY259" s="29"/>
      <c r="NLZ259" s="29"/>
      <c r="NMA259" s="29"/>
      <c r="NMB259" s="29"/>
      <c r="NMC259" s="29"/>
      <c r="NMD259" s="29"/>
      <c r="NME259" s="29"/>
      <c r="NMF259" s="29"/>
      <c r="NMG259" s="29"/>
      <c r="NMH259" s="29"/>
      <c r="NMI259" s="29"/>
      <c r="NMJ259" s="29"/>
      <c r="NMK259" s="29"/>
      <c r="NML259" s="29"/>
      <c r="NMM259" s="29"/>
      <c r="NMN259" s="29"/>
      <c r="NMO259" s="29"/>
      <c r="NMP259" s="29"/>
      <c r="NMQ259" s="29"/>
      <c r="NMR259" s="29"/>
      <c r="NMS259" s="29"/>
      <c r="NMT259" s="29"/>
      <c r="NMU259" s="29"/>
      <c r="NMV259" s="29"/>
      <c r="NMW259" s="29"/>
      <c r="NMX259" s="29"/>
      <c r="NMY259" s="29"/>
      <c r="NMZ259" s="29"/>
      <c r="NNA259" s="29"/>
      <c r="NNB259" s="29"/>
      <c r="NNC259" s="29"/>
      <c r="NND259" s="29"/>
      <c r="NNE259" s="29"/>
      <c r="NNF259" s="29"/>
      <c r="NNG259" s="29"/>
      <c r="NNH259" s="29"/>
      <c r="NNI259" s="29"/>
      <c r="NNJ259" s="29"/>
      <c r="NNK259" s="29"/>
      <c r="NNL259" s="29"/>
      <c r="NNM259" s="29"/>
      <c r="NNN259" s="29"/>
      <c r="NNO259" s="29"/>
      <c r="NNP259" s="29"/>
      <c r="NNQ259" s="29"/>
      <c r="NNR259" s="29"/>
      <c r="NNS259" s="29"/>
      <c r="NNT259" s="29"/>
      <c r="NNU259" s="29"/>
      <c r="NNV259" s="29"/>
      <c r="NNW259" s="29"/>
      <c r="NNX259" s="29"/>
      <c r="NNY259" s="29"/>
      <c r="NNZ259" s="29"/>
      <c r="NOA259" s="29"/>
      <c r="NOB259" s="29"/>
      <c r="NOC259" s="29"/>
      <c r="NOD259" s="29"/>
      <c r="NOE259" s="29"/>
      <c r="NOF259" s="29"/>
      <c r="NOG259" s="29"/>
      <c r="NOH259" s="29"/>
      <c r="NOI259" s="29"/>
      <c r="NOJ259" s="29"/>
      <c r="NOK259" s="29"/>
      <c r="NOL259" s="29"/>
      <c r="NOM259" s="29"/>
      <c r="NON259" s="29"/>
      <c r="NOO259" s="29"/>
      <c r="NOP259" s="29"/>
      <c r="NOQ259" s="29"/>
      <c r="NOR259" s="29"/>
      <c r="NOS259" s="29"/>
      <c r="NOT259" s="29"/>
      <c r="NOU259" s="29"/>
      <c r="NOV259" s="29"/>
      <c r="NOW259" s="29"/>
      <c r="NOX259" s="29"/>
      <c r="NOY259" s="29"/>
      <c r="NOZ259" s="29"/>
      <c r="NPA259" s="29"/>
      <c r="NPB259" s="29"/>
      <c r="NPC259" s="29"/>
      <c r="NPD259" s="29"/>
      <c r="NPE259" s="29"/>
      <c r="NPF259" s="29"/>
      <c r="NPG259" s="29"/>
      <c r="NPH259" s="29"/>
      <c r="NPI259" s="29"/>
      <c r="NPJ259" s="29"/>
      <c r="NPK259" s="29"/>
      <c r="NPL259" s="29"/>
      <c r="NPM259" s="29"/>
      <c r="NPN259" s="29"/>
      <c r="NPO259" s="29"/>
      <c r="NPP259" s="29"/>
      <c r="NPQ259" s="29"/>
      <c r="NPR259" s="29"/>
      <c r="NPS259" s="29"/>
      <c r="NPT259" s="29"/>
      <c r="NPU259" s="29"/>
      <c r="NPV259" s="29"/>
      <c r="NPW259" s="29"/>
      <c r="NPX259" s="29"/>
      <c r="NPY259" s="29"/>
      <c r="NPZ259" s="29"/>
      <c r="NQA259" s="29"/>
      <c r="NQB259" s="29"/>
      <c r="NQC259" s="29"/>
      <c r="NQD259" s="29"/>
      <c r="NQE259" s="29"/>
      <c r="NQF259" s="29"/>
      <c r="NQG259" s="29"/>
      <c r="NQH259" s="29"/>
      <c r="NQI259" s="29"/>
      <c r="NQJ259" s="29"/>
      <c r="NQK259" s="29"/>
      <c r="NQL259" s="29"/>
      <c r="NQM259" s="29"/>
      <c r="NQN259" s="29"/>
      <c r="NQO259" s="29"/>
      <c r="NQP259" s="29"/>
      <c r="NQQ259" s="29"/>
      <c r="NQR259" s="29"/>
      <c r="NQS259" s="29"/>
      <c r="NQT259" s="29"/>
      <c r="NQU259" s="29"/>
      <c r="NQV259" s="29"/>
      <c r="NQW259" s="29"/>
      <c r="NQX259" s="29"/>
      <c r="NQY259" s="29"/>
      <c r="NQZ259" s="29"/>
      <c r="NRA259" s="29"/>
      <c r="NRB259" s="29"/>
      <c r="NRC259" s="29"/>
      <c r="NRD259" s="29"/>
      <c r="NRE259" s="29"/>
      <c r="NRF259" s="29"/>
      <c r="NRG259" s="29"/>
      <c r="NRH259" s="29"/>
      <c r="NRI259" s="29"/>
      <c r="NRJ259" s="29"/>
      <c r="NRK259" s="29"/>
      <c r="NRL259" s="29"/>
      <c r="NRM259" s="29"/>
      <c r="NRN259" s="29"/>
      <c r="NRO259" s="29"/>
      <c r="NRP259" s="29"/>
      <c r="NRQ259" s="29"/>
      <c r="NRR259" s="29"/>
      <c r="NRS259" s="29"/>
      <c r="NRT259" s="29"/>
      <c r="NRU259" s="29"/>
      <c r="NRV259" s="29"/>
      <c r="NRW259" s="29"/>
      <c r="NRX259" s="29"/>
      <c r="NRY259" s="29"/>
      <c r="NRZ259" s="29"/>
      <c r="NSA259" s="29"/>
      <c r="NSB259" s="29"/>
      <c r="NSC259" s="29"/>
      <c r="NSD259" s="29"/>
      <c r="NSE259" s="29"/>
      <c r="NSF259" s="29"/>
      <c r="NSG259" s="29"/>
      <c r="NSH259" s="29"/>
      <c r="NSI259" s="29"/>
      <c r="NSJ259" s="29"/>
      <c r="NSK259" s="29"/>
      <c r="NSL259" s="29"/>
      <c r="NSM259" s="29"/>
      <c r="NSN259" s="29"/>
      <c r="NSO259" s="29"/>
      <c r="NSP259" s="29"/>
      <c r="NSQ259" s="29"/>
      <c r="NSR259" s="29"/>
      <c r="NSS259" s="29"/>
      <c r="NST259" s="29"/>
      <c r="NSU259" s="29"/>
      <c r="NSV259" s="29"/>
      <c r="NSW259" s="29"/>
      <c r="NSX259" s="29"/>
      <c r="NSY259" s="29"/>
      <c r="NSZ259" s="29"/>
      <c r="NTA259" s="29"/>
      <c r="NTB259" s="29"/>
      <c r="NTC259" s="29"/>
      <c r="NTD259" s="29"/>
      <c r="NTE259" s="29"/>
      <c r="NTF259" s="29"/>
      <c r="NTG259" s="29"/>
      <c r="NTH259" s="29"/>
      <c r="NTI259" s="29"/>
      <c r="NTJ259" s="29"/>
      <c r="NTK259" s="29"/>
      <c r="NTL259" s="29"/>
      <c r="NTM259" s="29"/>
      <c r="NTN259" s="29"/>
      <c r="NTO259" s="29"/>
      <c r="NTP259" s="29"/>
      <c r="NTQ259" s="29"/>
      <c r="NTR259" s="29"/>
      <c r="NTS259" s="29"/>
      <c r="NTT259" s="29"/>
      <c r="NTU259" s="29"/>
      <c r="NTV259" s="29"/>
      <c r="NTW259" s="29"/>
      <c r="NTX259" s="29"/>
      <c r="NTY259" s="29"/>
      <c r="NTZ259" s="29"/>
      <c r="NUA259" s="29"/>
      <c r="NUB259" s="29"/>
      <c r="NUC259" s="29"/>
      <c r="NUD259" s="29"/>
      <c r="NUE259" s="29"/>
      <c r="NUF259" s="29"/>
      <c r="NUG259" s="29"/>
      <c r="NUH259" s="29"/>
      <c r="NUI259" s="29"/>
      <c r="NUJ259" s="29"/>
      <c r="NUK259" s="29"/>
      <c r="NUL259" s="29"/>
      <c r="NUM259" s="29"/>
      <c r="NUN259" s="29"/>
      <c r="NUO259" s="29"/>
      <c r="NUP259" s="29"/>
      <c r="NUQ259" s="29"/>
      <c r="NUR259" s="29"/>
      <c r="NUS259" s="29"/>
      <c r="NUT259" s="29"/>
      <c r="NUU259" s="29"/>
      <c r="NUV259" s="29"/>
      <c r="NUW259" s="29"/>
      <c r="NUX259" s="29"/>
      <c r="NUY259" s="29"/>
      <c r="NUZ259" s="29"/>
      <c r="NVA259" s="29"/>
      <c r="NVB259" s="29"/>
      <c r="NVC259" s="29"/>
      <c r="NVD259" s="29"/>
      <c r="NVE259" s="29"/>
      <c r="NVF259" s="29"/>
      <c r="NVG259" s="29"/>
      <c r="NVH259" s="29"/>
      <c r="NVI259" s="29"/>
      <c r="NVJ259" s="29"/>
      <c r="NVK259" s="29"/>
      <c r="NVL259" s="29"/>
      <c r="NVM259" s="29"/>
      <c r="NVN259" s="29"/>
      <c r="NVO259" s="29"/>
      <c r="NVP259" s="29"/>
      <c r="NVQ259" s="29"/>
      <c r="NVR259" s="29"/>
      <c r="NVS259" s="29"/>
      <c r="NVT259" s="29"/>
      <c r="NVU259" s="29"/>
      <c r="NVV259" s="29"/>
      <c r="NVW259" s="29"/>
      <c r="NVX259" s="29"/>
      <c r="NVY259" s="29"/>
      <c r="NVZ259" s="29"/>
      <c r="NWA259" s="29"/>
      <c r="NWB259" s="29"/>
      <c r="NWC259" s="29"/>
      <c r="NWD259" s="29"/>
      <c r="NWE259" s="29"/>
      <c r="NWF259" s="29"/>
      <c r="NWG259" s="29"/>
      <c r="NWH259" s="29"/>
      <c r="NWI259" s="29"/>
      <c r="NWJ259" s="29"/>
      <c r="NWK259" s="29"/>
      <c r="NWL259" s="29"/>
      <c r="NWM259" s="29"/>
      <c r="NWN259" s="29"/>
      <c r="NWO259" s="29"/>
      <c r="NWP259" s="29"/>
      <c r="NWQ259" s="29"/>
      <c r="NWR259" s="29"/>
      <c r="NWS259" s="29"/>
      <c r="NWT259" s="29"/>
      <c r="NWU259" s="29"/>
      <c r="NWV259" s="29"/>
      <c r="NWW259" s="29"/>
      <c r="NWX259" s="29"/>
      <c r="NWY259" s="29"/>
      <c r="NWZ259" s="29"/>
      <c r="NXA259" s="29"/>
      <c r="NXB259" s="29"/>
      <c r="NXC259" s="29"/>
      <c r="NXD259" s="29"/>
      <c r="NXE259" s="29"/>
      <c r="NXF259" s="29"/>
      <c r="NXG259" s="29"/>
      <c r="NXH259" s="29"/>
      <c r="NXI259" s="29"/>
      <c r="NXJ259" s="29"/>
      <c r="NXK259" s="29"/>
      <c r="NXL259" s="29"/>
      <c r="NXM259" s="29"/>
      <c r="NXN259" s="29"/>
      <c r="NXO259" s="29"/>
      <c r="NXP259" s="29"/>
      <c r="NXQ259" s="29"/>
      <c r="NXR259" s="29"/>
      <c r="NXS259" s="29"/>
      <c r="NXT259" s="29"/>
      <c r="NXU259" s="29"/>
      <c r="NXV259" s="29"/>
      <c r="NXW259" s="29"/>
      <c r="NXX259" s="29"/>
      <c r="NXY259" s="29"/>
      <c r="NXZ259" s="29"/>
      <c r="NYA259" s="29"/>
      <c r="NYB259" s="29"/>
      <c r="NYC259" s="29"/>
      <c r="NYD259" s="29"/>
      <c r="NYE259" s="29"/>
      <c r="NYF259" s="29"/>
      <c r="NYG259" s="29"/>
      <c r="NYH259" s="29"/>
      <c r="NYI259" s="29"/>
      <c r="NYJ259" s="29"/>
      <c r="NYK259" s="29"/>
      <c r="NYL259" s="29"/>
      <c r="NYM259" s="29"/>
      <c r="NYN259" s="29"/>
      <c r="NYO259" s="29"/>
      <c r="NYP259" s="29"/>
      <c r="NYQ259" s="29"/>
      <c r="NYR259" s="29"/>
      <c r="NYS259" s="29"/>
      <c r="NYT259" s="29"/>
      <c r="NYU259" s="29"/>
      <c r="NYV259" s="29"/>
      <c r="NYW259" s="29"/>
      <c r="NYX259" s="29"/>
      <c r="NYY259" s="29"/>
      <c r="NYZ259" s="29"/>
      <c r="NZA259" s="29"/>
      <c r="NZB259" s="29"/>
      <c r="NZC259" s="29"/>
      <c r="NZD259" s="29"/>
      <c r="NZE259" s="29"/>
      <c r="NZF259" s="29"/>
      <c r="NZG259" s="29"/>
      <c r="NZH259" s="29"/>
      <c r="NZI259" s="29"/>
      <c r="NZJ259" s="29"/>
      <c r="NZK259" s="29"/>
      <c r="NZL259" s="29"/>
      <c r="NZM259" s="29"/>
      <c r="NZN259" s="29"/>
      <c r="NZO259" s="29"/>
      <c r="NZP259" s="29"/>
      <c r="NZQ259" s="29"/>
      <c r="NZR259" s="29"/>
      <c r="NZS259" s="29"/>
      <c r="NZT259" s="29"/>
      <c r="NZU259" s="29"/>
      <c r="NZV259" s="29"/>
      <c r="NZW259" s="29"/>
      <c r="NZX259" s="29"/>
      <c r="NZY259" s="29"/>
      <c r="NZZ259" s="29"/>
      <c r="OAA259" s="29"/>
      <c r="OAB259" s="29"/>
      <c r="OAC259" s="29"/>
      <c r="OAD259" s="29"/>
      <c r="OAE259" s="29"/>
      <c r="OAF259" s="29"/>
      <c r="OAG259" s="29"/>
      <c r="OAH259" s="29"/>
      <c r="OAI259" s="29"/>
      <c r="OAJ259" s="29"/>
      <c r="OAK259" s="29"/>
      <c r="OAL259" s="29"/>
      <c r="OAM259" s="29"/>
      <c r="OAN259" s="29"/>
      <c r="OAO259" s="29"/>
      <c r="OAP259" s="29"/>
      <c r="OAQ259" s="29"/>
      <c r="OAR259" s="29"/>
      <c r="OAS259" s="29"/>
      <c r="OAT259" s="29"/>
      <c r="OAU259" s="29"/>
      <c r="OAV259" s="29"/>
      <c r="OAW259" s="29"/>
      <c r="OAX259" s="29"/>
      <c r="OAY259" s="29"/>
      <c r="OAZ259" s="29"/>
      <c r="OBA259" s="29"/>
      <c r="OBB259" s="29"/>
      <c r="OBC259" s="29"/>
      <c r="OBD259" s="29"/>
      <c r="OBE259" s="29"/>
      <c r="OBF259" s="29"/>
      <c r="OBG259" s="29"/>
      <c r="OBH259" s="29"/>
      <c r="OBI259" s="29"/>
      <c r="OBJ259" s="29"/>
      <c r="OBK259" s="29"/>
      <c r="OBL259" s="29"/>
      <c r="OBM259" s="29"/>
      <c r="OBN259" s="29"/>
      <c r="OBO259" s="29"/>
      <c r="OBP259" s="29"/>
      <c r="OBQ259" s="29"/>
      <c r="OBR259" s="29"/>
      <c r="OBS259" s="29"/>
      <c r="OBT259" s="29"/>
      <c r="OBU259" s="29"/>
      <c r="OBV259" s="29"/>
      <c r="OBW259" s="29"/>
      <c r="OBX259" s="29"/>
      <c r="OBY259" s="29"/>
      <c r="OBZ259" s="29"/>
      <c r="OCA259" s="29"/>
      <c r="OCB259" s="29"/>
      <c r="OCC259" s="29"/>
      <c r="OCD259" s="29"/>
      <c r="OCE259" s="29"/>
      <c r="OCF259" s="29"/>
      <c r="OCG259" s="29"/>
      <c r="OCH259" s="29"/>
      <c r="OCI259" s="29"/>
      <c r="OCJ259" s="29"/>
      <c r="OCK259" s="29"/>
      <c r="OCL259" s="29"/>
      <c r="OCM259" s="29"/>
      <c r="OCN259" s="29"/>
      <c r="OCO259" s="29"/>
      <c r="OCP259" s="29"/>
      <c r="OCQ259" s="29"/>
      <c r="OCR259" s="29"/>
      <c r="OCS259" s="29"/>
      <c r="OCT259" s="29"/>
      <c r="OCU259" s="29"/>
      <c r="OCV259" s="29"/>
      <c r="OCW259" s="29"/>
      <c r="OCX259" s="29"/>
      <c r="OCY259" s="29"/>
      <c r="OCZ259" s="29"/>
      <c r="ODA259" s="29"/>
      <c r="ODB259" s="29"/>
      <c r="ODC259" s="29"/>
      <c r="ODD259" s="29"/>
      <c r="ODE259" s="29"/>
      <c r="ODF259" s="29"/>
      <c r="ODG259" s="29"/>
      <c r="ODH259" s="29"/>
      <c r="ODI259" s="29"/>
      <c r="ODJ259" s="29"/>
      <c r="ODK259" s="29"/>
      <c r="ODL259" s="29"/>
      <c r="ODM259" s="29"/>
      <c r="ODN259" s="29"/>
      <c r="ODO259" s="29"/>
      <c r="ODP259" s="29"/>
      <c r="ODQ259" s="29"/>
      <c r="ODR259" s="29"/>
      <c r="ODS259" s="29"/>
      <c r="ODT259" s="29"/>
      <c r="ODU259" s="29"/>
      <c r="ODV259" s="29"/>
      <c r="ODW259" s="29"/>
      <c r="ODX259" s="29"/>
      <c r="ODY259" s="29"/>
      <c r="ODZ259" s="29"/>
      <c r="OEA259" s="29"/>
      <c r="OEB259" s="29"/>
      <c r="OEC259" s="29"/>
      <c r="OED259" s="29"/>
      <c r="OEE259" s="29"/>
      <c r="OEF259" s="29"/>
      <c r="OEG259" s="29"/>
      <c r="OEH259" s="29"/>
      <c r="OEI259" s="29"/>
      <c r="OEJ259" s="29"/>
      <c r="OEK259" s="29"/>
      <c r="OEL259" s="29"/>
      <c r="OEM259" s="29"/>
      <c r="OEN259" s="29"/>
      <c r="OEO259" s="29"/>
      <c r="OEP259" s="29"/>
      <c r="OEQ259" s="29"/>
      <c r="OER259" s="29"/>
      <c r="OES259" s="29"/>
      <c r="OET259" s="29"/>
      <c r="OEU259" s="29"/>
      <c r="OEV259" s="29"/>
      <c r="OEW259" s="29"/>
      <c r="OEX259" s="29"/>
      <c r="OEY259" s="29"/>
      <c r="OEZ259" s="29"/>
      <c r="OFA259" s="29"/>
      <c r="OFB259" s="29"/>
      <c r="OFC259" s="29"/>
      <c r="OFD259" s="29"/>
      <c r="OFE259" s="29"/>
      <c r="OFF259" s="29"/>
      <c r="OFG259" s="29"/>
      <c r="OFH259" s="29"/>
      <c r="OFI259" s="29"/>
      <c r="OFJ259" s="29"/>
      <c r="OFK259" s="29"/>
      <c r="OFL259" s="29"/>
      <c r="OFM259" s="29"/>
      <c r="OFN259" s="29"/>
      <c r="OFO259" s="29"/>
      <c r="OFP259" s="29"/>
      <c r="OFQ259" s="29"/>
      <c r="OFR259" s="29"/>
      <c r="OFS259" s="29"/>
      <c r="OFT259" s="29"/>
      <c r="OFU259" s="29"/>
      <c r="OFV259" s="29"/>
      <c r="OFW259" s="29"/>
      <c r="OFX259" s="29"/>
      <c r="OFY259" s="29"/>
      <c r="OFZ259" s="29"/>
      <c r="OGA259" s="29"/>
      <c r="OGB259" s="29"/>
      <c r="OGC259" s="29"/>
      <c r="OGD259" s="29"/>
      <c r="OGE259" s="29"/>
      <c r="OGF259" s="29"/>
      <c r="OGG259" s="29"/>
      <c r="OGH259" s="29"/>
      <c r="OGI259" s="29"/>
      <c r="OGJ259" s="29"/>
      <c r="OGK259" s="29"/>
      <c r="OGL259" s="29"/>
      <c r="OGM259" s="29"/>
      <c r="OGN259" s="29"/>
      <c r="OGO259" s="29"/>
      <c r="OGP259" s="29"/>
      <c r="OGQ259" s="29"/>
      <c r="OGR259" s="29"/>
      <c r="OGS259" s="29"/>
      <c r="OGT259" s="29"/>
      <c r="OGU259" s="29"/>
      <c r="OGV259" s="29"/>
      <c r="OGW259" s="29"/>
      <c r="OGX259" s="29"/>
      <c r="OGY259" s="29"/>
      <c r="OGZ259" s="29"/>
      <c r="OHA259" s="29"/>
      <c r="OHB259" s="29"/>
      <c r="OHC259" s="29"/>
      <c r="OHD259" s="29"/>
      <c r="OHE259" s="29"/>
      <c r="OHF259" s="29"/>
      <c r="OHG259" s="29"/>
      <c r="OHH259" s="29"/>
      <c r="OHI259" s="29"/>
      <c r="OHJ259" s="29"/>
      <c r="OHK259" s="29"/>
      <c r="OHL259" s="29"/>
      <c r="OHM259" s="29"/>
      <c r="OHN259" s="29"/>
      <c r="OHO259" s="29"/>
      <c r="OHP259" s="29"/>
      <c r="OHQ259" s="29"/>
      <c r="OHR259" s="29"/>
      <c r="OHS259" s="29"/>
      <c r="OHT259" s="29"/>
      <c r="OHU259" s="29"/>
      <c r="OHV259" s="29"/>
      <c r="OHW259" s="29"/>
      <c r="OHX259" s="29"/>
      <c r="OHY259" s="29"/>
      <c r="OHZ259" s="29"/>
      <c r="OIA259" s="29"/>
      <c r="OIB259" s="29"/>
      <c r="OIC259" s="29"/>
      <c r="OID259" s="29"/>
      <c r="OIE259" s="29"/>
      <c r="OIF259" s="29"/>
      <c r="OIG259" s="29"/>
      <c r="OIH259" s="29"/>
      <c r="OII259" s="29"/>
      <c r="OIJ259" s="29"/>
      <c r="OIK259" s="29"/>
      <c r="OIL259" s="29"/>
      <c r="OIM259" s="29"/>
      <c r="OIN259" s="29"/>
      <c r="OIO259" s="29"/>
      <c r="OIP259" s="29"/>
      <c r="OIQ259" s="29"/>
      <c r="OIR259" s="29"/>
      <c r="OIS259" s="29"/>
      <c r="OIT259" s="29"/>
      <c r="OIU259" s="29"/>
      <c r="OIV259" s="29"/>
      <c r="OIW259" s="29"/>
      <c r="OIX259" s="29"/>
      <c r="OIY259" s="29"/>
      <c r="OIZ259" s="29"/>
      <c r="OJA259" s="29"/>
      <c r="OJB259" s="29"/>
      <c r="OJC259" s="29"/>
      <c r="OJD259" s="29"/>
      <c r="OJE259" s="29"/>
      <c r="OJF259" s="29"/>
      <c r="OJG259" s="29"/>
      <c r="OJH259" s="29"/>
      <c r="OJI259" s="29"/>
      <c r="OJJ259" s="29"/>
      <c r="OJK259" s="29"/>
      <c r="OJL259" s="29"/>
      <c r="OJM259" s="29"/>
      <c r="OJN259" s="29"/>
      <c r="OJO259" s="29"/>
      <c r="OJP259" s="29"/>
      <c r="OJQ259" s="29"/>
      <c r="OJR259" s="29"/>
      <c r="OJS259" s="29"/>
      <c r="OJT259" s="29"/>
      <c r="OJU259" s="29"/>
      <c r="OJV259" s="29"/>
      <c r="OJW259" s="29"/>
      <c r="OJX259" s="29"/>
      <c r="OJY259" s="29"/>
      <c r="OJZ259" s="29"/>
      <c r="OKA259" s="29"/>
      <c r="OKB259" s="29"/>
      <c r="OKC259" s="29"/>
      <c r="OKD259" s="29"/>
      <c r="OKE259" s="29"/>
      <c r="OKF259" s="29"/>
      <c r="OKG259" s="29"/>
      <c r="OKH259" s="29"/>
      <c r="OKI259" s="29"/>
      <c r="OKJ259" s="29"/>
      <c r="OKK259" s="29"/>
      <c r="OKL259" s="29"/>
      <c r="OKM259" s="29"/>
      <c r="OKN259" s="29"/>
      <c r="OKO259" s="29"/>
      <c r="OKP259" s="29"/>
      <c r="OKQ259" s="29"/>
      <c r="OKR259" s="29"/>
      <c r="OKS259" s="29"/>
      <c r="OKT259" s="29"/>
      <c r="OKU259" s="29"/>
      <c r="OKV259" s="29"/>
      <c r="OKW259" s="29"/>
      <c r="OKX259" s="29"/>
      <c r="OKY259" s="29"/>
      <c r="OKZ259" s="29"/>
      <c r="OLA259" s="29"/>
      <c r="OLB259" s="29"/>
      <c r="OLC259" s="29"/>
      <c r="OLD259" s="29"/>
      <c r="OLE259" s="29"/>
      <c r="OLF259" s="29"/>
      <c r="OLG259" s="29"/>
      <c r="OLH259" s="29"/>
      <c r="OLI259" s="29"/>
      <c r="OLJ259" s="29"/>
      <c r="OLK259" s="29"/>
      <c r="OLL259" s="29"/>
      <c r="OLM259" s="29"/>
      <c r="OLN259" s="29"/>
      <c r="OLO259" s="29"/>
      <c r="OLP259" s="29"/>
      <c r="OLQ259" s="29"/>
      <c r="OLR259" s="29"/>
      <c r="OLS259" s="29"/>
      <c r="OLT259" s="29"/>
      <c r="OLU259" s="29"/>
      <c r="OLV259" s="29"/>
      <c r="OLW259" s="29"/>
      <c r="OLX259" s="29"/>
      <c r="OLY259" s="29"/>
      <c r="OLZ259" s="29"/>
      <c r="OMA259" s="29"/>
      <c r="OMB259" s="29"/>
      <c r="OMC259" s="29"/>
      <c r="OMD259" s="29"/>
      <c r="OME259" s="29"/>
      <c r="OMF259" s="29"/>
      <c r="OMG259" s="29"/>
      <c r="OMH259" s="29"/>
      <c r="OMI259" s="29"/>
      <c r="OMJ259" s="29"/>
      <c r="OMK259" s="29"/>
      <c r="OML259" s="29"/>
      <c r="OMM259" s="29"/>
      <c r="OMN259" s="29"/>
      <c r="OMO259" s="29"/>
      <c r="OMP259" s="29"/>
      <c r="OMQ259" s="29"/>
      <c r="OMR259" s="29"/>
      <c r="OMS259" s="29"/>
      <c r="OMT259" s="29"/>
      <c r="OMU259" s="29"/>
      <c r="OMV259" s="29"/>
      <c r="OMW259" s="29"/>
      <c r="OMX259" s="29"/>
      <c r="OMY259" s="29"/>
      <c r="OMZ259" s="29"/>
      <c r="ONA259" s="29"/>
      <c r="ONB259" s="29"/>
      <c r="ONC259" s="29"/>
      <c r="OND259" s="29"/>
      <c r="ONE259" s="29"/>
      <c r="ONF259" s="29"/>
      <c r="ONG259" s="29"/>
      <c r="ONH259" s="29"/>
      <c r="ONI259" s="29"/>
      <c r="ONJ259" s="29"/>
      <c r="ONK259" s="29"/>
      <c r="ONL259" s="29"/>
      <c r="ONM259" s="29"/>
      <c r="ONN259" s="29"/>
      <c r="ONO259" s="29"/>
      <c r="ONP259" s="29"/>
      <c r="ONQ259" s="29"/>
      <c r="ONR259" s="29"/>
      <c r="ONS259" s="29"/>
      <c r="ONT259" s="29"/>
      <c r="ONU259" s="29"/>
      <c r="ONV259" s="29"/>
      <c r="ONW259" s="29"/>
      <c r="ONX259" s="29"/>
      <c r="ONY259" s="29"/>
      <c r="ONZ259" s="29"/>
      <c r="OOA259" s="29"/>
      <c r="OOB259" s="29"/>
      <c r="OOC259" s="29"/>
      <c r="OOD259" s="29"/>
      <c r="OOE259" s="29"/>
      <c r="OOF259" s="29"/>
      <c r="OOG259" s="29"/>
      <c r="OOH259" s="29"/>
      <c r="OOI259" s="29"/>
      <c r="OOJ259" s="29"/>
      <c r="OOK259" s="29"/>
      <c r="OOL259" s="29"/>
      <c r="OOM259" s="29"/>
      <c r="OON259" s="29"/>
      <c r="OOO259" s="29"/>
      <c r="OOP259" s="29"/>
      <c r="OOQ259" s="29"/>
      <c r="OOR259" s="29"/>
      <c r="OOS259" s="29"/>
      <c r="OOT259" s="29"/>
      <c r="OOU259" s="29"/>
      <c r="OOV259" s="29"/>
      <c r="OOW259" s="29"/>
      <c r="OOX259" s="29"/>
      <c r="OOY259" s="29"/>
      <c r="OOZ259" s="29"/>
      <c r="OPA259" s="29"/>
      <c r="OPB259" s="29"/>
      <c r="OPC259" s="29"/>
      <c r="OPD259" s="29"/>
      <c r="OPE259" s="29"/>
      <c r="OPF259" s="29"/>
      <c r="OPG259" s="29"/>
      <c r="OPH259" s="29"/>
      <c r="OPI259" s="29"/>
      <c r="OPJ259" s="29"/>
      <c r="OPK259" s="29"/>
      <c r="OPL259" s="29"/>
      <c r="OPM259" s="29"/>
      <c r="OPN259" s="29"/>
      <c r="OPO259" s="29"/>
      <c r="OPP259" s="29"/>
      <c r="OPQ259" s="29"/>
      <c r="OPR259" s="29"/>
      <c r="OPS259" s="29"/>
      <c r="OPT259" s="29"/>
      <c r="OPU259" s="29"/>
      <c r="OPV259" s="29"/>
      <c r="OPW259" s="29"/>
      <c r="OPX259" s="29"/>
      <c r="OPY259" s="29"/>
      <c r="OPZ259" s="29"/>
      <c r="OQA259" s="29"/>
      <c r="OQB259" s="29"/>
      <c r="OQC259" s="29"/>
      <c r="OQD259" s="29"/>
      <c r="OQE259" s="29"/>
      <c r="OQF259" s="29"/>
      <c r="OQG259" s="29"/>
      <c r="OQH259" s="29"/>
      <c r="OQI259" s="29"/>
      <c r="OQJ259" s="29"/>
      <c r="OQK259" s="29"/>
      <c r="OQL259" s="29"/>
      <c r="OQM259" s="29"/>
      <c r="OQN259" s="29"/>
      <c r="OQO259" s="29"/>
      <c r="OQP259" s="29"/>
      <c r="OQQ259" s="29"/>
      <c r="OQR259" s="29"/>
      <c r="OQS259" s="29"/>
      <c r="OQT259" s="29"/>
      <c r="OQU259" s="29"/>
      <c r="OQV259" s="29"/>
      <c r="OQW259" s="29"/>
      <c r="OQX259" s="29"/>
      <c r="OQY259" s="29"/>
      <c r="OQZ259" s="29"/>
      <c r="ORA259" s="29"/>
      <c r="ORB259" s="29"/>
      <c r="ORC259" s="29"/>
      <c r="ORD259" s="29"/>
      <c r="ORE259" s="29"/>
      <c r="ORF259" s="29"/>
      <c r="ORG259" s="29"/>
      <c r="ORH259" s="29"/>
      <c r="ORI259" s="29"/>
      <c r="ORJ259" s="29"/>
      <c r="ORK259" s="29"/>
      <c r="ORL259" s="29"/>
      <c r="ORM259" s="29"/>
      <c r="ORN259" s="29"/>
      <c r="ORO259" s="29"/>
      <c r="ORP259" s="29"/>
      <c r="ORQ259" s="29"/>
      <c r="ORR259" s="29"/>
      <c r="ORS259" s="29"/>
      <c r="ORT259" s="29"/>
      <c r="ORU259" s="29"/>
      <c r="ORV259" s="29"/>
      <c r="ORW259" s="29"/>
      <c r="ORX259" s="29"/>
      <c r="ORY259" s="29"/>
      <c r="ORZ259" s="29"/>
      <c r="OSA259" s="29"/>
      <c r="OSB259" s="29"/>
      <c r="OSC259" s="29"/>
      <c r="OSD259" s="29"/>
      <c r="OSE259" s="29"/>
      <c r="OSF259" s="29"/>
      <c r="OSG259" s="29"/>
      <c r="OSH259" s="29"/>
      <c r="OSI259" s="29"/>
      <c r="OSJ259" s="29"/>
      <c r="OSK259" s="29"/>
      <c r="OSL259" s="29"/>
      <c r="OSM259" s="29"/>
      <c r="OSN259" s="29"/>
      <c r="OSO259" s="29"/>
      <c r="OSP259" s="29"/>
      <c r="OSQ259" s="29"/>
      <c r="OSR259" s="29"/>
      <c r="OSS259" s="29"/>
      <c r="OST259" s="29"/>
      <c r="OSU259" s="29"/>
      <c r="OSV259" s="29"/>
      <c r="OSW259" s="29"/>
      <c r="OSX259" s="29"/>
      <c r="OSY259" s="29"/>
      <c r="OSZ259" s="29"/>
      <c r="OTA259" s="29"/>
      <c r="OTB259" s="29"/>
      <c r="OTC259" s="29"/>
      <c r="OTD259" s="29"/>
      <c r="OTE259" s="29"/>
      <c r="OTF259" s="29"/>
      <c r="OTG259" s="29"/>
      <c r="OTH259" s="29"/>
      <c r="OTI259" s="29"/>
      <c r="OTJ259" s="29"/>
      <c r="OTK259" s="29"/>
      <c r="OTL259" s="29"/>
      <c r="OTM259" s="29"/>
      <c r="OTN259" s="29"/>
      <c r="OTO259" s="29"/>
      <c r="OTP259" s="29"/>
      <c r="OTQ259" s="29"/>
      <c r="OTR259" s="29"/>
      <c r="OTS259" s="29"/>
      <c r="OTT259" s="29"/>
      <c r="OTU259" s="29"/>
      <c r="OTV259" s="29"/>
      <c r="OTW259" s="29"/>
      <c r="OTX259" s="29"/>
      <c r="OTY259" s="29"/>
      <c r="OTZ259" s="29"/>
      <c r="OUA259" s="29"/>
      <c r="OUB259" s="29"/>
      <c r="OUC259" s="29"/>
      <c r="OUD259" s="29"/>
      <c r="OUE259" s="29"/>
      <c r="OUF259" s="29"/>
      <c r="OUG259" s="29"/>
      <c r="OUH259" s="29"/>
      <c r="OUI259" s="29"/>
      <c r="OUJ259" s="29"/>
      <c r="OUK259" s="29"/>
      <c r="OUL259" s="29"/>
      <c r="OUM259" s="29"/>
      <c r="OUN259" s="29"/>
      <c r="OUO259" s="29"/>
      <c r="OUP259" s="29"/>
      <c r="OUQ259" s="29"/>
      <c r="OUR259" s="29"/>
      <c r="OUS259" s="29"/>
      <c r="OUT259" s="29"/>
      <c r="OUU259" s="29"/>
      <c r="OUV259" s="29"/>
      <c r="OUW259" s="29"/>
      <c r="OUX259" s="29"/>
      <c r="OUY259" s="29"/>
      <c r="OUZ259" s="29"/>
      <c r="OVA259" s="29"/>
      <c r="OVB259" s="29"/>
      <c r="OVC259" s="29"/>
      <c r="OVD259" s="29"/>
      <c r="OVE259" s="29"/>
      <c r="OVF259" s="29"/>
      <c r="OVG259" s="29"/>
      <c r="OVH259" s="29"/>
      <c r="OVI259" s="29"/>
      <c r="OVJ259" s="29"/>
      <c r="OVK259" s="29"/>
      <c r="OVL259" s="29"/>
      <c r="OVM259" s="29"/>
      <c r="OVN259" s="29"/>
      <c r="OVO259" s="29"/>
      <c r="OVP259" s="29"/>
      <c r="OVQ259" s="29"/>
      <c r="OVR259" s="29"/>
      <c r="OVS259" s="29"/>
      <c r="OVT259" s="29"/>
      <c r="OVU259" s="29"/>
      <c r="OVV259" s="29"/>
      <c r="OVW259" s="29"/>
      <c r="OVX259" s="29"/>
      <c r="OVY259" s="29"/>
      <c r="OVZ259" s="29"/>
      <c r="OWA259" s="29"/>
      <c r="OWB259" s="29"/>
      <c r="OWC259" s="29"/>
      <c r="OWD259" s="29"/>
      <c r="OWE259" s="29"/>
      <c r="OWF259" s="29"/>
      <c r="OWG259" s="29"/>
      <c r="OWH259" s="29"/>
      <c r="OWI259" s="29"/>
      <c r="OWJ259" s="29"/>
      <c r="OWK259" s="29"/>
      <c r="OWL259" s="29"/>
      <c r="OWM259" s="29"/>
      <c r="OWN259" s="29"/>
      <c r="OWO259" s="29"/>
      <c r="OWP259" s="29"/>
      <c r="OWQ259" s="29"/>
      <c r="OWR259" s="29"/>
      <c r="OWS259" s="29"/>
      <c r="OWT259" s="29"/>
      <c r="OWU259" s="29"/>
      <c r="OWV259" s="29"/>
      <c r="OWW259" s="29"/>
      <c r="OWX259" s="29"/>
      <c r="OWY259" s="29"/>
      <c r="OWZ259" s="29"/>
      <c r="OXA259" s="29"/>
      <c r="OXB259" s="29"/>
      <c r="OXC259" s="29"/>
      <c r="OXD259" s="29"/>
      <c r="OXE259" s="29"/>
      <c r="OXF259" s="29"/>
      <c r="OXG259" s="29"/>
      <c r="OXH259" s="29"/>
      <c r="OXI259" s="29"/>
      <c r="OXJ259" s="29"/>
      <c r="OXK259" s="29"/>
      <c r="OXL259" s="29"/>
      <c r="OXM259" s="29"/>
      <c r="OXN259" s="29"/>
      <c r="OXO259" s="29"/>
      <c r="OXP259" s="29"/>
      <c r="OXQ259" s="29"/>
      <c r="OXR259" s="29"/>
      <c r="OXS259" s="29"/>
      <c r="OXT259" s="29"/>
      <c r="OXU259" s="29"/>
      <c r="OXV259" s="29"/>
      <c r="OXW259" s="29"/>
      <c r="OXX259" s="29"/>
      <c r="OXY259" s="29"/>
      <c r="OXZ259" s="29"/>
      <c r="OYA259" s="29"/>
      <c r="OYB259" s="29"/>
      <c r="OYC259" s="29"/>
      <c r="OYD259" s="29"/>
      <c r="OYE259" s="29"/>
      <c r="OYF259" s="29"/>
      <c r="OYG259" s="29"/>
      <c r="OYH259" s="29"/>
      <c r="OYI259" s="29"/>
      <c r="OYJ259" s="29"/>
      <c r="OYK259" s="29"/>
      <c r="OYL259" s="29"/>
      <c r="OYM259" s="29"/>
      <c r="OYN259" s="29"/>
      <c r="OYO259" s="29"/>
      <c r="OYP259" s="29"/>
      <c r="OYQ259" s="29"/>
      <c r="OYR259" s="29"/>
      <c r="OYS259" s="29"/>
      <c r="OYT259" s="29"/>
      <c r="OYU259" s="29"/>
      <c r="OYV259" s="29"/>
      <c r="OYW259" s="29"/>
      <c r="OYX259" s="29"/>
      <c r="OYY259" s="29"/>
      <c r="OYZ259" s="29"/>
      <c r="OZA259" s="29"/>
      <c r="OZB259" s="29"/>
      <c r="OZC259" s="29"/>
      <c r="OZD259" s="29"/>
      <c r="OZE259" s="29"/>
      <c r="OZF259" s="29"/>
      <c r="OZG259" s="29"/>
      <c r="OZH259" s="29"/>
      <c r="OZI259" s="29"/>
      <c r="OZJ259" s="29"/>
      <c r="OZK259" s="29"/>
      <c r="OZL259" s="29"/>
      <c r="OZM259" s="29"/>
      <c r="OZN259" s="29"/>
      <c r="OZO259" s="29"/>
      <c r="OZP259" s="29"/>
      <c r="OZQ259" s="29"/>
      <c r="OZR259" s="29"/>
      <c r="OZS259" s="29"/>
      <c r="OZT259" s="29"/>
      <c r="OZU259" s="29"/>
      <c r="OZV259" s="29"/>
      <c r="OZW259" s="29"/>
      <c r="OZX259" s="29"/>
      <c r="OZY259" s="29"/>
      <c r="OZZ259" s="29"/>
      <c r="PAA259" s="29"/>
      <c r="PAB259" s="29"/>
      <c r="PAC259" s="29"/>
      <c r="PAD259" s="29"/>
      <c r="PAE259" s="29"/>
      <c r="PAF259" s="29"/>
      <c r="PAG259" s="29"/>
      <c r="PAH259" s="29"/>
      <c r="PAI259" s="29"/>
      <c r="PAJ259" s="29"/>
      <c r="PAK259" s="29"/>
      <c r="PAL259" s="29"/>
      <c r="PAM259" s="29"/>
      <c r="PAN259" s="29"/>
      <c r="PAO259" s="29"/>
      <c r="PAP259" s="29"/>
      <c r="PAQ259" s="29"/>
      <c r="PAR259" s="29"/>
      <c r="PAS259" s="29"/>
      <c r="PAT259" s="29"/>
      <c r="PAU259" s="29"/>
      <c r="PAV259" s="29"/>
      <c r="PAW259" s="29"/>
      <c r="PAX259" s="29"/>
      <c r="PAY259" s="29"/>
      <c r="PAZ259" s="29"/>
      <c r="PBA259" s="29"/>
      <c r="PBB259" s="29"/>
      <c r="PBC259" s="29"/>
      <c r="PBD259" s="29"/>
      <c r="PBE259" s="29"/>
      <c r="PBF259" s="29"/>
      <c r="PBG259" s="29"/>
      <c r="PBH259" s="29"/>
      <c r="PBI259" s="29"/>
      <c r="PBJ259" s="29"/>
      <c r="PBK259" s="29"/>
      <c r="PBL259" s="29"/>
      <c r="PBM259" s="29"/>
      <c r="PBN259" s="29"/>
      <c r="PBO259" s="29"/>
      <c r="PBP259" s="29"/>
      <c r="PBQ259" s="29"/>
      <c r="PBR259" s="29"/>
      <c r="PBS259" s="29"/>
      <c r="PBT259" s="29"/>
      <c r="PBU259" s="29"/>
      <c r="PBV259" s="29"/>
      <c r="PBW259" s="29"/>
      <c r="PBX259" s="29"/>
      <c r="PBY259" s="29"/>
      <c r="PBZ259" s="29"/>
      <c r="PCA259" s="29"/>
      <c r="PCB259" s="29"/>
      <c r="PCC259" s="29"/>
      <c r="PCD259" s="29"/>
      <c r="PCE259" s="29"/>
      <c r="PCF259" s="29"/>
      <c r="PCG259" s="29"/>
      <c r="PCH259" s="29"/>
      <c r="PCI259" s="29"/>
      <c r="PCJ259" s="29"/>
      <c r="PCK259" s="29"/>
      <c r="PCL259" s="29"/>
      <c r="PCM259" s="29"/>
      <c r="PCN259" s="29"/>
      <c r="PCO259" s="29"/>
      <c r="PCP259" s="29"/>
      <c r="PCQ259" s="29"/>
      <c r="PCR259" s="29"/>
      <c r="PCS259" s="29"/>
      <c r="PCT259" s="29"/>
      <c r="PCU259" s="29"/>
      <c r="PCV259" s="29"/>
      <c r="PCW259" s="29"/>
      <c r="PCX259" s="29"/>
      <c r="PCY259" s="29"/>
      <c r="PCZ259" s="29"/>
      <c r="PDA259" s="29"/>
      <c r="PDB259" s="29"/>
      <c r="PDC259" s="29"/>
      <c r="PDD259" s="29"/>
      <c r="PDE259" s="29"/>
      <c r="PDF259" s="29"/>
      <c r="PDG259" s="29"/>
      <c r="PDH259" s="29"/>
      <c r="PDI259" s="29"/>
      <c r="PDJ259" s="29"/>
      <c r="PDK259" s="29"/>
      <c r="PDL259" s="29"/>
      <c r="PDM259" s="29"/>
      <c r="PDN259" s="29"/>
      <c r="PDO259" s="29"/>
      <c r="PDP259" s="29"/>
      <c r="PDQ259" s="29"/>
      <c r="PDR259" s="29"/>
      <c r="PDS259" s="29"/>
      <c r="PDT259" s="29"/>
      <c r="PDU259" s="29"/>
      <c r="PDV259" s="29"/>
      <c r="PDW259" s="29"/>
      <c r="PDX259" s="29"/>
      <c r="PDY259" s="29"/>
      <c r="PDZ259" s="29"/>
      <c r="PEA259" s="29"/>
      <c r="PEB259" s="29"/>
      <c r="PEC259" s="29"/>
      <c r="PED259" s="29"/>
      <c r="PEE259" s="29"/>
      <c r="PEF259" s="29"/>
      <c r="PEG259" s="29"/>
      <c r="PEH259" s="29"/>
      <c r="PEI259" s="29"/>
      <c r="PEJ259" s="29"/>
      <c r="PEK259" s="29"/>
      <c r="PEL259" s="29"/>
      <c r="PEM259" s="29"/>
      <c r="PEN259" s="29"/>
      <c r="PEO259" s="29"/>
      <c r="PEP259" s="29"/>
      <c r="PEQ259" s="29"/>
      <c r="PER259" s="29"/>
      <c r="PES259" s="29"/>
      <c r="PET259" s="29"/>
      <c r="PEU259" s="29"/>
      <c r="PEV259" s="29"/>
      <c r="PEW259" s="29"/>
      <c r="PEX259" s="29"/>
      <c r="PEY259" s="29"/>
      <c r="PEZ259" s="29"/>
      <c r="PFA259" s="29"/>
      <c r="PFB259" s="29"/>
      <c r="PFC259" s="29"/>
      <c r="PFD259" s="29"/>
      <c r="PFE259" s="29"/>
      <c r="PFF259" s="29"/>
      <c r="PFG259" s="29"/>
      <c r="PFH259" s="29"/>
      <c r="PFI259" s="29"/>
      <c r="PFJ259" s="29"/>
      <c r="PFK259" s="29"/>
      <c r="PFL259" s="29"/>
      <c r="PFM259" s="29"/>
      <c r="PFN259" s="29"/>
      <c r="PFO259" s="29"/>
      <c r="PFP259" s="29"/>
      <c r="PFQ259" s="29"/>
      <c r="PFR259" s="29"/>
      <c r="PFS259" s="29"/>
      <c r="PFT259" s="29"/>
      <c r="PFU259" s="29"/>
      <c r="PFV259" s="29"/>
      <c r="PFW259" s="29"/>
      <c r="PFX259" s="29"/>
      <c r="PFY259" s="29"/>
      <c r="PFZ259" s="29"/>
      <c r="PGA259" s="29"/>
      <c r="PGB259" s="29"/>
      <c r="PGC259" s="29"/>
      <c r="PGD259" s="29"/>
      <c r="PGE259" s="29"/>
      <c r="PGF259" s="29"/>
      <c r="PGG259" s="29"/>
      <c r="PGH259" s="29"/>
      <c r="PGI259" s="29"/>
      <c r="PGJ259" s="29"/>
      <c r="PGK259" s="29"/>
      <c r="PGL259" s="29"/>
      <c r="PGM259" s="29"/>
      <c r="PGN259" s="29"/>
      <c r="PGO259" s="29"/>
      <c r="PGP259" s="29"/>
      <c r="PGQ259" s="29"/>
      <c r="PGR259" s="29"/>
      <c r="PGS259" s="29"/>
      <c r="PGT259" s="29"/>
      <c r="PGU259" s="29"/>
      <c r="PGV259" s="29"/>
      <c r="PGW259" s="29"/>
      <c r="PGX259" s="29"/>
      <c r="PGY259" s="29"/>
      <c r="PGZ259" s="29"/>
      <c r="PHA259" s="29"/>
      <c r="PHB259" s="29"/>
      <c r="PHC259" s="29"/>
      <c r="PHD259" s="29"/>
      <c r="PHE259" s="29"/>
      <c r="PHF259" s="29"/>
      <c r="PHG259" s="29"/>
      <c r="PHH259" s="29"/>
      <c r="PHI259" s="29"/>
      <c r="PHJ259" s="29"/>
      <c r="PHK259" s="29"/>
      <c r="PHL259" s="29"/>
      <c r="PHM259" s="29"/>
      <c r="PHN259" s="29"/>
      <c r="PHO259" s="29"/>
      <c r="PHP259" s="29"/>
      <c r="PHQ259" s="29"/>
      <c r="PHR259" s="29"/>
      <c r="PHS259" s="29"/>
      <c r="PHT259" s="29"/>
      <c r="PHU259" s="29"/>
      <c r="PHV259" s="29"/>
      <c r="PHW259" s="29"/>
      <c r="PHX259" s="29"/>
      <c r="PHY259" s="29"/>
      <c r="PHZ259" s="29"/>
      <c r="PIA259" s="29"/>
      <c r="PIB259" s="29"/>
      <c r="PIC259" s="29"/>
      <c r="PID259" s="29"/>
      <c r="PIE259" s="29"/>
      <c r="PIF259" s="29"/>
      <c r="PIG259" s="29"/>
      <c r="PIH259" s="29"/>
      <c r="PII259" s="29"/>
      <c r="PIJ259" s="29"/>
      <c r="PIK259" s="29"/>
      <c r="PIL259" s="29"/>
      <c r="PIM259" s="29"/>
      <c r="PIN259" s="29"/>
      <c r="PIO259" s="29"/>
      <c r="PIP259" s="29"/>
      <c r="PIQ259" s="29"/>
      <c r="PIR259" s="29"/>
      <c r="PIS259" s="29"/>
      <c r="PIT259" s="29"/>
      <c r="PIU259" s="29"/>
      <c r="PIV259" s="29"/>
      <c r="PIW259" s="29"/>
      <c r="PIX259" s="29"/>
      <c r="PIY259" s="29"/>
      <c r="PIZ259" s="29"/>
      <c r="PJA259" s="29"/>
      <c r="PJB259" s="29"/>
      <c r="PJC259" s="29"/>
      <c r="PJD259" s="29"/>
      <c r="PJE259" s="29"/>
      <c r="PJF259" s="29"/>
      <c r="PJG259" s="29"/>
      <c r="PJH259" s="29"/>
      <c r="PJI259" s="29"/>
      <c r="PJJ259" s="29"/>
      <c r="PJK259" s="29"/>
      <c r="PJL259" s="29"/>
      <c r="PJM259" s="29"/>
      <c r="PJN259" s="29"/>
      <c r="PJO259" s="29"/>
      <c r="PJP259" s="29"/>
      <c r="PJQ259" s="29"/>
      <c r="PJR259" s="29"/>
      <c r="PJS259" s="29"/>
      <c r="PJT259" s="29"/>
      <c r="PJU259" s="29"/>
      <c r="PJV259" s="29"/>
      <c r="PJW259" s="29"/>
      <c r="PJX259" s="29"/>
      <c r="PJY259" s="29"/>
      <c r="PJZ259" s="29"/>
      <c r="PKA259" s="29"/>
      <c r="PKB259" s="29"/>
      <c r="PKC259" s="29"/>
      <c r="PKD259" s="29"/>
      <c r="PKE259" s="29"/>
      <c r="PKF259" s="29"/>
      <c r="PKG259" s="29"/>
      <c r="PKH259" s="29"/>
      <c r="PKI259" s="29"/>
      <c r="PKJ259" s="29"/>
      <c r="PKK259" s="29"/>
      <c r="PKL259" s="29"/>
      <c r="PKM259" s="29"/>
      <c r="PKN259" s="29"/>
      <c r="PKO259" s="29"/>
      <c r="PKP259" s="29"/>
      <c r="PKQ259" s="29"/>
      <c r="PKR259" s="29"/>
      <c r="PKS259" s="29"/>
      <c r="PKT259" s="29"/>
      <c r="PKU259" s="29"/>
      <c r="PKV259" s="29"/>
      <c r="PKW259" s="29"/>
      <c r="PKX259" s="29"/>
      <c r="PKY259" s="29"/>
      <c r="PKZ259" s="29"/>
      <c r="PLA259" s="29"/>
      <c r="PLB259" s="29"/>
      <c r="PLC259" s="29"/>
      <c r="PLD259" s="29"/>
      <c r="PLE259" s="29"/>
      <c r="PLF259" s="29"/>
      <c r="PLG259" s="29"/>
      <c r="PLH259" s="29"/>
      <c r="PLI259" s="29"/>
      <c r="PLJ259" s="29"/>
      <c r="PLK259" s="29"/>
      <c r="PLL259" s="29"/>
      <c r="PLM259" s="29"/>
      <c r="PLN259" s="29"/>
      <c r="PLO259" s="29"/>
      <c r="PLP259" s="29"/>
      <c r="PLQ259" s="29"/>
      <c r="PLR259" s="29"/>
      <c r="PLS259" s="29"/>
      <c r="PLT259" s="29"/>
      <c r="PLU259" s="29"/>
      <c r="PLV259" s="29"/>
      <c r="PLW259" s="29"/>
      <c r="PLX259" s="29"/>
      <c r="PLY259" s="29"/>
      <c r="PLZ259" s="29"/>
      <c r="PMA259" s="29"/>
      <c r="PMB259" s="29"/>
      <c r="PMC259" s="29"/>
      <c r="PMD259" s="29"/>
      <c r="PME259" s="29"/>
      <c r="PMF259" s="29"/>
      <c r="PMG259" s="29"/>
      <c r="PMH259" s="29"/>
      <c r="PMI259" s="29"/>
      <c r="PMJ259" s="29"/>
      <c r="PMK259" s="29"/>
      <c r="PML259" s="29"/>
      <c r="PMM259" s="29"/>
      <c r="PMN259" s="29"/>
      <c r="PMO259" s="29"/>
      <c r="PMP259" s="29"/>
      <c r="PMQ259" s="29"/>
      <c r="PMR259" s="29"/>
      <c r="PMS259" s="29"/>
      <c r="PMT259" s="29"/>
      <c r="PMU259" s="29"/>
      <c r="PMV259" s="29"/>
      <c r="PMW259" s="29"/>
      <c r="PMX259" s="29"/>
      <c r="PMY259" s="29"/>
      <c r="PMZ259" s="29"/>
      <c r="PNA259" s="29"/>
      <c r="PNB259" s="29"/>
      <c r="PNC259" s="29"/>
      <c r="PND259" s="29"/>
      <c r="PNE259" s="29"/>
      <c r="PNF259" s="29"/>
      <c r="PNG259" s="29"/>
      <c r="PNH259" s="29"/>
      <c r="PNI259" s="29"/>
      <c r="PNJ259" s="29"/>
      <c r="PNK259" s="29"/>
      <c r="PNL259" s="29"/>
      <c r="PNM259" s="29"/>
      <c r="PNN259" s="29"/>
      <c r="PNO259" s="29"/>
      <c r="PNP259" s="29"/>
      <c r="PNQ259" s="29"/>
      <c r="PNR259" s="29"/>
      <c r="PNS259" s="29"/>
      <c r="PNT259" s="29"/>
      <c r="PNU259" s="29"/>
      <c r="PNV259" s="29"/>
      <c r="PNW259" s="29"/>
      <c r="PNX259" s="29"/>
      <c r="PNY259" s="29"/>
      <c r="PNZ259" s="29"/>
      <c r="POA259" s="29"/>
      <c r="POB259" s="29"/>
      <c r="POC259" s="29"/>
      <c r="POD259" s="29"/>
      <c r="POE259" s="29"/>
      <c r="POF259" s="29"/>
      <c r="POG259" s="29"/>
      <c r="POH259" s="29"/>
      <c r="POI259" s="29"/>
      <c r="POJ259" s="29"/>
      <c r="POK259" s="29"/>
      <c r="POL259" s="29"/>
      <c r="POM259" s="29"/>
      <c r="PON259" s="29"/>
      <c r="POO259" s="29"/>
      <c r="POP259" s="29"/>
      <c r="POQ259" s="29"/>
      <c r="POR259" s="29"/>
      <c r="POS259" s="29"/>
      <c r="POT259" s="29"/>
      <c r="POU259" s="29"/>
      <c r="POV259" s="29"/>
      <c r="POW259" s="29"/>
      <c r="POX259" s="29"/>
      <c r="POY259" s="29"/>
      <c r="POZ259" s="29"/>
      <c r="PPA259" s="29"/>
      <c r="PPB259" s="29"/>
      <c r="PPC259" s="29"/>
      <c r="PPD259" s="29"/>
      <c r="PPE259" s="29"/>
      <c r="PPF259" s="29"/>
      <c r="PPG259" s="29"/>
      <c r="PPH259" s="29"/>
      <c r="PPI259" s="29"/>
      <c r="PPJ259" s="29"/>
      <c r="PPK259" s="29"/>
      <c r="PPL259" s="29"/>
      <c r="PPM259" s="29"/>
      <c r="PPN259" s="29"/>
      <c r="PPO259" s="29"/>
      <c r="PPP259" s="29"/>
      <c r="PPQ259" s="29"/>
      <c r="PPR259" s="29"/>
      <c r="PPS259" s="29"/>
      <c r="PPT259" s="29"/>
      <c r="PPU259" s="29"/>
      <c r="PPV259" s="29"/>
      <c r="PPW259" s="29"/>
      <c r="PPX259" s="29"/>
      <c r="PPY259" s="29"/>
      <c r="PPZ259" s="29"/>
      <c r="PQA259" s="29"/>
      <c r="PQB259" s="29"/>
      <c r="PQC259" s="29"/>
      <c r="PQD259" s="29"/>
      <c r="PQE259" s="29"/>
      <c r="PQF259" s="29"/>
      <c r="PQG259" s="29"/>
      <c r="PQH259" s="29"/>
      <c r="PQI259" s="29"/>
      <c r="PQJ259" s="29"/>
      <c r="PQK259" s="29"/>
      <c r="PQL259" s="29"/>
      <c r="PQM259" s="29"/>
      <c r="PQN259" s="29"/>
      <c r="PQO259" s="29"/>
      <c r="PQP259" s="29"/>
      <c r="PQQ259" s="29"/>
      <c r="PQR259" s="29"/>
      <c r="PQS259" s="29"/>
      <c r="PQT259" s="29"/>
      <c r="PQU259" s="29"/>
      <c r="PQV259" s="29"/>
      <c r="PQW259" s="29"/>
      <c r="PQX259" s="29"/>
      <c r="PQY259" s="29"/>
      <c r="PQZ259" s="29"/>
      <c r="PRA259" s="29"/>
      <c r="PRB259" s="29"/>
      <c r="PRC259" s="29"/>
      <c r="PRD259" s="29"/>
      <c r="PRE259" s="29"/>
      <c r="PRF259" s="29"/>
      <c r="PRG259" s="29"/>
      <c r="PRH259" s="29"/>
      <c r="PRI259" s="29"/>
      <c r="PRJ259" s="29"/>
      <c r="PRK259" s="29"/>
      <c r="PRL259" s="29"/>
      <c r="PRM259" s="29"/>
      <c r="PRN259" s="29"/>
      <c r="PRO259" s="29"/>
      <c r="PRP259" s="29"/>
      <c r="PRQ259" s="29"/>
      <c r="PRR259" s="29"/>
      <c r="PRS259" s="29"/>
      <c r="PRT259" s="29"/>
      <c r="PRU259" s="29"/>
      <c r="PRV259" s="29"/>
      <c r="PRW259" s="29"/>
      <c r="PRX259" s="29"/>
      <c r="PRY259" s="29"/>
      <c r="PRZ259" s="29"/>
      <c r="PSA259" s="29"/>
      <c r="PSB259" s="29"/>
      <c r="PSC259" s="29"/>
      <c r="PSD259" s="29"/>
      <c r="PSE259" s="29"/>
      <c r="PSF259" s="29"/>
      <c r="PSG259" s="29"/>
      <c r="PSH259" s="29"/>
      <c r="PSI259" s="29"/>
      <c r="PSJ259" s="29"/>
      <c r="PSK259" s="29"/>
      <c r="PSL259" s="29"/>
      <c r="PSM259" s="29"/>
      <c r="PSN259" s="29"/>
      <c r="PSO259" s="29"/>
      <c r="PSP259" s="29"/>
      <c r="PSQ259" s="29"/>
      <c r="PSR259" s="29"/>
      <c r="PSS259" s="29"/>
      <c r="PST259" s="29"/>
      <c r="PSU259" s="29"/>
      <c r="PSV259" s="29"/>
      <c r="PSW259" s="29"/>
      <c r="PSX259" s="29"/>
      <c r="PSY259" s="29"/>
      <c r="PSZ259" s="29"/>
      <c r="PTA259" s="29"/>
      <c r="PTB259" s="29"/>
      <c r="PTC259" s="29"/>
      <c r="PTD259" s="29"/>
      <c r="PTE259" s="29"/>
      <c r="PTF259" s="29"/>
      <c r="PTG259" s="29"/>
      <c r="PTH259" s="29"/>
      <c r="PTI259" s="29"/>
      <c r="PTJ259" s="29"/>
      <c r="PTK259" s="29"/>
      <c r="PTL259" s="29"/>
      <c r="PTM259" s="29"/>
      <c r="PTN259" s="29"/>
      <c r="PTO259" s="29"/>
      <c r="PTP259" s="29"/>
      <c r="PTQ259" s="29"/>
      <c r="PTR259" s="29"/>
      <c r="PTS259" s="29"/>
      <c r="PTT259" s="29"/>
      <c r="PTU259" s="29"/>
      <c r="PTV259" s="29"/>
      <c r="PTW259" s="29"/>
      <c r="PTX259" s="29"/>
      <c r="PTY259" s="29"/>
      <c r="PTZ259" s="29"/>
      <c r="PUA259" s="29"/>
      <c r="PUB259" s="29"/>
      <c r="PUC259" s="29"/>
      <c r="PUD259" s="29"/>
      <c r="PUE259" s="29"/>
      <c r="PUF259" s="29"/>
      <c r="PUG259" s="29"/>
      <c r="PUH259" s="29"/>
      <c r="PUI259" s="29"/>
      <c r="PUJ259" s="29"/>
      <c r="PUK259" s="29"/>
      <c r="PUL259" s="29"/>
      <c r="PUM259" s="29"/>
      <c r="PUN259" s="29"/>
      <c r="PUO259" s="29"/>
      <c r="PUP259" s="29"/>
      <c r="PUQ259" s="29"/>
      <c r="PUR259" s="29"/>
      <c r="PUS259" s="29"/>
      <c r="PUT259" s="29"/>
      <c r="PUU259" s="29"/>
      <c r="PUV259" s="29"/>
      <c r="PUW259" s="29"/>
      <c r="PUX259" s="29"/>
      <c r="PUY259" s="29"/>
      <c r="PUZ259" s="29"/>
      <c r="PVA259" s="29"/>
      <c r="PVB259" s="29"/>
      <c r="PVC259" s="29"/>
      <c r="PVD259" s="29"/>
      <c r="PVE259" s="29"/>
      <c r="PVF259" s="29"/>
      <c r="PVG259" s="29"/>
      <c r="PVH259" s="29"/>
      <c r="PVI259" s="29"/>
      <c r="PVJ259" s="29"/>
      <c r="PVK259" s="29"/>
      <c r="PVL259" s="29"/>
      <c r="PVM259" s="29"/>
      <c r="PVN259" s="29"/>
      <c r="PVO259" s="29"/>
      <c r="PVP259" s="29"/>
      <c r="PVQ259" s="29"/>
      <c r="PVR259" s="29"/>
      <c r="PVS259" s="29"/>
      <c r="PVT259" s="29"/>
      <c r="PVU259" s="29"/>
      <c r="PVV259" s="29"/>
      <c r="PVW259" s="29"/>
      <c r="PVX259" s="29"/>
      <c r="PVY259" s="29"/>
      <c r="PVZ259" s="29"/>
      <c r="PWA259" s="29"/>
      <c r="PWB259" s="29"/>
      <c r="PWC259" s="29"/>
      <c r="PWD259" s="29"/>
      <c r="PWE259" s="29"/>
      <c r="PWF259" s="29"/>
      <c r="PWG259" s="29"/>
      <c r="PWH259" s="29"/>
      <c r="PWI259" s="29"/>
      <c r="PWJ259" s="29"/>
      <c r="PWK259" s="29"/>
      <c r="PWL259" s="29"/>
      <c r="PWM259" s="29"/>
      <c r="PWN259" s="29"/>
      <c r="PWO259" s="29"/>
      <c r="PWP259" s="29"/>
      <c r="PWQ259" s="29"/>
      <c r="PWR259" s="29"/>
      <c r="PWS259" s="29"/>
      <c r="PWT259" s="29"/>
      <c r="PWU259" s="29"/>
      <c r="PWV259" s="29"/>
      <c r="PWW259" s="29"/>
      <c r="PWX259" s="29"/>
      <c r="PWY259" s="29"/>
      <c r="PWZ259" s="29"/>
      <c r="PXA259" s="29"/>
      <c r="PXB259" s="29"/>
      <c r="PXC259" s="29"/>
      <c r="PXD259" s="29"/>
      <c r="PXE259" s="29"/>
      <c r="PXF259" s="29"/>
      <c r="PXG259" s="29"/>
      <c r="PXH259" s="29"/>
      <c r="PXI259" s="29"/>
      <c r="PXJ259" s="29"/>
      <c r="PXK259" s="29"/>
      <c r="PXL259" s="29"/>
      <c r="PXM259" s="29"/>
      <c r="PXN259" s="29"/>
      <c r="PXO259" s="29"/>
      <c r="PXP259" s="29"/>
      <c r="PXQ259" s="29"/>
      <c r="PXR259" s="29"/>
      <c r="PXS259" s="29"/>
      <c r="PXT259" s="29"/>
      <c r="PXU259" s="29"/>
      <c r="PXV259" s="29"/>
      <c r="PXW259" s="29"/>
      <c r="PXX259" s="29"/>
      <c r="PXY259" s="29"/>
      <c r="PXZ259" s="29"/>
      <c r="PYA259" s="29"/>
      <c r="PYB259" s="29"/>
      <c r="PYC259" s="29"/>
      <c r="PYD259" s="29"/>
      <c r="PYE259" s="29"/>
      <c r="PYF259" s="29"/>
      <c r="PYG259" s="29"/>
      <c r="PYH259" s="29"/>
      <c r="PYI259" s="29"/>
      <c r="PYJ259" s="29"/>
      <c r="PYK259" s="29"/>
      <c r="PYL259" s="29"/>
      <c r="PYM259" s="29"/>
      <c r="PYN259" s="29"/>
      <c r="PYO259" s="29"/>
      <c r="PYP259" s="29"/>
      <c r="PYQ259" s="29"/>
      <c r="PYR259" s="29"/>
      <c r="PYS259" s="29"/>
      <c r="PYT259" s="29"/>
      <c r="PYU259" s="29"/>
      <c r="PYV259" s="29"/>
      <c r="PYW259" s="29"/>
      <c r="PYX259" s="29"/>
      <c r="PYY259" s="29"/>
      <c r="PYZ259" s="29"/>
      <c r="PZA259" s="29"/>
      <c r="PZB259" s="29"/>
      <c r="PZC259" s="29"/>
      <c r="PZD259" s="29"/>
      <c r="PZE259" s="29"/>
      <c r="PZF259" s="29"/>
      <c r="PZG259" s="29"/>
      <c r="PZH259" s="29"/>
      <c r="PZI259" s="29"/>
      <c r="PZJ259" s="29"/>
      <c r="PZK259" s="29"/>
      <c r="PZL259" s="29"/>
      <c r="PZM259" s="29"/>
      <c r="PZN259" s="29"/>
      <c r="PZO259" s="29"/>
      <c r="PZP259" s="29"/>
      <c r="PZQ259" s="29"/>
      <c r="PZR259" s="29"/>
      <c r="PZS259" s="29"/>
      <c r="PZT259" s="29"/>
      <c r="PZU259" s="29"/>
      <c r="PZV259" s="29"/>
      <c r="PZW259" s="29"/>
      <c r="PZX259" s="29"/>
      <c r="PZY259" s="29"/>
      <c r="PZZ259" s="29"/>
      <c r="QAA259" s="29"/>
      <c r="QAB259" s="29"/>
      <c r="QAC259" s="29"/>
      <c r="QAD259" s="29"/>
      <c r="QAE259" s="29"/>
      <c r="QAF259" s="29"/>
      <c r="QAG259" s="29"/>
      <c r="QAH259" s="29"/>
      <c r="QAI259" s="29"/>
      <c r="QAJ259" s="29"/>
      <c r="QAK259" s="29"/>
      <c r="QAL259" s="29"/>
      <c r="QAM259" s="29"/>
      <c r="QAN259" s="29"/>
      <c r="QAO259" s="29"/>
      <c r="QAP259" s="29"/>
      <c r="QAQ259" s="29"/>
      <c r="QAR259" s="29"/>
      <c r="QAS259" s="29"/>
      <c r="QAT259" s="29"/>
      <c r="QAU259" s="29"/>
      <c r="QAV259" s="29"/>
      <c r="QAW259" s="29"/>
      <c r="QAX259" s="29"/>
      <c r="QAY259" s="29"/>
      <c r="QAZ259" s="29"/>
      <c r="QBA259" s="29"/>
      <c r="QBB259" s="29"/>
      <c r="QBC259" s="29"/>
      <c r="QBD259" s="29"/>
      <c r="QBE259" s="29"/>
      <c r="QBF259" s="29"/>
      <c r="QBG259" s="29"/>
      <c r="QBH259" s="29"/>
      <c r="QBI259" s="29"/>
      <c r="QBJ259" s="29"/>
      <c r="QBK259" s="29"/>
      <c r="QBL259" s="29"/>
      <c r="QBM259" s="29"/>
      <c r="QBN259" s="29"/>
      <c r="QBO259" s="29"/>
      <c r="QBP259" s="29"/>
      <c r="QBQ259" s="29"/>
      <c r="QBR259" s="29"/>
      <c r="QBS259" s="29"/>
      <c r="QBT259" s="29"/>
      <c r="QBU259" s="29"/>
      <c r="QBV259" s="29"/>
      <c r="QBW259" s="29"/>
      <c r="QBX259" s="29"/>
      <c r="QBY259" s="29"/>
      <c r="QBZ259" s="29"/>
      <c r="QCA259" s="29"/>
      <c r="QCB259" s="29"/>
      <c r="QCC259" s="29"/>
      <c r="QCD259" s="29"/>
      <c r="QCE259" s="29"/>
      <c r="QCF259" s="29"/>
      <c r="QCG259" s="29"/>
      <c r="QCH259" s="29"/>
      <c r="QCI259" s="29"/>
      <c r="QCJ259" s="29"/>
      <c r="QCK259" s="29"/>
      <c r="QCL259" s="29"/>
      <c r="QCM259" s="29"/>
      <c r="QCN259" s="29"/>
      <c r="QCO259" s="29"/>
      <c r="QCP259" s="29"/>
      <c r="QCQ259" s="29"/>
      <c r="QCR259" s="29"/>
      <c r="QCS259" s="29"/>
      <c r="QCT259" s="29"/>
      <c r="QCU259" s="29"/>
      <c r="QCV259" s="29"/>
      <c r="QCW259" s="29"/>
      <c r="QCX259" s="29"/>
      <c r="QCY259" s="29"/>
      <c r="QCZ259" s="29"/>
      <c r="QDA259" s="29"/>
      <c r="QDB259" s="29"/>
      <c r="QDC259" s="29"/>
      <c r="QDD259" s="29"/>
      <c r="QDE259" s="29"/>
      <c r="QDF259" s="29"/>
      <c r="QDG259" s="29"/>
      <c r="QDH259" s="29"/>
      <c r="QDI259" s="29"/>
      <c r="QDJ259" s="29"/>
      <c r="QDK259" s="29"/>
      <c r="QDL259" s="29"/>
      <c r="QDM259" s="29"/>
      <c r="QDN259" s="29"/>
      <c r="QDO259" s="29"/>
      <c r="QDP259" s="29"/>
      <c r="QDQ259" s="29"/>
      <c r="QDR259" s="29"/>
      <c r="QDS259" s="29"/>
      <c r="QDT259" s="29"/>
      <c r="QDU259" s="29"/>
      <c r="QDV259" s="29"/>
      <c r="QDW259" s="29"/>
      <c r="QDX259" s="29"/>
      <c r="QDY259" s="29"/>
      <c r="QDZ259" s="29"/>
      <c r="QEA259" s="29"/>
      <c r="QEB259" s="29"/>
      <c r="QEC259" s="29"/>
      <c r="QED259" s="29"/>
      <c r="QEE259" s="29"/>
      <c r="QEF259" s="29"/>
      <c r="QEG259" s="29"/>
      <c r="QEH259" s="29"/>
      <c r="QEI259" s="29"/>
      <c r="QEJ259" s="29"/>
      <c r="QEK259" s="29"/>
      <c r="QEL259" s="29"/>
      <c r="QEM259" s="29"/>
      <c r="QEN259" s="29"/>
      <c r="QEO259" s="29"/>
      <c r="QEP259" s="29"/>
      <c r="QEQ259" s="29"/>
      <c r="QER259" s="29"/>
      <c r="QES259" s="29"/>
      <c r="QET259" s="29"/>
      <c r="QEU259" s="29"/>
      <c r="QEV259" s="29"/>
      <c r="QEW259" s="29"/>
      <c r="QEX259" s="29"/>
      <c r="QEY259" s="29"/>
      <c r="QEZ259" s="29"/>
      <c r="QFA259" s="29"/>
      <c r="QFB259" s="29"/>
      <c r="QFC259" s="29"/>
      <c r="QFD259" s="29"/>
      <c r="QFE259" s="29"/>
      <c r="QFF259" s="29"/>
      <c r="QFG259" s="29"/>
      <c r="QFH259" s="29"/>
      <c r="QFI259" s="29"/>
      <c r="QFJ259" s="29"/>
      <c r="QFK259" s="29"/>
      <c r="QFL259" s="29"/>
      <c r="QFM259" s="29"/>
      <c r="QFN259" s="29"/>
      <c r="QFO259" s="29"/>
      <c r="QFP259" s="29"/>
      <c r="QFQ259" s="29"/>
      <c r="QFR259" s="29"/>
      <c r="QFS259" s="29"/>
      <c r="QFT259" s="29"/>
      <c r="QFU259" s="29"/>
      <c r="QFV259" s="29"/>
      <c r="QFW259" s="29"/>
      <c r="QFX259" s="29"/>
      <c r="QFY259" s="29"/>
      <c r="QFZ259" s="29"/>
      <c r="QGA259" s="29"/>
      <c r="QGB259" s="29"/>
      <c r="QGC259" s="29"/>
      <c r="QGD259" s="29"/>
      <c r="QGE259" s="29"/>
      <c r="QGF259" s="29"/>
      <c r="QGG259" s="29"/>
      <c r="QGH259" s="29"/>
      <c r="QGI259" s="29"/>
      <c r="QGJ259" s="29"/>
      <c r="QGK259" s="29"/>
      <c r="QGL259" s="29"/>
      <c r="QGM259" s="29"/>
      <c r="QGN259" s="29"/>
      <c r="QGO259" s="29"/>
      <c r="QGP259" s="29"/>
      <c r="QGQ259" s="29"/>
      <c r="QGR259" s="29"/>
      <c r="QGS259" s="29"/>
      <c r="QGT259" s="29"/>
      <c r="QGU259" s="29"/>
      <c r="QGV259" s="29"/>
      <c r="QGW259" s="29"/>
      <c r="QGX259" s="29"/>
      <c r="QGY259" s="29"/>
      <c r="QGZ259" s="29"/>
      <c r="QHA259" s="29"/>
      <c r="QHB259" s="29"/>
      <c r="QHC259" s="29"/>
      <c r="QHD259" s="29"/>
      <c r="QHE259" s="29"/>
      <c r="QHF259" s="29"/>
      <c r="QHG259" s="29"/>
      <c r="QHH259" s="29"/>
      <c r="QHI259" s="29"/>
      <c r="QHJ259" s="29"/>
      <c r="QHK259" s="29"/>
      <c r="QHL259" s="29"/>
      <c r="QHM259" s="29"/>
      <c r="QHN259" s="29"/>
      <c r="QHO259" s="29"/>
      <c r="QHP259" s="29"/>
      <c r="QHQ259" s="29"/>
      <c r="QHR259" s="29"/>
      <c r="QHS259" s="29"/>
      <c r="QHT259" s="29"/>
      <c r="QHU259" s="29"/>
      <c r="QHV259" s="29"/>
      <c r="QHW259" s="29"/>
      <c r="QHX259" s="29"/>
      <c r="QHY259" s="29"/>
      <c r="QHZ259" s="29"/>
      <c r="QIA259" s="29"/>
      <c r="QIB259" s="29"/>
      <c r="QIC259" s="29"/>
      <c r="QID259" s="29"/>
      <c r="QIE259" s="29"/>
      <c r="QIF259" s="29"/>
      <c r="QIG259" s="29"/>
      <c r="QIH259" s="29"/>
      <c r="QII259" s="29"/>
      <c r="QIJ259" s="29"/>
      <c r="QIK259" s="29"/>
      <c r="QIL259" s="29"/>
      <c r="QIM259" s="29"/>
      <c r="QIN259" s="29"/>
      <c r="QIO259" s="29"/>
      <c r="QIP259" s="29"/>
      <c r="QIQ259" s="29"/>
      <c r="QIR259" s="29"/>
      <c r="QIS259" s="29"/>
      <c r="QIT259" s="29"/>
      <c r="QIU259" s="29"/>
      <c r="QIV259" s="29"/>
      <c r="QIW259" s="29"/>
      <c r="QIX259" s="29"/>
      <c r="QIY259" s="29"/>
      <c r="QIZ259" s="29"/>
      <c r="QJA259" s="29"/>
      <c r="QJB259" s="29"/>
      <c r="QJC259" s="29"/>
      <c r="QJD259" s="29"/>
      <c r="QJE259" s="29"/>
      <c r="QJF259" s="29"/>
      <c r="QJG259" s="29"/>
      <c r="QJH259" s="29"/>
      <c r="QJI259" s="29"/>
      <c r="QJJ259" s="29"/>
      <c r="QJK259" s="29"/>
      <c r="QJL259" s="29"/>
      <c r="QJM259" s="29"/>
      <c r="QJN259" s="29"/>
      <c r="QJO259" s="29"/>
      <c r="QJP259" s="29"/>
      <c r="QJQ259" s="29"/>
      <c r="QJR259" s="29"/>
      <c r="QJS259" s="29"/>
      <c r="QJT259" s="29"/>
      <c r="QJU259" s="29"/>
      <c r="QJV259" s="29"/>
      <c r="QJW259" s="29"/>
      <c r="QJX259" s="29"/>
      <c r="QJY259" s="29"/>
      <c r="QJZ259" s="29"/>
      <c r="QKA259" s="29"/>
      <c r="QKB259" s="29"/>
      <c r="QKC259" s="29"/>
      <c r="QKD259" s="29"/>
      <c r="QKE259" s="29"/>
      <c r="QKF259" s="29"/>
      <c r="QKG259" s="29"/>
      <c r="QKH259" s="29"/>
      <c r="QKI259" s="29"/>
      <c r="QKJ259" s="29"/>
      <c r="QKK259" s="29"/>
      <c r="QKL259" s="29"/>
      <c r="QKM259" s="29"/>
      <c r="QKN259" s="29"/>
      <c r="QKO259" s="29"/>
      <c r="QKP259" s="29"/>
      <c r="QKQ259" s="29"/>
      <c r="QKR259" s="29"/>
      <c r="QKS259" s="29"/>
      <c r="QKT259" s="29"/>
      <c r="QKU259" s="29"/>
      <c r="QKV259" s="29"/>
      <c r="QKW259" s="29"/>
      <c r="QKX259" s="29"/>
      <c r="QKY259" s="29"/>
      <c r="QKZ259" s="29"/>
      <c r="QLA259" s="29"/>
      <c r="QLB259" s="29"/>
      <c r="QLC259" s="29"/>
      <c r="QLD259" s="29"/>
      <c r="QLE259" s="29"/>
      <c r="QLF259" s="29"/>
      <c r="QLG259" s="29"/>
      <c r="QLH259" s="29"/>
      <c r="QLI259" s="29"/>
      <c r="QLJ259" s="29"/>
      <c r="QLK259" s="29"/>
      <c r="QLL259" s="29"/>
      <c r="QLM259" s="29"/>
      <c r="QLN259" s="29"/>
      <c r="QLO259" s="29"/>
      <c r="QLP259" s="29"/>
      <c r="QLQ259" s="29"/>
      <c r="QLR259" s="29"/>
      <c r="QLS259" s="29"/>
      <c r="QLT259" s="29"/>
      <c r="QLU259" s="29"/>
      <c r="QLV259" s="29"/>
      <c r="QLW259" s="29"/>
      <c r="QLX259" s="29"/>
      <c r="QLY259" s="29"/>
      <c r="QLZ259" s="29"/>
      <c r="QMA259" s="29"/>
      <c r="QMB259" s="29"/>
      <c r="QMC259" s="29"/>
      <c r="QMD259" s="29"/>
      <c r="QME259" s="29"/>
      <c r="QMF259" s="29"/>
      <c r="QMG259" s="29"/>
      <c r="QMH259" s="29"/>
      <c r="QMI259" s="29"/>
      <c r="QMJ259" s="29"/>
      <c r="QMK259" s="29"/>
      <c r="QML259" s="29"/>
      <c r="QMM259" s="29"/>
      <c r="QMN259" s="29"/>
      <c r="QMO259" s="29"/>
      <c r="QMP259" s="29"/>
      <c r="QMQ259" s="29"/>
      <c r="QMR259" s="29"/>
      <c r="QMS259" s="29"/>
      <c r="QMT259" s="29"/>
      <c r="QMU259" s="29"/>
      <c r="QMV259" s="29"/>
      <c r="QMW259" s="29"/>
      <c r="QMX259" s="29"/>
      <c r="QMY259" s="29"/>
      <c r="QMZ259" s="29"/>
      <c r="QNA259" s="29"/>
      <c r="QNB259" s="29"/>
      <c r="QNC259" s="29"/>
      <c r="QND259" s="29"/>
      <c r="QNE259" s="29"/>
      <c r="QNF259" s="29"/>
      <c r="QNG259" s="29"/>
      <c r="QNH259" s="29"/>
      <c r="QNI259" s="29"/>
      <c r="QNJ259" s="29"/>
      <c r="QNK259" s="29"/>
      <c r="QNL259" s="29"/>
      <c r="QNM259" s="29"/>
      <c r="QNN259" s="29"/>
      <c r="QNO259" s="29"/>
      <c r="QNP259" s="29"/>
      <c r="QNQ259" s="29"/>
      <c r="QNR259" s="29"/>
      <c r="QNS259" s="29"/>
      <c r="QNT259" s="29"/>
      <c r="QNU259" s="29"/>
      <c r="QNV259" s="29"/>
      <c r="QNW259" s="29"/>
      <c r="QNX259" s="29"/>
      <c r="QNY259" s="29"/>
      <c r="QNZ259" s="29"/>
      <c r="QOA259" s="29"/>
      <c r="QOB259" s="29"/>
      <c r="QOC259" s="29"/>
      <c r="QOD259" s="29"/>
      <c r="QOE259" s="29"/>
      <c r="QOF259" s="29"/>
      <c r="QOG259" s="29"/>
      <c r="QOH259" s="29"/>
      <c r="QOI259" s="29"/>
      <c r="QOJ259" s="29"/>
      <c r="QOK259" s="29"/>
      <c r="QOL259" s="29"/>
      <c r="QOM259" s="29"/>
      <c r="QON259" s="29"/>
      <c r="QOO259" s="29"/>
      <c r="QOP259" s="29"/>
      <c r="QOQ259" s="29"/>
      <c r="QOR259" s="29"/>
      <c r="QOS259" s="29"/>
      <c r="QOT259" s="29"/>
      <c r="QOU259" s="29"/>
      <c r="QOV259" s="29"/>
      <c r="QOW259" s="29"/>
      <c r="QOX259" s="29"/>
      <c r="QOY259" s="29"/>
      <c r="QOZ259" s="29"/>
      <c r="QPA259" s="29"/>
      <c r="QPB259" s="29"/>
      <c r="QPC259" s="29"/>
      <c r="QPD259" s="29"/>
      <c r="QPE259" s="29"/>
      <c r="QPF259" s="29"/>
      <c r="QPG259" s="29"/>
      <c r="QPH259" s="29"/>
      <c r="QPI259" s="29"/>
      <c r="QPJ259" s="29"/>
      <c r="QPK259" s="29"/>
      <c r="QPL259" s="29"/>
      <c r="QPM259" s="29"/>
      <c r="QPN259" s="29"/>
      <c r="QPO259" s="29"/>
      <c r="QPP259" s="29"/>
      <c r="QPQ259" s="29"/>
      <c r="QPR259" s="29"/>
      <c r="QPS259" s="29"/>
      <c r="QPT259" s="29"/>
      <c r="QPU259" s="29"/>
      <c r="QPV259" s="29"/>
      <c r="QPW259" s="29"/>
      <c r="QPX259" s="29"/>
      <c r="QPY259" s="29"/>
      <c r="QPZ259" s="29"/>
      <c r="QQA259" s="29"/>
      <c r="QQB259" s="29"/>
      <c r="QQC259" s="29"/>
      <c r="QQD259" s="29"/>
      <c r="QQE259" s="29"/>
      <c r="QQF259" s="29"/>
      <c r="QQG259" s="29"/>
      <c r="QQH259" s="29"/>
      <c r="QQI259" s="29"/>
      <c r="QQJ259" s="29"/>
      <c r="QQK259" s="29"/>
      <c r="QQL259" s="29"/>
      <c r="QQM259" s="29"/>
      <c r="QQN259" s="29"/>
      <c r="QQO259" s="29"/>
      <c r="QQP259" s="29"/>
      <c r="QQQ259" s="29"/>
      <c r="QQR259" s="29"/>
      <c r="QQS259" s="29"/>
      <c r="QQT259" s="29"/>
      <c r="QQU259" s="29"/>
      <c r="QQV259" s="29"/>
      <c r="QQW259" s="29"/>
      <c r="QQX259" s="29"/>
      <c r="QQY259" s="29"/>
      <c r="QQZ259" s="29"/>
      <c r="QRA259" s="29"/>
      <c r="QRB259" s="29"/>
      <c r="QRC259" s="29"/>
      <c r="QRD259" s="29"/>
      <c r="QRE259" s="29"/>
      <c r="QRF259" s="29"/>
      <c r="QRG259" s="29"/>
      <c r="QRH259" s="29"/>
      <c r="QRI259" s="29"/>
      <c r="QRJ259" s="29"/>
      <c r="QRK259" s="29"/>
      <c r="QRL259" s="29"/>
      <c r="QRM259" s="29"/>
      <c r="QRN259" s="29"/>
      <c r="QRO259" s="29"/>
      <c r="QRP259" s="29"/>
      <c r="QRQ259" s="29"/>
      <c r="QRR259" s="29"/>
      <c r="QRS259" s="29"/>
      <c r="QRT259" s="29"/>
      <c r="QRU259" s="29"/>
      <c r="QRV259" s="29"/>
      <c r="QRW259" s="29"/>
      <c r="QRX259" s="29"/>
      <c r="QRY259" s="29"/>
      <c r="QRZ259" s="29"/>
      <c r="QSA259" s="29"/>
      <c r="QSB259" s="29"/>
      <c r="QSC259" s="29"/>
      <c r="QSD259" s="29"/>
      <c r="QSE259" s="29"/>
      <c r="QSF259" s="29"/>
      <c r="QSG259" s="29"/>
      <c r="QSH259" s="29"/>
      <c r="QSI259" s="29"/>
      <c r="QSJ259" s="29"/>
      <c r="QSK259" s="29"/>
      <c r="QSL259" s="29"/>
      <c r="QSM259" s="29"/>
      <c r="QSN259" s="29"/>
      <c r="QSO259" s="29"/>
      <c r="QSP259" s="29"/>
      <c r="QSQ259" s="29"/>
      <c r="QSR259" s="29"/>
      <c r="QSS259" s="29"/>
      <c r="QST259" s="29"/>
      <c r="QSU259" s="29"/>
      <c r="QSV259" s="29"/>
      <c r="QSW259" s="29"/>
      <c r="QSX259" s="29"/>
      <c r="QSY259" s="29"/>
      <c r="QSZ259" s="29"/>
      <c r="QTA259" s="29"/>
      <c r="QTB259" s="29"/>
      <c r="QTC259" s="29"/>
      <c r="QTD259" s="29"/>
      <c r="QTE259" s="29"/>
      <c r="QTF259" s="29"/>
      <c r="QTG259" s="29"/>
      <c r="QTH259" s="29"/>
      <c r="QTI259" s="29"/>
      <c r="QTJ259" s="29"/>
      <c r="QTK259" s="29"/>
      <c r="QTL259" s="29"/>
      <c r="QTM259" s="29"/>
      <c r="QTN259" s="29"/>
      <c r="QTO259" s="29"/>
      <c r="QTP259" s="29"/>
      <c r="QTQ259" s="29"/>
      <c r="QTR259" s="29"/>
      <c r="QTS259" s="29"/>
      <c r="QTT259" s="29"/>
      <c r="QTU259" s="29"/>
      <c r="QTV259" s="29"/>
      <c r="QTW259" s="29"/>
      <c r="QTX259" s="29"/>
      <c r="QTY259" s="29"/>
      <c r="QTZ259" s="29"/>
      <c r="QUA259" s="29"/>
      <c r="QUB259" s="29"/>
      <c r="QUC259" s="29"/>
      <c r="QUD259" s="29"/>
      <c r="QUE259" s="29"/>
      <c r="QUF259" s="29"/>
      <c r="QUG259" s="29"/>
      <c r="QUH259" s="29"/>
      <c r="QUI259" s="29"/>
      <c r="QUJ259" s="29"/>
      <c r="QUK259" s="29"/>
      <c r="QUL259" s="29"/>
      <c r="QUM259" s="29"/>
      <c r="QUN259" s="29"/>
      <c r="QUO259" s="29"/>
      <c r="QUP259" s="29"/>
      <c r="QUQ259" s="29"/>
      <c r="QUR259" s="29"/>
      <c r="QUS259" s="29"/>
      <c r="QUT259" s="29"/>
      <c r="QUU259" s="29"/>
      <c r="QUV259" s="29"/>
      <c r="QUW259" s="29"/>
      <c r="QUX259" s="29"/>
      <c r="QUY259" s="29"/>
      <c r="QUZ259" s="29"/>
      <c r="QVA259" s="29"/>
      <c r="QVB259" s="29"/>
      <c r="QVC259" s="29"/>
      <c r="QVD259" s="29"/>
      <c r="QVE259" s="29"/>
      <c r="QVF259" s="29"/>
      <c r="QVG259" s="29"/>
      <c r="QVH259" s="29"/>
      <c r="QVI259" s="29"/>
      <c r="QVJ259" s="29"/>
      <c r="QVK259" s="29"/>
      <c r="QVL259" s="29"/>
      <c r="QVM259" s="29"/>
      <c r="QVN259" s="29"/>
      <c r="QVO259" s="29"/>
      <c r="QVP259" s="29"/>
      <c r="QVQ259" s="29"/>
      <c r="QVR259" s="29"/>
      <c r="QVS259" s="29"/>
      <c r="QVT259" s="29"/>
      <c r="QVU259" s="29"/>
      <c r="QVV259" s="29"/>
      <c r="QVW259" s="29"/>
      <c r="QVX259" s="29"/>
      <c r="QVY259" s="29"/>
      <c r="QVZ259" s="29"/>
      <c r="QWA259" s="29"/>
      <c r="QWB259" s="29"/>
      <c r="QWC259" s="29"/>
      <c r="QWD259" s="29"/>
      <c r="QWE259" s="29"/>
      <c r="QWF259" s="29"/>
      <c r="QWG259" s="29"/>
      <c r="QWH259" s="29"/>
      <c r="QWI259" s="29"/>
      <c r="QWJ259" s="29"/>
      <c r="QWK259" s="29"/>
      <c r="QWL259" s="29"/>
      <c r="QWM259" s="29"/>
      <c r="QWN259" s="29"/>
      <c r="QWO259" s="29"/>
      <c r="QWP259" s="29"/>
      <c r="QWQ259" s="29"/>
      <c r="QWR259" s="29"/>
      <c r="QWS259" s="29"/>
      <c r="QWT259" s="29"/>
      <c r="QWU259" s="29"/>
      <c r="QWV259" s="29"/>
      <c r="QWW259" s="29"/>
      <c r="QWX259" s="29"/>
      <c r="QWY259" s="29"/>
      <c r="QWZ259" s="29"/>
      <c r="QXA259" s="29"/>
      <c r="QXB259" s="29"/>
      <c r="QXC259" s="29"/>
      <c r="QXD259" s="29"/>
      <c r="QXE259" s="29"/>
      <c r="QXF259" s="29"/>
      <c r="QXG259" s="29"/>
      <c r="QXH259" s="29"/>
      <c r="QXI259" s="29"/>
      <c r="QXJ259" s="29"/>
      <c r="QXK259" s="29"/>
      <c r="QXL259" s="29"/>
      <c r="QXM259" s="29"/>
      <c r="QXN259" s="29"/>
      <c r="QXO259" s="29"/>
      <c r="QXP259" s="29"/>
      <c r="QXQ259" s="29"/>
      <c r="QXR259" s="29"/>
      <c r="QXS259" s="29"/>
      <c r="QXT259" s="29"/>
      <c r="QXU259" s="29"/>
      <c r="QXV259" s="29"/>
      <c r="QXW259" s="29"/>
      <c r="QXX259" s="29"/>
      <c r="QXY259" s="29"/>
      <c r="QXZ259" s="29"/>
      <c r="QYA259" s="29"/>
      <c r="QYB259" s="29"/>
      <c r="QYC259" s="29"/>
      <c r="QYD259" s="29"/>
      <c r="QYE259" s="29"/>
      <c r="QYF259" s="29"/>
      <c r="QYG259" s="29"/>
      <c r="QYH259" s="29"/>
      <c r="QYI259" s="29"/>
      <c r="QYJ259" s="29"/>
      <c r="QYK259" s="29"/>
      <c r="QYL259" s="29"/>
      <c r="QYM259" s="29"/>
      <c r="QYN259" s="29"/>
      <c r="QYO259" s="29"/>
      <c r="QYP259" s="29"/>
      <c r="QYQ259" s="29"/>
      <c r="QYR259" s="29"/>
      <c r="QYS259" s="29"/>
      <c r="QYT259" s="29"/>
      <c r="QYU259" s="29"/>
      <c r="QYV259" s="29"/>
      <c r="QYW259" s="29"/>
      <c r="QYX259" s="29"/>
      <c r="QYY259" s="29"/>
      <c r="QYZ259" s="29"/>
      <c r="QZA259" s="29"/>
      <c r="QZB259" s="29"/>
      <c r="QZC259" s="29"/>
      <c r="QZD259" s="29"/>
      <c r="QZE259" s="29"/>
      <c r="QZF259" s="29"/>
      <c r="QZG259" s="29"/>
      <c r="QZH259" s="29"/>
      <c r="QZI259" s="29"/>
      <c r="QZJ259" s="29"/>
      <c r="QZK259" s="29"/>
      <c r="QZL259" s="29"/>
      <c r="QZM259" s="29"/>
      <c r="QZN259" s="29"/>
      <c r="QZO259" s="29"/>
      <c r="QZP259" s="29"/>
      <c r="QZQ259" s="29"/>
      <c r="QZR259" s="29"/>
      <c r="QZS259" s="29"/>
      <c r="QZT259" s="29"/>
      <c r="QZU259" s="29"/>
      <c r="QZV259" s="29"/>
      <c r="QZW259" s="29"/>
      <c r="QZX259" s="29"/>
      <c r="QZY259" s="29"/>
      <c r="QZZ259" s="29"/>
      <c r="RAA259" s="29"/>
      <c r="RAB259" s="29"/>
      <c r="RAC259" s="29"/>
      <c r="RAD259" s="29"/>
      <c r="RAE259" s="29"/>
      <c r="RAF259" s="29"/>
      <c r="RAG259" s="29"/>
      <c r="RAH259" s="29"/>
      <c r="RAI259" s="29"/>
      <c r="RAJ259" s="29"/>
      <c r="RAK259" s="29"/>
      <c r="RAL259" s="29"/>
      <c r="RAM259" s="29"/>
      <c r="RAN259" s="29"/>
      <c r="RAO259" s="29"/>
      <c r="RAP259" s="29"/>
      <c r="RAQ259" s="29"/>
      <c r="RAR259" s="29"/>
      <c r="RAS259" s="29"/>
      <c r="RAT259" s="29"/>
      <c r="RAU259" s="29"/>
      <c r="RAV259" s="29"/>
      <c r="RAW259" s="29"/>
      <c r="RAX259" s="29"/>
      <c r="RAY259" s="29"/>
      <c r="RAZ259" s="29"/>
      <c r="RBA259" s="29"/>
      <c r="RBB259" s="29"/>
      <c r="RBC259" s="29"/>
      <c r="RBD259" s="29"/>
      <c r="RBE259" s="29"/>
      <c r="RBF259" s="29"/>
      <c r="RBG259" s="29"/>
      <c r="RBH259" s="29"/>
      <c r="RBI259" s="29"/>
      <c r="RBJ259" s="29"/>
      <c r="RBK259" s="29"/>
      <c r="RBL259" s="29"/>
      <c r="RBM259" s="29"/>
      <c r="RBN259" s="29"/>
      <c r="RBO259" s="29"/>
      <c r="RBP259" s="29"/>
      <c r="RBQ259" s="29"/>
      <c r="RBR259" s="29"/>
      <c r="RBS259" s="29"/>
      <c r="RBT259" s="29"/>
      <c r="RBU259" s="29"/>
      <c r="RBV259" s="29"/>
      <c r="RBW259" s="29"/>
      <c r="RBX259" s="29"/>
      <c r="RBY259" s="29"/>
      <c r="RBZ259" s="29"/>
      <c r="RCA259" s="29"/>
      <c r="RCB259" s="29"/>
      <c r="RCC259" s="29"/>
      <c r="RCD259" s="29"/>
      <c r="RCE259" s="29"/>
      <c r="RCF259" s="29"/>
      <c r="RCG259" s="29"/>
      <c r="RCH259" s="29"/>
      <c r="RCI259" s="29"/>
      <c r="RCJ259" s="29"/>
      <c r="RCK259" s="29"/>
      <c r="RCL259" s="29"/>
      <c r="RCM259" s="29"/>
      <c r="RCN259" s="29"/>
      <c r="RCO259" s="29"/>
      <c r="RCP259" s="29"/>
      <c r="RCQ259" s="29"/>
      <c r="RCR259" s="29"/>
      <c r="RCS259" s="29"/>
      <c r="RCT259" s="29"/>
      <c r="RCU259" s="29"/>
      <c r="RCV259" s="29"/>
      <c r="RCW259" s="29"/>
      <c r="RCX259" s="29"/>
      <c r="RCY259" s="29"/>
      <c r="RCZ259" s="29"/>
      <c r="RDA259" s="29"/>
      <c r="RDB259" s="29"/>
      <c r="RDC259" s="29"/>
      <c r="RDD259" s="29"/>
      <c r="RDE259" s="29"/>
      <c r="RDF259" s="29"/>
      <c r="RDG259" s="29"/>
      <c r="RDH259" s="29"/>
      <c r="RDI259" s="29"/>
      <c r="RDJ259" s="29"/>
      <c r="RDK259" s="29"/>
      <c r="RDL259" s="29"/>
      <c r="RDM259" s="29"/>
      <c r="RDN259" s="29"/>
      <c r="RDO259" s="29"/>
      <c r="RDP259" s="29"/>
      <c r="RDQ259" s="29"/>
      <c r="RDR259" s="29"/>
      <c r="RDS259" s="29"/>
      <c r="RDT259" s="29"/>
      <c r="RDU259" s="29"/>
      <c r="RDV259" s="29"/>
      <c r="RDW259" s="29"/>
      <c r="RDX259" s="29"/>
      <c r="RDY259" s="29"/>
      <c r="RDZ259" s="29"/>
      <c r="REA259" s="29"/>
      <c r="REB259" s="29"/>
      <c r="REC259" s="29"/>
      <c r="RED259" s="29"/>
      <c r="REE259" s="29"/>
      <c r="REF259" s="29"/>
      <c r="REG259" s="29"/>
      <c r="REH259" s="29"/>
      <c r="REI259" s="29"/>
      <c r="REJ259" s="29"/>
      <c r="REK259" s="29"/>
      <c r="REL259" s="29"/>
      <c r="REM259" s="29"/>
      <c r="REN259" s="29"/>
      <c r="REO259" s="29"/>
      <c r="REP259" s="29"/>
      <c r="REQ259" s="29"/>
      <c r="RER259" s="29"/>
      <c r="RES259" s="29"/>
      <c r="RET259" s="29"/>
      <c r="REU259" s="29"/>
      <c r="REV259" s="29"/>
      <c r="REW259" s="29"/>
      <c r="REX259" s="29"/>
      <c r="REY259" s="29"/>
      <c r="REZ259" s="29"/>
      <c r="RFA259" s="29"/>
      <c r="RFB259" s="29"/>
      <c r="RFC259" s="29"/>
      <c r="RFD259" s="29"/>
      <c r="RFE259" s="29"/>
      <c r="RFF259" s="29"/>
      <c r="RFG259" s="29"/>
      <c r="RFH259" s="29"/>
      <c r="RFI259" s="29"/>
      <c r="RFJ259" s="29"/>
      <c r="RFK259" s="29"/>
      <c r="RFL259" s="29"/>
      <c r="RFM259" s="29"/>
      <c r="RFN259" s="29"/>
      <c r="RFO259" s="29"/>
      <c r="RFP259" s="29"/>
      <c r="RFQ259" s="29"/>
      <c r="RFR259" s="29"/>
      <c r="RFS259" s="29"/>
      <c r="RFT259" s="29"/>
      <c r="RFU259" s="29"/>
      <c r="RFV259" s="29"/>
      <c r="RFW259" s="29"/>
      <c r="RFX259" s="29"/>
      <c r="RFY259" s="29"/>
      <c r="RFZ259" s="29"/>
      <c r="RGA259" s="29"/>
      <c r="RGB259" s="29"/>
      <c r="RGC259" s="29"/>
      <c r="RGD259" s="29"/>
      <c r="RGE259" s="29"/>
      <c r="RGF259" s="29"/>
      <c r="RGG259" s="29"/>
      <c r="RGH259" s="29"/>
      <c r="RGI259" s="29"/>
      <c r="RGJ259" s="29"/>
      <c r="RGK259" s="29"/>
      <c r="RGL259" s="29"/>
      <c r="RGM259" s="29"/>
      <c r="RGN259" s="29"/>
      <c r="RGO259" s="29"/>
      <c r="RGP259" s="29"/>
      <c r="RGQ259" s="29"/>
      <c r="RGR259" s="29"/>
      <c r="RGS259" s="29"/>
      <c r="RGT259" s="29"/>
      <c r="RGU259" s="29"/>
      <c r="RGV259" s="29"/>
      <c r="RGW259" s="29"/>
      <c r="RGX259" s="29"/>
      <c r="RGY259" s="29"/>
      <c r="RGZ259" s="29"/>
      <c r="RHA259" s="29"/>
      <c r="RHB259" s="29"/>
      <c r="RHC259" s="29"/>
      <c r="RHD259" s="29"/>
      <c r="RHE259" s="29"/>
      <c r="RHF259" s="29"/>
      <c r="RHG259" s="29"/>
      <c r="RHH259" s="29"/>
      <c r="RHI259" s="29"/>
      <c r="RHJ259" s="29"/>
      <c r="RHK259" s="29"/>
      <c r="RHL259" s="29"/>
      <c r="RHM259" s="29"/>
      <c r="RHN259" s="29"/>
      <c r="RHO259" s="29"/>
      <c r="RHP259" s="29"/>
      <c r="RHQ259" s="29"/>
      <c r="RHR259" s="29"/>
      <c r="RHS259" s="29"/>
      <c r="RHT259" s="29"/>
      <c r="RHU259" s="29"/>
      <c r="RHV259" s="29"/>
      <c r="RHW259" s="29"/>
      <c r="RHX259" s="29"/>
      <c r="RHY259" s="29"/>
      <c r="RHZ259" s="29"/>
      <c r="RIA259" s="29"/>
      <c r="RIB259" s="29"/>
      <c r="RIC259" s="29"/>
      <c r="RID259" s="29"/>
      <c r="RIE259" s="29"/>
      <c r="RIF259" s="29"/>
      <c r="RIG259" s="29"/>
      <c r="RIH259" s="29"/>
      <c r="RII259" s="29"/>
      <c r="RIJ259" s="29"/>
      <c r="RIK259" s="29"/>
      <c r="RIL259" s="29"/>
      <c r="RIM259" s="29"/>
      <c r="RIN259" s="29"/>
      <c r="RIO259" s="29"/>
      <c r="RIP259" s="29"/>
      <c r="RIQ259" s="29"/>
      <c r="RIR259" s="29"/>
      <c r="RIS259" s="29"/>
      <c r="RIT259" s="29"/>
      <c r="RIU259" s="29"/>
      <c r="RIV259" s="29"/>
      <c r="RIW259" s="29"/>
      <c r="RIX259" s="29"/>
      <c r="RIY259" s="29"/>
      <c r="RIZ259" s="29"/>
      <c r="RJA259" s="29"/>
      <c r="RJB259" s="29"/>
      <c r="RJC259" s="29"/>
      <c r="RJD259" s="29"/>
      <c r="RJE259" s="29"/>
      <c r="RJF259" s="29"/>
      <c r="RJG259" s="29"/>
      <c r="RJH259" s="29"/>
      <c r="RJI259" s="29"/>
      <c r="RJJ259" s="29"/>
      <c r="RJK259" s="29"/>
      <c r="RJL259" s="29"/>
      <c r="RJM259" s="29"/>
      <c r="RJN259" s="29"/>
      <c r="RJO259" s="29"/>
      <c r="RJP259" s="29"/>
      <c r="RJQ259" s="29"/>
      <c r="RJR259" s="29"/>
      <c r="RJS259" s="29"/>
      <c r="RJT259" s="29"/>
      <c r="RJU259" s="29"/>
      <c r="RJV259" s="29"/>
      <c r="RJW259" s="29"/>
      <c r="RJX259" s="29"/>
      <c r="RJY259" s="29"/>
      <c r="RJZ259" s="29"/>
      <c r="RKA259" s="29"/>
      <c r="RKB259" s="29"/>
      <c r="RKC259" s="29"/>
      <c r="RKD259" s="29"/>
      <c r="RKE259" s="29"/>
      <c r="RKF259" s="29"/>
      <c r="RKG259" s="29"/>
      <c r="RKH259" s="29"/>
      <c r="RKI259" s="29"/>
      <c r="RKJ259" s="29"/>
      <c r="RKK259" s="29"/>
      <c r="RKL259" s="29"/>
      <c r="RKM259" s="29"/>
      <c r="RKN259" s="29"/>
      <c r="RKO259" s="29"/>
      <c r="RKP259" s="29"/>
      <c r="RKQ259" s="29"/>
      <c r="RKR259" s="29"/>
      <c r="RKS259" s="29"/>
      <c r="RKT259" s="29"/>
      <c r="RKU259" s="29"/>
      <c r="RKV259" s="29"/>
      <c r="RKW259" s="29"/>
      <c r="RKX259" s="29"/>
      <c r="RKY259" s="29"/>
      <c r="RKZ259" s="29"/>
      <c r="RLA259" s="29"/>
      <c r="RLB259" s="29"/>
      <c r="RLC259" s="29"/>
      <c r="RLD259" s="29"/>
      <c r="RLE259" s="29"/>
      <c r="RLF259" s="29"/>
      <c r="RLG259" s="29"/>
      <c r="RLH259" s="29"/>
      <c r="RLI259" s="29"/>
      <c r="RLJ259" s="29"/>
      <c r="RLK259" s="29"/>
      <c r="RLL259" s="29"/>
      <c r="RLM259" s="29"/>
      <c r="RLN259" s="29"/>
      <c r="RLO259" s="29"/>
      <c r="RLP259" s="29"/>
      <c r="RLQ259" s="29"/>
      <c r="RLR259" s="29"/>
      <c r="RLS259" s="29"/>
      <c r="RLT259" s="29"/>
      <c r="RLU259" s="29"/>
      <c r="RLV259" s="29"/>
      <c r="RLW259" s="29"/>
      <c r="RLX259" s="29"/>
      <c r="RLY259" s="29"/>
      <c r="RLZ259" s="29"/>
      <c r="RMA259" s="29"/>
      <c r="RMB259" s="29"/>
      <c r="RMC259" s="29"/>
      <c r="RMD259" s="29"/>
      <c r="RME259" s="29"/>
      <c r="RMF259" s="29"/>
      <c r="RMG259" s="29"/>
      <c r="RMH259" s="29"/>
      <c r="RMI259" s="29"/>
      <c r="RMJ259" s="29"/>
      <c r="RMK259" s="29"/>
      <c r="RML259" s="29"/>
      <c r="RMM259" s="29"/>
      <c r="RMN259" s="29"/>
      <c r="RMO259" s="29"/>
      <c r="RMP259" s="29"/>
      <c r="RMQ259" s="29"/>
      <c r="RMR259" s="29"/>
      <c r="RMS259" s="29"/>
      <c r="RMT259" s="29"/>
      <c r="RMU259" s="29"/>
      <c r="RMV259" s="29"/>
      <c r="RMW259" s="29"/>
      <c r="RMX259" s="29"/>
      <c r="RMY259" s="29"/>
      <c r="RMZ259" s="29"/>
      <c r="RNA259" s="29"/>
      <c r="RNB259" s="29"/>
      <c r="RNC259" s="29"/>
      <c r="RND259" s="29"/>
      <c r="RNE259" s="29"/>
      <c r="RNF259" s="29"/>
      <c r="RNG259" s="29"/>
      <c r="RNH259" s="29"/>
      <c r="RNI259" s="29"/>
      <c r="RNJ259" s="29"/>
      <c r="RNK259" s="29"/>
      <c r="RNL259" s="29"/>
      <c r="RNM259" s="29"/>
      <c r="RNN259" s="29"/>
      <c r="RNO259" s="29"/>
      <c r="RNP259" s="29"/>
      <c r="RNQ259" s="29"/>
      <c r="RNR259" s="29"/>
      <c r="RNS259" s="29"/>
      <c r="RNT259" s="29"/>
      <c r="RNU259" s="29"/>
      <c r="RNV259" s="29"/>
      <c r="RNW259" s="29"/>
      <c r="RNX259" s="29"/>
      <c r="RNY259" s="29"/>
      <c r="RNZ259" s="29"/>
      <c r="ROA259" s="29"/>
      <c r="ROB259" s="29"/>
      <c r="ROC259" s="29"/>
      <c r="ROD259" s="29"/>
      <c r="ROE259" s="29"/>
      <c r="ROF259" s="29"/>
      <c r="ROG259" s="29"/>
      <c r="ROH259" s="29"/>
      <c r="ROI259" s="29"/>
      <c r="ROJ259" s="29"/>
      <c r="ROK259" s="29"/>
      <c r="ROL259" s="29"/>
      <c r="ROM259" s="29"/>
      <c r="RON259" s="29"/>
      <c r="ROO259" s="29"/>
      <c r="ROP259" s="29"/>
      <c r="ROQ259" s="29"/>
      <c r="ROR259" s="29"/>
      <c r="ROS259" s="29"/>
      <c r="ROT259" s="29"/>
      <c r="ROU259" s="29"/>
      <c r="ROV259" s="29"/>
      <c r="ROW259" s="29"/>
      <c r="ROX259" s="29"/>
      <c r="ROY259" s="29"/>
      <c r="ROZ259" s="29"/>
      <c r="RPA259" s="29"/>
      <c r="RPB259" s="29"/>
      <c r="RPC259" s="29"/>
      <c r="RPD259" s="29"/>
      <c r="RPE259" s="29"/>
      <c r="RPF259" s="29"/>
      <c r="RPG259" s="29"/>
      <c r="RPH259" s="29"/>
      <c r="RPI259" s="29"/>
      <c r="RPJ259" s="29"/>
      <c r="RPK259" s="29"/>
      <c r="RPL259" s="29"/>
      <c r="RPM259" s="29"/>
      <c r="RPN259" s="29"/>
      <c r="RPO259" s="29"/>
      <c r="RPP259" s="29"/>
      <c r="RPQ259" s="29"/>
      <c r="RPR259" s="29"/>
      <c r="RPS259" s="29"/>
      <c r="RPT259" s="29"/>
      <c r="RPU259" s="29"/>
      <c r="RPV259" s="29"/>
      <c r="RPW259" s="29"/>
      <c r="RPX259" s="29"/>
      <c r="RPY259" s="29"/>
      <c r="RPZ259" s="29"/>
      <c r="RQA259" s="29"/>
      <c r="RQB259" s="29"/>
      <c r="RQC259" s="29"/>
      <c r="RQD259" s="29"/>
      <c r="RQE259" s="29"/>
      <c r="RQF259" s="29"/>
      <c r="RQG259" s="29"/>
      <c r="RQH259" s="29"/>
      <c r="RQI259" s="29"/>
      <c r="RQJ259" s="29"/>
      <c r="RQK259" s="29"/>
      <c r="RQL259" s="29"/>
      <c r="RQM259" s="29"/>
      <c r="RQN259" s="29"/>
      <c r="RQO259" s="29"/>
      <c r="RQP259" s="29"/>
      <c r="RQQ259" s="29"/>
      <c r="RQR259" s="29"/>
      <c r="RQS259" s="29"/>
      <c r="RQT259" s="29"/>
      <c r="RQU259" s="29"/>
      <c r="RQV259" s="29"/>
      <c r="RQW259" s="29"/>
      <c r="RQX259" s="29"/>
      <c r="RQY259" s="29"/>
      <c r="RQZ259" s="29"/>
      <c r="RRA259" s="29"/>
      <c r="RRB259" s="29"/>
      <c r="RRC259" s="29"/>
      <c r="RRD259" s="29"/>
      <c r="RRE259" s="29"/>
      <c r="RRF259" s="29"/>
      <c r="RRG259" s="29"/>
      <c r="RRH259" s="29"/>
      <c r="RRI259" s="29"/>
      <c r="RRJ259" s="29"/>
      <c r="RRK259" s="29"/>
      <c r="RRL259" s="29"/>
      <c r="RRM259" s="29"/>
      <c r="RRN259" s="29"/>
      <c r="RRO259" s="29"/>
      <c r="RRP259" s="29"/>
      <c r="RRQ259" s="29"/>
      <c r="RRR259" s="29"/>
      <c r="RRS259" s="29"/>
      <c r="RRT259" s="29"/>
      <c r="RRU259" s="29"/>
      <c r="RRV259" s="29"/>
      <c r="RRW259" s="29"/>
      <c r="RRX259" s="29"/>
      <c r="RRY259" s="29"/>
      <c r="RRZ259" s="29"/>
      <c r="RSA259" s="29"/>
      <c r="RSB259" s="29"/>
      <c r="RSC259" s="29"/>
      <c r="RSD259" s="29"/>
      <c r="RSE259" s="29"/>
      <c r="RSF259" s="29"/>
      <c r="RSG259" s="29"/>
      <c r="RSH259" s="29"/>
      <c r="RSI259" s="29"/>
      <c r="RSJ259" s="29"/>
      <c r="RSK259" s="29"/>
      <c r="RSL259" s="29"/>
      <c r="RSM259" s="29"/>
      <c r="RSN259" s="29"/>
      <c r="RSO259" s="29"/>
      <c r="RSP259" s="29"/>
      <c r="RSQ259" s="29"/>
      <c r="RSR259" s="29"/>
      <c r="RSS259" s="29"/>
      <c r="RST259" s="29"/>
      <c r="RSU259" s="29"/>
      <c r="RSV259" s="29"/>
      <c r="RSW259" s="29"/>
      <c r="RSX259" s="29"/>
      <c r="RSY259" s="29"/>
      <c r="RSZ259" s="29"/>
      <c r="RTA259" s="29"/>
      <c r="RTB259" s="29"/>
      <c r="RTC259" s="29"/>
      <c r="RTD259" s="29"/>
      <c r="RTE259" s="29"/>
      <c r="RTF259" s="29"/>
      <c r="RTG259" s="29"/>
      <c r="RTH259" s="29"/>
      <c r="RTI259" s="29"/>
      <c r="RTJ259" s="29"/>
      <c r="RTK259" s="29"/>
      <c r="RTL259" s="29"/>
      <c r="RTM259" s="29"/>
      <c r="RTN259" s="29"/>
      <c r="RTO259" s="29"/>
      <c r="RTP259" s="29"/>
      <c r="RTQ259" s="29"/>
      <c r="RTR259" s="29"/>
      <c r="RTS259" s="29"/>
      <c r="RTT259" s="29"/>
      <c r="RTU259" s="29"/>
      <c r="RTV259" s="29"/>
      <c r="RTW259" s="29"/>
      <c r="RTX259" s="29"/>
      <c r="RTY259" s="29"/>
      <c r="RTZ259" s="29"/>
      <c r="RUA259" s="29"/>
      <c r="RUB259" s="29"/>
      <c r="RUC259" s="29"/>
      <c r="RUD259" s="29"/>
      <c r="RUE259" s="29"/>
      <c r="RUF259" s="29"/>
      <c r="RUG259" s="29"/>
      <c r="RUH259" s="29"/>
      <c r="RUI259" s="29"/>
      <c r="RUJ259" s="29"/>
      <c r="RUK259" s="29"/>
      <c r="RUL259" s="29"/>
      <c r="RUM259" s="29"/>
      <c r="RUN259" s="29"/>
      <c r="RUO259" s="29"/>
      <c r="RUP259" s="29"/>
      <c r="RUQ259" s="29"/>
      <c r="RUR259" s="29"/>
      <c r="RUS259" s="29"/>
      <c r="RUT259" s="29"/>
      <c r="RUU259" s="29"/>
      <c r="RUV259" s="29"/>
      <c r="RUW259" s="29"/>
      <c r="RUX259" s="29"/>
      <c r="RUY259" s="29"/>
      <c r="RUZ259" s="29"/>
      <c r="RVA259" s="29"/>
      <c r="RVB259" s="29"/>
      <c r="RVC259" s="29"/>
      <c r="RVD259" s="29"/>
      <c r="RVE259" s="29"/>
      <c r="RVF259" s="29"/>
      <c r="RVG259" s="29"/>
      <c r="RVH259" s="29"/>
      <c r="RVI259" s="29"/>
      <c r="RVJ259" s="29"/>
      <c r="RVK259" s="29"/>
      <c r="RVL259" s="29"/>
      <c r="RVM259" s="29"/>
      <c r="RVN259" s="29"/>
      <c r="RVO259" s="29"/>
      <c r="RVP259" s="29"/>
      <c r="RVQ259" s="29"/>
      <c r="RVR259" s="29"/>
      <c r="RVS259" s="29"/>
      <c r="RVT259" s="29"/>
      <c r="RVU259" s="29"/>
      <c r="RVV259" s="29"/>
      <c r="RVW259" s="29"/>
      <c r="RVX259" s="29"/>
      <c r="RVY259" s="29"/>
      <c r="RVZ259" s="29"/>
      <c r="RWA259" s="29"/>
      <c r="RWB259" s="29"/>
      <c r="RWC259" s="29"/>
      <c r="RWD259" s="29"/>
      <c r="RWE259" s="29"/>
      <c r="RWF259" s="29"/>
      <c r="RWG259" s="29"/>
      <c r="RWH259" s="29"/>
      <c r="RWI259" s="29"/>
      <c r="RWJ259" s="29"/>
      <c r="RWK259" s="29"/>
      <c r="RWL259" s="29"/>
      <c r="RWM259" s="29"/>
      <c r="RWN259" s="29"/>
      <c r="RWO259" s="29"/>
      <c r="RWP259" s="29"/>
      <c r="RWQ259" s="29"/>
      <c r="RWR259" s="29"/>
      <c r="RWS259" s="29"/>
      <c r="RWT259" s="29"/>
      <c r="RWU259" s="29"/>
      <c r="RWV259" s="29"/>
      <c r="RWW259" s="29"/>
      <c r="RWX259" s="29"/>
      <c r="RWY259" s="29"/>
      <c r="RWZ259" s="29"/>
      <c r="RXA259" s="29"/>
      <c r="RXB259" s="29"/>
      <c r="RXC259" s="29"/>
      <c r="RXD259" s="29"/>
      <c r="RXE259" s="29"/>
      <c r="RXF259" s="29"/>
      <c r="RXG259" s="29"/>
      <c r="RXH259" s="29"/>
      <c r="RXI259" s="29"/>
      <c r="RXJ259" s="29"/>
      <c r="RXK259" s="29"/>
      <c r="RXL259" s="29"/>
      <c r="RXM259" s="29"/>
      <c r="RXN259" s="29"/>
      <c r="RXO259" s="29"/>
      <c r="RXP259" s="29"/>
      <c r="RXQ259" s="29"/>
      <c r="RXR259" s="29"/>
      <c r="RXS259" s="29"/>
      <c r="RXT259" s="29"/>
      <c r="RXU259" s="29"/>
      <c r="RXV259" s="29"/>
      <c r="RXW259" s="29"/>
      <c r="RXX259" s="29"/>
      <c r="RXY259" s="29"/>
      <c r="RXZ259" s="29"/>
      <c r="RYA259" s="29"/>
      <c r="RYB259" s="29"/>
      <c r="RYC259" s="29"/>
      <c r="RYD259" s="29"/>
      <c r="RYE259" s="29"/>
      <c r="RYF259" s="29"/>
      <c r="RYG259" s="29"/>
      <c r="RYH259" s="29"/>
      <c r="RYI259" s="29"/>
      <c r="RYJ259" s="29"/>
      <c r="RYK259" s="29"/>
      <c r="RYL259" s="29"/>
      <c r="RYM259" s="29"/>
      <c r="RYN259" s="29"/>
      <c r="RYO259" s="29"/>
      <c r="RYP259" s="29"/>
      <c r="RYQ259" s="29"/>
      <c r="RYR259" s="29"/>
      <c r="RYS259" s="29"/>
      <c r="RYT259" s="29"/>
      <c r="RYU259" s="29"/>
      <c r="RYV259" s="29"/>
      <c r="RYW259" s="29"/>
      <c r="RYX259" s="29"/>
      <c r="RYY259" s="29"/>
      <c r="RYZ259" s="29"/>
      <c r="RZA259" s="29"/>
      <c r="RZB259" s="29"/>
      <c r="RZC259" s="29"/>
      <c r="RZD259" s="29"/>
      <c r="RZE259" s="29"/>
      <c r="RZF259" s="29"/>
      <c r="RZG259" s="29"/>
      <c r="RZH259" s="29"/>
      <c r="RZI259" s="29"/>
      <c r="RZJ259" s="29"/>
      <c r="RZK259" s="29"/>
      <c r="RZL259" s="29"/>
      <c r="RZM259" s="29"/>
      <c r="RZN259" s="29"/>
      <c r="RZO259" s="29"/>
      <c r="RZP259" s="29"/>
      <c r="RZQ259" s="29"/>
      <c r="RZR259" s="29"/>
      <c r="RZS259" s="29"/>
      <c r="RZT259" s="29"/>
      <c r="RZU259" s="29"/>
      <c r="RZV259" s="29"/>
      <c r="RZW259" s="29"/>
      <c r="RZX259" s="29"/>
      <c r="RZY259" s="29"/>
      <c r="RZZ259" s="29"/>
      <c r="SAA259" s="29"/>
      <c r="SAB259" s="29"/>
      <c r="SAC259" s="29"/>
      <c r="SAD259" s="29"/>
      <c r="SAE259" s="29"/>
      <c r="SAF259" s="29"/>
      <c r="SAG259" s="29"/>
      <c r="SAH259" s="29"/>
      <c r="SAI259" s="29"/>
      <c r="SAJ259" s="29"/>
      <c r="SAK259" s="29"/>
      <c r="SAL259" s="29"/>
      <c r="SAM259" s="29"/>
      <c r="SAN259" s="29"/>
      <c r="SAO259" s="29"/>
      <c r="SAP259" s="29"/>
      <c r="SAQ259" s="29"/>
      <c r="SAR259" s="29"/>
      <c r="SAS259" s="29"/>
      <c r="SAT259" s="29"/>
      <c r="SAU259" s="29"/>
      <c r="SAV259" s="29"/>
      <c r="SAW259" s="29"/>
      <c r="SAX259" s="29"/>
      <c r="SAY259" s="29"/>
      <c r="SAZ259" s="29"/>
      <c r="SBA259" s="29"/>
      <c r="SBB259" s="29"/>
      <c r="SBC259" s="29"/>
      <c r="SBD259" s="29"/>
      <c r="SBE259" s="29"/>
      <c r="SBF259" s="29"/>
      <c r="SBG259" s="29"/>
      <c r="SBH259" s="29"/>
      <c r="SBI259" s="29"/>
      <c r="SBJ259" s="29"/>
      <c r="SBK259" s="29"/>
      <c r="SBL259" s="29"/>
      <c r="SBM259" s="29"/>
      <c r="SBN259" s="29"/>
      <c r="SBO259" s="29"/>
      <c r="SBP259" s="29"/>
      <c r="SBQ259" s="29"/>
      <c r="SBR259" s="29"/>
      <c r="SBS259" s="29"/>
      <c r="SBT259" s="29"/>
      <c r="SBU259" s="29"/>
      <c r="SBV259" s="29"/>
      <c r="SBW259" s="29"/>
      <c r="SBX259" s="29"/>
      <c r="SBY259" s="29"/>
      <c r="SBZ259" s="29"/>
      <c r="SCA259" s="29"/>
      <c r="SCB259" s="29"/>
      <c r="SCC259" s="29"/>
      <c r="SCD259" s="29"/>
      <c r="SCE259" s="29"/>
      <c r="SCF259" s="29"/>
      <c r="SCG259" s="29"/>
      <c r="SCH259" s="29"/>
      <c r="SCI259" s="29"/>
      <c r="SCJ259" s="29"/>
      <c r="SCK259" s="29"/>
      <c r="SCL259" s="29"/>
      <c r="SCM259" s="29"/>
      <c r="SCN259" s="29"/>
      <c r="SCO259" s="29"/>
      <c r="SCP259" s="29"/>
      <c r="SCQ259" s="29"/>
      <c r="SCR259" s="29"/>
      <c r="SCS259" s="29"/>
      <c r="SCT259" s="29"/>
      <c r="SCU259" s="29"/>
      <c r="SCV259" s="29"/>
      <c r="SCW259" s="29"/>
      <c r="SCX259" s="29"/>
      <c r="SCY259" s="29"/>
      <c r="SCZ259" s="29"/>
      <c r="SDA259" s="29"/>
      <c r="SDB259" s="29"/>
      <c r="SDC259" s="29"/>
      <c r="SDD259" s="29"/>
      <c r="SDE259" s="29"/>
      <c r="SDF259" s="29"/>
      <c r="SDG259" s="29"/>
      <c r="SDH259" s="29"/>
      <c r="SDI259" s="29"/>
      <c r="SDJ259" s="29"/>
      <c r="SDK259" s="29"/>
      <c r="SDL259" s="29"/>
      <c r="SDM259" s="29"/>
      <c r="SDN259" s="29"/>
      <c r="SDO259" s="29"/>
      <c r="SDP259" s="29"/>
      <c r="SDQ259" s="29"/>
      <c r="SDR259" s="29"/>
      <c r="SDS259" s="29"/>
      <c r="SDT259" s="29"/>
      <c r="SDU259" s="29"/>
      <c r="SDV259" s="29"/>
      <c r="SDW259" s="29"/>
      <c r="SDX259" s="29"/>
      <c r="SDY259" s="29"/>
      <c r="SDZ259" s="29"/>
      <c r="SEA259" s="29"/>
      <c r="SEB259" s="29"/>
      <c r="SEC259" s="29"/>
      <c r="SED259" s="29"/>
      <c r="SEE259" s="29"/>
      <c r="SEF259" s="29"/>
      <c r="SEG259" s="29"/>
      <c r="SEH259" s="29"/>
      <c r="SEI259" s="29"/>
      <c r="SEJ259" s="29"/>
      <c r="SEK259" s="29"/>
      <c r="SEL259" s="29"/>
      <c r="SEM259" s="29"/>
      <c r="SEN259" s="29"/>
      <c r="SEO259" s="29"/>
      <c r="SEP259" s="29"/>
      <c r="SEQ259" s="29"/>
      <c r="SER259" s="29"/>
      <c r="SES259" s="29"/>
      <c r="SET259" s="29"/>
      <c r="SEU259" s="29"/>
      <c r="SEV259" s="29"/>
      <c r="SEW259" s="29"/>
      <c r="SEX259" s="29"/>
      <c r="SEY259" s="29"/>
      <c r="SEZ259" s="29"/>
      <c r="SFA259" s="29"/>
      <c r="SFB259" s="29"/>
      <c r="SFC259" s="29"/>
      <c r="SFD259" s="29"/>
      <c r="SFE259" s="29"/>
      <c r="SFF259" s="29"/>
      <c r="SFG259" s="29"/>
      <c r="SFH259" s="29"/>
      <c r="SFI259" s="29"/>
      <c r="SFJ259" s="29"/>
      <c r="SFK259" s="29"/>
      <c r="SFL259" s="29"/>
      <c r="SFM259" s="29"/>
      <c r="SFN259" s="29"/>
      <c r="SFO259" s="29"/>
      <c r="SFP259" s="29"/>
      <c r="SFQ259" s="29"/>
      <c r="SFR259" s="29"/>
      <c r="SFS259" s="29"/>
      <c r="SFT259" s="29"/>
      <c r="SFU259" s="29"/>
      <c r="SFV259" s="29"/>
      <c r="SFW259" s="29"/>
      <c r="SFX259" s="29"/>
      <c r="SFY259" s="29"/>
      <c r="SFZ259" s="29"/>
      <c r="SGA259" s="29"/>
      <c r="SGB259" s="29"/>
      <c r="SGC259" s="29"/>
      <c r="SGD259" s="29"/>
      <c r="SGE259" s="29"/>
      <c r="SGF259" s="29"/>
      <c r="SGG259" s="29"/>
      <c r="SGH259" s="29"/>
      <c r="SGI259" s="29"/>
      <c r="SGJ259" s="29"/>
      <c r="SGK259" s="29"/>
      <c r="SGL259" s="29"/>
      <c r="SGM259" s="29"/>
      <c r="SGN259" s="29"/>
      <c r="SGO259" s="29"/>
      <c r="SGP259" s="29"/>
      <c r="SGQ259" s="29"/>
      <c r="SGR259" s="29"/>
      <c r="SGS259" s="29"/>
      <c r="SGT259" s="29"/>
      <c r="SGU259" s="29"/>
      <c r="SGV259" s="29"/>
      <c r="SGW259" s="29"/>
      <c r="SGX259" s="29"/>
      <c r="SGY259" s="29"/>
      <c r="SGZ259" s="29"/>
      <c r="SHA259" s="29"/>
      <c r="SHB259" s="29"/>
      <c r="SHC259" s="29"/>
      <c r="SHD259" s="29"/>
      <c r="SHE259" s="29"/>
      <c r="SHF259" s="29"/>
      <c r="SHG259" s="29"/>
      <c r="SHH259" s="29"/>
      <c r="SHI259" s="29"/>
      <c r="SHJ259" s="29"/>
      <c r="SHK259" s="29"/>
      <c r="SHL259" s="29"/>
      <c r="SHM259" s="29"/>
      <c r="SHN259" s="29"/>
      <c r="SHO259" s="29"/>
      <c r="SHP259" s="29"/>
      <c r="SHQ259" s="29"/>
      <c r="SHR259" s="29"/>
      <c r="SHS259" s="29"/>
      <c r="SHT259" s="29"/>
      <c r="SHU259" s="29"/>
      <c r="SHV259" s="29"/>
      <c r="SHW259" s="29"/>
      <c r="SHX259" s="29"/>
      <c r="SHY259" s="29"/>
      <c r="SHZ259" s="29"/>
      <c r="SIA259" s="29"/>
      <c r="SIB259" s="29"/>
      <c r="SIC259" s="29"/>
      <c r="SID259" s="29"/>
      <c r="SIE259" s="29"/>
      <c r="SIF259" s="29"/>
      <c r="SIG259" s="29"/>
      <c r="SIH259" s="29"/>
      <c r="SII259" s="29"/>
      <c r="SIJ259" s="29"/>
      <c r="SIK259" s="29"/>
      <c r="SIL259" s="29"/>
      <c r="SIM259" s="29"/>
      <c r="SIN259" s="29"/>
      <c r="SIO259" s="29"/>
      <c r="SIP259" s="29"/>
      <c r="SIQ259" s="29"/>
      <c r="SIR259" s="29"/>
      <c r="SIS259" s="29"/>
      <c r="SIT259" s="29"/>
      <c r="SIU259" s="29"/>
      <c r="SIV259" s="29"/>
      <c r="SIW259" s="29"/>
      <c r="SIX259" s="29"/>
      <c r="SIY259" s="29"/>
      <c r="SIZ259" s="29"/>
      <c r="SJA259" s="29"/>
      <c r="SJB259" s="29"/>
      <c r="SJC259" s="29"/>
      <c r="SJD259" s="29"/>
      <c r="SJE259" s="29"/>
      <c r="SJF259" s="29"/>
      <c r="SJG259" s="29"/>
      <c r="SJH259" s="29"/>
      <c r="SJI259" s="29"/>
      <c r="SJJ259" s="29"/>
      <c r="SJK259" s="29"/>
      <c r="SJL259" s="29"/>
      <c r="SJM259" s="29"/>
      <c r="SJN259" s="29"/>
      <c r="SJO259" s="29"/>
      <c r="SJP259" s="29"/>
      <c r="SJQ259" s="29"/>
      <c r="SJR259" s="29"/>
      <c r="SJS259" s="29"/>
      <c r="SJT259" s="29"/>
      <c r="SJU259" s="29"/>
      <c r="SJV259" s="29"/>
      <c r="SJW259" s="29"/>
      <c r="SJX259" s="29"/>
      <c r="SJY259" s="29"/>
      <c r="SJZ259" s="29"/>
      <c r="SKA259" s="29"/>
      <c r="SKB259" s="29"/>
      <c r="SKC259" s="29"/>
      <c r="SKD259" s="29"/>
      <c r="SKE259" s="29"/>
      <c r="SKF259" s="29"/>
      <c r="SKG259" s="29"/>
      <c r="SKH259" s="29"/>
      <c r="SKI259" s="29"/>
      <c r="SKJ259" s="29"/>
      <c r="SKK259" s="29"/>
      <c r="SKL259" s="29"/>
      <c r="SKM259" s="29"/>
      <c r="SKN259" s="29"/>
      <c r="SKO259" s="29"/>
      <c r="SKP259" s="29"/>
      <c r="SKQ259" s="29"/>
      <c r="SKR259" s="29"/>
      <c r="SKS259" s="29"/>
      <c r="SKT259" s="29"/>
      <c r="SKU259" s="29"/>
      <c r="SKV259" s="29"/>
      <c r="SKW259" s="29"/>
      <c r="SKX259" s="29"/>
      <c r="SKY259" s="29"/>
      <c r="SKZ259" s="29"/>
      <c r="SLA259" s="29"/>
      <c r="SLB259" s="29"/>
      <c r="SLC259" s="29"/>
      <c r="SLD259" s="29"/>
      <c r="SLE259" s="29"/>
      <c r="SLF259" s="29"/>
      <c r="SLG259" s="29"/>
      <c r="SLH259" s="29"/>
      <c r="SLI259" s="29"/>
      <c r="SLJ259" s="29"/>
      <c r="SLK259" s="29"/>
      <c r="SLL259" s="29"/>
      <c r="SLM259" s="29"/>
      <c r="SLN259" s="29"/>
      <c r="SLO259" s="29"/>
      <c r="SLP259" s="29"/>
      <c r="SLQ259" s="29"/>
      <c r="SLR259" s="29"/>
      <c r="SLS259" s="29"/>
      <c r="SLT259" s="29"/>
      <c r="SLU259" s="29"/>
      <c r="SLV259" s="29"/>
      <c r="SLW259" s="29"/>
      <c r="SLX259" s="29"/>
      <c r="SLY259" s="29"/>
      <c r="SLZ259" s="29"/>
      <c r="SMA259" s="29"/>
      <c r="SMB259" s="29"/>
      <c r="SMC259" s="29"/>
      <c r="SMD259" s="29"/>
      <c r="SME259" s="29"/>
      <c r="SMF259" s="29"/>
      <c r="SMG259" s="29"/>
      <c r="SMH259" s="29"/>
      <c r="SMI259" s="29"/>
      <c r="SMJ259" s="29"/>
      <c r="SMK259" s="29"/>
      <c r="SML259" s="29"/>
      <c r="SMM259" s="29"/>
      <c r="SMN259" s="29"/>
      <c r="SMO259" s="29"/>
      <c r="SMP259" s="29"/>
      <c r="SMQ259" s="29"/>
      <c r="SMR259" s="29"/>
      <c r="SMS259" s="29"/>
      <c r="SMT259" s="29"/>
      <c r="SMU259" s="29"/>
      <c r="SMV259" s="29"/>
      <c r="SMW259" s="29"/>
      <c r="SMX259" s="29"/>
      <c r="SMY259" s="29"/>
      <c r="SMZ259" s="29"/>
      <c r="SNA259" s="29"/>
      <c r="SNB259" s="29"/>
      <c r="SNC259" s="29"/>
      <c r="SND259" s="29"/>
      <c r="SNE259" s="29"/>
      <c r="SNF259" s="29"/>
      <c r="SNG259" s="29"/>
      <c r="SNH259" s="29"/>
      <c r="SNI259" s="29"/>
      <c r="SNJ259" s="29"/>
      <c r="SNK259" s="29"/>
      <c r="SNL259" s="29"/>
      <c r="SNM259" s="29"/>
      <c r="SNN259" s="29"/>
      <c r="SNO259" s="29"/>
      <c r="SNP259" s="29"/>
      <c r="SNQ259" s="29"/>
      <c r="SNR259" s="29"/>
      <c r="SNS259" s="29"/>
      <c r="SNT259" s="29"/>
      <c r="SNU259" s="29"/>
      <c r="SNV259" s="29"/>
      <c r="SNW259" s="29"/>
      <c r="SNX259" s="29"/>
      <c r="SNY259" s="29"/>
      <c r="SNZ259" s="29"/>
      <c r="SOA259" s="29"/>
      <c r="SOB259" s="29"/>
      <c r="SOC259" s="29"/>
      <c r="SOD259" s="29"/>
      <c r="SOE259" s="29"/>
      <c r="SOF259" s="29"/>
      <c r="SOG259" s="29"/>
      <c r="SOH259" s="29"/>
      <c r="SOI259" s="29"/>
      <c r="SOJ259" s="29"/>
      <c r="SOK259" s="29"/>
      <c r="SOL259" s="29"/>
      <c r="SOM259" s="29"/>
      <c r="SON259" s="29"/>
      <c r="SOO259" s="29"/>
      <c r="SOP259" s="29"/>
      <c r="SOQ259" s="29"/>
      <c r="SOR259" s="29"/>
      <c r="SOS259" s="29"/>
      <c r="SOT259" s="29"/>
      <c r="SOU259" s="29"/>
      <c r="SOV259" s="29"/>
      <c r="SOW259" s="29"/>
      <c r="SOX259" s="29"/>
      <c r="SOY259" s="29"/>
      <c r="SOZ259" s="29"/>
      <c r="SPA259" s="29"/>
      <c r="SPB259" s="29"/>
      <c r="SPC259" s="29"/>
      <c r="SPD259" s="29"/>
      <c r="SPE259" s="29"/>
      <c r="SPF259" s="29"/>
      <c r="SPG259" s="29"/>
      <c r="SPH259" s="29"/>
      <c r="SPI259" s="29"/>
      <c r="SPJ259" s="29"/>
      <c r="SPK259" s="29"/>
      <c r="SPL259" s="29"/>
      <c r="SPM259" s="29"/>
      <c r="SPN259" s="29"/>
      <c r="SPO259" s="29"/>
      <c r="SPP259" s="29"/>
      <c r="SPQ259" s="29"/>
      <c r="SPR259" s="29"/>
      <c r="SPS259" s="29"/>
      <c r="SPT259" s="29"/>
      <c r="SPU259" s="29"/>
      <c r="SPV259" s="29"/>
      <c r="SPW259" s="29"/>
      <c r="SPX259" s="29"/>
      <c r="SPY259" s="29"/>
      <c r="SPZ259" s="29"/>
      <c r="SQA259" s="29"/>
      <c r="SQB259" s="29"/>
      <c r="SQC259" s="29"/>
      <c r="SQD259" s="29"/>
      <c r="SQE259" s="29"/>
      <c r="SQF259" s="29"/>
      <c r="SQG259" s="29"/>
      <c r="SQH259" s="29"/>
      <c r="SQI259" s="29"/>
      <c r="SQJ259" s="29"/>
      <c r="SQK259" s="29"/>
      <c r="SQL259" s="29"/>
      <c r="SQM259" s="29"/>
      <c r="SQN259" s="29"/>
      <c r="SQO259" s="29"/>
      <c r="SQP259" s="29"/>
      <c r="SQQ259" s="29"/>
      <c r="SQR259" s="29"/>
      <c r="SQS259" s="29"/>
      <c r="SQT259" s="29"/>
      <c r="SQU259" s="29"/>
      <c r="SQV259" s="29"/>
      <c r="SQW259" s="29"/>
      <c r="SQX259" s="29"/>
      <c r="SQY259" s="29"/>
      <c r="SQZ259" s="29"/>
      <c r="SRA259" s="29"/>
      <c r="SRB259" s="29"/>
      <c r="SRC259" s="29"/>
      <c r="SRD259" s="29"/>
      <c r="SRE259" s="29"/>
      <c r="SRF259" s="29"/>
      <c r="SRG259" s="29"/>
      <c r="SRH259" s="29"/>
      <c r="SRI259" s="29"/>
      <c r="SRJ259" s="29"/>
      <c r="SRK259" s="29"/>
      <c r="SRL259" s="29"/>
      <c r="SRM259" s="29"/>
      <c r="SRN259" s="29"/>
      <c r="SRO259" s="29"/>
      <c r="SRP259" s="29"/>
      <c r="SRQ259" s="29"/>
      <c r="SRR259" s="29"/>
      <c r="SRS259" s="29"/>
      <c r="SRT259" s="29"/>
      <c r="SRU259" s="29"/>
      <c r="SRV259" s="29"/>
      <c r="SRW259" s="29"/>
      <c r="SRX259" s="29"/>
      <c r="SRY259" s="29"/>
      <c r="SRZ259" s="29"/>
      <c r="SSA259" s="29"/>
      <c r="SSB259" s="29"/>
      <c r="SSC259" s="29"/>
      <c r="SSD259" s="29"/>
      <c r="SSE259" s="29"/>
      <c r="SSF259" s="29"/>
      <c r="SSG259" s="29"/>
      <c r="SSH259" s="29"/>
      <c r="SSI259" s="29"/>
      <c r="SSJ259" s="29"/>
      <c r="SSK259" s="29"/>
      <c r="SSL259" s="29"/>
      <c r="SSM259" s="29"/>
      <c r="SSN259" s="29"/>
      <c r="SSO259" s="29"/>
      <c r="SSP259" s="29"/>
      <c r="SSQ259" s="29"/>
      <c r="SSR259" s="29"/>
      <c r="SSS259" s="29"/>
      <c r="SST259" s="29"/>
      <c r="SSU259" s="29"/>
      <c r="SSV259" s="29"/>
      <c r="SSW259" s="29"/>
      <c r="SSX259" s="29"/>
      <c r="SSY259" s="29"/>
      <c r="SSZ259" s="29"/>
      <c r="STA259" s="29"/>
      <c r="STB259" s="29"/>
      <c r="STC259" s="29"/>
      <c r="STD259" s="29"/>
      <c r="STE259" s="29"/>
      <c r="STF259" s="29"/>
      <c r="STG259" s="29"/>
      <c r="STH259" s="29"/>
      <c r="STI259" s="29"/>
      <c r="STJ259" s="29"/>
      <c r="STK259" s="29"/>
      <c r="STL259" s="29"/>
      <c r="STM259" s="29"/>
      <c r="STN259" s="29"/>
      <c r="STO259" s="29"/>
      <c r="STP259" s="29"/>
      <c r="STQ259" s="29"/>
      <c r="STR259" s="29"/>
      <c r="STS259" s="29"/>
      <c r="STT259" s="29"/>
      <c r="STU259" s="29"/>
      <c r="STV259" s="29"/>
      <c r="STW259" s="29"/>
      <c r="STX259" s="29"/>
      <c r="STY259" s="29"/>
      <c r="STZ259" s="29"/>
      <c r="SUA259" s="29"/>
      <c r="SUB259" s="29"/>
      <c r="SUC259" s="29"/>
      <c r="SUD259" s="29"/>
      <c r="SUE259" s="29"/>
      <c r="SUF259" s="29"/>
      <c r="SUG259" s="29"/>
      <c r="SUH259" s="29"/>
      <c r="SUI259" s="29"/>
      <c r="SUJ259" s="29"/>
      <c r="SUK259" s="29"/>
      <c r="SUL259" s="29"/>
      <c r="SUM259" s="29"/>
      <c r="SUN259" s="29"/>
      <c r="SUO259" s="29"/>
      <c r="SUP259" s="29"/>
      <c r="SUQ259" s="29"/>
      <c r="SUR259" s="29"/>
      <c r="SUS259" s="29"/>
      <c r="SUT259" s="29"/>
      <c r="SUU259" s="29"/>
      <c r="SUV259" s="29"/>
      <c r="SUW259" s="29"/>
      <c r="SUX259" s="29"/>
      <c r="SUY259" s="29"/>
      <c r="SUZ259" s="29"/>
      <c r="SVA259" s="29"/>
      <c r="SVB259" s="29"/>
      <c r="SVC259" s="29"/>
      <c r="SVD259" s="29"/>
      <c r="SVE259" s="29"/>
      <c r="SVF259" s="29"/>
      <c r="SVG259" s="29"/>
      <c r="SVH259" s="29"/>
      <c r="SVI259" s="29"/>
      <c r="SVJ259" s="29"/>
      <c r="SVK259" s="29"/>
      <c r="SVL259" s="29"/>
      <c r="SVM259" s="29"/>
      <c r="SVN259" s="29"/>
      <c r="SVO259" s="29"/>
      <c r="SVP259" s="29"/>
      <c r="SVQ259" s="29"/>
      <c r="SVR259" s="29"/>
      <c r="SVS259" s="29"/>
      <c r="SVT259" s="29"/>
      <c r="SVU259" s="29"/>
      <c r="SVV259" s="29"/>
      <c r="SVW259" s="29"/>
      <c r="SVX259" s="29"/>
      <c r="SVY259" s="29"/>
      <c r="SVZ259" s="29"/>
      <c r="SWA259" s="29"/>
      <c r="SWB259" s="29"/>
      <c r="SWC259" s="29"/>
      <c r="SWD259" s="29"/>
      <c r="SWE259" s="29"/>
      <c r="SWF259" s="29"/>
      <c r="SWG259" s="29"/>
      <c r="SWH259" s="29"/>
      <c r="SWI259" s="29"/>
      <c r="SWJ259" s="29"/>
      <c r="SWK259" s="29"/>
      <c r="SWL259" s="29"/>
      <c r="SWM259" s="29"/>
      <c r="SWN259" s="29"/>
      <c r="SWO259" s="29"/>
      <c r="SWP259" s="29"/>
      <c r="SWQ259" s="29"/>
      <c r="SWR259" s="29"/>
      <c r="SWS259" s="29"/>
      <c r="SWT259" s="29"/>
      <c r="SWU259" s="29"/>
      <c r="SWV259" s="29"/>
      <c r="SWW259" s="29"/>
      <c r="SWX259" s="29"/>
      <c r="SWY259" s="29"/>
      <c r="SWZ259" s="29"/>
      <c r="SXA259" s="29"/>
      <c r="SXB259" s="29"/>
      <c r="SXC259" s="29"/>
      <c r="SXD259" s="29"/>
      <c r="SXE259" s="29"/>
      <c r="SXF259" s="29"/>
      <c r="SXG259" s="29"/>
      <c r="SXH259" s="29"/>
      <c r="SXI259" s="29"/>
      <c r="SXJ259" s="29"/>
      <c r="SXK259" s="29"/>
      <c r="SXL259" s="29"/>
      <c r="SXM259" s="29"/>
      <c r="SXN259" s="29"/>
      <c r="SXO259" s="29"/>
      <c r="SXP259" s="29"/>
      <c r="SXQ259" s="29"/>
      <c r="SXR259" s="29"/>
      <c r="SXS259" s="29"/>
      <c r="SXT259" s="29"/>
      <c r="SXU259" s="29"/>
      <c r="SXV259" s="29"/>
      <c r="SXW259" s="29"/>
      <c r="SXX259" s="29"/>
      <c r="SXY259" s="29"/>
      <c r="SXZ259" s="29"/>
      <c r="SYA259" s="29"/>
      <c r="SYB259" s="29"/>
      <c r="SYC259" s="29"/>
      <c r="SYD259" s="29"/>
      <c r="SYE259" s="29"/>
      <c r="SYF259" s="29"/>
      <c r="SYG259" s="29"/>
      <c r="SYH259" s="29"/>
      <c r="SYI259" s="29"/>
      <c r="SYJ259" s="29"/>
      <c r="SYK259" s="29"/>
      <c r="SYL259" s="29"/>
      <c r="SYM259" s="29"/>
      <c r="SYN259" s="29"/>
      <c r="SYO259" s="29"/>
      <c r="SYP259" s="29"/>
      <c r="SYQ259" s="29"/>
      <c r="SYR259" s="29"/>
      <c r="SYS259" s="29"/>
      <c r="SYT259" s="29"/>
      <c r="SYU259" s="29"/>
      <c r="SYV259" s="29"/>
      <c r="SYW259" s="29"/>
      <c r="SYX259" s="29"/>
      <c r="SYY259" s="29"/>
      <c r="SYZ259" s="29"/>
      <c r="SZA259" s="29"/>
      <c r="SZB259" s="29"/>
      <c r="SZC259" s="29"/>
      <c r="SZD259" s="29"/>
      <c r="SZE259" s="29"/>
      <c r="SZF259" s="29"/>
      <c r="SZG259" s="29"/>
      <c r="SZH259" s="29"/>
      <c r="SZI259" s="29"/>
      <c r="SZJ259" s="29"/>
      <c r="SZK259" s="29"/>
      <c r="SZL259" s="29"/>
      <c r="SZM259" s="29"/>
      <c r="SZN259" s="29"/>
      <c r="SZO259" s="29"/>
      <c r="SZP259" s="29"/>
      <c r="SZQ259" s="29"/>
      <c r="SZR259" s="29"/>
      <c r="SZS259" s="29"/>
      <c r="SZT259" s="29"/>
      <c r="SZU259" s="29"/>
      <c r="SZV259" s="29"/>
      <c r="SZW259" s="29"/>
      <c r="SZX259" s="29"/>
      <c r="SZY259" s="29"/>
      <c r="SZZ259" s="29"/>
      <c r="TAA259" s="29"/>
      <c r="TAB259" s="29"/>
      <c r="TAC259" s="29"/>
      <c r="TAD259" s="29"/>
      <c r="TAE259" s="29"/>
      <c r="TAF259" s="29"/>
      <c r="TAG259" s="29"/>
      <c r="TAH259" s="29"/>
      <c r="TAI259" s="29"/>
      <c r="TAJ259" s="29"/>
      <c r="TAK259" s="29"/>
      <c r="TAL259" s="29"/>
      <c r="TAM259" s="29"/>
      <c r="TAN259" s="29"/>
      <c r="TAO259" s="29"/>
      <c r="TAP259" s="29"/>
      <c r="TAQ259" s="29"/>
      <c r="TAR259" s="29"/>
      <c r="TAS259" s="29"/>
      <c r="TAT259" s="29"/>
      <c r="TAU259" s="29"/>
      <c r="TAV259" s="29"/>
      <c r="TAW259" s="29"/>
      <c r="TAX259" s="29"/>
      <c r="TAY259" s="29"/>
      <c r="TAZ259" s="29"/>
      <c r="TBA259" s="29"/>
      <c r="TBB259" s="29"/>
      <c r="TBC259" s="29"/>
      <c r="TBD259" s="29"/>
      <c r="TBE259" s="29"/>
      <c r="TBF259" s="29"/>
      <c r="TBG259" s="29"/>
      <c r="TBH259" s="29"/>
      <c r="TBI259" s="29"/>
      <c r="TBJ259" s="29"/>
      <c r="TBK259" s="29"/>
      <c r="TBL259" s="29"/>
      <c r="TBM259" s="29"/>
      <c r="TBN259" s="29"/>
      <c r="TBO259" s="29"/>
      <c r="TBP259" s="29"/>
      <c r="TBQ259" s="29"/>
      <c r="TBR259" s="29"/>
      <c r="TBS259" s="29"/>
      <c r="TBT259" s="29"/>
      <c r="TBU259" s="29"/>
      <c r="TBV259" s="29"/>
      <c r="TBW259" s="29"/>
      <c r="TBX259" s="29"/>
      <c r="TBY259" s="29"/>
      <c r="TBZ259" s="29"/>
      <c r="TCA259" s="29"/>
      <c r="TCB259" s="29"/>
      <c r="TCC259" s="29"/>
      <c r="TCD259" s="29"/>
      <c r="TCE259" s="29"/>
      <c r="TCF259" s="29"/>
      <c r="TCG259" s="29"/>
      <c r="TCH259" s="29"/>
      <c r="TCI259" s="29"/>
      <c r="TCJ259" s="29"/>
      <c r="TCK259" s="29"/>
      <c r="TCL259" s="29"/>
      <c r="TCM259" s="29"/>
      <c r="TCN259" s="29"/>
      <c r="TCO259" s="29"/>
      <c r="TCP259" s="29"/>
      <c r="TCQ259" s="29"/>
      <c r="TCR259" s="29"/>
      <c r="TCS259" s="29"/>
      <c r="TCT259" s="29"/>
      <c r="TCU259" s="29"/>
      <c r="TCV259" s="29"/>
      <c r="TCW259" s="29"/>
      <c r="TCX259" s="29"/>
      <c r="TCY259" s="29"/>
      <c r="TCZ259" s="29"/>
      <c r="TDA259" s="29"/>
      <c r="TDB259" s="29"/>
      <c r="TDC259" s="29"/>
      <c r="TDD259" s="29"/>
      <c r="TDE259" s="29"/>
      <c r="TDF259" s="29"/>
      <c r="TDG259" s="29"/>
      <c r="TDH259" s="29"/>
      <c r="TDI259" s="29"/>
      <c r="TDJ259" s="29"/>
      <c r="TDK259" s="29"/>
      <c r="TDL259" s="29"/>
      <c r="TDM259" s="29"/>
      <c r="TDN259" s="29"/>
      <c r="TDO259" s="29"/>
      <c r="TDP259" s="29"/>
      <c r="TDQ259" s="29"/>
      <c r="TDR259" s="29"/>
      <c r="TDS259" s="29"/>
      <c r="TDT259" s="29"/>
      <c r="TDU259" s="29"/>
      <c r="TDV259" s="29"/>
      <c r="TDW259" s="29"/>
      <c r="TDX259" s="29"/>
      <c r="TDY259" s="29"/>
      <c r="TDZ259" s="29"/>
      <c r="TEA259" s="29"/>
      <c r="TEB259" s="29"/>
      <c r="TEC259" s="29"/>
      <c r="TED259" s="29"/>
      <c r="TEE259" s="29"/>
      <c r="TEF259" s="29"/>
      <c r="TEG259" s="29"/>
      <c r="TEH259" s="29"/>
      <c r="TEI259" s="29"/>
      <c r="TEJ259" s="29"/>
      <c r="TEK259" s="29"/>
      <c r="TEL259" s="29"/>
      <c r="TEM259" s="29"/>
      <c r="TEN259" s="29"/>
      <c r="TEO259" s="29"/>
      <c r="TEP259" s="29"/>
      <c r="TEQ259" s="29"/>
      <c r="TER259" s="29"/>
      <c r="TES259" s="29"/>
      <c r="TET259" s="29"/>
      <c r="TEU259" s="29"/>
      <c r="TEV259" s="29"/>
      <c r="TEW259" s="29"/>
      <c r="TEX259" s="29"/>
      <c r="TEY259" s="29"/>
      <c r="TEZ259" s="29"/>
      <c r="TFA259" s="29"/>
      <c r="TFB259" s="29"/>
      <c r="TFC259" s="29"/>
      <c r="TFD259" s="29"/>
      <c r="TFE259" s="29"/>
      <c r="TFF259" s="29"/>
      <c r="TFG259" s="29"/>
      <c r="TFH259" s="29"/>
      <c r="TFI259" s="29"/>
      <c r="TFJ259" s="29"/>
      <c r="TFK259" s="29"/>
      <c r="TFL259" s="29"/>
      <c r="TFM259" s="29"/>
      <c r="TFN259" s="29"/>
      <c r="TFO259" s="29"/>
      <c r="TFP259" s="29"/>
      <c r="TFQ259" s="29"/>
      <c r="TFR259" s="29"/>
      <c r="TFS259" s="29"/>
      <c r="TFT259" s="29"/>
      <c r="TFU259" s="29"/>
      <c r="TFV259" s="29"/>
      <c r="TFW259" s="29"/>
      <c r="TFX259" s="29"/>
      <c r="TFY259" s="29"/>
      <c r="TFZ259" s="29"/>
      <c r="TGA259" s="29"/>
      <c r="TGB259" s="29"/>
      <c r="TGC259" s="29"/>
      <c r="TGD259" s="29"/>
      <c r="TGE259" s="29"/>
      <c r="TGF259" s="29"/>
      <c r="TGG259" s="29"/>
      <c r="TGH259" s="29"/>
      <c r="TGI259" s="29"/>
      <c r="TGJ259" s="29"/>
      <c r="TGK259" s="29"/>
      <c r="TGL259" s="29"/>
      <c r="TGM259" s="29"/>
      <c r="TGN259" s="29"/>
      <c r="TGO259" s="29"/>
      <c r="TGP259" s="29"/>
      <c r="TGQ259" s="29"/>
      <c r="TGR259" s="29"/>
      <c r="TGS259" s="29"/>
      <c r="TGT259" s="29"/>
      <c r="TGU259" s="29"/>
      <c r="TGV259" s="29"/>
      <c r="TGW259" s="29"/>
      <c r="TGX259" s="29"/>
      <c r="TGY259" s="29"/>
      <c r="TGZ259" s="29"/>
      <c r="THA259" s="29"/>
      <c r="THB259" s="29"/>
      <c r="THC259" s="29"/>
      <c r="THD259" s="29"/>
      <c r="THE259" s="29"/>
      <c r="THF259" s="29"/>
      <c r="THG259" s="29"/>
      <c r="THH259" s="29"/>
      <c r="THI259" s="29"/>
      <c r="THJ259" s="29"/>
      <c r="THK259" s="29"/>
      <c r="THL259" s="29"/>
      <c r="THM259" s="29"/>
      <c r="THN259" s="29"/>
      <c r="THO259" s="29"/>
      <c r="THP259" s="29"/>
      <c r="THQ259" s="29"/>
      <c r="THR259" s="29"/>
      <c r="THS259" s="29"/>
      <c r="THT259" s="29"/>
      <c r="THU259" s="29"/>
      <c r="THV259" s="29"/>
      <c r="THW259" s="29"/>
      <c r="THX259" s="29"/>
      <c r="THY259" s="29"/>
      <c r="THZ259" s="29"/>
      <c r="TIA259" s="29"/>
      <c r="TIB259" s="29"/>
      <c r="TIC259" s="29"/>
      <c r="TID259" s="29"/>
      <c r="TIE259" s="29"/>
      <c r="TIF259" s="29"/>
      <c r="TIG259" s="29"/>
      <c r="TIH259" s="29"/>
      <c r="TII259" s="29"/>
      <c r="TIJ259" s="29"/>
      <c r="TIK259" s="29"/>
      <c r="TIL259" s="29"/>
      <c r="TIM259" s="29"/>
      <c r="TIN259" s="29"/>
      <c r="TIO259" s="29"/>
      <c r="TIP259" s="29"/>
      <c r="TIQ259" s="29"/>
      <c r="TIR259" s="29"/>
      <c r="TIS259" s="29"/>
      <c r="TIT259" s="29"/>
      <c r="TIU259" s="29"/>
      <c r="TIV259" s="29"/>
      <c r="TIW259" s="29"/>
      <c r="TIX259" s="29"/>
      <c r="TIY259" s="29"/>
      <c r="TIZ259" s="29"/>
      <c r="TJA259" s="29"/>
      <c r="TJB259" s="29"/>
      <c r="TJC259" s="29"/>
      <c r="TJD259" s="29"/>
      <c r="TJE259" s="29"/>
      <c r="TJF259" s="29"/>
      <c r="TJG259" s="29"/>
      <c r="TJH259" s="29"/>
      <c r="TJI259" s="29"/>
      <c r="TJJ259" s="29"/>
      <c r="TJK259" s="29"/>
      <c r="TJL259" s="29"/>
      <c r="TJM259" s="29"/>
      <c r="TJN259" s="29"/>
      <c r="TJO259" s="29"/>
      <c r="TJP259" s="29"/>
      <c r="TJQ259" s="29"/>
      <c r="TJR259" s="29"/>
      <c r="TJS259" s="29"/>
      <c r="TJT259" s="29"/>
      <c r="TJU259" s="29"/>
      <c r="TJV259" s="29"/>
      <c r="TJW259" s="29"/>
      <c r="TJX259" s="29"/>
      <c r="TJY259" s="29"/>
      <c r="TJZ259" s="29"/>
      <c r="TKA259" s="29"/>
      <c r="TKB259" s="29"/>
      <c r="TKC259" s="29"/>
      <c r="TKD259" s="29"/>
      <c r="TKE259" s="29"/>
      <c r="TKF259" s="29"/>
      <c r="TKG259" s="29"/>
      <c r="TKH259" s="29"/>
      <c r="TKI259" s="29"/>
      <c r="TKJ259" s="29"/>
      <c r="TKK259" s="29"/>
      <c r="TKL259" s="29"/>
      <c r="TKM259" s="29"/>
      <c r="TKN259" s="29"/>
      <c r="TKO259" s="29"/>
      <c r="TKP259" s="29"/>
      <c r="TKQ259" s="29"/>
      <c r="TKR259" s="29"/>
      <c r="TKS259" s="29"/>
      <c r="TKT259" s="29"/>
      <c r="TKU259" s="29"/>
      <c r="TKV259" s="29"/>
      <c r="TKW259" s="29"/>
      <c r="TKX259" s="29"/>
      <c r="TKY259" s="29"/>
      <c r="TKZ259" s="29"/>
      <c r="TLA259" s="29"/>
      <c r="TLB259" s="29"/>
      <c r="TLC259" s="29"/>
      <c r="TLD259" s="29"/>
      <c r="TLE259" s="29"/>
      <c r="TLF259" s="29"/>
      <c r="TLG259" s="29"/>
      <c r="TLH259" s="29"/>
      <c r="TLI259" s="29"/>
      <c r="TLJ259" s="29"/>
      <c r="TLK259" s="29"/>
      <c r="TLL259" s="29"/>
      <c r="TLM259" s="29"/>
      <c r="TLN259" s="29"/>
      <c r="TLO259" s="29"/>
      <c r="TLP259" s="29"/>
      <c r="TLQ259" s="29"/>
      <c r="TLR259" s="29"/>
      <c r="TLS259" s="29"/>
      <c r="TLT259" s="29"/>
      <c r="TLU259" s="29"/>
      <c r="TLV259" s="29"/>
      <c r="TLW259" s="29"/>
      <c r="TLX259" s="29"/>
      <c r="TLY259" s="29"/>
      <c r="TLZ259" s="29"/>
      <c r="TMA259" s="29"/>
      <c r="TMB259" s="29"/>
      <c r="TMC259" s="29"/>
      <c r="TMD259" s="29"/>
      <c r="TME259" s="29"/>
      <c r="TMF259" s="29"/>
      <c r="TMG259" s="29"/>
      <c r="TMH259" s="29"/>
      <c r="TMI259" s="29"/>
      <c r="TMJ259" s="29"/>
      <c r="TMK259" s="29"/>
      <c r="TML259" s="29"/>
      <c r="TMM259" s="29"/>
      <c r="TMN259" s="29"/>
      <c r="TMO259" s="29"/>
      <c r="TMP259" s="29"/>
      <c r="TMQ259" s="29"/>
      <c r="TMR259" s="29"/>
      <c r="TMS259" s="29"/>
      <c r="TMT259" s="29"/>
      <c r="TMU259" s="29"/>
      <c r="TMV259" s="29"/>
      <c r="TMW259" s="29"/>
      <c r="TMX259" s="29"/>
      <c r="TMY259" s="29"/>
      <c r="TMZ259" s="29"/>
      <c r="TNA259" s="29"/>
      <c r="TNB259" s="29"/>
      <c r="TNC259" s="29"/>
      <c r="TND259" s="29"/>
      <c r="TNE259" s="29"/>
      <c r="TNF259" s="29"/>
      <c r="TNG259" s="29"/>
      <c r="TNH259" s="29"/>
      <c r="TNI259" s="29"/>
      <c r="TNJ259" s="29"/>
      <c r="TNK259" s="29"/>
      <c r="TNL259" s="29"/>
      <c r="TNM259" s="29"/>
      <c r="TNN259" s="29"/>
      <c r="TNO259" s="29"/>
      <c r="TNP259" s="29"/>
      <c r="TNQ259" s="29"/>
      <c r="TNR259" s="29"/>
      <c r="TNS259" s="29"/>
      <c r="TNT259" s="29"/>
      <c r="TNU259" s="29"/>
      <c r="TNV259" s="29"/>
      <c r="TNW259" s="29"/>
      <c r="TNX259" s="29"/>
      <c r="TNY259" s="29"/>
      <c r="TNZ259" s="29"/>
      <c r="TOA259" s="29"/>
      <c r="TOB259" s="29"/>
      <c r="TOC259" s="29"/>
      <c r="TOD259" s="29"/>
      <c r="TOE259" s="29"/>
      <c r="TOF259" s="29"/>
      <c r="TOG259" s="29"/>
      <c r="TOH259" s="29"/>
      <c r="TOI259" s="29"/>
      <c r="TOJ259" s="29"/>
      <c r="TOK259" s="29"/>
      <c r="TOL259" s="29"/>
      <c r="TOM259" s="29"/>
      <c r="TON259" s="29"/>
      <c r="TOO259" s="29"/>
      <c r="TOP259" s="29"/>
      <c r="TOQ259" s="29"/>
      <c r="TOR259" s="29"/>
      <c r="TOS259" s="29"/>
      <c r="TOT259" s="29"/>
      <c r="TOU259" s="29"/>
      <c r="TOV259" s="29"/>
      <c r="TOW259" s="29"/>
      <c r="TOX259" s="29"/>
      <c r="TOY259" s="29"/>
      <c r="TOZ259" s="29"/>
      <c r="TPA259" s="29"/>
      <c r="TPB259" s="29"/>
      <c r="TPC259" s="29"/>
      <c r="TPD259" s="29"/>
      <c r="TPE259" s="29"/>
      <c r="TPF259" s="29"/>
      <c r="TPG259" s="29"/>
      <c r="TPH259" s="29"/>
      <c r="TPI259" s="29"/>
      <c r="TPJ259" s="29"/>
      <c r="TPK259" s="29"/>
      <c r="TPL259" s="29"/>
      <c r="TPM259" s="29"/>
      <c r="TPN259" s="29"/>
      <c r="TPO259" s="29"/>
      <c r="TPP259" s="29"/>
      <c r="TPQ259" s="29"/>
      <c r="TPR259" s="29"/>
      <c r="TPS259" s="29"/>
      <c r="TPT259" s="29"/>
      <c r="TPU259" s="29"/>
      <c r="TPV259" s="29"/>
      <c r="TPW259" s="29"/>
      <c r="TPX259" s="29"/>
      <c r="TPY259" s="29"/>
      <c r="TPZ259" s="29"/>
      <c r="TQA259" s="29"/>
      <c r="TQB259" s="29"/>
      <c r="TQC259" s="29"/>
      <c r="TQD259" s="29"/>
      <c r="TQE259" s="29"/>
      <c r="TQF259" s="29"/>
      <c r="TQG259" s="29"/>
      <c r="TQH259" s="29"/>
      <c r="TQI259" s="29"/>
      <c r="TQJ259" s="29"/>
      <c r="TQK259" s="29"/>
      <c r="TQL259" s="29"/>
      <c r="TQM259" s="29"/>
      <c r="TQN259" s="29"/>
      <c r="TQO259" s="29"/>
      <c r="TQP259" s="29"/>
      <c r="TQQ259" s="29"/>
      <c r="TQR259" s="29"/>
      <c r="TQS259" s="29"/>
      <c r="TQT259" s="29"/>
      <c r="TQU259" s="29"/>
      <c r="TQV259" s="29"/>
      <c r="TQW259" s="29"/>
      <c r="TQX259" s="29"/>
      <c r="TQY259" s="29"/>
      <c r="TQZ259" s="29"/>
      <c r="TRA259" s="29"/>
      <c r="TRB259" s="29"/>
      <c r="TRC259" s="29"/>
      <c r="TRD259" s="29"/>
      <c r="TRE259" s="29"/>
      <c r="TRF259" s="29"/>
      <c r="TRG259" s="29"/>
      <c r="TRH259" s="29"/>
      <c r="TRI259" s="29"/>
      <c r="TRJ259" s="29"/>
      <c r="TRK259" s="29"/>
      <c r="TRL259" s="29"/>
      <c r="TRM259" s="29"/>
      <c r="TRN259" s="29"/>
      <c r="TRO259" s="29"/>
      <c r="TRP259" s="29"/>
      <c r="TRQ259" s="29"/>
      <c r="TRR259" s="29"/>
      <c r="TRS259" s="29"/>
      <c r="TRT259" s="29"/>
      <c r="TRU259" s="29"/>
      <c r="TRV259" s="29"/>
      <c r="TRW259" s="29"/>
      <c r="TRX259" s="29"/>
      <c r="TRY259" s="29"/>
      <c r="TRZ259" s="29"/>
      <c r="TSA259" s="29"/>
      <c r="TSB259" s="29"/>
      <c r="TSC259" s="29"/>
      <c r="TSD259" s="29"/>
      <c r="TSE259" s="29"/>
      <c r="TSF259" s="29"/>
      <c r="TSG259" s="29"/>
      <c r="TSH259" s="29"/>
      <c r="TSI259" s="29"/>
      <c r="TSJ259" s="29"/>
      <c r="TSK259" s="29"/>
      <c r="TSL259" s="29"/>
      <c r="TSM259" s="29"/>
      <c r="TSN259" s="29"/>
      <c r="TSO259" s="29"/>
      <c r="TSP259" s="29"/>
      <c r="TSQ259" s="29"/>
      <c r="TSR259" s="29"/>
      <c r="TSS259" s="29"/>
      <c r="TST259" s="29"/>
      <c r="TSU259" s="29"/>
      <c r="TSV259" s="29"/>
      <c r="TSW259" s="29"/>
      <c r="TSX259" s="29"/>
      <c r="TSY259" s="29"/>
      <c r="TSZ259" s="29"/>
      <c r="TTA259" s="29"/>
      <c r="TTB259" s="29"/>
      <c r="TTC259" s="29"/>
      <c r="TTD259" s="29"/>
      <c r="TTE259" s="29"/>
      <c r="TTF259" s="29"/>
      <c r="TTG259" s="29"/>
      <c r="TTH259" s="29"/>
      <c r="TTI259" s="29"/>
      <c r="TTJ259" s="29"/>
      <c r="TTK259" s="29"/>
      <c r="TTL259" s="29"/>
      <c r="TTM259" s="29"/>
      <c r="TTN259" s="29"/>
      <c r="TTO259" s="29"/>
      <c r="TTP259" s="29"/>
      <c r="TTQ259" s="29"/>
      <c r="TTR259" s="29"/>
      <c r="TTS259" s="29"/>
      <c r="TTT259" s="29"/>
      <c r="TTU259" s="29"/>
      <c r="TTV259" s="29"/>
      <c r="TTW259" s="29"/>
      <c r="TTX259" s="29"/>
      <c r="TTY259" s="29"/>
      <c r="TTZ259" s="29"/>
      <c r="TUA259" s="29"/>
      <c r="TUB259" s="29"/>
      <c r="TUC259" s="29"/>
      <c r="TUD259" s="29"/>
      <c r="TUE259" s="29"/>
      <c r="TUF259" s="29"/>
      <c r="TUG259" s="29"/>
      <c r="TUH259" s="29"/>
      <c r="TUI259" s="29"/>
      <c r="TUJ259" s="29"/>
      <c r="TUK259" s="29"/>
      <c r="TUL259" s="29"/>
      <c r="TUM259" s="29"/>
      <c r="TUN259" s="29"/>
      <c r="TUO259" s="29"/>
      <c r="TUP259" s="29"/>
      <c r="TUQ259" s="29"/>
      <c r="TUR259" s="29"/>
      <c r="TUS259" s="29"/>
      <c r="TUT259" s="29"/>
      <c r="TUU259" s="29"/>
      <c r="TUV259" s="29"/>
      <c r="TUW259" s="29"/>
      <c r="TUX259" s="29"/>
      <c r="TUY259" s="29"/>
      <c r="TUZ259" s="29"/>
      <c r="TVA259" s="29"/>
      <c r="TVB259" s="29"/>
      <c r="TVC259" s="29"/>
      <c r="TVD259" s="29"/>
      <c r="TVE259" s="29"/>
      <c r="TVF259" s="29"/>
      <c r="TVG259" s="29"/>
      <c r="TVH259" s="29"/>
      <c r="TVI259" s="29"/>
      <c r="TVJ259" s="29"/>
      <c r="TVK259" s="29"/>
      <c r="TVL259" s="29"/>
      <c r="TVM259" s="29"/>
      <c r="TVN259" s="29"/>
      <c r="TVO259" s="29"/>
      <c r="TVP259" s="29"/>
      <c r="TVQ259" s="29"/>
      <c r="TVR259" s="29"/>
      <c r="TVS259" s="29"/>
      <c r="TVT259" s="29"/>
      <c r="TVU259" s="29"/>
      <c r="TVV259" s="29"/>
      <c r="TVW259" s="29"/>
      <c r="TVX259" s="29"/>
      <c r="TVY259" s="29"/>
      <c r="TVZ259" s="29"/>
      <c r="TWA259" s="29"/>
      <c r="TWB259" s="29"/>
      <c r="TWC259" s="29"/>
      <c r="TWD259" s="29"/>
      <c r="TWE259" s="29"/>
      <c r="TWF259" s="29"/>
      <c r="TWG259" s="29"/>
      <c r="TWH259" s="29"/>
      <c r="TWI259" s="29"/>
      <c r="TWJ259" s="29"/>
      <c r="TWK259" s="29"/>
      <c r="TWL259" s="29"/>
      <c r="TWM259" s="29"/>
      <c r="TWN259" s="29"/>
      <c r="TWO259" s="29"/>
      <c r="TWP259" s="29"/>
      <c r="TWQ259" s="29"/>
      <c r="TWR259" s="29"/>
      <c r="TWS259" s="29"/>
      <c r="TWT259" s="29"/>
      <c r="TWU259" s="29"/>
      <c r="TWV259" s="29"/>
      <c r="TWW259" s="29"/>
      <c r="TWX259" s="29"/>
      <c r="TWY259" s="29"/>
      <c r="TWZ259" s="29"/>
      <c r="TXA259" s="29"/>
      <c r="TXB259" s="29"/>
      <c r="TXC259" s="29"/>
      <c r="TXD259" s="29"/>
      <c r="TXE259" s="29"/>
      <c r="TXF259" s="29"/>
      <c r="TXG259" s="29"/>
      <c r="TXH259" s="29"/>
      <c r="TXI259" s="29"/>
      <c r="TXJ259" s="29"/>
      <c r="TXK259" s="29"/>
      <c r="TXL259" s="29"/>
      <c r="TXM259" s="29"/>
      <c r="TXN259" s="29"/>
      <c r="TXO259" s="29"/>
      <c r="TXP259" s="29"/>
      <c r="TXQ259" s="29"/>
      <c r="TXR259" s="29"/>
      <c r="TXS259" s="29"/>
      <c r="TXT259" s="29"/>
      <c r="TXU259" s="29"/>
      <c r="TXV259" s="29"/>
      <c r="TXW259" s="29"/>
      <c r="TXX259" s="29"/>
      <c r="TXY259" s="29"/>
      <c r="TXZ259" s="29"/>
      <c r="TYA259" s="29"/>
      <c r="TYB259" s="29"/>
      <c r="TYC259" s="29"/>
      <c r="TYD259" s="29"/>
      <c r="TYE259" s="29"/>
      <c r="TYF259" s="29"/>
      <c r="TYG259" s="29"/>
      <c r="TYH259" s="29"/>
      <c r="TYI259" s="29"/>
      <c r="TYJ259" s="29"/>
      <c r="TYK259" s="29"/>
      <c r="TYL259" s="29"/>
      <c r="TYM259" s="29"/>
      <c r="TYN259" s="29"/>
      <c r="TYO259" s="29"/>
      <c r="TYP259" s="29"/>
      <c r="TYQ259" s="29"/>
      <c r="TYR259" s="29"/>
      <c r="TYS259" s="29"/>
      <c r="TYT259" s="29"/>
      <c r="TYU259" s="29"/>
      <c r="TYV259" s="29"/>
      <c r="TYW259" s="29"/>
      <c r="TYX259" s="29"/>
      <c r="TYY259" s="29"/>
      <c r="TYZ259" s="29"/>
      <c r="TZA259" s="29"/>
      <c r="TZB259" s="29"/>
      <c r="TZC259" s="29"/>
      <c r="TZD259" s="29"/>
      <c r="TZE259" s="29"/>
      <c r="TZF259" s="29"/>
      <c r="TZG259" s="29"/>
      <c r="TZH259" s="29"/>
      <c r="TZI259" s="29"/>
      <c r="TZJ259" s="29"/>
      <c r="TZK259" s="29"/>
      <c r="TZL259" s="29"/>
      <c r="TZM259" s="29"/>
      <c r="TZN259" s="29"/>
      <c r="TZO259" s="29"/>
      <c r="TZP259" s="29"/>
      <c r="TZQ259" s="29"/>
      <c r="TZR259" s="29"/>
      <c r="TZS259" s="29"/>
      <c r="TZT259" s="29"/>
      <c r="TZU259" s="29"/>
      <c r="TZV259" s="29"/>
      <c r="TZW259" s="29"/>
      <c r="TZX259" s="29"/>
      <c r="TZY259" s="29"/>
      <c r="TZZ259" s="29"/>
      <c r="UAA259" s="29"/>
      <c r="UAB259" s="29"/>
      <c r="UAC259" s="29"/>
      <c r="UAD259" s="29"/>
      <c r="UAE259" s="29"/>
      <c r="UAF259" s="29"/>
      <c r="UAG259" s="29"/>
      <c r="UAH259" s="29"/>
      <c r="UAI259" s="29"/>
      <c r="UAJ259" s="29"/>
      <c r="UAK259" s="29"/>
      <c r="UAL259" s="29"/>
      <c r="UAM259" s="29"/>
      <c r="UAN259" s="29"/>
      <c r="UAO259" s="29"/>
      <c r="UAP259" s="29"/>
      <c r="UAQ259" s="29"/>
      <c r="UAR259" s="29"/>
      <c r="UAS259" s="29"/>
      <c r="UAT259" s="29"/>
      <c r="UAU259" s="29"/>
      <c r="UAV259" s="29"/>
      <c r="UAW259" s="29"/>
      <c r="UAX259" s="29"/>
      <c r="UAY259" s="29"/>
      <c r="UAZ259" s="29"/>
      <c r="UBA259" s="29"/>
      <c r="UBB259" s="29"/>
      <c r="UBC259" s="29"/>
      <c r="UBD259" s="29"/>
      <c r="UBE259" s="29"/>
      <c r="UBF259" s="29"/>
      <c r="UBG259" s="29"/>
      <c r="UBH259" s="29"/>
      <c r="UBI259" s="29"/>
      <c r="UBJ259" s="29"/>
      <c r="UBK259" s="29"/>
      <c r="UBL259" s="29"/>
      <c r="UBM259" s="29"/>
      <c r="UBN259" s="29"/>
      <c r="UBO259" s="29"/>
      <c r="UBP259" s="29"/>
      <c r="UBQ259" s="29"/>
      <c r="UBR259" s="29"/>
      <c r="UBS259" s="29"/>
      <c r="UBT259" s="29"/>
      <c r="UBU259" s="29"/>
      <c r="UBV259" s="29"/>
      <c r="UBW259" s="29"/>
      <c r="UBX259" s="29"/>
      <c r="UBY259" s="29"/>
      <c r="UBZ259" s="29"/>
      <c r="UCA259" s="29"/>
      <c r="UCB259" s="29"/>
      <c r="UCC259" s="29"/>
      <c r="UCD259" s="29"/>
      <c r="UCE259" s="29"/>
      <c r="UCF259" s="29"/>
      <c r="UCG259" s="29"/>
      <c r="UCH259" s="29"/>
      <c r="UCI259" s="29"/>
      <c r="UCJ259" s="29"/>
      <c r="UCK259" s="29"/>
      <c r="UCL259" s="29"/>
      <c r="UCM259" s="29"/>
      <c r="UCN259" s="29"/>
      <c r="UCO259" s="29"/>
      <c r="UCP259" s="29"/>
      <c r="UCQ259" s="29"/>
      <c r="UCR259" s="29"/>
      <c r="UCS259" s="29"/>
      <c r="UCT259" s="29"/>
      <c r="UCU259" s="29"/>
      <c r="UCV259" s="29"/>
      <c r="UCW259" s="29"/>
      <c r="UCX259" s="29"/>
      <c r="UCY259" s="29"/>
      <c r="UCZ259" s="29"/>
      <c r="UDA259" s="29"/>
      <c r="UDB259" s="29"/>
      <c r="UDC259" s="29"/>
      <c r="UDD259" s="29"/>
      <c r="UDE259" s="29"/>
      <c r="UDF259" s="29"/>
      <c r="UDG259" s="29"/>
      <c r="UDH259" s="29"/>
      <c r="UDI259" s="29"/>
      <c r="UDJ259" s="29"/>
      <c r="UDK259" s="29"/>
      <c r="UDL259" s="29"/>
      <c r="UDM259" s="29"/>
      <c r="UDN259" s="29"/>
      <c r="UDO259" s="29"/>
      <c r="UDP259" s="29"/>
      <c r="UDQ259" s="29"/>
      <c r="UDR259" s="29"/>
      <c r="UDS259" s="29"/>
      <c r="UDT259" s="29"/>
      <c r="UDU259" s="29"/>
      <c r="UDV259" s="29"/>
      <c r="UDW259" s="29"/>
      <c r="UDX259" s="29"/>
      <c r="UDY259" s="29"/>
      <c r="UDZ259" s="29"/>
      <c r="UEA259" s="29"/>
      <c r="UEB259" s="29"/>
      <c r="UEC259" s="29"/>
      <c r="UED259" s="29"/>
      <c r="UEE259" s="29"/>
      <c r="UEF259" s="29"/>
      <c r="UEG259" s="29"/>
      <c r="UEH259" s="29"/>
      <c r="UEI259" s="29"/>
      <c r="UEJ259" s="29"/>
      <c r="UEK259" s="29"/>
      <c r="UEL259" s="29"/>
      <c r="UEM259" s="29"/>
      <c r="UEN259" s="29"/>
      <c r="UEO259" s="29"/>
      <c r="UEP259" s="29"/>
      <c r="UEQ259" s="29"/>
      <c r="UER259" s="29"/>
      <c r="UES259" s="29"/>
      <c r="UET259" s="29"/>
      <c r="UEU259" s="29"/>
      <c r="UEV259" s="29"/>
      <c r="UEW259" s="29"/>
      <c r="UEX259" s="29"/>
      <c r="UEY259" s="29"/>
      <c r="UEZ259" s="29"/>
      <c r="UFA259" s="29"/>
      <c r="UFB259" s="29"/>
      <c r="UFC259" s="29"/>
      <c r="UFD259" s="29"/>
      <c r="UFE259" s="29"/>
      <c r="UFF259" s="29"/>
      <c r="UFG259" s="29"/>
      <c r="UFH259" s="29"/>
      <c r="UFI259" s="29"/>
      <c r="UFJ259" s="29"/>
      <c r="UFK259" s="29"/>
      <c r="UFL259" s="29"/>
      <c r="UFM259" s="29"/>
      <c r="UFN259" s="29"/>
      <c r="UFO259" s="29"/>
      <c r="UFP259" s="29"/>
      <c r="UFQ259" s="29"/>
      <c r="UFR259" s="29"/>
      <c r="UFS259" s="29"/>
      <c r="UFT259" s="29"/>
      <c r="UFU259" s="29"/>
      <c r="UFV259" s="29"/>
      <c r="UFW259" s="29"/>
      <c r="UFX259" s="29"/>
      <c r="UFY259" s="29"/>
      <c r="UFZ259" s="29"/>
      <c r="UGA259" s="29"/>
      <c r="UGB259" s="29"/>
      <c r="UGC259" s="29"/>
      <c r="UGD259" s="29"/>
      <c r="UGE259" s="29"/>
      <c r="UGF259" s="29"/>
      <c r="UGG259" s="29"/>
      <c r="UGH259" s="29"/>
      <c r="UGI259" s="29"/>
      <c r="UGJ259" s="29"/>
      <c r="UGK259" s="29"/>
      <c r="UGL259" s="29"/>
      <c r="UGM259" s="29"/>
      <c r="UGN259" s="29"/>
      <c r="UGO259" s="29"/>
      <c r="UGP259" s="29"/>
      <c r="UGQ259" s="29"/>
      <c r="UGR259" s="29"/>
      <c r="UGS259" s="29"/>
      <c r="UGT259" s="29"/>
      <c r="UGU259" s="29"/>
      <c r="UGV259" s="29"/>
      <c r="UGW259" s="29"/>
      <c r="UGX259" s="29"/>
      <c r="UGY259" s="29"/>
      <c r="UGZ259" s="29"/>
      <c r="UHA259" s="29"/>
      <c r="UHB259" s="29"/>
      <c r="UHC259" s="29"/>
      <c r="UHD259" s="29"/>
      <c r="UHE259" s="29"/>
      <c r="UHF259" s="29"/>
      <c r="UHG259" s="29"/>
      <c r="UHH259" s="29"/>
      <c r="UHI259" s="29"/>
      <c r="UHJ259" s="29"/>
      <c r="UHK259" s="29"/>
      <c r="UHL259" s="29"/>
      <c r="UHM259" s="29"/>
      <c r="UHN259" s="29"/>
      <c r="UHO259" s="29"/>
      <c r="UHP259" s="29"/>
      <c r="UHQ259" s="29"/>
      <c r="UHR259" s="29"/>
      <c r="UHS259" s="29"/>
      <c r="UHT259" s="29"/>
      <c r="UHU259" s="29"/>
      <c r="UHV259" s="29"/>
      <c r="UHW259" s="29"/>
      <c r="UHX259" s="29"/>
      <c r="UHY259" s="29"/>
      <c r="UHZ259" s="29"/>
      <c r="UIA259" s="29"/>
      <c r="UIB259" s="29"/>
      <c r="UIC259" s="29"/>
      <c r="UID259" s="29"/>
      <c r="UIE259" s="29"/>
      <c r="UIF259" s="29"/>
      <c r="UIG259" s="29"/>
      <c r="UIH259" s="29"/>
      <c r="UII259" s="29"/>
      <c r="UIJ259" s="29"/>
      <c r="UIK259" s="29"/>
      <c r="UIL259" s="29"/>
      <c r="UIM259" s="29"/>
      <c r="UIN259" s="29"/>
      <c r="UIO259" s="29"/>
      <c r="UIP259" s="29"/>
      <c r="UIQ259" s="29"/>
      <c r="UIR259" s="29"/>
      <c r="UIS259" s="29"/>
      <c r="UIT259" s="29"/>
      <c r="UIU259" s="29"/>
      <c r="UIV259" s="29"/>
      <c r="UIW259" s="29"/>
      <c r="UIX259" s="29"/>
      <c r="UIY259" s="29"/>
      <c r="UIZ259" s="29"/>
      <c r="UJA259" s="29"/>
      <c r="UJB259" s="29"/>
      <c r="UJC259" s="29"/>
      <c r="UJD259" s="29"/>
      <c r="UJE259" s="29"/>
      <c r="UJF259" s="29"/>
      <c r="UJG259" s="29"/>
      <c r="UJH259" s="29"/>
      <c r="UJI259" s="29"/>
      <c r="UJJ259" s="29"/>
      <c r="UJK259" s="29"/>
      <c r="UJL259" s="29"/>
      <c r="UJM259" s="29"/>
      <c r="UJN259" s="29"/>
      <c r="UJO259" s="29"/>
      <c r="UJP259" s="29"/>
      <c r="UJQ259" s="29"/>
      <c r="UJR259" s="29"/>
      <c r="UJS259" s="29"/>
      <c r="UJT259" s="29"/>
      <c r="UJU259" s="29"/>
      <c r="UJV259" s="29"/>
      <c r="UJW259" s="29"/>
      <c r="UJX259" s="29"/>
      <c r="UJY259" s="29"/>
      <c r="UJZ259" s="29"/>
      <c r="UKA259" s="29"/>
      <c r="UKB259" s="29"/>
      <c r="UKC259" s="29"/>
      <c r="UKD259" s="29"/>
      <c r="UKE259" s="29"/>
      <c r="UKF259" s="29"/>
      <c r="UKG259" s="29"/>
      <c r="UKH259" s="29"/>
      <c r="UKI259" s="29"/>
      <c r="UKJ259" s="29"/>
      <c r="UKK259" s="29"/>
      <c r="UKL259" s="29"/>
      <c r="UKM259" s="29"/>
      <c r="UKN259" s="29"/>
      <c r="UKO259" s="29"/>
      <c r="UKP259" s="29"/>
      <c r="UKQ259" s="29"/>
      <c r="UKR259" s="29"/>
      <c r="UKS259" s="29"/>
      <c r="UKT259" s="29"/>
      <c r="UKU259" s="29"/>
      <c r="UKV259" s="29"/>
      <c r="UKW259" s="29"/>
      <c r="UKX259" s="29"/>
      <c r="UKY259" s="29"/>
      <c r="UKZ259" s="29"/>
      <c r="ULA259" s="29"/>
      <c r="ULB259" s="29"/>
      <c r="ULC259" s="29"/>
      <c r="ULD259" s="29"/>
      <c r="ULE259" s="29"/>
      <c r="ULF259" s="29"/>
      <c r="ULG259" s="29"/>
      <c r="ULH259" s="29"/>
      <c r="ULI259" s="29"/>
      <c r="ULJ259" s="29"/>
      <c r="ULK259" s="29"/>
      <c r="ULL259" s="29"/>
      <c r="ULM259" s="29"/>
      <c r="ULN259" s="29"/>
      <c r="ULO259" s="29"/>
      <c r="ULP259" s="29"/>
      <c r="ULQ259" s="29"/>
      <c r="ULR259" s="29"/>
      <c r="ULS259" s="29"/>
      <c r="ULT259" s="29"/>
      <c r="ULU259" s="29"/>
      <c r="ULV259" s="29"/>
      <c r="ULW259" s="29"/>
      <c r="ULX259" s="29"/>
      <c r="ULY259" s="29"/>
      <c r="ULZ259" s="29"/>
      <c r="UMA259" s="29"/>
      <c r="UMB259" s="29"/>
      <c r="UMC259" s="29"/>
      <c r="UMD259" s="29"/>
      <c r="UME259" s="29"/>
      <c r="UMF259" s="29"/>
      <c r="UMG259" s="29"/>
      <c r="UMH259" s="29"/>
      <c r="UMI259" s="29"/>
      <c r="UMJ259" s="29"/>
      <c r="UMK259" s="29"/>
      <c r="UML259" s="29"/>
      <c r="UMM259" s="29"/>
      <c r="UMN259" s="29"/>
      <c r="UMO259" s="29"/>
      <c r="UMP259" s="29"/>
      <c r="UMQ259" s="29"/>
      <c r="UMR259" s="29"/>
      <c r="UMS259" s="29"/>
      <c r="UMT259" s="29"/>
      <c r="UMU259" s="29"/>
      <c r="UMV259" s="29"/>
      <c r="UMW259" s="29"/>
      <c r="UMX259" s="29"/>
      <c r="UMY259" s="29"/>
      <c r="UMZ259" s="29"/>
      <c r="UNA259" s="29"/>
      <c r="UNB259" s="29"/>
      <c r="UNC259" s="29"/>
      <c r="UND259" s="29"/>
      <c r="UNE259" s="29"/>
      <c r="UNF259" s="29"/>
      <c r="UNG259" s="29"/>
      <c r="UNH259" s="29"/>
      <c r="UNI259" s="29"/>
      <c r="UNJ259" s="29"/>
      <c r="UNK259" s="29"/>
      <c r="UNL259" s="29"/>
      <c r="UNM259" s="29"/>
      <c r="UNN259" s="29"/>
      <c r="UNO259" s="29"/>
      <c r="UNP259" s="29"/>
      <c r="UNQ259" s="29"/>
      <c r="UNR259" s="29"/>
      <c r="UNS259" s="29"/>
      <c r="UNT259" s="29"/>
      <c r="UNU259" s="29"/>
      <c r="UNV259" s="29"/>
      <c r="UNW259" s="29"/>
      <c r="UNX259" s="29"/>
      <c r="UNY259" s="29"/>
      <c r="UNZ259" s="29"/>
      <c r="UOA259" s="29"/>
      <c r="UOB259" s="29"/>
      <c r="UOC259" s="29"/>
      <c r="UOD259" s="29"/>
      <c r="UOE259" s="29"/>
      <c r="UOF259" s="29"/>
      <c r="UOG259" s="29"/>
      <c r="UOH259" s="29"/>
      <c r="UOI259" s="29"/>
      <c r="UOJ259" s="29"/>
      <c r="UOK259" s="29"/>
      <c r="UOL259" s="29"/>
      <c r="UOM259" s="29"/>
      <c r="UON259" s="29"/>
      <c r="UOO259" s="29"/>
      <c r="UOP259" s="29"/>
      <c r="UOQ259" s="29"/>
      <c r="UOR259" s="29"/>
      <c r="UOS259" s="29"/>
      <c r="UOT259" s="29"/>
      <c r="UOU259" s="29"/>
      <c r="UOV259" s="29"/>
      <c r="UOW259" s="29"/>
      <c r="UOX259" s="29"/>
      <c r="UOY259" s="29"/>
      <c r="UOZ259" s="29"/>
      <c r="UPA259" s="29"/>
      <c r="UPB259" s="29"/>
      <c r="UPC259" s="29"/>
      <c r="UPD259" s="29"/>
      <c r="UPE259" s="29"/>
      <c r="UPF259" s="29"/>
      <c r="UPG259" s="29"/>
      <c r="UPH259" s="29"/>
      <c r="UPI259" s="29"/>
      <c r="UPJ259" s="29"/>
      <c r="UPK259" s="29"/>
      <c r="UPL259" s="29"/>
      <c r="UPM259" s="29"/>
      <c r="UPN259" s="29"/>
      <c r="UPO259" s="29"/>
      <c r="UPP259" s="29"/>
      <c r="UPQ259" s="29"/>
      <c r="UPR259" s="29"/>
      <c r="UPS259" s="29"/>
      <c r="UPT259" s="29"/>
      <c r="UPU259" s="29"/>
      <c r="UPV259" s="29"/>
      <c r="UPW259" s="29"/>
      <c r="UPX259" s="29"/>
      <c r="UPY259" s="29"/>
      <c r="UPZ259" s="29"/>
      <c r="UQA259" s="29"/>
      <c r="UQB259" s="29"/>
      <c r="UQC259" s="29"/>
      <c r="UQD259" s="29"/>
      <c r="UQE259" s="29"/>
      <c r="UQF259" s="29"/>
      <c r="UQG259" s="29"/>
      <c r="UQH259" s="29"/>
      <c r="UQI259" s="29"/>
      <c r="UQJ259" s="29"/>
      <c r="UQK259" s="29"/>
      <c r="UQL259" s="29"/>
      <c r="UQM259" s="29"/>
      <c r="UQN259" s="29"/>
      <c r="UQO259" s="29"/>
      <c r="UQP259" s="29"/>
      <c r="UQQ259" s="29"/>
      <c r="UQR259" s="29"/>
      <c r="UQS259" s="29"/>
      <c r="UQT259" s="29"/>
      <c r="UQU259" s="29"/>
      <c r="UQV259" s="29"/>
      <c r="UQW259" s="29"/>
      <c r="UQX259" s="29"/>
      <c r="UQY259" s="29"/>
      <c r="UQZ259" s="29"/>
      <c r="URA259" s="29"/>
      <c r="URB259" s="29"/>
      <c r="URC259" s="29"/>
      <c r="URD259" s="29"/>
      <c r="URE259" s="29"/>
      <c r="URF259" s="29"/>
      <c r="URG259" s="29"/>
      <c r="URH259" s="29"/>
      <c r="URI259" s="29"/>
      <c r="URJ259" s="29"/>
      <c r="URK259" s="29"/>
      <c r="URL259" s="29"/>
      <c r="URM259" s="29"/>
      <c r="URN259" s="29"/>
      <c r="URO259" s="29"/>
      <c r="URP259" s="29"/>
      <c r="URQ259" s="29"/>
      <c r="URR259" s="29"/>
      <c r="URS259" s="29"/>
      <c r="URT259" s="29"/>
      <c r="URU259" s="29"/>
      <c r="URV259" s="29"/>
      <c r="URW259" s="29"/>
      <c r="URX259" s="29"/>
      <c r="URY259" s="29"/>
      <c r="URZ259" s="29"/>
      <c r="USA259" s="29"/>
      <c r="USB259" s="29"/>
      <c r="USC259" s="29"/>
      <c r="USD259" s="29"/>
      <c r="USE259" s="29"/>
      <c r="USF259" s="29"/>
      <c r="USG259" s="29"/>
      <c r="USH259" s="29"/>
      <c r="USI259" s="29"/>
      <c r="USJ259" s="29"/>
      <c r="USK259" s="29"/>
      <c r="USL259" s="29"/>
      <c r="USM259" s="29"/>
      <c r="USN259" s="29"/>
      <c r="USO259" s="29"/>
      <c r="USP259" s="29"/>
      <c r="USQ259" s="29"/>
      <c r="USR259" s="29"/>
      <c r="USS259" s="29"/>
      <c r="UST259" s="29"/>
      <c r="USU259" s="29"/>
      <c r="USV259" s="29"/>
      <c r="USW259" s="29"/>
      <c r="USX259" s="29"/>
      <c r="USY259" s="29"/>
      <c r="USZ259" s="29"/>
      <c r="UTA259" s="29"/>
      <c r="UTB259" s="29"/>
      <c r="UTC259" s="29"/>
      <c r="UTD259" s="29"/>
      <c r="UTE259" s="29"/>
      <c r="UTF259" s="29"/>
      <c r="UTG259" s="29"/>
      <c r="UTH259" s="29"/>
      <c r="UTI259" s="29"/>
      <c r="UTJ259" s="29"/>
      <c r="UTK259" s="29"/>
      <c r="UTL259" s="29"/>
      <c r="UTM259" s="29"/>
      <c r="UTN259" s="29"/>
      <c r="UTO259" s="29"/>
      <c r="UTP259" s="29"/>
      <c r="UTQ259" s="29"/>
      <c r="UTR259" s="29"/>
      <c r="UTS259" s="29"/>
      <c r="UTT259" s="29"/>
      <c r="UTU259" s="29"/>
      <c r="UTV259" s="29"/>
      <c r="UTW259" s="29"/>
      <c r="UTX259" s="29"/>
      <c r="UTY259" s="29"/>
      <c r="UTZ259" s="29"/>
      <c r="UUA259" s="29"/>
      <c r="UUB259" s="29"/>
      <c r="UUC259" s="29"/>
      <c r="UUD259" s="29"/>
      <c r="UUE259" s="29"/>
      <c r="UUF259" s="29"/>
      <c r="UUG259" s="29"/>
      <c r="UUH259" s="29"/>
      <c r="UUI259" s="29"/>
      <c r="UUJ259" s="29"/>
      <c r="UUK259" s="29"/>
      <c r="UUL259" s="29"/>
      <c r="UUM259" s="29"/>
      <c r="UUN259" s="29"/>
      <c r="UUO259" s="29"/>
      <c r="UUP259" s="29"/>
      <c r="UUQ259" s="29"/>
      <c r="UUR259" s="29"/>
      <c r="UUS259" s="29"/>
      <c r="UUT259" s="29"/>
      <c r="UUU259" s="29"/>
      <c r="UUV259" s="29"/>
      <c r="UUW259" s="29"/>
      <c r="UUX259" s="29"/>
      <c r="UUY259" s="29"/>
      <c r="UUZ259" s="29"/>
      <c r="UVA259" s="29"/>
      <c r="UVB259" s="29"/>
      <c r="UVC259" s="29"/>
      <c r="UVD259" s="29"/>
      <c r="UVE259" s="29"/>
      <c r="UVF259" s="29"/>
      <c r="UVG259" s="29"/>
      <c r="UVH259" s="29"/>
      <c r="UVI259" s="29"/>
      <c r="UVJ259" s="29"/>
      <c r="UVK259" s="29"/>
      <c r="UVL259" s="29"/>
      <c r="UVM259" s="29"/>
      <c r="UVN259" s="29"/>
      <c r="UVO259" s="29"/>
      <c r="UVP259" s="29"/>
      <c r="UVQ259" s="29"/>
      <c r="UVR259" s="29"/>
      <c r="UVS259" s="29"/>
      <c r="UVT259" s="29"/>
      <c r="UVU259" s="29"/>
      <c r="UVV259" s="29"/>
      <c r="UVW259" s="29"/>
      <c r="UVX259" s="29"/>
      <c r="UVY259" s="29"/>
      <c r="UVZ259" s="29"/>
      <c r="UWA259" s="29"/>
      <c r="UWB259" s="29"/>
      <c r="UWC259" s="29"/>
      <c r="UWD259" s="29"/>
      <c r="UWE259" s="29"/>
      <c r="UWF259" s="29"/>
      <c r="UWG259" s="29"/>
      <c r="UWH259" s="29"/>
      <c r="UWI259" s="29"/>
      <c r="UWJ259" s="29"/>
      <c r="UWK259" s="29"/>
      <c r="UWL259" s="29"/>
      <c r="UWM259" s="29"/>
      <c r="UWN259" s="29"/>
      <c r="UWO259" s="29"/>
      <c r="UWP259" s="29"/>
      <c r="UWQ259" s="29"/>
      <c r="UWR259" s="29"/>
      <c r="UWS259" s="29"/>
      <c r="UWT259" s="29"/>
      <c r="UWU259" s="29"/>
      <c r="UWV259" s="29"/>
      <c r="UWW259" s="29"/>
      <c r="UWX259" s="29"/>
      <c r="UWY259" s="29"/>
      <c r="UWZ259" s="29"/>
      <c r="UXA259" s="29"/>
      <c r="UXB259" s="29"/>
      <c r="UXC259" s="29"/>
      <c r="UXD259" s="29"/>
      <c r="UXE259" s="29"/>
      <c r="UXF259" s="29"/>
      <c r="UXG259" s="29"/>
      <c r="UXH259" s="29"/>
      <c r="UXI259" s="29"/>
      <c r="UXJ259" s="29"/>
      <c r="UXK259" s="29"/>
      <c r="UXL259" s="29"/>
      <c r="UXM259" s="29"/>
      <c r="UXN259" s="29"/>
      <c r="UXO259" s="29"/>
      <c r="UXP259" s="29"/>
      <c r="UXQ259" s="29"/>
      <c r="UXR259" s="29"/>
      <c r="UXS259" s="29"/>
      <c r="UXT259" s="29"/>
      <c r="UXU259" s="29"/>
      <c r="UXV259" s="29"/>
      <c r="UXW259" s="29"/>
      <c r="UXX259" s="29"/>
      <c r="UXY259" s="29"/>
      <c r="UXZ259" s="29"/>
      <c r="UYA259" s="29"/>
      <c r="UYB259" s="29"/>
      <c r="UYC259" s="29"/>
      <c r="UYD259" s="29"/>
      <c r="UYE259" s="29"/>
      <c r="UYF259" s="29"/>
      <c r="UYG259" s="29"/>
      <c r="UYH259" s="29"/>
      <c r="UYI259" s="29"/>
      <c r="UYJ259" s="29"/>
      <c r="UYK259" s="29"/>
      <c r="UYL259" s="29"/>
      <c r="UYM259" s="29"/>
      <c r="UYN259" s="29"/>
      <c r="UYO259" s="29"/>
      <c r="UYP259" s="29"/>
      <c r="UYQ259" s="29"/>
      <c r="UYR259" s="29"/>
      <c r="UYS259" s="29"/>
      <c r="UYT259" s="29"/>
      <c r="UYU259" s="29"/>
      <c r="UYV259" s="29"/>
      <c r="UYW259" s="29"/>
      <c r="UYX259" s="29"/>
      <c r="UYY259" s="29"/>
      <c r="UYZ259" s="29"/>
      <c r="UZA259" s="29"/>
      <c r="UZB259" s="29"/>
      <c r="UZC259" s="29"/>
      <c r="UZD259" s="29"/>
      <c r="UZE259" s="29"/>
      <c r="UZF259" s="29"/>
      <c r="UZG259" s="29"/>
      <c r="UZH259" s="29"/>
      <c r="UZI259" s="29"/>
      <c r="UZJ259" s="29"/>
      <c r="UZK259" s="29"/>
      <c r="UZL259" s="29"/>
      <c r="UZM259" s="29"/>
      <c r="UZN259" s="29"/>
      <c r="UZO259" s="29"/>
      <c r="UZP259" s="29"/>
      <c r="UZQ259" s="29"/>
      <c r="UZR259" s="29"/>
      <c r="UZS259" s="29"/>
      <c r="UZT259" s="29"/>
      <c r="UZU259" s="29"/>
      <c r="UZV259" s="29"/>
      <c r="UZW259" s="29"/>
      <c r="UZX259" s="29"/>
      <c r="UZY259" s="29"/>
      <c r="UZZ259" s="29"/>
      <c r="VAA259" s="29"/>
      <c r="VAB259" s="29"/>
      <c r="VAC259" s="29"/>
      <c r="VAD259" s="29"/>
      <c r="VAE259" s="29"/>
      <c r="VAF259" s="29"/>
      <c r="VAG259" s="29"/>
      <c r="VAH259" s="29"/>
      <c r="VAI259" s="29"/>
      <c r="VAJ259" s="29"/>
      <c r="VAK259" s="29"/>
      <c r="VAL259" s="29"/>
      <c r="VAM259" s="29"/>
      <c r="VAN259" s="29"/>
      <c r="VAO259" s="29"/>
      <c r="VAP259" s="29"/>
      <c r="VAQ259" s="29"/>
      <c r="VAR259" s="29"/>
      <c r="VAS259" s="29"/>
      <c r="VAT259" s="29"/>
      <c r="VAU259" s="29"/>
      <c r="VAV259" s="29"/>
      <c r="VAW259" s="29"/>
      <c r="VAX259" s="29"/>
      <c r="VAY259" s="29"/>
      <c r="VAZ259" s="29"/>
      <c r="VBA259" s="29"/>
      <c r="VBB259" s="29"/>
      <c r="VBC259" s="29"/>
      <c r="VBD259" s="29"/>
      <c r="VBE259" s="29"/>
      <c r="VBF259" s="29"/>
      <c r="VBG259" s="29"/>
      <c r="VBH259" s="29"/>
      <c r="VBI259" s="29"/>
      <c r="VBJ259" s="29"/>
      <c r="VBK259" s="29"/>
      <c r="VBL259" s="29"/>
      <c r="VBM259" s="29"/>
      <c r="VBN259" s="29"/>
      <c r="VBO259" s="29"/>
      <c r="VBP259" s="29"/>
      <c r="VBQ259" s="29"/>
      <c r="VBR259" s="29"/>
      <c r="VBS259" s="29"/>
      <c r="VBT259" s="29"/>
      <c r="VBU259" s="29"/>
      <c r="VBV259" s="29"/>
      <c r="VBW259" s="29"/>
      <c r="VBX259" s="29"/>
      <c r="VBY259" s="29"/>
      <c r="VBZ259" s="29"/>
      <c r="VCA259" s="29"/>
      <c r="VCB259" s="29"/>
      <c r="VCC259" s="29"/>
      <c r="VCD259" s="29"/>
      <c r="VCE259" s="29"/>
      <c r="VCF259" s="29"/>
      <c r="VCG259" s="29"/>
      <c r="VCH259" s="29"/>
      <c r="VCI259" s="29"/>
      <c r="VCJ259" s="29"/>
      <c r="VCK259" s="29"/>
      <c r="VCL259" s="29"/>
      <c r="VCM259" s="29"/>
      <c r="VCN259" s="29"/>
      <c r="VCO259" s="29"/>
      <c r="VCP259" s="29"/>
      <c r="VCQ259" s="29"/>
      <c r="VCR259" s="29"/>
      <c r="VCS259" s="29"/>
      <c r="VCT259" s="29"/>
      <c r="VCU259" s="29"/>
      <c r="VCV259" s="29"/>
      <c r="VCW259" s="29"/>
      <c r="VCX259" s="29"/>
      <c r="VCY259" s="29"/>
      <c r="VCZ259" s="29"/>
      <c r="VDA259" s="29"/>
      <c r="VDB259" s="29"/>
      <c r="VDC259" s="29"/>
      <c r="VDD259" s="29"/>
      <c r="VDE259" s="29"/>
      <c r="VDF259" s="29"/>
      <c r="VDG259" s="29"/>
      <c r="VDH259" s="29"/>
      <c r="VDI259" s="29"/>
      <c r="VDJ259" s="29"/>
      <c r="VDK259" s="29"/>
      <c r="VDL259" s="29"/>
      <c r="VDM259" s="29"/>
      <c r="VDN259" s="29"/>
      <c r="VDO259" s="29"/>
      <c r="VDP259" s="29"/>
      <c r="VDQ259" s="29"/>
      <c r="VDR259" s="29"/>
      <c r="VDS259" s="29"/>
      <c r="VDT259" s="29"/>
      <c r="VDU259" s="29"/>
      <c r="VDV259" s="29"/>
      <c r="VDW259" s="29"/>
      <c r="VDX259" s="29"/>
      <c r="VDY259" s="29"/>
      <c r="VDZ259" s="29"/>
      <c r="VEA259" s="29"/>
      <c r="VEB259" s="29"/>
      <c r="VEC259" s="29"/>
      <c r="VED259" s="29"/>
      <c r="VEE259" s="29"/>
      <c r="VEF259" s="29"/>
      <c r="VEG259" s="29"/>
      <c r="VEH259" s="29"/>
      <c r="VEI259" s="29"/>
      <c r="VEJ259" s="29"/>
      <c r="VEK259" s="29"/>
      <c r="VEL259" s="29"/>
      <c r="VEM259" s="29"/>
      <c r="VEN259" s="29"/>
      <c r="VEO259" s="29"/>
      <c r="VEP259" s="29"/>
      <c r="VEQ259" s="29"/>
      <c r="VER259" s="29"/>
      <c r="VES259" s="29"/>
      <c r="VET259" s="29"/>
      <c r="VEU259" s="29"/>
      <c r="VEV259" s="29"/>
      <c r="VEW259" s="29"/>
      <c r="VEX259" s="29"/>
      <c r="VEY259" s="29"/>
      <c r="VEZ259" s="29"/>
      <c r="VFA259" s="29"/>
      <c r="VFB259" s="29"/>
      <c r="VFC259" s="29"/>
      <c r="VFD259" s="29"/>
      <c r="VFE259" s="29"/>
      <c r="VFF259" s="29"/>
      <c r="VFG259" s="29"/>
      <c r="VFH259" s="29"/>
      <c r="VFI259" s="29"/>
      <c r="VFJ259" s="29"/>
      <c r="VFK259" s="29"/>
      <c r="VFL259" s="29"/>
      <c r="VFM259" s="29"/>
      <c r="VFN259" s="29"/>
      <c r="VFO259" s="29"/>
      <c r="VFP259" s="29"/>
      <c r="VFQ259" s="29"/>
      <c r="VFR259" s="29"/>
      <c r="VFS259" s="29"/>
      <c r="VFT259" s="29"/>
      <c r="VFU259" s="29"/>
      <c r="VFV259" s="29"/>
      <c r="VFW259" s="29"/>
      <c r="VFX259" s="29"/>
      <c r="VFY259" s="29"/>
      <c r="VFZ259" s="29"/>
      <c r="VGA259" s="29"/>
      <c r="VGB259" s="29"/>
      <c r="VGC259" s="29"/>
      <c r="VGD259" s="29"/>
      <c r="VGE259" s="29"/>
      <c r="VGF259" s="29"/>
      <c r="VGG259" s="29"/>
      <c r="VGH259" s="29"/>
      <c r="VGI259" s="29"/>
      <c r="VGJ259" s="29"/>
      <c r="VGK259" s="29"/>
      <c r="VGL259" s="29"/>
      <c r="VGM259" s="29"/>
      <c r="VGN259" s="29"/>
      <c r="VGO259" s="29"/>
      <c r="VGP259" s="29"/>
      <c r="VGQ259" s="29"/>
      <c r="VGR259" s="29"/>
      <c r="VGS259" s="29"/>
      <c r="VGT259" s="29"/>
      <c r="VGU259" s="29"/>
      <c r="VGV259" s="29"/>
      <c r="VGW259" s="29"/>
      <c r="VGX259" s="29"/>
      <c r="VGY259" s="29"/>
      <c r="VGZ259" s="29"/>
      <c r="VHA259" s="29"/>
      <c r="VHB259" s="29"/>
      <c r="VHC259" s="29"/>
      <c r="VHD259" s="29"/>
      <c r="VHE259" s="29"/>
      <c r="VHF259" s="29"/>
      <c r="VHG259" s="29"/>
      <c r="VHH259" s="29"/>
      <c r="VHI259" s="29"/>
      <c r="VHJ259" s="29"/>
      <c r="VHK259" s="29"/>
      <c r="VHL259" s="29"/>
      <c r="VHM259" s="29"/>
      <c r="VHN259" s="29"/>
      <c r="VHO259" s="29"/>
      <c r="VHP259" s="29"/>
      <c r="VHQ259" s="29"/>
      <c r="VHR259" s="29"/>
      <c r="VHS259" s="29"/>
      <c r="VHT259" s="29"/>
      <c r="VHU259" s="29"/>
      <c r="VHV259" s="29"/>
      <c r="VHW259" s="29"/>
      <c r="VHX259" s="29"/>
      <c r="VHY259" s="29"/>
      <c r="VHZ259" s="29"/>
      <c r="VIA259" s="29"/>
      <c r="VIB259" s="29"/>
      <c r="VIC259" s="29"/>
      <c r="VID259" s="29"/>
      <c r="VIE259" s="29"/>
      <c r="VIF259" s="29"/>
      <c r="VIG259" s="29"/>
      <c r="VIH259" s="29"/>
      <c r="VII259" s="29"/>
      <c r="VIJ259" s="29"/>
      <c r="VIK259" s="29"/>
      <c r="VIL259" s="29"/>
      <c r="VIM259" s="29"/>
      <c r="VIN259" s="29"/>
      <c r="VIO259" s="29"/>
      <c r="VIP259" s="29"/>
      <c r="VIQ259" s="29"/>
      <c r="VIR259" s="29"/>
      <c r="VIS259" s="29"/>
      <c r="VIT259" s="29"/>
      <c r="VIU259" s="29"/>
      <c r="VIV259" s="29"/>
      <c r="VIW259" s="29"/>
      <c r="VIX259" s="29"/>
      <c r="VIY259" s="29"/>
      <c r="VIZ259" s="29"/>
      <c r="VJA259" s="29"/>
      <c r="VJB259" s="29"/>
      <c r="VJC259" s="29"/>
      <c r="VJD259" s="29"/>
      <c r="VJE259" s="29"/>
      <c r="VJF259" s="29"/>
      <c r="VJG259" s="29"/>
      <c r="VJH259" s="29"/>
      <c r="VJI259" s="29"/>
      <c r="VJJ259" s="29"/>
      <c r="VJK259" s="29"/>
      <c r="VJL259" s="29"/>
      <c r="VJM259" s="29"/>
      <c r="VJN259" s="29"/>
      <c r="VJO259" s="29"/>
      <c r="VJP259" s="29"/>
      <c r="VJQ259" s="29"/>
      <c r="VJR259" s="29"/>
      <c r="VJS259" s="29"/>
      <c r="VJT259" s="29"/>
      <c r="VJU259" s="29"/>
      <c r="VJV259" s="29"/>
      <c r="VJW259" s="29"/>
      <c r="VJX259" s="29"/>
      <c r="VJY259" s="29"/>
      <c r="VJZ259" s="29"/>
      <c r="VKA259" s="29"/>
      <c r="VKB259" s="29"/>
      <c r="VKC259" s="29"/>
      <c r="VKD259" s="29"/>
      <c r="VKE259" s="29"/>
      <c r="VKF259" s="29"/>
      <c r="VKG259" s="29"/>
      <c r="VKH259" s="29"/>
      <c r="VKI259" s="29"/>
      <c r="VKJ259" s="29"/>
      <c r="VKK259" s="29"/>
      <c r="VKL259" s="29"/>
      <c r="VKM259" s="29"/>
      <c r="VKN259" s="29"/>
      <c r="VKO259" s="29"/>
      <c r="VKP259" s="29"/>
      <c r="VKQ259" s="29"/>
      <c r="VKR259" s="29"/>
      <c r="VKS259" s="29"/>
      <c r="VKT259" s="29"/>
      <c r="VKU259" s="29"/>
      <c r="VKV259" s="29"/>
      <c r="VKW259" s="29"/>
      <c r="VKX259" s="29"/>
      <c r="VKY259" s="29"/>
      <c r="VKZ259" s="29"/>
      <c r="VLA259" s="29"/>
      <c r="VLB259" s="29"/>
      <c r="VLC259" s="29"/>
      <c r="VLD259" s="29"/>
      <c r="VLE259" s="29"/>
      <c r="VLF259" s="29"/>
      <c r="VLG259" s="29"/>
      <c r="VLH259" s="29"/>
      <c r="VLI259" s="29"/>
      <c r="VLJ259" s="29"/>
      <c r="VLK259" s="29"/>
      <c r="VLL259" s="29"/>
      <c r="VLM259" s="29"/>
      <c r="VLN259" s="29"/>
      <c r="VLO259" s="29"/>
      <c r="VLP259" s="29"/>
      <c r="VLQ259" s="29"/>
      <c r="VLR259" s="29"/>
      <c r="VLS259" s="29"/>
      <c r="VLT259" s="29"/>
      <c r="VLU259" s="29"/>
      <c r="VLV259" s="29"/>
      <c r="VLW259" s="29"/>
      <c r="VLX259" s="29"/>
      <c r="VLY259" s="29"/>
      <c r="VLZ259" s="29"/>
      <c r="VMA259" s="29"/>
      <c r="VMB259" s="29"/>
      <c r="VMC259" s="29"/>
      <c r="VMD259" s="29"/>
      <c r="VME259" s="29"/>
      <c r="VMF259" s="29"/>
      <c r="VMG259" s="29"/>
      <c r="VMH259" s="29"/>
      <c r="VMI259" s="29"/>
      <c r="VMJ259" s="29"/>
      <c r="VMK259" s="29"/>
      <c r="VML259" s="29"/>
      <c r="VMM259" s="29"/>
      <c r="VMN259" s="29"/>
      <c r="VMO259" s="29"/>
      <c r="VMP259" s="29"/>
      <c r="VMQ259" s="29"/>
      <c r="VMR259" s="29"/>
      <c r="VMS259" s="29"/>
      <c r="VMT259" s="29"/>
      <c r="VMU259" s="29"/>
      <c r="VMV259" s="29"/>
      <c r="VMW259" s="29"/>
      <c r="VMX259" s="29"/>
      <c r="VMY259" s="29"/>
      <c r="VMZ259" s="29"/>
      <c r="VNA259" s="29"/>
      <c r="VNB259" s="29"/>
      <c r="VNC259" s="29"/>
      <c r="VND259" s="29"/>
      <c r="VNE259" s="29"/>
      <c r="VNF259" s="29"/>
      <c r="VNG259" s="29"/>
      <c r="VNH259" s="29"/>
      <c r="VNI259" s="29"/>
      <c r="VNJ259" s="29"/>
      <c r="VNK259" s="29"/>
      <c r="VNL259" s="29"/>
      <c r="VNM259" s="29"/>
      <c r="VNN259" s="29"/>
      <c r="VNO259" s="29"/>
      <c r="VNP259" s="29"/>
      <c r="VNQ259" s="29"/>
      <c r="VNR259" s="29"/>
      <c r="VNS259" s="29"/>
      <c r="VNT259" s="29"/>
      <c r="VNU259" s="29"/>
      <c r="VNV259" s="29"/>
      <c r="VNW259" s="29"/>
      <c r="VNX259" s="29"/>
      <c r="VNY259" s="29"/>
      <c r="VNZ259" s="29"/>
      <c r="VOA259" s="29"/>
      <c r="VOB259" s="29"/>
      <c r="VOC259" s="29"/>
      <c r="VOD259" s="29"/>
      <c r="VOE259" s="29"/>
      <c r="VOF259" s="29"/>
      <c r="VOG259" s="29"/>
      <c r="VOH259" s="29"/>
      <c r="VOI259" s="29"/>
      <c r="VOJ259" s="29"/>
      <c r="VOK259" s="29"/>
      <c r="VOL259" s="29"/>
      <c r="VOM259" s="29"/>
      <c r="VON259" s="29"/>
      <c r="VOO259" s="29"/>
      <c r="VOP259" s="29"/>
      <c r="VOQ259" s="29"/>
      <c r="VOR259" s="29"/>
      <c r="VOS259" s="29"/>
      <c r="VOT259" s="29"/>
      <c r="VOU259" s="29"/>
      <c r="VOV259" s="29"/>
      <c r="VOW259" s="29"/>
      <c r="VOX259" s="29"/>
      <c r="VOY259" s="29"/>
      <c r="VOZ259" s="29"/>
      <c r="VPA259" s="29"/>
      <c r="VPB259" s="29"/>
      <c r="VPC259" s="29"/>
      <c r="VPD259" s="29"/>
      <c r="VPE259" s="29"/>
      <c r="VPF259" s="29"/>
      <c r="VPG259" s="29"/>
      <c r="VPH259" s="29"/>
      <c r="VPI259" s="29"/>
      <c r="VPJ259" s="29"/>
      <c r="VPK259" s="29"/>
      <c r="VPL259" s="29"/>
      <c r="VPM259" s="29"/>
      <c r="VPN259" s="29"/>
      <c r="VPO259" s="29"/>
      <c r="VPP259" s="29"/>
      <c r="VPQ259" s="29"/>
      <c r="VPR259" s="29"/>
      <c r="VPS259" s="29"/>
      <c r="VPT259" s="29"/>
      <c r="VPU259" s="29"/>
      <c r="VPV259" s="29"/>
      <c r="VPW259" s="29"/>
      <c r="VPX259" s="29"/>
      <c r="VPY259" s="29"/>
      <c r="VPZ259" s="29"/>
      <c r="VQA259" s="29"/>
      <c r="VQB259" s="29"/>
      <c r="VQC259" s="29"/>
      <c r="VQD259" s="29"/>
      <c r="VQE259" s="29"/>
      <c r="VQF259" s="29"/>
      <c r="VQG259" s="29"/>
      <c r="VQH259" s="29"/>
      <c r="VQI259" s="29"/>
      <c r="VQJ259" s="29"/>
      <c r="VQK259" s="29"/>
      <c r="VQL259" s="29"/>
      <c r="VQM259" s="29"/>
      <c r="VQN259" s="29"/>
      <c r="VQO259" s="29"/>
      <c r="VQP259" s="29"/>
      <c r="VQQ259" s="29"/>
      <c r="VQR259" s="29"/>
      <c r="VQS259" s="29"/>
      <c r="VQT259" s="29"/>
      <c r="VQU259" s="29"/>
      <c r="VQV259" s="29"/>
      <c r="VQW259" s="29"/>
      <c r="VQX259" s="29"/>
      <c r="VQY259" s="29"/>
      <c r="VQZ259" s="29"/>
      <c r="VRA259" s="29"/>
      <c r="VRB259" s="29"/>
      <c r="VRC259" s="29"/>
      <c r="VRD259" s="29"/>
      <c r="VRE259" s="29"/>
      <c r="VRF259" s="29"/>
      <c r="VRG259" s="29"/>
      <c r="VRH259" s="29"/>
      <c r="VRI259" s="29"/>
      <c r="VRJ259" s="29"/>
      <c r="VRK259" s="29"/>
      <c r="VRL259" s="29"/>
      <c r="VRM259" s="29"/>
      <c r="VRN259" s="29"/>
      <c r="VRO259" s="29"/>
      <c r="VRP259" s="29"/>
      <c r="VRQ259" s="29"/>
      <c r="VRR259" s="29"/>
      <c r="VRS259" s="29"/>
      <c r="VRT259" s="29"/>
      <c r="VRU259" s="29"/>
      <c r="VRV259" s="29"/>
      <c r="VRW259" s="29"/>
      <c r="VRX259" s="29"/>
      <c r="VRY259" s="29"/>
      <c r="VRZ259" s="29"/>
      <c r="VSA259" s="29"/>
      <c r="VSB259" s="29"/>
      <c r="VSC259" s="29"/>
      <c r="VSD259" s="29"/>
      <c r="VSE259" s="29"/>
      <c r="VSF259" s="29"/>
      <c r="VSG259" s="29"/>
      <c r="VSH259" s="29"/>
      <c r="VSI259" s="29"/>
      <c r="VSJ259" s="29"/>
      <c r="VSK259" s="29"/>
      <c r="VSL259" s="29"/>
      <c r="VSM259" s="29"/>
      <c r="VSN259" s="29"/>
      <c r="VSO259" s="29"/>
      <c r="VSP259" s="29"/>
      <c r="VSQ259" s="29"/>
      <c r="VSR259" s="29"/>
      <c r="VSS259" s="29"/>
      <c r="VST259" s="29"/>
      <c r="VSU259" s="29"/>
      <c r="VSV259" s="29"/>
      <c r="VSW259" s="29"/>
      <c r="VSX259" s="29"/>
      <c r="VSY259" s="29"/>
      <c r="VSZ259" s="29"/>
      <c r="VTA259" s="29"/>
      <c r="VTB259" s="29"/>
      <c r="VTC259" s="29"/>
      <c r="VTD259" s="29"/>
      <c r="VTE259" s="29"/>
      <c r="VTF259" s="29"/>
      <c r="VTG259" s="29"/>
      <c r="VTH259" s="29"/>
      <c r="VTI259" s="29"/>
      <c r="VTJ259" s="29"/>
      <c r="VTK259" s="29"/>
      <c r="VTL259" s="29"/>
      <c r="VTM259" s="29"/>
      <c r="VTN259" s="29"/>
      <c r="VTO259" s="29"/>
      <c r="VTP259" s="29"/>
      <c r="VTQ259" s="29"/>
      <c r="VTR259" s="29"/>
      <c r="VTS259" s="29"/>
      <c r="VTT259" s="29"/>
      <c r="VTU259" s="29"/>
      <c r="VTV259" s="29"/>
      <c r="VTW259" s="29"/>
      <c r="VTX259" s="29"/>
      <c r="VTY259" s="29"/>
      <c r="VTZ259" s="29"/>
      <c r="VUA259" s="29"/>
      <c r="VUB259" s="29"/>
      <c r="VUC259" s="29"/>
      <c r="VUD259" s="29"/>
      <c r="VUE259" s="29"/>
      <c r="VUF259" s="29"/>
      <c r="VUG259" s="29"/>
      <c r="VUH259" s="29"/>
      <c r="VUI259" s="29"/>
      <c r="VUJ259" s="29"/>
      <c r="VUK259" s="29"/>
      <c r="VUL259" s="29"/>
      <c r="VUM259" s="29"/>
      <c r="VUN259" s="29"/>
      <c r="VUO259" s="29"/>
      <c r="VUP259" s="29"/>
      <c r="VUQ259" s="29"/>
      <c r="VUR259" s="29"/>
      <c r="VUS259" s="29"/>
      <c r="VUT259" s="29"/>
      <c r="VUU259" s="29"/>
      <c r="VUV259" s="29"/>
      <c r="VUW259" s="29"/>
      <c r="VUX259" s="29"/>
      <c r="VUY259" s="29"/>
      <c r="VUZ259" s="29"/>
      <c r="VVA259" s="29"/>
      <c r="VVB259" s="29"/>
      <c r="VVC259" s="29"/>
      <c r="VVD259" s="29"/>
      <c r="VVE259" s="29"/>
      <c r="VVF259" s="29"/>
      <c r="VVG259" s="29"/>
      <c r="VVH259" s="29"/>
      <c r="VVI259" s="29"/>
      <c r="VVJ259" s="29"/>
      <c r="VVK259" s="29"/>
      <c r="VVL259" s="29"/>
      <c r="VVM259" s="29"/>
      <c r="VVN259" s="29"/>
      <c r="VVO259" s="29"/>
      <c r="VVP259" s="29"/>
      <c r="VVQ259" s="29"/>
      <c r="VVR259" s="29"/>
      <c r="VVS259" s="29"/>
      <c r="VVT259" s="29"/>
      <c r="VVU259" s="29"/>
      <c r="VVV259" s="29"/>
      <c r="VVW259" s="29"/>
      <c r="VVX259" s="29"/>
      <c r="VVY259" s="29"/>
      <c r="VVZ259" s="29"/>
      <c r="VWA259" s="29"/>
      <c r="VWB259" s="29"/>
      <c r="VWC259" s="29"/>
      <c r="VWD259" s="29"/>
      <c r="VWE259" s="29"/>
      <c r="VWF259" s="29"/>
      <c r="VWG259" s="29"/>
      <c r="VWH259" s="29"/>
      <c r="VWI259" s="29"/>
      <c r="VWJ259" s="29"/>
      <c r="VWK259" s="29"/>
      <c r="VWL259" s="29"/>
      <c r="VWM259" s="29"/>
      <c r="VWN259" s="29"/>
      <c r="VWO259" s="29"/>
      <c r="VWP259" s="29"/>
      <c r="VWQ259" s="29"/>
      <c r="VWR259" s="29"/>
      <c r="VWS259" s="29"/>
      <c r="VWT259" s="29"/>
      <c r="VWU259" s="29"/>
      <c r="VWV259" s="29"/>
      <c r="VWW259" s="29"/>
      <c r="VWX259" s="29"/>
      <c r="VWY259" s="29"/>
      <c r="VWZ259" s="29"/>
      <c r="VXA259" s="29"/>
      <c r="VXB259" s="29"/>
      <c r="VXC259" s="29"/>
      <c r="VXD259" s="29"/>
      <c r="VXE259" s="29"/>
      <c r="VXF259" s="29"/>
      <c r="VXG259" s="29"/>
      <c r="VXH259" s="29"/>
      <c r="VXI259" s="29"/>
      <c r="VXJ259" s="29"/>
      <c r="VXK259" s="29"/>
      <c r="VXL259" s="29"/>
      <c r="VXM259" s="29"/>
      <c r="VXN259" s="29"/>
      <c r="VXO259" s="29"/>
      <c r="VXP259" s="29"/>
      <c r="VXQ259" s="29"/>
      <c r="VXR259" s="29"/>
      <c r="VXS259" s="29"/>
      <c r="VXT259" s="29"/>
      <c r="VXU259" s="29"/>
      <c r="VXV259" s="29"/>
      <c r="VXW259" s="29"/>
      <c r="VXX259" s="29"/>
      <c r="VXY259" s="29"/>
      <c r="VXZ259" s="29"/>
      <c r="VYA259" s="29"/>
      <c r="VYB259" s="29"/>
      <c r="VYC259" s="29"/>
      <c r="VYD259" s="29"/>
      <c r="VYE259" s="29"/>
      <c r="VYF259" s="29"/>
      <c r="VYG259" s="29"/>
      <c r="VYH259" s="29"/>
      <c r="VYI259" s="29"/>
      <c r="VYJ259" s="29"/>
      <c r="VYK259" s="29"/>
      <c r="VYL259" s="29"/>
      <c r="VYM259" s="29"/>
      <c r="VYN259" s="29"/>
      <c r="VYO259" s="29"/>
      <c r="VYP259" s="29"/>
      <c r="VYQ259" s="29"/>
      <c r="VYR259" s="29"/>
      <c r="VYS259" s="29"/>
      <c r="VYT259" s="29"/>
      <c r="VYU259" s="29"/>
      <c r="VYV259" s="29"/>
      <c r="VYW259" s="29"/>
      <c r="VYX259" s="29"/>
      <c r="VYY259" s="29"/>
      <c r="VYZ259" s="29"/>
      <c r="VZA259" s="29"/>
      <c r="VZB259" s="29"/>
      <c r="VZC259" s="29"/>
      <c r="VZD259" s="29"/>
      <c r="VZE259" s="29"/>
      <c r="VZF259" s="29"/>
      <c r="VZG259" s="29"/>
      <c r="VZH259" s="29"/>
      <c r="VZI259" s="29"/>
      <c r="VZJ259" s="29"/>
      <c r="VZK259" s="29"/>
      <c r="VZL259" s="29"/>
      <c r="VZM259" s="29"/>
      <c r="VZN259" s="29"/>
      <c r="VZO259" s="29"/>
      <c r="VZP259" s="29"/>
      <c r="VZQ259" s="29"/>
      <c r="VZR259" s="29"/>
      <c r="VZS259" s="29"/>
      <c r="VZT259" s="29"/>
      <c r="VZU259" s="29"/>
      <c r="VZV259" s="29"/>
      <c r="VZW259" s="29"/>
      <c r="VZX259" s="29"/>
      <c r="VZY259" s="29"/>
      <c r="VZZ259" s="29"/>
      <c r="WAA259" s="29"/>
      <c r="WAB259" s="29"/>
      <c r="WAC259" s="29"/>
      <c r="WAD259" s="29"/>
      <c r="WAE259" s="29"/>
      <c r="WAF259" s="29"/>
      <c r="WAG259" s="29"/>
      <c r="WAH259" s="29"/>
      <c r="WAI259" s="29"/>
      <c r="WAJ259" s="29"/>
      <c r="WAK259" s="29"/>
      <c r="WAL259" s="29"/>
      <c r="WAM259" s="29"/>
      <c r="WAN259" s="29"/>
      <c r="WAO259" s="29"/>
      <c r="WAP259" s="29"/>
      <c r="WAQ259" s="29"/>
      <c r="WAR259" s="29"/>
      <c r="WAS259" s="29"/>
      <c r="WAT259" s="29"/>
      <c r="WAU259" s="29"/>
      <c r="WAV259" s="29"/>
      <c r="WAW259" s="29"/>
      <c r="WAX259" s="29"/>
      <c r="WAY259" s="29"/>
      <c r="WAZ259" s="29"/>
      <c r="WBA259" s="29"/>
      <c r="WBB259" s="29"/>
      <c r="WBC259" s="29"/>
      <c r="WBD259" s="29"/>
      <c r="WBE259" s="29"/>
      <c r="WBF259" s="29"/>
      <c r="WBG259" s="29"/>
      <c r="WBH259" s="29"/>
      <c r="WBI259" s="29"/>
      <c r="WBJ259" s="29"/>
      <c r="WBK259" s="29"/>
      <c r="WBL259" s="29"/>
      <c r="WBM259" s="29"/>
      <c r="WBN259" s="29"/>
      <c r="WBO259" s="29"/>
      <c r="WBP259" s="29"/>
      <c r="WBQ259" s="29"/>
      <c r="WBR259" s="29"/>
      <c r="WBS259" s="29"/>
      <c r="WBT259" s="29"/>
      <c r="WBU259" s="29"/>
      <c r="WBV259" s="29"/>
      <c r="WBW259" s="29"/>
      <c r="WBX259" s="29"/>
      <c r="WBY259" s="29"/>
      <c r="WBZ259" s="29"/>
      <c r="WCA259" s="29"/>
      <c r="WCB259" s="29"/>
      <c r="WCC259" s="29"/>
      <c r="WCD259" s="29"/>
      <c r="WCE259" s="29"/>
      <c r="WCF259" s="29"/>
      <c r="WCG259" s="29"/>
      <c r="WCH259" s="29"/>
      <c r="WCI259" s="29"/>
      <c r="WCJ259" s="29"/>
      <c r="WCK259" s="29"/>
      <c r="WCL259" s="29"/>
      <c r="WCM259" s="29"/>
      <c r="WCN259" s="29"/>
      <c r="WCO259" s="29"/>
      <c r="WCP259" s="29"/>
      <c r="WCQ259" s="29"/>
      <c r="WCR259" s="29"/>
      <c r="WCS259" s="29"/>
      <c r="WCT259" s="29"/>
      <c r="WCU259" s="29"/>
      <c r="WCV259" s="29"/>
      <c r="WCW259" s="29"/>
      <c r="WCX259" s="29"/>
      <c r="WCY259" s="29"/>
      <c r="WCZ259" s="29"/>
      <c r="WDA259" s="29"/>
      <c r="WDB259" s="29"/>
      <c r="WDC259" s="29"/>
      <c r="WDD259" s="29"/>
      <c r="WDE259" s="29"/>
      <c r="WDF259" s="29"/>
      <c r="WDG259" s="29"/>
      <c r="WDH259" s="29"/>
      <c r="WDI259" s="29"/>
      <c r="WDJ259" s="29"/>
      <c r="WDK259" s="29"/>
      <c r="WDL259" s="29"/>
      <c r="WDM259" s="29"/>
      <c r="WDN259" s="29"/>
      <c r="WDO259" s="29"/>
      <c r="WDP259" s="29"/>
      <c r="WDQ259" s="29"/>
      <c r="WDR259" s="29"/>
      <c r="WDS259" s="29"/>
      <c r="WDT259" s="29"/>
      <c r="WDU259" s="29"/>
      <c r="WDV259" s="29"/>
      <c r="WDW259" s="29"/>
      <c r="WDX259" s="29"/>
      <c r="WDY259" s="29"/>
      <c r="WDZ259" s="29"/>
      <c r="WEA259" s="29"/>
      <c r="WEB259" s="29"/>
      <c r="WEC259" s="29"/>
      <c r="WED259" s="29"/>
      <c r="WEE259" s="29"/>
      <c r="WEF259" s="29"/>
      <c r="WEG259" s="29"/>
      <c r="WEH259" s="29"/>
      <c r="WEI259" s="29"/>
      <c r="WEJ259" s="29"/>
      <c r="WEK259" s="29"/>
      <c r="WEL259" s="29"/>
      <c r="WEM259" s="29"/>
      <c r="WEN259" s="29"/>
      <c r="WEO259" s="29"/>
      <c r="WEP259" s="29"/>
      <c r="WEQ259" s="29"/>
      <c r="WER259" s="29"/>
      <c r="WES259" s="29"/>
      <c r="WET259" s="29"/>
      <c r="WEU259" s="29"/>
      <c r="WEV259" s="29"/>
      <c r="WEW259" s="29"/>
      <c r="WEX259" s="29"/>
      <c r="WEY259" s="29"/>
      <c r="WEZ259" s="29"/>
      <c r="WFA259" s="29"/>
      <c r="WFB259" s="29"/>
      <c r="WFC259" s="29"/>
      <c r="WFD259" s="29"/>
      <c r="WFE259" s="29"/>
      <c r="WFF259" s="29"/>
      <c r="WFG259" s="29"/>
      <c r="WFH259" s="29"/>
      <c r="WFI259" s="29"/>
      <c r="WFJ259" s="29"/>
      <c r="WFK259" s="29"/>
      <c r="WFL259" s="29"/>
      <c r="WFM259" s="29"/>
      <c r="WFN259" s="29"/>
      <c r="WFO259" s="29"/>
      <c r="WFP259" s="29"/>
      <c r="WFQ259" s="29"/>
      <c r="WFR259" s="29"/>
      <c r="WFS259" s="29"/>
      <c r="WFT259" s="29"/>
      <c r="WFU259" s="29"/>
      <c r="WFV259" s="29"/>
      <c r="WFW259" s="29"/>
      <c r="WFX259" s="29"/>
      <c r="WFY259" s="29"/>
      <c r="WFZ259" s="29"/>
      <c r="WGA259" s="29"/>
      <c r="WGB259" s="29"/>
      <c r="WGC259" s="29"/>
      <c r="WGD259" s="29"/>
      <c r="WGE259" s="29"/>
      <c r="WGF259" s="29"/>
      <c r="WGG259" s="29"/>
      <c r="WGH259" s="29"/>
      <c r="WGI259" s="29"/>
      <c r="WGJ259" s="29"/>
      <c r="WGK259" s="29"/>
      <c r="WGL259" s="29"/>
      <c r="WGM259" s="29"/>
      <c r="WGN259" s="29"/>
      <c r="WGO259" s="29"/>
      <c r="WGP259" s="29"/>
      <c r="WGQ259" s="29"/>
      <c r="WGR259" s="29"/>
      <c r="WGS259" s="29"/>
      <c r="WGT259" s="29"/>
      <c r="WGU259" s="29"/>
      <c r="WGV259" s="29"/>
      <c r="WGW259" s="29"/>
      <c r="WGX259" s="29"/>
      <c r="WGY259" s="29"/>
      <c r="WGZ259" s="29"/>
      <c r="WHA259" s="29"/>
      <c r="WHB259" s="29"/>
      <c r="WHC259" s="29"/>
      <c r="WHD259" s="29"/>
      <c r="WHE259" s="29"/>
      <c r="WHF259" s="29"/>
      <c r="WHG259" s="29"/>
      <c r="WHH259" s="29"/>
      <c r="WHI259" s="29"/>
      <c r="WHJ259" s="29"/>
      <c r="WHK259" s="29"/>
      <c r="WHL259" s="29"/>
      <c r="WHM259" s="29"/>
      <c r="WHN259" s="29"/>
      <c r="WHO259" s="29"/>
      <c r="WHP259" s="29"/>
      <c r="WHQ259" s="29"/>
      <c r="WHR259" s="29"/>
      <c r="WHS259" s="29"/>
      <c r="WHT259" s="29"/>
      <c r="WHU259" s="29"/>
      <c r="WHV259" s="29"/>
      <c r="WHW259" s="29"/>
      <c r="WHX259" s="29"/>
      <c r="WHY259" s="29"/>
      <c r="WHZ259" s="29"/>
      <c r="WIA259" s="29"/>
      <c r="WIB259" s="29"/>
      <c r="WIC259" s="29"/>
      <c r="WID259" s="29"/>
      <c r="WIE259" s="29"/>
      <c r="WIF259" s="29"/>
      <c r="WIG259" s="29"/>
      <c r="WIH259" s="29"/>
      <c r="WII259" s="29"/>
      <c r="WIJ259" s="29"/>
      <c r="WIK259" s="29"/>
      <c r="WIL259" s="29"/>
      <c r="WIM259" s="29"/>
      <c r="WIN259" s="29"/>
      <c r="WIO259" s="29"/>
      <c r="WIP259" s="29"/>
      <c r="WIQ259" s="29"/>
      <c r="WIR259" s="29"/>
      <c r="WIS259" s="29"/>
      <c r="WIT259" s="29"/>
      <c r="WIU259" s="29"/>
      <c r="WIV259" s="29"/>
      <c r="WIW259" s="29"/>
      <c r="WIX259" s="29"/>
      <c r="WIY259" s="29"/>
      <c r="WIZ259" s="29"/>
      <c r="WJA259" s="29"/>
      <c r="WJB259" s="29"/>
      <c r="WJC259" s="29"/>
      <c r="WJD259" s="29"/>
      <c r="WJE259" s="29"/>
      <c r="WJF259" s="29"/>
      <c r="WJG259" s="29"/>
      <c r="WJH259" s="29"/>
      <c r="WJI259" s="29"/>
      <c r="WJJ259" s="29"/>
      <c r="WJK259" s="29"/>
      <c r="WJL259" s="29"/>
      <c r="WJM259" s="29"/>
      <c r="WJN259" s="29"/>
      <c r="WJO259" s="29"/>
      <c r="WJP259" s="29"/>
      <c r="WJQ259" s="29"/>
      <c r="WJR259" s="29"/>
      <c r="WJS259" s="29"/>
      <c r="WJT259" s="29"/>
      <c r="WJU259" s="29"/>
      <c r="WJV259" s="29"/>
      <c r="WJW259" s="29"/>
      <c r="WJX259" s="29"/>
      <c r="WJY259" s="29"/>
      <c r="WJZ259" s="29"/>
      <c r="WKA259" s="29"/>
      <c r="WKB259" s="29"/>
      <c r="WKC259" s="29"/>
      <c r="WKD259" s="29"/>
      <c r="WKE259" s="29"/>
      <c r="WKF259" s="29"/>
      <c r="WKG259" s="29"/>
      <c r="WKH259" s="29"/>
      <c r="WKI259" s="29"/>
      <c r="WKJ259" s="29"/>
      <c r="WKK259" s="29"/>
      <c r="WKL259" s="29"/>
      <c r="WKM259" s="29"/>
      <c r="WKN259" s="29"/>
      <c r="WKO259" s="29"/>
      <c r="WKP259" s="29"/>
      <c r="WKQ259" s="29"/>
      <c r="WKR259" s="29"/>
      <c r="WKS259" s="29"/>
      <c r="WKT259" s="29"/>
      <c r="WKU259" s="29"/>
      <c r="WKV259" s="29"/>
      <c r="WKW259" s="29"/>
      <c r="WKX259" s="29"/>
      <c r="WKY259" s="29"/>
      <c r="WKZ259" s="29"/>
      <c r="WLA259" s="29"/>
      <c r="WLB259" s="29"/>
      <c r="WLC259" s="29"/>
      <c r="WLD259" s="29"/>
      <c r="WLE259" s="29"/>
      <c r="WLF259" s="29"/>
      <c r="WLG259" s="29"/>
      <c r="WLH259" s="29"/>
      <c r="WLI259" s="29"/>
      <c r="WLJ259" s="29"/>
      <c r="WLK259" s="29"/>
      <c r="WLL259" s="29"/>
      <c r="WLM259" s="29"/>
      <c r="WLN259" s="29"/>
      <c r="WLO259" s="29"/>
      <c r="WLP259" s="29"/>
      <c r="WLQ259" s="29"/>
      <c r="WLR259" s="29"/>
      <c r="WLS259" s="29"/>
      <c r="WLT259" s="29"/>
      <c r="WLU259" s="29"/>
      <c r="WLV259" s="29"/>
      <c r="WLW259" s="29"/>
      <c r="WLX259" s="29"/>
      <c r="WLY259" s="29"/>
      <c r="WLZ259" s="29"/>
      <c r="WMA259" s="29"/>
      <c r="WMB259" s="29"/>
      <c r="WMC259" s="29"/>
      <c r="WMD259" s="29"/>
      <c r="WME259" s="29"/>
      <c r="WMF259" s="29"/>
      <c r="WMG259" s="29"/>
      <c r="WMH259" s="29"/>
      <c r="WMI259" s="29"/>
      <c r="WMJ259" s="29"/>
      <c r="WMK259" s="29"/>
      <c r="WML259" s="29"/>
      <c r="WMM259" s="29"/>
      <c r="WMN259" s="29"/>
      <c r="WMO259" s="29"/>
      <c r="WMP259" s="29"/>
      <c r="WMQ259" s="29"/>
      <c r="WMR259" s="29"/>
      <c r="WMS259" s="29"/>
      <c r="WMT259" s="29"/>
      <c r="WMU259" s="29"/>
      <c r="WMV259" s="29"/>
      <c r="WMW259" s="29"/>
      <c r="WMX259" s="29"/>
      <c r="WMY259" s="29"/>
      <c r="WMZ259" s="29"/>
      <c r="WNA259" s="29"/>
      <c r="WNB259" s="29"/>
      <c r="WNC259" s="29"/>
      <c r="WND259" s="29"/>
      <c r="WNE259" s="29"/>
      <c r="WNF259" s="29"/>
      <c r="WNG259" s="29"/>
      <c r="WNH259" s="29"/>
      <c r="WNI259" s="29"/>
      <c r="WNJ259" s="29"/>
      <c r="WNK259" s="29"/>
      <c r="WNL259" s="29"/>
      <c r="WNM259" s="29"/>
      <c r="WNN259" s="29"/>
      <c r="WNO259" s="29"/>
      <c r="WNP259" s="29"/>
      <c r="WNQ259" s="29"/>
      <c r="WNR259" s="29"/>
      <c r="WNS259" s="29"/>
      <c r="WNT259" s="29"/>
      <c r="WNU259" s="29"/>
      <c r="WNV259" s="29"/>
      <c r="WNW259" s="29"/>
      <c r="WNX259" s="29"/>
      <c r="WNY259" s="29"/>
      <c r="WNZ259" s="29"/>
      <c r="WOA259" s="29"/>
      <c r="WOB259" s="29"/>
      <c r="WOC259" s="29"/>
      <c r="WOD259" s="29"/>
      <c r="WOE259" s="29"/>
      <c r="WOF259" s="29"/>
      <c r="WOG259" s="29"/>
      <c r="WOH259" s="29"/>
      <c r="WOI259" s="29"/>
      <c r="WOJ259" s="29"/>
      <c r="WOK259" s="29"/>
      <c r="WOL259" s="29"/>
      <c r="WOM259" s="29"/>
      <c r="WON259" s="29"/>
      <c r="WOO259" s="29"/>
      <c r="WOP259" s="29"/>
      <c r="WOQ259" s="29"/>
      <c r="WOR259" s="29"/>
      <c r="WOS259" s="29"/>
      <c r="WOT259" s="29"/>
      <c r="WOU259" s="29"/>
      <c r="WOV259" s="29"/>
      <c r="WOW259" s="29"/>
      <c r="WOX259" s="29"/>
      <c r="WOY259" s="29"/>
      <c r="WOZ259" s="29"/>
      <c r="WPA259" s="29"/>
      <c r="WPB259" s="29"/>
      <c r="WPC259" s="29"/>
      <c r="WPD259" s="29"/>
      <c r="WPE259" s="29"/>
      <c r="WPF259" s="29"/>
      <c r="WPG259" s="29"/>
      <c r="WPH259" s="29"/>
      <c r="WPI259" s="29"/>
      <c r="WPJ259" s="29"/>
      <c r="WPK259" s="29"/>
      <c r="WPL259" s="29"/>
      <c r="WPM259" s="29"/>
      <c r="WPN259" s="29"/>
      <c r="WPO259" s="29"/>
      <c r="WPP259" s="29"/>
      <c r="WPQ259" s="29"/>
      <c r="WPR259" s="29"/>
      <c r="WPS259" s="29"/>
      <c r="WPT259" s="29"/>
      <c r="WPU259" s="29"/>
      <c r="WPV259" s="29"/>
      <c r="WPW259" s="29"/>
      <c r="WPX259" s="29"/>
      <c r="WPY259" s="29"/>
      <c r="WPZ259" s="29"/>
      <c r="WQA259" s="29"/>
      <c r="WQB259" s="29"/>
      <c r="WQC259" s="29"/>
      <c r="WQD259" s="29"/>
      <c r="WQE259" s="29"/>
      <c r="WQF259" s="29"/>
      <c r="WQG259" s="29"/>
      <c r="WQH259" s="29"/>
      <c r="WQI259" s="29"/>
      <c r="WQJ259" s="29"/>
      <c r="WQK259" s="29"/>
      <c r="WQL259" s="29"/>
      <c r="WQM259" s="29"/>
      <c r="WQN259" s="29"/>
      <c r="WQO259" s="29"/>
      <c r="WQP259" s="29"/>
      <c r="WQQ259" s="29"/>
      <c r="WQR259" s="29"/>
      <c r="WQS259" s="29"/>
      <c r="WQT259" s="29"/>
      <c r="WQU259" s="29"/>
      <c r="WQV259" s="29"/>
      <c r="WQW259" s="29"/>
      <c r="WQX259" s="29"/>
      <c r="WQY259" s="29"/>
      <c r="WQZ259" s="29"/>
      <c r="WRA259" s="29"/>
      <c r="WRB259" s="29"/>
      <c r="WRC259" s="29"/>
      <c r="WRD259" s="29"/>
      <c r="WRE259" s="29"/>
      <c r="WRF259" s="29"/>
      <c r="WRG259" s="29"/>
      <c r="WRH259" s="29"/>
      <c r="WRI259" s="29"/>
      <c r="WRJ259" s="29"/>
      <c r="WRK259" s="29"/>
      <c r="WRL259" s="29"/>
      <c r="WRM259" s="29"/>
      <c r="WRN259" s="29"/>
      <c r="WRO259" s="29"/>
      <c r="WRP259" s="29"/>
      <c r="WRQ259" s="29"/>
      <c r="WRR259" s="29"/>
      <c r="WRS259" s="29"/>
      <c r="WRT259" s="29"/>
      <c r="WRU259" s="29"/>
      <c r="WRV259" s="29"/>
      <c r="WRW259" s="29"/>
      <c r="WRX259" s="29"/>
      <c r="WRY259" s="29"/>
      <c r="WRZ259" s="29"/>
      <c r="WSA259" s="29"/>
      <c r="WSB259" s="29"/>
      <c r="WSC259" s="29"/>
      <c r="WSD259" s="29"/>
      <c r="WSE259" s="29"/>
      <c r="WSF259" s="29"/>
      <c r="WSG259" s="29"/>
      <c r="WSH259" s="29"/>
      <c r="WSI259" s="29"/>
      <c r="WSJ259" s="29"/>
      <c r="WSK259" s="29"/>
      <c r="WSL259" s="29"/>
      <c r="WSM259" s="29"/>
      <c r="WSN259" s="29"/>
      <c r="WSO259" s="29"/>
      <c r="WSP259" s="29"/>
      <c r="WSQ259" s="29"/>
      <c r="WSR259" s="29"/>
      <c r="WSS259" s="29"/>
      <c r="WST259" s="29"/>
      <c r="WSU259" s="29"/>
      <c r="WSV259" s="29"/>
      <c r="WSW259" s="29"/>
      <c r="WSX259" s="29"/>
      <c r="WSY259" s="29"/>
      <c r="WSZ259" s="29"/>
      <c r="WTA259" s="29"/>
      <c r="WTB259" s="29"/>
      <c r="WTC259" s="29"/>
      <c r="WTD259" s="29"/>
      <c r="WTE259" s="29"/>
      <c r="WTF259" s="29"/>
      <c r="WTG259" s="29"/>
      <c r="WTH259" s="29"/>
      <c r="WTI259" s="29"/>
      <c r="WTJ259" s="29"/>
      <c r="WTK259" s="29"/>
      <c r="WTL259" s="29"/>
      <c r="WTM259" s="29"/>
      <c r="WTN259" s="29"/>
      <c r="WTO259" s="29"/>
      <c r="WTP259" s="29"/>
      <c r="WTQ259" s="29"/>
      <c r="WTR259" s="29"/>
      <c r="WTS259" s="29"/>
      <c r="WTT259" s="29"/>
      <c r="WTU259" s="29"/>
      <c r="WTV259" s="29"/>
      <c r="WTW259" s="29"/>
      <c r="WTX259" s="29"/>
      <c r="WTY259" s="29"/>
      <c r="WTZ259" s="29"/>
      <c r="WUA259" s="29"/>
      <c r="WUB259" s="29"/>
      <c r="WUC259" s="29"/>
      <c r="WUD259" s="29"/>
      <c r="WUE259" s="29"/>
      <c r="WUF259" s="29"/>
      <c r="WUG259" s="29"/>
      <c r="WUH259" s="29"/>
      <c r="WUI259" s="29"/>
      <c r="WUJ259" s="29"/>
      <c r="WUK259" s="29"/>
      <c r="WUL259" s="29"/>
      <c r="WUM259" s="29"/>
      <c r="WUN259" s="29"/>
      <c r="WUO259" s="29"/>
      <c r="WUP259" s="29"/>
      <c r="WUQ259" s="29"/>
      <c r="WUR259" s="29"/>
      <c r="WUS259" s="29"/>
      <c r="WUT259" s="29"/>
      <c r="WUU259" s="29"/>
      <c r="WUV259" s="29"/>
      <c r="WUW259" s="29"/>
      <c r="WUX259" s="29"/>
      <c r="WUY259" s="29"/>
      <c r="WUZ259" s="29"/>
      <c r="WVA259" s="29"/>
      <c r="WVB259" s="29"/>
      <c r="WVC259" s="29"/>
      <c r="WVD259" s="29"/>
      <c r="WVE259" s="29"/>
      <c r="WVF259" s="29"/>
      <c r="WVG259" s="29"/>
      <c r="WVH259" s="29"/>
      <c r="WVI259" s="29"/>
      <c r="WVJ259" s="29"/>
      <c r="WVK259" s="29"/>
      <c r="WVL259" s="29"/>
      <c r="WVM259" s="29"/>
      <c r="WVN259" s="29"/>
      <c r="WVO259" s="29"/>
      <c r="WVP259" s="29"/>
      <c r="WVQ259" s="29"/>
      <c r="WVR259" s="29"/>
      <c r="WVS259" s="29"/>
      <c r="WVT259" s="29"/>
      <c r="WVU259" s="29"/>
      <c r="WVV259" s="29"/>
      <c r="WVW259" s="29"/>
      <c r="WVX259" s="29"/>
      <c r="WVY259" s="29"/>
      <c r="WVZ259" s="29"/>
      <c r="WWA259" s="29"/>
      <c r="WWB259" s="29"/>
      <c r="WWC259" s="29"/>
      <c r="WWD259" s="29"/>
      <c r="WWE259" s="29"/>
      <c r="WWF259" s="29"/>
      <c r="WWG259" s="29"/>
      <c r="WWH259" s="29"/>
      <c r="WWI259" s="29"/>
      <c r="WWJ259" s="29"/>
      <c r="WWK259" s="29"/>
      <c r="WWL259" s="29"/>
      <c r="WWM259" s="29"/>
      <c r="WWN259" s="29"/>
      <c r="WWO259" s="29"/>
      <c r="WWP259" s="29"/>
      <c r="WWQ259" s="29"/>
      <c r="WWR259" s="29"/>
      <c r="WWS259" s="29"/>
      <c r="WWT259" s="29"/>
      <c r="WWU259" s="29"/>
      <c r="WWV259" s="29"/>
      <c r="WWW259" s="29"/>
      <c r="WWX259" s="29"/>
      <c r="WWY259" s="29"/>
      <c r="WWZ259" s="29"/>
      <c r="WXA259" s="29"/>
      <c r="WXB259" s="29"/>
      <c r="WXC259" s="29"/>
      <c r="WXD259" s="29"/>
      <c r="WXE259" s="29"/>
      <c r="WXF259" s="29"/>
      <c r="WXG259" s="29"/>
      <c r="WXH259" s="29"/>
      <c r="WXI259" s="29"/>
      <c r="WXJ259" s="29"/>
      <c r="WXK259" s="29"/>
      <c r="WXL259" s="29"/>
      <c r="WXM259" s="29"/>
      <c r="WXN259" s="29"/>
      <c r="WXO259" s="29"/>
      <c r="WXP259" s="29"/>
      <c r="WXQ259" s="29"/>
      <c r="WXR259" s="29"/>
      <c r="WXS259" s="29"/>
      <c r="WXT259" s="29"/>
      <c r="WXU259" s="29"/>
      <c r="WXV259" s="29"/>
      <c r="WXW259" s="29"/>
      <c r="WXX259" s="29"/>
      <c r="WXY259" s="29"/>
      <c r="WXZ259" s="29"/>
      <c r="WYA259" s="29"/>
      <c r="WYB259" s="29"/>
      <c r="WYC259" s="29"/>
      <c r="WYD259" s="29"/>
      <c r="WYE259" s="29"/>
      <c r="WYF259" s="29"/>
      <c r="WYG259" s="29"/>
      <c r="WYH259" s="29"/>
      <c r="WYI259" s="29"/>
      <c r="WYJ259" s="29"/>
      <c r="WYK259" s="29"/>
      <c r="WYL259" s="29"/>
      <c r="WYM259" s="29"/>
      <c r="WYN259" s="29"/>
      <c r="WYO259" s="29"/>
      <c r="WYP259" s="29"/>
      <c r="WYQ259" s="29"/>
      <c r="WYR259" s="29"/>
      <c r="WYS259" s="29"/>
      <c r="WYT259" s="29"/>
      <c r="WYU259" s="29"/>
      <c r="WYV259" s="29"/>
      <c r="WYW259" s="29"/>
      <c r="WYX259" s="29"/>
      <c r="WYY259" s="29"/>
      <c r="WYZ259" s="29"/>
      <c r="WZA259" s="29"/>
      <c r="WZB259" s="29"/>
      <c r="WZC259" s="29"/>
      <c r="WZD259" s="29"/>
      <c r="WZE259" s="29"/>
      <c r="WZF259" s="29"/>
      <c r="WZG259" s="29"/>
      <c r="WZH259" s="29"/>
      <c r="WZI259" s="29"/>
      <c r="WZJ259" s="29"/>
      <c r="WZK259" s="29"/>
      <c r="WZL259" s="29"/>
      <c r="WZM259" s="29"/>
      <c r="WZN259" s="29"/>
      <c r="WZO259" s="29"/>
      <c r="WZP259" s="29"/>
      <c r="WZQ259" s="29"/>
      <c r="WZR259" s="29"/>
      <c r="WZS259" s="29"/>
      <c r="WZT259" s="29"/>
      <c r="WZU259" s="29"/>
      <c r="WZV259" s="29"/>
      <c r="WZW259" s="29"/>
      <c r="WZX259" s="29"/>
      <c r="WZY259" s="29"/>
      <c r="WZZ259" s="29"/>
      <c r="XAA259" s="29"/>
      <c r="XAB259" s="29"/>
      <c r="XAC259" s="29"/>
      <c r="XAD259" s="29"/>
      <c r="XAE259" s="29"/>
      <c r="XAF259" s="29"/>
      <c r="XAG259" s="29"/>
      <c r="XAH259" s="29"/>
      <c r="XAI259" s="29"/>
      <c r="XAJ259" s="29"/>
      <c r="XAK259" s="29"/>
      <c r="XAL259" s="29"/>
      <c r="XAM259" s="29"/>
      <c r="XAN259" s="29"/>
      <c r="XAO259" s="29"/>
      <c r="XAP259" s="29"/>
      <c r="XAQ259" s="29"/>
      <c r="XAR259" s="29"/>
      <c r="XAS259" s="29"/>
      <c r="XAT259" s="29"/>
      <c r="XAU259" s="29"/>
      <c r="XAV259" s="29"/>
      <c r="XAW259" s="29"/>
      <c r="XAX259" s="29"/>
      <c r="XAY259" s="29"/>
      <c r="XAZ259" s="29"/>
      <c r="XBA259" s="29"/>
      <c r="XBB259" s="29"/>
      <c r="XBC259" s="29"/>
      <c r="XBD259" s="29"/>
      <c r="XBE259" s="29"/>
      <c r="XBF259" s="29"/>
      <c r="XBG259" s="29"/>
      <c r="XBH259" s="29"/>
      <c r="XBI259" s="29"/>
      <c r="XBJ259" s="29"/>
      <c r="XBK259" s="29"/>
      <c r="XBL259" s="29"/>
      <c r="XBM259" s="29"/>
      <c r="XBN259" s="29"/>
      <c r="XBO259" s="29"/>
      <c r="XBP259" s="29"/>
      <c r="XBQ259" s="29"/>
      <c r="XBR259" s="29"/>
      <c r="XBS259" s="29"/>
      <c r="XBT259" s="29"/>
      <c r="XBU259" s="29"/>
      <c r="XBV259" s="29"/>
      <c r="XBW259" s="29"/>
      <c r="XBX259" s="29"/>
      <c r="XBY259" s="29"/>
      <c r="XBZ259" s="29"/>
      <c r="XCA259" s="29"/>
      <c r="XCB259" s="29"/>
      <c r="XCC259" s="29"/>
      <c r="XCD259" s="29"/>
      <c r="XCE259" s="29"/>
      <c r="XCF259" s="29"/>
      <c r="XCG259" s="29"/>
      <c r="XCH259" s="29"/>
      <c r="XCI259" s="29"/>
      <c r="XCJ259" s="29"/>
      <c r="XCK259" s="29"/>
      <c r="XCL259" s="29"/>
      <c r="XCM259" s="29"/>
      <c r="XCN259" s="29"/>
      <c r="XCO259" s="29"/>
      <c r="XCP259" s="29"/>
      <c r="XCQ259" s="29"/>
      <c r="XCR259" s="29"/>
      <c r="XCS259" s="29"/>
      <c r="XCT259" s="29"/>
      <c r="XCU259" s="29"/>
      <c r="XCV259" s="29"/>
      <c r="XCW259" s="29"/>
      <c r="XCX259" s="29"/>
      <c r="XCY259" s="29"/>
      <c r="XCZ259" s="29"/>
      <c r="XDA259" s="29"/>
      <c r="XDB259" s="29"/>
      <c r="XDC259" s="29"/>
      <c r="XDD259" s="29"/>
      <c r="XDE259" s="29"/>
      <c r="XDF259" s="29"/>
      <c r="XDG259" s="29"/>
      <c r="XDH259" s="29"/>
      <c r="XDI259" s="29"/>
      <c r="XDJ259" s="29"/>
      <c r="XDK259" s="29"/>
      <c r="XDL259" s="29"/>
      <c r="XDM259" s="29"/>
      <c r="XDN259" s="29"/>
      <c r="XDO259" s="29"/>
      <c r="XDP259" s="29"/>
      <c r="XDQ259" s="29"/>
      <c r="XDR259" s="29"/>
      <c r="XDS259" s="29"/>
      <c r="XDT259" s="29"/>
      <c r="XDU259" s="29"/>
      <c r="XDV259" s="29"/>
      <c r="XDW259" s="29"/>
      <c r="XDX259" s="29"/>
      <c r="XDY259" s="29"/>
      <c r="XDZ259" s="29"/>
      <c r="XEA259" s="29"/>
      <c r="XEB259" s="29"/>
      <c r="XEC259" s="29"/>
      <c r="XED259" s="29"/>
      <c r="XEE259" s="29"/>
      <c r="XEF259" s="29"/>
      <c r="XEG259" s="29"/>
      <c r="XEH259" s="29"/>
      <c r="XEI259" s="29"/>
      <c r="XEJ259" s="29"/>
      <c r="XEK259" s="29"/>
      <c r="XEL259" s="29"/>
      <c r="XEM259" s="29"/>
      <c r="XEN259" s="29"/>
      <c r="XEO259" s="29"/>
      <c r="XEP259" s="29"/>
      <c r="XEQ259" s="29"/>
      <c r="XER259" s="29"/>
      <c r="XES259" s="29"/>
      <c r="XET259" s="29"/>
      <c r="XEU259" s="29"/>
      <c r="XEV259" s="29"/>
      <c r="XEW259" s="29"/>
      <c r="XEX259" s="29"/>
      <c r="XEY259" s="29"/>
      <c r="XEZ259" s="29"/>
      <c r="XFA259" s="29"/>
      <c r="XFB259" s="29"/>
      <c r="XFC259" s="29"/>
      <c r="XFD259" s="29"/>
    </row>
    <row r="260" spans="1:16384" s="38" customFormat="1">
      <c r="A260" s="3" t="s">
        <v>215</v>
      </c>
      <c r="B260" s="3" t="s">
        <v>216</v>
      </c>
      <c r="C260" s="111" t="s">
        <v>14</v>
      </c>
      <c r="D260" s="29" t="s">
        <v>1628</v>
      </c>
      <c r="E260" s="29" t="s">
        <v>1629</v>
      </c>
      <c r="F260" s="29" t="s">
        <v>1630</v>
      </c>
      <c r="G260" s="29" t="s">
        <v>49</v>
      </c>
      <c r="H260" s="29" t="s">
        <v>1631</v>
      </c>
      <c r="I260" s="72">
        <f>50409.46/0.8</f>
        <v>63011.824999999997</v>
      </c>
      <c r="J260" s="72">
        <f>I260*0.2</f>
        <v>12602.365</v>
      </c>
      <c r="K260" s="103">
        <f t="shared" si="0"/>
        <v>50409.46</v>
      </c>
      <c r="L260" s="72"/>
      <c r="M260" s="72"/>
      <c r="N260" s="72"/>
      <c r="O260" s="72"/>
      <c r="P260" s="72"/>
      <c r="Q260" s="72"/>
      <c r="R260" s="72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I260" s="29"/>
      <c r="CJ260" s="29"/>
      <c r="CK260" s="29"/>
      <c r="CL260" s="29"/>
      <c r="CM260" s="29"/>
      <c r="CN260" s="29"/>
      <c r="CO260" s="29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  <c r="DC260" s="29"/>
      <c r="DD260" s="29"/>
      <c r="DE260" s="29"/>
      <c r="DF260" s="29"/>
      <c r="DG260" s="29"/>
      <c r="DH260" s="29"/>
      <c r="DI260" s="29"/>
      <c r="DJ260" s="29"/>
      <c r="DK260" s="29"/>
      <c r="DL260" s="29"/>
      <c r="DM260" s="29"/>
      <c r="DN260" s="29"/>
      <c r="DO260" s="29"/>
      <c r="DP260" s="29"/>
      <c r="DQ260" s="29"/>
      <c r="DR260" s="29"/>
      <c r="DS260" s="29"/>
      <c r="DT260" s="29"/>
      <c r="DU260" s="29"/>
      <c r="DV260" s="29"/>
      <c r="DW260" s="29"/>
      <c r="DX260" s="29"/>
      <c r="DY260" s="29"/>
      <c r="DZ260" s="29"/>
      <c r="EA260" s="29"/>
      <c r="EB260" s="29"/>
      <c r="EC260" s="29"/>
      <c r="ED260" s="29"/>
      <c r="EE260" s="29"/>
      <c r="EF260" s="29"/>
      <c r="EG260" s="29"/>
      <c r="EH260" s="29"/>
      <c r="EI260" s="29"/>
      <c r="EJ260" s="29"/>
      <c r="EK260" s="29"/>
      <c r="EL260" s="29"/>
      <c r="EM260" s="29"/>
      <c r="EN260" s="29"/>
      <c r="EO260" s="29"/>
      <c r="EP260" s="29"/>
      <c r="EQ260" s="29"/>
      <c r="ER260" s="29"/>
      <c r="ES260" s="29"/>
      <c r="ET260" s="29"/>
      <c r="EU260" s="29"/>
      <c r="EV260" s="29"/>
      <c r="EW260" s="29"/>
      <c r="EX260" s="29"/>
      <c r="EY260" s="29"/>
      <c r="EZ260" s="29"/>
      <c r="FA260" s="29"/>
      <c r="FB260" s="29"/>
      <c r="FC260" s="29"/>
      <c r="FD260" s="29"/>
      <c r="FE260" s="29"/>
      <c r="FF260" s="29"/>
      <c r="FG260" s="29"/>
      <c r="FH260" s="29"/>
      <c r="FI260" s="29"/>
      <c r="FJ260" s="29"/>
      <c r="FK260" s="29"/>
      <c r="FL260" s="29"/>
      <c r="FM260" s="29"/>
      <c r="FN260" s="29"/>
      <c r="FO260" s="29"/>
      <c r="FP260" s="29"/>
      <c r="FQ260" s="29"/>
      <c r="FR260" s="29"/>
      <c r="FS260" s="29"/>
      <c r="FT260" s="29"/>
      <c r="FU260" s="29"/>
      <c r="FV260" s="29"/>
      <c r="FW260" s="29"/>
      <c r="FX260" s="29"/>
      <c r="FY260" s="29"/>
      <c r="FZ260" s="29"/>
      <c r="GA260" s="29"/>
      <c r="GB260" s="29"/>
      <c r="GC260" s="29"/>
      <c r="GD260" s="29"/>
      <c r="GE260" s="29"/>
      <c r="GF260" s="29"/>
      <c r="GG260" s="29"/>
      <c r="GH260" s="29"/>
      <c r="GI260" s="29"/>
      <c r="GJ260" s="29"/>
      <c r="GK260" s="29"/>
      <c r="GL260" s="29"/>
      <c r="GM260" s="29"/>
      <c r="GN260" s="29"/>
      <c r="GO260" s="29"/>
      <c r="GP260" s="29"/>
      <c r="GQ260" s="29"/>
      <c r="GR260" s="29"/>
      <c r="GS260" s="29"/>
      <c r="GT260" s="29"/>
      <c r="GU260" s="29"/>
      <c r="GV260" s="29"/>
      <c r="GW260" s="29"/>
      <c r="GX260" s="29"/>
      <c r="GY260" s="29"/>
      <c r="GZ260" s="29"/>
      <c r="HA260" s="29"/>
      <c r="HB260" s="29"/>
      <c r="HC260" s="29"/>
      <c r="HD260" s="29"/>
      <c r="HE260" s="29"/>
      <c r="HF260" s="29"/>
      <c r="HG260" s="29"/>
      <c r="HH260" s="29"/>
      <c r="HI260" s="29"/>
      <c r="HJ260" s="29"/>
      <c r="HK260" s="29"/>
      <c r="HL260" s="29"/>
      <c r="HM260" s="29"/>
      <c r="HN260" s="29"/>
      <c r="HO260" s="29"/>
      <c r="HP260" s="29"/>
      <c r="HQ260" s="29"/>
      <c r="HR260" s="29"/>
      <c r="HS260" s="29"/>
      <c r="HT260" s="29"/>
      <c r="HU260" s="29"/>
      <c r="HV260" s="29"/>
      <c r="HW260" s="29"/>
      <c r="HX260" s="29"/>
      <c r="HY260" s="29"/>
      <c r="HZ260" s="29"/>
      <c r="IA260" s="29"/>
      <c r="IB260" s="29"/>
      <c r="IC260" s="29"/>
      <c r="ID260" s="29"/>
      <c r="IE260" s="29"/>
      <c r="IF260" s="29"/>
      <c r="IG260" s="29"/>
      <c r="IH260" s="29"/>
      <c r="II260" s="29"/>
      <c r="IJ260" s="29"/>
      <c r="IK260" s="29"/>
      <c r="IL260" s="29"/>
      <c r="IM260" s="29"/>
      <c r="IN260" s="29"/>
      <c r="IO260" s="29"/>
      <c r="IP260" s="29"/>
      <c r="IQ260" s="29"/>
      <c r="IR260" s="29"/>
      <c r="IS260" s="29"/>
      <c r="IT260" s="29"/>
      <c r="IU260" s="29"/>
      <c r="IV260" s="29"/>
      <c r="IW260" s="29"/>
      <c r="IX260" s="29"/>
      <c r="IY260" s="29"/>
      <c r="IZ260" s="29"/>
      <c r="JA260" s="29"/>
      <c r="JB260" s="29"/>
      <c r="JC260" s="29"/>
      <c r="JD260" s="29"/>
      <c r="JE260" s="29"/>
      <c r="JF260" s="29"/>
      <c r="JG260" s="29"/>
      <c r="JH260" s="29"/>
      <c r="JI260" s="29"/>
      <c r="JJ260" s="29"/>
      <c r="JK260" s="29"/>
      <c r="JL260" s="29"/>
      <c r="JM260" s="29"/>
      <c r="JN260" s="29"/>
      <c r="JO260" s="29"/>
      <c r="JP260" s="29"/>
      <c r="JQ260" s="29"/>
      <c r="JR260" s="29"/>
      <c r="JS260" s="29"/>
      <c r="JT260" s="29"/>
      <c r="JU260" s="29"/>
      <c r="JV260" s="29"/>
      <c r="JW260" s="29"/>
      <c r="JX260" s="29"/>
      <c r="JY260" s="29"/>
      <c r="JZ260" s="29"/>
      <c r="KA260" s="29"/>
      <c r="KB260" s="29"/>
      <c r="KC260" s="29"/>
      <c r="KD260" s="29"/>
      <c r="KE260" s="29"/>
      <c r="KF260" s="29"/>
      <c r="KG260" s="29"/>
      <c r="KH260" s="29"/>
      <c r="KI260" s="29"/>
      <c r="KJ260" s="29"/>
      <c r="KK260" s="29"/>
      <c r="KL260" s="29"/>
      <c r="KM260" s="29"/>
      <c r="KN260" s="29"/>
      <c r="KO260" s="29"/>
      <c r="KP260" s="29"/>
      <c r="KQ260" s="29"/>
      <c r="KR260" s="29"/>
      <c r="KS260" s="29"/>
      <c r="KT260" s="29"/>
      <c r="KU260" s="29"/>
      <c r="KV260" s="29"/>
      <c r="KW260" s="29"/>
      <c r="KX260" s="29"/>
      <c r="KY260" s="29"/>
      <c r="KZ260" s="29"/>
      <c r="LA260" s="29"/>
      <c r="LB260" s="29"/>
      <c r="LC260" s="29"/>
      <c r="LD260" s="29"/>
      <c r="LE260" s="29"/>
      <c r="LF260" s="29"/>
      <c r="LG260" s="29"/>
      <c r="LH260" s="29"/>
      <c r="LI260" s="29"/>
      <c r="LJ260" s="29"/>
      <c r="LK260" s="29"/>
      <c r="LL260" s="29"/>
      <c r="LM260" s="29"/>
      <c r="LN260" s="29"/>
      <c r="LO260" s="29"/>
      <c r="LP260" s="29"/>
      <c r="LQ260" s="29"/>
      <c r="LR260" s="29"/>
      <c r="LS260" s="29"/>
      <c r="LT260" s="29"/>
      <c r="LU260" s="29"/>
      <c r="LV260" s="29"/>
      <c r="LW260" s="29"/>
      <c r="LX260" s="29"/>
      <c r="LY260" s="29"/>
      <c r="LZ260" s="29"/>
      <c r="MA260" s="29"/>
      <c r="MB260" s="29"/>
      <c r="MC260" s="29"/>
      <c r="MD260" s="29"/>
      <c r="ME260" s="29"/>
      <c r="MF260" s="29"/>
      <c r="MG260" s="29"/>
      <c r="MH260" s="29"/>
      <c r="MI260" s="29"/>
      <c r="MJ260" s="29"/>
      <c r="MK260" s="29"/>
      <c r="ML260" s="29"/>
      <c r="MM260" s="29"/>
      <c r="MN260" s="29"/>
      <c r="MO260" s="29"/>
      <c r="MP260" s="29"/>
      <c r="MQ260" s="29"/>
      <c r="MR260" s="29"/>
      <c r="MS260" s="29"/>
      <c r="MT260" s="29"/>
      <c r="MU260" s="29"/>
      <c r="MV260" s="29"/>
      <c r="MW260" s="29"/>
      <c r="MX260" s="29"/>
      <c r="MY260" s="29"/>
      <c r="MZ260" s="29"/>
      <c r="NA260" s="29"/>
      <c r="NB260" s="29"/>
      <c r="NC260" s="29"/>
      <c r="ND260" s="29"/>
      <c r="NE260" s="29"/>
      <c r="NF260" s="29"/>
      <c r="NG260" s="29"/>
      <c r="NH260" s="29"/>
      <c r="NI260" s="29"/>
      <c r="NJ260" s="29"/>
      <c r="NK260" s="29"/>
      <c r="NL260" s="29"/>
      <c r="NM260" s="29"/>
      <c r="NN260" s="29"/>
      <c r="NO260" s="29"/>
      <c r="NP260" s="29"/>
      <c r="NQ260" s="29"/>
      <c r="NR260" s="29"/>
      <c r="NS260" s="29"/>
      <c r="NT260" s="29"/>
      <c r="NU260" s="29"/>
      <c r="NV260" s="29"/>
      <c r="NW260" s="29"/>
      <c r="NX260" s="29"/>
      <c r="NY260" s="29"/>
      <c r="NZ260" s="29"/>
      <c r="OA260" s="29"/>
      <c r="OB260" s="29"/>
      <c r="OC260" s="29"/>
      <c r="OD260" s="29"/>
      <c r="OE260" s="29"/>
      <c r="OF260" s="29"/>
      <c r="OG260" s="29"/>
      <c r="OH260" s="29"/>
      <c r="OI260" s="29"/>
      <c r="OJ260" s="29"/>
      <c r="OK260" s="29"/>
      <c r="OL260" s="29"/>
      <c r="OM260" s="29"/>
      <c r="ON260" s="29"/>
      <c r="OO260" s="29"/>
      <c r="OP260" s="29"/>
      <c r="OQ260" s="29"/>
      <c r="OR260" s="29"/>
      <c r="OS260" s="29"/>
      <c r="OT260" s="29"/>
      <c r="OU260" s="29"/>
      <c r="OV260" s="29"/>
      <c r="OW260" s="29"/>
      <c r="OX260" s="29"/>
      <c r="OY260" s="29"/>
      <c r="OZ260" s="29"/>
      <c r="PA260" s="29"/>
      <c r="PB260" s="29"/>
      <c r="PC260" s="29"/>
      <c r="PD260" s="29"/>
      <c r="PE260" s="29"/>
      <c r="PF260" s="29"/>
      <c r="PG260" s="29"/>
      <c r="PH260" s="29"/>
      <c r="PI260" s="29"/>
      <c r="PJ260" s="29"/>
      <c r="PK260" s="29"/>
      <c r="PL260" s="29"/>
      <c r="PM260" s="29"/>
      <c r="PN260" s="29"/>
      <c r="PO260" s="29"/>
      <c r="PP260" s="29"/>
      <c r="PQ260" s="29"/>
      <c r="PR260" s="29"/>
      <c r="PS260" s="29"/>
      <c r="PT260" s="29"/>
      <c r="PU260" s="29"/>
      <c r="PV260" s="29"/>
      <c r="PW260" s="29"/>
      <c r="PX260" s="29"/>
      <c r="PY260" s="29"/>
      <c r="PZ260" s="29"/>
      <c r="QA260" s="29"/>
      <c r="QB260" s="29"/>
      <c r="QC260" s="29"/>
      <c r="QD260" s="29"/>
      <c r="QE260" s="29"/>
      <c r="QF260" s="29"/>
      <c r="QG260" s="29"/>
      <c r="QH260" s="29"/>
      <c r="QI260" s="29"/>
      <c r="QJ260" s="29"/>
      <c r="QK260" s="29"/>
      <c r="QL260" s="29"/>
      <c r="QM260" s="29"/>
      <c r="QN260" s="29"/>
      <c r="QO260" s="29"/>
      <c r="QP260" s="29"/>
      <c r="QQ260" s="29"/>
      <c r="QR260" s="29"/>
      <c r="QS260" s="29"/>
      <c r="QT260" s="29"/>
      <c r="QU260" s="29"/>
      <c r="QV260" s="29"/>
      <c r="QW260" s="29"/>
      <c r="QX260" s="29"/>
      <c r="QY260" s="29"/>
      <c r="QZ260" s="29"/>
      <c r="RA260" s="29"/>
      <c r="RB260" s="29"/>
      <c r="RC260" s="29"/>
      <c r="RD260" s="29"/>
      <c r="RE260" s="29"/>
      <c r="RF260" s="29"/>
      <c r="RG260" s="29"/>
      <c r="RH260" s="29"/>
      <c r="RI260" s="29"/>
      <c r="RJ260" s="29"/>
      <c r="RK260" s="29"/>
      <c r="RL260" s="29"/>
      <c r="RM260" s="29"/>
      <c r="RN260" s="29"/>
      <c r="RO260" s="29"/>
      <c r="RP260" s="29"/>
      <c r="RQ260" s="29"/>
      <c r="RR260" s="29"/>
      <c r="RS260" s="29"/>
      <c r="RT260" s="29"/>
      <c r="RU260" s="29"/>
      <c r="RV260" s="29"/>
      <c r="RW260" s="29"/>
      <c r="RX260" s="29"/>
      <c r="RY260" s="29"/>
      <c r="RZ260" s="29"/>
      <c r="SA260" s="29"/>
      <c r="SB260" s="29"/>
      <c r="SC260" s="29"/>
      <c r="SD260" s="29"/>
      <c r="SE260" s="29"/>
      <c r="SF260" s="29"/>
      <c r="SG260" s="29"/>
      <c r="SH260" s="29"/>
      <c r="SI260" s="29"/>
      <c r="SJ260" s="29"/>
      <c r="SK260" s="29"/>
      <c r="SL260" s="29"/>
      <c r="SM260" s="29"/>
      <c r="SN260" s="29"/>
      <c r="SO260" s="29"/>
      <c r="SP260" s="29"/>
      <c r="SQ260" s="29"/>
      <c r="SR260" s="29"/>
      <c r="SS260" s="29"/>
      <c r="ST260" s="29"/>
      <c r="SU260" s="29"/>
      <c r="SV260" s="29"/>
      <c r="SW260" s="29"/>
      <c r="SX260" s="29"/>
      <c r="SY260" s="29"/>
      <c r="SZ260" s="29"/>
      <c r="TA260" s="29"/>
      <c r="TB260" s="29"/>
      <c r="TC260" s="29"/>
      <c r="TD260" s="29"/>
      <c r="TE260" s="29"/>
      <c r="TF260" s="29"/>
      <c r="TG260" s="29"/>
      <c r="TH260" s="29"/>
      <c r="TI260" s="29"/>
      <c r="TJ260" s="29"/>
      <c r="TK260" s="29"/>
      <c r="TL260" s="29"/>
      <c r="TM260" s="29"/>
      <c r="TN260" s="29"/>
      <c r="TO260" s="29"/>
      <c r="TP260" s="29"/>
      <c r="TQ260" s="29"/>
      <c r="TR260" s="29"/>
      <c r="TS260" s="29"/>
      <c r="TT260" s="29"/>
      <c r="TU260" s="29"/>
      <c r="TV260" s="29"/>
      <c r="TW260" s="29"/>
      <c r="TX260" s="29"/>
      <c r="TY260" s="29"/>
      <c r="TZ260" s="29"/>
      <c r="UA260" s="29"/>
      <c r="UB260" s="29"/>
      <c r="UC260" s="29"/>
      <c r="UD260" s="29"/>
      <c r="UE260" s="29"/>
      <c r="UF260" s="29"/>
      <c r="UG260" s="29"/>
      <c r="UH260" s="29"/>
      <c r="UI260" s="29"/>
      <c r="UJ260" s="29"/>
      <c r="UK260" s="29"/>
      <c r="UL260" s="29"/>
      <c r="UM260" s="29"/>
      <c r="UN260" s="29"/>
      <c r="UO260" s="29"/>
      <c r="UP260" s="29"/>
      <c r="UQ260" s="29"/>
      <c r="UR260" s="29"/>
      <c r="US260" s="29"/>
      <c r="UT260" s="29"/>
      <c r="UU260" s="29"/>
      <c r="UV260" s="29"/>
      <c r="UW260" s="29"/>
      <c r="UX260" s="29"/>
      <c r="UY260" s="29"/>
      <c r="UZ260" s="29"/>
      <c r="VA260" s="29"/>
      <c r="VB260" s="29"/>
      <c r="VC260" s="29"/>
      <c r="VD260" s="29"/>
      <c r="VE260" s="29"/>
      <c r="VF260" s="29"/>
      <c r="VG260" s="29"/>
      <c r="VH260" s="29"/>
      <c r="VI260" s="29"/>
      <c r="VJ260" s="29"/>
      <c r="VK260" s="29"/>
      <c r="VL260" s="29"/>
      <c r="VM260" s="29"/>
      <c r="VN260" s="29"/>
      <c r="VO260" s="29"/>
      <c r="VP260" s="29"/>
      <c r="VQ260" s="29"/>
      <c r="VR260" s="29"/>
      <c r="VS260" s="29"/>
      <c r="VT260" s="29"/>
      <c r="VU260" s="29"/>
      <c r="VV260" s="29"/>
      <c r="VW260" s="29"/>
      <c r="VX260" s="29"/>
      <c r="VY260" s="29"/>
      <c r="VZ260" s="29"/>
      <c r="WA260" s="29"/>
      <c r="WB260" s="29"/>
      <c r="WC260" s="29"/>
      <c r="WD260" s="29"/>
      <c r="WE260" s="29"/>
      <c r="WF260" s="29"/>
      <c r="WG260" s="29"/>
      <c r="WH260" s="29"/>
      <c r="WI260" s="29"/>
      <c r="WJ260" s="29"/>
      <c r="WK260" s="29"/>
      <c r="WL260" s="29"/>
      <c r="WM260" s="29"/>
      <c r="WN260" s="29"/>
      <c r="WO260" s="29"/>
      <c r="WP260" s="29"/>
      <c r="WQ260" s="29"/>
      <c r="WR260" s="29"/>
      <c r="WS260" s="29"/>
      <c r="WT260" s="29"/>
      <c r="WU260" s="29"/>
      <c r="WV260" s="29"/>
      <c r="WW260" s="29"/>
      <c r="WX260" s="29"/>
      <c r="WY260" s="29"/>
      <c r="WZ260" s="29"/>
      <c r="XA260" s="29"/>
      <c r="XB260" s="29"/>
      <c r="XC260" s="29"/>
      <c r="XD260" s="29"/>
      <c r="XE260" s="29"/>
      <c r="XF260" s="29"/>
      <c r="XG260" s="29"/>
      <c r="XH260" s="29"/>
      <c r="XI260" s="29"/>
      <c r="XJ260" s="29"/>
      <c r="XK260" s="29"/>
      <c r="XL260" s="29"/>
      <c r="XM260" s="29"/>
      <c r="XN260" s="29"/>
      <c r="XO260" s="29"/>
      <c r="XP260" s="29"/>
      <c r="XQ260" s="29"/>
      <c r="XR260" s="29"/>
      <c r="XS260" s="29"/>
      <c r="XT260" s="29"/>
      <c r="XU260" s="29"/>
      <c r="XV260" s="29"/>
      <c r="XW260" s="29"/>
      <c r="XX260" s="29"/>
      <c r="XY260" s="29"/>
      <c r="XZ260" s="29"/>
      <c r="YA260" s="29"/>
      <c r="YB260" s="29"/>
      <c r="YC260" s="29"/>
      <c r="YD260" s="29"/>
      <c r="YE260" s="29"/>
      <c r="YF260" s="29"/>
      <c r="YG260" s="29"/>
      <c r="YH260" s="29"/>
      <c r="YI260" s="29"/>
      <c r="YJ260" s="29"/>
      <c r="YK260" s="29"/>
      <c r="YL260" s="29"/>
      <c r="YM260" s="29"/>
      <c r="YN260" s="29"/>
      <c r="YO260" s="29"/>
      <c r="YP260" s="29"/>
      <c r="YQ260" s="29"/>
      <c r="YR260" s="29"/>
      <c r="YS260" s="29"/>
      <c r="YT260" s="29"/>
      <c r="YU260" s="29"/>
      <c r="YV260" s="29"/>
      <c r="YW260" s="29"/>
      <c r="YX260" s="29"/>
      <c r="YY260" s="29"/>
      <c r="YZ260" s="29"/>
      <c r="ZA260" s="29"/>
      <c r="ZB260" s="29"/>
      <c r="ZC260" s="29"/>
      <c r="ZD260" s="29"/>
      <c r="ZE260" s="29"/>
      <c r="ZF260" s="29"/>
      <c r="ZG260" s="29"/>
      <c r="ZH260" s="29"/>
      <c r="ZI260" s="29"/>
      <c r="ZJ260" s="29"/>
      <c r="ZK260" s="29"/>
      <c r="ZL260" s="29"/>
      <c r="ZM260" s="29"/>
      <c r="ZN260" s="29"/>
      <c r="ZO260" s="29"/>
      <c r="ZP260" s="29"/>
      <c r="ZQ260" s="29"/>
      <c r="ZR260" s="29"/>
      <c r="ZS260" s="29"/>
      <c r="ZT260" s="29"/>
      <c r="ZU260" s="29"/>
      <c r="ZV260" s="29"/>
      <c r="ZW260" s="29"/>
      <c r="ZX260" s="29"/>
      <c r="ZY260" s="29"/>
      <c r="ZZ260" s="29"/>
      <c r="AAA260" s="29"/>
      <c r="AAB260" s="29"/>
      <c r="AAC260" s="29"/>
      <c r="AAD260" s="29"/>
      <c r="AAE260" s="29"/>
      <c r="AAF260" s="29"/>
      <c r="AAG260" s="29"/>
      <c r="AAH260" s="29"/>
      <c r="AAI260" s="29"/>
      <c r="AAJ260" s="29"/>
      <c r="AAK260" s="29"/>
      <c r="AAL260" s="29"/>
      <c r="AAM260" s="29"/>
      <c r="AAN260" s="29"/>
      <c r="AAO260" s="29"/>
      <c r="AAP260" s="29"/>
      <c r="AAQ260" s="29"/>
      <c r="AAR260" s="29"/>
      <c r="AAS260" s="29"/>
      <c r="AAT260" s="29"/>
      <c r="AAU260" s="29"/>
      <c r="AAV260" s="29"/>
      <c r="AAW260" s="29"/>
      <c r="AAX260" s="29"/>
      <c r="AAY260" s="29"/>
      <c r="AAZ260" s="29"/>
      <c r="ABA260" s="29"/>
      <c r="ABB260" s="29"/>
      <c r="ABC260" s="29"/>
      <c r="ABD260" s="29"/>
      <c r="ABE260" s="29"/>
      <c r="ABF260" s="29"/>
      <c r="ABG260" s="29"/>
      <c r="ABH260" s="29"/>
      <c r="ABI260" s="29"/>
      <c r="ABJ260" s="29"/>
      <c r="ABK260" s="29"/>
      <c r="ABL260" s="29"/>
      <c r="ABM260" s="29"/>
      <c r="ABN260" s="29"/>
      <c r="ABO260" s="29"/>
      <c r="ABP260" s="29"/>
      <c r="ABQ260" s="29"/>
      <c r="ABR260" s="29"/>
      <c r="ABS260" s="29"/>
      <c r="ABT260" s="29"/>
      <c r="ABU260" s="29"/>
      <c r="ABV260" s="29"/>
      <c r="ABW260" s="29"/>
      <c r="ABX260" s="29"/>
      <c r="ABY260" s="29"/>
      <c r="ABZ260" s="29"/>
      <c r="ACA260" s="29"/>
      <c r="ACB260" s="29"/>
      <c r="ACC260" s="29"/>
      <c r="ACD260" s="29"/>
      <c r="ACE260" s="29"/>
      <c r="ACF260" s="29"/>
      <c r="ACG260" s="29"/>
      <c r="ACH260" s="29"/>
      <c r="ACI260" s="29"/>
      <c r="ACJ260" s="29"/>
      <c r="ACK260" s="29"/>
      <c r="ACL260" s="29"/>
      <c r="ACM260" s="29"/>
      <c r="ACN260" s="29"/>
      <c r="ACO260" s="29"/>
      <c r="ACP260" s="29"/>
      <c r="ACQ260" s="29"/>
      <c r="ACR260" s="29"/>
      <c r="ACS260" s="29"/>
      <c r="ACT260" s="29"/>
      <c r="ACU260" s="29"/>
      <c r="ACV260" s="29"/>
      <c r="ACW260" s="29"/>
      <c r="ACX260" s="29"/>
      <c r="ACY260" s="29"/>
      <c r="ACZ260" s="29"/>
      <c r="ADA260" s="29"/>
      <c r="ADB260" s="29"/>
      <c r="ADC260" s="29"/>
      <c r="ADD260" s="29"/>
      <c r="ADE260" s="29"/>
      <c r="ADF260" s="29"/>
      <c r="ADG260" s="29"/>
      <c r="ADH260" s="29"/>
      <c r="ADI260" s="29"/>
      <c r="ADJ260" s="29"/>
      <c r="ADK260" s="29"/>
      <c r="ADL260" s="29"/>
      <c r="ADM260" s="29"/>
      <c r="ADN260" s="29"/>
      <c r="ADO260" s="29"/>
      <c r="ADP260" s="29"/>
      <c r="ADQ260" s="29"/>
      <c r="ADR260" s="29"/>
      <c r="ADS260" s="29"/>
      <c r="ADT260" s="29"/>
      <c r="ADU260" s="29"/>
      <c r="ADV260" s="29"/>
      <c r="ADW260" s="29"/>
      <c r="ADX260" s="29"/>
      <c r="ADY260" s="29"/>
      <c r="ADZ260" s="29"/>
      <c r="AEA260" s="29"/>
      <c r="AEB260" s="29"/>
      <c r="AEC260" s="29"/>
      <c r="AED260" s="29"/>
      <c r="AEE260" s="29"/>
      <c r="AEF260" s="29"/>
      <c r="AEG260" s="29"/>
      <c r="AEH260" s="29"/>
      <c r="AEI260" s="29"/>
      <c r="AEJ260" s="29"/>
      <c r="AEK260" s="29"/>
      <c r="AEL260" s="29"/>
      <c r="AEM260" s="29"/>
      <c r="AEN260" s="29"/>
      <c r="AEO260" s="29"/>
      <c r="AEP260" s="29"/>
      <c r="AEQ260" s="29"/>
      <c r="AER260" s="29"/>
      <c r="AES260" s="29"/>
      <c r="AET260" s="29"/>
      <c r="AEU260" s="29"/>
      <c r="AEV260" s="29"/>
      <c r="AEW260" s="29"/>
      <c r="AEX260" s="29"/>
      <c r="AEY260" s="29"/>
      <c r="AEZ260" s="29"/>
      <c r="AFA260" s="29"/>
      <c r="AFB260" s="29"/>
      <c r="AFC260" s="29"/>
      <c r="AFD260" s="29"/>
      <c r="AFE260" s="29"/>
      <c r="AFF260" s="29"/>
      <c r="AFG260" s="29"/>
      <c r="AFH260" s="29"/>
      <c r="AFI260" s="29"/>
      <c r="AFJ260" s="29"/>
      <c r="AFK260" s="29"/>
      <c r="AFL260" s="29"/>
      <c r="AFM260" s="29"/>
      <c r="AFN260" s="29"/>
      <c r="AFO260" s="29"/>
      <c r="AFP260" s="29"/>
      <c r="AFQ260" s="29"/>
      <c r="AFR260" s="29"/>
      <c r="AFS260" s="29"/>
      <c r="AFT260" s="29"/>
      <c r="AFU260" s="29"/>
      <c r="AFV260" s="29"/>
      <c r="AFW260" s="29"/>
      <c r="AFX260" s="29"/>
      <c r="AFY260" s="29"/>
      <c r="AFZ260" s="29"/>
      <c r="AGA260" s="29"/>
      <c r="AGB260" s="29"/>
      <c r="AGC260" s="29"/>
      <c r="AGD260" s="29"/>
      <c r="AGE260" s="29"/>
      <c r="AGF260" s="29"/>
      <c r="AGG260" s="29"/>
      <c r="AGH260" s="29"/>
      <c r="AGI260" s="29"/>
      <c r="AGJ260" s="29"/>
      <c r="AGK260" s="29"/>
      <c r="AGL260" s="29"/>
      <c r="AGM260" s="29"/>
      <c r="AGN260" s="29"/>
      <c r="AGO260" s="29"/>
      <c r="AGP260" s="29"/>
      <c r="AGQ260" s="29"/>
      <c r="AGR260" s="29"/>
      <c r="AGS260" s="29"/>
      <c r="AGT260" s="29"/>
      <c r="AGU260" s="29"/>
      <c r="AGV260" s="29"/>
      <c r="AGW260" s="29"/>
      <c r="AGX260" s="29"/>
      <c r="AGY260" s="29"/>
      <c r="AGZ260" s="29"/>
      <c r="AHA260" s="29"/>
      <c r="AHB260" s="29"/>
      <c r="AHC260" s="29"/>
      <c r="AHD260" s="29"/>
      <c r="AHE260" s="29"/>
      <c r="AHF260" s="29"/>
      <c r="AHG260" s="29"/>
      <c r="AHH260" s="29"/>
      <c r="AHI260" s="29"/>
      <c r="AHJ260" s="29"/>
      <c r="AHK260" s="29"/>
      <c r="AHL260" s="29"/>
      <c r="AHM260" s="29"/>
      <c r="AHN260" s="29"/>
      <c r="AHO260" s="29"/>
      <c r="AHP260" s="29"/>
      <c r="AHQ260" s="29"/>
      <c r="AHR260" s="29"/>
      <c r="AHS260" s="29"/>
      <c r="AHT260" s="29"/>
      <c r="AHU260" s="29"/>
      <c r="AHV260" s="29"/>
      <c r="AHW260" s="29"/>
      <c r="AHX260" s="29"/>
      <c r="AHY260" s="29"/>
      <c r="AHZ260" s="29"/>
      <c r="AIA260" s="29"/>
      <c r="AIB260" s="29"/>
      <c r="AIC260" s="29"/>
      <c r="AID260" s="29"/>
      <c r="AIE260" s="29"/>
      <c r="AIF260" s="29"/>
      <c r="AIG260" s="29"/>
      <c r="AIH260" s="29"/>
      <c r="AII260" s="29"/>
      <c r="AIJ260" s="29"/>
      <c r="AIK260" s="29"/>
      <c r="AIL260" s="29"/>
      <c r="AIM260" s="29"/>
      <c r="AIN260" s="29"/>
      <c r="AIO260" s="29"/>
      <c r="AIP260" s="29"/>
      <c r="AIQ260" s="29"/>
      <c r="AIR260" s="29"/>
      <c r="AIS260" s="29"/>
      <c r="AIT260" s="29"/>
      <c r="AIU260" s="29"/>
      <c r="AIV260" s="29"/>
      <c r="AIW260" s="29"/>
      <c r="AIX260" s="29"/>
      <c r="AIY260" s="29"/>
      <c r="AIZ260" s="29"/>
      <c r="AJA260" s="29"/>
      <c r="AJB260" s="29"/>
      <c r="AJC260" s="29"/>
      <c r="AJD260" s="29"/>
      <c r="AJE260" s="29"/>
      <c r="AJF260" s="29"/>
      <c r="AJG260" s="29"/>
      <c r="AJH260" s="29"/>
      <c r="AJI260" s="29"/>
      <c r="AJJ260" s="29"/>
      <c r="AJK260" s="29"/>
      <c r="AJL260" s="29"/>
      <c r="AJM260" s="29"/>
      <c r="AJN260" s="29"/>
      <c r="AJO260" s="29"/>
      <c r="AJP260" s="29"/>
      <c r="AJQ260" s="29"/>
      <c r="AJR260" s="29"/>
      <c r="AJS260" s="29"/>
      <c r="AJT260" s="29"/>
      <c r="AJU260" s="29"/>
      <c r="AJV260" s="29"/>
      <c r="AJW260" s="29"/>
      <c r="AJX260" s="29"/>
      <c r="AJY260" s="29"/>
      <c r="AJZ260" s="29"/>
      <c r="AKA260" s="29"/>
      <c r="AKB260" s="29"/>
      <c r="AKC260" s="29"/>
      <c r="AKD260" s="29"/>
      <c r="AKE260" s="29"/>
      <c r="AKF260" s="29"/>
      <c r="AKG260" s="29"/>
      <c r="AKH260" s="29"/>
      <c r="AKI260" s="29"/>
      <c r="AKJ260" s="29"/>
      <c r="AKK260" s="29"/>
      <c r="AKL260" s="29"/>
      <c r="AKM260" s="29"/>
      <c r="AKN260" s="29"/>
      <c r="AKO260" s="29"/>
      <c r="AKP260" s="29"/>
      <c r="AKQ260" s="29"/>
      <c r="AKR260" s="29"/>
      <c r="AKS260" s="29"/>
      <c r="AKT260" s="29"/>
      <c r="AKU260" s="29"/>
      <c r="AKV260" s="29"/>
      <c r="AKW260" s="29"/>
      <c r="AKX260" s="29"/>
      <c r="AKY260" s="29"/>
      <c r="AKZ260" s="29"/>
      <c r="ALA260" s="29"/>
      <c r="ALB260" s="29"/>
      <c r="ALC260" s="29"/>
      <c r="ALD260" s="29"/>
      <c r="ALE260" s="29"/>
      <c r="ALF260" s="29"/>
      <c r="ALG260" s="29"/>
      <c r="ALH260" s="29"/>
      <c r="ALI260" s="29"/>
      <c r="ALJ260" s="29"/>
      <c r="ALK260" s="29"/>
      <c r="ALL260" s="29"/>
      <c r="ALM260" s="29"/>
      <c r="ALN260" s="29"/>
      <c r="ALO260" s="29"/>
      <c r="ALP260" s="29"/>
      <c r="ALQ260" s="29"/>
      <c r="ALR260" s="29"/>
      <c r="ALS260" s="29"/>
      <c r="ALT260" s="29"/>
      <c r="ALU260" s="29"/>
      <c r="ALV260" s="29"/>
      <c r="ALW260" s="29"/>
      <c r="ALX260" s="29"/>
      <c r="ALY260" s="29"/>
      <c r="ALZ260" s="29"/>
      <c r="AMA260" s="29"/>
      <c r="AMB260" s="29"/>
      <c r="AMC260" s="29"/>
      <c r="AMD260" s="29"/>
      <c r="AME260" s="29"/>
      <c r="AMF260" s="29"/>
      <c r="AMG260" s="29"/>
      <c r="AMH260" s="29"/>
      <c r="AMI260" s="29"/>
      <c r="AMJ260" s="29"/>
      <c r="AMK260" s="29"/>
      <c r="AML260" s="29"/>
      <c r="AMM260" s="29"/>
      <c r="AMN260" s="29"/>
      <c r="AMO260" s="29"/>
      <c r="AMP260" s="29"/>
      <c r="AMQ260" s="29"/>
      <c r="AMR260" s="29"/>
      <c r="AMS260" s="29"/>
      <c r="AMT260" s="29"/>
      <c r="AMU260" s="29"/>
      <c r="AMV260" s="29"/>
      <c r="AMW260" s="29"/>
      <c r="AMX260" s="29"/>
      <c r="AMY260" s="29"/>
      <c r="AMZ260" s="29"/>
      <c r="ANA260" s="29"/>
      <c r="ANB260" s="29"/>
      <c r="ANC260" s="29"/>
      <c r="AND260" s="29"/>
      <c r="ANE260" s="29"/>
      <c r="ANF260" s="29"/>
      <c r="ANG260" s="29"/>
      <c r="ANH260" s="29"/>
      <c r="ANI260" s="29"/>
      <c r="ANJ260" s="29"/>
      <c r="ANK260" s="29"/>
      <c r="ANL260" s="29"/>
      <c r="ANM260" s="29"/>
      <c r="ANN260" s="29"/>
      <c r="ANO260" s="29"/>
      <c r="ANP260" s="29"/>
      <c r="ANQ260" s="29"/>
      <c r="ANR260" s="29"/>
      <c r="ANS260" s="29"/>
      <c r="ANT260" s="29"/>
      <c r="ANU260" s="29"/>
      <c r="ANV260" s="29"/>
      <c r="ANW260" s="29"/>
      <c r="ANX260" s="29"/>
      <c r="ANY260" s="29"/>
      <c r="ANZ260" s="29"/>
      <c r="AOA260" s="29"/>
      <c r="AOB260" s="29"/>
      <c r="AOC260" s="29"/>
      <c r="AOD260" s="29"/>
      <c r="AOE260" s="29"/>
      <c r="AOF260" s="29"/>
      <c r="AOG260" s="29"/>
      <c r="AOH260" s="29"/>
      <c r="AOI260" s="29"/>
      <c r="AOJ260" s="29"/>
      <c r="AOK260" s="29"/>
      <c r="AOL260" s="29"/>
      <c r="AOM260" s="29"/>
      <c r="AON260" s="29"/>
      <c r="AOO260" s="29"/>
      <c r="AOP260" s="29"/>
      <c r="AOQ260" s="29"/>
      <c r="AOR260" s="29"/>
      <c r="AOS260" s="29"/>
      <c r="AOT260" s="29"/>
      <c r="AOU260" s="29"/>
      <c r="AOV260" s="29"/>
      <c r="AOW260" s="29"/>
      <c r="AOX260" s="29"/>
      <c r="AOY260" s="29"/>
      <c r="AOZ260" s="29"/>
      <c r="APA260" s="29"/>
      <c r="APB260" s="29"/>
      <c r="APC260" s="29"/>
      <c r="APD260" s="29"/>
      <c r="APE260" s="29"/>
      <c r="APF260" s="29"/>
      <c r="APG260" s="29"/>
      <c r="APH260" s="29"/>
      <c r="API260" s="29"/>
      <c r="APJ260" s="29"/>
      <c r="APK260" s="29"/>
      <c r="APL260" s="29"/>
      <c r="APM260" s="29"/>
      <c r="APN260" s="29"/>
      <c r="APO260" s="29"/>
      <c r="APP260" s="29"/>
      <c r="APQ260" s="29"/>
      <c r="APR260" s="29"/>
      <c r="APS260" s="29"/>
      <c r="APT260" s="29"/>
      <c r="APU260" s="29"/>
      <c r="APV260" s="29"/>
      <c r="APW260" s="29"/>
      <c r="APX260" s="29"/>
      <c r="APY260" s="29"/>
      <c r="APZ260" s="29"/>
      <c r="AQA260" s="29"/>
      <c r="AQB260" s="29"/>
      <c r="AQC260" s="29"/>
      <c r="AQD260" s="29"/>
      <c r="AQE260" s="29"/>
      <c r="AQF260" s="29"/>
      <c r="AQG260" s="29"/>
      <c r="AQH260" s="29"/>
      <c r="AQI260" s="29"/>
      <c r="AQJ260" s="29"/>
      <c r="AQK260" s="29"/>
      <c r="AQL260" s="29"/>
      <c r="AQM260" s="29"/>
      <c r="AQN260" s="29"/>
      <c r="AQO260" s="29"/>
      <c r="AQP260" s="29"/>
      <c r="AQQ260" s="29"/>
      <c r="AQR260" s="29"/>
      <c r="AQS260" s="29"/>
      <c r="AQT260" s="29"/>
      <c r="AQU260" s="29"/>
      <c r="AQV260" s="29"/>
      <c r="AQW260" s="29"/>
      <c r="AQX260" s="29"/>
      <c r="AQY260" s="29"/>
      <c r="AQZ260" s="29"/>
      <c r="ARA260" s="29"/>
      <c r="ARB260" s="29"/>
      <c r="ARC260" s="29"/>
      <c r="ARD260" s="29"/>
      <c r="ARE260" s="29"/>
      <c r="ARF260" s="29"/>
      <c r="ARG260" s="29"/>
      <c r="ARH260" s="29"/>
      <c r="ARI260" s="29"/>
      <c r="ARJ260" s="29"/>
      <c r="ARK260" s="29"/>
      <c r="ARL260" s="29"/>
      <c r="ARM260" s="29"/>
      <c r="ARN260" s="29"/>
      <c r="ARO260" s="29"/>
      <c r="ARP260" s="29"/>
      <c r="ARQ260" s="29"/>
      <c r="ARR260" s="29"/>
      <c r="ARS260" s="29"/>
      <c r="ART260" s="29"/>
      <c r="ARU260" s="29"/>
      <c r="ARV260" s="29"/>
      <c r="ARW260" s="29"/>
      <c r="ARX260" s="29"/>
      <c r="ARY260" s="29"/>
      <c r="ARZ260" s="29"/>
      <c r="ASA260" s="29"/>
      <c r="ASB260" s="29"/>
      <c r="ASC260" s="29"/>
      <c r="ASD260" s="29"/>
      <c r="ASE260" s="29"/>
      <c r="ASF260" s="29"/>
      <c r="ASG260" s="29"/>
      <c r="ASH260" s="29"/>
      <c r="ASI260" s="29"/>
      <c r="ASJ260" s="29"/>
      <c r="ASK260" s="29"/>
      <c r="ASL260" s="29"/>
      <c r="ASM260" s="29"/>
      <c r="ASN260" s="29"/>
      <c r="ASO260" s="29"/>
      <c r="ASP260" s="29"/>
      <c r="ASQ260" s="29"/>
      <c r="ASR260" s="29"/>
      <c r="ASS260" s="29"/>
      <c r="AST260" s="29"/>
      <c r="ASU260" s="29"/>
      <c r="ASV260" s="29"/>
      <c r="ASW260" s="29"/>
      <c r="ASX260" s="29"/>
      <c r="ASY260" s="29"/>
      <c r="ASZ260" s="29"/>
      <c r="ATA260" s="29"/>
      <c r="ATB260" s="29"/>
      <c r="ATC260" s="29"/>
      <c r="ATD260" s="29"/>
      <c r="ATE260" s="29"/>
      <c r="ATF260" s="29"/>
      <c r="ATG260" s="29"/>
      <c r="ATH260" s="29"/>
      <c r="ATI260" s="29"/>
      <c r="ATJ260" s="29"/>
      <c r="ATK260" s="29"/>
      <c r="ATL260" s="29"/>
      <c r="ATM260" s="29"/>
      <c r="ATN260" s="29"/>
      <c r="ATO260" s="29"/>
      <c r="ATP260" s="29"/>
      <c r="ATQ260" s="29"/>
      <c r="ATR260" s="29"/>
      <c r="ATS260" s="29"/>
      <c r="ATT260" s="29"/>
      <c r="ATU260" s="29"/>
      <c r="ATV260" s="29"/>
      <c r="ATW260" s="29"/>
      <c r="ATX260" s="29"/>
      <c r="ATY260" s="29"/>
      <c r="ATZ260" s="29"/>
      <c r="AUA260" s="29"/>
      <c r="AUB260" s="29"/>
      <c r="AUC260" s="29"/>
      <c r="AUD260" s="29"/>
      <c r="AUE260" s="29"/>
      <c r="AUF260" s="29"/>
      <c r="AUG260" s="29"/>
      <c r="AUH260" s="29"/>
      <c r="AUI260" s="29"/>
      <c r="AUJ260" s="29"/>
      <c r="AUK260" s="29"/>
      <c r="AUL260" s="29"/>
      <c r="AUM260" s="29"/>
      <c r="AUN260" s="29"/>
      <c r="AUO260" s="29"/>
      <c r="AUP260" s="29"/>
      <c r="AUQ260" s="29"/>
      <c r="AUR260" s="29"/>
      <c r="AUS260" s="29"/>
      <c r="AUT260" s="29"/>
      <c r="AUU260" s="29"/>
      <c r="AUV260" s="29"/>
      <c r="AUW260" s="29"/>
      <c r="AUX260" s="29"/>
      <c r="AUY260" s="29"/>
      <c r="AUZ260" s="29"/>
      <c r="AVA260" s="29"/>
      <c r="AVB260" s="29"/>
      <c r="AVC260" s="29"/>
      <c r="AVD260" s="29"/>
      <c r="AVE260" s="29"/>
      <c r="AVF260" s="29"/>
      <c r="AVG260" s="29"/>
      <c r="AVH260" s="29"/>
      <c r="AVI260" s="29"/>
      <c r="AVJ260" s="29"/>
      <c r="AVK260" s="29"/>
      <c r="AVL260" s="29"/>
      <c r="AVM260" s="29"/>
      <c r="AVN260" s="29"/>
      <c r="AVO260" s="29"/>
      <c r="AVP260" s="29"/>
      <c r="AVQ260" s="29"/>
      <c r="AVR260" s="29"/>
      <c r="AVS260" s="29"/>
      <c r="AVT260" s="29"/>
      <c r="AVU260" s="29"/>
      <c r="AVV260" s="29"/>
      <c r="AVW260" s="29"/>
      <c r="AVX260" s="29"/>
      <c r="AVY260" s="29"/>
      <c r="AVZ260" s="29"/>
      <c r="AWA260" s="29"/>
      <c r="AWB260" s="29"/>
      <c r="AWC260" s="29"/>
      <c r="AWD260" s="29"/>
      <c r="AWE260" s="29"/>
      <c r="AWF260" s="29"/>
      <c r="AWG260" s="29"/>
      <c r="AWH260" s="29"/>
      <c r="AWI260" s="29"/>
      <c r="AWJ260" s="29"/>
      <c r="AWK260" s="29"/>
      <c r="AWL260" s="29"/>
      <c r="AWM260" s="29"/>
      <c r="AWN260" s="29"/>
      <c r="AWO260" s="29"/>
      <c r="AWP260" s="29"/>
      <c r="AWQ260" s="29"/>
      <c r="AWR260" s="29"/>
      <c r="AWS260" s="29"/>
      <c r="AWT260" s="29"/>
      <c r="AWU260" s="29"/>
      <c r="AWV260" s="29"/>
      <c r="AWW260" s="29"/>
      <c r="AWX260" s="29"/>
      <c r="AWY260" s="29"/>
      <c r="AWZ260" s="29"/>
      <c r="AXA260" s="29"/>
      <c r="AXB260" s="29"/>
      <c r="AXC260" s="29"/>
      <c r="AXD260" s="29"/>
      <c r="AXE260" s="29"/>
      <c r="AXF260" s="29"/>
      <c r="AXG260" s="29"/>
      <c r="AXH260" s="29"/>
      <c r="AXI260" s="29"/>
      <c r="AXJ260" s="29"/>
      <c r="AXK260" s="29"/>
      <c r="AXL260" s="29"/>
      <c r="AXM260" s="29"/>
      <c r="AXN260" s="29"/>
      <c r="AXO260" s="29"/>
      <c r="AXP260" s="29"/>
      <c r="AXQ260" s="29"/>
      <c r="AXR260" s="29"/>
      <c r="AXS260" s="29"/>
      <c r="AXT260" s="29"/>
      <c r="AXU260" s="29"/>
      <c r="AXV260" s="29"/>
      <c r="AXW260" s="29"/>
      <c r="AXX260" s="29"/>
      <c r="AXY260" s="29"/>
      <c r="AXZ260" s="29"/>
      <c r="AYA260" s="29"/>
      <c r="AYB260" s="29"/>
      <c r="AYC260" s="29"/>
      <c r="AYD260" s="29"/>
      <c r="AYE260" s="29"/>
      <c r="AYF260" s="29"/>
      <c r="AYG260" s="29"/>
      <c r="AYH260" s="29"/>
      <c r="AYI260" s="29"/>
      <c r="AYJ260" s="29"/>
      <c r="AYK260" s="29"/>
      <c r="AYL260" s="29"/>
      <c r="AYM260" s="29"/>
      <c r="AYN260" s="29"/>
      <c r="AYO260" s="29"/>
      <c r="AYP260" s="29"/>
      <c r="AYQ260" s="29"/>
      <c r="AYR260" s="29"/>
      <c r="AYS260" s="29"/>
      <c r="AYT260" s="29"/>
      <c r="AYU260" s="29"/>
      <c r="AYV260" s="29"/>
      <c r="AYW260" s="29"/>
      <c r="AYX260" s="29"/>
      <c r="AYY260" s="29"/>
      <c r="AYZ260" s="29"/>
      <c r="AZA260" s="29"/>
      <c r="AZB260" s="29"/>
      <c r="AZC260" s="29"/>
      <c r="AZD260" s="29"/>
      <c r="AZE260" s="29"/>
      <c r="AZF260" s="29"/>
      <c r="AZG260" s="29"/>
      <c r="AZH260" s="29"/>
      <c r="AZI260" s="29"/>
      <c r="AZJ260" s="29"/>
      <c r="AZK260" s="29"/>
      <c r="AZL260" s="29"/>
      <c r="AZM260" s="29"/>
      <c r="AZN260" s="29"/>
      <c r="AZO260" s="29"/>
      <c r="AZP260" s="29"/>
      <c r="AZQ260" s="29"/>
      <c r="AZR260" s="29"/>
      <c r="AZS260" s="29"/>
      <c r="AZT260" s="29"/>
      <c r="AZU260" s="29"/>
      <c r="AZV260" s="29"/>
      <c r="AZW260" s="29"/>
      <c r="AZX260" s="29"/>
      <c r="AZY260" s="29"/>
      <c r="AZZ260" s="29"/>
      <c r="BAA260" s="29"/>
      <c r="BAB260" s="29"/>
      <c r="BAC260" s="29"/>
      <c r="BAD260" s="29"/>
      <c r="BAE260" s="29"/>
      <c r="BAF260" s="29"/>
      <c r="BAG260" s="29"/>
      <c r="BAH260" s="29"/>
      <c r="BAI260" s="29"/>
      <c r="BAJ260" s="29"/>
      <c r="BAK260" s="29"/>
      <c r="BAL260" s="29"/>
      <c r="BAM260" s="29"/>
      <c r="BAN260" s="29"/>
      <c r="BAO260" s="29"/>
      <c r="BAP260" s="29"/>
      <c r="BAQ260" s="29"/>
      <c r="BAR260" s="29"/>
      <c r="BAS260" s="29"/>
      <c r="BAT260" s="29"/>
      <c r="BAU260" s="29"/>
      <c r="BAV260" s="29"/>
      <c r="BAW260" s="29"/>
      <c r="BAX260" s="29"/>
      <c r="BAY260" s="29"/>
      <c r="BAZ260" s="29"/>
      <c r="BBA260" s="29"/>
      <c r="BBB260" s="29"/>
      <c r="BBC260" s="29"/>
      <c r="BBD260" s="29"/>
      <c r="BBE260" s="29"/>
      <c r="BBF260" s="29"/>
      <c r="BBG260" s="29"/>
      <c r="BBH260" s="29"/>
      <c r="BBI260" s="29"/>
      <c r="BBJ260" s="29"/>
      <c r="BBK260" s="29"/>
      <c r="BBL260" s="29"/>
      <c r="BBM260" s="29"/>
      <c r="BBN260" s="29"/>
      <c r="BBO260" s="29"/>
      <c r="BBP260" s="29"/>
      <c r="BBQ260" s="29"/>
      <c r="BBR260" s="29"/>
      <c r="BBS260" s="29"/>
      <c r="BBT260" s="29"/>
      <c r="BBU260" s="29"/>
      <c r="BBV260" s="29"/>
      <c r="BBW260" s="29"/>
      <c r="BBX260" s="29"/>
      <c r="BBY260" s="29"/>
      <c r="BBZ260" s="29"/>
      <c r="BCA260" s="29"/>
      <c r="BCB260" s="29"/>
      <c r="BCC260" s="29"/>
      <c r="BCD260" s="29"/>
      <c r="BCE260" s="29"/>
      <c r="BCF260" s="29"/>
      <c r="BCG260" s="29"/>
      <c r="BCH260" s="29"/>
      <c r="BCI260" s="29"/>
      <c r="BCJ260" s="29"/>
      <c r="BCK260" s="29"/>
      <c r="BCL260" s="29"/>
      <c r="BCM260" s="29"/>
      <c r="BCN260" s="29"/>
      <c r="BCO260" s="29"/>
      <c r="BCP260" s="29"/>
      <c r="BCQ260" s="29"/>
      <c r="BCR260" s="29"/>
      <c r="BCS260" s="29"/>
      <c r="BCT260" s="29"/>
      <c r="BCU260" s="29"/>
      <c r="BCV260" s="29"/>
      <c r="BCW260" s="29"/>
      <c r="BCX260" s="29"/>
      <c r="BCY260" s="29"/>
      <c r="BCZ260" s="29"/>
      <c r="BDA260" s="29"/>
      <c r="BDB260" s="29"/>
      <c r="BDC260" s="29"/>
      <c r="BDD260" s="29"/>
      <c r="BDE260" s="29"/>
      <c r="BDF260" s="29"/>
      <c r="BDG260" s="29"/>
      <c r="BDH260" s="29"/>
      <c r="BDI260" s="29"/>
      <c r="BDJ260" s="29"/>
      <c r="BDK260" s="29"/>
      <c r="BDL260" s="29"/>
      <c r="BDM260" s="29"/>
      <c r="BDN260" s="29"/>
      <c r="BDO260" s="29"/>
      <c r="BDP260" s="29"/>
      <c r="BDQ260" s="29"/>
      <c r="BDR260" s="29"/>
      <c r="BDS260" s="29"/>
      <c r="BDT260" s="29"/>
      <c r="BDU260" s="29"/>
      <c r="BDV260" s="29"/>
      <c r="BDW260" s="29"/>
      <c r="BDX260" s="29"/>
      <c r="BDY260" s="29"/>
      <c r="BDZ260" s="29"/>
      <c r="BEA260" s="29"/>
      <c r="BEB260" s="29"/>
      <c r="BEC260" s="29"/>
      <c r="BED260" s="29"/>
      <c r="BEE260" s="29"/>
      <c r="BEF260" s="29"/>
      <c r="BEG260" s="29"/>
      <c r="BEH260" s="29"/>
      <c r="BEI260" s="29"/>
      <c r="BEJ260" s="29"/>
      <c r="BEK260" s="29"/>
      <c r="BEL260" s="29"/>
      <c r="BEM260" s="29"/>
      <c r="BEN260" s="29"/>
      <c r="BEO260" s="29"/>
      <c r="BEP260" s="29"/>
      <c r="BEQ260" s="29"/>
      <c r="BER260" s="29"/>
      <c r="BES260" s="29"/>
      <c r="BET260" s="29"/>
      <c r="BEU260" s="29"/>
      <c r="BEV260" s="29"/>
      <c r="BEW260" s="29"/>
      <c r="BEX260" s="29"/>
      <c r="BEY260" s="29"/>
      <c r="BEZ260" s="29"/>
      <c r="BFA260" s="29"/>
      <c r="BFB260" s="29"/>
      <c r="BFC260" s="29"/>
      <c r="BFD260" s="29"/>
      <c r="BFE260" s="29"/>
      <c r="BFF260" s="29"/>
      <c r="BFG260" s="29"/>
      <c r="BFH260" s="29"/>
      <c r="BFI260" s="29"/>
      <c r="BFJ260" s="29"/>
      <c r="BFK260" s="29"/>
      <c r="BFL260" s="29"/>
      <c r="BFM260" s="29"/>
      <c r="BFN260" s="29"/>
      <c r="BFO260" s="29"/>
      <c r="BFP260" s="29"/>
      <c r="BFQ260" s="29"/>
      <c r="BFR260" s="29"/>
      <c r="BFS260" s="29"/>
      <c r="BFT260" s="29"/>
      <c r="BFU260" s="29"/>
      <c r="BFV260" s="29"/>
      <c r="BFW260" s="29"/>
      <c r="BFX260" s="29"/>
      <c r="BFY260" s="29"/>
      <c r="BFZ260" s="29"/>
      <c r="BGA260" s="29"/>
      <c r="BGB260" s="29"/>
      <c r="BGC260" s="29"/>
      <c r="BGD260" s="29"/>
      <c r="BGE260" s="29"/>
      <c r="BGF260" s="29"/>
      <c r="BGG260" s="29"/>
      <c r="BGH260" s="29"/>
      <c r="BGI260" s="29"/>
      <c r="BGJ260" s="29"/>
      <c r="BGK260" s="29"/>
      <c r="BGL260" s="29"/>
      <c r="BGM260" s="29"/>
      <c r="BGN260" s="29"/>
      <c r="BGO260" s="29"/>
      <c r="BGP260" s="29"/>
      <c r="BGQ260" s="29"/>
      <c r="BGR260" s="29"/>
      <c r="BGS260" s="29"/>
      <c r="BGT260" s="29"/>
      <c r="BGU260" s="29"/>
      <c r="BGV260" s="29"/>
      <c r="BGW260" s="29"/>
      <c r="BGX260" s="29"/>
      <c r="BGY260" s="29"/>
      <c r="BGZ260" s="29"/>
      <c r="BHA260" s="29"/>
      <c r="BHB260" s="29"/>
      <c r="BHC260" s="29"/>
      <c r="BHD260" s="29"/>
      <c r="BHE260" s="29"/>
      <c r="BHF260" s="29"/>
      <c r="BHG260" s="29"/>
      <c r="BHH260" s="29"/>
      <c r="BHI260" s="29"/>
      <c r="BHJ260" s="29"/>
      <c r="BHK260" s="29"/>
      <c r="BHL260" s="29"/>
      <c r="BHM260" s="29"/>
      <c r="BHN260" s="29"/>
      <c r="BHO260" s="29"/>
      <c r="BHP260" s="29"/>
      <c r="BHQ260" s="29"/>
      <c r="BHR260" s="29"/>
      <c r="BHS260" s="29"/>
      <c r="BHT260" s="29"/>
      <c r="BHU260" s="29"/>
      <c r="BHV260" s="29"/>
      <c r="BHW260" s="29"/>
      <c r="BHX260" s="29"/>
      <c r="BHY260" s="29"/>
      <c r="BHZ260" s="29"/>
      <c r="BIA260" s="29"/>
      <c r="BIB260" s="29"/>
      <c r="BIC260" s="29"/>
      <c r="BID260" s="29"/>
      <c r="BIE260" s="29"/>
      <c r="BIF260" s="29"/>
      <c r="BIG260" s="29"/>
      <c r="BIH260" s="29"/>
      <c r="BII260" s="29"/>
      <c r="BIJ260" s="29"/>
      <c r="BIK260" s="29"/>
      <c r="BIL260" s="29"/>
      <c r="BIM260" s="29"/>
      <c r="BIN260" s="29"/>
      <c r="BIO260" s="29"/>
      <c r="BIP260" s="29"/>
      <c r="BIQ260" s="29"/>
      <c r="BIR260" s="29"/>
      <c r="BIS260" s="29"/>
      <c r="BIT260" s="29"/>
      <c r="BIU260" s="29"/>
      <c r="BIV260" s="29"/>
      <c r="BIW260" s="29"/>
      <c r="BIX260" s="29"/>
      <c r="BIY260" s="29"/>
      <c r="BIZ260" s="29"/>
      <c r="BJA260" s="29"/>
      <c r="BJB260" s="29"/>
      <c r="BJC260" s="29"/>
      <c r="BJD260" s="29"/>
      <c r="BJE260" s="29"/>
      <c r="BJF260" s="29"/>
      <c r="BJG260" s="29"/>
      <c r="BJH260" s="29"/>
      <c r="BJI260" s="29"/>
      <c r="BJJ260" s="29"/>
      <c r="BJK260" s="29"/>
      <c r="BJL260" s="29"/>
      <c r="BJM260" s="29"/>
      <c r="BJN260" s="29"/>
      <c r="BJO260" s="29"/>
      <c r="BJP260" s="29"/>
      <c r="BJQ260" s="29"/>
      <c r="BJR260" s="29"/>
      <c r="BJS260" s="29"/>
      <c r="BJT260" s="29"/>
      <c r="BJU260" s="29"/>
      <c r="BJV260" s="29"/>
      <c r="BJW260" s="29"/>
      <c r="BJX260" s="29"/>
      <c r="BJY260" s="29"/>
      <c r="BJZ260" s="29"/>
      <c r="BKA260" s="29"/>
      <c r="BKB260" s="29"/>
      <c r="BKC260" s="29"/>
      <c r="BKD260" s="29"/>
      <c r="BKE260" s="29"/>
      <c r="BKF260" s="29"/>
      <c r="BKG260" s="29"/>
      <c r="BKH260" s="29"/>
      <c r="BKI260" s="29"/>
      <c r="BKJ260" s="29"/>
      <c r="BKK260" s="29"/>
      <c r="BKL260" s="29"/>
      <c r="BKM260" s="29"/>
      <c r="BKN260" s="29"/>
      <c r="BKO260" s="29"/>
      <c r="BKP260" s="29"/>
      <c r="BKQ260" s="29"/>
      <c r="BKR260" s="29"/>
      <c r="BKS260" s="29"/>
      <c r="BKT260" s="29"/>
      <c r="BKU260" s="29"/>
      <c r="BKV260" s="29"/>
      <c r="BKW260" s="29"/>
      <c r="BKX260" s="29"/>
      <c r="BKY260" s="29"/>
      <c r="BKZ260" s="29"/>
      <c r="BLA260" s="29"/>
      <c r="BLB260" s="29"/>
      <c r="BLC260" s="29"/>
      <c r="BLD260" s="29"/>
      <c r="BLE260" s="29"/>
      <c r="BLF260" s="29"/>
      <c r="BLG260" s="29"/>
      <c r="BLH260" s="29"/>
      <c r="BLI260" s="29"/>
      <c r="BLJ260" s="29"/>
      <c r="BLK260" s="29"/>
      <c r="BLL260" s="29"/>
      <c r="BLM260" s="29"/>
      <c r="BLN260" s="29"/>
      <c r="BLO260" s="29"/>
      <c r="BLP260" s="29"/>
      <c r="BLQ260" s="29"/>
      <c r="BLR260" s="29"/>
      <c r="BLS260" s="29"/>
      <c r="BLT260" s="29"/>
      <c r="BLU260" s="29"/>
      <c r="BLV260" s="29"/>
      <c r="BLW260" s="29"/>
      <c r="BLX260" s="29"/>
      <c r="BLY260" s="29"/>
      <c r="BLZ260" s="29"/>
      <c r="BMA260" s="29"/>
      <c r="BMB260" s="29"/>
      <c r="BMC260" s="29"/>
      <c r="BMD260" s="29"/>
      <c r="BME260" s="29"/>
      <c r="BMF260" s="29"/>
      <c r="BMG260" s="29"/>
      <c r="BMH260" s="29"/>
      <c r="BMI260" s="29"/>
      <c r="BMJ260" s="29"/>
      <c r="BMK260" s="29"/>
      <c r="BML260" s="29"/>
      <c r="BMM260" s="29"/>
      <c r="BMN260" s="29"/>
      <c r="BMO260" s="29"/>
      <c r="BMP260" s="29"/>
      <c r="BMQ260" s="29"/>
      <c r="BMR260" s="29"/>
      <c r="BMS260" s="29"/>
      <c r="BMT260" s="29"/>
      <c r="BMU260" s="29"/>
      <c r="BMV260" s="29"/>
      <c r="BMW260" s="29"/>
      <c r="BMX260" s="29"/>
      <c r="BMY260" s="29"/>
      <c r="BMZ260" s="29"/>
      <c r="BNA260" s="29"/>
      <c r="BNB260" s="29"/>
      <c r="BNC260" s="29"/>
      <c r="BND260" s="29"/>
      <c r="BNE260" s="29"/>
      <c r="BNF260" s="29"/>
      <c r="BNG260" s="29"/>
      <c r="BNH260" s="29"/>
      <c r="BNI260" s="29"/>
      <c r="BNJ260" s="29"/>
      <c r="BNK260" s="29"/>
      <c r="BNL260" s="29"/>
      <c r="BNM260" s="29"/>
      <c r="BNN260" s="29"/>
      <c r="BNO260" s="29"/>
      <c r="BNP260" s="29"/>
      <c r="BNQ260" s="29"/>
      <c r="BNR260" s="29"/>
      <c r="BNS260" s="29"/>
      <c r="BNT260" s="29"/>
      <c r="BNU260" s="29"/>
      <c r="BNV260" s="29"/>
      <c r="BNW260" s="29"/>
      <c r="BNX260" s="29"/>
      <c r="BNY260" s="29"/>
      <c r="BNZ260" s="29"/>
      <c r="BOA260" s="29"/>
      <c r="BOB260" s="29"/>
      <c r="BOC260" s="29"/>
      <c r="BOD260" s="29"/>
      <c r="BOE260" s="29"/>
      <c r="BOF260" s="29"/>
      <c r="BOG260" s="29"/>
      <c r="BOH260" s="29"/>
      <c r="BOI260" s="29"/>
      <c r="BOJ260" s="29"/>
      <c r="BOK260" s="29"/>
      <c r="BOL260" s="29"/>
      <c r="BOM260" s="29"/>
      <c r="BON260" s="29"/>
      <c r="BOO260" s="29"/>
      <c r="BOP260" s="29"/>
      <c r="BOQ260" s="29"/>
      <c r="BOR260" s="29"/>
      <c r="BOS260" s="29"/>
      <c r="BOT260" s="29"/>
      <c r="BOU260" s="29"/>
      <c r="BOV260" s="29"/>
      <c r="BOW260" s="29"/>
      <c r="BOX260" s="29"/>
      <c r="BOY260" s="29"/>
      <c r="BOZ260" s="29"/>
      <c r="BPA260" s="29"/>
      <c r="BPB260" s="29"/>
      <c r="BPC260" s="29"/>
      <c r="BPD260" s="29"/>
      <c r="BPE260" s="29"/>
      <c r="BPF260" s="29"/>
      <c r="BPG260" s="29"/>
      <c r="BPH260" s="29"/>
      <c r="BPI260" s="29"/>
      <c r="BPJ260" s="29"/>
      <c r="BPK260" s="29"/>
      <c r="BPL260" s="29"/>
      <c r="BPM260" s="29"/>
      <c r="BPN260" s="29"/>
      <c r="BPO260" s="29"/>
      <c r="BPP260" s="29"/>
      <c r="BPQ260" s="29"/>
      <c r="BPR260" s="29"/>
      <c r="BPS260" s="29"/>
      <c r="BPT260" s="29"/>
      <c r="BPU260" s="29"/>
      <c r="BPV260" s="29"/>
      <c r="BPW260" s="29"/>
      <c r="BPX260" s="29"/>
      <c r="BPY260" s="29"/>
      <c r="BPZ260" s="29"/>
      <c r="BQA260" s="29"/>
      <c r="BQB260" s="29"/>
      <c r="BQC260" s="29"/>
      <c r="BQD260" s="29"/>
      <c r="BQE260" s="29"/>
      <c r="BQF260" s="29"/>
      <c r="BQG260" s="29"/>
      <c r="BQH260" s="29"/>
      <c r="BQI260" s="29"/>
      <c r="BQJ260" s="29"/>
      <c r="BQK260" s="29"/>
      <c r="BQL260" s="29"/>
      <c r="BQM260" s="29"/>
      <c r="BQN260" s="29"/>
      <c r="BQO260" s="29"/>
      <c r="BQP260" s="29"/>
      <c r="BQQ260" s="29"/>
      <c r="BQR260" s="29"/>
      <c r="BQS260" s="29"/>
      <c r="BQT260" s="29"/>
      <c r="BQU260" s="29"/>
      <c r="BQV260" s="29"/>
      <c r="BQW260" s="29"/>
      <c r="BQX260" s="29"/>
      <c r="BQY260" s="29"/>
      <c r="BQZ260" s="29"/>
      <c r="BRA260" s="29"/>
      <c r="BRB260" s="29"/>
      <c r="BRC260" s="29"/>
      <c r="BRD260" s="29"/>
      <c r="BRE260" s="29"/>
      <c r="BRF260" s="29"/>
      <c r="BRG260" s="29"/>
      <c r="BRH260" s="29"/>
      <c r="BRI260" s="29"/>
      <c r="BRJ260" s="29"/>
      <c r="BRK260" s="29"/>
      <c r="BRL260" s="29"/>
      <c r="BRM260" s="29"/>
      <c r="BRN260" s="29"/>
      <c r="BRO260" s="29"/>
      <c r="BRP260" s="29"/>
      <c r="BRQ260" s="29"/>
      <c r="BRR260" s="29"/>
      <c r="BRS260" s="29"/>
      <c r="BRT260" s="29"/>
      <c r="BRU260" s="29"/>
      <c r="BRV260" s="29"/>
      <c r="BRW260" s="29"/>
      <c r="BRX260" s="29"/>
      <c r="BRY260" s="29"/>
      <c r="BRZ260" s="29"/>
      <c r="BSA260" s="29"/>
      <c r="BSB260" s="29"/>
      <c r="BSC260" s="29"/>
      <c r="BSD260" s="29"/>
      <c r="BSE260" s="29"/>
      <c r="BSF260" s="29"/>
      <c r="BSG260" s="29"/>
      <c r="BSH260" s="29"/>
      <c r="BSI260" s="29"/>
      <c r="BSJ260" s="29"/>
      <c r="BSK260" s="29"/>
      <c r="BSL260" s="29"/>
      <c r="BSM260" s="29"/>
      <c r="BSN260" s="29"/>
      <c r="BSO260" s="29"/>
      <c r="BSP260" s="29"/>
      <c r="BSQ260" s="29"/>
      <c r="BSR260" s="29"/>
      <c r="BSS260" s="29"/>
      <c r="BST260" s="29"/>
      <c r="BSU260" s="29"/>
      <c r="BSV260" s="29"/>
      <c r="BSW260" s="29"/>
      <c r="BSX260" s="29"/>
      <c r="BSY260" s="29"/>
      <c r="BSZ260" s="29"/>
      <c r="BTA260" s="29"/>
      <c r="BTB260" s="29"/>
      <c r="BTC260" s="29"/>
      <c r="BTD260" s="29"/>
      <c r="BTE260" s="29"/>
      <c r="BTF260" s="29"/>
      <c r="BTG260" s="29"/>
      <c r="BTH260" s="29"/>
      <c r="BTI260" s="29"/>
      <c r="BTJ260" s="29"/>
      <c r="BTK260" s="29"/>
      <c r="BTL260" s="29"/>
      <c r="BTM260" s="29"/>
      <c r="BTN260" s="29"/>
      <c r="BTO260" s="29"/>
      <c r="BTP260" s="29"/>
      <c r="BTQ260" s="29"/>
      <c r="BTR260" s="29"/>
      <c r="BTS260" s="29"/>
      <c r="BTT260" s="29"/>
      <c r="BTU260" s="29"/>
      <c r="BTV260" s="29"/>
      <c r="BTW260" s="29"/>
      <c r="BTX260" s="29"/>
      <c r="BTY260" s="29"/>
      <c r="BTZ260" s="29"/>
      <c r="BUA260" s="29"/>
      <c r="BUB260" s="29"/>
      <c r="BUC260" s="29"/>
      <c r="BUD260" s="29"/>
      <c r="BUE260" s="29"/>
      <c r="BUF260" s="29"/>
      <c r="BUG260" s="29"/>
      <c r="BUH260" s="29"/>
      <c r="BUI260" s="29"/>
      <c r="BUJ260" s="29"/>
      <c r="BUK260" s="29"/>
      <c r="BUL260" s="29"/>
      <c r="BUM260" s="29"/>
      <c r="BUN260" s="29"/>
      <c r="BUO260" s="29"/>
      <c r="BUP260" s="29"/>
      <c r="BUQ260" s="29"/>
      <c r="BUR260" s="29"/>
      <c r="BUS260" s="29"/>
      <c r="BUT260" s="29"/>
      <c r="BUU260" s="29"/>
      <c r="BUV260" s="29"/>
      <c r="BUW260" s="29"/>
      <c r="BUX260" s="29"/>
      <c r="BUY260" s="29"/>
      <c r="BUZ260" s="29"/>
      <c r="BVA260" s="29"/>
      <c r="BVB260" s="29"/>
      <c r="BVC260" s="29"/>
      <c r="BVD260" s="29"/>
      <c r="BVE260" s="29"/>
      <c r="BVF260" s="29"/>
      <c r="BVG260" s="29"/>
      <c r="BVH260" s="29"/>
      <c r="BVI260" s="29"/>
      <c r="BVJ260" s="29"/>
      <c r="BVK260" s="29"/>
      <c r="BVL260" s="29"/>
      <c r="BVM260" s="29"/>
      <c r="BVN260" s="29"/>
      <c r="BVO260" s="29"/>
      <c r="BVP260" s="29"/>
      <c r="BVQ260" s="29"/>
      <c r="BVR260" s="29"/>
      <c r="BVS260" s="29"/>
      <c r="BVT260" s="29"/>
      <c r="BVU260" s="29"/>
      <c r="BVV260" s="29"/>
      <c r="BVW260" s="29"/>
      <c r="BVX260" s="29"/>
      <c r="BVY260" s="29"/>
      <c r="BVZ260" s="29"/>
      <c r="BWA260" s="29"/>
      <c r="BWB260" s="29"/>
      <c r="BWC260" s="29"/>
      <c r="BWD260" s="29"/>
      <c r="BWE260" s="29"/>
      <c r="BWF260" s="29"/>
      <c r="BWG260" s="29"/>
      <c r="BWH260" s="29"/>
      <c r="BWI260" s="29"/>
      <c r="BWJ260" s="29"/>
      <c r="BWK260" s="29"/>
      <c r="BWL260" s="29"/>
      <c r="BWM260" s="29"/>
      <c r="BWN260" s="29"/>
      <c r="BWO260" s="29"/>
      <c r="BWP260" s="29"/>
      <c r="BWQ260" s="29"/>
      <c r="BWR260" s="29"/>
      <c r="BWS260" s="29"/>
      <c r="BWT260" s="29"/>
      <c r="BWU260" s="29"/>
      <c r="BWV260" s="29"/>
      <c r="BWW260" s="29"/>
      <c r="BWX260" s="29"/>
      <c r="BWY260" s="29"/>
      <c r="BWZ260" s="29"/>
      <c r="BXA260" s="29"/>
      <c r="BXB260" s="29"/>
      <c r="BXC260" s="29"/>
      <c r="BXD260" s="29"/>
      <c r="BXE260" s="29"/>
      <c r="BXF260" s="29"/>
      <c r="BXG260" s="29"/>
      <c r="BXH260" s="29"/>
      <c r="BXI260" s="29"/>
      <c r="BXJ260" s="29"/>
      <c r="BXK260" s="29"/>
      <c r="BXL260" s="29"/>
      <c r="BXM260" s="29"/>
      <c r="BXN260" s="29"/>
      <c r="BXO260" s="29"/>
      <c r="BXP260" s="29"/>
      <c r="BXQ260" s="29"/>
      <c r="BXR260" s="29"/>
      <c r="BXS260" s="29"/>
      <c r="BXT260" s="29"/>
      <c r="BXU260" s="29"/>
      <c r="BXV260" s="29"/>
      <c r="BXW260" s="29"/>
      <c r="BXX260" s="29"/>
      <c r="BXY260" s="29"/>
      <c r="BXZ260" s="29"/>
      <c r="BYA260" s="29"/>
      <c r="BYB260" s="29"/>
      <c r="BYC260" s="29"/>
      <c r="BYD260" s="29"/>
      <c r="BYE260" s="29"/>
      <c r="BYF260" s="29"/>
      <c r="BYG260" s="29"/>
      <c r="BYH260" s="29"/>
      <c r="BYI260" s="29"/>
      <c r="BYJ260" s="29"/>
      <c r="BYK260" s="29"/>
      <c r="BYL260" s="29"/>
      <c r="BYM260" s="29"/>
      <c r="BYN260" s="29"/>
      <c r="BYO260" s="29"/>
      <c r="BYP260" s="29"/>
      <c r="BYQ260" s="29"/>
      <c r="BYR260" s="29"/>
      <c r="BYS260" s="29"/>
      <c r="BYT260" s="29"/>
      <c r="BYU260" s="29"/>
      <c r="BYV260" s="29"/>
      <c r="BYW260" s="29"/>
      <c r="BYX260" s="29"/>
      <c r="BYY260" s="29"/>
      <c r="BYZ260" s="29"/>
      <c r="BZA260" s="29"/>
      <c r="BZB260" s="29"/>
      <c r="BZC260" s="29"/>
      <c r="BZD260" s="29"/>
      <c r="BZE260" s="29"/>
      <c r="BZF260" s="29"/>
      <c r="BZG260" s="29"/>
      <c r="BZH260" s="29"/>
      <c r="BZI260" s="29"/>
      <c r="BZJ260" s="29"/>
      <c r="BZK260" s="29"/>
      <c r="BZL260" s="29"/>
      <c r="BZM260" s="29"/>
      <c r="BZN260" s="29"/>
      <c r="BZO260" s="29"/>
      <c r="BZP260" s="29"/>
      <c r="BZQ260" s="29"/>
      <c r="BZR260" s="29"/>
      <c r="BZS260" s="29"/>
      <c r="BZT260" s="29"/>
      <c r="BZU260" s="29"/>
      <c r="BZV260" s="29"/>
      <c r="BZW260" s="29"/>
      <c r="BZX260" s="29"/>
      <c r="BZY260" s="29"/>
      <c r="BZZ260" s="29"/>
      <c r="CAA260" s="29"/>
      <c r="CAB260" s="29"/>
      <c r="CAC260" s="29"/>
      <c r="CAD260" s="29"/>
      <c r="CAE260" s="29"/>
      <c r="CAF260" s="29"/>
      <c r="CAG260" s="29"/>
      <c r="CAH260" s="29"/>
      <c r="CAI260" s="29"/>
      <c r="CAJ260" s="29"/>
      <c r="CAK260" s="29"/>
      <c r="CAL260" s="29"/>
      <c r="CAM260" s="29"/>
      <c r="CAN260" s="29"/>
      <c r="CAO260" s="29"/>
      <c r="CAP260" s="29"/>
      <c r="CAQ260" s="29"/>
      <c r="CAR260" s="29"/>
      <c r="CAS260" s="29"/>
      <c r="CAT260" s="29"/>
      <c r="CAU260" s="29"/>
      <c r="CAV260" s="29"/>
      <c r="CAW260" s="29"/>
      <c r="CAX260" s="29"/>
      <c r="CAY260" s="29"/>
      <c r="CAZ260" s="29"/>
      <c r="CBA260" s="29"/>
      <c r="CBB260" s="29"/>
      <c r="CBC260" s="29"/>
      <c r="CBD260" s="29"/>
      <c r="CBE260" s="29"/>
      <c r="CBF260" s="29"/>
      <c r="CBG260" s="29"/>
      <c r="CBH260" s="29"/>
      <c r="CBI260" s="29"/>
      <c r="CBJ260" s="29"/>
      <c r="CBK260" s="29"/>
      <c r="CBL260" s="29"/>
      <c r="CBM260" s="29"/>
      <c r="CBN260" s="29"/>
      <c r="CBO260" s="29"/>
      <c r="CBP260" s="29"/>
      <c r="CBQ260" s="29"/>
      <c r="CBR260" s="29"/>
      <c r="CBS260" s="29"/>
      <c r="CBT260" s="29"/>
      <c r="CBU260" s="29"/>
      <c r="CBV260" s="29"/>
      <c r="CBW260" s="29"/>
      <c r="CBX260" s="29"/>
      <c r="CBY260" s="29"/>
      <c r="CBZ260" s="29"/>
      <c r="CCA260" s="29"/>
      <c r="CCB260" s="29"/>
      <c r="CCC260" s="29"/>
      <c r="CCD260" s="29"/>
      <c r="CCE260" s="29"/>
      <c r="CCF260" s="29"/>
      <c r="CCG260" s="29"/>
      <c r="CCH260" s="29"/>
      <c r="CCI260" s="29"/>
      <c r="CCJ260" s="29"/>
      <c r="CCK260" s="29"/>
      <c r="CCL260" s="29"/>
      <c r="CCM260" s="29"/>
      <c r="CCN260" s="29"/>
      <c r="CCO260" s="29"/>
      <c r="CCP260" s="29"/>
      <c r="CCQ260" s="29"/>
      <c r="CCR260" s="29"/>
      <c r="CCS260" s="29"/>
      <c r="CCT260" s="29"/>
      <c r="CCU260" s="29"/>
      <c r="CCV260" s="29"/>
      <c r="CCW260" s="29"/>
      <c r="CCX260" s="29"/>
      <c r="CCY260" s="29"/>
      <c r="CCZ260" s="29"/>
      <c r="CDA260" s="29"/>
      <c r="CDB260" s="29"/>
      <c r="CDC260" s="29"/>
      <c r="CDD260" s="29"/>
      <c r="CDE260" s="29"/>
      <c r="CDF260" s="29"/>
      <c r="CDG260" s="29"/>
      <c r="CDH260" s="29"/>
      <c r="CDI260" s="29"/>
      <c r="CDJ260" s="29"/>
      <c r="CDK260" s="29"/>
      <c r="CDL260" s="29"/>
      <c r="CDM260" s="29"/>
      <c r="CDN260" s="29"/>
      <c r="CDO260" s="29"/>
      <c r="CDP260" s="29"/>
      <c r="CDQ260" s="29"/>
      <c r="CDR260" s="29"/>
      <c r="CDS260" s="29"/>
      <c r="CDT260" s="29"/>
      <c r="CDU260" s="29"/>
      <c r="CDV260" s="29"/>
      <c r="CDW260" s="29"/>
      <c r="CDX260" s="29"/>
      <c r="CDY260" s="29"/>
      <c r="CDZ260" s="29"/>
      <c r="CEA260" s="29"/>
      <c r="CEB260" s="29"/>
      <c r="CEC260" s="29"/>
      <c r="CED260" s="29"/>
      <c r="CEE260" s="29"/>
      <c r="CEF260" s="29"/>
      <c r="CEG260" s="29"/>
      <c r="CEH260" s="29"/>
      <c r="CEI260" s="29"/>
      <c r="CEJ260" s="29"/>
      <c r="CEK260" s="29"/>
      <c r="CEL260" s="29"/>
      <c r="CEM260" s="29"/>
      <c r="CEN260" s="29"/>
      <c r="CEO260" s="29"/>
      <c r="CEP260" s="29"/>
      <c r="CEQ260" s="29"/>
      <c r="CER260" s="29"/>
      <c r="CES260" s="29"/>
      <c r="CET260" s="29"/>
      <c r="CEU260" s="29"/>
      <c r="CEV260" s="29"/>
      <c r="CEW260" s="29"/>
      <c r="CEX260" s="29"/>
      <c r="CEY260" s="29"/>
      <c r="CEZ260" s="29"/>
      <c r="CFA260" s="29"/>
      <c r="CFB260" s="29"/>
      <c r="CFC260" s="29"/>
      <c r="CFD260" s="29"/>
      <c r="CFE260" s="29"/>
      <c r="CFF260" s="29"/>
      <c r="CFG260" s="29"/>
      <c r="CFH260" s="29"/>
      <c r="CFI260" s="29"/>
      <c r="CFJ260" s="29"/>
      <c r="CFK260" s="29"/>
      <c r="CFL260" s="29"/>
      <c r="CFM260" s="29"/>
      <c r="CFN260" s="29"/>
      <c r="CFO260" s="29"/>
      <c r="CFP260" s="29"/>
      <c r="CFQ260" s="29"/>
      <c r="CFR260" s="29"/>
      <c r="CFS260" s="29"/>
      <c r="CFT260" s="29"/>
      <c r="CFU260" s="29"/>
      <c r="CFV260" s="29"/>
      <c r="CFW260" s="29"/>
      <c r="CFX260" s="29"/>
      <c r="CFY260" s="29"/>
      <c r="CFZ260" s="29"/>
      <c r="CGA260" s="29"/>
      <c r="CGB260" s="29"/>
      <c r="CGC260" s="29"/>
      <c r="CGD260" s="29"/>
      <c r="CGE260" s="29"/>
      <c r="CGF260" s="29"/>
      <c r="CGG260" s="29"/>
      <c r="CGH260" s="29"/>
      <c r="CGI260" s="29"/>
      <c r="CGJ260" s="29"/>
      <c r="CGK260" s="29"/>
      <c r="CGL260" s="29"/>
      <c r="CGM260" s="29"/>
      <c r="CGN260" s="29"/>
      <c r="CGO260" s="29"/>
      <c r="CGP260" s="29"/>
      <c r="CGQ260" s="29"/>
      <c r="CGR260" s="29"/>
      <c r="CGS260" s="29"/>
      <c r="CGT260" s="29"/>
      <c r="CGU260" s="29"/>
      <c r="CGV260" s="29"/>
      <c r="CGW260" s="29"/>
      <c r="CGX260" s="29"/>
      <c r="CGY260" s="29"/>
      <c r="CGZ260" s="29"/>
      <c r="CHA260" s="29"/>
      <c r="CHB260" s="29"/>
      <c r="CHC260" s="29"/>
      <c r="CHD260" s="29"/>
      <c r="CHE260" s="29"/>
      <c r="CHF260" s="29"/>
      <c r="CHG260" s="29"/>
      <c r="CHH260" s="29"/>
      <c r="CHI260" s="29"/>
      <c r="CHJ260" s="29"/>
      <c r="CHK260" s="29"/>
      <c r="CHL260" s="29"/>
      <c r="CHM260" s="29"/>
      <c r="CHN260" s="29"/>
      <c r="CHO260" s="29"/>
      <c r="CHP260" s="29"/>
      <c r="CHQ260" s="29"/>
      <c r="CHR260" s="29"/>
      <c r="CHS260" s="29"/>
      <c r="CHT260" s="29"/>
      <c r="CHU260" s="29"/>
      <c r="CHV260" s="29"/>
      <c r="CHW260" s="29"/>
      <c r="CHX260" s="29"/>
      <c r="CHY260" s="29"/>
      <c r="CHZ260" s="29"/>
      <c r="CIA260" s="29"/>
      <c r="CIB260" s="29"/>
      <c r="CIC260" s="29"/>
      <c r="CID260" s="29"/>
      <c r="CIE260" s="29"/>
      <c r="CIF260" s="29"/>
      <c r="CIG260" s="29"/>
      <c r="CIH260" s="29"/>
      <c r="CII260" s="29"/>
      <c r="CIJ260" s="29"/>
      <c r="CIK260" s="29"/>
      <c r="CIL260" s="29"/>
      <c r="CIM260" s="29"/>
      <c r="CIN260" s="29"/>
      <c r="CIO260" s="29"/>
      <c r="CIP260" s="29"/>
      <c r="CIQ260" s="29"/>
      <c r="CIR260" s="29"/>
      <c r="CIS260" s="29"/>
      <c r="CIT260" s="29"/>
      <c r="CIU260" s="29"/>
      <c r="CIV260" s="29"/>
      <c r="CIW260" s="29"/>
      <c r="CIX260" s="29"/>
      <c r="CIY260" s="29"/>
      <c r="CIZ260" s="29"/>
      <c r="CJA260" s="29"/>
      <c r="CJB260" s="29"/>
      <c r="CJC260" s="29"/>
      <c r="CJD260" s="29"/>
      <c r="CJE260" s="29"/>
      <c r="CJF260" s="29"/>
      <c r="CJG260" s="29"/>
      <c r="CJH260" s="29"/>
      <c r="CJI260" s="29"/>
      <c r="CJJ260" s="29"/>
      <c r="CJK260" s="29"/>
      <c r="CJL260" s="29"/>
      <c r="CJM260" s="29"/>
      <c r="CJN260" s="29"/>
      <c r="CJO260" s="29"/>
      <c r="CJP260" s="29"/>
      <c r="CJQ260" s="29"/>
      <c r="CJR260" s="29"/>
      <c r="CJS260" s="29"/>
      <c r="CJT260" s="29"/>
      <c r="CJU260" s="29"/>
      <c r="CJV260" s="29"/>
      <c r="CJW260" s="29"/>
      <c r="CJX260" s="29"/>
      <c r="CJY260" s="29"/>
      <c r="CJZ260" s="29"/>
      <c r="CKA260" s="29"/>
      <c r="CKB260" s="29"/>
      <c r="CKC260" s="29"/>
      <c r="CKD260" s="29"/>
      <c r="CKE260" s="29"/>
      <c r="CKF260" s="29"/>
      <c r="CKG260" s="29"/>
      <c r="CKH260" s="29"/>
      <c r="CKI260" s="29"/>
      <c r="CKJ260" s="29"/>
      <c r="CKK260" s="29"/>
      <c r="CKL260" s="29"/>
      <c r="CKM260" s="29"/>
      <c r="CKN260" s="29"/>
      <c r="CKO260" s="29"/>
      <c r="CKP260" s="29"/>
      <c r="CKQ260" s="29"/>
      <c r="CKR260" s="29"/>
      <c r="CKS260" s="29"/>
      <c r="CKT260" s="29"/>
      <c r="CKU260" s="29"/>
      <c r="CKV260" s="29"/>
      <c r="CKW260" s="29"/>
      <c r="CKX260" s="29"/>
      <c r="CKY260" s="29"/>
      <c r="CKZ260" s="29"/>
      <c r="CLA260" s="29"/>
      <c r="CLB260" s="29"/>
      <c r="CLC260" s="29"/>
      <c r="CLD260" s="29"/>
      <c r="CLE260" s="29"/>
      <c r="CLF260" s="29"/>
      <c r="CLG260" s="29"/>
      <c r="CLH260" s="29"/>
      <c r="CLI260" s="29"/>
      <c r="CLJ260" s="29"/>
      <c r="CLK260" s="29"/>
      <c r="CLL260" s="29"/>
      <c r="CLM260" s="29"/>
      <c r="CLN260" s="29"/>
      <c r="CLO260" s="29"/>
      <c r="CLP260" s="29"/>
      <c r="CLQ260" s="29"/>
      <c r="CLR260" s="29"/>
      <c r="CLS260" s="29"/>
      <c r="CLT260" s="29"/>
      <c r="CLU260" s="29"/>
      <c r="CLV260" s="29"/>
      <c r="CLW260" s="29"/>
      <c r="CLX260" s="29"/>
      <c r="CLY260" s="29"/>
      <c r="CLZ260" s="29"/>
      <c r="CMA260" s="29"/>
      <c r="CMB260" s="29"/>
      <c r="CMC260" s="29"/>
      <c r="CMD260" s="29"/>
      <c r="CME260" s="29"/>
      <c r="CMF260" s="29"/>
      <c r="CMG260" s="29"/>
      <c r="CMH260" s="29"/>
      <c r="CMI260" s="29"/>
      <c r="CMJ260" s="29"/>
      <c r="CMK260" s="29"/>
      <c r="CML260" s="29"/>
      <c r="CMM260" s="29"/>
      <c r="CMN260" s="29"/>
      <c r="CMO260" s="29"/>
      <c r="CMP260" s="29"/>
      <c r="CMQ260" s="29"/>
      <c r="CMR260" s="29"/>
      <c r="CMS260" s="29"/>
      <c r="CMT260" s="29"/>
      <c r="CMU260" s="29"/>
      <c r="CMV260" s="29"/>
      <c r="CMW260" s="29"/>
      <c r="CMX260" s="29"/>
      <c r="CMY260" s="29"/>
      <c r="CMZ260" s="29"/>
      <c r="CNA260" s="29"/>
      <c r="CNB260" s="29"/>
      <c r="CNC260" s="29"/>
      <c r="CND260" s="29"/>
      <c r="CNE260" s="29"/>
      <c r="CNF260" s="29"/>
      <c r="CNG260" s="29"/>
      <c r="CNH260" s="29"/>
      <c r="CNI260" s="29"/>
      <c r="CNJ260" s="29"/>
      <c r="CNK260" s="29"/>
      <c r="CNL260" s="29"/>
      <c r="CNM260" s="29"/>
      <c r="CNN260" s="29"/>
      <c r="CNO260" s="29"/>
      <c r="CNP260" s="29"/>
      <c r="CNQ260" s="29"/>
      <c r="CNR260" s="29"/>
      <c r="CNS260" s="29"/>
      <c r="CNT260" s="29"/>
      <c r="CNU260" s="29"/>
      <c r="CNV260" s="29"/>
      <c r="CNW260" s="29"/>
      <c r="CNX260" s="29"/>
      <c r="CNY260" s="29"/>
      <c r="CNZ260" s="29"/>
      <c r="COA260" s="29"/>
      <c r="COB260" s="29"/>
      <c r="COC260" s="29"/>
      <c r="COD260" s="29"/>
      <c r="COE260" s="29"/>
      <c r="COF260" s="29"/>
      <c r="COG260" s="29"/>
      <c r="COH260" s="29"/>
      <c r="COI260" s="29"/>
      <c r="COJ260" s="29"/>
      <c r="COK260" s="29"/>
      <c r="COL260" s="29"/>
      <c r="COM260" s="29"/>
      <c r="CON260" s="29"/>
      <c r="COO260" s="29"/>
      <c r="COP260" s="29"/>
      <c r="COQ260" s="29"/>
      <c r="COR260" s="29"/>
      <c r="COS260" s="29"/>
      <c r="COT260" s="29"/>
      <c r="COU260" s="29"/>
      <c r="COV260" s="29"/>
      <c r="COW260" s="29"/>
      <c r="COX260" s="29"/>
      <c r="COY260" s="29"/>
      <c r="COZ260" s="29"/>
      <c r="CPA260" s="29"/>
      <c r="CPB260" s="29"/>
      <c r="CPC260" s="29"/>
      <c r="CPD260" s="29"/>
      <c r="CPE260" s="29"/>
      <c r="CPF260" s="29"/>
      <c r="CPG260" s="29"/>
      <c r="CPH260" s="29"/>
      <c r="CPI260" s="29"/>
      <c r="CPJ260" s="29"/>
      <c r="CPK260" s="29"/>
      <c r="CPL260" s="29"/>
      <c r="CPM260" s="29"/>
      <c r="CPN260" s="29"/>
      <c r="CPO260" s="29"/>
      <c r="CPP260" s="29"/>
      <c r="CPQ260" s="29"/>
      <c r="CPR260" s="29"/>
      <c r="CPS260" s="29"/>
      <c r="CPT260" s="29"/>
      <c r="CPU260" s="29"/>
      <c r="CPV260" s="29"/>
      <c r="CPW260" s="29"/>
      <c r="CPX260" s="29"/>
      <c r="CPY260" s="29"/>
      <c r="CPZ260" s="29"/>
      <c r="CQA260" s="29"/>
      <c r="CQB260" s="29"/>
      <c r="CQC260" s="29"/>
      <c r="CQD260" s="29"/>
      <c r="CQE260" s="29"/>
      <c r="CQF260" s="29"/>
      <c r="CQG260" s="29"/>
      <c r="CQH260" s="29"/>
      <c r="CQI260" s="29"/>
      <c r="CQJ260" s="29"/>
      <c r="CQK260" s="29"/>
      <c r="CQL260" s="29"/>
      <c r="CQM260" s="29"/>
      <c r="CQN260" s="29"/>
      <c r="CQO260" s="29"/>
      <c r="CQP260" s="29"/>
      <c r="CQQ260" s="29"/>
      <c r="CQR260" s="29"/>
      <c r="CQS260" s="29"/>
      <c r="CQT260" s="29"/>
      <c r="CQU260" s="29"/>
      <c r="CQV260" s="29"/>
      <c r="CQW260" s="29"/>
      <c r="CQX260" s="29"/>
      <c r="CQY260" s="29"/>
      <c r="CQZ260" s="29"/>
      <c r="CRA260" s="29"/>
      <c r="CRB260" s="29"/>
      <c r="CRC260" s="29"/>
      <c r="CRD260" s="29"/>
      <c r="CRE260" s="29"/>
      <c r="CRF260" s="29"/>
      <c r="CRG260" s="29"/>
      <c r="CRH260" s="29"/>
      <c r="CRI260" s="29"/>
      <c r="CRJ260" s="29"/>
      <c r="CRK260" s="29"/>
      <c r="CRL260" s="29"/>
      <c r="CRM260" s="29"/>
      <c r="CRN260" s="29"/>
      <c r="CRO260" s="29"/>
      <c r="CRP260" s="29"/>
      <c r="CRQ260" s="29"/>
      <c r="CRR260" s="29"/>
      <c r="CRS260" s="29"/>
      <c r="CRT260" s="29"/>
      <c r="CRU260" s="29"/>
      <c r="CRV260" s="29"/>
      <c r="CRW260" s="29"/>
      <c r="CRX260" s="29"/>
      <c r="CRY260" s="29"/>
      <c r="CRZ260" s="29"/>
      <c r="CSA260" s="29"/>
      <c r="CSB260" s="29"/>
      <c r="CSC260" s="29"/>
      <c r="CSD260" s="29"/>
      <c r="CSE260" s="29"/>
      <c r="CSF260" s="29"/>
      <c r="CSG260" s="29"/>
      <c r="CSH260" s="29"/>
      <c r="CSI260" s="29"/>
      <c r="CSJ260" s="29"/>
      <c r="CSK260" s="29"/>
      <c r="CSL260" s="29"/>
      <c r="CSM260" s="29"/>
      <c r="CSN260" s="29"/>
      <c r="CSO260" s="29"/>
      <c r="CSP260" s="29"/>
      <c r="CSQ260" s="29"/>
      <c r="CSR260" s="29"/>
      <c r="CSS260" s="29"/>
      <c r="CST260" s="29"/>
      <c r="CSU260" s="29"/>
      <c r="CSV260" s="29"/>
      <c r="CSW260" s="29"/>
      <c r="CSX260" s="29"/>
      <c r="CSY260" s="29"/>
      <c r="CSZ260" s="29"/>
      <c r="CTA260" s="29"/>
      <c r="CTB260" s="29"/>
      <c r="CTC260" s="29"/>
      <c r="CTD260" s="29"/>
      <c r="CTE260" s="29"/>
      <c r="CTF260" s="29"/>
      <c r="CTG260" s="29"/>
      <c r="CTH260" s="29"/>
      <c r="CTI260" s="29"/>
      <c r="CTJ260" s="29"/>
      <c r="CTK260" s="29"/>
      <c r="CTL260" s="29"/>
      <c r="CTM260" s="29"/>
      <c r="CTN260" s="29"/>
      <c r="CTO260" s="29"/>
      <c r="CTP260" s="29"/>
      <c r="CTQ260" s="29"/>
      <c r="CTR260" s="29"/>
      <c r="CTS260" s="29"/>
      <c r="CTT260" s="29"/>
      <c r="CTU260" s="29"/>
      <c r="CTV260" s="29"/>
      <c r="CTW260" s="29"/>
      <c r="CTX260" s="29"/>
      <c r="CTY260" s="29"/>
      <c r="CTZ260" s="29"/>
      <c r="CUA260" s="29"/>
      <c r="CUB260" s="29"/>
      <c r="CUC260" s="29"/>
      <c r="CUD260" s="29"/>
      <c r="CUE260" s="29"/>
      <c r="CUF260" s="29"/>
      <c r="CUG260" s="29"/>
      <c r="CUH260" s="29"/>
      <c r="CUI260" s="29"/>
      <c r="CUJ260" s="29"/>
      <c r="CUK260" s="29"/>
      <c r="CUL260" s="29"/>
      <c r="CUM260" s="29"/>
      <c r="CUN260" s="29"/>
      <c r="CUO260" s="29"/>
      <c r="CUP260" s="29"/>
      <c r="CUQ260" s="29"/>
      <c r="CUR260" s="29"/>
      <c r="CUS260" s="29"/>
      <c r="CUT260" s="29"/>
      <c r="CUU260" s="29"/>
      <c r="CUV260" s="29"/>
      <c r="CUW260" s="29"/>
      <c r="CUX260" s="29"/>
      <c r="CUY260" s="29"/>
      <c r="CUZ260" s="29"/>
      <c r="CVA260" s="29"/>
      <c r="CVB260" s="29"/>
      <c r="CVC260" s="29"/>
      <c r="CVD260" s="29"/>
      <c r="CVE260" s="29"/>
      <c r="CVF260" s="29"/>
      <c r="CVG260" s="29"/>
      <c r="CVH260" s="29"/>
      <c r="CVI260" s="29"/>
      <c r="CVJ260" s="29"/>
      <c r="CVK260" s="29"/>
      <c r="CVL260" s="29"/>
      <c r="CVM260" s="29"/>
      <c r="CVN260" s="29"/>
      <c r="CVO260" s="29"/>
      <c r="CVP260" s="29"/>
      <c r="CVQ260" s="29"/>
      <c r="CVR260" s="29"/>
      <c r="CVS260" s="29"/>
      <c r="CVT260" s="29"/>
      <c r="CVU260" s="29"/>
      <c r="CVV260" s="29"/>
      <c r="CVW260" s="29"/>
      <c r="CVX260" s="29"/>
      <c r="CVY260" s="29"/>
      <c r="CVZ260" s="29"/>
      <c r="CWA260" s="29"/>
      <c r="CWB260" s="29"/>
      <c r="CWC260" s="29"/>
      <c r="CWD260" s="29"/>
      <c r="CWE260" s="29"/>
      <c r="CWF260" s="29"/>
      <c r="CWG260" s="29"/>
      <c r="CWH260" s="29"/>
      <c r="CWI260" s="29"/>
      <c r="CWJ260" s="29"/>
      <c r="CWK260" s="29"/>
      <c r="CWL260" s="29"/>
      <c r="CWM260" s="29"/>
      <c r="CWN260" s="29"/>
      <c r="CWO260" s="29"/>
      <c r="CWP260" s="29"/>
      <c r="CWQ260" s="29"/>
      <c r="CWR260" s="29"/>
      <c r="CWS260" s="29"/>
      <c r="CWT260" s="29"/>
      <c r="CWU260" s="29"/>
      <c r="CWV260" s="29"/>
      <c r="CWW260" s="29"/>
      <c r="CWX260" s="29"/>
      <c r="CWY260" s="29"/>
      <c r="CWZ260" s="29"/>
      <c r="CXA260" s="29"/>
      <c r="CXB260" s="29"/>
      <c r="CXC260" s="29"/>
      <c r="CXD260" s="29"/>
      <c r="CXE260" s="29"/>
      <c r="CXF260" s="29"/>
      <c r="CXG260" s="29"/>
      <c r="CXH260" s="29"/>
      <c r="CXI260" s="29"/>
      <c r="CXJ260" s="29"/>
      <c r="CXK260" s="29"/>
      <c r="CXL260" s="29"/>
      <c r="CXM260" s="29"/>
      <c r="CXN260" s="29"/>
      <c r="CXO260" s="29"/>
      <c r="CXP260" s="29"/>
      <c r="CXQ260" s="29"/>
      <c r="CXR260" s="29"/>
      <c r="CXS260" s="29"/>
      <c r="CXT260" s="29"/>
      <c r="CXU260" s="29"/>
      <c r="CXV260" s="29"/>
      <c r="CXW260" s="29"/>
      <c r="CXX260" s="29"/>
      <c r="CXY260" s="29"/>
      <c r="CXZ260" s="29"/>
      <c r="CYA260" s="29"/>
      <c r="CYB260" s="29"/>
      <c r="CYC260" s="29"/>
      <c r="CYD260" s="29"/>
      <c r="CYE260" s="29"/>
      <c r="CYF260" s="29"/>
      <c r="CYG260" s="29"/>
      <c r="CYH260" s="29"/>
      <c r="CYI260" s="29"/>
      <c r="CYJ260" s="29"/>
      <c r="CYK260" s="29"/>
      <c r="CYL260" s="29"/>
      <c r="CYM260" s="29"/>
      <c r="CYN260" s="29"/>
      <c r="CYO260" s="29"/>
      <c r="CYP260" s="29"/>
      <c r="CYQ260" s="29"/>
      <c r="CYR260" s="29"/>
      <c r="CYS260" s="29"/>
      <c r="CYT260" s="29"/>
      <c r="CYU260" s="29"/>
      <c r="CYV260" s="29"/>
      <c r="CYW260" s="29"/>
      <c r="CYX260" s="29"/>
      <c r="CYY260" s="29"/>
      <c r="CYZ260" s="29"/>
      <c r="CZA260" s="29"/>
      <c r="CZB260" s="29"/>
      <c r="CZC260" s="29"/>
      <c r="CZD260" s="29"/>
      <c r="CZE260" s="29"/>
      <c r="CZF260" s="29"/>
      <c r="CZG260" s="29"/>
      <c r="CZH260" s="29"/>
      <c r="CZI260" s="29"/>
      <c r="CZJ260" s="29"/>
      <c r="CZK260" s="29"/>
      <c r="CZL260" s="29"/>
      <c r="CZM260" s="29"/>
      <c r="CZN260" s="29"/>
      <c r="CZO260" s="29"/>
      <c r="CZP260" s="29"/>
      <c r="CZQ260" s="29"/>
      <c r="CZR260" s="29"/>
      <c r="CZS260" s="29"/>
      <c r="CZT260" s="29"/>
      <c r="CZU260" s="29"/>
      <c r="CZV260" s="29"/>
      <c r="CZW260" s="29"/>
      <c r="CZX260" s="29"/>
      <c r="CZY260" s="29"/>
      <c r="CZZ260" s="29"/>
      <c r="DAA260" s="29"/>
      <c r="DAB260" s="29"/>
      <c r="DAC260" s="29"/>
      <c r="DAD260" s="29"/>
      <c r="DAE260" s="29"/>
      <c r="DAF260" s="29"/>
      <c r="DAG260" s="29"/>
      <c r="DAH260" s="29"/>
      <c r="DAI260" s="29"/>
      <c r="DAJ260" s="29"/>
      <c r="DAK260" s="29"/>
      <c r="DAL260" s="29"/>
      <c r="DAM260" s="29"/>
      <c r="DAN260" s="29"/>
      <c r="DAO260" s="29"/>
      <c r="DAP260" s="29"/>
      <c r="DAQ260" s="29"/>
      <c r="DAR260" s="29"/>
      <c r="DAS260" s="29"/>
      <c r="DAT260" s="29"/>
      <c r="DAU260" s="29"/>
      <c r="DAV260" s="29"/>
      <c r="DAW260" s="29"/>
      <c r="DAX260" s="29"/>
      <c r="DAY260" s="29"/>
      <c r="DAZ260" s="29"/>
      <c r="DBA260" s="29"/>
      <c r="DBB260" s="29"/>
      <c r="DBC260" s="29"/>
      <c r="DBD260" s="29"/>
      <c r="DBE260" s="29"/>
      <c r="DBF260" s="29"/>
      <c r="DBG260" s="29"/>
      <c r="DBH260" s="29"/>
      <c r="DBI260" s="29"/>
      <c r="DBJ260" s="29"/>
      <c r="DBK260" s="29"/>
      <c r="DBL260" s="29"/>
      <c r="DBM260" s="29"/>
      <c r="DBN260" s="29"/>
      <c r="DBO260" s="29"/>
      <c r="DBP260" s="29"/>
      <c r="DBQ260" s="29"/>
      <c r="DBR260" s="29"/>
      <c r="DBS260" s="29"/>
      <c r="DBT260" s="29"/>
      <c r="DBU260" s="29"/>
      <c r="DBV260" s="29"/>
      <c r="DBW260" s="29"/>
      <c r="DBX260" s="29"/>
      <c r="DBY260" s="29"/>
      <c r="DBZ260" s="29"/>
      <c r="DCA260" s="29"/>
      <c r="DCB260" s="29"/>
      <c r="DCC260" s="29"/>
      <c r="DCD260" s="29"/>
      <c r="DCE260" s="29"/>
      <c r="DCF260" s="29"/>
      <c r="DCG260" s="29"/>
      <c r="DCH260" s="29"/>
      <c r="DCI260" s="29"/>
      <c r="DCJ260" s="29"/>
      <c r="DCK260" s="29"/>
      <c r="DCL260" s="29"/>
      <c r="DCM260" s="29"/>
      <c r="DCN260" s="29"/>
      <c r="DCO260" s="29"/>
      <c r="DCP260" s="29"/>
      <c r="DCQ260" s="29"/>
      <c r="DCR260" s="29"/>
      <c r="DCS260" s="29"/>
      <c r="DCT260" s="29"/>
      <c r="DCU260" s="29"/>
      <c r="DCV260" s="29"/>
      <c r="DCW260" s="29"/>
      <c r="DCX260" s="29"/>
      <c r="DCY260" s="29"/>
      <c r="DCZ260" s="29"/>
      <c r="DDA260" s="29"/>
      <c r="DDB260" s="29"/>
      <c r="DDC260" s="29"/>
      <c r="DDD260" s="29"/>
      <c r="DDE260" s="29"/>
      <c r="DDF260" s="29"/>
      <c r="DDG260" s="29"/>
      <c r="DDH260" s="29"/>
      <c r="DDI260" s="29"/>
      <c r="DDJ260" s="29"/>
      <c r="DDK260" s="29"/>
      <c r="DDL260" s="29"/>
      <c r="DDM260" s="29"/>
      <c r="DDN260" s="29"/>
      <c r="DDO260" s="29"/>
      <c r="DDP260" s="29"/>
      <c r="DDQ260" s="29"/>
      <c r="DDR260" s="29"/>
      <c r="DDS260" s="29"/>
      <c r="DDT260" s="29"/>
      <c r="DDU260" s="29"/>
      <c r="DDV260" s="29"/>
      <c r="DDW260" s="29"/>
      <c r="DDX260" s="29"/>
      <c r="DDY260" s="29"/>
      <c r="DDZ260" s="29"/>
      <c r="DEA260" s="29"/>
      <c r="DEB260" s="29"/>
      <c r="DEC260" s="29"/>
      <c r="DED260" s="29"/>
      <c r="DEE260" s="29"/>
      <c r="DEF260" s="29"/>
      <c r="DEG260" s="29"/>
      <c r="DEH260" s="29"/>
      <c r="DEI260" s="29"/>
      <c r="DEJ260" s="29"/>
      <c r="DEK260" s="29"/>
      <c r="DEL260" s="29"/>
      <c r="DEM260" s="29"/>
      <c r="DEN260" s="29"/>
      <c r="DEO260" s="29"/>
      <c r="DEP260" s="29"/>
      <c r="DEQ260" s="29"/>
      <c r="DER260" s="29"/>
      <c r="DES260" s="29"/>
      <c r="DET260" s="29"/>
      <c r="DEU260" s="29"/>
      <c r="DEV260" s="29"/>
      <c r="DEW260" s="29"/>
      <c r="DEX260" s="29"/>
      <c r="DEY260" s="29"/>
      <c r="DEZ260" s="29"/>
      <c r="DFA260" s="29"/>
      <c r="DFB260" s="29"/>
      <c r="DFC260" s="29"/>
      <c r="DFD260" s="29"/>
      <c r="DFE260" s="29"/>
      <c r="DFF260" s="29"/>
      <c r="DFG260" s="29"/>
      <c r="DFH260" s="29"/>
      <c r="DFI260" s="29"/>
      <c r="DFJ260" s="29"/>
      <c r="DFK260" s="29"/>
      <c r="DFL260" s="29"/>
      <c r="DFM260" s="29"/>
      <c r="DFN260" s="29"/>
      <c r="DFO260" s="29"/>
      <c r="DFP260" s="29"/>
      <c r="DFQ260" s="29"/>
      <c r="DFR260" s="29"/>
      <c r="DFS260" s="29"/>
      <c r="DFT260" s="29"/>
      <c r="DFU260" s="29"/>
      <c r="DFV260" s="29"/>
      <c r="DFW260" s="29"/>
      <c r="DFX260" s="29"/>
      <c r="DFY260" s="29"/>
      <c r="DFZ260" s="29"/>
      <c r="DGA260" s="29"/>
      <c r="DGB260" s="29"/>
      <c r="DGC260" s="29"/>
      <c r="DGD260" s="29"/>
      <c r="DGE260" s="29"/>
      <c r="DGF260" s="29"/>
      <c r="DGG260" s="29"/>
      <c r="DGH260" s="29"/>
      <c r="DGI260" s="29"/>
      <c r="DGJ260" s="29"/>
      <c r="DGK260" s="29"/>
      <c r="DGL260" s="29"/>
      <c r="DGM260" s="29"/>
      <c r="DGN260" s="29"/>
      <c r="DGO260" s="29"/>
      <c r="DGP260" s="29"/>
      <c r="DGQ260" s="29"/>
      <c r="DGR260" s="29"/>
      <c r="DGS260" s="29"/>
      <c r="DGT260" s="29"/>
      <c r="DGU260" s="29"/>
      <c r="DGV260" s="29"/>
      <c r="DGW260" s="29"/>
      <c r="DGX260" s="29"/>
      <c r="DGY260" s="29"/>
      <c r="DGZ260" s="29"/>
      <c r="DHA260" s="29"/>
      <c r="DHB260" s="29"/>
      <c r="DHC260" s="29"/>
      <c r="DHD260" s="29"/>
      <c r="DHE260" s="29"/>
      <c r="DHF260" s="29"/>
      <c r="DHG260" s="29"/>
      <c r="DHH260" s="29"/>
      <c r="DHI260" s="29"/>
      <c r="DHJ260" s="29"/>
      <c r="DHK260" s="29"/>
      <c r="DHL260" s="29"/>
      <c r="DHM260" s="29"/>
      <c r="DHN260" s="29"/>
      <c r="DHO260" s="29"/>
      <c r="DHP260" s="29"/>
      <c r="DHQ260" s="29"/>
      <c r="DHR260" s="29"/>
      <c r="DHS260" s="29"/>
      <c r="DHT260" s="29"/>
      <c r="DHU260" s="29"/>
      <c r="DHV260" s="29"/>
      <c r="DHW260" s="29"/>
      <c r="DHX260" s="29"/>
      <c r="DHY260" s="29"/>
      <c r="DHZ260" s="29"/>
      <c r="DIA260" s="29"/>
      <c r="DIB260" s="29"/>
      <c r="DIC260" s="29"/>
      <c r="DID260" s="29"/>
      <c r="DIE260" s="29"/>
      <c r="DIF260" s="29"/>
      <c r="DIG260" s="29"/>
      <c r="DIH260" s="29"/>
      <c r="DII260" s="29"/>
      <c r="DIJ260" s="29"/>
      <c r="DIK260" s="29"/>
      <c r="DIL260" s="29"/>
      <c r="DIM260" s="29"/>
      <c r="DIN260" s="29"/>
      <c r="DIO260" s="29"/>
      <c r="DIP260" s="29"/>
      <c r="DIQ260" s="29"/>
      <c r="DIR260" s="29"/>
      <c r="DIS260" s="29"/>
      <c r="DIT260" s="29"/>
      <c r="DIU260" s="29"/>
      <c r="DIV260" s="29"/>
      <c r="DIW260" s="29"/>
      <c r="DIX260" s="29"/>
      <c r="DIY260" s="29"/>
      <c r="DIZ260" s="29"/>
      <c r="DJA260" s="29"/>
      <c r="DJB260" s="29"/>
      <c r="DJC260" s="29"/>
      <c r="DJD260" s="29"/>
      <c r="DJE260" s="29"/>
      <c r="DJF260" s="29"/>
      <c r="DJG260" s="29"/>
      <c r="DJH260" s="29"/>
      <c r="DJI260" s="29"/>
      <c r="DJJ260" s="29"/>
      <c r="DJK260" s="29"/>
      <c r="DJL260" s="29"/>
      <c r="DJM260" s="29"/>
      <c r="DJN260" s="29"/>
      <c r="DJO260" s="29"/>
      <c r="DJP260" s="29"/>
      <c r="DJQ260" s="29"/>
      <c r="DJR260" s="29"/>
      <c r="DJS260" s="29"/>
      <c r="DJT260" s="29"/>
      <c r="DJU260" s="29"/>
      <c r="DJV260" s="29"/>
      <c r="DJW260" s="29"/>
      <c r="DJX260" s="29"/>
      <c r="DJY260" s="29"/>
      <c r="DJZ260" s="29"/>
      <c r="DKA260" s="29"/>
      <c r="DKB260" s="29"/>
      <c r="DKC260" s="29"/>
      <c r="DKD260" s="29"/>
      <c r="DKE260" s="29"/>
      <c r="DKF260" s="29"/>
      <c r="DKG260" s="29"/>
      <c r="DKH260" s="29"/>
      <c r="DKI260" s="29"/>
      <c r="DKJ260" s="29"/>
      <c r="DKK260" s="29"/>
      <c r="DKL260" s="29"/>
      <c r="DKM260" s="29"/>
      <c r="DKN260" s="29"/>
      <c r="DKO260" s="29"/>
      <c r="DKP260" s="29"/>
      <c r="DKQ260" s="29"/>
      <c r="DKR260" s="29"/>
      <c r="DKS260" s="29"/>
      <c r="DKT260" s="29"/>
      <c r="DKU260" s="29"/>
      <c r="DKV260" s="29"/>
      <c r="DKW260" s="29"/>
      <c r="DKX260" s="29"/>
      <c r="DKY260" s="29"/>
      <c r="DKZ260" s="29"/>
      <c r="DLA260" s="29"/>
      <c r="DLB260" s="29"/>
      <c r="DLC260" s="29"/>
      <c r="DLD260" s="29"/>
      <c r="DLE260" s="29"/>
      <c r="DLF260" s="29"/>
      <c r="DLG260" s="29"/>
      <c r="DLH260" s="29"/>
      <c r="DLI260" s="29"/>
      <c r="DLJ260" s="29"/>
      <c r="DLK260" s="29"/>
      <c r="DLL260" s="29"/>
      <c r="DLM260" s="29"/>
      <c r="DLN260" s="29"/>
      <c r="DLO260" s="29"/>
      <c r="DLP260" s="29"/>
      <c r="DLQ260" s="29"/>
      <c r="DLR260" s="29"/>
      <c r="DLS260" s="29"/>
      <c r="DLT260" s="29"/>
      <c r="DLU260" s="29"/>
      <c r="DLV260" s="29"/>
      <c r="DLW260" s="29"/>
      <c r="DLX260" s="29"/>
      <c r="DLY260" s="29"/>
      <c r="DLZ260" s="29"/>
      <c r="DMA260" s="29"/>
      <c r="DMB260" s="29"/>
      <c r="DMC260" s="29"/>
      <c r="DMD260" s="29"/>
      <c r="DME260" s="29"/>
      <c r="DMF260" s="29"/>
      <c r="DMG260" s="29"/>
      <c r="DMH260" s="29"/>
      <c r="DMI260" s="29"/>
      <c r="DMJ260" s="29"/>
      <c r="DMK260" s="29"/>
      <c r="DML260" s="29"/>
      <c r="DMM260" s="29"/>
      <c r="DMN260" s="29"/>
      <c r="DMO260" s="29"/>
      <c r="DMP260" s="29"/>
      <c r="DMQ260" s="29"/>
      <c r="DMR260" s="29"/>
      <c r="DMS260" s="29"/>
      <c r="DMT260" s="29"/>
      <c r="DMU260" s="29"/>
      <c r="DMV260" s="29"/>
      <c r="DMW260" s="29"/>
      <c r="DMX260" s="29"/>
      <c r="DMY260" s="29"/>
      <c r="DMZ260" s="29"/>
      <c r="DNA260" s="29"/>
      <c r="DNB260" s="29"/>
      <c r="DNC260" s="29"/>
      <c r="DND260" s="29"/>
      <c r="DNE260" s="29"/>
      <c r="DNF260" s="29"/>
      <c r="DNG260" s="29"/>
      <c r="DNH260" s="29"/>
      <c r="DNI260" s="29"/>
      <c r="DNJ260" s="29"/>
      <c r="DNK260" s="29"/>
      <c r="DNL260" s="29"/>
      <c r="DNM260" s="29"/>
      <c r="DNN260" s="29"/>
      <c r="DNO260" s="29"/>
      <c r="DNP260" s="29"/>
      <c r="DNQ260" s="29"/>
      <c r="DNR260" s="29"/>
      <c r="DNS260" s="29"/>
      <c r="DNT260" s="29"/>
      <c r="DNU260" s="29"/>
      <c r="DNV260" s="29"/>
      <c r="DNW260" s="29"/>
      <c r="DNX260" s="29"/>
      <c r="DNY260" s="29"/>
      <c r="DNZ260" s="29"/>
      <c r="DOA260" s="29"/>
      <c r="DOB260" s="29"/>
      <c r="DOC260" s="29"/>
      <c r="DOD260" s="29"/>
      <c r="DOE260" s="29"/>
      <c r="DOF260" s="29"/>
      <c r="DOG260" s="29"/>
      <c r="DOH260" s="29"/>
      <c r="DOI260" s="29"/>
      <c r="DOJ260" s="29"/>
      <c r="DOK260" s="29"/>
      <c r="DOL260" s="29"/>
      <c r="DOM260" s="29"/>
      <c r="DON260" s="29"/>
      <c r="DOO260" s="29"/>
      <c r="DOP260" s="29"/>
      <c r="DOQ260" s="29"/>
      <c r="DOR260" s="29"/>
      <c r="DOS260" s="29"/>
      <c r="DOT260" s="29"/>
      <c r="DOU260" s="29"/>
      <c r="DOV260" s="29"/>
      <c r="DOW260" s="29"/>
      <c r="DOX260" s="29"/>
      <c r="DOY260" s="29"/>
      <c r="DOZ260" s="29"/>
      <c r="DPA260" s="29"/>
      <c r="DPB260" s="29"/>
      <c r="DPC260" s="29"/>
      <c r="DPD260" s="29"/>
      <c r="DPE260" s="29"/>
      <c r="DPF260" s="29"/>
      <c r="DPG260" s="29"/>
      <c r="DPH260" s="29"/>
      <c r="DPI260" s="29"/>
      <c r="DPJ260" s="29"/>
      <c r="DPK260" s="29"/>
      <c r="DPL260" s="29"/>
      <c r="DPM260" s="29"/>
      <c r="DPN260" s="29"/>
      <c r="DPO260" s="29"/>
      <c r="DPP260" s="29"/>
      <c r="DPQ260" s="29"/>
      <c r="DPR260" s="29"/>
      <c r="DPS260" s="29"/>
      <c r="DPT260" s="29"/>
      <c r="DPU260" s="29"/>
      <c r="DPV260" s="29"/>
      <c r="DPW260" s="29"/>
      <c r="DPX260" s="29"/>
      <c r="DPY260" s="29"/>
      <c r="DPZ260" s="29"/>
      <c r="DQA260" s="29"/>
      <c r="DQB260" s="29"/>
      <c r="DQC260" s="29"/>
      <c r="DQD260" s="29"/>
      <c r="DQE260" s="29"/>
      <c r="DQF260" s="29"/>
      <c r="DQG260" s="29"/>
      <c r="DQH260" s="29"/>
      <c r="DQI260" s="29"/>
      <c r="DQJ260" s="29"/>
      <c r="DQK260" s="29"/>
      <c r="DQL260" s="29"/>
      <c r="DQM260" s="29"/>
      <c r="DQN260" s="29"/>
      <c r="DQO260" s="29"/>
      <c r="DQP260" s="29"/>
      <c r="DQQ260" s="29"/>
      <c r="DQR260" s="29"/>
      <c r="DQS260" s="29"/>
      <c r="DQT260" s="29"/>
      <c r="DQU260" s="29"/>
      <c r="DQV260" s="29"/>
      <c r="DQW260" s="29"/>
      <c r="DQX260" s="29"/>
      <c r="DQY260" s="29"/>
      <c r="DQZ260" s="29"/>
      <c r="DRA260" s="29"/>
      <c r="DRB260" s="29"/>
      <c r="DRC260" s="29"/>
      <c r="DRD260" s="29"/>
      <c r="DRE260" s="29"/>
      <c r="DRF260" s="29"/>
      <c r="DRG260" s="29"/>
      <c r="DRH260" s="29"/>
      <c r="DRI260" s="29"/>
      <c r="DRJ260" s="29"/>
      <c r="DRK260" s="29"/>
      <c r="DRL260" s="29"/>
      <c r="DRM260" s="29"/>
      <c r="DRN260" s="29"/>
      <c r="DRO260" s="29"/>
      <c r="DRP260" s="29"/>
      <c r="DRQ260" s="29"/>
      <c r="DRR260" s="29"/>
      <c r="DRS260" s="29"/>
      <c r="DRT260" s="29"/>
      <c r="DRU260" s="29"/>
      <c r="DRV260" s="29"/>
      <c r="DRW260" s="29"/>
      <c r="DRX260" s="29"/>
      <c r="DRY260" s="29"/>
      <c r="DRZ260" s="29"/>
      <c r="DSA260" s="29"/>
      <c r="DSB260" s="29"/>
      <c r="DSC260" s="29"/>
      <c r="DSD260" s="29"/>
      <c r="DSE260" s="29"/>
      <c r="DSF260" s="29"/>
      <c r="DSG260" s="29"/>
      <c r="DSH260" s="29"/>
      <c r="DSI260" s="29"/>
      <c r="DSJ260" s="29"/>
      <c r="DSK260" s="29"/>
      <c r="DSL260" s="29"/>
      <c r="DSM260" s="29"/>
      <c r="DSN260" s="29"/>
      <c r="DSO260" s="29"/>
      <c r="DSP260" s="29"/>
      <c r="DSQ260" s="29"/>
      <c r="DSR260" s="29"/>
      <c r="DSS260" s="29"/>
      <c r="DST260" s="29"/>
      <c r="DSU260" s="29"/>
      <c r="DSV260" s="29"/>
      <c r="DSW260" s="29"/>
      <c r="DSX260" s="29"/>
      <c r="DSY260" s="29"/>
      <c r="DSZ260" s="29"/>
      <c r="DTA260" s="29"/>
      <c r="DTB260" s="29"/>
      <c r="DTC260" s="29"/>
      <c r="DTD260" s="29"/>
      <c r="DTE260" s="29"/>
      <c r="DTF260" s="29"/>
      <c r="DTG260" s="29"/>
      <c r="DTH260" s="29"/>
      <c r="DTI260" s="29"/>
      <c r="DTJ260" s="29"/>
      <c r="DTK260" s="29"/>
      <c r="DTL260" s="29"/>
      <c r="DTM260" s="29"/>
      <c r="DTN260" s="29"/>
      <c r="DTO260" s="29"/>
      <c r="DTP260" s="29"/>
      <c r="DTQ260" s="29"/>
      <c r="DTR260" s="29"/>
      <c r="DTS260" s="29"/>
      <c r="DTT260" s="29"/>
      <c r="DTU260" s="29"/>
      <c r="DTV260" s="29"/>
      <c r="DTW260" s="29"/>
      <c r="DTX260" s="29"/>
      <c r="DTY260" s="29"/>
      <c r="DTZ260" s="29"/>
      <c r="DUA260" s="29"/>
      <c r="DUB260" s="29"/>
      <c r="DUC260" s="29"/>
      <c r="DUD260" s="29"/>
      <c r="DUE260" s="29"/>
      <c r="DUF260" s="29"/>
      <c r="DUG260" s="29"/>
      <c r="DUH260" s="29"/>
      <c r="DUI260" s="29"/>
      <c r="DUJ260" s="29"/>
      <c r="DUK260" s="29"/>
      <c r="DUL260" s="29"/>
      <c r="DUM260" s="29"/>
      <c r="DUN260" s="29"/>
      <c r="DUO260" s="29"/>
      <c r="DUP260" s="29"/>
      <c r="DUQ260" s="29"/>
      <c r="DUR260" s="29"/>
      <c r="DUS260" s="29"/>
      <c r="DUT260" s="29"/>
      <c r="DUU260" s="29"/>
      <c r="DUV260" s="29"/>
      <c r="DUW260" s="29"/>
      <c r="DUX260" s="29"/>
      <c r="DUY260" s="29"/>
      <c r="DUZ260" s="29"/>
      <c r="DVA260" s="29"/>
      <c r="DVB260" s="29"/>
      <c r="DVC260" s="29"/>
      <c r="DVD260" s="29"/>
      <c r="DVE260" s="29"/>
      <c r="DVF260" s="29"/>
      <c r="DVG260" s="29"/>
      <c r="DVH260" s="29"/>
      <c r="DVI260" s="29"/>
      <c r="DVJ260" s="29"/>
      <c r="DVK260" s="29"/>
      <c r="DVL260" s="29"/>
      <c r="DVM260" s="29"/>
      <c r="DVN260" s="29"/>
      <c r="DVO260" s="29"/>
      <c r="DVP260" s="29"/>
      <c r="DVQ260" s="29"/>
      <c r="DVR260" s="29"/>
      <c r="DVS260" s="29"/>
      <c r="DVT260" s="29"/>
      <c r="DVU260" s="29"/>
      <c r="DVV260" s="29"/>
      <c r="DVW260" s="29"/>
      <c r="DVX260" s="29"/>
      <c r="DVY260" s="29"/>
      <c r="DVZ260" s="29"/>
      <c r="DWA260" s="29"/>
      <c r="DWB260" s="29"/>
      <c r="DWC260" s="29"/>
      <c r="DWD260" s="29"/>
      <c r="DWE260" s="29"/>
      <c r="DWF260" s="29"/>
      <c r="DWG260" s="29"/>
      <c r="DWH260" s="29"/>
      <c r="DWI260" s="29"/>
      <c r="DWJ260" s="29"/>
      <c r="DWK260" s="29"/>
      <c r="DWL260" s="29"/>
      <c r="DWM260" s="29"/>
      <c r="DWN260" s="29"/>
      <c r="DWO260" s="29"/>
      <c r="DWP260" s="29"/>
      <c r="DWQ260" s="29"/>
      <c r="DWR260" s="29"/>
      <c r="DWS260" s="29"/>
      <c r="DWT260" s="29"/>
      <c r="DWU260" s="29"/>
      <c r="DWV260" s="29"/>
      <c r="DWW260" s="29"/>
      <c r="DWX260" s="29"/>
      <c r="DWY260" s="29"/>
      <c r="DWZ260" s="29"/>
      <c r="DXA260" s="29"/>
      <c r="DXB260" s="29"/>
      <c r="DXC260" s="29"/>
      <c r="DXD260" s="29"/>
      <c r="DXE260" s="29"/>
      <c r="DXF260" s="29"/>
      <c r="DXG260" s="29"/>
      <c r="DXH260" s="29"/>
      <c r="DXI260" s="29"/>
      <c r="DXJ260" s="29"/>
      <c r="DXK260" s="29"/>
      <c r="DXL260" s="29"/>
      <c r="DXM260" s="29"/>
      <c r="DXN260" s="29"/>
      <c r="DXO260" s="29"/>
      <c r="DXP260" s="29"/>
      <c r="DXQ260" s="29"/>
      <c r="DXR260" s="29"/>
      <c r="DXS260" s="29"/>
      <c r="DXT260" s="29"/>
      <c r="DXU260" s="29"/>
      <c r="DXV260" s="29"/>
      <c r="DXW260" s="29"/>
      <c r="DXX260" s="29"/>
      <c r="DXY260" s="29"/>
      <c r="DXZ260" s="29"/>
      <c r="DYA260" s="29"/>
      <c r="DYB260" s="29"/>
      <c r="DYC260" s="29"/>
      <c r="DYD260" s="29"/>
      <c r="DYE260" s="29"/>
      <c r="DYF260" s="29"/>
      <c r="DYG260" s="29"/>
      <c r="DYH260" s="29"/>
      <c r="DYI260" s="29"/>
      <c r="DYJ260" s="29"/>
      <c r="DYK260" s="29"/>
      <c r="DYL260" s="29"/>
      <c r="DYM260" s="29"/>
      <c r="DYN260" s="29"/>
      <c r="DYO260" s="29"/>
      <c r="DYP260" s="29"/>
      <c r="DYQ260" s="29"/>
      <c r="DYR260" s="29"/>
      <c r="DYS260" s="29"/>
      <c r="DYT260" s="29"/>
      <c r="DYU260" s="29"/>
      <c r="DYV260" s="29"/>
      <c r="DYW260" s="29"/>
      <c r="DYX260" s="29"/>
      <c r="DYY260" s="29"/>
      <c r="DYZ260" s="29"/>
      <c r="DZA260" s="29"/>
      <c r="DZB260" s="29"/>
      <c r="DZC260" s="29"/>
      <c r="DZD260" s="29"/>
      <c r="DZE260" s="29"/>
      <c r="DZF260" s="29"/>
      <c r="DZG260" s="29"/>
      <c r="DZH260" s="29"/>
      <c r="DZI260" s="29"/>
      <c r="DZJ260" s="29"/>
      <c r="DZK260" s="29"/>
      <c r="DZL260" s="29"/>
      <c r="DZM260" s="29"/>
      <c r="DZN260" s="29"/>
      <c r="DZO260" s="29"/>
      <c r="DZP260" s="29"/>
      <c r="DZQ260" s="29"/>
      <c r="DZR260" s="29"/>
      <c r="DZS260" s="29"/>
      <c r="DZT260" s="29"/>
      <c r="DZU260" s="29"/>
      <c r="DZV260" s="29"/>
      <c r="DZW260" s="29"/>
      <c r="DZX260" s="29"/>
      <c r="DZY260" s="29"/>
      <c r="DZZ260" s="29"/>
      <c r="EAA260" s="29"/>
      <c r="EAB260" s="29"/>
      <c r="EAC260" s="29"/>
      <c r="EAD260" s="29"/>
      <c r="EAE260" s="29"/>
      <c r="EAF260" s="29"/>
      <c r="EAG260" s="29"/>
      <c r="EAH260" s="29"/>
      <c r="EAI260" s="29"/>
      <c r="EAJ260" s="29"/>
      <c r="EAK260" s="29"/>
      <c r="EAL260" s="29"/>
      <c r="EAM260" s="29"/>
      <c r="EAN260" s="29"/>
      <c r="EAO260" s="29"/>
      <c r="EAP260" s="29"/>
      <c r="EAQ260" s="29"/>
      <c r="EAR260" s="29"/>
      <c r="EAS260" s="29"/>
      <c r="EAT260" s="29"/>
      <c r="EAU260" s="29"/>
      <c r="EAV260" s="29"/>
      <c r="EAW260" s="29"/>
      <c r="EAX260" s="29"/>
      <c r="EAY260" s="29"/>
      <c r="EAZ260" s="29"/>
      <c r="EBA260" s="29"/>
      <c r="EBB260" s="29"/>
      <c r="EBC260" s="29"/>
      <c r="EBD260" s="29"/>
      <c r="EBE260" s="29"/>
      <c r="EBF260" s="29"/>
      <c r="EBG260" s="29"/>
      <c r="EBH260" s="29"/>
      <c r="EBI260" s="29"/>
      <c r="EBJ260" s="29"/>
      <c r="EBK260" s="29"/>
      <c r="EBL260" s="29"/>
      <c r="EBM260" s="29"/>
      <c r="EBN260" s="29"/>
      <c r="EBO260" s="29"/>
      <c r="EBP260" s="29"/>
      <c r="EBQ260" s="29"/>
      <c r="EBR260" s="29"/>
      <c r="EBS260" s="29"/>
      <c r="EBT260" s="29"/>
      <c r="EBU260" s="29"/>
      <c r="EBV260" s="29"/>
      <c r="EBW260" s="29"/>
      <c r="EBX260" s="29"/>
      <c r="EBY260" s="29"/>
      <c r="EBZ260" s="29"/>
      <c r="ECA260" s="29"/>
      <c r="ECB260" s="29"/>
      <c r="ECC260" s="29"/>
      <c r="ECD260" s="29"/>
      <c r="ECE260" s="29"/>
      <c r="ECF260" s="29"/>
      <c r="ECG260" s="29"/>
      <c r="ECH260" s="29"/>
      <c r="ECI260" s="29"/>
      <c r="ECJ260" s="29"/>
      <c r="ECK260" s="29"/>
      <c r="ECL260" s="29"/>
      <c r="ECM260" s="29"/>
      <c r="ECN260" s="29"/>
      <c r="ECO260" s="29"/>
      <c r="ECP260" s="29"/>
      <c r="ECQ260" s="29"/>
      <c r="ECR260" s="29"/>
      <c r="ECS260" s="29"/>
      <c r="ECT260" s="29"/>
      <c r="ECU260" s="29"/>
      <c r="ECV260" s="29"/>
      <c r="ECW260" s="29"/>
      <c r="ECX260" s="29"/>
      <c r="ECY260" s="29"/>
      <c r="ECZ260" s="29"/>
      <c r="EDA260" s="29"/>
      <c r="EDB260" s="29"/>
      <c r="EDC260" s="29"/>
      <c r="EDD260" s="29"/>
      <c r="EDE260" s="29"/>
      <c r="EDF260" s="29"/>
      <c r="EDG260" s="29"/>
      <c r="EDH260" s="29"/>
      <c r="EDI260" s="29"/>
      <c r="EDJ260" s="29"/>
      <c r="EDK260" s="29"/>
      <c r="EDL260" s="29"/>
      <c r="EDM260" s="29"/>
      <c r="EDN260" s="29"/>
      <c r="EDO260" s="29"/>
      <c r="EDP260" s="29"/>
      <c r="EDQ260" s="29"/>
      <c r="EDR260" s="29"/>
      <c r="EDS260" s="29"/>
      <c r="EDT260" s="29"/>
      <c r="EDU260" s="29"/>
      <c r="EDV260" s="29"/>
      <c r="EDW260" s="29"/>
      <c r="EDX260" s="29"/>
      <c r="EDY260" s="29"/>
      <c r="EDZ260" s="29"/>
      <c r="EEA260" s="29"/>
      <c r="EEB260" s="29"/>
      <c r="EEC260" s="29"/>
      <c r="EED260" s="29"/>
      <c r="EEE260" s="29"/>
      <c r="EEF260" s="29"/>
      <c r="EEG260" s="29"/>
      <c r="EEH260" s="29"/>
      <c r="EEI260" s="29"/>
      <c r="EEJ260" s="29"/>
      <c r="EEK260" s="29"/>
      <c r="EEL260" s="29"/>
      <c r="EEM260" s="29"/>
      <c r="EEN260" s="29"/>
      <c r="EEO260" s="29"/>
      <c r="EEP260" s="29"/>
      <c r="EEQ260" s="29"/>
      <c r="EER260" s="29"/>
      <c r="EES260" s="29"/>
      <c r="EET260" s="29"/>
      <c r="EEU260" s="29"/>
      <c r="EEV260" s="29"/>
      <c r="EEW260" s="29"/>
      <c r="EEX260" s="29"/>
      <c r="EEY260" s="29"/>
      <c r="EEZ260" s="29"/>
      <c r="EFA260" s="29"/>
      <c r="EFB260" s="29"/>
      <c r="EFC260" s="29"/>
      <c r="EFD260" s="29"/>
      <c r="EFE260" s="29"/>
      <c r="EFF260" s="29"/>
      <c r="EFG260" s="29"/>
      <c r="EFH260" s="29"/>
      <c r="EFI260" s="29"/>
      <c r="EFJ260" s="29"/>
      <c r="EFK260" s="29"/>
      <c r="EFL260" s="29"/>
      <c r="EFM260" s="29"/>
      <c r="EFN260" s="29"/>
      <c r="EFO260" s="29"/>
      <c r="EFP260" s="29"/>
      <c r="EFQ260" s="29"/>
      <c r="EFR260" s="29"/>
      <c r="EFS260" s="29"/>
      <c r="EFT260" s="29"/>
      <c r="EFU260" s="29"/>
      <c r="EFV260" s="29"/>
      <c r="EFW260" s="29"/>
      <c r="EFX260" s="29"/>
      <c r="EFY260" s="29"/>
      <c r="EFZ260" s="29"/>
      <c r="EGA260" s="29"/>
      <c r="EGB260" s="29"/>
      <c r="EGC260" s="29"/>
      <c r="EGD260" s="29"/>
      <c r="EGE260" s="29"/>
      <c r="EGF260" s="29"/>
      <c r="EGG260" s="29"/>
      <c r="EGH260" s="29"/>
      <c r="EGI260" s="29"/>
      <c r="EGJ260" s="29"/>
      <c r="EGK260" s="29"/>
      <c r="EGL260" s="29"/>
      <c r="EGM260" s="29"/>
      <c r="EGN260" s="29"/>
      <c r="EGO260" s="29"/>
      <c r="EGP260" s="29"/>
      <c r="EGQ260" s="29"/>
      <c r="EGR260" s="29"/>
      <c r="EGS260" s="29"/>
      <c r="EGT260" s="29"/>
      <c r="EGU260" s="29"/>
      <c r="EGV260" s="29"/>
      <c r="EGW260" s="29"/>
      <c r="EGX260" s="29"/>
      <c r="EGY260" s="29"/>
      <c r="EGZ260" s="29"/>
      <c r="EHA260" s="29"/>
      <c r="EHB260" s="29"/>
      <c r="EHC260" s="29"/>
      <c r="EHD260" s="29"/>
      <c r="EHE260" s="29"/>
      <c r="EHF260" s="29"/>
      <c r="EHG260" s="29"/>
      <c r="EHH260" s="29"/>
      <c r="EHI260" s="29"/>
      <c r="EHJ260" s="29"/>
      <c r="EHK260" s="29"/>
      <c r="EHL260" s="29"/>
      <c r="EHM260" s="29"/>
      <c r="EHN260" s="29"/>
      <c r="EHO260" s="29"/>
      <c r="EHP260" s="29"/>
      <c r="EHQ260" s="29"/>
      <c r="EHR260" s="29"/>
      <c r="EHS260" s="29"/>
      <c r="EHT260" s="29"/>
      <c r="EHU260" s="29"/>
      <c r="EHV260" s="29"/>
      <c r="EHW260" s="29"/>
      <c r="EHX260" s="29"/>
      <c r="EHY260" s="29"/>
      <c r="EHZ260" s="29"/>
      <c r="EIA260" s="29"/>
      <c r="EIB260" s="29"/>
      <c r="EIC260" s="29"/>
      <c r="EID260" s="29"/>
      <c r="EIE260" s="29"/>
      <c r="EIF260" s="29"/>
      <c r="EIG260" s="29"/>
      <c r="EIH260" s="29"/>
      <c r="EII260" s="29"/>
      <c r="EIJ260" s="29"/>
      <c r="EIK260" s="29"/>
      <c r="EIL260" s="29"/>
      <c r="EIM260" s="29"/>
      <c r="EIN260" s="29"/>
      <c r="EIO260" s="29"/>
      <c r="EIP260" s="29"/>
      <c r="EIQ260" s="29"/>
      <c r="EIR260" s="29"/>
      <c r="EIS260" s="29"/>
      <c r="EIT260" s="29"/>
      <c r="EIU260" s="29"/>
      <c r="EIV260" s="29"/>
      <c r="EIW260" s="29"/>
      <c r="EIX260" s="29"/>
      <c r="EIY260" s="29"/>
      <c r="EIZ260" s="29"/>
      <c r="EJA260" s="29"/>
      <c r="EJB260" s="29"/>
      <c r="EJC260" s="29"/>
      <c r="EJD260" s="29"/>
      <c r="EJE260" s="29"/>
      <c r="EJF260" s="29"/>
      <c r="EJG260" s="29"/>
      <c r="EJH260" s="29"/>
      <c r="EJI260" s="29"/>
      <c r="EJJ260" s="29"/>
      <c r="EJK260" s="29"/>
      <c r="EJL260" s="29"/>
      <c r="EJM260" s="29"/>
      <c r="EJN260" s="29"/>
      <c r="EJO260" s="29"/>
      <c r="EJP260" s="29"/>
      <c r="EJQ260" s="29"/>
      <c r="EJR260" s="29"/>
      <c r="EJS260" s="29"/>
      <c r="EJT260" s="29"/>
      <c r="EJU260" s="29"/>
      <c r="EJV260" s="29"/>
      <c r="EJW260" s="29"/>
      <c r="EJX260" s="29"/>
      <c r="EJY260" s="29"/>
      <c r="EJZ260" s="29"/>
      <c r="EKA260" s="29"/>
      <c r="EKB260" s="29"/>
      <c r="EKC260" s="29"/>
      <c r="EKD260" s="29"/>
      <c r="EKE260" s="29"/>
      <c r="EKF260" s="29"/>
      <c r="EKG260" s="29"/>
      <c r="EKH260" s="29"/>
      <c r="EKI260" s="29"/>
      <c r="EKJ260" s="29"/>
      <c r="EKK260" s="29"/>
      <c r="EKL260" s="29"/>
      <c r="EKM260" s="29"/>
      <c r="EKN260" s="29"/>
      <c r="EKO260" s="29"/>
      <c r="EKP260" s="29"/>
      <c r="EKQ260" s="29"/>
      <c r="EKR260" s="29"/>
      <c r="EKS260" s="29"/>
      <c r="EKT260" s="29"/>
      <c r="EKU260" s="29"/>
      <c r="EKV260" s="29"/>
      <c r="EKW260" s="29"/>
      <c r="EKX260" s="29"/>
      <c r="EKY260" s="29"/>
      <c r="EKZ260" s="29"/>
      <c r="ELA260" s="29"/>
      <c r="ELB260" s="29"/>
      <c r="ELC260" s="29"/>
      <c r="ELD260" s="29"/>
      <c r="ELE260" s="29"/>
      <c r="ELF260" s="29"/>
      <c r="ELG260" s="29"/>
      <c r="ELH260" s="29"/>
      <c r="ELI260" s="29"/>
      <c r="ELJ260" s="29"/>
      <c r="ELK260" s="29"/>
      <c r="ELL260" s="29"/>
      <c r="ELM260" s="29"/>
      <c r="ELN260" s="29"/>
      <c r="ELO260" s="29"/>
      <c r="ELP260" s="29"/>
      <c r="ELQ260" s="29"/>
      <c r="ELR260" s="29"/>
      <c r="ELS260" s="29"/>
      <c r="ELT260" s="29"/>
      <c r="ELU260" s="29"/>
      <c r="ELV260" s="29"/>
      <c r="ELW260" s="29"/>
      <c r="ELX260" s="29"/>
      <c r="ELY260" s="29"/>
      <c r="ELZ260" s="29"/>
      <c r="EMA260" s="29"/>
      <c r="EMB260" s="29"/>
      <c r="EMC260" s="29"/>
      <c r="EMD260" s="29"/>
      <c r="EME260" s="29"/>
      <c r="EMF260" s="29"/>
      <c r="EMG260" s="29"/>
      <c r="EMH260" s="29"/>
      <c r="EMI260" s="29"/>
      <c r="EMJ260" s="29"/>
      <c r="EMK260" s="29"/>
      <c r="EML260" s="29"/>
      <c r="EMM260" s="29"/>
      <c r="EMN260" s="29"/>
      <c r="EMO260" s="29"/>
      <c r="EMP260" s="29"/>
      <c r="EMQ260" s="29"/>
      <c r="EMR260" s="29"/>
      <c r="EMS260" s="29"/>
      <c r="EMT260" s="29"/>
      <c r="EMU260" s="29"/>
      <c r="EMV260" s="29"/>
      <c r="EMW260" s="29"/>
      <c r="EMX260" s="29"/>
      <c r="EMY260" s="29"/>
      <c r="EMZ260" s="29"/>
      <c r="ENA260" s="29"/>
      <c r="ENB260" s="29"/>
      <c r="ENC260" s="29"/>
      <c r="END260" s="29"/>
      <c r="ENE260" s="29"/>
      <c r="ENF260" s="29"/>
      <c r="ENG260" s="29"/>
      <c r="ENH260" s="29"/>
      <c r="ENI260" s="29"/>
      <c r="ENJ260" s="29"/>
      <c r="ENK260" s="29"/>
      <c r="ENL260" s="29"/>
      <c r="ENM260" s="29"/>
      <c r="ENN260" s="29"/>
      <c r="ENO260" s="29"/>
      <c r="ENP260" s="29"/>
      <c r="ENQ260" s="29"/>
      <c r="ENR260" s="29"/>
      <c r="ENS260" s="29"/>
      <c r="ENT260" s="29"/>
      <c r="ENU260" s="29"/>
      <c r="ENV260" s="29"/>
      <c r="ENW260" s="29"/>
      <c r="ENX260" s="29"/>
      <c r="ENY260" s="29"/>
      <c r="ENZ260" s="29"/>
      <c r="EOA260" s="29"/>
      <c r="EOB260" s="29"/>
      <c r="EOC260" s="29"/>
      <c r="EOD260" s="29"/>
      <c r="EOE260" s="29"/>
      <c r="EOF260" s="29"/>
      <c r="EOG260" s="29"/>
      <c r="EOH260" s="29"/>
      <c r="EOI260" s="29"/>
      <c r="EOJ260" s="29"/>
      <c r="EOK260" s="29"/>
      <c r="EOL260" s="29"/>
      <c r="EOM260" s="29"/>
      <c r="EON260" s="29"/>
      <c r="EOO260" s="29"/>
      <c r="EOP260" s="29"/>
      <c r="EOQ260" s="29"/>
      <c r="EOR260" s="29"/>
      <c r="EOS260" s="29"/>
      <c r="EOT260" s="29"/>
      <c r="EOU260" s="29"/>
      <c r="EOV260" s="29"/>
      <c r="EOW260" s="29"/>
      <c r="EOX260" s="29"/>
      <c r="EOY260" s="29"/>
      <c r="EOZ260" s="29"/>
      <c r="EPA260" s="29"/>
      <c r="EPB260" s="29"/>
      <c r="EPC260" s="29"/>
      <c r="EPD260" s="29"/>
      <c r="EPE260" s="29"/>
      <c r="EPF260" s="29"/>
      <c r="EPG260" s="29"/>
      <c r="EPH260" s="29"/>
      <c r="EPI260" s="29"/>
      <c r="EPJ260" s="29"/>
      <c r="EPK260" s="29"/>
      <c r="EPL260" s="29"/>
      <c r="EPM260" s="29"/>
      <c r="EPN260" s="29"/>
      <c r="EPO260" s="29"/>
      <c r="EPP260" s="29"/>
      <c r="EPQ260" s="29"/>
      <c r="EPR260" s="29"/>
      <c r="EPS260" s="29"/>
      <c r="EPT260" s="29"/>
      <c r="EPU260" s="29"/>
      <c r="EPV260" s="29"/>
      <c r="EPW260" s="29"/>
      <c r="EPX260" s="29"/>
      <c r="EPY260" s="29"/>
      <c r="EPZ260" s="29"/>
      <c r="EQA260" s="29"/>
      <c r="EQB260" s="29"/>
      <c r="EQC260" s="29"/>
      <c r="EQD260" s="29"/>
      <c r="EQE260" s="29"/>
      <c r="EQF260" s="29"/>
      <c r="EQG260" s="29"/>
      <c r="EQH260" s="29"/>
      <c r="EQI260" s="29"/>
      <c r="EQJ260" s="29"/>
      <c r="EQK260" s="29"/>
      <c r="EQL260" s="29"/>
      <c r="EQM260" s="29"/>
      <c r="EQN260" s="29"/>
      <c r="EQO260" s="29"/>
      <c r="EQP260" s="29"/>
      <c r="EQQ260" s="29"/>
      <c r="EQR260" s="29"/>
      <c r="EQS260" s="29"/>
      <c r="EQT260" s="29"/>
      <c r="EQU260" s="29"/>
      <c r="EQV260" s="29"/>
      <c r="EQW260" s="29"/>
      <c r="EQX260" s="29"/>
      <c r="EQY260" s="29"/>
      <c r="EQZ260" s="29"/>
      <c r="ERA260" s="29"/>
      <c r="ERB260" s="29"/>
      <c r="ERC260" s="29"/>
      <c r="ERD260" s="29"/>
      <c r="ERE260" s="29"/>
      <c r="ERF260" s="29"/>
      <c r="ERG260" s="29"/>
      <c r="ERH260" s="29"/>
      <c r="ERI260" s="29"/>
      <c r="ERJ260" s="29"/>
      <c r="ERK260" s="29"/>
      <c r="ERL260" s="29"/>
      <c r="ERM260" s="29"/>
      <c r="ERN260" s="29"/>
      <c r="ERO260" s="29"/>
      <c r="ERP260" s="29"/>
      <c r="ERQ260" s="29"/>
      <c r="ERR260" s="29"/>
      <c r="ERS260" s="29"/>
      <c r="ERT260" s="29"/>
      <c r="ERU260" s="29"/>
      <c r="ERV260" s="29"/>
      <c r="ERW260" s="29"/>
      <c r="ERX260" s="29"/>
      <c r="ERY260" s="29"/>
      <c r="ERZ260" s="29"/>
      <c r="ESA260" s="29"/>
      <c r="ESB260" s="29"/>
      <c r="ESC260" s="29"/>
      <c r="ESD260" s="29"/>
      <c r="ESE260" s="29"/>
      <c r="ESF260" s="29"/>
      <c r="ESG260" s="29"/>
      <c r="ESH260" s="29"/>
      <c r="ESI260" s="29"/>
      <c r="ESJ260" s="29"/>
      <c r="ESK260" s="29"/>
      <c r="ESL260" s="29"/>
      <c r="ESM260" s="29"/>
      <c r="ESN260" s="29"/>
      <c r="ESO260" s="29"/>
      <c r="ESP260" s="29"/>
      <c r="ESQ260" s="29"/>
      <c r="ESR260" s="29"/>
      <c r="ESS260" s="29"/>
      <c r="EST260" s="29"/>
      <c r="ESU260" s="29"/>
      <c r="ESV260" s="29"/>
      <c r="ESW260" s="29"/>
      <c r="ESX260" s="29"/>
      <c r="ESY260" s="29"/>
      <c r="ESZ260" s="29"/>
      <c r="ETA260" s="29"/>
      <c r="ETB260" s="29"/>
      <c r="ETC260" s="29"/>
      <c r="ETD260" s="29"/>
      <c r="ETE260" s="29"/>
      <c r="ETF260" s="29"/>
      <c r="ETG260" s="29"/>
      <c r="ETH260" s="29"/>
      <c r="ETI260" s="29"/>
      <c r="ETJ260" s="29"/>
      <c r="ETK260" s="29"/>
      <c r="ETL260" s="29"/>
      <c r="ETM260" s="29"/>
      <c r="ETN260" s="29"/>
      <c r="ETO260" s="29"/>
      <c r="ETP260" s="29"/>
      <c r="ETQ260" s="29"/>
      <c r="ETR260" s="29"/>
      <c r="ETS260" s="29"/>
      <c r="ETT260" s="29"/>
      <c r="ETU260" s="29"/>
      <c r="ETV260" s="29"/>
      <c r="ETW260" s="29"/>
      <c r="ETX260" s="29"/>
      <c r="ETY260" s="29"/>
      <c r="ETZ260" s="29"/>
      <c r="EUA260" s="29"/>
      <c r="EUB260" s="29"/>
      <c r="EUC260" s="29"/>
      <c r="EUD260" s="29"/>
      <c r="EUE260" s="29"/>
      <c r="EUF260" s="29"/>
      <c r="EUG260" s="29"/>
      <c r="EUH260" s="29"/>
      <c r="EUI260" s="29"/>
      <c r="EUJ260" s="29"/>
      <c r="EUK260" s="29"/>
      <c r="EUL260" s="29"/>
      <c r="EUM260" s="29"/>
      <c r="EUN260" s="29"/>
      <c r="EUO260" s="29"/>
      <c r="EUP260" s="29"/>
      <c r="EUQ260" s="29"/>
      <c r="EUR260" s="29"/>
      <c r="EUS260" s="29"/>
      <c r="EUT260" s="29"/>
      <c r="EUU260" s="29"/>
      <c r="EUV260" s="29"/>
      <c r="EUW260" s="29"/>
      <c r="EUX260" s="29"/>
      <c r="EUY260" s="29"/>
      <c r="EUZ260" s="29"/>
      <c r="EVA260" s="29"/>
      <c r="EVB260" s="29"/>
      <c r="EVC260" s="29"/>
      <c r="EVD260" s="29"/>
      <c r="EVE260" s="29"/>
      <c r="EVF260" s="29"/>
      <c r="EVG260" s="29"/>
      <c r="EVH260" s="29"/>
      <c r="EVI260" s="29"/>
      <c r="EVJ260" s="29"/>
      <c r="EVK260" s="29"/>
      <c r="EVL260" s="29"/>
      <c r="EVM260" s="29"/>
      <c r="EVN260" s="29"/>
      <c r="EVO260" s="29"/>
      <c r="EVP260" s="29"/>
      <c r="EVQ260" s="29"/>
      <c r="EVR260" s="29"/>
      <c r="EVS260" s="29"/>
      <c r="EVT260" s="29"/>
      <c r="EVU260" s="29"/>
      <c r="EVV260" s="29"/>
      <c r="EVW260" s="29"/>
      <c r="EVX260" s="29"/>
      <c r="EVY260" s="29"/>
      <c r="EVZ260" s="29"/>
      <c r="EWA260" s="29"/>
      <c r="EWB260" s="29"/>
      <c r="EWC260" s="29"/>
      <c r="EWD260" s="29"/>
      <c r="EWE260" s="29"/>
      <c r="EWF260" s="29"/>
      <c r="EWG260" s="29"/>
      <c r="EWH260" s="29"/>
      <c r="EWI260" s="29"/>
      <c r="EWJ260" s="29"/>
      <c r="EWK260" s="29"/>
      <c r="EWL260" s="29"/>
      <c r="EWM260" s="29"/>
      <c r="EWN260" s="29"/>
      <c r="EWO260" s="29"/>
      <c r="EWP260" s="29"/>
      <c r="EWQ260" s="29"/>
      <c r="EWR260" s="29"/>
      <c r="EWS260" s="29"/>
      <c r="EWT260" s="29"/>
      <c r="EWU260" s="29"/>
      <c r="EWV260" s="29"/>
      <c r="EWW260" s="29"/>
      <c r="EWX260" s="29"/>
      <c r="EWY260" s="29"/>
      <c r="EWZ260" s="29"/>
      <c r="EXA260" s="29"/>
      <c r="EXB260" s="29"/>
      <c r="EXC260" s="29"/>
      <c r="EXD260" s="29"/>
      <c r="EXE260" s="29"/>
      <c r="EXF260" s="29"/>
      <c r="EXG260" s="29"/>
      <c r="EXH260" s="29"/>
      <c r="EXI260" s="29"/>
      <c r="EXJ260" s="29"/>
      <c r="EXK260" s="29"/>
      <c r="EXL260" s="29"/>
      <c r="EXM260" s="29"/>
      <c r="EXN260" s="29"/>
      <c r="EXO260" s="29"/>
      <c r="EXP260" s="29"/>
      <c r="EXQ260" s="29"/>
      <c r="EXR260" s="29"/>
      <c r="EXS260" s="29"/>
      <c r="EXT260" s="29"/>
      <c r="EXU260" s="29"/>
      <c r="EXV260" s="29"/>
      <c r="EXW260" s="29"/>
      <c r="EXX260" s="29"/>
      <c r="EXY260" s="29"/>
      <c r="EXZ260" s="29"/>
      <c r="EYA260" s="29"/>
      <c r="EYB260" s="29"/>
      <c r="EYC260" s="29"/>
      <c r="EYD260" s="29"/>
      <c r="EYE260" s="29"/>
      <c r="EYF260" s="29"/>
      <c r="EYG260" s="29"/>
      <c r="EYH260" s="29"/>
      <c r="EYI260" s="29"/>
      <c r="EYJ260" s="29"/>
      <c r="EYK260" s="29"/>
      <c r="EYL260" s="29"/>
      <c r="EYM260" s="29"/>
      <c r="EYN260" s="29"/>
      <c r="EYO260" s="29"/>
      <c r="EYP260" s="29"/>
      <c r="EYQ260" s="29"/>
      <c r="EYR260" s="29"/>
      <c r="EYS260" s="29"/>
      <c r="EYT260" s="29"/>
      <c r="EYU260" s="29"/>
      <c r="EYV260" s="29"/>
      <c r="EYW260" s="29"/>
      <c r="EYX260" s="29"/>
      <c r="EYY260" s="29"/>
      <c r="EYZ260" s="29"/>
      <c r="EZA260" s="29"/>
      <c r="EZB260" s="29"/>
      <c r="EZC260" s="29"/>
      <c r="EZD260" s="29"/>
      <c r="EZE260" s="29"/>
      <c r="EZF260" s="29"/>
      <c r="EZG260" s="29"/>
      <c r="EZH260" s="29"/>
      <c r="EZI260" s="29"/>
      <c r="EZJ260" s="29"/>
      <c r="EZK260" s="29"/>
      <c r="EZL260" s="29"/>
      <c r="EZM260" s="29"/>
      <c r="EZN260" s="29"/>
      <c r="EZO260" s="29"/>
      <c r="EZP260" s="29"/>
      <c r="EZQ260" s="29"/>
      <c r="EZR260" s="29"/>
      <c r="EZS260" s="29"/>
      <c r="EZT260" s="29"/>
      <c r="EZU260" s="29"/>
      <c r="EZV260" s="29"/>
      <c r="EZW260" s="29"/>
      <c r="EZX260" s="29"/>
      <c r="EZY260" s="29"/>
      <c r="EZZ260" s="29"/>
      <c r="FAA260" s="29"/>
      <c r="FAB260" s="29"/>
      <c r="FAC260" s="29"/>
      <c r="FAD260" s="29"/>
      <c r="FAE260" s="29"/>
      <c r="FAF260" s="29"/>
      <c r="FAG260" s="29"/>
      <c r="FAH260" s="29"/>
      <c r="FAI260" s="29"/>
      <c r="FAJ260" s="29"/>
      <c r="FAK260" s="29"/>
      <c r="FAL260" s="29"/>
      <c r="FAM260" s="29"/>
      <c r="FAN260" s="29"/>
      <c r="FAO260" s="29"/>
      <c r="FAP260" s="29"/>
      <c r="FAQ260" s="29"/>
      <c r="FAR260" s="29"/>
      <c r="FAS260" s="29"/>
      <c r="FAT260" s="29"/>
      <c r="FAU260" s="29"/>
      <c r="FAV260" s="29"/>
      <c r="FAW260" s="29"/>
      <c r="FAX260" s="29"/>
      <c r="FAY260" s="29"/>
      <c r="FAZ260" s="29"/>
      <c r="FBA260" s="29"/>
      <c r="FBB260" s="29"/>
      <c r="FBC260" s="29"/>
      <c r="FBD260" s="29"/>
      <c r="FBE260" s="29"/>
      <c r="FBF260" s="29"/>
      <c r="FBG260" s="29"/>
      <c r="FBH260" s="29"/>
      <c r="FBI260" s="29"/>
      <c r="FBJ260" s="29"/>
      <c r="FBK260" s="29"/>
      <c r="FBL260" s="29"/>
      <c r="FBM260" s="29"/>
      <c r="FBN260" s="29"/>
      <c r="FBO260" s="29"/>
      <c r="FBP260" s="29"/>
      <c r="FBQ260" s="29"/>
      <c r="FBR260" s="29"/>
      <c r="FBS260" s="29"/>
      <c r="FBT260" s="29"/>
      <c r="FBU260" s="29"/>
      <c r="FBV260" s="29"/>
      <c r="FBW260" s="29"/>
      <c r="FBX260" s="29"/>
      <c r="FBY260" s="29"/>
      <c r="FBZ260" s="29"/>
      <c r="FCA260" s="29"/>
      <c r="FCB260" s="29"/>
      <c r="FCC260" s="29"/>
      <c r="FCD260" s="29"/>
      <c r="FCE260" s="29"/>
      <c r="FCF260" s="29"/>
      <c r="FCG260" s="29"/>
      <c r="FCH260" s="29"/>
      <c r="FCI260" s="29"/>
      <c r="FCJ260" s="29"/>
      <c r="FCK260" s="29"/>
      <c r="FCL260" s="29"/>
      <c r="FCM260" s="29"/>
      <c r="FCN260" s="29"/>
      <c r="FCO260" s="29"/>
      <c r="FCP260" s="29"/>
      <c r="FCQ260" s="29"/>
      <c r="FCR260" s="29"/>
      <c r="FCS260" s="29"/>
      <c r="FCT260" s="29"/>
      <c r="FCU260" s="29"/>
      <c r="FCV260" s="29"/>
      <c r="FCW260" s="29"/>
      <c r="FCX260" s="29"/>
      <c r="FCY260" s="29"/>
      <c r="FCZ260" s="29"/>
      <c r="FDA260" s="29"/>
      <c r="FDB260" s="29"/>
      <c r="FDC260" s="29"/>
      <c r="FDD260" s="29"/>
      <c r="FDE260" s="29"/>
      <c r="FDF260" s="29"/>
      <c r="FDG260" s="29"/>
      <c r="FDH260" s="29"/>
      <c r="FDI260" s="29"/>
      <c r="FDJ260" s="29"/>
      <c r="FDK260" s="29"/>
      <c r="FDL260" s="29"/>
      <c r="FDM260" s="29"/>
      <c r="FDN260" s="29"/>
      <c r="FDO260" s="29"/>
      <c r="FDP260" s="29"/>
      <c r="FDQ260" s="29"/>
      <c r="FDR260" s="29"/>
      <c r="FDS260" s="29"/>
      <c r="FDT260" s="29"/>
      <c r="FDU260" s="29"/>
      <c r="FDV260" s="29"/>
      <c r="FDW260" s="29"/>
      <c r="FDX260" s="29"/>
      <c r="FDY260" s="29"/>
      <c r="FDZ260" s="29"/>
      <c r="FEA260" s="29"/>
      <c r="FEB260" s="29"/>
      <c r="FEC260" s="29"/>
      <c r="FED260" s="29"/>
      <c r="FEE260" s="29"/>
      <c r="FEF260" s="29"/>
      <c r="FEG260" s="29"/>
      <c r="FEH260" s="29"/>
      <c r="FEI260" s="29"/>
      <c r="FEJ260" s="29"/>
      <c r="FEK260" s="29"/>
      <c r="FEL260" s="29"/>
      <c r="FEM260" s="29"/>
      <c r="FEN260" s="29"/>
      <c r="FEO260" s="29"/>
      <c r="FEP260" s="29"/>
      <c r="FEQ260" s="29"/>
      <c r="FER260" s="29"/>
      <c r="FES260" s="29"/>
      <c r="FET260" s="29"/>
      <c r="FEU260" s="29"/>
      <c r="FEV260" s="29"/>
      <c r="FEW260" s="29"/>
      <c r="FEX260" s="29"/>
      <c r="FEY260" s="29"/>
      <c r="FEZ260" s="29"/>
      <c r="FFA260" s="29"/>
      <c r="FFB260" s="29"/>
      <c r="FFC260" s="29"/>
      <c r="FFD260" s="29"/>
      <c r="FFE260" s="29"/>
      <c r="FFF260" s="29"/>
      <c r="FFG260" s="29"/>
      <c r="FFH260" s="29"/>
      <c r="FFI260" s="29"/>
      <c r="FFJ260" s="29"/>
      <c r="FFK260" s="29"/>
      <c r="FFL260" s="29"/>
      <c r="FFM260" s="29"/>
      <c r="FFN260" s="29"/>
      <c r="FFO260" s="29"/>
      <c r="FFP260" s="29"/>
      <c r="FFQ260" s="29"/>
      <c r="FFR260" s="29"/>
      <c r="FFS260" s="29"/>
      <c r="FFT260" s="29"/>
      <c r="FFU260" s="29"/>
      <c r="FFV260" s="29"/>
      <c r="FFW260" s="29"/>
      <c r="FFX260" s="29"/>
      <c r="FFY260" s="29"/>
      <c r="FFZ260" s="29"/>
      <c r="FGA260" s="29"/>
      <c r="FGB260" s="29"/>
      <c r="FGC260" s="29"/>
      <c r="FGD260" s="29"/>
      <c r="FGE260" s="29"/>
      <c r="FGF260" s="29"/>
      <c r="FGG260" s="29"/>
      <c r="FGH260" s="29"/>
      <c r="FGI260" s="29"/>
      <c r="FGJ260" s="29"/>
      <c r="FGK260" s="29"/>
      <c r="FGL260" s="29"/>
      <c r="FGM260" s="29"/>
      <c r="FGN260" s="29"/>
      <c r="FGO260" s="29"/>
      <c r="FGP260" s="29"/>
      <c r="FGQ260" s="29"/>
      <c r="FGR260" s="29"/>
      <c r="FGS260" s="29"/>
      <c r="FGT260" s="29"/>
      <c r="FGU260" s="29"/>
      <c r="FGV260" s="29"/>
      <c r="FGW260" s="29"/>
      <c r="FGX260" s="29"/>
      <c r="FGY260" s="29"/>
      <c r="FGZ260" s="29"/>
      <c r="FHA260" s="29"/>
      <c r="FHB260" s="29"/>
      <c r="FHC260" s="29"/>
      <c r="FHD260" s="29"/>
      <c r="FHE260" s="29"/>
      <c r="FHF260" s="29"/>
      <c r="FHG260" s="29"/>
      <c r="FHH260" s="29"/>
      <c r="FHI260" s="29"/>
      <c r="FHJ260" s="29"/>
      <c r="FHK260" s="29"/>
      <c r="FHL260" s="29"/>
      <c r="FHM260" s="29"/>
      <c r="FHN260" s="29"/>
      <c r="FHO260" s="29"/>
      <c r="FHP260" s="29"/>
      <c r="FHQ260" s="29"/>
      <c r="FHR260" s="29"/>
      <c r="FHS260" s="29"/>
      <c r="FHT260" s="29"/>
      <c r="FHU260" s="29"/>
      <c r="FHV260" s="29"/>
      <c r="FHW260" s="29"/>
      <c r="FHX260" s="29"/>
      <c r="FHY260" s="29"/>
      <c r="FHZ260" s="29"/>
      <c r="FIA260" s="29"/>
      <c r="FIB260" s="29"/>
      <c r="FIC260" s="29"/>
      <c r="FID260" s="29"/>
      <c r="FIE260" s="29"/>
      <c r="FIF260" s="29"/>
      <c r="FIG260" s="29"/>
      <c r="FIH260" s="29"/>
      <c r="FII260" s="29"/>
      <c r="FIJ260" s="29"/>
      <c r="FIK260" s="29"/>
      <c r="FIL260" s="29"/>
      <c r="FIM260" s="29"/>
      <c r="FIN260" s="29"/>
      <c r="FIO260" s="29"/>
      <c r="FIP260" s="29"/>
      <c r="FIQ260" s="29"/>
      <c r="FIR260" s="29"/>
      <c r="FIS260" s="29"/>
      <c r="FIT260" s="29"/>
      <c r="FIU260" s="29"/>
      <c r="FIV260" s="29"/>
      <c r="FIW260" s="29"/>
      <c r="FIX260" s="29"/>
      <c r="FIY260" s="29"/>
      <c r="FIZ260" s="29"/>
      <c r="FJA260" s="29"/>
      <c r="FJB260" s="29"/>
      <c r="FJC260" s="29"/>
      <c r="FJD260" s="29"/>
      <c r="FJE260" s="29"/>
      <c r="FJF260" s="29"/>
      <c r="FJG260" s="29"/>
      <c r="FJH260" s="29"/>
      <c r="FJI260" s="29"/>
      <c r="FJJ260" s="29"/>
      <c r="FJK260" s="29"/>
      <c r="FJL260" s="29"/>
      <c r="FJM260" s="29"/>
      <c r="FJN260" s="29"/>
      <c r="FJO260" s="29"/>
      <c r="FJP260" s="29"/>
      <c r="FJQ260" s="29"/>
      <c r="FJR260" s="29"/>
      <c r="FJS260" s="29"/>
      <c r="FJT260" s="29"/>
      <c r="FJU260" s="29"/>
      <c r="FJV260" s="29"/>
      <c r="FJW260" s="29"/>
      <c r="FJX260" s="29"/>
      <c r="FJY260" s="29"/>
      <c r="FJZ260" s="29"/>
      <c r="FKA260" s="29"/>
      <c r="FKB260" s="29"/>
      <c r="FKC260" s="29"/>
      <c r="FKD260" s="29"/>
      <c r="FKE260" s="29"/>
      <c r="FKF260" s="29"/>
      <c r="FKG260" s="29"/>
      <c r="FKH260" s="29"/>
      <c r="FKI260" s="29"/>
      <c r="FKJ260" s="29"/>
      <c r="FKK260" s="29"/>
      <c r="FKL260" s="29"/>
      <c r="FKM260" s="29"/>
      <c r="FKN260" s="29"/>
      <c r="FKO260" s="29"/>
      <c r="FKP260" s="29"/>
      <c r="FKQ260" s="29"/>
      <c r="FKR260" s="29"/>
      <c r="FKS260" s="29"/>
      <c r="FKT260" s="29"/>
      <c r="FKU260" s="29"/>
      <c r="FKV260" s="29"/>
      <c r="FKW260" s="29"/>
      <c r="FKX260" s="29"/>
      <c r="FKY260" s="29"/>
      <c r="FKZ260" s="29"/>
      <c r="FLA260" s="29"/>
      <c r="FLB260" s="29"/>
      <c r="FLC260" s="29"/>
      <c r="FLD260" s="29"/>
      <c r="FLE260" s="29"/>
      <c r="FLF260" s="29"/>
      <c r="FLG260" s="29"/>
      <c r="FLH260" s="29"/>
      <c r="FLI260" s="29"/>
      <c r="FLJ260" s="29"/>
      <c r="FLK260" s="29"/>
      <c r="FLL260" s="29"/>
      <c r="FLM260" s="29"/>
      <c r="FLN260" s="29"/>
      <c r="FLO260" s="29"/>
      <c r="FLP260" s="29"/>
      <c r="FLQ260" s="29"/>
      <c r="FLR260" s="29"/>
      <c r="FLS260" s="29"/>
      <c r="FLT260" s="29"/>
      <c r="FLU260" s="29"/>
      <c r="FLV260" s="29"/>
      <c r="FLW260" s="29"/>
      <c r="FLX260" s="29"/>
      <c r="FLY260" s="29"/>
      <c r="FLZ260" s="29"/>
      <c r="FMA260" s="29"/>
      <c r="FMB260" s="29"/>
      <c r="FMC260" s="29"/>
      <c r="FMD260" s="29"/>
      <c r="FME260" s="29"/>
      <c r="FMF260" s="29"/>
      <c r="FMG260" s="29"/>
      <c r="FMH260" s="29"/>
      <c r="FMI260" s="29"/>
      <c r="FMJ260" s="29"/>
      <c r="FMK260" s="29"/>
      <c r="FML260" s="29"/>
      <c r="FMM260" s="29"/>
      <c r="FMN260" s="29"/>
      <c r="FMO260" s="29"/>
      <c r="FMP260" s="29"/>
      <c r="FMQ260" s="29"/>
      <c r="FMR260" s="29"/>
      <c r="FMS260" s="29"/>
      <c r="FMT260" s="29"/>
      <c r="FMU260" s="29"/>
      <c r="FMV260" s="29"/>
      <c r="FMW260" s="29"/>
      <c r="FMX260" s="29"/>
      <c r="FMY260" s="29"/>
      <c r="FMZ260" s="29"/>
      <c r="FNA260" s="29"/>
      <c r="FNB260" s="29"/>
      <c r="FNC260" s="29"/>
      <c r="FND260" s="29"/>
      <c r="FNE260" s="29"/>
      <c r="FNF260" s="29"/>
      <c r="FNG260" s="29"/>
      <c r="FNH260" s="29"/>
      <c r="FNI260" s="29"/>
      <c r="FNJ260" s="29"/>
      <c r="FNK260" s="29"/>
      <c r="FNL260" s="29"/>
      <c r="FNM260" s="29"/>
      <c r="FNN260" s="29"/>
      <c r="FNO260" s="29"/>
      <c r="FNP260" s="29"/>
      <c r="FNQ260" s="29"/>
      <c r="FNR260" s="29"/>
      <c r="FNS260" s="29"/>
      <c r="FNT260" s="29"/>
      <c r="FNU260" s="29"/>
      <c r="FNV260" s="29"/>
      <c r="FNW260" s="29"/>
      <c r="FNX260" s="29"/>
      <c r="FNY260" s="29"/>
      <c r="FNZ260" s="29"/>
      <c r="FOA260" s="29"/>
      <c r="FOB260" s="29"/>
      <c r="FOC260" s="29"/>
      <c r="FOD260" s="29"/>
      <c r="FOE260" s="29"/>
      <c r="FOF260" s="29"/>
      <c r="FOG260" s="29"/>
      <c r="FOH260" s="29"/>
      <c r="FOI260" s="29"/>
      <c r="FOJ260" s="29"/>
      <c r="FOK260" s="29"/>
      <c r="FOL260" s="29"/>
      <c r="FOM260" s="29"/>
      <c r="FON260" s="29"/>
      <c r="FOO260" s="29"/>
      <c r="FOP260" s="29"/>
      <c r="FOQ260" s="29"/>
      <c r="FOR260" s="29"/>
      <c r="FOS260" s="29"/>
      <c r="FOT260" s="29"/>
      <c r="FOU260" s="29"/>
      <c r="FOV260" s="29"/>
      <c r="FOW260" s="29"/>
      <c r="FOX260" s="29"/>
      <c r="FOY260" s="29"/>
      <c r="FOZ260" s="29"/>
      <c r="FPA260" s="29"/>
      <c r="FPB260" s="29"/>
      <c r="FPC260" s="29"/>
      <c r="FPD260" s="29"/>
      <c r="FPE260" s="29"/>
      <c r="FPF260" s="29"/>
      <c r="FPG260" s="29"/>
      <c r="FPH260" s="29"/>
      <c r="FPI260" s="29"/>
      <c r="FPJ260" s="29"/>
      <c r="FPK260" s="29"/>
      <c r="FPL260" s="29"/>
      <c r="FPM260" s="29"/>
      <c r="FPN260" s="29"/>
      <c r="FPO260" s="29"/>
      <c r="FPP260" s="29"/>
      <c r="FPQ260" s="29"/>
      <c r="FPR260" s="29"/>
      <c r="FPS260" s="29"/>
      <c r="FPT260" s="29"/>
      <c r="FPU260" s="29"/>
      <c r="FPV260" s="29"/>
      <c r="FPW260" s="29"/>
      <c r="FPX260" s="29"/>
      <c r="FPY260" s="29"/>
      <c r="FPZ260" s="29"/>
      <c r="FQA260" s="29"/>
      <c r="FQB260" s="29"/>
      <c r="FQC260" s="29"/>
      <c r="FQD260" s="29"/>
      <c r="FQE260" s="29"/>
      <c r="FQF260" s="29"/>
      <c r="FQG260" s="29"/>
      <c r="FQH260" s="29"/>
      <c r="FQI260" s="29"/>
      <c r="FQJ260" s="29"/>
      <c r="FQK260" s="29"/>
      <c r="FQL260" s="29"/>
      <c r="FQM260" s="29"/>
      <c r="FQN260" s="29"/>
      <c r="FQO260" s="29"/>
      <c r="FQP260" s="29"/>
      <c r="FQQ260" s="29"/>
      <c r="FQR260" s="29"/>
      <c r="FQS260" s="29"/>
      <c r="FQT260" s="29"/>
      <c r="FQU260" s="29"/>
      <c r="FQV260" s="29"/>
      <c r="FQW260" s="29"/>
      <c r="FQX260" s="29"/>
      <c r="FQY260" s="29"/>
      <c r="FQZ260" s="29"/>
      <c r="FRA260" s="29"/>
      <c r="FRB260" s="29"/>
      <c r="FRC260" s="29"/>
      <c r="FRD260" s="29"/>
      <c r="FRE260" s="29"/>
      <c r="FRF260" s="29"/>
      <c r="FRG260" s="29"/>
      <c r="FRH260" s="29"/>
      <c r="FRI260" s="29"/>
      <c r="FRJ260" s="29"/>
      <c r="FRK260" s="29"/>
      <c r="FRL260" s="29"/>
      <c r="FRM260" s="29"/>
      <c r="FRN260" s="29"/>
      <c r="FRO260" s="29"/>
      <c r="FRP260" s="29"/>
      <c r="FRQ260" s="29"/>
      <c r="FRR260" s="29"/>
      <c r="FRS260" s="29"/>
      <c r="FRT260" s="29"/>
      <c r="FRU260" s="29"/>
      <c r="FRV260" s="29"/>
      <c r="FRW260" s="29"/>
      <c r="FRX260" s="29"/>
      <c r="FRY260" s="29"/>
      <c r="FRZ260" s="29"/>
      <c r="FSA260" s="29"/>
      <c r="FSB260" s="29"/>
      <c r="FSC260" s="29"/>
      <c r="FSD260" s="29"/>
      <c r="FSE260" s="29"/>
      <c r="FSF260" s="29"/>
      <c r="FSG260" s="29"/>
      <c r="FSH260" s="29"/>
      <c r="FSI260" s="29"/>
      <c r="FSJ260" s="29"/>
      <c r="FSK260" s="29"/>
      <c r="FSL260" s="29"/>
      <c r="FSM260" s="29"/>
      <c r="FSN260" s="29"/>
      <c r="FSO260" s="29"/>
      <c r="FSP260" s="29"/>
      <c r="FSQ260" s="29"/>
      <c r="FSR260" s="29"/>
      <c r="FSS260" s="29"/>
      <c r="FST260" s="29"/>
      <c r="FSU260" s="29"/>
      <c r="FSV260" s="29"/>
      <c r="FSW260" s="29"/>
      <c r="FSX260" s="29"/>
      <c r="FSY260" s="29"/>
      <c r="FSZ260" s="29"/>
      <c r="FTA260" s="29"/>
      <c r="FTB260" s="29"/>
      <c r="FTC260" s="29"/>
      <c r="FTD260" s="29"/>
      <c r="FTE260" s="29"/>
      <c r="FTF260" s="29"/>
      <c r="FTG260" s="29"/>
      <c r="FTH260" s="29"/>
      <c r="FTI260" s="29"/>
      <c r="FTJ260" s="29"/>
      <c r="FTK260" s="29"/>
      <c r="FTL260" s="29"/>
      <c r="FTM260" s="29"/>
      <c r="FTN260" s="29"/>
      <c r="FTO260" s="29"/>
      <c r="FTP260" s="29"/>
      <c r="FTQ260" s="29"/>
      <c r="FTR260" s="29"/>
      <c r="FTS260" s="29"/>
      <c r="FTT260" s="29"/>
      <c r="FTU260" s="29"/>
      <c r="FTV260" s="29"/>
      <c r="FTW260" s="29"/>
      <c r="FTX260" s="29"/>
      <c r="FTY260" s="29"/>
      <c r="FTZ260" s="29"/>
      <c r="FUA260" s="29"/>
      <c r="FUB260" s="29"/>
      <c r="FUC260" s="29"/>
      <c r="FUD260" s="29"/>
      <c r="FUE260" s="29"/>
      <c r="FUF260" s="29"/>
      <c r="FUG260" s="29"/>
      <c r="FUH260" s="29"/>
      <c r="FUI260" s="29"/>
      <c r="FUJ260" s="29"/>
      <c r="FUK260" s="29"/>
      <c r="FUL260" s="29"/>
      <c r="FUM260" s="29"/>
      <c r="FUN260" s="29"/>
      <c r="FUO260" s="29"/>
      <c r="FUP260" s="29"/>
      <c r="FUQ260" s="29"/>
      <c r="FUR260" s="29"/>
      <c r="FUS260" s="29"/>
      <c r="FUT260" s="29"/>
      <c r="FUU260" s="29"/>
      <c r="FUV260" s="29"/>
      <c r="FUW260" s="29"/>
      <c r="FUX260" s="29"/>
      <c r="FUY260" s="29"/>
      <c r="FUZ260" s="29"/>
      <c r="FVA260" s="29"/>
      <c r="FVB260" s="29"/>
      <c r="FVC260" s="29"/>
      <c r="FVD260" s="29"/>
      <c r="FVE260" s="29"/>
      <c r="FVF260" s="29"/>
      <c r="FVG260" s="29"/>
      <c r="FVH260" s="29"/>
      <c r="FVI260" s="29"/>
      <c r="FVJ260" s="29"/>
      <c r="FVK260" s="29"/>
      <c r="FVL260" s="29"/>
      <c r="FVM260" s="29"/>
      <c r="FVN260" s="29"/>
      <c r="FVO260" s="29"/>
      <c r="FVP260" s="29"/>
      <c r="FVQ260" s="29"/>
      <c r="FVR260" s="29"/>
      <c r="FVS260" s="29"/>
      <c r="FVT260" s="29"/>
      <c r="FVU260" s="29"/>
      <c r="FVV260" s="29"/>
      <c r="FVW260" s="29"/>
      <c r="FVX260" s="29"/>
      <c r="FVY260" s="29"/>
      <c r="FVZ260" s="29"/>
      <c r="FWA260" s="29"/>
      <c r="FWB260" s="29"/>
      <c r="FWC260" s="29"/>
      <c r="FWD260" s="29"/>
      <c r="FWE260" s="29"/>
      <c r="FWF260" s="29"/>
      <c r="FWG260" s="29"/>
      <c r="FWH260" s="29"/>
      <c r="FWI260" s="29"/>
      <c r="FWJ260" s="29"/>
      <c r="FWK260" s="29"/>
      <c r="FWL260" s="29"/>
      <c r="FWM260" s="29"/>
      <c r="FWN260" s="29"/>
      <c r="FWO260" s="29"/>
      <c r="FWP260" s="29"/>
      <c r="FWQ260" s="29"/>
      <c r="FWR260" s="29"/>
      <c r="FWS260" s="29"/>
      <c r="FWT260" s="29"/>
      <c r="FWU260" s="29"/>
      <c r="FWV260" s="29"/>
      <c r="FWW260" s="29"/>
      <c r="FWX260" s="29"/>
      <c r="FWY260" s="29"/>
      <c r="FWZ260" s="29"/>
      <c r="FXA260" s="29"/>
      <c r="FXB260" s="29"/>
      <c r="FXC260" s="29"/>
      <c r="FXD260" s="29"/>
      <c r="FXE260" s="29"/>
      <c r="FXF260" s="29"/>
      <c r="FXG260" s="29"/>
      <c r="FXH260" s="29"/>
      <c r="FXI260" s="29"/>
      <c r="FXJ260" s="29"/>
      <c r="FXK260" s="29"/>
      <c r="FXL260" s="29"/>
      <c r="FXM260" s="29"/>
      <c r="FXN260" s="29"/>
      <c r="FXO260" s="29"/>
      <c r="FXP260" s="29"/>
      <c r="FXQ260" s="29"/>
      <c r="FXR260" s="29"/>
      <c r="FXS260" s="29"/>
      <c r="FXT260" s="29"/>
      <c r="FXU260" s="29"/>
      <c r="FXV260" s="29"/>
      <c r="FXW260" s="29"/>
      <c r="FXX260" s="29"/>
      <c r="FXY260" s="29"/>
      <c r="FXZ260" s="29"/>
      <c r="FYA260" s="29"/>
      <c r="FYB260" s="29"/>
      <c r="FYC260" s="29"/>
      <c r="FYD260" s="29"/>
      <c r="FYE260" s="29"/>
      <c r="FYF260" s="29"/>
      <c r="FYG260" s="29"/>
      <c r="FYH260" s="29"/>
      <c r="FYI260" s="29"/>
      <c r="FYJ260" s="29"/>
      <c r="FYK260" s="29"/>
      <c r="FYL260" s="29"/>
      <c r="FYM260" s="29"/>
      <c r="FYN260" s="29"/>
      <c r="FYO260" s="29"/>
      <c r="FYP260" s="29"/>
      <c r="FYQ260" s="29"/>
      <c r="FYR260" s="29"/>
      <c r="FYS260" s="29"/>
      <c r="FYT260" s="29"/>
      <c r="FYU260" s="29"/>
      <c r="FYV260" s="29"/>
      <c r="FYW260" s="29"/>
      <c r="FYX260" s="29"/>
      <c r="FYY260" s="29"/>
      <c r="FYZ260" s="29"/>
      <c r="FZA260" s="29"/>
      <c r="FZB260" s="29"/>
      <c r="FZC260" s="29"/>
      <c r="FZD260" s="29"/>
      <c r="FZE260" s="29"/>
      <c r="FZF260" s="29"/>
      <c r="FZG260" s="29"/>
      <c r="FZH260" s="29"/>
      <c r="FZI260" s="29"/>
      <c r="FZJ260" s="29"/>
      <c r="FZK260" s="29"/>
      <c r="FZL260" s="29"/>
      <c r="FZM260" s="29"/>
      <c r="FZN260" s="29"/>
      <c r="FZO260" s="29"/>
      <c r="FZP260" s="29"/>
      <c r="FZQ260" s="29"/>
      <c r="FZR260" s="29"/>
      <c r="FZS260" s="29"/>
      <c r="FZT260" s="29"/>
      <c r="FZU260" s="29"/>
      <c r="FZV260" s="29"/>
      <c r="FZW260" s="29"/>
      <c r="FZX260" s="29"/>
      <c r="FZY260" s="29"/>
      <c r="FZZ260" s="29"/>
      <c r="GAA260" s="29"/>
      <c r="GAB260" s="29"/>
      <c r="GAC260" s="29"/>
      <c r="GAD260" s="29"/>
      <c r="GAE260" s="29"/>
      <c r="GAF260" s="29"/>
      <c r="GAG260" s="29"/>
      <c r="GAH260" s="29"/>
      <c r="GAI260" s="29"/>
      <c r="GAJ260" s="29"/>
      <c r="GAK260" s="29"/>
      <c r="GAL260" s="29"/>
      <c r="GAM260" s="29"/>
      <c r="GAN260" s="29"/>
      <c r="GAO260" s="29"/>
      <c r="GAP260" s="29"/>
      <c r="GAQ260" s="29"/>
      <c r="GAR260" s="29"/>
      <c r="GAS260" s="29"/>
      <c r="GAT260" s="29"/>
      <c r="GAU260" s="29"/>
      <c r="GAV260" s="29"/>
      <c r="GAW260" s="29"/>
      <c r="GAX260" s="29"/>
      <c r="GAY260" s="29"/>
      <c r="GAZ260" s="29"/>
      <c r="GBA260" s="29"/>
      <c r="GBB260" s="29"/>
      <c r="GBC260" s="29"/>
      <c r="GBD260" s="29"/>
      <c r="GBE260" s="29"/>
      <c r="GBF260" s="29"/>
      <c r="GBG260" s="29"/>
      <c r="GBH260" s="29"/>
      <c r="GBI260" s="29"/>
      <c r="GBJ260" s="29"/>
      <c r="GBK260" s="29"/>
      <c r="GBL260" s="29"/>
      <c r="GBM260" s="29"/>
      <c r="GBN260" s="29"/>
      <c r="GBO260" s="29"/>
      <c r="GBP260" s="29"/>
      <c r="GBQ260" s="29"/>
      <c r="GBR260" s="29"/>
      <c r="GBS260" s="29"/>
      <c r="GBT260" s="29"/>
      <c r="GBU260" s="29"/>
      <c r="GBV260" s="29"/>
      <c r="GBW260" s="29"/>
      <c r="GBX260" s="29"/>
      <c r="GBY260" s="29"/>
      <c r="GBZ260" s="29"/>
      <c r="GCA260" s="29"/>
      <c r="GCB260" s="29"/>
      <c r="GCC260" s="29"/>
      <c r="GCD260" s="29"/>
      <c r="GCE260" s="29"/>
      <c r="GCF260" s="29"/>
      <c r="GCG260" s="29"/>
      <c r="GCH260" s="29"/>
      <c r="GCI260" s="29"/>
      <c r="GCJ260" s="29"/>
      <c r="GCK260" s="29"/>
      <c r="GCL260" s="29"/>
      <c r="GCM260" s="29"/>
      <c r="GCN260" s="29"/>
      <c r="GCO260" s="29"/>
      <c r="GCP260" s="29"/>
      <c r="GCQ260" s="29"/>
      <c r="GCR260" s="29"/>
      <c r="GCS260" s="29"/>
      <c r="GCT260" s="29"/>
      <c r="GCU260" s="29"/>
      <c r="GCV260" s="29"/>
      <c r="GCW260" s="29"/>
      <c r="GCX260" s="29"/>
      <c r="GCY260" s="29"/>
      <c r="GCZ260" s="29"/>
      <c r="GDA260" s="29"/>
      <c r="GDB260" s="29"/>
      <c r="GDC260" s="29"/>
      <c r="GDD260" s="29"/>
      <c r="GDE260" s="29"/>
      <c r="GDF260" s="29"/>
      <c r="GDG260" s="29"/>
      <c r="GDH260" s="29"/>
      <c r="GDI260" s="29"/>
      <c r="GDJ260" s="29"/>
      <c r="GDK260" s="29"/>
      <c r="GDL260" s="29"/>
      <c r="GDM260" s="29"/>
      <c r="GDN260" s="29"/>
      <c r="GDO260" s="29"/>
      <c r="GDP260" s="29"/>
      <c r="GDQ260" s="29"/>
      <c r="GDR260" s="29"/>
      <c r="GDS260" s="29"/>
      <c r="GDT260" s="29"/>
      <c r="GDU260" s="29"/>
      <c r="GDV260" s="29"/>
      <c r="GDW260" s="29"/>
      <c r="GDX260" s="29"/>
      <c r="GDY260" s="29"/>
      <c r="GDZ260" s="29"/>
      <c r="GEA260" s="29"/>
      <c r="GEB260" s="29"/>
      <c r="GEC260" s="29"/>
      <c r="GED260" s="29"/>
      <c r="GEE260" s="29"/>
      <c r="GEF260" s="29"/>
      <c r="GEG260" s="29"/>
      <c r="GEH260" s="29"/>
      <c r="GEI260" s="29"/>
      <c r="GEJ260" s="29"/>
      <c r="GEK260" s="29"/>
      <c r="GEL260" s="29"/>
      <c r="GEM260" s="29"/>
      <c r="GEN260" s="29"/>
      <c r="GEO260" s="29"/>
      <c r="GEP260" s="29"/>
      <c r="GEQ260" s="29"/>
      <c r="GER260" s="29"/>
      <c r="GES260" s="29"/>
      <c r="GET260" s="29"/>
      <c r="GEU260" s="29"/>
      <c r="GEV260" s="29"/>
      <c r="GEW260" s="29"/>
      <c r="GEX260" s="29"/>
      <c r="GEY260" s="29"/>
      <c r="GEZ260" s="29"/>
      <c r="GFA260" s="29"/>
      <c r="GFB260" s="29"/>
      <c r="GFC260" s="29"/>
      <c r="GFD260" s="29"/>
      <c r="GFE260" s="29"/>
      <c r="GFF260" s="29"/>
      <c r="GFG260" s="29"/>
      <c r="GFH260" s="29"/>
      <c r="GFI260" s="29"/>
      <c r="GFJ260" s="29"/>
      <c r="GFK260" s="29"/>
      <c r="GFL260" s="29"/>
      <c r="GFM260" s="29"/>
      <c r="GFN260" s="29"/>
      <c r="GFO260" s="29"/>
      <c r="GFP260" s="29"/>
      <c r="GFQ260" s="29"/>
      <c r="GFR260" s="29"/>
      <c r="GFS260" s="29"/>
      <c r="GFT260" s="29"/>
      <c r="GFU260" s="29"/>
      <c r="GFV260" s="29"/>
      <c r="GFW260" s="29"/>
      <c r="GFX260" s="29"/>
      <c r="GFY260" s="29"/>
      <c r="GFZ260" s="29"/>
      <c r="GGA260" s="29"/>
      <c r="GGB260" s="29"/>
      <c r="GGC260" s="29"/>
      <c r="GGD260" s="29"/>
      <c r="GGE260" s="29"/>
      <c r="GGF260" s="29"/>
      <c r="GGG260" s="29"/>
      <c r="GGH260" s="29"/>
      <c r="GGI260" s="29"/>
      <c r="GGJ260" s="29"/>
      <c r="GGK260" s="29"/>
      <c r="GGL260" s="29"/>
      <c r="GGM260" s="29"/>
      <c r="GGN260" s="29"/>
      <c r="GGO260" s="29"/>
      <c r="GGP260" s="29"/>
      <c r="GGQ260" s="29"/>
      <c r="GGR260" s="29"/>
      <c r="GGS260" s="29"/>
      <c r="GGT260" s="29"/>
      <c r="GGU260" s="29"/>
      <c r="GGV260" s="29"/>
      <c r="GGW260" s="29"/>
      <c r="GGX260" s="29"/>
      <c r="GGY260" s="29"/>
      <c r="GGZ260" s="29"/>
      <c r="GHA260" s="29"/>
      <c r="GHB260" s="29"/>
      <c r="GHC260" s="29"/>
      <c r="GHD260" s="29"/>
      <c r="GHE260" s="29"/>
      <c r="GHF260" s="29"/>
      <c r="GHG260" s="29"/>
      <c r="GHH260" s="29"/>
      <c r="GHI260" s="29"/>
      <c r="GHJ260" s="29"/>
      <c r="GHK260" s="29"/>
      <c r="GHL260" s="29"/>
      <c r="GHM260" s="29"/>
      <c r="GHN260" s="29"/>
      <c r="GHO260" s="29"/>
      <c r="GHP260" s="29"/>
      <c r="GHQ260" s="29"/>
      <c r="GHR260" s="29"/>
      <c r="GHS260" s="29"/>
      <c r="GHT260" s="29"/>
      <c r="GHU260" s="29"/>
      <c r="GHV260" s="29"/>
      <c r="GHW260" s="29"/>
      <c r="GHX260" s="29"/>
      <c r="GHY260" s="29"/>
      <c r="GHZ260" s="29"/>
      <c r="GIA260" s="29"/>
      <c r="GIB260" s="29"/>
      <c r="GIC260" s="29"/>
      <c r="GID260" s="29"/>
      <c r="GIE260" s="29"/>
      <c r="GIF260" s="29"/>
      <c r="GIG260" s="29"/>
      <c r="GIH260" s="29"/>
      <c r="GII260" s="29"/>
      <c r="GIJ260" s="29"/>
      <c r="GIK260" s="29"/>
      <c r="GIL260" s="29"/>
      <c r="GIM260" s="29"/>
      <c r="GIN260" s="29"/>
      <c r="GIO260" s="29"/>
      <c r="GIP260" s="29"/>
      <c r="GIQ260" s="29"/>
      <c r="GIR260" s="29"/>
      <c r="GIS260" s="29"/>
      <c r="GIT260" s="29"/>
      <c r="GIU260" s="29"/>
      <c r="GIV260" s="29"/>
      <c r="GIW260" s="29"/>
      <c r="GIX260" s="29"/>
      <c r="GIY260" s="29"/>
      <c r="GIZ260" s="29"/>
      <c r="GJA260" s="29"/>
      <c r="GJB260" s="29"/>
      <c r="GJC260" s="29"/>
      <c r="GJD260" s="29"/>
      <c r="GJE260" s="29"/>
      <c r="GJF260" s="29"/>
      <c r="GJG260" s="29"/>
      <c r="GJH260" s="29"/>
      <c r="GJI260" s="29"/>
      <c r="GJJ260" s="29"/>
      <c r="GJK260" s="29"/>
      <c r="GJL260" s="29"/>
      <c r="GJM260" s="29"/>
      <c r="GJN260" s="29"/>
      <c r="GJO260" s="29"/>
      <c r="GJP260" s="29"/>
      <c r="GJQ260" s="29"/>
      <c r="GJR260" s="29"/>
      <c r="GJS260" s="29"/>
      <c r="GJT260" s="29"/>
      <c r="GJU260" s="29"/>
      <c r="GJV260" s="29"/>
      <c r="GJW260" s="29"/>
      <c r="GJX260" s="29"/>
      <c r="GJY260" s="29"/>
      <c r="GJZ260" s="29"/>
      <c r="GKA260" s="29"/>
      <c r="GKB260" s="29"/>
      <c r="GKC260" s="29"/>
      <c r="GKD260" s="29"/>
      <c r="GKE260" s="29"/>
      <c r="GKF260" s="29"/>
      <c r="GKG260" s="29"/>
      <c r="GKH260" s="29"/>
      <c r="GKI260" s="29"/>
      <c r="GKJ260" s="29"/>
      <c r="GKK260" s="29"/>
      <c r="GKL260" s="29"/>
      <c r="GKM260" s="29"/>
      <c r="GKN260" s="29"/>
      <c r="GKO260" s="29"/>
      <c r="GKP260" s="29"/>
      <c r="GKQ260" s="29"/>
      <c r="GKR260" s="29"/>
      <c r="GKS260" s="29"/>
      <c r="GKT260" s="29"/>
      <c r="GKU260" s="29"/>
      <c r="GKV260" s="29"/>
      <c r="GKW260" s="29"/>
      <c r="GKX260" s="29"/>
      <c r="GKY260" s="29"/>
      <c r="GKZ260" s="29"/>
      <c r="GLA260" s="29"/>
      <c r="GLB260" s="29"/>
      <c r="GLC260" s="29"/>
      <c r="GLD260" s="29"/>
      <c r="GLE260" s="29"/>
      <c r="GLF260" s="29"/>
      <c r="GLG260" s="29"/>
      <c r="GLH260" s="29"/>
      <c r="GLI260" s="29"/>
      <c r="GLJ260" s="29"/>
      <c r="GLK260" s="29"/>
      <c r="GLL260" s="29"/>
      <c r="GLM260" s="29"/>
      <c r="GLN260" s="29"/>
      <c r="GLO260" s="29"/>
      <c r="GLP260" s="29"/>
      <c r="GLQ260" s="29"/>
      <c r="GLR260" s="29"/>
      <c r="GLS260" s="29"/>
      <c r="GLT260" s="29"/>
      <c r="GLU260" s="29"/>
      <c r="GLV260" s="29"/>
      <c r="GLW260" s="29"/>
      <c r="GLX260" s="29"/>
      <c r="GLY260" s="29"/>
      <c r="GLZ260" s="29"/>
      <c r="GMA260" s="29"/>
      <c r="GMB260" s="29"/>
      <c r="GMC260" s="29"/>
      <c r="GMD260" s="29"/>
      <c r="GME260" s="29"/>
      <c r="GMF260" s="29"/>
      <c r="GMG260" s="29"/>
      <c r="GMH260" s="29"/>
      <c r="GMI260" s="29"/>
      <c r="GMJ260" s="29"/>
      <c r="GMK260" s="29"/>
      <c r="GML260" s="29"/>
      <c r="GMM260" s="29"/>
      <c r="GMN260" s="29"/>
      <c r="GMO260" s="29"/>
      <c r="GMP260" s="29"/>
      <c r="GMQ260" s="29"/>
      <c r="GMR260" s="29"/>
      <c r="GMS260" s="29"/>
      <c r="GMT260" s="29"/>
      <c r="GMU260" s="29"/>
      <c r="GMV260" s="29"/>
      <c r="GMW260" s="29"/>
      <c r="GMX260" s="29"/>
      <c r="GMY260" s="29"/>
      <c r="GMZ260" s="29"/>
      <c r="GNA260" s="29"/>
      <c r="GNB260" s="29"/>
      <c r="GNC260" s="29"/>
      <c r="GND260" s="29"/>
      <c r="GNE260" s="29"/>
      <c r="GNF260" s="29"/>
      <c r="GNG260" s="29"/>
      <c r="GNH260" s="29"/>
      <c r="GNI260" s="29"/>
      <c r="GNJ260" s="29"/>
      <c r="GNK260" s="29"/>
      <c r="GNL260" s="29"/>
      <c r="GNM260" s="29"/>
      <c r="GNN260" s="29"/>
      <c r="GNO260" s="29"/>
      <c r="GNP260" s="29"/>
      <c r="GNQ260" s="29"/>
      <c r="GNR260" s="29"/>
      <c r="GNS260" s="29"/>
      <c r="GNT260" s="29"/>
      <c r="GNU260" s="29"/>
      <c r="GNV260" s="29"/>
      <c r="GNW260" s="29"/>
      <c r="GNX260" s="29"/>
      <c r="GNY260" s="29"/>
      <c r="GNZ260" s="29"/>
      <c r="GOA260" s="29"/>
      <c r="GOB260" s="29"/>
      <c r="GOC260" s="29"/>
      <c r="GOD260" s="29"/>
      <c r="GOE260" s="29"/>
      <c r="GOF260" s="29"/>
      <c r="GOG260" s="29"/>
      <c r="GOH260" s="29"/>
      <c r="GOI260" s="29"/>
      <c r="GOJ260" s="29"/>
      <c r="GOK260" s="29"/>
      <c r="GOL260" s="29"/>
      <c r="GOM260" s="29"/>
      <c r="GON260" s="29"/>
      <c r="GOO260" s="29"/>
      <c r="GOP260" s="29"/>
      <c r="GOQ260" s="29"/>
      <c r="GOR260" s="29"/>
      <c r="GOS260" s="29"/>
      <c r="GOT260" s="29"/>
      <c r="GOU260" s="29"/>
      <c r="GOV260" s="29"/>
      <c r="GOW260" s="29"/>
      <c r="GOX260" s="29"/>
      <c r="GOY260" s="29"/>
      <c r="GOZ260" s="29"/>
      <c r="GPA260" s="29"/>
      <c r="GPB260" s="29"/>
      <c r="GPC260" s="29"/>
      <c r="GPD260" s="29"/>
      <c r="GPE260" s="29"/>
      <c r="GPF260" s="29"/>
      <c r="GPG260" s="29"/>
      <c r="GPH260" s="29"/>
      <c r="GPI260" s="29"/>
      <c r="GPJ260" s="29"/>
      <c r="GPK260" s="29"/>
      <c r="GPL260" s="29"/>
      <c r="GPM260" s="29"/>
      <c r="GPN260" s="29"/>
      <c r="GPO260" s="29"/>
      <c r="GPP260" s="29"/>
      <c r="GPQ260" s="29"/>
      <c r="GPR260" s="29"/>
      <c r="GPS260" s="29"/>
      <c r="GPT260" s="29"/>
      <c r="GPU260" s="29"/>
      <c r="GPV260" s="29"/>
      <c r="GPW260" s="29"/>
      <c r="GPX260" s="29"/>
      <c r="GPY260" s="29"/>
      <c r="GPZ260" s="29"/>
      <c r="GQA260" s="29"/>
      <c r="GQB260" s="29"/>
      <c r="GQC260" s="29"/>
      <c r="GQD260" s="29"/>
      <c r="GQE260" s="29"/>
      <c r="GQF260" s="29"/>
      <c r="GQG260" s="29"/>
      <c r="GQH260" s="29"/>
      <c r="GQI260" s="29"/>
      <c r="GQJ260" s="29"/>
      <c r="GQK260" s="29"/>
      <c r="GQL260" s="29"/>
      <c r="GQM260" s="29"/>
      <c r="GQN260" s="29"/>
      <c r="GQO260" s="29"/>
      <c r="GQP260" s="29"/>
      <c r="GQQ260" s="29"/>
      <c r="GQR260" s="29"/>
      <c r="GQS260" s="29"/>
      <c r="GQT260" s="29"/>
      <c r="GQU260" s="29"/>
      <c r="GQV260" s="29"/>
      <c r="GQW260" s="29"/>
      <c r="GQX260" s="29"/>
      <c r="GQY260" s="29"/>
      <c r="GQZ260" s="29"/>
      <c r="GRA260" s="29"/>
      <c r="GRB260" s="29"/>
      <c r="GRC260" s="29"/>
      <c r="GRD260" s="29"/>
      <c r="GRE260" s="29"/>
      <c r="GRF260" s="29"/>
      <c r="GRG260" s="29"/>
      <c r="GRH260" s="29"/>
      <c r="GRI260" s="29"/>
      <c r="GRJ260" s="29"/>
      <c r="GRK260" s="29"/>
      <c r="GRL260" s="29"/>
      <c r="GRM260" s="29"/>
      <c r="GRN260" s="29"/>
      <c r="GRO260" s="29"/>
      <c r="GRP260" s="29"/>
      <c r="GRQ260" s="29"/>
      <c r="GRR260" s="29"/>
      <c r="GRS260" s="29"/>
      <c r="GRT260" s="29"/>
      <c r="GRU260" s="29"/>
      <c r="GRV260" s="29"/>
      <c r="GRW260" s="29"/>
      <c r="GRX260" s="29"/>
      <c r="GRY260" s="29"/>
      <c r="GRZ260" s="29"/>
      <c r="GSA260" s="29"/>
      <c r="GSB260" s="29"/>
      <c r="GSC260" s="29"/>
      <c r="GSD260" s="29"/>
      <c r="GSE260" s="29"/>
      <c r="GSF260" s="29"/>
      <c r="GSG260" s="29"/>
      <c r="GSH260" s="29"/>
      <c r="GSI260" s="29"/>
      <c r="GSJ260" s="29"/>
      <c r="GSK260" s="29"/>
      <c r="GSL260" s="29"/>
      <c r="GSM260" s="29"/>
      <c r="GSN260" s="29"/>
      <c r="GSO260" s="29"/>
      <c r="GSP260" s="29"/>
      <c r="GSQ260" s="29"/>
      <c r="GSR260" s="29"/>
      <c r="GSS260" s="29"/>
      <c r="GST260" s="29"/>
      <c r="GSU260" s="29"/>
      <c r="GSV260" s="29"/>
      <c r="GSW260" s="29"/>
      <c r="GSX260" s="29"/>
      <c r="GSY260" s="29"/>
      <c r="GSZ260" s="29"/>
      <c r="GTA260" s="29"/>
      <c r="GTB260" s="29"/>
      <c r="GTC260" s="29"/>
      <c r="GTD260" s="29"/>
      <c r="GTE260" s="29"/>
      <c r="GTF260" s="29"/>
      <c r="GTG260" s="29"/>
      <c r="GTH260" s="29"/>
      <c r="GTI260" s="29"/>
      <c r="GTJ260" s="29"/>
      <c r="GTK260" s="29"/>
      <c r="GTL260" s="29"/>
      <c r="GTM260" s="29"/>
      <c r="GTN260" s="29"/>
      <c r="GTO260" s="29"/>
      <c r="GTP260" s="29"/>
      <c r="GTQ260" s="29"/>
      <c r="GTR260" s="29"/>
      <c r="GTS260" s="29"/>
      <c r="GTT260" s="29"/>
      <c r="GTU260" s="29"/>
      <c r="GTV260" s="29"/>
      <c r="GTW260" s="29"/>
      <c r="GTX260" s="29"/>
      <c r="GTY260" s="29"/>
      <c r="GTZ260" s="29"/>
      <c r="GUA260" s="29"/>
      <c r="GUB260" s="29"/>
      <c r="GUC260" s="29"/>
      <c r="GUD260" s="29"/>
      <c r="GUE260" s="29"/>
      <c r="GUF260" s="29"/>
      <c r="GUG260" s="29"/>
      <c r="GUH260" s="29"/>
      <c r="GUI260" s="29"/>
      <c r="GUJ260" s="29"/>
      <c r="GUK260" s="29"/>
      <c r="GUL260" s="29"/>
      <c r="GUM260" s="29"/>
      <c r="GUN260" s="29"/>
      <c r="GUO260" s="29"/>
      <c r="GUP260" s="29"/>
      <c r="GUQ260" s="29"/>
      <c r="GUR260" s="29"/>
      <c r="GUS260" s="29"/>
      <c r="GUT260" s="29"/>
      <c r="GUU260" s="29"/>
      <c r="GUV260" s="29"/>
      <c r="GUW260" s="29"/>
      <c r="GUX260" s="29"/>
      <c r="GUY260" s="29"/>
      <c r="GUZ260" s="29"/>
      <c r="GVA260" s="29"/>
      <c r="GVB260" s="29"/>
      <c r="GVC260" s="29"/>
      <c r="GVD260" s="29"/>
      <c r="GVE260" s="29"/>
      <c r="GVF260" s="29"/>
      <c r="GVG260" s="29"/>
      <c r="GVH260" s="29"/>
      <c r="GVI260" s="29"/>
      <c r="GVJ260" s="29"/>
      <c r="GVK260" s="29"/>
      <c r="GVL260" s="29"/>
      <c r="GVM260" s="29"/>
      <c r="GVN260" s="29"/>
      <c r="GVO260" s="29"/>
      <c r="GVP260" s="29"/>
      <c r="GVQ260" s="29"/>
      <c r="GVR260" s="29"/>
      <c r="GVS260" s="29"/>
      <c r="GVT260" s="29"/>
      <c r="GVU260" s="29"/>
      <c r="GVV260" s="29"/>
      <c r="GVW260" s="29"/>
      <c r="GVX260" s="29"/>
      <c r="GVY260" s="29"/>
      <c r="GVZ260" s="29"/>
      <c r="GWA260" s="29"/>
      <c r="GWB260" s="29"/>
      <c r="GWC260" s="29"/>
      <c r="GWD260" s="29"/>
      <c r="GWE260" s="29"/>
      <c r="GWF260" s="29"/>
      <c r="GWG260" s="29"/>
      <c r="GWH260" s="29"/>
      <c r="GWI260" s="29"/>
      <c r="GWJ260" s="29"/>
      <c r="GWK260" s="29"/>
      <c r="GWL260" s="29"/>
      <c r="GWM260" s="29"/>
      <c r="GWN260" s="29"/>
      <c r="GWO260" s="29"/>
      <c r="GWP260" s="29"/>
      <c r="GWQ260" s="29"/>
      <c r="GWR260" s="29"/>
      <c r="GWS260" s="29"/>
      <c r="GWT260" s="29"/>
      <c r="GWU260" s="29"/>
      <c r="GWV260" s="29"/>
      <c r="GWW260" s="29"/>
      <c r="GWX260" s="29"/>
      <c r="GWY260" s="29"/>
      <c r="GWZ260" s="29"/>
      <c r="GXA260" s="29"/>
      <c r="GXB260" s="29"/>
      <c r="GXC260" s="29"/>
      <c r="GXD260" s="29"/>
      <c r="GXE260" s="29"/>
      <c r="GXF260" s="29"/>
      <c r="GXG260" s="29"/>
      <c r="GXH260" s="29"/>
      <c r="GXI260" s="29"/>
      <c r="GXJ260" s="29"/>
      <c r="GXK260" s="29"/>
      <c r="GXL260" s="29"/>
      <c r="GXM260" s="29"/>
      <c r="GXN260" s="29"/>
      <c r="GXO260" s="29"/>
      <c r="GXP260" s="29"/>
      <c r="GXQ260" s="29"/>
      <c r="GXR260" s="29"/>
      <c r="GXS260" s="29"/>
      <c r="GXT260" s="29"/>
      <c r="GXU260" s="29"/>
      <c r="GXV260" s="29"/>
      <c r="GXW260" s="29"/>
      <c r="GXX260" s="29"/>
      <c r="GXY260" s="29"/>
      <c r="GXZ260" s="29"/>
      <c r="GYA260" s="29"/>
      <c r="GYB260" s="29"/>
      <c r="GYC260" s="29"/>
      <c r="GYD260" s="29"/>
      <c r="GYE260" s="29"/>
      <c r="GYF260" s="29"/>
      <c r="GYG260" s="29"/>
      <c r="GYH260" s="29"/>
      <c r="GYI260" s="29"/>
      <c r="GYJ260" s="29"/>
      <c r="GYK260" s="29"/>
      <c r="GYL260" s="29"/>
      <c r="GYM260" s="29"/>
      <c r="GYN260" s="29"/>
      <c r="GYO260" s="29"/>
      <c r="GYP260" s="29"/>
      <c r="GYQ260" s="29"/>
      <c r="GYR260" s="29"/>
      <c r="GYS260" s="29"/>
      <c r="GYT260" s="29"/>
      <c r="GYU260" s="29"/>
      <c r="GYV260" s="29"/>
      <c r="GYW260" s="29"/>
      <c r="GYX260" s="29"/>
      <c r="GYY260" s="29"/>
      <c r="GYZ260" s="29"/>
      <c r="GZA260" s="29"/>
      <c r="GZB260" s="29"/>
      <c r="GZC260" s="29"/>
      <c r="GZD260" s="29"/>
      <c r="GZE260" s="29"/>
      <c r="GZF260" s="29"/>
      <c r="GZG260" s="29"/>
      <c r="GZH260" s="29"/>
      <c r="GZI260" s="29"/>
      <c r="GZJ260" s="29"/>
      <c r="GZK260" s="29"/>
      <c r="GZL260" s="29"/>
      <c r="GZM260" s="29"/>
      <c r="GZN260" s="29"/>
      <c r="GZO260" s="29"/>
      <c r="GZP260" s="29"/>
      <c r="GZQ260" s="29"/>
      <c r="GZR260" s="29"/>
      <c r="GZS260" s="29"/>
      <c r="GZT260" s="29"/>
      <c r="GZU260" s="29"/>
      <c r="GZV260" s="29"/>
      <c r="GZW260" s="29"/>
      <c r="GZX260" s="29"/>
      <c r="GZY260" s="29"/>
      <c r="GZZ260" s="29"/>
      <c r="HAA260" s="29"/>
      <c r="HAB260" s="29"/>
      <c r="HAC260" s="29"/>
      <c r="HAD260" s="29"/>
      <c r="HAE260" s="29"/>
      <c r="HAF260" s="29"/>
      <c r="HAG260" s="29"/>
      <c r="HAH260" s="29"/>
      <c r="HAI260" s="29"/>
      <c r="HAJ260" s="29"/>
      <c r="HAK260" s="29"/>
      <c r="HAL260" s="29"/>
      <c r="HAM260" s="29"/>
      <c r="HAN260" s="29"/>
      <c r="HAO260" s="29"/>
      <c r="HAP260" s="29"/>
      <c r="HAQ260" s="29"/>
      <c r="HAR260" s="29"/>
      <c r="HAS260" s="29"/>
      <c r="HAT260" s="29"/>
      <c r="HAU260" s="29"/>
      <c r="HAV260" s="29"/>
      <c r="HAW260" s="29"/>
      <c r="HAX260" s="29"/>
      <c r="HAY260" s="29"/>
      <c r="HAZ260" s="29"/>
      <c r="HBA260" s="29"/>
      <c r="HBB260" s="29"/>
      <c r="HBC260" s="29"/>
      <c r="HBD260" s="29"/>
      <c r="HBE260" s="29"/>
      <c r="HBF260" s="29"/>
      <c r="HBG260" s="29"/>
      <c r="HBH260" s="29"/>
      <c r="HBI260" s="29"/>
      <c r="HBJ260" s="29"/>
      <c r="HBK260" s="29"/>
      <c r="HBL260" s="29"/>
      <c r="HBM260" s="29"/>
      <c r="HBN260" s="29"/>
      <c r="HBO260" s="29"/>
      <c r="HBP260" s="29"/>
      <c r="HBQ260" s="29"/>
      <c r="HBR260" s="29"/>
      <c r="HBS260" s="29"/>
      <c r="HBT260" s="29"/>
      <c r="HBU260" s="29"/>
      <c r="HBV260" s="29"/>
      <c r="HBW260" s="29"/>
      <c r="HBX260" s="29"/>
      <c r="HBY260" s="29"/>
      <c r="HBZ260" s="29"/>
      <c r="HCA260" s="29"/>
      <c r="HCB260" s="29"/>
      <c r="HCC260" s="29"/>
      <c r="HCD260" s="29"/>
      <c r="HCE260" s="29"/>
      <c r="HCF260" s="29"/>
      <c r="HCG260" s="29"/>
      <c r="HCH260" s="29"/>
      <c r="HCI260" s="29"/>
      <c r="HCJ260" s="29"/>
      <c r="HCK260" s="29"/>
      <c r="HCL260" s="29"/>
      <c r="HCM260" s="29"/>
      <c r="HCN260" s="29"/>
      <c r="HCO260" s="29"/>
      <c r="HCP260" s="29"/>
      <c r="HCQ260" s="29"/>
      <c r="HCR260" s="29"/>
      <c r="HCS260" s="29"/>
      <c r="HCT260" s="29"/>
      <c r="HCU260" s="29"/>
      <c r="HCV260" s="29"/>
      <c r="HCW260" s="29"/>
      <c r="HCX260" s="29"/>
      <c r="HCY260" s="29"/>
      <c r="HCZ260" s="29"/>
      <c r="HDA260" s="29"/>
      <c r="HDB260" s="29"/>
      <c r="HDC260" s="29"/>
      <c r="HDD260" s="29"/>
      <c r="HDE260" s="29"/>
      <c r="HDF260" s="29"/>
      <c r="HDG260" s="29"/>
      <c r="HDH260" s="29"/>
      <c r="HDI260" s="29"/>
      <c r="HDJ260" s="29"/>
      <c r="HDK260" s="29"/>
      <c r="HDL260" s="29"/>
      <c r="HDM260" s="29"/>
      <c r="HDN260" s="29"/>
      <c r="HDO260" s="29"/>
      <c r="HDP260" s="29"/>
      <c r="HDQ260" s="29"/>
      <c r="HDR260" s="29"/>
      <c r="HDS260" s="29"/>
      <c r="HDT260" s="29"/>
      <c r="HDU260" s="29"/>
      <c r="HDV260" s="29"/>
      <c r="HDW260" s="29"/>
      <c r="HDX260" s="29"/>
      <c r="HDY260" s="29"/>
      <c r="HDZ260" s="29"/>
      <c r="HEA260" s="29"/>
      <c r="HEB260" s="29"/>
      <c r="HEC260" s="29"/>
      <c r="HED260" s="29"/>
      <c r="HEE260" s="29"/>
      <c r="HEF260" s="29"/>
      <c r="HEG260" s="29"/>
      <c r="HEH260" s="29"/>
      <c r="HEI260" s="29"/>
      <c r="HEJ260" s="29"/>
      <c r="HEK260" s="29"/>
      <c r="HEL260" s="29"/>
      <c r="HEM260" s="29"/>
      <c r="HEN260" s="29"/>
      <c r="HEO260" s="29"/>
      <c r="HEP260" s="29"/>
      <c r="HEQ260" s="29"/>
      <c r="HER260" s="29"/>
      <c r="HES260" s="29"/>
      <c r="HET260" s="29"/>
      <c r="HEU260" s="29"/>
      <c r="HEV260" s="29"/>
      <c r="HEW260" s="29"/>
      <c r="HEX260" s="29"/>
      <c r="HEY260" s="29"/>
      <c r="HEZ260" s="29"/>
      <c r="HFA260" s="29"/>
      <c r="HFB260" s="29"/>
      <c r="HFC260" s="29"/>
      <c r="HFD260" s="29"/>
      <c r="HFE260" s="29"/>
      <c r="HFF260" s="29"/>
      <c r="HFG260" s="29"/>
      <c r="HFH260" s="29"/>
      <c r="HFI260" s="29"/>
      <c r="HFJ260" s="29"/>
      <c r="HFK260" s="29"/>
      <c r="HFL260" s="29"/>
      <c r="HFM260" s="29"/>
      <c r="HFN260" s="29"/>
      <c r="HFO260" s="29"/>
      <c r="HFP260" s="29"/>
      <c r="HFQ260" s="29"/>
      <c r="HFR260" s="29"/>
      <c r="HFS260" s="29"/>
      <c r="HFT260" s="29"/>
      <c r="HFU260" s="29"/>
      <c r="HFV260" s="29"/>
      <c r="HFW260" s="29"/>
      <c r="HFX260" s="29"/>
      <c r="HFY260" s="29"/>
      <c r="HFZ260" s="29"/>
      <c r="HGA260" s="29"/>
      <c r="HGB260" s="29"/>
      <c r="HGC260" s="29"/>
      <c r="HGD260" s="29"/>
      <c r="HGE260" s="29"/>
      <c r="HGF260" s="29"/>
      <c r="HGG260" s="29"/>
      <c r="HGH260" s="29"/>
      <c r="HGI260" s="29"/>
      <c r="HGJ260" s="29"/>
      <c r="HGK260" s="29"/>
      <c r="HGL260" s="29"/>
      <c r="HGM260" s="29"/>
      <c r="HGN260" s="29"/>
      <c r="HGO260" s="29"/>
      <c r="HGP260" s="29"/>
      <c r="HGQ260" s="29"/>
      <c r="HGR260" s="29"/>
      <c r="HGS260" s="29"/>
      <c r="HGT260" s="29"/>
      <c r="HGU260" s="29"/>
      <c r="HGV260" s="29"/>
      <c r="HGW260" s="29"/>
      <c r="HGX260" s="29"/>
      <c r="HGY260" s="29"/>
      <c r="HGZ260" s="29"/>
      <c r="HHA260" s="29"/>
      <c r="HHB260" s="29"/>
      <c r="HHC260" s="29"/>
      <c r="HHD260" s="29"/>
      <c r="HHE260" s="29"/>
      <c r="HHF260" s="29"/>
      <c r="HHG260" s="29"/>
      <c r="HHH260" s="29"/>
      <c r="HHI260" s="29"/>
      <c r="HHJ260" s="29"/>
      <c r="HHK260" s="29"/>
      <c r="HHL260" s="29"/>
      <c r="HHM260" s="29"/>
      <c r="HHN260" s="29"/>
      <c r="HHO260" s="29"/>
      <c r="HHP260" s="29"/>
      <c r="HHQ260" s="29"/>
      <c r="HHR260" s="29"/>
      <c r="HHS260" s="29"/>
      <c r="HHT260" s="29"/>
      <c r="HHU260" s="29"/>
      <c r="HHV260" s="29"/>
      <c r="HHW260" s="29"/>
      <c r="HHX260" s="29"/>
      <c r="HHY260" s="29"/>
      <c r="HHZ260" s="29"/>
      <c r="HIA260" s="29"/>
      <c r="HIB260" s="29"/>
      <c r="HIC260" s="29"/>
      <c r="HID260" s="29"/>
      <c r="HIE260" s="29"/>
      <c r="HIF260" s="29"/>
      <c r="HIG260" s="29"/>
      <c r="HIH260" s="29"/>
      <c r="HII260" s="29"/>
      <c r="HIJ260" s="29"/>
      <c r="HIK260" s="29"/>
      <c r="HIL260" s="29"/>
      <c r="HIM260" s="29"/>
      <c r="HIN260" s="29"/>
      <c r="HIO260" s="29"/>
      <c r="HIP260" s="29"/>
      <c r="HIQ260" s="29"/>
      <c r="HIR260" s="29"/>
      <c r="HIS260" s="29"/>
      <c r="HIT260" s="29"/>
      <c r="HIU260" s="29"/>
      <c r="HIV260" s="29"/>
      <c r="HIW260" s="29"/>
      <c r="HIX260" s="29"/>
      <c r="HIY260" s="29"/>
      <c r="HIZ260" s="29"/>
      <c r="HJA260" s="29"/>
      <c r="HJB260" s="29"/>
      <c r="HJC260" s="29"/>
      <c r="HJD260" s="29"/>
      <c r="HJE260" s="29"/>
      <c r="HJF260" s="29"/>
      <c r="HJG260" s="29"/>
      <c r="HJH260" s="29"/>
      <c r="HJI260" s="29"/>
      <c r="HJJ260" s="29"/>
      <c r="HJK260" s="29"/>
      <c r="HJL260" s="29"/>
      <c r="HJM260" s="29"/>
      <c r="HJN260" s="29"/>
      <c r="HJO260" s="29"/>
      <c r="HJP260" s="29"/>
      <c r="HJQ260" s="29"/>
      <c r="HJR260" s="29"/>
      <c r="HJS260" s="29"/>
      <c r="HJT260" s="29"/>
      <c r="HJU260" s="29"/>
      <c r="HJV260" s="29"/>
      <c r="HJW260" s="29"/>
      <c r="HJX260" s="29"/>
      <c r="HJY260" s="29"/>
      <c r="HJZ260" s="29"/>
      <c r="HKA260" s="29"/>
      <c r="HKB260" s="29"/>
      <c r="HKC260" s="29"/>
      <c r="HKD260" s="29"/>
      <c r="HKE260" s="29"/>
      <c r="HKF260" s="29"/>
      <c r="HKG260" s="29"/>
      <c r="HKH260" s="29"/>
      <c r="HKI260" s="29"/>
      <c r="HKJ260" s="29"/>
      <c r="HKK260" s="29"/>
      <c r="HKL260" s="29"/>
      <c r="HKM260" s="29"/>
      <c r="HKN260" s="29"/>
      <c r="HKO260" s="29"/>
      <c r="HKP260" s="29"/>
      <c r="HKQ260" s="29"/>
      <c r="HKR260" s="29"/>
      <c r="HKS260" s="29"/>
      <c r="HKT260" s="29"/>
      <c r="HKU260" s="29"/>
      <c r="HKV260" s="29"/>
      <c r="HKW260" s="29"/>
      <c r="HKX260" s="29"/>
      <c r="HKY260" s="29"/>
      <c r="HKZ260" s="29"/>
      <c r="HLA260" s="29"/>
      <c r="HLB260" s="29"/>
      <c r="HLC260" s="29"/>
      <c r="HLD260" s="29"/>
      <c r="HLE260" s="29"/>
      <c r="HLF260" s="29"/>
      <c r="HLG260" s="29"/>
      <c r="HLH260" s="29"/>
      <c r="HLI260" s="29"/>
      <c r="HLJ260" s="29"/>
      <c r="HLK260" s="29"/>
      <c r="HLL260" s="29"/>
      <c r="HLM260" s="29"/>
      <c r="HLN260" s="29"/>
      <c r="HLO260" s="29"/>
      <c r="HLP260" s="29"/>
      <c r="HLQ260" s="29"/>
      <c r="HLR260" s="29"/>
      <c r="HLS260" s="29"/>
      <c r="HLT260" s="29"/>
      <c r="HLU260" s="29"/>
      <c r="HLV260" s="29"/>
      <c r="HLW260" s="29"/>
      <c r="HLX260" s="29"/>
      <c r="HLY260" s="29"/>
      <c r="HLZ260" s="29"/>
      <c r="HMA260" s="29"/>
      <c r="HMB260" s="29"/>
      <c r="HMC260" s="29"/>
      <c r="HMD260" s="29"/>
      <c r="HME260" s="29"/>
      <c r="HMF260" s="29"/>
      <c r="HMG260" s="29"/>
      <c r="HMH260" s="29"/>
      <c r="HMI260" s="29"/>
      <c r="HMJ260" s="29"/>
      <c r="HMK260" s="29"/>
      <c r="HML260" s="29"/>
      <c r="HMM260" s="29"/>
      <c r="HMN260" s="29"/>
      <c r="HMO260" s="29"/>
      <c r="HMP260" s="29"/>
      <c r="HMQ260" s="29"/>
      <c r="HMR260" s="29"/>
      <c r="HMS260" s="29"/>
      <c r="HMT260" s="29"/>
      <c r="HMU260" s="29"/>
      <c r="HMV260" s="29"/>
      <c r="HMW260" s="29"/>
      <c r="HMX260" s="29"/>
      <c r="HMY260" s="29"/>
      <c r="HMZ260" s="29"/>
      <c r="HNA260" s="29"/>
      <c r="HNB260" s="29"/>
      <c r="HNC260" s="29"/>
      <c r="HND260" s="29"/>
      <c r="HNE260" s="29"/>
      <c r="HNF260" s="29"/>
      <c r="HNG260" s="29"/>
      <c r="HNH260" s="29"/>
      <c r="HNI260" s="29"/>
      <c r="HNJ260" s="29"/>
      <c r="HNK260" s="29"/>
      <c r="HNL260" s="29"/>
      <c r="HNM260" s="29"/>
      <c r="HNN260" s="29"/>
      <c r="HNO260" s="29"/>
      <c r="HNP260" s="29"/>
      <c r="HNQ260" s="29"/>
      <c r="HNR260" s="29"/>
      <c r="HNS260" s="29"/>
      <c r="HNT260" s="29"/>
      <c r="HNU260" s="29"/>
      <c r="HNV260" s="29"/>
      <c r="HNW260" s="29"/>
      <c r="HNX260" s="29"/>
      <c r="HNY260" s="29"/>
      <c r="HNZ260" s="29"/>
      <c r="HOA260" s="29"/>
      <c r="HOB260" s="29"/>
      <c r="HOC260" s="29"/>
      <c r="HOD260" s="29"/>
      <c r="HOE260" s="29"/>
      <c r="HOF260" s="29"/>
      <c r="HOG260" s="29"/>
      <c r="HOH260" s="29"/>
      <c r="HOI260" s="29"/>
      <c r="HOJ260" s="29"/>
      <c r="HOK260" s="29"/>
      <c r="HOL260" s="29"/>
      <c r="HOM260" s="29"/>
      <c r="HON260" s="29"/>
      <c r="HOO260" s="29"/>
      <c r="HOP260" s="29"/>
      <c r="HOQ260" s="29"/>
      <c r="HOR260" s="29"/>
      <c r="HOS260" s="29"/>
      <c r="HOT260" s="29"/>
      <c r="HOU260" s="29"/>
      <c r="HOV260" s="29"/>
      <c r="HOW260" s="29"/>
      <c r="HOX260" s="29"/>
      <c r="HOY260" s="29"/>
      <c r="HOZ260" s="29"/>
      <c r="HPA260" s="29"/>
      <c r="HPB260" s="29"/>
      <c r="HPC260" s="29"/>
      <c r="HPD260" s="29"/>
      <c r="HPE260" s="29"/>
      <c r="HPF260" s="29"/>
      <c r="HPG260" s="29"/>
      <c r="HPH260" s="29"/>
      <c r="HPI260" s="29"/>
      <c r="HPJ260" s="29"/>
      <c r="HPK260" s="29"/>
      <c r="HPL260" s="29"/>
      <c r="HPM260" s="29"/>
      <c r="HPN260" s="29"/>
      <c r="HPO260" s="29"/>
      <c r="HPP260" s="29"/>
      <c r="HPQ260" s="29"/>
      <c r="HPR260" s="29"/>
      <c r="HPS260" s="29"/>
      <c r="HPT260" s="29"/>
      <c r="HPU260" s="29"/>
      <c r="HPV260" s="29"/>
      <c r="HPW260" s="29"/>
      <c r="HPX260" s="29"/>
      <c r="HPY260" s="29"/>
      <c r="HPZ260" s="29"/>
      <c r="HQA260" s="29"/>
      <c r="HQB260" s="29"/>
      <c r="HQC260" s="29"/>
      <c r="HQD260" s="29"/>
      <c r="HQE260" s="29"/>
      <c r="HQF260" s="29"/>
      <c r="HQG260" s="29"/>
      <c r="HQH260" s="29"/>
      <c r="HQI260" s="29"/>
      <c r="HQJ260" s="29"/>
      <c r="HQK260" s="29"/>
      <c r="HQL260" s="29"/>
      <c r="HQM260" s="29"/>
      <c r="HQN260" s="29"/>
      <c r="HQO260" s="29"/>
      <c r="HQP260" s="29"/>
      <c r="HQQ260" s="29"/>
      <c r="HQR260" s="29"/>
      <c r="HQS260" s="29"/>
      <c r="HQT260" s="29"/>
      <c r="HQU260" s="29"/>
      <c r="HQV260" s="29"/>
      <c r="HQW260" s="29"/>
      <c r="HQX260" s="29"/>
      <c r="HQY260" s="29"/>
      <c r="HQZ260" s="29"/>
      <c r="HRA260" s="29"/>
      <c r="HRB260" s="29"/>
      <c r="HRC260" s="29"/>
      <c r="HRD260" s="29"/>
      <c r="HRE260" s="29"/>
      <c r="HRF260" s="29"/>
      <c r="HRG260" s="29"/>
      <c r="HRH260" s="29"/>
      <c r="HRI260" s="29"/>
      <c r="HRJ260" s="29"/>
      <c r="HRK260" s="29"/>
      <c r="HRL260" s="29"/>
      <c r="HRM260" s="29"/>
      <c r="HRN260" s="29"/>
      <c r="HRO260" s="29"/>
      <c r="HRP260" s="29"/>
      <c r="HRQ260" s="29"/>
      <c r="HRR260" s="29"/>
      <c r="HRS260" s="29"/>
      <c r="HRT260" s="29"/>
      <c r="HRU260" s="29"/>
      <c r="HRV260" s="29"/>
      <c r="HRW260" s="29"/>
      <c r="HRX260" s="29"/>
      <c r="HRY260" s="29"/>
      <c r="HRZ260" s="29"/>
      <c r="HSA260" s="29"/>
      <c r="HSB260" s="29"/>
      <c r="HSC260" s="29"/>
      <c r="HSD260" s="29"/>
      <c r="HSE260" s="29"/>
      <c r="HSF260" s="29"/>
      <c r="HSG260" s="29"/>
      <c r="HSH260" s="29"/>
      <c r="HSI260" s="29"/>
      <c r="HSJ260" s="29"/>
      <c r="HSK260" s="29"/>
      <c r="HSL260" s="29"/>
      <c r="HSM260" s="29"/>
      <c r="HSN260" s="29"/>
      <c r="HSO260" s="29"/>
      <c r="HSP260" s="29"/>
      <c r="HSQ260" s="29"/>
      <c r="HSR260" s="29"/>
      <c r="HSS260" s="29"/>
      <c r="HST260" s="29"/>
      <c r="HSU260" s="29"/>
      <c r="HSV260" s="29"/>
      <c r="HSW260" s="29"/>
      <c r="HSX260" s="29"/>
      <c r="HSY260" s="29"/>
      <c r="HSZ260" s="29"/>
      <c r="HTA260" s="29"/>
      <c r="HTB260" s="29"/>
      <c r="HTC260" s="29"/>
      <c r="HTD260" s="29"/>
      <c r="HTE260" s="29"/>
      <c r="HTF260" s="29"/>
      <c r="HTG260" s="29"/>
      <c r="HTH260" s="29"/>
      <c r="HTI260" s="29"/>
      <c r="HTJ260" s="29"/>
      <c r="HTK260" s="29"/>
      <c r="HTL260" s="29"/>
      <c r="HTM260" s="29"/>
      <c r="HTN260" s="29"/>
      <c r="HTO260" s="29"/>
      <c r="HTP260" s="29"/>
      <c r="HTQ260" s="29"/>
      <c r="HTR260" s="29"/>
      <c r="HTS260" s="29"/>
      <c r="HTT260" s="29"/>
      <c r="HTU260" s="29"/>
      <c r="HTV260" s="29"/>
      <c r="HTW260" s="29"/>
      <c r="HTX260" s="29"/>
      <c r="HTY260" s="29"/>
      <c r="HTZ260" s="29"/>
      <c r="HUA260" s="29"/>
      <c r="HUB260" s="29"/>
      <c r="HUC260" s="29"/>
      <c r="HUD260" s="29"/>
      <c r="HUE260" s="29"/>
      <c r="HUF260" s="29"/>
      <c r="HUG260" s="29"/>
      <c r="HUH260" s="29"/>
      <c r="HUI260" s="29"/>
      <c r="HUJ260" s="29"/>
      <c r="HUK260" s="29"/>
      <c r="HUL260" s="29"/>
      <c r="HUM260" s="29"/>
      <c r="HUN260" s="29"/>
      <c r="HUO260" s="29"/>
      <c r="HUP260" s="29"/>
      <c r="HUQ260" s="29"/>
      <c r="HUR260" s="29"/>
      <c r="HUS260" s="29"/>
      <c r="HUT260" s="29"/>
      <c r="HUU260" s="29"/>
      <c r="HUV260" s="29"/>
      <c r="HUW260" s="29"/>
      <c r="HUX260" s="29"/>
      <c r="HUY260" s="29"/>
      <c r="HUZ260" s="29"/>
      <c r="HVA260" s="29"/>
      <c r="HVB260" s="29"/>
      <c r="HVC260" s="29"/>
      <c r="HVD260" s="29"/>
      <c r="HVE260" s="29"/>
      <c r="HVF260" s="29"/>
      <c r="HVG260" s="29"/>
      <c r="HVH260" s="29"/>
      <c r="HVI260" s="29"/>
      <c r="HVJ260" s="29"/>
      <c r="HVK260" s="29"/>
      <c r="HVL260" s="29"/>
      <c r="HVM260" s="29"/>
      <c r="HVN260" s="29"/>
      <c r="HVO260" s="29"/>
      <c r="HVP260" s="29"/>
      <c r="HVQ260" s="29"/>
      <c r="HVR260" s="29"/>
      <c r="HVS260" s="29"/>
      <c r="HVT260" s="29"/>
      <c r="HVU260" s="29"/>
      <c r="HVV260" s="29"/>
      <c r="HVW260" s="29"/>
      <c r="HVX260" s="29"/>
      <c r="HVY260" s="29"/>
      <c r="HVZ260" s="29"/>
      <c r="HWA260" s="29"/>
      <c r="HWB260" s="29"/>
      <c r="HWC260" s="29"/>
      <c r="HWD260" s="29"/>
      <c r="HWE260" s="29"/>
      <c r="HWF260" s="29"/>
      <c r="HWG260" s="29"/>
      <c r="HWH260" s="29"/>
      <c r="HWI260" s="29"/>
      <c r="HWJ260" s="29"/>
      <c r="HWK260" s="29"/>
      <c r="HWL260" s="29"/>
      <c r="HWM260" s="29"/>
      <c r="HWN260" s="29"/>
      <c r="HWO260" s="29"/>
      <c r="HWP260" s="29"/>
      <c r="HWQ260" s="29"/>
      <c r="HWR260" s="29"/>
      <c r="HWS260" s="29"/>
      <c r="HWT260" s="29"/>
      <c r="HWU260" s="29"/>
      <c r="HWV260" s="29"/>
      <c r="HWW260" s="29"/>
      <c r="HWX260" s="29"/>
      <c r="HWY260" s="29"/>
      <c r="HWZ260" s="29"/>
      <c r="HXA260" s="29"/>
      <c r="HXB260" s="29"/>
      <c r="HXC260" s="29"/>
      <c r="HXD260" s="29"/>
      <c r="HXE260" s="29"/>
      <c r="HXF260" s="29"/>
      <c r="HXG260" s="29"/>
      <c r="HXH260" s="29"/>
      <c r="HXI260" s="29"/>
      <c r="HXJ260" s="29"/>
      <c r="HXK260" s="29"/>
      <c r="HXL260" s="29"/>
      <c r="HXM260" s="29"/>
      <c r="HXN260" s="29"/>
      <c r="HXO260" s="29"/>
      <c r="HXP260" s="29"/>
      <c r="HXQ260" s="29"/>
      <c r="HXR260" s="29"/>
      <c r="HXS260" s="29"/>
      <c r="HXT260" s="29"/>
      <c r="HXU260" s="29"/>
      <c r="HXV260" s="29"/>
      <c r="HXW260" s="29"/>
      <c r="HXX260" s="29"/>
      <c r="HXY260" s="29"/>
      <c r="HXZ260" s="29"/>
      <c r="HYA260" s="29"/>
      <c r="HYB260" s="29"/>
      <c r="HYC260" s="29"/>
      <c r="HYD260" s="29"/>
      <c r="HYE260" s="29"/>
      <c r="HYF260" s="29"/>
      <c r="HYG260" s="29"/>
      <c r="HYH260" s="29"/>
      <c r="HYI260" s="29"/>
      <c r="HYJ260" s="29"/>
      <c r="HYK260" s="29"/>
      <c r="HYL260" s="29"/>
      <c r="HYM260" s="29"/>
      <c r="HYN260" s="29"/>
      <c r="HYO260" s="29"/>
      <c r="HYP260" s="29"/>
      <c r="HYQ260" s="29"/>
      <c r="HYR260" s="29"/>
      <c r="HYS260" s="29"/>
      <c r="HYT260" s="29"/>
      <c r="HYU260" s="29"/>
      <c r="HYV260" s="29"/>
      <c r="HYW260" s="29"/>
      <c r="HYX260" s="29"/>
      <c r="HYY260" s="29"/>
      <c r="HYZ260" s="29"/>
      <c r="HZA260" s="29"/>
      <c r="HZB260" s="29"/>
      <c r="HZC260" s="29"/>
      <c r="HZD260" s="29"/>
      <c r="HZE260" s="29"/>
      <c r="HZF260" s="29"/>
      <c r="HZG260" s="29"/>
      <c r="HZH260" s="29"/>
      <c r="HZI260" s="29"/>
      <c r="HZJ260" s="29"/>
      <c r="HZK260" s="29"/>
      <c r="HZL260" s="29"/>
      <c r="HZM260" s="29"/>
      <c r="HZN260" s="29"/>
      <c r="HZO260" s="29"/>
      <c r="HZP260" s="29"/>
      <c r="HZQ260" s="29"/>
      <c r="HZR260" s="29"/>
      <c r="HZS260" s="29"/>
      <c r="HZT260" s="29"/>
      <c r="HZU260" s="29"/>
      <c r="HZV260" s="29"/>
      <c r="HZW260" s="29"/>
      <c r="HZX260" s="29"/>
      <c r="HZY260" s="29"/>
      <c r="HZZ260" s="29"/>
      <c r="IAA260" s="29"/>
      <c r="IAB260" s="29"/>
      <c r="IAC260" s="29"/>
      <c r="IAD260" s="29"/>
      <c r="IAE260" s="29"/>
      <c r="IAF260" s="29"/>
      <c r="IAG260" s="29"/>
      <c r="IAH260" s="29"/>
      <c r="IAI260" s="29"/>
      <c r="IAJ260" s="29"/>
      <c r="IAK260" s="29"/>
      <c r="IAL260" s="29"/>
      <c r="IAM260" s="29"/>
      <c r="IAN260" s="29"/>
      <c r="IAO260" s="29"/>
      <c r="IAP260" s="29"/>
      <c r="IAQ260" s="29"/>
      <c r="IAR260" s="29"/>
      <c r="IAS260" s="29"/>
      <c r="IAT260" s="29"/>
      <c r="IAU260" s="29"/>
      <c r="IAV260" s="29"/>
      <c r="IAW260" s="29"/>
      <c r="IAX260" s="29"/>
      <c r="IAY260" s="29"/>
      <c r="IAZ260" s="29"/>
      <c r="IBA260" s="29"/>
      <c r="IBB260" s="29"/>
      <c r="IBC260" s="29"/>
      <c r="IBD260" s="29"/>
      <c r="IBE260" s="29"/>
      <c r="IBF260" s="29"/>
      <c r="IBG260" s="29"/>
      <c r="IBH260" s="29"/>
      <c r="IBI260" s="29"/>
      <c r="IBJ260" s="29"/>
      <c r="IBK260" s="29"/>
      <c r="IBL260" s="29"/>
      <c r="IBM260" s="29"/>
      <c r="IBN260" s="29"/>
      <c r="IBO260" s="29"/>
      <c r="IBP260" s="29"/>
      <c r="IBQ260" s="29"/>
      <c r="IBR260" s="29"/>
      <c r="IBS260" s="29"/>
      <c r="IBT260" s="29"/>
      <c r="IBU260" s="29"/>
      <c r="IBV260" s="29"/>
      <c r="IBW260" s="29"/>
      <c r="IBX260" s="29"/>
      <c r="IBY260" s="29"/>
      <c r="IBZ260" s="29"/>
      <c r="ICA260" s="29"/>
      <c r="ICB260" s="29"/>
      <c r="ICC260" s="29"/>
      <c r="ICD260" s="29"/>
      <c r="ICE260" s="29"/>
      <c r="ICF260" s="29"/>
      <c r="ICG260" s="29"/>
      <c r="ICH260" s="29"/>
      <c r="ICI260" s="29"/>
      <c r="ICJ260" s="29"/>
      <c r="ICK260" s="29"/>
      <c r="ICL260" s="29"/>
      <c r="ICM260" s="29"/>
      <c r="ICN260" s="29"/>
      <c r="ICO260" s="29"/>
      <c r="ICP260" s="29"/>
      <c r="ICQ260" s="29"/>
      <c r="ICR260" s="29"/>
      <c r="ICS260" s="29"/>
      <c r="ICT260" s="29"/>
      <c r="ICU260" s="29"/>
      <c r="ICV260" s="29"/>
      <c r="ICW260" s="29"/>
      <c r="ICX260" s="29"/>
      <c r="ICY260" s="29"/>
      <c r="ICZ260" s="29"/>
      <c r="IDA260" s="29"/>
      <c r="IDB260" s="29"/>
      <c r="IDC260" s="29"/>
      <c r="IDD260" s="29"/>
      <c r="IDE260" s="29"/>
      <c r="IDF260" s="29"/>
      <c r="IDG260" s="29"/>
      <c r="IDH260" s="29"/>
      <c r="IDI260" s="29"/>
      <c r="IDJ260" s="29"/>
      <c r="IDK260" s="29"/>
      <c r="IDL260" s="29"/>
      <c r="IDM260" s="29"/>
      <c r="IDN260" s="29"/>
      <c r="IDO260" s="29"/>
      <c r="IDP260" s="29"/>
      <c r="IDQ260" s="29"/>
      <c r="IDR260" s="29"/>
      <c r="IDS260" s="29"/>
      <c r="IDT260" s="29"/>
      <c r="IDU260" s="29"/>
      <c r="IDV260" s="29"/>
      <c r="IDW260" s="29"/>
      <c r="IDX260" s="29"/>
      <c r="IDY260" s="29"/>
      <c r="IDZ260" s="29"/>
      <c r="IEA260" s="29"/>
      <c r="IEB260" s="29"/>
      <c r="IEC260" s="29"/>
      <c r="IED260" s="29"/>
      <c r="IEE260" s="29"/>
      <c r="IEF260" s="29"/>
      <c r="IEG260" s="29"/>
      <c r="IEH260" s="29"/>
      <c r="IEI260" s="29"/>
      <c r="IEJ260" s="29"/>
      <c r="IEK260" s="29"/>
      <c r="IEL260" s="29"/>
      <c r="IEM260" s="29"/>
      <c r="IEN260" s="29"/>
      <c r="IEO260" s="29"/>
      <c r="IEP260" s="29"/>
      <c r="IEQ260" s="29"/>
      <c r="IER260" s="29"/>
      <c r="IES260" s="29"/>
      <c r="IET260" s="29"/>
      <c r="IEU260" s="29"/>
      <c r="IEV260" s="29"/>
      <c r="IEW260" s="29"/>
      <c r="IEX260" s="29"/>
      <c r="IEY260" s="29"/>
      <c r="IEZ260" s="29"/>
      <c r="IFA260" s="29"/>
      <c r="IFB260" s="29"/>
      <c r="IFC260" s="29"/>
      <c r="IFD260" s="29"/>
      <c r="IFE260" s="29"/>
      <c r="IFF260" s="29"/>
      <c r="IFG260" s="29"/>
      <c r="IFH260" s="29"/>
      <c r="IFI260" s="29"/>
      <c r="IFJ260" s="29"/>
      <c r="IFK260" s="29"/>
      <c r="IFL260" s="29"/>
      <c r="IFM260" s="29"/>
      <c r="IFN260" s="29"/>
      <c r="IFO260" s="29"/>
      <c r="IFP260" s="29"/>
      <c r="IFQ260" s="29"/>
      <c r="IFR260" s="29"/>
      <c r="IFS260" s="29"/>
      <c r="IFT260" s="29"/>
      <c r="IFU260" s="29"/>
      <c r="IFV260" s="29"/>
      <c r="IFW260" s="29"/>
      <c r="IFX260" s="29"/>
      <c r="IFY260" s="29"/>
      <c r="IFZ260" s="29"/>
      <c r="IGA260" s="29"/>
      <c r="IGB260" s="29"/>
      <c r="IGC260" s="29"/>
      <c r="IGD260" s="29"/>
      <c r="IGE260" s="29"/>
      <c r="IGF260" s="29"/>
      <c r="IGG260" s="29"/>
      <c r="IGH260" s="29"/>
      <c r="IGI260" s="29"/>
      <c r="IGJ260" s="29"/>
      <c r="IGK260" s="29"/>
      <c r="IGL260" s="29"/>
      <c r="IGM260" s="29"/>
      <c r="IGN260" s="29"/>
      <c r="IGO260" s="29"/>
      <c r="IGP260" s="29"/>
      <c r="IGQ260" s="29"/>
      <c r="IGR260" s="29"/>
      <c r="IGS260" s="29"/>
      <c r="IGT260" s="29"/>
      <c r="IGU260" s="29"/>
      <c r="IGV260" s="29"/>
      <c r="IGW260" s="29"/>
      <c r="IGX260" s="29"/>
      <c r="IGY260" s="29"/>
      <c r="IGZ260" s="29"/>
      <c r="IHA260" s="29"/>
      <c r="IHB260" s="29"/>
      <c r="IHC260" s="29"/>
      <c r="IHD260" s="29"/>
      <c r="IHE260" s="29"/>
      <c r="IHF260" s="29"/>
      <c r="IHG260" s="29"/>
      <c r="IHH260" s="29"/>
      <c r="IHI260" s="29"/>
      <c r="IHJ260" s="29"/>
      <c r="IHK260" s="29"/>
      <c r="IHL260" s="29"/>
      <c r="IHM260" s="29"/>
      <c r="IHN260" s="29"/>
      <c r="IHO260" s="29"/>
      <c r="IHP260" s="29"/>
      <c r="IHQ260" s="29"/>
      <c r="IHR260" s="29"/>
      <c r="IHS260" s="29"/>
      <c r="IHT260" s="29"/>
      <c r="IHU260" s="29"/>
      <c r="IHV260" s="29"/>
      <c r="IHW260" s="29"/>
      <c r="IHX260" s="29"/>
      <c r="IHY260" s="29"/>
      <c r="IHZ260" s="29"/>
      <c r="IIA260" s="29"/>
      <c r="IIB260" s="29"/>
      <c r="IIC260" s="29"/>
      <c r="IID260" s="29"/>
      <c r="IIE260" s="29"/>
      <c r="IIF260" s="29"/>
      <c r="IIG260" s="29"/>
      <c r="IIH260" s="29"/>
      <c r="III260" s="29"/>
      <c r="IIJ260" s="29"/>
      <c r="IIK260" s="29"/>
      <c r="IIL260" s="29"/>
      <c r="IIM260" s="29"/>
      <c r="IIN260" s="29"/>
      <c r="IIO260" s="29"/>
      <c r="IIP260" s="29"/>
      <c r="IIQ260" s="29"/>
      <c r="IIR260" s="29"/>
      <c r="IIS260" s="29"/>
      <c r="IIT260" s="29"/>
      <c r="IIU260" s="29"/>
      <c r="IIV260" s="29"/>
      <c r="IIW260" s="29"/>
      <c r="IIX260" s="29"/>
      <c r="IIY260" s="29"/>
      <c r="IIZ260" s="29"/>
      <c r="IJA260" s="29"/>
      <c r="IJB260" s="29"/>
      <c r="IJC260" s="29"/>
      <c r="IJD260" s="29"/>
      <c r="IJE260" s="29"/>
      <c r="IJF260" s="29"/>
      <c r="IJG260" s="29"/>
      <c r="IJH260" s="29"/>
      <c r="IJI260" s="29"/>
      <c r="IJJ260" s="29"/>
      <c r="IJK260" s="29"/>
      <c r="IJL260" s="29"/>
      <c r="IJM260" s="29"/>
      <c r="IJN260" s="29"/>
      <c r="IJO260" s="29"/>
      <c r="IJP260" s="29"/>
      <c r="IJQ260" s="29"/>
      <c r="IJR260" s="29"/>
      <c r="IJS260" s="29"/>
      <c r="IJT260" s="29"/>
      <c r="IJU260" s="29"/>
      <c r="IJV260" s="29"/>
      <c r="IJW260" s="29"/>
      <c r="IJX260" s="29"/>
      <c r="IJY260" s="29"/>
      <c r="IJZ260" s="29"/>
      <c r="IKA260" s="29"/>
      <c r="IKB260" s="29"/>
      <c r="IKC260" s="29"/>
      <c r="IKD260" s="29"/>
      <c r="IKE260" s="29"/>
      <c r="IKF260" s="29"/>
      <c r="IKG260" s="29"/>
      <c r="IKH260" s="29"/>
      <c r="IKI260" s="29"/>
      <c r="IKJ260" s="29"/>
      <c r="IKK260" s="29"/>
      <c r="IKL260" s="29"/>
      <c r="IKM260" s="29"/>
      <c r="IKN260" s="29"/>
      <c r="IKO260" s="29"/>
      <c r="IKP260" s="29"/>
      <c r="IKQ260" s="29"/>
      <c r="IKR260" s="29"/>
      <c r="IKS260" s="29"/>
      <c r="IKT260" s="29"/>
      <c r="IKU260" s="29"/>
      <c r="IKV260" s="29"/>
      <c r="IKW260" s="29"/>
      <c r="IKX260" s="29"/>
      <c r="IKY260" s="29"/>
      <c r="IKZ260" s="29"/>
      <c r="ILA260" s="29"/>
      <c r="ILB260" s="29"/>
      <c r="ILC260" s="29"/>
      <c r="ILD260" s="29"/>
      <c r="ILE260" s="29"/>
      <c r="ILF260" s="29"/>
      <c r="ILG260" s="29"/>
      <c r="ILH260" s="29"/>
      <c r="ILI260" s="29"/>
      <c r="ILJ260" s="29"/>
      <c r="ILK260" s="29"/>
      <c r="ILL260" s="29"/>
      <c r="ILM260" s="29"/>
      <c r="ILN260" s="29"/>
      <c r="ILO260" s="29"/>
      <c r="ILP260" s="29"/>
      <c r="ILQ260" s="29"/>
      <c r="ILR260" s="29"/>
      <c r="ILS260" s="29"/>
      <c r="ILT260" s="29"/>
      <c r="ILU260" s="29"/>
      <c r="ILV260" s="29"/>
      <c r="ILW260" s="29"/>
      <c r="ILX260" s="29"/>
      <c r="ILY260" s="29"/>
      <c r="ILZ260" s="29"/>
      <c r="IMA260" s="29"/>
      <c r="IMB260" s="29"/>
      <c r="IMC260" s="29"/>
      <c r="IMD260" s="29"/>
      <c r="IME260" s="29"/>
      <c r="IMF260" s="29"/>
      <c r="IMG260" s="29"/>
      <c r="IMH260" s="29"/>
      <c r="IMI260" s="29"/>
      <c r="IMJ260" s="29"/>
      <c r="IMK260" s="29"/>
      <c r="IML260" s="29"/>
      <c r="IMM260" s="29"/>
      <c r="IMN260" s="29"/>
      <c r="IMO260" s="29"/>
      <c r="IMP260" s="29"/>
      <c r="IMQ260" s="29"/>
      <c r="IMR260" s="29"/>
      <c r="IMS260" s="29"/>
      <c r="IMT260" s="29"/>
      <c r="IMU260" s="29"/>
      <c r="IMV260" s="29"/>
      <c r="IMW260" s="29"/>
      <c r="IMX260" s="29"/>
      <c r="IMY260" s="29"/>
      <c r="IMZ260" s="29"/>
      <c r="INA260" s="29"/>
      <c r="INB260" s="29"/>
      <c r="INC260" s="29"/>
      <c r="IND260" s="29"/>
      <c r="INE260" s="29"/>
      <c r="INF260" s="29"/>
      <c r="ING260" s="29"/>
      <c r="INH260" s="29"/>
      <c r="INI260" s="29"/>
      <c r="INJ260" s="29"/>
      <c r="INK260" s="29"/>
      <c r="INL260" s="29"/>
      <c r="INM260" s="29"/>
      <c r="INN260" s="29"/>
      <c r="INO260" s="29"/>
      <c r="INP260" s="29"/>
      <c r="INQ260" s="29"/>
      <c r="INR260" s="29"/>
      <c r="INS260" s="29"/>
      <c r="INT260" s="29"/>
      <c r="INU260" s="29"/>
      <c r="INV260" s="29"/>
      <c r="INW260" s="29"/>
      <c r="INX260" s="29"/>
      <c r="INY260" s="29"/>
      <c r="INZ260" s="29"/>
      <c r="IOA260" s="29"/>
      <c r="IOB260" s="29"/>
      <c r="IOC260" s="29"/>
      <c r="IOD260" s="29"/>
      <c r="IOE260" s="29"/>
      <c r="IOF260" s="29"/>
      <c r="IOG260" s="29"/>
      <c r="IOH260" s="29"/>
      <c r="IOI260" s="29"/>
      <c r="IOJ260" s="29"/>
      <c r="IOK260" s="29"/>
      <c r="IOL260" s="29"/>
      <c r="IOM260" s="29"/>
      <c r="ION260" s="29"/>
      <c r="IOO260" s="29"/>
      <c r="IOP260" s="29"/>
      <c r="IOQ260" s="29"/>
      <c r="IOR260" s="29"/>
      <c r="IOS260" s="29"/>
      <c r="IOT260" s="29"/>
      <c r="IOU260" s="29"/>
      <c r="IOV260" s="29"/>
      <c r="IOW260" s="29"/>
      <c r="IOX260" s="29"/>
      <c r="IOY260" s="29"/>
      <c r="IOZ260" s="29"/>
      <c r="IPA260" s="29"/>
      <c r="IPB260" s="29"/>
      <c r="IPC260" s="29"/>
      <c r="IPD260" s="29"/>
      <c r="IPE260" s="29"/>
      <c r="IPF260" s="29"/>
      <c r="IPG260" s="29"/>
      <c r="IPH260" s="29"/>
      <c r="IPI260" s="29"/>
      <c r="IPJ260" s="29"/>
      <c r="IPK260" s="29"/>
      <c r="IPL260" s="29"/>
      <c r="IPM260" s="29"/>
      <c r="IPN260" s="29"/>
      <c r="IPO260" s="29"/>
      <c r="IPP260" s="29"/>
      <c r="IPQ260" s="29"/>
      <c r="IPR260" s="29"/>
      <c r="IPS260" s="29"/>
      <c r="IPT260" s="29"/>
      <c r="IPU260" s="29"/>
      <c r="IPV260" s="29"/>
      <c r="IPW260" s="29"/>
      <c r="IPX260" s="29"/>
      <c r="IPY260" s="29"/>
      <c r="IPZ260" s="29"/>
      <c r="IQA260" s="29"/>
      <c r="IQB260" s="29"/>
      <c r="IQC260" s="29"/>
      <c r="IQD260" s="29"/>
      <c r="IQE260" s="29"/>
      <c r="IQF260" s="29"/>
      <c r="IQG260" s="29"/>
      <c r="IQH260" s="29"/>
      <c r="IQI260" s="29"/>
      <c r="IQJ260" s="29"/>
      <c r="IQK260" s="29"/>
      <c r="IQL260" s="29"/>
      <c r="IQM260" s="29"/>
      <c r="IQN260" s="29"/>
      <c r="IQO260" s="29"/>
      <c r="IQP260" s="29"/>
      <c r="IQQ260" s="29"/>
      <c r="IQR260" s="29"/>
      <c r="IQS260" s="29"/>
      <c r="IQT260" s="29"/>
      <c r="IQU260" s="29"/>
      <c r="IQV260" s="29"/>
      <c r="IQW260" s="29"/>
      <c r="IQX260" s="29"/>
      <c r="IQY260" s="29"/>
      <c r="IQZ260" s="29"/>
      <c r="IRA260" s="29"/>
      <c r="IRB260" s="29"/>
      <c r="IRC260" s="29"/>
      <c r="IRD260" s="29"/>
      <c r="IRE260" s="29"/>
      <c r="IRF260" s="29"/>
      <c r="IRG260" s="29"/>
      <c r="IRH260" s="29"/>
      <c r="IRI260" s="29"/>
      <c r="IRJ260" s="29"/>
      <c r="IRK260" s="29"/>
      <c r="IRL260" s="29"/>
      <c r="IRM260" s="29"/>
      <c r="IRN260" s="29"/>
      <c r="IRO260" s="29"/>
      <c r="IRP260" s="29"/>
      <c r="IRQ260" s="29"/>
      <c r="IRR260" s="29"/>
      <c r="IRS260" s="29"/>
      <c r="IRT260" s="29"/>
      <c r="IRU260" s="29"/>
      <c r="IRV260" s="29"/>
      <c r="IRW260" s="29"/>
      <c r="IRX260" s="29"/>
      <c r="IRY260" s="29"/>
      <c r="IRZ260" s="29"/>
      <c r="ISA260" s="29"/>
      <c r="ISB260" s="29"/>
      <c r="ISC260" s="29"/>
      <c r="ISD260" s="29"/>
      <c r="ISE260" s="29"/>
      <c r="ISF260" s="29"/>
      <c r="ISG260" s="29"/>
      <c r="ISH260" s="29"/>
      <c r="ISI260" s="29"/>
      <c r="ISJ260" s="29"/>
      <c r="ISK260" s="29"/>
      <c r="ISL260" s="29"/>
      <c r="ISM260" s="29"/>
      <c r="ISN260" s="29"/>
      <c r="ISO260" s="29"/>
      <c r="ISP260" s="29"/>
      <c r="ISQ260" s="29"/>
      <c r="ISR260" s="29"/>
      <c r="ISS260" s="29"/>
      <c r="IST260" s="29"/>
      <c r="ISU260" s="29"/>
      <c r="ISV260" s="29"/>
      <c r="ISW260" s="29"/>
      <c r="ISX260" s="29"/>
      <c r="ISY260" s="29"/>
      <c r="ISZ260" s="29"/>
      <c r="ITA260" s="29"/>
      <c r="ITB260" s="29"/>
      <c r="ITC260" s="29"/>
      <c r="ITD260" s="29"/>
      <c r="ITE260" s="29"/>
      <c r="ITF260" s="29"/>
      <c r="ITG260" s="29"/>
      <c r="ITH260" s="29"/>
      <c r="ITI260" s="29"/>
      <c r="ITJ260" s="29"/>
      <c r="ITK260" s="29"/>
      <c r="ITL260" s="29"/>
      <c r="ITM260" s="29"/>
      <c r="ITN260" s="29"/>
      <c r="ITO260" s="29"/>
      <c r="ITP260" s="29"/>
      <c r="ITQ260" s="29"/>
      <c r="ITR260" s="29"/>
      <c r="ITS260" s="29"/>
      <c r="ITT260" s="29"/>
      <c r="ITU260" s="29"/>
      <c r="ITV260" s="29"/>
      <c r="ITW260" s="29"/>
      <c r="ITX260" s="29"/>
      <c r="ITY260" s="29"/>
      <c r="ITZ260" s="29"/>
      <c r="IUA260" s="29"/>
      <c r="IUB260" s="29"/>
      <c r="IUC260" s="29"/>
      <c r="IUD260" s="29"/>
      <c r="IUE260" s="29"/>
      <c r="IUF260" s="29"/>
      <c r="IUG260" s="29"/>
      <c r="IUH260" s="29"/>
      <c r="IUI260" s="29"/>
      <c r="IUJ260" s="29"/>
      <c r="IUK260" s="29"/>
      <c r="IUL260" s="29"/>
      <c r="IUM260" s="29"/>
      <c r="IUN260" s="29"/>
      <c r="IUO260" s="29"/>
      <c r="IUP260" s="29"/>
      <c r="IUQ260" s="29"/>
      <c r="IUR260" s="29"/>
      <c r="IUS260" s="29"/>
      <c r="IUT260" s="29"/>
      <c r="IUU260" s="29"/>
      <c r="IUV260" s="29"/>
      <c r="IUW260" s="29"/>
      <c r="IUX260" s="29"/>
      <c r="IUY260" s="29"/>
      <c r="IUZ260" s="29"/>
      <c r="IVA260" s="29"/>
      <c r="IVB260" s="29"/>
      <c r="IVC260" s="29"/>
      <c r="IVD260" s="29"/>
      <c r="IVE260" s="29"/>
      <c r="IVF260" s="29"/>
      <c r="IVG260" s="29"/>
      <c r="IVH260" s="29"/>
      <c r="IVI260" s="29"/>
      <c r="IVJ260" s="29"/>
      <c r="IVK260" s="29"/>
      <c r="IVL260" s="29"/>
      <c r="IVM260" s="29"/>
      <c r="IVN260" s="29"/>
      <c r="IVO260" s="29"/>
      <c r="IVP260" s="29"/>
      <c r="IVQ260" s="29"/>
      <c r="IVR260" s="29"/>
      <c r="IVS260" s="29"/>
      <c r="IVT260" s="29"/>
      <c r="IVU260" s="29"/>
      <c r="IVV260" s="29"/>
      <c r="IVW260" s="29"/>
      <c r="IVX260" s="29"/>
      <c r="IVY260" s="29"/>
      <c r="IVZ260" s="29"/>
      <c r="IWA260" s="29"/>
      <c r="IWB260" s="29"/>
      <c r="IWC260" s="29"/>
      <c r="IWD260" s="29"/>
      <c r="IWE260" s="29"/>
      <c r="IWF260" s="29"/>
      <c r="IWG260" s="29"/>
      <c r="IWH260" s="29"/>
      <c r="IWI260" s="29"/>
      <c r="IWJ260" s="29"/>
      <c r="IWK260" s="29"/>
      <c r="IWL260" s="29"/>
      <c r="IWM260" s="29"/>
      <c r="IWN260" s="29"/>
      <c r="IWO260" s="29"/>
      <c r="IWP260" s="29"/>
      <c r="IWQ260" s="29"/>
      <c r="IWR260" s="29"/>
      <c r="IWS260" s="29"/>
      <c r="IWT260" s="29"/>
      <c r="IWU260" s="29"/>
      <c r="IWV260" s="29"/>
      <c r="IWW260" s="29"/>
      <c r="IWX260" s="29"/>
      <c r="IWY260" s="29"/>
      <c r="IWZ260" s="29"/>
      <c r="IXA260" s="29"/>
      <c r="IXB260" s="29"/>
      <c r="IXC260" s="29"/>
      <c r="IXD260" s="29"/>
      <c r="IXE260" s="29"/>
      <c r="IXF260" s="29"/>
      <c r="IXG260" s="29"/>
      <c r="IXH260" s="29"/>
      <c r="IXI260" s="29"/>
      <c r="IXJ260" s="29"/>
      <c r="IXK260" s="29"/>
      <c r="IXL260" s="29"/>
      <c r="IXM260" s="29"/>
      <c r="IXN260" s="29"/>
      <c r="IXO260" s="29"/>
      <c r="IXP260" s="29"/>
      <c r="IXQ260" s="29"/>
      <c r="IXR260" s="29"/>
      <c r="IXS260" s="29"/>
      <c r="IXT260" s="29"/>
      <c r="IXU260" s="29"/>
      <c r="IXV260" s="29"/>
      <c r="IXW260" s="29"/>
      <c r="IXX260" s="29"/>
      <c r="IXY260" s="29"/>
      <c r="IXZ260" s="29"/>
      <c r="IYA260" s="29"/>
      <c r="IYB260" s="29"/>
      <c r="IYC260" s="29"/>
      <c r="IYD260" s="29"/>
      <c r="IYE260" s="29"/>
      <c r="IYF260" s="29"/>
      <c r="IYG260" s="29"/>
      <c r="IYH260" s="29"/>
      <c r="IYI260" s="29"/>
      <c r="IYJ260" s="29"/>
      <c r="IYK260" s="29"/>
      <c r="IYL260" s="29"/>
      <c r="IYM260" s="29"/>
      <c r="IYN260" s="29"/>
      <c r="IYO260" s="29"/>
      <c r="IYP260" s="29"/>
      <c r="IYQ260" s="29"/>
      <c r="IYR260" s="29"/>
      <c r="IYS260" s="29"/>
      <c r="IYT260" s="29"/>
      <c r="IYU260" s="29"/>
      <c r="IYV260" s="29"/>
      <c r="IYW260" s="29"/>
      <c r="IYX260" s="29"/>
      <c r="IYY260" s="29"/>
      <c r="IYZ260" s="29"/>
      <c r="IZA260" s="29"/>
      <c r="IZB260" s="29"/>
      <c r="IZC260" s="29"/>
      <c r="IZD260" s="29"/>
      <c r="IZE260" s="29"/>
      <c r="IZF260" s="29"/>
      <c r="IZG260" s="29"/>
      <c r="IZH260" s="29"/>
      <c r="IZI260" s="29"/>
      <c r="IZJ260" s="29"/>
      <c r="IZK260" s="29"/>
      <c r="IZL260" s="29"/>
      <c r="IZM260" s="29"/>
      <c r="IZN260" s="29"/>
      <c r="IZO260" s="29"/>
      <c r="IZP260" s="29"/>
      <c r="IZQ260" s="29"/>
      <c r="IZR260" s="29"/>
      <c r="IZS260" s="29"/>
      <c r="IZT260" s="29"/>
      <c r="IZU260" s="29"/>
      <c r="IZV260" s="29"/>
      <c r="IZW260" s="29"/>
      <c r="IZX260" s="29"/>
      <c r="IZY260" s="29"/>
      <c r="IZZ260" s="29"/>
      <c r="JAA260" s="29"/>
      <c r="JAB260" s="29"/>
      <c r="JAC260" s="29"/>
      <c r="JAD260" s="29"/>
      <c r="JAE260" s="29"/>
      <c r="JAF260" s="29"/>
      <c r="JAG260" s="29"/>
      <c r="JAH260" s="29"/>
      <c r="JAI260" s="29"/>
      <c r="JAJ260" s="29"/>
      <c r="JAK260" s="29"/>
      <c r="JAL260" s="29"/>
      <c r="JAM260" s="29"/>
      <c r="JAN260" s="29"/>
      <c r="JAO260" s="29"/>
      <c r="JAP260" s="29"/>
      <c r="JAQ260" s="29"/>
      <c r="JAR260" s="29"/>
      <c r="JAS260" s="29"/>
      <c r="JAT260" s="29"/>
      <c r="JAU260" s="29"/>
      <c r="JAV260" s="29"/>
      <c r="JAW260" s="29"/>
      <c r="JAX260" s="29"/>
      <c r="JAY260" s="29"/>
      <c r="JAZ260" s="29"/>
      <c r="JBA260" s="29"/>
      <c r="JBB260" s="29"/>
      <c r="JBC260" s="29"/>
      <c r="JBD260" s="29"/>
      <c r="JBE260" s="29"/>
      <c r="JBF260" s="29"/>
      <c r="JBG260" s="29"/>
      <c r="JBH260" s="29"/>
      <c r="JBI260" s="29"/>
      <c r="JBJ260" s="29"/>
      <c r="JBK260" s="29"/>
      <c r="JBL260" s="29"/>
      <c r="JBM260" s="29"/>
      <c r="JBN260" s="29"/>
      <c r="JBO260" s="29"/>
      <c r="JBP260" s="29"/>
      <c r="JBQ260" s="29"/>
      <c r="JBR260" s="29"/>
      <c r="JBS260" s="29"/>
      <c r="JBT260" s="29"/>
      <c r="JBU260" s="29"/>
      <c r="JBV260" s="29"/>
      <c r="JBW260" s="29"/>
      <c r="JBX260" s="29"/>
      <c r="JBY260" s="29"/>
      <c r="JBZ260" s="29"/>
      <c r="JCA260" s="29"/>
      <c r="JCB260" s="29"/>
      <c r="JCC260" s="29"/>
      <c r="JCD260" s="29"/>
      <c r="JCE260" s="29"/>
      <c r="JCF260" s="29"/>
      <c r="JCG260" s="29"/>
      <c r="JCH260" s="29"/>
      <c r="JCI260" s="29"/>
      <c r="JCJ260" s="29"/>
      <c r="JCK260" s="29"/>
      <c r="JCL260" s="29"/>
      <c r="JCM260" s="29"/>
      <c r="JCN260" s="29"/>
      <c r="JCO260" s="29"/>
      <c r="JCP260" s="29"/>
      <c r="JCQ260" s="29"/>
      <c r="JCR260" s="29"/>
      <c r="JCS260" s="29"/>
      <c r="JCT260" s="29"/>
      <c r="JCU260" s="29"/>
      <c r="JCV260" s="29"/>
      <c r="JCW260" s="29"/>
      <c r="JCX260" s="29"/>
      <c r="JCY260" s="29"/>
      <c r="JCZ260" s="29"/>
      <c r="JDA260" s="29"/>
      <c r="JDB260" s="29"/>
      <c r="JDC260" s="29"/>
      <c r="JDD260" s="29"/>
      <c r="JDE260" s="29"/>
      <c r="JDF260" s="29"/>
      <c r="JDG260" s="29"/>
      <c r="JDH260" s="29"/>
      <c r="JDI260" s="29"/>
      <c r="JDJ260" s="29"/>
      <c r="JDK260" s="29"/>
      <c r="JDL260" s="29"/>
      <c r="JDM260" s="29"/>
      <c r="JDN260" s="29"/>
      <c r="JDO260" s="29"/>
      <c r="JDP260" s="29"/>
      <c r="JDQ260" s="29"/>
      <c r="JDR260" s="29"/>
      <c r="JDS260" s="29"/>
      <c r="JDT260" s="29"/>
      <c r="JDU260" s="29"/>
      <c r="JDV260" s="29"/>
      <c r="JDW260" s="29"/>
      <c r="JDX260" s="29"/>
      <c r="JDY260" s="29"/>
      <c r="JDZ260" s="29"/>
      <c r="JEA260" s="29"/>
      <c r="JEB260" s="29"/>
      <c r="JEC260" s="29"/>
      <c r="JED260" s="29"/>
      <c r="JEE260" s="29"/>
      <c r="JEF260" s="29"/>
      <c r="JEG260" s="29"/>
      <c r="JEH260" s="29"/>
      <c r="JEI260" s="29"/>
      <c r="JEJ260" s="29"/>
      <c r="JEK260" s="29"/>
      <c r="JEL260" s="29"/>
      <c r="JEM260" s="29"/>
      <c r="JEN260" s="29"/>
      <c r="JEO260" s="29"/>
      <c r="JEP260" s="29"/>
      <c r="JEQ260" s="29"/>
      <c r="JER260" s="29"/>
      <c r="JES260" s="29"/>
      <c r="JET260" s="29"/>
      <c r="JEU260" s="29"/>
      <c r="JEV260" s="29"/>
      <c r="JEW260" s="29"/>
      <c r="JEX260" s="29"/>
      <c r="JEY260" s="29"/>
      <c r="JEZ260" s="29"/>
      <c r="JFA260" s="29"/>
      <c r="JFB260" s="29"/>
      <c r="JFC260" s="29"/>
      <c r="JFD260" s="29"/>
      <c r="JFE260" s="29"/>
      <c r="JFF260" s="29"/>
      <c r="JFG260" s="29"/>
      <c r="JFH260" s="29"/>
      <c r="JFI260" s="29"/>
      <c r="JFJ260" s="29"/>
      <c r="JFK260" s="29"/>
      <c r="JFL260" s="29"/>
      <c r="JFM260" s="29"/>
      <c r="JFN260" s="29"/>
      <c r="JFO260" s="29"/>
      <c r="JFP260" s="29"/>
      <c r="JFQ260" s="29"/>
      <c r="JFR260" s="29"/>
      <c r="JFS260" s="29"/>
      <c r="JFT260" s="29"/>
      <c r="JFU260" s="29"/>
      <c r="JFV260" s="29"/>
      <c r="JFW260" s="29"/>
      <c r="JFX260" s="29"/>
      <c r="JFY260" s="29"/>
      <c r="JFZ260" s="29"/>
      <c r="JGA260" s="29"/>
      <c r="JGB260" s="29"/>
      <c r="JGC260" s="29"/>
      <c r="JGD260" s="29"/>
      <c r="JGE260" s="29"/>
      <c r="JGF260" s="29"/>
      <c r="JGG260" s="29"/>
      <c r="JGH260" s="29"/>
      <c r="JGI260" s="29"/>
      <c r="JGJ260" s="29"/>
      <c r="JGK260" s="29"/>
      <c r="JGL260" s="29"/>
      <c r="JGM260" s="29"/>
      <c r="JGN260" s="29"/>
      <c r="JGO260" s="29"/>
      <c r="JGP260" s="29"/>
      <c r="JGQ260" s="29"/>
      <c r="JGR260" s="29"/>
      <c r="JGS260" s="29"/>
      <c r="JGT260" s="29"/>
      <c r="JGU260" s="29"/>
      <c r="JGV260" s="29"/>
      <c r="JGW260" s="29"/>
      <c r="JGX260" s="29"/>
      <c r="JGY260" s="29"/>
      <c r="JGZ260" s="29"/>
      <c r="JHA260" s="29"/>
      <c r="JHB260" s="29"/>
      <c r="JHC260" s="29"/>
      <c r="JHD260" s="29"/>
      <c r="JHE260" s="29"/>
      <c r="JHF260" s="29"/>
      <c r="JHG260" s="29"/>
      <c r="JHH260" s="29"/>
      <c r="JHI260" s="29"/>
      <c r="JHJ260" s="29"/>
      <c r="JHK260" s="29"/>
      <c r="JHL260" s="29"/>
      <c r="JHM260" s="29"/>
      <c r="JHN260" s="29"/>
      <c r="JHO260" s="29"/>
      <c r="JHP260" s="29"/>
      <c r="JHQ260" s="29"/>
      <c r="JHR260" s="29"/>
      <c r="JHS260" s="29"/>
      <c r="JHT260" s="29"/>
      <c r="JHU260" s="29"/>
      <c r="JHV260" s="29"/>
      <c r="JHW260" s="29"/>
      <c r="JHX260" s="29"/>
      <c r="JHY260" s="29"/>
      <c r="JHZ260" s="29"/>
      <c r="JIA260" s="29"/>
      <c r="JIB260" s="29"/>
      <c r="JIC260" s="29"/>
      <c r="JID260" s="29"/>
      <c r="JIE260" s="29"/>
      <c r="JIF260" s="29"/>
      <c r="JIG260" s="29"/>
      <c r="JIH260" s="29"/>
      <c r="JII260" s="29"/>
      <c r="JIJ260" s="29"/>
      <c r="JIK260" s="29"/>
      <c r="JIL260" s="29"/>
      <c r="JIM260" s="29"/>
      <c r="JIN260" s="29"/>
      <c r="JIO260" s="29"/>
      <c r="JIP260" s="29"/>
      <c r="JIQ260" s="29"/>
      <c r="JIR260" s="29"/>
      <c r="JIS260" s="29"/>
      <c r="JIT260" s="29"/>
      <c r="JIU260" s="29"/>
      <c r="JIV260" s="29"/>
      <c r="JIW260" s="29"/>
      <c r="JIX260" s="29"/>
      <c r="JIY260" s="29"/>
      <c r="JIZ260" s="29"/>
      <c r="JJA260" s="29"/>
      <c r="JJB260" s="29"/>
      <c r="JJC260" s="29"/>
      <c r="JJD260" s="29"/>
      <c r="JJE260" s="29"/>
      <c r="JJF260" s="29"/>
      <c r="JJG260" s="29"/>
      <c r="JJH260" s="29"/>
      <c r="JJI260" s="29"/>
      <c r="JJJ260" s="29"/>
      <c r="JJK260" s="29"/>
      <c r="JJL260" s="29"/>
      <c r="JJM260" s="29"/>
      <c r="JJN260" s="29"/>
      <c r="JJO260" s="29"/>
      <c r="JJP260" s="29"/>
      <c r="JJQ260" s="29"/>
      <c r="JJR260" s="29"/>
      <c r="JJS260" s="29"/>
      <c r="JJT260" s="29"/>
      <c r="JJU260" s="29"/>
      <c r="JJV260" s="29"/>
      <c r="JJW260" s="29"/>
      <c r="JJX260" s="29"/>
      <c r="JJY260" s="29"/>
      <c r="JJZ260" s="29"/>
      <c r="JKA260" s="29"/>
      <c r="JKB260" s="29"/>
      <c r="JKC260" s="29"/>
      <c r="JKD260" s="29"/>
      <c r="JKE260" s="29"/>
      <c r="JKF260" s="29"/>
      <c r="JKG260" s="29"/>
      <c r="JKH260" s="29"/>
      <c r="JKI260" s="29"/>
      <c r="JKJ260" s="29"/>
      <c r="JKK260" s="29"/>
      <c r="JKL260" s="29"/>
      <c r="JKM260" s="29"/>
      <c r="JKN260" s="29"/>
      <c r="JKO260" s="29"/>
      <c r="JKP260" s="29"/>
      <c r="JKQ260" s="29"/>
      <c r="JKR260" s="29"/>
      <c r="JKS260" s="29"/>
      <c r="JKT260" s="29"/>
      <c r="JKU260" s="29"/>
      <c r="JKV260" s="29"/>
      <c r="JKW260" s="29"/>
      <c r="JKX260" s="29"/>
      <c r="JKY260" s="29"/>
      <c r="JKZ260" s="29"/>
      <c r="JLA260" s="29"/>
      <c r="JLB260" s="29"/>
      <c r="JLC260" s="29"/>
      <c r="JLD260" s="29"/>
      <c r="JLE260" s="29"/>
      <c r="JLF260" s="29"/>
      <c r="JLG260" s="29"/>
      <c r="JLH260" s="29"/>
      <c r="JLI260" s="29"/>
      <c r="JLJ260" s="29"/>
      <c r="JLK260" s="29"/>
      <c r="JLL260" s="29"/>
      <c r="JLM260" s="29"/>
      <c r="JLN260" s="29"/>
      <c r="JLO260" s="29"/>
      <c r="JLP260" s="29"/>
      <c r="JLQ260" s="29"/>
      <c r="JLR260" s="29"/>
      <c r="JLS260" s="29"/>
      <c r="JLT260" s="29"/>
      <c r="JLU260" s="29"/>
      <c r="JLV260" s="29"/>
      <c r="JLW260" s="29"/>
      <c r="JLX260" s="29"/>
      <c r="JLY260" s="29"/>
      <c r="JLZ260" s="29"/>
      <c r="JMA260" s="29"/>
      <c r="JMB260" s="29"/>
      <c r="JMC260" s="29"/>
      <c r="JMD260" s="29"/>
      <c r="JME260" s="29"/>
      <c r="JMF260" s="29"/>
      <c r="JMG260" s="29"/>
      <c r="JMH260" s="29"/>
      <c r="JMI260" s="29"/>
      <c r="JMJ260" s="29"/>
      <c r="JMK260" s="29"/>
      <c r="JML260" s="29"/>
      <c r="JMM260" s="29"/>
      <c r="JMN260" s="29"/>
      <c r="JMO260" s="29"/>
      <c r="JMP260" s="29"/>
      <c r="JMQ260" s="29"/>
      <c r="JMR260" s="29"/>
      <c r="JMS260" s="29"/>
      <c r="JMT260" s="29"/>
      <c r="JMU260" s="29"/>
      <c r="JMV260" s="29"/>
      <c r="JMW260" s="29"/>
      <c r="JMX260" s="29"/>
      <c r="JMY260" s="29"/>
      <c r="JMZ260" s="29"/>
      <c r="JNA260" s="29"/>
      <c r="JNB260" s="29"/>
      <c r="JNC260" s="29"/>
      <c r="JND260" s="29"/>
      <c r="JNE260" s="29"/>
      <c r="JNF260" s="29"/>
      <c r="JNG260" s="29"/>
      <c r="JNH260" s="29"/>
      <c r="JNI260" s="29"/>
      <c r="JNJ260" s="29"/>
      <c r="JNK260" s="29"/>
      <c r="JNL260" s="29"/>
      <c r="JNM260" s="29"/>
      <c r="JNN260" s="29"/>
      <c r="JNO260" s="29"/>
      <c r="JNP260" s="29"/>
      <c r="JNQ260" s="29"/>
      <c r="JNR260" s="29"/>
      <c r="JNS260" s="29"/>
      <c r="JNT260" s="29"/>
      <c r="JNU260" s="29"/>
      <c r="JNV260" s="29"/>
      <c r="JNW260" s="29"/>
      <c r="JNX260" s="29"/>
      <c r="JNY260" s="29"/>
      <c r="JNZ260" s="29"/>
      <c r="JOA260" s="29"/>
      <c r="JOB260" s="29"/>
      <c r="JOC260" s="29"/>
      <c r="JOD260" s="29"/>
      <c r="JOE260" s="29"/>
      <c r="JOF260" s="29"/>
      <c r="JOG260" s="29"/>
      <c r="JOH260" s="29"/>
      <c r="JOI260" s="29"/>
      <c r="JOJ260" s="29"/>
      <c r="JOK260" s="29"/>
      <c r="JOL260" s="29"/>
      <c r="JOM260" s="29"/>
      <c r="JON260" s="29"/>
      <c r="JOO260" s="29"/>
      <c r="JOP260" s="29"/>
      <c r="JOQ260" s="29"/>
      <c r="JOR260" s="29"/>
      <c r="JOS260" s="29"/>
      <c r="JOT260" s="29"/>
      <c r="JOU260" s="29"/>
      <c r="JOV260" s="29"/>
      <c r="JOW260" s="29"/>
      <c r="JOX260" s="29"/>
      <c r="JOY260" s="29"/>
      <c r="JOZ260" s="29"/>
      <c r="JPA260" s="29"/>
      <c r="JPB260" s="29"/>
      <c r="JPC260" s="29"/>
      <c r="JPD260" s="29"/>
      <c r="JPE260" s="29"/>
      <c r="JPF260" s="29"/>
      <c r="JPG260" s="29"/>
      <c r="JPH260" s="29"/>
      <c r="JPI260" s="29"/>
      <c r="JPJ260" s="29"/>
      <c r="JPK260" s="29"/>
      <c r="JPL260" s="29"/>
      <c r="JPM260" s="29"/>
      <c r="JPN260" s="29"/>
      <c r="JPO260" s="29"/>
      <c r="JPP260" s="29"/>
      <c r="JPQ260" s="29"/>
      <c r="JPR260" s="29"/>
      <c r="JPS260" s="29"/>
      <c r="JPT260" s="29"/>
      <c r="JPU260" s="29"/>
      <c r="JPV260" s="29"/>
      <c r="JPW260" s="29"/>
      <c r="JPX260" s="29"/>
      <c r="JPY260" s="29"/>
      <c r="JPZ260" s="29"/>
      <c r="JQA260" s="29"/>
      <c r="JQB260" s="29"/>
      <c r="JQC260" s="29"/>
      <c r="JQD260" s="29"/>
      <c r="JQE260" s="29"/>
      <c r="JQF260" s="29"/>
      <c r="JQG260" s="29"/>
      <c r="JQH260" s="29"/>
      <c r="JQI260" s="29"/>
      <c r="JQJ260" s="29"/>
      <c r="JQK260" s="29"/>
      <c r="JQL260" s="29"/>
      <c r="JQM260" s="29"/>
      <c r="JQN260" s="29"/>
      <c r="JQO260" s="29"/>
      <c r="JQP260" s="29"/>
      <c r="JQQ260" s="29"/>
      <c r="JQR260" s="29"/>
      <c r="JQS260" s="29"/>
      <c r="JQT260" s="29"/>
      <c r="JQU260" s="29"/>
      <c r="JQV260" s="29"/>
      <c r="JQW260" s="29"/>
      <c r="JQX260" s="29"/>
      <c r="JQY260" s="29"/>
      <c r="JQZ260" s="29"/>
      <c r="JRA260" s="29"/>
      <c r="JRB260" s="29"/>
      <c r="JRC260" s="29"/>
      <c r="JRD260" s="29"/>
      <c r="JRE260" s="29"/>
      <c r="JRF260" s="29"/>
      <c r="JRG260" s="29"/>
      <c r="JRH260" s="29"/>
      <c r="JRI260" s="29"/>
      <c r="JRJ260" s="29"/>
      <c r="JRK260" s="29"/>
      <c r="JRL260" s="29"/>
      <c r="JRM260" s="29"/>
      <c r="JRN260" s="29"/>
      <c r="JRO260" s="29"/>
      <c r="JRP260" s="29"/>
      <c r="JRQ260" s="29"/>
      <c r="JRR260" s="29"/>
      <c r="JRS260" s="29"/>
      <c r="JRT260" s="29"/>
      <c r="JRU260" s="29"/>
      <c r="JRV260" s="29"/>
      <c r="JRW260" s="29"/>
      <c r="JRX260" s="29"/>
      <c r="JRY260" s="29"/>
      <c r="JRZ260" s="29"/>
      <c r="JSA260" s="29"/>
      <c r="JSB260" s="29"/>
      <c r="JSC260" s="29"/>
      <c r="JSD260" s="29"/>
      <c r="JSE260" s="29"/>
      <c r="JSF260" s="29"/>
      <c r="JSG260" s="29"/>
      <c r="JSH260" s="29"/>
      <c r="JSI260" s="29"/>
      <c r="JSJ260" s="29"/>
      <c r="JSK260" s="29"/>
      <c r="JSL260" s="29"/>
      <c r="JSM260" s="29"/>
      <c r="JSN260" s="29"/>
      <c r="JSO260" s="29"/>
      <c r="JSP260" s="29"/>
      <c r="JSQ260" s="29"/>
      <c r="JSR260" s="29"/>
      <c r="JSS260" s="29"/>
      <c r="JST260" s="29"/>
      <c r="JSU260" s="29"/>
      <c r="JSV260" s="29"/>
      <c r="JSW260" s="29"/>
      <c r="JSX260" s="29"/>
      <c r="JSY260" s="29"/>
      <c r="JSZ260" s="29"/>
      <c r="JTA260" s="29"/>
      <c r="JTB260" s="29"/>
      <c r="JTC260" s="29"/>
      <c r="JTD260" s="29"/>
      <c r="JTE260" s="29"/>
      <c r="JTF260" s="29"/>
      <c r="JTG260" s="29"/>
      <c r="JTH260" s="29"/>
      <c r="JTI260" s="29"/>
      <c r="JTJ260" s="29"/>
      <c r="JTK260" s="29"/>
      <c r="JTL260" s="29"/>
      <c r="JTM260" s="29"/>
      <c r="JTN260" s="29"/>
      <c r="JTO260" s="29"/>
      <c r="JTP260" s="29"/>
      <c r="JTQ260" s="29"/>
      <c r="JTR260" s="29"/>
      <c r="JTS260" s="29"/>
      <c r="JTT260" s="29"/>
      <c r="JTU260" s="29"/>
      <c r="JTV260" s="29"/>
      <c r="JTW260" s="29"/>
      <c r="JTX260" s="29"/>
      <c r="JTY260" s="29"/>
      <c r="JTZ260" s="29"/>
      <c r="JUA260" s="29"/>
      <c r="JUB260" s="29"/>
      <c r="JUC260" s="29"/>
      <c r="JUD260" s="29"/>
      <c r="JUE260" s="29"/>
      <c r="JUF260" s="29"/>
      <c r="JUG260" s="29"/>
      <c r="JUH260" s="29"/>
      <c r="JUI260" s="29"/>
      <c r="JUJ260" s="29"/>
      <c r="JUK260" s="29"/>
      <c r="JUL260" s="29"/>
      <c r="JUM260" s="29"/>
      <c r="JUN260" s="29"/>
      <c r="JUO260" s="29"/>
      <c r="JUP260" s="29"/>
      <c r="JUQ260" s="29"/>
      <c r="JUR260" s="29"/>
      <c r="JUS260" s="29"/>
      <c r="JUT260" s="29"/>
      <c r="JUU260" s="29"/>
      <c r="JUV260" s="29"/>
      <c r="JUW260" s="29"/>
      <c r="JUX260" s="29"/>
      <c r="JUY260" s="29"/>
      <c r="JUZ260" s="29"/>
      <c r="JVA260" s="29"/>
      <c r="JVB260" s="29"/>
      <c r="JVC260" s="29"/>
      <c r="JVD260" s="29"/>
      <c r="JVE260" s="29"/>
      <c r="JVF260" s="29"/>
      <c r="JVG260" s="29"/>
      <c r="JVH260" s="29"/>
      <c r="JVI260" s="29"/>
      <c r="JVJ260" s="29"/>
      <c r="JVK260" s="29"/>
      <c r="JVL260" s="29"/>
      <c r="JVM260" s="29"/>
      <c r="JVN260" s="29"/>
      <c r="JVO260" s="29"/>
      <c r="JVP260" s="29"/>
      <c r="JVQ260" s="29"/>
      <c r="JVR260" s="29"/>
      <c r="JVS260" s="29"/>
      <c r="JVT260" s="29"/>
      <c r="JVU260" s="29"/>
      <c r="JVV260" s="29"/>
      <c r="JVW260" s="29"/>
      <c r="JVX260" s="29"/>
      <c r="JVY260" s="29"/>
      <c r="JVZ260" s="29"/>
      <c r="JWA260" s="29"/>
      <c r="JWB260" s="29"/>
      <c r="JWC260" s="29"/>
      <c r="JWD260" s="29"/>
      <c r="JWE260" s="29"/>
      <c r="JWF260" s="29"/>
      <c r="JWG260" s="29"/>
      <c r="JWH260" s="29"/>
      <c r="JWI260" s="29"/>
      <c r="JWJ260" s="29"/>
      <c r="JWK260" s="29"/>
      <c r="JWL260" s="29"/>
      <c r="JWM260" s="29"/>
      <c r="JWN260" s="29"/>
      <c r="JWO260" s="29"/>
      <c r="JWP260" s="29"/>
      <c r="JWQ260" s="29"/>
      <c r="JWR260" s="29"/>
      <c r="JWS260" s="29"/>
      <c r="JWT260" s="29"/>
      <c r="JWU260" s="29"/>
      <c r="JWV260" s="29"/>
      <c r="JWW260" s="29"/>
      <c r="JWX260" s="29"/>
      <c r="JWY260" s="29"/>
      <c r="JWZ260" s="29"/>
      <c r="JXA260" s="29"/>
      <c r="JXB260" s="29"/>
      <c r="JXC260" s="29"/>
      <c r="JXD260" s="29"/>
      <c r="JXE260" s="29"/>
      <c r="JXF260" s="29"/>
      <c r="JXG260" s="29"/>
      <c r="JXH260" s="29"/>
      <c r="JXI260" s="29"/>
      <c r="JXJ260" s="29"/>
      <c r="JXK260" s="29"/>
      <c r="JXL260" s="29"/>
      <c r="JXM260" s="29"/>
      <c r="JXN260" s="29"/>
      <c r="JXO260" s="29"/>
      <c r="JXP260" s="29"/>
      <c r="JXQ260" s="29"/>
      <c r="JXR260" s="29"/>
      <c r="JXS260" s="29"/>
      <c r="JXT260" s="29"/>
      <c r="JXU260" s="29"/>
      <c r="JXV260" s="29"/>
      <c r="JXW260" s="29"/>
      <c r="JXX260" s="29"/>
      <c r="JXY260" s="29"/>
      <c r="JXZ260" s="29"/>
      <c r="JYA260" s="29"/>
      <c r="JYB260" s="29"/>
      <c r="JYC260" s="29"/>
      <c r="JYD260" s="29"/>
      <c r="JYE260" s="29"/>
      <c r="JYF260" s="29"/>
      <c r="JYG260" s="29"/>
      <c r="JYH260" s="29"/>
      <c r="JYI260" s="29"/>
      <c r="JYJ260" s="29"/>
      <c r="JYK260" s="29"/>
      <c r="JYL260" s="29"/>
      <c r="JYM260" s="29"/>
      <c r="JYN260" s="29"/>
      <c r="JYO260" s="29"/>
      <c r="JYP260" s="29"/>
      <c r="JYQ260" s="29"/>
      <c r="JYR260" s="29"/>
      <c r="JYS260" s="29"/>
      <c r="JYT260" s="29"/>
      <c r="JYU260" s="29"/>
      <c r="JYV260" s="29"/>
      <c r="JYW260" s="29"/>
      <c r="JYX260" s="29"/>
      <c r="JYY260" s="29"/>
      <c r="JYZ260" s="29"/>
      <c r="JZA260" s="29"/>
      <c r="JZB260" s="29"/>
      <c r="JZC260" s="29"/>
      <c r="JZD260" s="29"/>
      <c r="JZE260" s="29"/>
      <c r="JZF260" s="29"/>
      <c r="JZG260" s="29"/>
      <c r="JZH260" s="29"/>
      <c r="JZI260" s="29"/>
      <c r="JZJ260" s="29"/>
      <c r="JZK260" s="29"/>
      <c r="JZL260" s="29"/>
      <c r="JZM260" s="29"/>
      <c r="JZN260" s="29"/>
      <c r="JZO260" s="29"/>
      <c r="JZP260" s="29"/>
      <c r="JZQ260" s="29"/>
      <c r="JZR260" s="29"/>
      <c r="JZS260" s="29"/>
      <c r="JZT260" s="29"/>
      <c r="JZU260" s="29"/>
      <c r="JZV260" s="29"/>
      <c r="JZW260" s="29"/>
      <c r="JZX260" s="29"/>
      <c r="JZY260" s="29"/>
      <c r="JZZ260" s="29"/>
      <c r="KAA260" s="29"/>
      <c r="KAB260" s="29"/>
      <c r="KAC260" s="29"/>
      <c r="KAD260" s="29"/>
      <c r="KAE260" s="29"/>
      <c r="KAF260" s="29"/>
      <c r="KAG260" s="29"/>
      <c r="KAH260" s="29"/>
      <c r="KAI260" s="29"/>
      <c r="KAJ260" s="29"/>
      <c r="KAK260" s="29"/>
      <c r="KAL260" s="29"/>
      <c r="KAM260" s="29"/>
      <c r="KAN260" s="29"/>
      <c r="KAO260" s="29"/>
      <c r="KAP260" s="29"/>
      <c r="KAQ260" s="29"/>
      <c r="KAR260" s="29"/>
      <c r="KAS260" s="29"/>
      <c r="KAT260" s="29"/>
      <c r="KAU260" s="29"/>
      <c r="KAV260" s="29"/>
      <c r="KAW260" s="29"/>
      <c r="KAX260" s="29"/>
      <c r="KAY260" s="29"/>
      <c r="KAZ260" s="29"/>
      <c r="KBA260" s="29"/>
      <c r="KBB260" s="29"/>
      <c r="KBC260" s="29"/>
      <c r="KBD260" s="29"/>
      <c r="KBE260" s="29"/>
      <c r="KBF260" s="29"/>
      <c r="KBG260" s="29"/>
      <c r="KBH260" s="29"/>
      <c r="KBI260" s="29"/>
      <c r="KBJ260" s="29"/>
      <c r="KBK260" s="29"/>
      <c r="KBL260" s="29"/>
      <c r="KBM260" s="29"/>
      <c r="KBN260" s="29"/>
      <c r="KBO260" s="29"/>
      <c r="KBP260" s="29"/>
      <c r="KBQ260" s="29"/>
      <c r="KBR260" s="29"/>
      <c r="KBS260" s="29"/>
      <c r="KBT260" s="29"/>
      <c r="KBU260" s="29"/>
      <c r="KBV260" s="29"/>
      <c r="KBW260" s="29"/>
      <c r="KBX260" s="29"/>
      <c r="KBY260" s="29"/>
      <c r="KBZ260" s="29"/>
      <c r="KCA260" s="29"/>
      <c r="KCB260" s="29"/>
      <c r="KCC260" s="29"/>
      <c r="KCD260" s="29"/>
      <c r="KCE260" s="29"/>
      <c r="KCF260" s="29"/>
      <c r="KCG260" s="29"/>
      <c r="KCH260" s="29"/>
      <c r="KCI260" s="29"/>
      <c r="KCJ260" s="29"/>
      <c r="KCK260" s="29"/>
      <c r="KCL260" s="29"/>
      <c r="KCM260" s="29"/>
      <c r="KCN260" s="29"/>
      <c r="KCO260" s="29"/>
      <c r="KCP260" s="29"/>
      <c r="KCQ260" s="29"/>
      <c r="KCR260" s="29"/>
      <c r="KCS260" s="29"/>
      <c r="KCT260" s="29"/>
      <c r="KCU260" s="29"/>
      <c r="KCV260" s="29"/>
      <c r="KCW260" s="29"/>
      <c r="KCX260" s="29"/>
      <c r="KCY260" s="29"/>
      <c r="KCZ260" s="29"/>
      <c r="KDA260" s="29"/>
      <c r="KDB260" s="29"/>
      <c r="KDC260" s="29"/>
      <c r="KDD260" s="29"/>
      <c r="KDE260" s="29"/>
      <c r="KDF260" s="29"/>
      <c r="KDG260" s="29"/>
      <c r="KDH260" s="29"/>
      <c r="KDI260" s="29"/>
      <c r="KDJ260" s="29"/>
      <c r="KDK260" s="29"/>
      <c r="KDL260" s="29"/>
      <c r="KDM260" s="29"/>
      <c r="KDN260" s="29"/>
      <c r="KDO260" s="29"/>
      <c r="KDP260" s="29"/>
      <c r="KDQ260" s="29"/>
      <c r="KDR260" s="29"/>
      <c r="KDS260" s="29"/>
      <c r="KDT260" s="29"/>
      <c r="KDU260" s="29"/>
      <c r="KDV260" s="29"/>
      <c r="KDW260" s="29"/>
      <c r="KDX260" s="29"/>
      <c r="KDY260" s="29"/>
      <c r="KDZ260" s="29"/>
      <c r="KEA260" s="29"/>
      <c r="KEB260" s="29"/>
      <c r="KEC260" s="29"/>
      <c r="KED260" s="29"/>
      <c r="KEE260" s="29"/>
      <c r="KEF260" s="29"/>
      <c r="KEG260" s="29"/>
      <c r="KEH260" s="29"/>
      <c r="KEI260" s="29"/>
      <c r="KEJ260" s="29"/>
      <c r="KEK260" s="29"/>
      <c r="KEL260" s="29"/>
      <c r="KEM260" s="29"/>
      <c r="KEN260" s="29"/>
      <c r="KEO260" s="29"/>
      <c r="KEP260" s="29"/>
      <c r="KEQ260" s="29"/>
      <c r="KER260" s="29"/>
      <c r="KES260" s="29"/>
      <c r="KET260" s="29"/>
      <c r="KEU260" s="29"/>
      <c r="KEV260" s="29"/>
      <c r="KEW260" s="29"/>
      <c r="KEX260" s="29"/>
      <c r="KEY260" s="29"/>
      <c r="KEZ260" s="29"/>
      <c r="KFA260" s="29"/>
      <c r="KFB260" s="29"/>
      <c r="KFC260" s="29"/>
      <c r="KFD260" s="29"/>
      <c r="KFE260" s="29"/>
      <c r="KFF260" s="29"/>
      <c r="KFG260" s="29"/>
      <c r="KFH260" s="29"/>
      <c r="KFI260" s="29"/>
      <c r="KFJ260" s="29"/>
      <c r="KFK260" s="29"/>
      <c r="KFL260" s="29"/>
      <c r="KFM260" s="29"/>
      <c r="KFN260" s="29"/>
      <c r="KFO260" s="29"/>
      <c r="KFP260" s="29"/>
      <c r="KFQ260" s="29"/>
      <c r="KFR260" s="29"/>
      <c r="KFS260" s="29"/>
      <c r="KFT260" s="29"/>
      <c r="KFU260" s="29"/>
      <c r="KFV260" s="29"/>
      <c r="KFW260" s="29"/>
      <c r="KFX260" s="29"/>
      <c r="KFY260" s="29"/>
      <c r="KFZ260" s="29"/>
      <c r="KGA260" s="29"/>
      <c r="KGB260" s="29"/>
      <c r="KGC260" s="29"/>
      <c r="KGD260" s="29"/>
      <c r="KGE260" s="29"/>
      <c r="KGF260" s="29"/>
      <c r="KGG260" s="29"/>
      <c r="KGH260" s="29"/>
      <c r="KGI260" s="29"/>
      <c r="KGJ260" s="29"/>
      <c r="KGK260" s="29"/>
      <c r="KGL260" s="29"/>
      <c r="KGM260" s="29"/>
      <c r="KGN260" s="29"/>
      <c r="KGO260" s="29"/>
      <c r="KGP260" s="29"/>
      <c r="KGQ260" s="29"/>
      <c r="KGR260" s="29"/>
      <c r="KGS260" s="29"/>
      <c r="KGT260" s="29"/>
      <c r="KGU260" s="29"/>
      <c r="KGV260" s="29"/>
      <c r="KGW260" s="29"/>
      <c r="KGX260" s="29"/>
      <c r="KGY260" s="29"/>
      <c r="KGZ260" s="29"/>
      <c r="KHA260" s="29"/>
      <c r="KHB260" s="29"/>
      <c r="KHC260" s="29"/>
      <c r="KHD260" s="29"/>
      <c r="KHE260" s="29"/>
      <c r="KHF260" s="29"/>
      <c r="KHG260" s="29"/>
      <c r="KHH260" s="29"/>
      <c r="KHI260" s="29"/>
      <c r="KHJ260" s="29"/>
      <c r="KHK260" s="29"/>
      <c r="KHL260" s="29"/>
      <c r="KHM260" s="29"/>
      <c r="KHN260" s="29"/>
      <c r="KHO260" s="29"/>
      <c r="KHP260" s="29"/>
      <c r="KHQ260" s="29"/>
      <c r="KHR260" s="29"/>
      <c r="KHS260" s="29"/>
      <c r="KHT260" s="29"/>
      <c r="KHU260" s="29"/>
      <c r="KHV260" s="29"/>
      <c r="KHW260" s="29"/>
      <c r="KHX260" s="29"/>
      <c r="KHY260" s="29"/>
      <c r="KHZ260" s="29"/>
      <c r="KIA260" s="29"/>
      <c r="KIB260" s="29"/>
      <c r="KIC260" s="29"/>
      <c r="KID260" s="29"/>
      <c r="KIE260" s="29"/>
      <c r="KIF260" s="29"/>
      <c r="KIG260" s="29"/>
      <c r="KIH260" s="29"/>
      <c r="KII260" s="29"/>
      <c r="KIJ260" s="29"/>
      <c r="KIK260" s="29"/>
      <c r="KIL260" s="29"/>
      <c r="KIM260" s="29"/>
      <c r="KIN260" s="29"/>
      <c r="KIO260" s="29"/>
      <c r="KIP260" s="29"/>
      <c r="KIQ260" s="29"/>
      <c r="KIR260" s="29"/>
      <c r="KIS260" s="29"/>
      <c r="KIT260" s="29"/>
      <c r="KIU260" s="29"/>
      <c r="KIV260" s="29"/>
      <c r="KIW260" s="29"/>
      <c r="KIX260" s="29"/>
      <c r="KIY260" s="29"/>
      <c r="KIZ260" s="29"/>
      <c r="KJA260" s="29"/>
      <c r="KJB260" s="29"/>
      <c r="KJC260" s="29"/>
      <c r="KJD260" s="29"/>
      <c r="KJE260" s="29"/>
      <c r="KJF260" s="29"/>
      <c r="KJG260" s="29"/>
      <c r="KJH260" s="29"/>
      <c r="KJI260" s="29"/>
      <c r="KJJ260" s="29"/>
      <c r="KJK260" s="29"/>
      <c r="KJL260" s="29"/>
      <c r="KJM260" s="29"/>
      <c r="KJN260" s="29"/>
      <c r="KJO260" s="29"/>
      <c r="KJP260" s="29"/>
      <c r="KJQ260" s="29"/>
      <c r="KJR260" s="29"/>
      <c r="KJS260" s="29"/>
      <c r="KJT260" s="29"/>
      <c r="KJU260" s="29"/>
      <c r="KJV260" s="29"/>
      <c r="KJW260" s="29"/>
      <c r="KJX260" s="29"/>
      <c r="KJY260" s="29"/>
      <c r="KJZ260" s="29"/>
      <c r="KKA260" s="29"/>
      <c r="KKB260" s="29"/>
      <c r="KKC260" s="29"/>
      <c r="KKD260" s="29"/>
      <c r="KKE260" s="29"/>
      <c r="KKF260" s="29"/>
      <c r="KKG260" s="29"/>
      <c r="KKH260" s="29"/>
      <c r="KKI260" s="29"/>
      <c r="KKJ260" s="29"/>
      <c r="KKK260" s="29"/>
      <c r="KKL260" s="29"/>
      <c r="KKM260" s="29"/>
      <c r="KKN260" s="29"/>
      <c r="KKO260" s="29"/>
      <c r="KKP260" s="29"/>
      <c r="KKQ260" s="29"/>
      <c r="KKR260" s="29"/>
      <c r="KKS260" s="29"/>
      <c r="KKT260" s="29"/>
      <c r="KKU260" s="29"/>
      <c r="KKV260" s="29"/>
      <c r="KKW260" s="29"/>
      <c r="KKX260" s="29"/>
      <c r="KKY260" s="29"/>
      <c r="KKZ260" s="29"/>
      <c r="KLA260" s="29"/>
      <c r="KLB260" s="29"/>
      <c r="KLC260" s="29"/>
      <c r="KLD260" s="29"/>
      <c r="KLE260" s="29"/>
      <c r="KLF260" s="29"/>
      <c r="KLG260" s="29"/>
      <c r="KLH260" s="29"/>
      <c r="KLI260" s="29"/>
      <c r="KLJ260" s="29"/>
      <c r="KLK260" s="29"/>
      <c r="KLL260" s="29"/>
      <c r="KLM260" s="29"/>
      <c r="KLN260" s="29"/>
      <c r="KLO260" s="29"/>
      <c r="KLP260" s="29"/>
      <c r="KLQ260" s="29"/>
      <c r="KLR260" s="29"/>
      <c r="KLS260" s="29"/>
      <c r="KLT260" s="29"/>
      <c r="KLU260" s="29"/>
      <c r="KLV260" s="29"/>
      <c r="KLW260" s="29"/>
      <c r="KLX260" s="29"/>
      <c r="KLY260" s="29"/>
      <c r="KLZ260" s="29"/>
      <c r="KMA260" s="29"/>
      <c r="KMB260" s="29"/>
      <c r="KMC260" s="29"/>
      <c r="KMD260" s="29"/>
      <c r="KME260" s="29"/>
      <c r="KMF260" s="29"/>
      <c r="KMG260" s="29"/>
      <c r="KMH260" s="29"/>
      <c r="KMI260" s="29"/>
      <c r="KMJ260" s="29"/>
      <c r="KMK260" s="29"/>
      <c r="KML260" s="29"/>
      <c r="KMM260" s="29"/>
      <c r="KMN260" s="29"/>
      <c r="KMO260" s="29"/>
      <c r="KMP260" s="29"/>
      <c r="KMQ260" s="29"/>
      <c r="KMR260" s="29"/>
      <c r="KMS260" s="29"/>
      <c r="KMT260" s="29"/>
      <c r="KMU260" s="29"/>
      <c r="KMV260" s="29"/>
      <c r="KMW260" s="29"/>
      <c r="KMX260" s="29"/>
      <c r="KMY260" s="29"/>
      <c r="KMZ260" s="29"/>
      <c r="KNA260" s="29"/>
      <c r="KNB260" s="29"/>
      <c r="KNC260" s="29"/>
      <c r="KND260" s="29"/>
      <c r="KNE260" s="29"/>
      <c r="KNF260" s="29"/>
      <c r="KNG260" s="29"/>
      <c r="KNH260" s="29"/>
      <c r="KNI260" s="29"/>
      <c r="KNJ260" s="29"/>
      <c r="KNK260" s="29"/>
      <c r="KNL260" s="29"/>
      <c r="KNM260" s="29"/>
      <c r="KNN260" s="29"/>
      <c r="KNO260" s="29"/>
      <c r="KNP260" s="29"/>
      <c r="KNQ260" s="29"/>
      <c r="KNR260" s="29"/>
      <c r="KNS260" s="29"/>
      <c r="KNT260" s="29"/>
      <c r="KNU260" s="29"/>
      <c r="KNV260" s="29"/>
      <c r="KNW260" s="29"/>
      <c r="KNX260" s="29"/>
      <c r="KNY260" s="29"/>
      <c r="KNZ260" s="29"/>
      <c r="KOA260" s="29"/>
      <c r="KOB260" s="29"/>
      <c r="KOC260" s="29"/>
      <c r="KOD260" s="29"/>
      <c r="KOE260" s="29"/>
      <c r="KOF260" s="29"/>
      <c r="KOG260" s="29"/>
      <c r="KOH260" s="29"/>
      <c r="KOI260" s="29"/>
      <c r="KOJ260" s="29"/>
      <c r="KOK260" s="29"/>
      <c r="KOL260" s="29"/>
      <c r="KOM260" s="29"/>
      <c r="KON260" s="29"/>
      <c r="KOO260" s="29"/>
      <c r="KOP260" s="29"/>
      <c r="KOQ260" s="29"/>
      <c r="KOR260" s="29"/>
      <c r="KOS260" s="29"/>
      <c r="KOT260" s="29"/>
      <c r="KOU260" s="29"/>
      <c r="KOV260" s="29"/>
      <c r="KOW260" s="29"/>
      <c r="KOX260" s="29"/>
      <c r="KOY260" s="29"/>
      <c r="KOZ260" s="29"/>
      <c r="KPA260" s="29"/>
      <c r="KPB260" s="29"/>
      <c r="KPC260" s="29"/>
      <c r="KPD260" s="29"/>
      <c r="KPE260" s="29"/>
      <c r="KPF260" s="29"/>
      <c r="KPG260" s="29"/>
      <c r="KPH260" s="29"/>
      <c r="KPI260" s="29"/>
      <c r="KPJ260" s="29"/>
      <c r="KPK260" s="29"/>
      <c r="KPL260" s="29"/>
      <c r="KPM260" s="29"/>
      <c r="KPN260" s="29"/>
      <c r="KPO260" s="29"/>
      <c r="KPP260" s="29"/>
      <c r="KPQ260" s="29"/>
      <c r="KPR260" s="29"/>
      <c r="KPS260" s="29"/>
      <c r="KPT260" s="29"/>
      <c r="KPU260" s="29"/>
      <c r="KPV260" s="29"/>
      <c r="KPW260" s="29"/>
      <c r="KPX260" s="29"/>
      <c r="KPY260" s="29"/>
      <c r="KPZ260" s="29"/>
      <c r="KQA260" s="29"/>
      <c r="KQB260" s="29"/>
      <c r="KQC260" s="29"/>
      <c r="KQD260" s="29"/>
      <c r="KQE260" s="29"/>
      <c r="KQF260" s="29"/>
      <c r="KQG260" s="29"/>
      <c r="KQH260" s="29"/>
      <c r="KQI260" s="29"/>
      <c r="KQJ260" s="29"/>
      <c r="KQK260" s="29"/>
      <c r="KQL260" s="29"/>
      <c r="KQM260" s="29"/>
      <c r="KQN260" s="29"/>
      <c r="KQO260" s="29"/>
      <c r="KQP260" s="29"/>
      <c r="KQQ260" s="29"/>
      <c r="KQR260" s="29"/>
      <c r="KQS260" s="29"/>
      <c r="KQT260" s="29"/>
      <c r="KQU260" s="29"/>
      <c r="KQV260" s="29"/>
      <c r="KQW260" s="29"/>
      <c r="KQX260" s="29"/>
      <c r="KQY260" s="29"/>
      <c r="KQZ260" s="29"/>
      <c r="KRA260" s="29"/>
      <c r="KRB260" s="29"/>
      <c r="KRC260" s="29"/>
      <c r="KRD260" s="29"/>
      <c r="KRE260" s="29"/>
      <c r="KRF260" s="29"/>
      <c r="KRG260" s="29"/>
      <c r="KRH260" s="29"/>
      <c r="KRI260" s="29"/>
      <c r="KRJ260" s="29"/>
      <c r="KRK260" s="29"/>
      <c r="KRL260" s="29"/>
      <c r="KRM260" s="29"/>
      <c r="KRN260" s="29"/>
      <c r="KRO260" s="29"/>
      <c r="KRP260" s="29"/>
      <c r="KRQ260" s="29"/>
      <c r="KRR260" s="29"/>
      <c r="KRS260" s="29"/>
      <c r="KRT260" s="29"/>
      <c r="KRU260" s="29"/>
      <c r="KRV260" s="29"/>
      <c r="KRW260" s="29"/>
      <c r="KRX260" s="29"/>
      <c r="KRY260" s="29"/>
      <c r="KRZ260" s="29"/>
      <c r="KSA260" s="29"/>
      <c r="KSB260" s="29"/>
      <c r="KSC260" s="29"/>
      <c r="KSD260" s="29"/>
      <c r="KSE260" s="29"/>
      <c r="KSF260" s="29"/>
      <c r="KSG260" s="29"/>
      <c r="KSH260" s="29"/>
      <c r="KSI260" s="29"/>
      <c r="KSJ260" s="29"/>
      <c r="KSK260" s="29"/>
      <c r="KSL260" s="29"/>
      <c r="KSM260" s="29"/>
      <c r="KSN260" s="29"/>
      <c r="KSO260" s="29"/>
      <c r="KSP260" s="29"/>
      <c r="KSQ260" s="29"/>
      <c r="KSR260" s="29"/>
      <c r="KSS260" s="29"/>
      <c r="KST260" s="29"/>
      <c r="KSU260" s="29"/>
      <c r="KSV260" s="29"/>
      <c r="KSW260" s="29"/>
      <c r="KSX260" s="29"/>
      <c r="KSY260" s="29"/>
      <c r="KSZ260" s="29"/>
      <c r="KTA260" s="29"/>
      <c r="KTB260" s="29"/>
      <c r="KTC260" s="29"/>
      <c r="KTD260" s="29"/>
      <c r="KTE260" s="29"/>
      <c r="KTF260" s="29"/>
      <c r="KTG260" s="29"/>
      <c r="KTH260" s="29"/>
      <c r="KTI260" s="29"/>
      <c r="KTJ260" s="29"/>
      <c r="KTK260" s="29"/>
      <c r="KTL260" s="29"/>
      <c r="KTM260" s="29"/>
      <c r="KTN260" s="29"/>
      <c r="KTO260" s="29"/>
      <c r="KTP260" s="29"/>
      <c r="KTQ260" s="29"/>
      <c r="KTR260" s="29"/>
      <c r="KTS260" s="29"/>
      <c r="KTT260" s="29"/>
      <c r="KTU260" s="29"/>
      <c r="KTV260" s="29"/>
      <c r="KTW260" s="29"/>
      <c r="KTX260" s="29"/>
      <c r="KTY260" s="29"/>
      <c r="KTZ260" s="29"/>
      <c r="KUA260" s="29"/>
      <c r="KUB260" s="29"/>
      <c r="KUC260" s="29"/>
      <c r="KUD260" s="29"/>
      <c r="KUE260" s="29"/>
      <c r="KUF260" s="29"/>
      <c r="KUG260" s="29"/>
      <c r="KUH260" s="29"/>
      <c r="KUI260" s="29"/>
      <c r="KUJ260" s="29"/>
      <c r="KUK260" s="29"/>
      <c r="KUL260" s="29"/>
      <c r="KUM260" s="29"/>
      <c r="KUN260" s="29"/>
      <c r="KUO260" s="29"/>
      <c r="KUP260" s="29"/>
      <c r="KUQ260" s="29"/>
      <c r="KUR260" s="29"/>
      <c r="KUS260" s="29"/>
      <c r="KUT260" s="29"/>
      <c r="KUU260" s="29"/>
      <c r="KUV260" s="29"/>
      <c r="KUW260" s="29"/>
      <c r="KUX260" s="29"/>
      <c r="KUY260" s="29"/>
      <c r="KUZ260" s="29"/>
      <c r="KVA260" s="29"/>
      <c r="KVB260" s="29"/>
      <c r="KVC260" s="29"/>
      <c r="KVD260" s="29"/>
      <c r="KVE260" s="29"/>
      <c r="KVF260" s="29"/>
      <c r="KVG260" s="29"/>
      <c r="KVH260" s="29"/>
      <c r="KVI260" s="29"/>
      <c r="KVJ260" s="29"/>
      <c r="KVK260" s="29"/>
      <c r="KVL260" s="29"/>
      <c r="KVM260" s="29"/>
      <c r="KVN260" s="29"/>
      <c r="KVO260" s="29"/>
      <c r="KVP260" s="29"/>
      <c r="KVQ260" s="29"/>
      <c r="KVR260" s="29"/>
      <c r="KVS260" s="29"/>
      <c r="KVT260" s="29"/>
      <c r="KVU260" s="29"/>
      <c r="KVV260" s="29"/>
      <c r="KVW260" s="29"/>
      <c r="KVX260" s="29"/>
      <c r="KVY260" s="29"/>
      <c r="KVZ260" s="29"/>
      <c r="KWA260" s="29"/>
      <c r="KWB260" s="29"/>
      <c r="KWC260" s="29"/>
      <c r="KWD260" s="29"/>
      <c r="KWE260" s="29"/>
      <c r="KWF260" s="29"/>
      <c r="KWG260" s="29"/>
      <c r="KWH260" s="29"/>
      <c r="KWI260" s="29"/>
      <c r="KWJ260" s="29"/>
      <c r="KWK260" s="29"/>
      <c r="KWL260" s="29"/>
      <c r="KWM260" s="29"/>
      <c r="KWN260" s="29"/>
      <c r="KWO260" s="29"/>
      <c r="KWP260" s="29"/>
      <c r="KWQ260" s="29"/>
      <c r="KWR260" s="29"/>
      <c r="KWS260" s="29"/>
      <c r="KWT260" s="29"/>
      <c r="KWU260" s="29"/>
      <c r="KWV260" s="29"/>
      <c r="KWW260" s="29"/>
      <c r="KWX260" s="29"/>
      <c r="KWY260" s="29"/>
      <c r="KWZ260" s="29"/>
      <c r="KXA260" s="29"/>
      <c r="KXB260" s="29"/>
      <c r="KXC260" s="29"/>
      <c r="KXD260" s="29"/>
      <c r="KXE260" s="29"/>
      <c r="KXF260" s="29"/>
      <c r="KXG260" s="29"/>
      <c r="KXH260" s="29"/>
      <c r="KXI260" s="29"/>
      <c r="KXJ260" s="29"/>
      <c r="KXK260" s="29"/>
      <c r="KXL260" s="29"/>
      <c r="KXM260" s="29"/>
      <c r="KXN260" s="29"/>
      <c r="KXO260" s="29"/>
      <c r="KXP260" s="29"/>
      <c r="KXQ260" s="29"/>
      <c r="KXR260" s="29"/>
      <c r="KXS260" s="29"/>
      <c r="KXT260" s="29"/>
      <c r="KXU260" s="29"/>
      <c r="KXV260" s="29"/>
      <c r="KXW260" s="29"/>
      <c r="KXX260" s="29"/>
      <c r="KXY260" s="29"/>
      <c r="KXZ260" s="29"/>
      <c r="KYA260" s="29"/>
      <c r="KYB260" s="29"/>
      <c r="KYC260" s="29"/>
      <c r="KYD260" s="29"/>
      <c r="KYE260" s="29"/>
      <c r="KYF260" s="29"/>
      <c r="KYG260" s="29"/>
      <c r="KYH260" s="29"/>
      <c r="KYI260" s="29"/>
      <c r="KYJ260" s="29"/>
      <c r="KYK260" s="29"/>
      <c r="KYL260" s="29"/>
      <c r="KYM260" s="29"/>
      <c r="KYN260" s="29"/>
      <c r="KYO260" s="29"/>
      <c r="KYP260" s="29"/>
      <c r="KYQ260" s="29"/>
      <c r="KYR260" s="29"/>
      <c r="KYS260" s="29"/>
      <c r="KYT260" s="29"/>
      <c r="KYU260" s="29"/>
      <c r="KYV260" s="29"/>
      <c r="KYW260" s="29"/>
      <c r="KYX260" s="29"/>
      <c r="KYY260" s="29"/>
      <c r="KYZ260" s="29"/>
      <c r="KZA260" s="29"/>
      <c r="KZB260" s="29"/>
      <c r="KZC260" s="29"/>
      <c r="KZD260" s="29"/>
      <c r="KZE260" s="29"/>
      <c r="KZF260" s="29"/>
      <c r="KZG260" s="29"/>
      <c r="KZH260" s="29"/>
      <c r="KZI260" s="29"/>
      <c r="KZJ260" s="29"/>
      <c r="KZK260" s="29"/>
      <c r="KZL260" s="29"/>
      <c r="KZM260" s="29"/>
      <c r="KZN260" s="29"/>
      <c r="KZO260" s="29"/>
      <c r="KZP260" s="29"/>
      <c r="KZQ260" s="29"/>
      <c r="KZR260" s="29"/>
      <c r="KZS260" s="29"/>
      <c r="KZT260" s="29"/>
      <c r="KZU260" s="29"/>
      <c r="KZV260" s="29"/>
      <c r="KZW260" s="29"/>
      <c r="KZX260" s="29"/>
      <c r="KZY260" s="29"/>
      <c r="KZZ260" s="29"/>
      <c r="LAA260" s="29"/>
      <c r="LAB260" s="29"/>
      <c r="LAC260" s="29"/>
      <c r="LAD260" s="29"/>
      <c r="LAE260" s="29"/>
      <c r="LAF260" s="29"/>
      <c r="LAG260" s="29"/>
      <c r="LAH260" s="29"/>
      <c r="LAI260" s="29"/>
      <c r="LAJ260" s="29"/>
      <c r="LAK260" s="29"/>
      <c r="LAL260" s="29"/>
      <c r="LAM260" s="29"/>
      <c r="LAN260" s="29"/>
      <c r="LAO260" s="29"/>
      <c r="LAP260" s="29"/>
      <c r="LAQ260" s="29"/>
      <c r="LAR260" s="29"/>
      <c r="LAS260" s="29"/>
      <c r="LAT260" s="29"/>
      <c r="LAU260" s="29"/>
      <c r="LAV260" s="29"/>
      <c r="LAW260" s="29"/>
      <c r="LAX260" s="29"/>
      <c r="LAY260" s="29"/>
      <c r="LAZ260" s="29"/>
      <c r="LBA260" s="29"/>
      <c r="LBB260" s="29"/>
      <c r="LBC260" s="29"/>
      <c r="LBD260" s="29"/>
      <c r="LBE260" s="29"/>
      <c r="LBF260" s="29"/>
      <c r="LBG260" s="29"/>
      <c r="LBH260" s="29"/>
      <c r="LBI260" s="29"/>
      <c r="LBJ260" s="29"/>
      <c r="LBK260" s="29"/>
      <c r="LBL260" s="29"/>
      <c r="LBM260" s="29"/>
      <c r="LBN260" s="29"/>
      <c r="LBO260" s="29"/>
      <c r="LBP260" s="29"/>
      <c r="LBQ260" s="29"/>
      <c r="LBR260" s="29"/>
      <c r="LBS260" s="29"/>
      <c r="LBT260" s="29"/>
      <c r="LBU260" s="29"/>
      <c r="LBV260" s="29"/>
      <c r="LBW260" s="29"/>
      <c r="LBX260" s="29"/>
      <c r="LBY260" s="29"/>
      <c r="LBZ260" s="29"/>
      <c r="LCA260" s="29"/>
      <c r="LCB260" s="29"/>
      <c r="LCC260" s="29"/>
      <c r="LCD260" s="29"/>
      <c r="LCE260" s="29"/>
      <c r="LCF260" s="29"/>
      <c r="LCG260" s="29"/>
      <c r="LCH260" s="29"/>
      <c r="LCI260" s="29"/>
      <c r="LCJ260" s="29"/>
      <c r="LCK260" s="29"/>
      <c r="LCL260" s="29"/>
      <c r="LCM260" s="29"/>
      <c r="LCN260" s="29"/>
      <c r="LCO260" s="29"/>
      <c r="LCP260" s="29"/>
      <c r="LCQ260" s="29"/>
      <c r="LCR260" s="29"/>
      <c r="LCS260" s="29"/>
      <c r="LCT260" s="29"/>
      <c r="LCU260" s="29"/>
      <c r="LCV260" s="29"/>
      <c r="LCW260" s="29"/>
      <c r="LCX260" s="29"/>
      <c r="LCY260" s="29"/>
      <c r="LCZ260" s="29"/>
      <c r="LDA260" s="29"/>
      <c r="LDB260" s="29"/>
      <c r="LDC260" s="29"/>
      <c r="LDD260" s="29"/>
      <c r="LDE260" s="29"/>
      <c r="LDF260" s="29"/>
      <c r="LDG260" s="29"/>
      <c r="LDH260" s="29"/>
      <c r="LDI260" s="29"/>
      <c r="LDJ260" s="29"/>
      <c r="LDK260" s="29"/>
      <c r="LDL260" s="29"/>
      <c r="LDM260" s="29"/>
      <c r="LDN260" s="29"/>
      <c r="LDO260" s="29"/>
      <c r="LDP260" s="29"/>
      <c r="LDQ260" s="29"/>
      <c r="LDR260" s="29"/>
      <c r="LDS260" s="29"/>
      <c r="LDT260" s="29"/>
      <c r="LDU260" s="29"/>
      <c r="LDV260" s="29"/>
      <c r="LDW260" s="29"/>
      <c r="LDX260" s="29"/>
      <c r="LDY260" s="29"/>
      <c r="LDZ260" s="29"/>
      <c r="LEA260" s="29"/>
      <c r="LEB260" s="29"/>
      <c r="LEC260" s="29"/>
      <c r="LED260" s="29"/>
      <c r="LEE260" s="29"/>
      <c r="LEF260" s="29"/>
      <c r="LEG260" s="29"/>
      <c r="LEH260" s="29"/>
      <c r="LEI260" s="29"/>
      <c r="LEJ260" s="29"/>
      <c r="LEK260" s="29"/>
      <c r="LEL260" s="29"/>
      <c r="LEM260" s="29"/>
      <c r="LEN260" s="29"/>
      <c r="LEO260" s="29"/>
      <c r="LEP260" s="29"/>
      <c r="LEQ260" s="29"/>
      <c r="LER260" s="29"/>
      <c r="LES260" s="29"/>
      <c r="LET260" s="29"/>
      <c r="LEU260" s="29"/>
      <c r="LEV260" s="29"/>
      <c r="LEW260" s="29"/>
      <c r="LEX260" s="29"/>
      <c r="LEY260" s="29"/>
      <c r="LEZ260" s="29"/>
      <c r="LFA260" s="29"/>
      <c r="LFB260" s="29"/>
      <c r="LFC260" s="29"/>
      <c r="LFD260" s="29"/>
      <c r="LFE260" s="29"/>
      <c r="LFF260" s="29"/>
      <c r="LFG260" s="29"/>
      <c r="LFH260" s="29"/>
      <c r="LFI260" s="29"/>
      <c r="LFJ260" s="29"/>
      <c r="LFK260" s="29"/>
      <c r="LFL260" s="29"/>
      <c r="LFM260" s="29"/>
      <c r="LFN260" s="29"/>
      <c r="LFO260" s="29"/>
      <c r="LFP260" s="29"/>
      <c r="LFQ260" s="29"/>
      <c r="LFR260" s="29"/>
      <c r="LFS260" s="29"/>
      <c r="LFT260" s="29"/>
      <c r="LFU260" s="29"/>
      <c r="LFV260" s="29"/>
      <c r="LFW260" s="29"/>
      <c r="LFX260" s="29"/>
      <c r="LFY260" s="29"/>
      <c r="LFZ260" s="29"/>
      <c r="LGA260" s="29"/>
      <c r="LGB260" s="29"/>
      <c r="LGC260" s="29"/>
      <c r="LGD260" s="29"/>
      <c r="LGE260" s="29"/>
      <c r="LGF260" s="29"/>
      <c r="LGG260" s="29"/>
      <c r="LGH260" s="29"/>
      <c r="LGI260" s="29"/>
      <c r="LGJ260" s="29"/>
      <c r="LGK260" s="29"/>
      <c r="LGL260" s="29"/>
      <c r="LGM260" s="29"/>
      <c r="LGN260" s="29"/>
      <c r="LGO260" s="29"/>
      <c r="LGP260" s="29"/>
      <c r="LGQ260" s="29"/>
      <c r="LGR260" s="29"/>
      <c r="LGS260" s="29"/>
      <c r="LGT260" s="29"/>
      <c r="LGU260" s="29"/>
      <c r="LGV260" s="29"/>
      <c r="LGW260" s="29"/>
      <c r="LGX260" s="29"/>
      <c r="LGY260" s="29"/>
      <c r="LGZ260" s="29"/>
      <c r="LHA260" s="29"/>
      <c r="LHB260" s="29"/>
      <c r="LHC260" s="29"/>
      <c r="LHD260" s="29"/>
      <c r="LHE260" s="29"/>
      <c r="LHF260" s="29"/>
      <c r="LHG260" s="29"/>
      <c r="LHH260" s="29"/>
      <c r="LHI260" s="29"/>
      <c r="LHJ260" s="29"/>
      <c r="LHK260" s="29"/>
      <c r="LHL260" s="29"/>
      <c r="LHM260" s="29"/>
      <c r="LHN260" s="29"/>
      <c r="LHO260" s="29"/>
      <c r="LHP260" s="29"/>
      <c r="LHQ260" s="29"/>
      <c r="LHR260" s="29"/>
      <c r="LHS260" s="29"/>
      <c r="LHT260" s="29"/>
      <c r="LHU260" s="29"/>
      <c r="LHV260" s="29"/>
      <c r="LHW260" s="29"/>
      <c r="LHX260" s="29"/>
      <c r="LHY260" s="29"/>
      <c r="LHZ260" s="29"/>
      <c r="LIA260" s="29"/>
      <c r="LIB260" s="29"/>
      <c r="LIC260" s="29"/>
      <c r="LID260" s="29"/>
      <c r="LIE260" s="29"/>
      <c r="LIF260" s="29"/>
      <c r="LIG260" s="29"/>
      <c r="LIH260" s="29"/>
      <c r="LII260" s="29"/>
      <c r="LIJ260" s="29"/>
      <c r="LIK260" s="29"/>
      <c r="LIL260" s="29"/>
      <c r="LIM260" s="29"/>
      <c r="LIN260" s="29"/>
      <c r="LIO260" s="29"/>
      <c r="LIP260" s="29"/>
      <c r="LIQ260" s="29"/>
      <c r="LIR260" s="29"/>
      <c r="LIS260" s="29"/>
      <c r="LIT260" s="29"/>
      <c r="LIU260" s="29"/>
      <c r="LIV260" s="29"/>
      <c r="LIW260" s="29"/>
      <c r="LIX260" s="29"/>
      <c r="LIY260" s="29"/>
      <c r="LIZ260" s="29"/>
      <c r="LJA260" s="29"/>
      <c r="LJB260" s="29"/>
      <c r="LJC260" s="29"/>
      <c r="LJD260" s="29"/>
      <c r="LJE260" s="29"/>
      <c r="LJF260" s="29"/>
      <c r="LJG260" s="29"/>
      <c r="LJH260" s="29"/>
      <c r="LJI260" s="29"/>
      <c r="LJJ260" s="29"/>
      <c r="LJK260" s="29"/>
      <c r="LJL260" s="29"/>
      <c r="LJM260" s="29"/>
      <c r="LJN260" s="29"/>
      <c r="LJO260" s="29"/>
      <c r="LJP260" s="29"/>
      <c r="LJQ260" s="29"/>
      <c r="LJR260" s="29"/>
      <c r="LJS260" s="29"/>
      <c r="LJT260" s="29"/>
      <c r="LJU260" s="29"/>
      <c r="LJV260" s="29"/>
      <c r="LJW260" s="29"/>
      <c r="LJX260" s="29"/>
      <c r="LJY260" s="29"/>
      <c r="LJZ260" s="29"/>
      <c r="LKA260" s="29"/>
      <c r="LKB260" s="29"/>
      <c r="LKC260" s="29"/>
      <c r="LKD260" s="29"/>
      <c r="LKE260" s="29"/>
      <c r="LKF260" s="29"/>
      <c r="LKG260" s="29"/>
      <c r="LKH260" s="29"/>
      <c r="LKI260" s="29"/>
      <c r="LKJ260" s="29"/>
      <c r="LKK260" s="29"/>
      <c r="LKL260" s="29"/>
      <c r="LKM260" s="29"/>
      <c r="LKN260" s="29"/>
      <c r="LKO260" s="29"/>
      <c r="LKP260" s="29"/>
      <c r="LKQ260" s="29"/>
      <c r="LKR260" s="29"/>
      <c r="LKS260" s="29"/>
      <c r="LKT260" s="29"/>
      <c r="LKU260" s="29"/>
      <c r="LKV260" s="29"/>
      <c r="LKW260" s="29"/>
      <c r="LKX260" s="29"/>
      <c r="LKY260" s="29"/>
      <c r="LKZ260" s="29"/>
      <c r="LLA260" s="29"/>
      <c r="LLB260" s="29"/>
      <c r="LLC260" s="29"/>
      <c r="LLD260" s="29"/>
      <c r="LLE260" s="29"/>
      <c r="LLF260" s="29"/>
      <c r="LLG260" s="29"/>
      <c r="LLH260" s="29"/>
      <c r="LLI260" s="29"/>
      <c r="LLJ260" s="29"/>
      <c r="LLK260" s="29"/>
      <c r="LLL260" s="29"/>
      <c r="LLM260" s="29"/>
      <c r="LLN260" s="29"/>
      <c r="LLO260" s="29"/>
      <c r="LLP260" s="29"/>
      <c r="LLQ260" s="29"/>
      <c r="LLR260" s="29"/>
      <c r="LLS260" s="29"/>
      <c r="LLT260" s="29"/>
      <c r="LLU260" s="29"/>
      <c r="LLV260" s="29"/>
      <c r="LLW260" s="29"/>
      <c r="LLX260" s="29"/>
      <c r="LLY260" s="29"/>
      <c r="LLZ260" s="29"/>
      <c r="LMA260" s="29"/>
      <c r="LMB260" s="29"/>
      <c r="LMC260" s="29"/>
      <c r="LMD260" s="29"/>
      <c r="LME260" s="29"/>
      <c r="LMF260" s="29"/>
      <c r="LMG260" s="29"/>
      <c r="LMH260" s="29"/>
      <c r="LMI260" s="29"/>
      <c r="LMJ260" s="29"/>
      <c r="LMK260" s="29"/>
      <c r="LML260" s="29"/>
      <c r="LMM260" s="29"/>
      <c r="LMN260" s="29"/>
      <c r="LMO260" s="29"/>
      <c r="LMP260" s="29"/>
      <c r="LMQ260" s="29"/>
      <c r="LMR260" s="29"/>
      <c r="LMS260" s="29"/>
      <c r="LMT260" s="29"/>
      <c r="LMU260" s="29"/>
      <c r="LMV260" s="29"/>
      <c r="LMW260" s="29"/>
      <c r="LMX260" s="29"/>
      <c r="LMY260" s="29"/>
      <c r="LMZ260" s="29"/>
      <c r="LNA260" s="29"/>
      <c r="LNB260" s="29"/>
      <c r="LNC260" s="29"/>
      <c r="LND260" s="29"/>
      <c r="LNE260" s="29"/>
      <c r="LNF260" s="29"/>
      <c r="LNG260" s="29"/>
      <c r="LNH260" s="29"/>
      <c r="LNI260" s="29"/>
      <c r="LNJ260" s="29"/>
      <c r="LNK260" s="29"/>
      <c r="LNL260" s="29"/>
      <c r="LNM260" s="29"/>
      <c r="LNN260" s="29"/>
      <c r="LNO260" s="29"/>
      <c r="LNP260" s="29"/>
      <c r="LNQ260" s="29"/>
      <c r="LNR260" s="29"/>
      <c r="LNS260" s="29"/>
      <c r="LNT260" s="29"/>
      <c r="LNU260" s="29"/>
      <c r="LNV260" s="29"/>
      <c r="LNW260" s="29"/>
      <c r="LNX260" s="29"/>
      <c r="LNY260" s="29"/>
      <c r="LNZ260" s="29"/>
      <c r="LOA260" s="29"/>
      <c r="LOB260" s="29"/>
      <c r="LOC260" s="29"/>
      <c r="LOD260" s="29"/>
      <c r="LOE260" s="29"/>
      <c r="LOF260" s="29"/>
      <c r="LOG260" s="29"/>
      <c r="LOH260" s="29"/>
      <c r="LOI260" s="29"/>
      <c r="LOJ260" s="29"/>
      <c r="LOK260" s="29"/>
      <c r="LOL260" s="29"/>
      <c r="LOM260" s="29"/>
      <c r="LON260" s="29"/>
      <c r="LOO260" s="29"/>
      <c r="LOP260" s="29"/>
      <c r="LOQ260" s="29"/>
      <c r="LOR260" s="29"/>
      <c r="LOS260" s="29"/>
      <c r="LOT260" s="29"/>
      <c r="LOU260" s="29"/>
      <c r="LOV260" s="29"/>
      <c r="LOW260" s="29"/>
      <c r="LOX260" s="29"/>
      <c r="LOY260" s="29"/>
      <c r="LOZ260" s="29"/>
      <c r="LPA260" s="29"/>
      <c r="LPB260" s="29"/>
      <c r="LPC260" s="29"/>
      <c r="LPD260" s="29"/>
      <c r="LPE260" s="29"/>
      <c r="LPF260" s="29"/>
      <c r="LPG260" s="29"/>
      <c r="LPH260" s="29"/>
      <c r="LPI260" s="29"/>
      <c r="LPJ260" s="29"/>
      <c r="LPK260" s="29"/>
      <c r="LPL260" s="29"/>
      <c r="LPM260" s="29"/>
      <c r="LPN260" s="29"/>
      <c r="LPO260" s="29"/>
      <c r="LPP260" s="29"/>
      <c r="LPQ260" s="29"/>
      <c r="LPR260" s="29"/>
      <c r="LPS260" s="29"/>
      <c r="LPT260" s="29"/>
      <c r="LPU260" s="29"/>
      <c r="LPV260" s="29"/>
      <c r="LPW260" s="29"/>
      <c r="LPX260" s="29"/>
      <c r="LPY260" s="29"/>
      <c r="LPZ260" s="29"/>
      <c r="LQA260" s="29"/>
      <c r="LQB260" s="29"/>
      <c r="LQC260" s="29"/>
      <c r="LQD260" s="29"/>
      <c r="LQE260" s="29"/>
      <c r="LQF260" s="29"/>
      <c r="LQG260" s="29"/>
      <c r="LQH260" s="29"/>
      <c r="LQI260" s="29"/>
      <c r="LQJ260" s="29"/>
      <c r="LQK260" s="29"/>
      <c r="LQL260" s="29"/>
      <c r="LQM260" s="29"/>
      <c r="LQN260" s="29"/>
      <c r="LQO260" s="29"/>
      <c r="LQP260" s="29"/>
      <c r="LQQ260" s="29"/>
      <c r="LQR260" s="29"/>
      <c r="LQS260" s="29"/>
      <c r="LQT260" s="29"/>
      <c r="LQU260" s="29"/>
      <c r="LQV260" s="29"/>
      <c r="LQW260" s="29"/>
      <c r="LQX260" s="29"/>
      <c r="LQY260" s="29"/>
      <c r="LQZ260" s="29"/>
      <c r="LRA260" s="29"/>
      <c r="LRB260" s="29"/>
      <c r="LRC260" s="29"/>
      <c r="LRD260" s="29"/>
      <c r="LRE260" s="29"/>
      <c r="LRF260" s="29"/>
      <c r="LRG260" s="29"/>
      <c r="LRH260" s="29"/>
      <c r="LRI260" s="29"/>
      <c r="LRJ260" s="29"/>
      <c r="LRK260" s="29"/>
      <c r="LRL260" s="29"/>
      <c r="LRM260" s="29"/>
      <c r="LRN260" s="29"/>
      <c r="LRO260" s="29"/>
      <c r="LRP260" s="29"/>
      <c r="LRQ260" s="29"/>
      <c r="LRR260" s="29"/>
      <c r="LRS260" s="29"/>
      <c r="LRT260" s="29"/>
      <c r="LRU260" s="29"/>
      <c r="LRV260" s="29"/>
      <c r="LRW260" s="29"/>
      <c r="LRX260" s="29"/>
      <c r="LRY260" s="29"/>
      <c r="LRZ260" s="29"/>
      <c r="LSA260" s="29"/>
      <c r="LSB260" s="29"/>
      <c r="LSC260" s="29"/>
      <c r="LSD260" s="29"/>
      <c r="LSE260" s="29"/>
      <c r="LSF260" s="29"/>
      <c r="LSG260" s="29"/>
      <c r="LSH260" s="29"/>
      <c r="LSI260" s="29"/>
      <c r="LSJ260" s="29"/>
      <c r="LSK260" s="29"/>
      <c r="LSL260" s="29"/>
      <c r="LSM260" s="29"/>
      <c r="LSN260" s="29"/>
      <c r="LSO260" s="29"/>
      <c r="LSP260" s="29"/>
      <c r="LSQ260" s="29"/>
      <c r="LSR260" s="29"/>
      <c r="LSS260" s="29"/>
      <c r="LST260" s="29"/>
      <c r="LSU260" s="29"/>
      <c r="LSV260" s="29"/>
      <c r="LSW260" s="29"/>
      <c r="LSX260" s="29"/>
      <c r="LSY260" s="29"/>
      <c r="LSZ260" s="29"/>
      <c r="LTA260" s="29"/>
      <c r="LTB260" s="29"/>
      <c r="LTC260" s="29"/>
      <c r="LTD260" s="29"/>
      <c r="LTE260" s="29"/>
      <c r="LTF260" s="29"/>
      <c r="LTG260" s="29"/>
      <c r="LTH260" s="29"/>
      <c r="LTI260" s="29"/>
      <c r="LTJ260" s="29"/>
      <c r="LTK260" s="29"/>
      <c r="LTL260" s="29"/>
      <c r="LTM260" s="29"/>
      <c r="LTN260" s="29"/>
      <c r="LTO260" s="29"/>
      <c r="LTP260" s="29"/>
      <c r="LTQ260" s="29"/>
      <c r="LTR260" s="29"/>
      <c r="LTS260" s="29"/>
      <c r="LTT260" s="29"/>
      <c r="LTU260" s="29"/>
      <c r="LTV260" s="29"/>
      <c r="LTW260" s="29"/>
      <c r="LTX260" s="29"/>
      <c r="LTY260" s="29"/>
      <c r="LTZ260" s="29"/>
      <c r="LUA260" s="29"/>
      <c r="LUB260" s="29"/>
      <c r="LUC260" s="29"/>
      <c r="LUD260" s="29"/>
      <c r="LUE260" s="29"/>
      <c r="LUF260" s="29"/>
      <c r="LUG260" s="29"/>
      <c r="LUH260" s="29"/>
      <c r="LUI260" s="29"/>
      <c r="LUJ260" s="29"/>
      <c r="LUK260" s="29"/>
      <c r="LUL260" s="29"/>
      <c r="LUM260" s="29"/>
      <c r="LUN260" s="29"/>
      <c r="LUO260" s="29"/>
      <c r="LUP260" s="29"/>
      <c r="LUQ260" s="29"/>
      <c r="LUR260" s="29"/>
      <c r="LUS260" s="29"/>
      <c r="LUT260" s="29"/>
      <c r="LUU260" s="29"/>
      <c r="LUV260" s="29"/>
      <c r="LUW260" s="29"/>
      <c r="LUX260" s="29"/>
      <c r="LUY260" s="29"/>
      <c r="LUZ260" s="29"/>
      <c r="LVA260" s="29"/>
      <c r="LVB260" s="29"/>
      <c r="LVC260" s="29"/>
      <c r="LVD260" s="29"/>
      <c r="LVE260" s="29"/>
      <c r="LVF260" s="29"/>
      <c r="LVG260" s="29"/>
      <c r="LVH260" s="29"/>
      <c r="LVI260" s="29"/>
      <c r="LVJ260" s="29"/>
      <c r="LVK260" s="29"/>
      <c r="LVL260" s="29"/>
      <c r="LVM260" s="29"/>
      <c r="LVN260" s="29"/>
      <c r="LVO260" s="29"/>
      <c r="LVP260" s="29"/>
      <c r="LVQ260" s="29"/>
      <c r="LVR260" s="29"/>
      <c r="LVS260" s="29"/>
      <c r="LVT260" s="29"/>
      <c r="LVU260" s="29"/>
      <c r="LVV260" s="29"/>
      <c r="LVW260" s="29"/>
      <c r="LVX260" s="29"/>
      <c r="LVY260" s="29"/>
      <c r="LVZ260" s="29"/>
      <c r="LWA260" s="29"/>
      <c r="LWB260" s="29"/>
      <c r="LWC260" s="29"/>
      <c r="LWD260" s="29"/>
      <c r="LWE260" s="29"/>
      <c r="LWF260" s="29"/>
      <c r="LWG260" s="29"/>
      <c r="LWH260" s="29"/>
      <c r="LWI260" s="29"/>
      <c r="LWJ260" s="29"/>
      <c r="LWK260" s="29"/>
      <c r="LWL260" s="29"/>
      <c r="LWM260" s="29"/>
      <c r="LWN260" s="29"/>
      <c r="LWO260" s="29"/>
      <c r="LWP260" s="29"/>
      <c r="LWQ260" s="29"/>
      <c r="LWR260" s="29"/>
      <c r="LWS260" s="29"/>
      <c r="LWT260" s="29"/>
      <c r="LWU260" s="29"/>
      <c r="LWV260" s="29"/>
      <c r="LWW260" s="29"/>
      <c r="LWX260" s="29"/>
      <c r="LWY260" s="29"/>
      <c r="LWZ260" s="29"/>
      <c r="LXA260" s="29"/>
      <c r="LXB260" s="29"/>
      <c r="LXC260" s="29"/>
      <c r="LXD260" s="29"/>
      <c r="LXE260" s="29"/>
      <c r="LXF260" s="29"/>
      <c r="LXG260" s="29"/>
      <c r="LXH260" s="29"/>
      <c r="LXI260" s="29"/>
      <c r="LXJ260" s="29"/>
      <c r="LXK260" s="29"/>
      <c r="LXL260" s="29"/>
      <c r="LXM260" s="29"/>
      <c r="LXN260" s="29"/>
      <c r="LXO260" s="29"/>
      <c r="LXP260" s="29"/>
      <c r="LXQ260" s="29"/>
      <c r="LXR260" s="29"/>
      <c r="LXS260" s="29"/>
      <c r="LXT260" s="29"/>
      <c r="LXU260" s="29"/>
      <c r="LXV260" s="29"/>
      <c r="LXW260" s="29"/>
      <c r="LXX260" s="29"/>
      <c r="LXY260" s="29"/>
      <c r="LXZ260" s="29"/>
      <c r="LYA260" s="29"/>
      <c r="LYB260" s="29"/>
      <c r="LYC260" s="29"/>
      <c r="LYD260" s="29"/>
      <c r="LYE260" s="29"/>
      <c r="LYF260" s="29"/>
      <c r="LYG260" s="29"/>
      <c r="LYH260" s="29"/>
      <c r="LYI260" s="29"/>
      <c r="LYJ260" s="29"/>
      <c r="LYK260" s="29"/>
      <c r="LYL260" s="29"/>
      <c r="LYM260" s="29"/>
      <c r="LYN260" s="29"/>
      <c r="LYO260" s="29"/>
      <c r="LYP260" s="29"/>
      <c r="LYQ260" s="29"/>
      <c r="LYR260" s="29"/>
      <c r="LYS260" s="29"/>
      <c r="LYT260" s="29"/>
      <c r="LYU260" s="29"/>
      <c r="LYV260" s="29"/>
      <c r="LYW260" s="29"/>
      <c r="LYX260" s="29"/>
      <c r="LYY260" s="29"/>
      <c r="LYZ260" s="29"/>
      <c r="LZA260" s="29"/>
      <c r="LZB260" s="29"/>
      <c r="LZC260" s="29"/>
      <c r="LZD260" s="29"/>
      <c r="LZE260" s="29"/>
      <c r="LZF260" s="29"/>
      <c r="LZG260" s="29"/>
      <c r="LZH260" s="29"/>
      <c r="LZI260" s="29"/>
      <c r="LZJ260" s="29"/>
      <c r="LZK260" s="29"/>
      <c r="LZL260" s="29"/>
      <c r="LZM260" s="29"/>
      <c r="LZN260" s="29"/>
      <c r="LZO260" s="29"/>
      <c r="LZP260" s="29"/>
      <c r="LZQ260" s="29"/>
      <c r="LZR260" s="29"/>
      <c r="LZS260" s="29"/>
      <c r="LZT260" s="29"/>
      <c r="LZU260" s="29"/>
      <c r="LZV260" s="29"/>
      <c r="LZW260" s="29"/>
      <c r="LZX260" s="29"/>
      <c r="LZY260" s="29"/>
      <c r="LZZ260" s="29"/>
      <c r="MAA260" s="29"/>
      <c r="MAB260" s="29"/>
      <c r="MAC260" s="29"/>
      <c r="MAD260" s="29"/>
      <c r="MAE260" s="29"/>
      <c r="MAF260" s="29"/>
      <c r="MAG260" s="29"/>
      <c r="MAH260" s="29"/>
      <c r="MAI260" s="29"/>
      <c r="MAJ260" s="29"/>
      <c r="MAK260" s="29"/>
      <c r="MAL260" s="29"/>
      <c r="MAM260" s="29"/>
      <c r="MAN260" s="29"/>
      <c r="MAO260" s="29"/>
      <c r="MAP260" s="29"/>
      <c r="MAQ260" s="29"/>
      <c r="MAR260" s="29"/>
      <c r="MAS260" s="29"/>
      <c r="MAT260" s="29"/>
      <c r="MAU260" s="29"/>
      <c r="MAV260" s="29"/>
      <c r="MAW260" s="29"/>
      <c r="MAX260" s="29"/>
      <c r="MAY260" s="29"/>
      <c r="MAZ260" s="29"/>
      <c r="MBA260" s="29"/>
      <c r="MBB260" s="29"/>
      <c r="MBC260" s="29"/>
      <c r="MBD260" s="29"/>
      <c r="MBE260" s="29"/>
      <c r="MBF260" s="29"/>
      <c r="MBG260" s="29"/>
      <c r="MBH260" s="29"/>
      <c r="MBI260" s="29"/>
      <c r="MBJ260" s="29"/>
      <c r="MBK260" s="29"/>
      <c r="MBL260" s="29"/>
      <c r="MBM260" s="29"/>
      <c r="MBN260" s="29"/>
      <c r="MBO260" s="29"/>
      <c r="MBP260" s="29"/>
      <c r="MBQ260" s="29"/>
      <c r="MBR260" s="29"/>
      <c r="MBS260" s="29"/>
      <c r="MBT260" s="29"/>
      <c r="MBU260" s="29"/>
      <c r="MBV260" s="29"/>
      <c r="MBW260" s="29"/>
      <c r="MBX260" s="29"/>
      <c r="MBY260" s="29"/>
      <c r="MBZ260" s="29"/>
      <c r="MCA260" s="29"/>
      <c r="MCB260" s="29"/>
      <c r="MCC260" s="29"/>
      <c r="MCD260" s="29"/>
      <c r="MCE260" s="29"/>
      <c r="MCF260" s="29"/>
      <c r="MCG260" s="29"/>
      <c r="MCH260" s="29"/>
      <c r="MCI260" s="29"/>
      <c r="MCJ260" s="29"/>
      <c r="MCK260" s="29"/>
      <c r="MCL260" s="29"/>
      <c r="MCM260" s="29"/>
      <c r="MCN260" s="29"/>
      <c r="MCO260" s="29"/>
      <c r="MCP260" s="29"/>
      <c r="MCQ260" s="29"/>
      <c r="MCR260" s="29"/>
      <c r="MCS260" s="29"/>
      <c r="MCT260" s="29"/>
      <c r="MCU260" s="29"/>
      <c r="MCV260" s="29"/>
      <c r="MCW260" s="29"/>
      <c r="MCX260" s="29"/>
      <c r="MCY260" s="29"/>
      <c r="MCZ260" s="29"/>
      <c r="MDA260" s="29"/>
      <c r="MDB260" s="29"/>
      <c r="MDC260" s="29"/>
      <c r="MDD260" s="29"/>
      <c r="MDE260" s="29"/>
      <c r="MDF260" s="29"/>
      <c r="MDG260" s="29"/>
      <c r="MDH260" s="29"/>
      <c r="MDI260" s="29"/>
      <c r="MDJ260" s="29"/>
      <c r="MDK260" s="29"/>
      <c r="MDL260" s="29"/>
      <c r="MDM260" s="29"/>
      <c r="MDN260" s="29"/>
      <c r="MDO260" s="29"/>
      <c r="MDP260" s="29"/>
      <c r="MDQ260" s="29"/>
      <c r="MDR260" s="29"/>
      <c r="MDS260" s="29"/>
      <c r="MDT260" s="29"/>
      <c r="MDU260" s="29"/>
      <c r="MDV260" s="29"/>
      <c r="MDW260" s="29"/>
      <c r="MDX260" s="29"/>
      <c r="MDY260" s="29"/>
      <c r="MDZ260" s="29"/>
      <c r="MEA260" s="29"/>
      <c r="MEB260" s="29"/>
      <c r="MEC260" s="29"/>
      <c r="MED260" s="29"/>
      <c r="MEE260" s="29"/>
      <c r="MEF260" s="29"/>
      <c r="MEG260" s="29"/>
      <c r="MEH260" s="29"/>
      <c r="MEI260" s="29"/>
      <c r="MEJ260" s="29"/>
      <c r="MEK260" s="29"/>
      <c r="MEL260" s="29"/>
      <c r="MEM260" s="29"/>
      <c r="MEN260" s="29"/>
      <c r="MEO260" s="29"/>
      <c r="MEP260" s="29"/>
      <c r="MEQ260" s="29"/>
      <c r="MER260" s="29"/>
      <c r="MES260" s="29"/>
      <c r="MET260" s="29"/>
      <c r="MEU260" s="29"/>
      <c r="MEV260" s="29"/>
      <c r="MEW260" s="29"/>
      <c r="MEX260" s="29"/>
      <c r="MEY260" s="29"/>
      <c r="MEZ260" s="29"/>
      <c r="MFA260" s="29"/>
      <c r="MFB260" s="29"/>
      <c r="MFC260" s="29"/>
      <c r="MFD260" s="29"/>
      <c r="MFE260" s="29"/>
      <c r="MFF260" s="29"/>
      <c r="MFG260" s="29"/>
      <c r="MFH260" s="29"/>
      <c r="MFI260" s="29"/>
      <c r="MFJ260" s="29"/>
      <c r="MFK260" s="29"/>
      <c r="MFL260" s="29"/>
      <c r="MFM260" s="29"/>
      <c r="MFN260" s="29"/>
      <c r="MFO260" s="29"/>
      <c r="MFP260" s="29"/>
      <c r="MFQ260" s="29"/>
      <c r="MFR260" s="29"/>
      <c r="MFS260" s="29"/>
      <c r="MFT260" s="29"/>
      <c r="MFU260" s="29"/>
      <c r="MFV260" s="29"/>
      <c r="MFW260" s="29"/>
      <c r="MFX260" s="29"/>
      <c r="MFY260" s="29"/>
      <c r="MFZ260" s="29"/>
      <c r="MGA260" s="29"/>
      <c r="MGB260" s="29"/>
      <c r="MGC260" s="29"/>
      <c r="MGD260" s="29"/>
      <c r="MGE260" s="29"/>
      <c r="MGF260" s="29"/>
      <c r="MGG260" s="29"/>
      <c r="MGH260" s="29"/>
      <c r="MGI260" s="29"/>
      <c r="MGJ260" s="29"/>
      <c r="MGK260" s="29"/>
      <c r="MGL260" s="29"/>
      <c r="MGM260" s="29"/>
      <c r="MGN260" s="29"/>
      <c r="MGO260" s="29"/>
      <c r="MGP260" s="29"/>
      <c r="MGQ260" s="29"/>
      <c r="MGR260" s="29"/>
      <c r="MGS260" s="29"/>
      <c r="MGT260" s="29"/>
      <c r="MGU260" s="29"/>
      <c r="MGV260" s="29"/>
      <c r="MGW260" s="29"/>
      <c r="MGX260" s="29"/>
      <c r="MGY260" s="29"/>
      <c r="MGZ260" s="29"/>
      <c r="MHA260" s="29"/>
      <c r="MHB260" s="29"/>
      <c r="MHC260" s="29"/>
      <c r="MHD260" s="29"/>
      <c r="MHE260" s="29"/>
      <c r="MHF260" s="29"/>
      <c r="MHG260" s="29"/>
      <c r="MHH260" s="29"/>
      <c r="MHI260" s="29"/>
      <c r="MHJ260" s="29"/>
      <c r="MHK260" s="29"/>
      <c r="MHL260" s="29"/>
      <c r="MHM260" s="29"/>
      <c r="MHN260" s="29"/>
      <c r="MHO260" s="29"/>
      <c r="MHP260" s="29"/>
      <c r="MHQ260" s="29"/>
      <c r="MHR260" s="29"/>
      <c r="MHS260" s="29"/>
      <c r="MHT260" s="29"/>
      <c r="MHU260" s="29"/>
      <c r="MHV260" s="29"/>
      <c r="MHW260" s="29"/>
      <c r="MHX260" s="29"/>
      <c r="MHY260" s="29"/>
      <c r="MHZ260" s="29"/>
      <c r="MIA260" s="29"/>
      <c r="MIB260" s="29"/>
      <c r="MIC260" s="29"/>
      <c r="MID260" s="29"/>
      <c r="MIE260" s="29"/>
      <c r="MIF260" s="29"/>
      <c r="MIG260" s="29"/>
      <c r="MIH260" s="29"/>
      <c r="MII260" s="29"/>
      <c r="MIJ260" s="29"/>
      <c r="MIK260" s="29"/>
      <c r="MIL260" s="29"/>
      <c r="MIM260" s="29"/>
      <c r="MIN260" s="29"/>
      <c r="MIO260" s="29"/>
      <c r="MIP260" s="29"/>
      <c r="MIQ260" s="29"/>
      <c r="MIR260" s="29"/>
      <c r="MIS260" s="29"/>
      <c r="MIT260" s="29"/>
      <c r="MIU260" s="29"/>
      <c r="MIV260" s="29"/>
      <c r="MIW260" s="29"/>
      <c r="MIX260" s="29"/>
      <c r="MIY260" s="29"/>
      <c r="MIZ260" s="29"/>
      <c r="MJA260" s="29"/>
      <c r="MJB260" s="29"/>
      <c r="MJC260" s="29"/>
      <c r="MJD260" s="29"/>
      <c r="MJE260" s="29"/>
      <c r="MJF260" s="29"/>
      <c r="MJG260" s="29"/>
      <c r="MJH260" s="29"/>
      <c r="MJI260" s="29"/>
      <c r="MJJ260" s="29"/>
      <c r="MJK260" s="29"/>
      <c r="MJL260" s="29"/>
      <c r="MJM260" s="29"/>
      <c r="MJN260" s="29"/>
      <c r="MJO260" s="29"/>
      <c r="MJP260" s="29"/>
      <c r="MJQ260" s="29"/>
      <c r="MJR260" s="29"/>
      <c r="MJS260" s="29"/>
      <c r="MJT260" s="29"/>
      <c r="MJU260" s="29"/>
      <c r="MJV260" s="29"/>
      <c r="MJW260" s="29"/>
      <c r="MJX260" s="29"/>
      <c r="MJY260" s="29"/>
      <c r="MJZ260" s="29"/>
      <c r="MKA260" s="29"/>
      <c r="MKB260" s="29"/>
      <c r="MKC260" s="29"/>
      <c r="MKD260" s="29"/>
      <c r="MKE260" s="29"/>
      <c r="MKF260" s="29"/>
      <c r="MKG260" s="29"/>
      <c r="MKH260" s="29"/>
      <c r="MKI260" s="29"/>
      <c r="MKJ260" s="29"/>
      <c r="MKK260" s="29"/>
      <c r="MKL260" s="29"/>
      <c r="MKM260" s="29"/>
      <c r="MKN260" s="29"/>
      <c r="MKO260" s="29"/>
      <c r="MKP260" s="29"/>
      <c r="MKQ260" s="29"/>
      <c r="MKR260" s="29"/>
      <c r="MKS260" s="29"/>
      <c r="MKT260" s="29"/>
      <c r="MKU260" s="29"/>
      <c r="MKV260" s="29"/>
      <c r="MKW260" s="29"/>
      <c r="MKX260" s="29"/>
      <c r="MKY260" s="29"/>
      <c r="MKZ260" s="29"/>
      <c r="MLA260" s="29"/>
      <c r="MLB260" s="29"/>
      <c r="MLC260" s="29"/>
      <c r="MLD260" s="29"/>
      <c r="MLE260" s="29"/>
      <c r="MLF260" s="29"/>
      <c r="MLG260" s="29"/>
      <c r="MLH260" s="29"/>
      <c r="MLI260" s="29"/>
      <c r="MLJ260" s="29"/>
      <c r="MLK260" s="29"/>
      <c r="MLL260" s="29"/>
      <c r="MLM260" s="29"/>
      <c r="MLN260" s="29"/>
      <c r="MLO260" s="29"/>
      <c r="MLP260" s="29"/>
      <c r="MLQ260" s="29"/>
      <c r="MLR260" s="29"/>
      <c r="MLS260" s="29"/>
      <c r="MLT260" s="29"/>
      <c r="MLU260" s="29"/>
      <c r="MLV260" s="29"/>
      <c r="MLW260" s="29"/>
      <c r="MLX260" s="29"/>
      <c r="MLY260" s="29"/>
      <c r="MLZ260" s="29"/>
      <c r="MMA260" s="29"/>
      <c r="MMB260" s="29"/>
      <c r="MMC260" s="29"/>
      <c r="MMD260" s="29"/>
      <c r="MME260" s="29"/>
      <c r="MMF260" s="29"/>
      <c r="MMG260" s="29"/>
      <c r="MMH260" s="29"/>
      <c r="MMI260" s="29"/>
      <c r="MMJ260" s="29"/>
      <c r="MMK260" s="29"/>
      <c r="MML260" s="29"/>
      <c r="MMM260" s="29"/>
      <c r="MMN260" s="29"/>
      <c r="MMO260" s="29"/>
      <c r="MMP260" s="29"/>
      <c r="MMQ260" s="29"/>
      <c r="MMR260" s="29"/>
      <c r="MMS260" s="29"/>
      <c r="MMT260" s="29"/>
      <c r="MMU260" s="29"/>
      <c r="MMV260" s="29"/>
      <c r="MMW260" s="29"/>
      <c r="MMX260" s="29"/>
      <c r="MMY260" s="29"/>
      <c r="MMZ260" s="29"/>
      <c r="MNA260" s="29"/>
      <c r="MNB260" s="29"/>
      <c r="MNC260" s="29"/>
      <c r="MND260" s="29"/>
      <c r="MNE260" s="29"/>
      <c r="MNF260" s="29"/>
      <c r="MNG260" s="29"/>
      <c r="MNH260" s="29"/>
      <c r="MNI260" s="29"/>
      <c r="MNJ260" s="29"/>
      <c r="MNK260" s="29"/>
      <c r="MNL260" s="29"/>
      <c r="MNM260" s="29"/>
      <c r="MNN260" s="29"/>
      <c r="MNO260" s="29"/>
      <c r="MNP260" s="29"/>
      <c r="MNQ260" s="29"/>
      <c r="MNR260" s="29"/>
      <c r="MNS260" s="29"/>
      <c r="MNT260" s="29"/>
      <c r="MNU260" s="29"/>
      <c r="MNV260" s="29"/>
      <c r="MNW260" s="29"/>
      <c r="MNX260" s="29"/>
      <c r="MNY260" s="29"/>
      <c r="MNZ260" s="29"/>
      <c r="MOA260" s="29"/>
      <c r="MOB260" s="29"/>
      <c r="MOC260" s="29"/>
      <c r="MOD260" s="29"/>
      <c r="MOE260" s="29"/>
      <c r="MOF260" s="29"/>
      <c r="MOG260" s="29"/>
      <c r="MOH260" s="29"/>
      <c r="MOI260" s="29"/>
      <c r="MOJ260" s="29"/>
      <c r="MOK260" s="29"/>
      <c r="MOL260" s="29"/>
      <c r="MOM260" s="29"/>
      <c r="MON260" s="29"/>
      <c r="MOO260" s="29"/>
      <c r="MOP260" s="29"/>
      <c r="MOQ260" s="29"/>
      <c r="MOR260" s="29"/>
      <c r="MOS260" s="29"/>
      <c r="MOT260" s="29"/>
      <c r="MOU260" s="29"/>
      <c r="MOV260" s="29"/>
      <c r="MOW260" s="29"/>
      <c r="MOX260" s="29"/>
      <c r="MOY260" s="29"/>
      <c r="MOZ260" s="29"/>
      <c r="MPA260" s="29"/>
      <c r="MPB260" s="29"/>
      <c r="MPC260" s="29"/>
      <c r="MPD260" s="29"/>
      <c r="MPE260" s="29"/>
      <c r="MPF260" s="29"/>
      <c r="MPG260" s="29"/>
      <c r="MPH260" s="29"/>
      <c r="MPI260" s="29"/>
      <c r="MPJ260" s="29"/>
      <c r="MPK260" s="29"/>
      <c r="MPL260" s="29"/>
      <c r="MPM260" s="29"/>
      <c r="MPN260" s="29"/>
      <c r="MPO260" s="29"/>
      <c r="MPP260" s="29"/>
      <c r="MPQ260" s="29"/>
      <c r="MPR260" s="29"/>
      <c r="MPS260" s="29"/>
      <c r="MPT260" s="29"/>
      <c r="MPU260" s="29"/>
      <c r="MPV260" s="29"/>
      <c r="MPW260" s="29"/>
      <c r="MPX260" s="29"/>
      <c r="MPY260" s="29"/>
      <c r="MPZ260" s="29"/>
      <c r="MQA260" s="29"/>
      <c r="MQB260" s="29"/>
      <c r="MQC260" s="29"/>
      <c r="MQD260" s="29"/>
      <c r="MQE260" s="29"/>
      <c r="MQF260" s="29"/>
      <c r="MQG260" s="29"/>
      <c r="MQH260" s="29"/>
      <c r="MQI260" s="29"/>
      <c r="MQJ260" s="29"/>
      <c r="MQK260" s="29"/>
      <c r="MQL260" s="29"/>
      <c r="MQM260" s="29"/>
      <c r="MQN260" s="29"/>
      <c r="MQO260" s="29"/>
      <c r="MQP260" s="29"/>
      <c r="MQQ260" s="29"/>
      <c r="MQR260" s="29"/>
      <c r="MQS260" s="29"/>
      <c r="MQT260" s="29"/>
      <c r="MQU260" s="29"/>
      <c r="MQV260" s="29"/>
      <c r="MQW260" s="29"/>
      <c r="MQX260" s="29"/>
      <c r="MQY260" s="29"/>
      <c r="MQZ260" s="29"/>
      <c r="MRA260" s="29"/>
      <c r="MRB260" s="29"/>
      <c r="MRC260" s="29"/>
      <c r="MRD260" s="29"/>
      <c r="MRE260" s="29"/>
      <c r="MRF260" s="29"/>
      <c r="MRG260" s="29"/>
      <c r="MRH260" s="29"/>
      <c r="MRI260" s="29"/>
      <c r="MRJ260" s="29"/>
      <c r="MRK260" s="29"/>
      <c r="MRL260" s="29"/>
      <c r="MRM260" s="29"/>
      <c r="MRN260" s="29"/>
      <c r="MRO260" s="29"/>
      <c r="MRP260" s="29"/>
      <c r="MRQ260" s="29"/>
      <c r="MRR260" s="29"/>
      <c r="MRS260" s="29"/>
      <c r="MRT260" s="29"/>
      <c r="MRU260" s="29"/>
      <c r="MRV260" s="29"/>
      <c r="MRW260" s="29"/>
      <c r="MRX260" s="29"/>
      <c r="MRY260" s="29"/>
      <c r="MRZ260" s="29"/>
      <c r="MSA260" s="29"/>
      <c r="MSB260" s="29"/>
      <c r="MSC260" s="29"/>
      <c r="MSD260" s="29"/>
      <c r="MSE260" s="29"/>
      <c r="MSF260" s="29"/>
      <c r="MSG260" s="29"/>
      <c r="MSH260" s="29"/>
      <c r="MSI260" s="29"/>
      <c r="MSJ260" s="29"/>
      <c r="MSK260" s="29"/>
      <c r="MSL260" s="29"/>
      <c r="MSM260" s="29"/>
      <c r="MSN260" s="29"/>
      <c r="MSO260" s="29"/>
      <c r="MSP260" s="29"/>
      <c r="MSQ260" s="29"/>
      <c r="MSR260" s="29"/>
      <c r="MSS260" s="29"/>
      <c r="MST260" s="29"/>
      <c r="MSU260" s="29"/>
      <c r="MSV260" s="29"/>
      <c r="MSW260" s="29"/>
      <c r="MSX260" s="29"/>
      <c r="MSY260" s="29"/>
      <c r="MSZ260" s="29"/>
      <c r="MTA260" s="29"/>
      <c r="MTB260" s="29"/>
      <c r="MTC260" s="29"/>
      <c r="MTD260" s="29"/>
      <c r="MTE260" s="29"/>
      <c r="MTF260" s="29"/>
      <c r="MTG260" s="29"/>
      <c r="MTH260" s="29"/>
      <c r="MTI260" s="29"/>
      <c r="MTJ260" s="29"/>
      <c r="MTK260" s="29"/>
      <c r="MTL260" s="29"/>
      <c r="MTM260" s="29"/>
      <c r="MTN260" s="29"/>
      <c r="MTO260" s="29"/>
      <c r="MTP260" s="29"/>
      <c r="MTQ260" s="29"/>
      <c r="MTR260" s="29"/>
      <c r="MTS260" s="29"/>
      <c r="MTT260" s="29"/>
      <c r="MTU260" s="29"/>
      <c r="MTV260" s="29"/>
      <c r="MTW260" s="29"/>
      <c r="MTX260" s="29"/>
      <c r="MTY260" s="29"/>
      <c r="MTZ260" s="29"/>
      <c r="MUA260" s="29"/>
      <c r="MUB260" s="29"/>
      <c r="MUC260" s="29"/>
      <c r="MUD260" s="29"/>
      <c r="MUE260" s="29"/>
      <c r="MUF260" s="29"/>
      <c r="MUG260" s="29"/>
      <c r="MUH260" s="29"/>
      <c r="MUI260" s="29"/>
      <c r="MUJ260" s="29"/>
      <c r="MUK260" s="29"/>
      <c r="MUL260" s="29"/>
      <c r="MUM260" s="29"/>
      <c r="MUN260" s="29"/>
      <c r="MUO260" s="29"/>
      <c r="MUP260" s="29"/>
      <c r="MUQ260" s="29"/>
      <c r="MUR260" s="29"/>
      <c r="MUS260" s="29"/>
      <c r="MUT260" s="29"/>
      <c r="MUU260" s="29"/>
      <c r="MUV260" s="29"/>
      <c r="MUW260" s="29"/>
      <c r="MUX260" s="29"/>
      <c r="MUY260" s="29"/>
      <c r="MUZ260" s="29"/>
      <c r="MVA260" s="29"/>
      <c r="MVB260" s="29"/>
      <c r="MVC260" s="29"/>
      <c r="MVD260" s="29"/>
      <c r="MVE260" s="29"/>
      <c r="MVF260" s="29"/>
      <c r="MVG260" s="29"/>
      <c r="MVH260" s="29"/>
      <c r="MVI260" s="29"/>
      <c r="MVJ260" s="29"/>
      <c r="MVK260" s="29"/>
      <c r="MVL260" s="29"/>
      <c r="MVM260" s="29"/>
      <c r="MVN260" s="29"/>
      <c r="MVO260" s="29"/>
      <c r="MVP260" s="29"/>
      <c r="MVQ260" s="29"/>
      <c r="MVR260" s="29"/>
      <c r="MVS260" s="29"/>
      <c r="MVT260" s="29"/>
      <c r="MVU260" s="29"/>
      <c r="MVV260" s="29"/>
      <c r="MVW260" s="29"/>
      <c r="MVX260" s="29"/>
      <c r="MVY260" s="29"/>
      <c r="MVZ260" s="29"/>
      <c r="MWA260" s="29"/>
      <c r="MWB260" s="29"/>
      <c r="MWC260" s="29"/>
      <c r="MWD260" s="29"/>
      <c r="MWE260" s="29"/>
      <c r="MWF260" s="29"/>
      <c r="MWG260" s="29"/>
      <c r="MWH260" s="29"/>
      <c r="MWI260" s="29"/>
      <c r="MWJ260" s="29"/>
      <c r="MWK260" s="29"/>
      <c r="MWL260" s="29"/>
      <c r="MWM260" s="29"/>
      <c r="MWN260" s="29"/>
      <c r="MWO260" s="29"/>
      <c r="MWP260" s="29"/>
      <c r="MWQ260" s="29"/>
      <c r="MWR260" s="29"/>
      <c r="MWS260" s="29"/>
      <c r="MWT260" s="29"/>
      <c r="MWU260" s="29"/>
      <c r="MWV260" s="29"/>
      <c r="MWW260" s="29"/>
      <c r="MWX260" s="29"/>
      <c r="MWY260" s="29"/>
      <c r="MWZ260" s="29"/>
      <c r="MXA260" s="29"/>
      <c r="MXB260" s="29"/>
      <c r="MXC260" s="29"/>
      <c r="MXD260" s="29"/>
      <c r="MXE260" s="29"/>
      <c r="MXF260" s="29"/>
      <c r="MXG260" s="29"/>
      <c r="MXH260" s="29"/>
      <c r="MXI260" s="29"/>
      <c r="MXJ260" s="29"/>
      <c r="MXK260" s="29"/>
      <c r="MXL260" s="29"/>
      <c r="MXM260" s="29"/>
      <c r="MXN260" s="29"/>
      <c r="MXO260" s="29"/>
      <c r="MXP260" s="29"/>
      <c r="MXQ260" s="29"/>
      <c r="MXR260" s="29"/>
      <c r="MXS260" s="29"/>
      <c r="MXT260" s="29"/>
      <c r="MXU260" s="29"/>
      <c r="MXV260" s="29"/>
      <c r="MXW260" s="29"/>
      <c r="MXX260" s="29"/>
      <c r="MXY260" s="29"/>
      <c r="MXZ260" s="29"/>
      <c r="MYA260" s="29"/>
      <c r="MYB260" s="29"/>
      <c r="MYC260" s="29"/>
      <c r="MYD260" s="29"/>
      <c r="MYE260" s="29"/>
      <c r="MYF260" s="29"/>
      <c r="MYG260" s="29"/>
      <c r="MYH260" s="29"/>
      <c r="MYI260" s="29"/>
      <c r="MYJ260" s="29"/>
      <c r="MYK260" s="29"/>
      <c r="MYL260" s="29"/>
      <c r="MYM260" s="29"/>
      <c r="MYN260" s="29"/>
      <c r="MYO260" s="29"/>
      <c r="MYP260" s="29"/>
      <c r="MYQ260" s="29"/>
      <c r="MYR260" s="29"/>
      <c r="MYS260" s="29"/>
      <c r="MYT260" s="29"/>
      <c r="MYU260" s="29"/>
      <c r="MYV260" s="29"/>
      <c r="MYW260" s="29"/>
      <c r="MYX260" s="29"/>
      <c r="MYY260" s="29"/>
      <c r="MYZ260" s="29"/>
      <c r="MZA260" s="29"/>
      <c r="MZB260" s="29"/>
      <c r="MZC260" s="29"/>
      <c r="MZD260" s="29"/>
      <c r="MZE260" s="29"/>
      <c r="MZF260" s="29"/>
      <c r="MZG260" s="29"/>
      <c r="MZH260" s="29"/>
      <c r="MZI260" s="29"/>
      <c r="MZJ260" s="29"/>
      <c r="MZK260" s="29"/>
      <c r="MZL260" s="29"/>
      <c r="MZM260" s="29"/>
      <c r="MZN260" s="29"/>
      <c r="MZO260" s="29"/>
      <c r="MZP260" s="29"/>
      <c r="MZQ260" s="29"/>
      <c r="MZR260" s="29"/>
      <c r="MZS260" s="29"/>
      <c r="MZT260" s="29"/>
      <c r="MZU260" s="29"/>
      <c r="MZV260" s="29"/>
      <c r="MZW260" s="29"/>
      <c r="MZX260" s="29"/>
      <c r="MZY260" s="29"/>
      <c r="MZZ260" s="29"/>
      <c r="NAA260" s="29"/>
      <c r="NAB260" s="29"/>
      <c r="NAC260" s="29"/>
      <c r="NAD260" s="29"/>
      <c r="NAE260" s="29"/>
      <c r="NAF260" s="29"/>
      <c r="NAG260" s="29"/>
      <c r="NAH260" s="29"/>
      <c r="NAI260" s="29"/>
      <c r="NAJ260" s="29"/>
      <c r="NAK260" s="29"/>
      <c r="NAL260" s="29"/>
      <c r="NAM260" s="29"/>
      <c r="NAN260" s="29"/>
      <c r="NAO260" s="29"/>
      <c r="NAP260" s="29"/>
      <c r="NAQ260" s="29"/>
      <c r="NAR260" s="29"/>
      <c r="NAS260" s="29"/>
      <c r="NAT260" s="29"/>
      <c r="NAU260" s="29"/>
      <c r="NAV260" s="29"/>
      <c r="NAW260" s="29"/>
      <c r="NAX260" s="29"/>
      <c r="NAY260" s="29"/>
      <c r="NAZ260" s="29"/>
      <c r="NBA260" s="29"/>
      <c r="NBB260" s="29"/>
      <c r="NBC260" s="29"/>
      <c r="NBD260" s="29"/>
      <c r="NBE260" s="29"/>
      <c r="NBF260" s="29"/>
      <c r="NBG260" s="29"/>
      <c r="NBH260" s="29"/>
      <c r="NBI260" s="29"/>
      <c r="NBJ260" s="29"/>
      <c r="NBK260" s="29"/>
      <c r="NBL260" s="29"/>
      <c r="NBM260" s="29"/>
      <c r="NBN260" s="29"/>
      <c r="NBO260" s="29"/>
      <c r="NBP260" s="29"/>
      <c r="NBQ260" s="29"/>
      <c r="NBR260" s="29"/>
      <c r="NBS260" s="29"/>
      <c r="NBT260" s="29"/>
      <c r="NBU260" s="29"/>
      <c r="NBV260" s="29"/>
      <c r="NBW260" s="29"/>
      <c r="NBX260" s="29"/>
      <c r="NBY260" s="29"/>
      <c r="NBZ260" s="29"/>
      <c r="NCA260" s="29"/>
      <c r="NCB260" s="29"/>
      <c r="NCC260" s="29"/>
      <c r="NCD260" s="29"/>
      <c r="NCE260" s="29"/>
      <c r="NCF260" s="29"/>
      <c r="NCG260" s="29"/>
      <c r="NCH260" s="29"/>
      <c r="NCI260" s="29"/>
      <c r="NCJ260" s="29"/>
      <c r="NCK260" s="29"/>
      <c r="NCL260" s="29"/>
      <c r="NCM260" s="29"/>
      <c r="NCN260" s="29"/>
      <c r="NCO260" s="29"/>
      <c r="NCP260" s="29"/>
      <c r="NCQ260" s="29"/>
      <c r="NCR260" s="29"/>
      <c r="NCS260" s="29"/>
      <c r="NCT260" s="29"/>
      <c r="NCU260" s="29"/>
      <c r="NCV260" s="29"/>
      <c r="NCW260" s="29"/>
      <c r="NCX260" s="29"/>
      <c r="NCY260" s="29"/>
      <c r="NCZ260" s="29"/>
      <c r="NDA260" s="29"/>
      <c r="NDB260" s="29"/>
      <c r="NDC260" s="29"/>
      <c r="NDD260" s="29"/>
      <c r="NDE260" s="29"/>
      <c r="NDF260" s="29"/>
      <c r="NDG260" s="29"/>
      <c r="NDH260" s="29"/>
      <c r="NDI260" s="29"/>
      <c r="NDJ260" s="29"/>
      <c r="NDK260" s="29"/>
      <c r="NDL260" s="29"/>
      <c r="NDM260" s="29"/>
      <c r="NDN260" s="29"/>
      <c r="NDO260" s="29"/>
      <c r="NDP260" s="29"/>
      <c r="NDQ260" s="29"/>
      <c r="NDR260" s="29"/>
      <c r="NDS260" s="29"/>
      <c r="NDT260" s="29"/>
      <c r="NDU260" s="29"/>
      <c r="NDV260" s="29"/>
      <c r="NDW260" s="29"/>
      <c r="NDX260" s="29"/>
      <c r="NDY260" s="29"/>
      <c r="NDZ260" s="29"/>
      <c r="NEA260" s="29"/>
      <c r="NEB260" s="29"/>
      <c r="NEC260" s="29"/>
      <c r="NED260" s="29"/>
      <c r="NEE260" s="29"/>
      <c r="NEF260" s="29"/>
      <c r="NEG260" s="29"/>
      <c r="NEH260" s="29"/>
      <c r="NEI260" s="29"/>
      <c r="NEJ260" s="29"/>
      <c r="NEK260" s="29"/>
      <c r="NEL260" s="29"/>
      <c r="NEM260" s="29"/>
      <c r="NEN260" s="29"/>
      <c r="NEO260" s="29"/>
      <c r="NEP260" s="29"/>
      <c r="NEQ260" s="29"/>
      <c r="NER260" s="29"/>
      <c r="NES260" s="29"/>
      <c r="NET260" s="29"/>
      <c r="NEU260" s="29"/>
      <c r="NEV260" s="29"/>
      <c r="NEW260" s="29"/>
      <c r="NEX260" s="29"/>
      <c r="NEY260" s="29"/>
      <c r="NEZ260" s="29"/>
      <c r="NFA260" s="29"/>
      <c r="NFB260" s="29"/>
      <c r="NFC260" s="29"/>
      <c r="NFD260" s="29"/>
      <c r="NFE260" s="29"/>
      <c r="NFF260" s="29"/>
      <c r="NFG260" s="29"/>
      <c r="NFH260" s="29"/>
      <c r="NFI260" s="29"/>
      <c r="NFJ260" s="29"/>
      <c r="NFK260" s="29"/>
      <c r="NFL260" s="29"/>
      <c r="NFM260" s="29"/>
      <c r="NFN260" s="29"/>
      <c r="NFO260" s="29"/>
      <c r="NFP260" s="29"/>
      <c r="NFQ260" s="29"/>
      <c r="NFR260" s="29"/>
      <c r="NFS260" s="29"/>
      <c r="NFT260" s="29"/>
      <c r="NFU260" s="29"/>
      <c r="NFV260" s="29"/>
      <c r="NFW260" s="29"/>
      <c r="NFX260" s="29"/>
      <c r="NFY260" s="29"/>
      <c r="NFZ260" s="29"/>
      <c r="NGA260" s="29"/>
      <c r="NGB260" s="29"/>
      <c r="NGC260" s="29"/>
      <c r="NGD260" s="29"/>
      <c r="NGE260" s="29"/>
      <c r="NGF260" s="29"/>
      <c r="NGG260" s="29"/>
      <c r="NGH260" s="29"/>
      <c r="NGI260" s="29"/>
      <c r="NGJ260" s="29"/>
      <c r="NGK260" s="29"/>
      <c r="NGL260" s="29"/>
      <c r="NGM260" s="29"/>
      <c r="NGN260" s="29"/>
      <c r="NGO260" s="29"/>
      <c r="NGP260" s="29"/>
      <c r="NGQ260" s="29"/>
      <c r="NGR260" s="29"/>
      <c r="NGS260" s="29"/>
      <c r="NGT260" s="29"/>
      <c r="NGU260" s="29"/>
      <c r="NGV260" s="29"/>
      <c r="NGW260" s="29"/>
      <c r="NGX260" s="29"/>
      <c r="NGY260" s="29"/>
      <c r="NGZ260" s="29"/>
      <c r="NHA260" s="29"/>
      <c r="NHB260" s="29"/>
      <c r="NHC260" s="29"/>
      <c r="NHD260" s="29"/>
      <c r="NHE260" s="29"/>
      <c r="NHF260" s="29"/>
      <c r="NHG260" s="29"/>
      <c r="NHH260" s="29"/>
      <c r="NHI260" s="29"/>
      <c r="NHJ260" s="29"/>
      <c r="NHK260" s="29"/>
      <c r="NHL260" s="29"/>
      <c r="NHM260" s="29"/>
      <c r="NHN260" s="29"/>
      <c r="NHO260" s="29"/>
      <c r="NHP260" s="29"/>
      <c r="NHQ260" s="29"/>
      <c r="NHR260" s="29"/>
      <c r="NHS260" s="29"/>
      <c r="NHT260" s="29"/>
      <c r="NHU260" s="29"/>
      <c r="NHV260" s="29"/>
      <c r="NHW260" s="29"/>
      <c r="NHX260" s="29"/>
      <c r="NHY260" s="29"/>
      <c r="NHZ260" s="29"/>
      <c r="NIA260" s="29"/>
      <c r="NIB260" s="29"/>
      <c r="NIC260" s="29"/>
      <c r="NID260" s="29"/>
      <c r="NIE260" s="29"/>
      <c r="NIF260" s="29"/>
      <c r="NIG260" s="29"/>
      <c r="NIH260" s="29"/>
      <c r="NII260" s="29"/>
      <c r="NIJ260" s="29"/>
      <c r="NIK260" s="29"/>
      <c r="NIL260" s="29"/>
      <c r="NIM260" s="29"/>
      <c r="NIN260" s="29"/>
      <c r="NIO260" s="29"/>
      <c r="NIP260" s="29"/>
      <c r="NIQ260" s="29"/>
      <c r="NIR260" s="29"/>
      <c r="NIS260" s="29"/>
      <c r="NIT260" s="29"/>
      <c r="NIU260" s="29"/>
      <c r="NIV260" s="29"/>
      <c r="NIW260" s="29"/>
      <c r="NIX260" s="29"/>
      <c r="NIY260" s="29"/>
      <c r="NIZ260" s="29"/>
      <c r="NJA260" s="29"/>
      <c r="NJB260" s="29"/>
      <c r="NJC260" s="29"/>
      <c r="NJD260" s="29"/>
      <c r="NJE260" s="29"/>
      <c r="NJF260" s="29"/>
      <c r="NJG260" s="29"/>
      <c r="NJH260" s="29"/>
      <c r="NJI260" s="29"/>
      <c r="NJJ260" s="29"/>
      <c r="NJK260" s="29"/>
      <c r="NJL260" s="29"/>
      <c r="NJM260" s="29"/>
      <c r="NJN260" s="29"/>
      <c r="NJO260" s="29"/>
      <c r="NJP260" s="29"/>
      <c r="NJQ260" s="29"/>
      <c r="NJR260" s="29"/>
      <c r="NJS260" s="29"/>
      <c r="NJT260" s="29"/>
      <c r="NJU260" s="29"/>
      <c r="NJV260" s="29"/>
      <c r="NJW260" s="29"/>
      <c r="NJX260" s="29"/>
      <c r="NJY260" s="29"/>
      <c r="NJZ260" s="29"/>
      <c r="NKA260" s="29"/>
      <c r="NKB260" s="29"/>
      <c r="NKC260" s="29"/>
      <c r="NKD260" s="29"/>
      <c r="NKE260" s="29"/>
      <c r="NKF260" s="29"/>
      <c r="NKG260" s="29"/>
      <c r="NKH260" s="29"/>
      <c r="NKI260" s="29"/>
      <c r="NKJ260" s="29"/>
      <c r="NKK260" s="29"/>
      <c r="NKL260" s="29"/>
      <c r="NKM260" s="29"/>
      <c r="NKN260" s="29"/>
      <c r="NKO260" s="29"/>
      <c r="NKP260" s="29"/>
      <c r="NKQ260" s="29"/>
      <c r="NKR260" s="29"/>
      <c r="NKS260" s="29"/>
      <c r="NKT260" s="29"/>
      <c r="NKU260" s="29"/>
      <c r="NKV260" s="29"/>
      <c r="NKW260" s="29"/>
      <c r="NKX260" s="29"/>
      <c r="NKY260" s="29"/>
      <c r="NKZ260" s="29"/>
      <c r="NLA260" s="29"/>
      <c r="NLB260" s="29"/>
      <c r="NLC260" s="29"/>
      <c r="NLD260" s="29"/>
      <c r="NLE260" s="29"/>
      <c r="NLF260" s="29"/>
      <c r="NLG260" s="29"/>
      <c r="NLH260" s="29"/>
      <c r="NLI260" s="29"/>
      <c r="NLJ260" s="29"/>
      <c r="NLK260" s="29"/>
      <c r="NLL260" s="29"/>
      <c r="NLM260" s="29"/>
      <c r="NLN260" s="29"/>
      <c r="NLO260" s="29"/>
      <c r="NLP260" s="29"/>
      <c r="NLQ260" s="29"/>
      <c r="NLR260" s="29"/>
      <c r="NLS260" s="29"/>
      <c r="NLT260" s="29"/>
      <c r="NLU260" s="29"/>
      <c r="NLV260" s="29"/>
      <c r="NLW260" s="29"/>
      <c r="NLX260" s="29"/>
      <c r="NLY260" s="29"/>
      <c r="NLZ260" s="29"/>
      <c r="NMA260" s="29"/>
      <c r="NMB260" s="29"/>
      <c r="NMC260" s="29"/>
      <c r="NMD260" s="29"/>
      <c r="NME260" s="29"/>
      <c r="NMF260" s="29"/>
      <c r="NMG260" s="29"/>
      <c r="NMH260" s="29"/>
      <c r="NMI260" s="29"/>
      <c r="NMJ260" s="29"/>
      <c r="NMK260" s="29"/>
      <c r="NML260" s="29"/>
      <c r="NMM260" s="29"/>
      <c r="NMN260" s="29"/>
      <c r="NMO260" s="29"/>
      <c r="NMP260" s="29"/>
      <c r="NMQ260" s="29"/>
      <c r="NMR260" s="29"/>
      <c r="NMS260" s="29"/>
      <c r="NMT260" s="29"/>
      <c r="NMU260" s="29"/>
      <c r="NMV260" s="29"/>
      <c r="NMW260" s="29"/>
      <c r="NMX260" s="29"/>
      <c r="NMY260" s="29"/>
      <c r="NMZ260" s="29"/>
      <c r="NNA260" s="29"/>
      <c r="NNB260" s="29"/>
      <c r="NNC260" s="29"/>
      <c r="NND260" s="29"/>
      <c r="NNE260" s="29"/>
      <c r="NNF260" s="29"/>
      <c r="NNG260" s="29"/>
      <c r="NNH260" s="29"/>
      <c r="NNI260" s="29"/>
      <c r="NNJ260" s="29"/>
      <c r="NNK260" s="29"/>
      <c r="NNL260" s="29"/>
      <c r="NNM260" s="29"/>
      <c r="NNN260" s="29"/>
      <c r="NNO260" s="29"/>
      <c r="NNP260" s="29"/>
      <c r="NNQ260" s="29"/>
      <c r="NNR260" s="29"/>
      <c r="NNS260" s="29"/>
      <c r="NNT260" s="29"/>
      <c r="NNU260" s="29"/>
      <c r="NNV260" s="29"/>
      <c r="NNW260" s="29"/>
      <c r="NNX260" s="29"/>
      <c r="NNY260" s="29"/>
      <c r="NNZ260" s="29"/>
      <c r="NOA260" s="29"/>
      <c r="NOB260" s="29"/>
      <c r="NOC260" s="29"/>
      <c r="NOD260" s="29"/>
      <c r="NOE260" s="29"/>
      <c r="NOF260" s="29"/>
      <c r="NOG260" s="29"/>
      <c r="NOH260" s="29"/>
      <c r="NOI260" s="29"/>
      <c r="NOJ260" s="29"/>
      <c r="NOK260" s="29"/>
      <c r="NOL260" s="29"/>
      <c r="NOM260" s="29"/>
      <c r="NON260" s="29"/>
      <c r="NOO260" s="29"/>
      <c r="NOP260" s="29"/>
      <c r="NOQ260" s="29"/>
      <c r="NOR260" s="29"/>
      <c r="NOS260" s="29"/>
      <c r="NOT260" s="29"/>
      <c r="NOU260" s="29"/>
      <c r="NOV260" s="29"/>
      <c r="NOW260" s="29"/>
      <c r="NOX260" s="29"/>
      <c r="NOY260" s="29"/>
      <c r="NOZ260" s="29"/>
      <c r="NPA260" s="29"/>
      <c r="NPB260" s="29"/>
      <c r="NPC260" s="29"/>
      <c r="NPD260" s="29"/>
      <c r="NPE260" s="29"/>
      <c r="NPF260" s="29"/>
      <c r="NPG260" s="29"/>
      <c r="NPH260" s="29"/>
      <c r="NPI260" s="29"/>
      <c r="NPJ260" s="29"/>
      <c r="NPK260" s="29"/>
      <c r="NPL260" s="29"/>
      <c r="NPM260" s="29"/>
      <c r="NPN260" s="29"/>
      <c r="NPO260" s="29"/>
      <c r="NPP260" s="29"/>
      <c r="NPQ260" s="29"/>
      <c r="NPR260" s="29"/>
      <c r="NPS260" s="29"/>
      <c r="NPT260" s="29"/>
      <c r="NPU260" s="29"/>
      <c r="NPV260" s="29"/>
      <c r="NPW260" s="29"/>
      <c r="NPX260" s="29"/>
      <c r="NPY260" s="29"/>
      <c r="NPZ260" s="29"/>
      <c r="NQA260" s="29"/>
      <c r="NQB260" s="29"/>
      <c r="NQC260" s="29"/>
      <c r="NQD260" s="29"/>
      <c r="NQE260" s="29"/>
      <c r="NQF260" s="29"/>
      <c r="NQG260" s="29"/>
      <c r="NQH260" s="29"/>
      <c r="NQI260" s="29"/>
      <c r="NQJ260" s="29"/>
      <c r="NQK260" s="29"/>
      <c r="NQL260" s="29"/>
      <c r="NQM260" s="29"/>
      <c r="NQN260" s="29"/>
      <c r="NQO260" s="29"/>
      <c r="NQP260" s="29"/>
      <c r="NQQ260" s="29"/>
      <c r="NQR260" s="29"/>
      <c r="NQS260" s="29"/>
      <c r="NQT260" s="29"/>
      <c r="NQU260" s="29"/>
      <c r="NQV260" s="29"/>
      <c r="NQW260" s="29"/>
      <c r="NQX260" s="29"/>
      <c r="NQY260" s="29"/>
      <c r="NQZ260" s="29"/>
      <c r="NRA260" s="29"/>
      <c r="NRB260" s="29"/>
      <c r="NRC260" s="29"/>
      <c r="NRD260" s="29"/>
      <c r="NRE260" s="29"/>
      <c r="NRF260" s="29"/>
      <c r="NRG260" s="29"/>
      <c r="NRH260" s="29"/>
      <c r="NRI260" s="29"/>
      <c r="NRJ260" s="29"/>
      <c r="NRK260" s="29"/>
      <c r="NRL260" s="29"/>
      <c r="NRM260" s="29"/>
      <c r="NRN260" s="29"/>
      <c r="NRO260" s="29"/>
      <c r="NRP260" s="29"/>
      <c r="NRQ260" s="29"/>
      <c r="NRR260" s="29"/>
      <c r="NRS260" s="29"/>
      <c r="NRT260" s="29"/>
      <c r="NRU260" s="29"/>
      <c r="NRV260" s="29"/>
      <c r="NRW260" s="29"/>
      <c r="NRX260" s="29"/>
      <c r="NRY260" s="29"/>
      <c r="NRZ260" s="29"/>
      <c r="NSA260" s="29"/>
      <c r="NSB260" s="29"/>
      <c r="NSC260" s="29"/>
      <c r="NSD260" s="29"/>
      <c r="NSE260" s="29"/>
      <c r="NSF260" s="29"/>
      <c r="NSG260" s="29"/>
      <c r="NSH260" s="29"/>
      <c r="NSI260" s="29"/>
      <c r="NSJ260" s="29"/>
      <c r="NSK260" s="29"/>
      <c r="NSL260" s="29"/>
      <c r="NSM260" s="29"/>
      <c r="NSN260" s="29"/>
      <c r="NSO260" s="29"/>
      <c r="NSP260" s="29"/>
      <c r="NSQ260" s="29"/>
      <c r="NSR260" s="29"/>
      <c r="NSS260" s="29"/>
      <c r="NST260" s="29"/>
      <c r="NSU260" s="29"/>
      <c r="NSV260" s="29"/>
      <c r="NSW260" s="29"/>
      <c r="NSX260" s="29"/>
      <c r="NSY260" s="29"/>
      <c r="NSZ260" s="29"/>
      <c r="NTA260" s="29"/>
      <c r="NTB260" s="29"/>
      <c r="NTC260" s="29"/>
      <c r="NTD260" s="29"/>
      <c r="NTE260" s="29"/>
      <c r="NTF260" s="29"/>
      <c r="NTG260" s="29"/>
      <c r="NTH260" s="29"/>
      <c r="NTI260" s="29"/>
      <c r="NTJ260" s="29"/>
      <c r="NTK260" s="29"/>
      <c r="NTL260" s="29"/>
      <c r="NTM260" s="29"/>
      <c r="NTN260" s="29"/>
      <c r="NTO260" s="29"/>
      <c r="NTP260" s="29"/>
      <c r="NTQ260" s="29"/>
      <c r="NTR260" s="29"/>
      <c r="NTS260" s="29"/>
      <c r="NTT260" s="29"/>
      <c r="NTU260" s="29"/>
      <c r="NTV260" s="29"/>
      <c r="NTW260" s="29"/>
      <c r="NTX260" s="29"/>
      <c r="NTY260" s="29"/>
      <c r="NTZ260" s="29"/>
      <c r="NUA260" s="29"/>
      <c r="NUB260" s="29"/>
      <c r="NUC260" s="29"/>
      <c r="NUD260" s="29"/>
      <c r="NUE260" s="29"/>
      <c r="NUF260" s="29"/>
      <c r="NUG260" s="29"/>
      <c r="NUH260" s="29"/>
      <c r="NUI260" s="29"/>
      <c r="NUJ260" s="29"/>
      <c r="NUK260" s="29"/>
      <c r="NUL260" s="29"/>
      <c r="NUM260" s="29"/>
      <c r="NUN260" s="29"/>
      <c r="NUO260" s="29"/>
      <c r="NUP260" s="29"/>
      <c r="NUQ260" s="29"/>
      <c r="NUR260" s="29"/>
      <c r="NUS260" s="29"/>
      <c r="NUT260" s="29"/>
      <c r="NUU260" s="29"/>
      <c r="NUV260" s="29"/>
      <c r="NUW260" s="29"/>
      <c r="NUX260" s="29"/>
      <c r="NUY260" s="29"/>
      <c r="NUZ260" s="29"/>
      <c r="NVA260" s="29"/>
      <c r="NVB260" s="29"/>
      <c r="NVC260" s="29"/>
      <c r="NVD260" s="29"/>
      <c r="NVE260" s="29"/>
      <c r="NVF260" s="29"/>
      <c r="NVG260" s="29"/>
      <c r="NVH260" s="29"/>
      <c r="NVI260" s="29"/>
      <c r="NVJ260" s="29"/>
      <c r="NVK260" s="29"/>
      <c r="NVL260" s="29"/>
      <c r="NVM260" s="29"/>
      <c r="NVN260" s="29"/>
      <c r="NVO260" s="29"/>
      <c r="NVP260" s="29"/>
      <c r="NVQ260" s="29"/>
      <c r="NVR260" s="29"/>
      <c r="NVS260" s="29"/>
      <c r="NVT260" s="29"/>
      <c r="NVU260" s="29"/>
      <c r="NVV260" s="29"/>
      <c r="NVW260" s="29"/>
      <c r="NVX260" s="29"/>
      <c r="NVY260" s="29"/>
      <c r="NVZ260" s="29"/>
      <c r="NWA260" s="29"/>
      <c r="NWB260" s="29"/>
      <c r="NWC260" s="29"/>
      <c r="NWD260" s="29"/>
      <c r="NWE260" s="29"/>
      <c r="NWF260" s="29"/>
      <c r="NWG260" s="29"/>
      <c r="NWH260" s="29"/>
      <c r="NWI260" s="29"/>
      <c r="NWJ260" s="29"/>
      <c r="NWK260" s="29"/>
      <c r="NWL260" s="29"/>
      <c r="NWM260" s="29"/>
      <c r="NWN260" s="29"/>
      <c r="NWO260" s="29"/>
      <c r="NWP260" s="29"/>
      <c r="NWQ260" s="29"/>
      <c r="NWR260" s="29"/>
      <c r="NWS260" s="29"/>
      <c r="NWT260" s="29"/>
      <c r="NWU260" s="29"/>
      <c r="NWV260" s="29"/>
      <c r="NWW260" s="29"/>
      <c r="NWX260" s="29"/>
      <c r="NWY260" s="29"/>
      <c r="NWZ260" s="29"/>
      <c r="NXA260" s="29"/>
      <c r="NXB260" s="29"/>
      <c r="NXC260" s="29"/>
      <c r="NXD260" s="29"/>
      <c r="NXE260" s="29"/>
      <c r="NXF260" s="29"/>
      <c r="NXG260" s="29"/>
      <c r="NXH260" s="29"/>
      <c r="NXI260" s="29"/>
      <c r="NXJ260" s="29"/>
      <c r="NXK260" s="29"/>
      <c r="NXL260" s="29"/>
      <c r="NXM260" s="29"/>
      <c r="NXN260" s="29"/>
      <c r="NXO260" s="29"/>
      <c r="NXP260" s="29"/>
      <c r="NXQ260" s="29"/>
      <c r="NXR260" s="29"/>
      <c r="NXS260" s="29"/>
      <c r="NXT260" s="29"/>
      <c r="NXU260" s="29"/>
      <c r="NXV260" s="29"/>
      <c r="NXW260" s="29"/>
      <c r="NXX260" s="29"/>
      <c r="NXY260" s="29"/>
      <c r="NXZ260" s="29"/>
      <c r="NYA260" s="29"/>
      <c r="NYB260" s="29"/>
      <c r="NYC260" s="29"/>
      <c r="NYD260" s="29"/>
      <c r="NYE260" s="29"/>
      <c r="NYF260" s="29"/>
      <c r="NYG260" s="29"/>
      <c r="NYH260" s="29"/>
      <c r="NYI260" s="29"/>
      <c r="NYJ260" s="29"/>
      <c r="NYK260" s="29"/>
      <c r="NYL260" s="29"/>
      <c r="NYM260" s="29"/>
      <c r="NYN260" s="29"/>
      <c r="NYO260" s="29"/>
      <c r="NYP260" s="29"/>
      <c r="NYQ260" s="29"/>
      <c r="NYR260" s="29"/>
      <c r="NYS260" s="29"/>
      <c r="NYT260" s="29"/>
      <c r="NYU260" s="29"/>
      <c r="NYV260" s="29"/>
      <c r="NYW260" s="29"/>
      <c r="NYX260" s="29"/>
      <c r="NYY260" s="29"/>
      <c r="NYZ260" s="29"/>
      <c r="NZA260" s="29"/>
      <c r="NZB260" s="29"/>
      <c r="NZC260" s="29"/>
      <c r="NZD260" s="29"/>
      <c r="NZE260" s="29"/>
      <c r="NZF260" s="29"/>
      <c r="NZG260" s="29"/>
      <c r="NZH260" s="29"/>
      <c r="NZI260" s="29"/>
      <c r="NZJ260" s="29"/>
      <c r="NZK260" s="29"/>
      <c r="NZL260" s="29"/>
      <c r="NZM260" s="29"/>
      <c r="NZN260" s="29"/>
      <c r="NZO260" s="29"/>
      <c r="NZP260" s="29"/>
      <c r="NZQ260" s="29"/>
      <c r="NZR260" s="29"/>
      <c r="NZS260" s="29"/>
      <c r="NZT260" s="29"/>
      <c r="NZU260" s="29"/>
      <c r="NZV260" s="29"/>
      <c r="NZW260" s="29"/>
      <c r="NZX260" s="29"/>
      <c r="NZY260" s="29"/>
      <c r="NZZ260" s="29"/>
      <c r="OAA260" s="29"/>
      <c r="OAB260" s="29"/>
      <c r="OAC260" s="29"/>
      <c r="OAD260" s="29"/>
      <c r="OAE260" s="29"/>
      <c r="OAF260" s="29"/>
      <c r="OAG260" s="29"/>
      <c r="OAH260" s="29"/>
      <c r="OAI260" s="29"/>
      <c r="OAJ260" s="29"/>
      <c r="OAK260" s="29"/>
      <c r="OAL260" s="29"/>
      <c r="OAM260" s="29"/>
      <c r="OAN260" s="29"/>
      <c r="OAO260" s="29"/>
      <c r="OAP260" s="29"/>
      <c r="OAQ260" s="29"/>
      <c r="OAR260" s="29"/>
      <c r="OAS260" s="29"/>
      <c r="OAT260" s="29"/>
      <c r="OAU260" s="29"/>
      <c r="OAV260" s="29"/>
      <c r="OAW260" s="29"/>
      <c r="OAX260" s="29"/>
      <c r="OAY260" s="29"/>
      <c r="OAZ260" s="29"/>
      <c r="OBA260" s="29"/>
      <c r="OBB260" s="29"/>
      <c r="OBC260" s="29"/>
      <c r="OBD260" s="29"/>
      <c r="OBE260" s="29"/>
      <c r="OBF260" s="29"/>
      <c r="OBG260" s="29"/>
      <c r="OBH260" s="29"/>
      <c r="OBI260" s="29"/>
      <c r="OBJ260" s="29"/>
      <c r="OBK260" s="29"/>
      <c r="OBL260" s="29"/>
      <c r="OBM260" s="29"/>
      <c r="OBN260" s="29"/>
      <c r="OBO260" s="29"/>
      <c r="OBP260" s="29"/>
      <c r="OBQ260" s="29"/>
      <c r="OBR260" s="29"/>
      <c r="OBS260" s="29"/>
      <c r="OBT260" s="29"/>
      <c r="OBU260" s="29"/>
      <c r="OBV260" s="29"/>
      <c r="OBW260" s="29"/>
      <c r="OBX260" s="29"/>
      <c r="OBY260" s="29"/>
      <c r="OBZ260" s="29"/>
      <c r="OCA260" s="29"/>
      <c r="OCB260" s="29"/>
      <c r="OCC260" s="29"/>
      <c r="OCD260" s="29"/>
      <c r="OCE260" s="29"/>
      <c r="OCF260" s="29"/>
      <c r="OCG260" s="29"/>
      <c r="OCH260" s="29"/>
      <c r="OCI260" s="29"/>
      <c r="OCJ260" s="29"/>
      <c r="OCK260" s="29"/>
      <c r="OCL260" s="29"/>
      <c r="OCM260" s="29"/>
      <c r="OCN260" s="29"/>
      <c r="OCO260" s="29"/>
      <c r="OCP260" s="29"/>
      <c r="OCQ260" s="29"/>
      <c r="OCR260" s="29"/>
      <c r="OCS260" s="29"/>
      <c r="OCT260" s="29"/>
      <c r="OCU260" s="29"/>
      <c r="OCV260" s="29"/>
      <c r="OCW260" s="29"/>
      <c r="OCX260" s="29"/>
      <c r="OCY260" s="29"/>
      <c r="OCZ260" s="29"/>
      <c r="ODA260" s="29"/>
      <c r="ODB260" s="29"/>
      <c r="ODC260" s="29"/>
      <c r="ODD260" s="29"/>
      <c r="ODE260" s="29"/>
      <c r="ODF260" s="29"/>
      <c r="ODG260" s="29"/>
      <c r="ODH260" s="29"/>
      <c r="ODI260" s="29"/>
      <c r="ODJ260" s="29"/>
      <c r="ODK260" s="29"/>
      <c r="ODL260" s="29"/>
      <c r="ODM260" s="29"/>
      <c r="ODN260" s="29"/>
      <c r="ODO260" s="29"/>
      <c r="ODP260" s="29"/>
      <c r="ODQ260" s="29"/>
      <c r="ODR260" s="29"/>
      <c r="ODS260" s="29"/>
      <c r="ODT260" s="29"/>
      <c r="ODU260" s="29"/>
      <c r="ODV260" s="29"/>
      <c r="ODW260" s="29"/>
      <c r="ODX260" s="29"/>
      <c r="ODY260" s="29"/>
      <c r="ODZ260" s="29"/>
      <c r="OEA260" s="29"/>
      <c r="OEB260" s="29"/>
      <c r="OEC260" s="29"/>
      <c r="OED260" s="29"/>
      <c r="OEE260" s="29"/>
      <c r="OEF260" s="29"/>
      <c r="OEG260" s="29"/>
      <c r="OEH260" s="29"/>
      <c r="OEI260" s="29"/>
      <c r="OEJ260" s="29"/>
      <c r="OEK260" s="29"/>
      <c r="OEL260" s="29"/>
      <c r="OEM260" s="29"/>
      <c r="OEN260" s="29"/>
      <c r="OEO260" s="29"/>
      <c r="OEP260" s="29"/>
      <c r="OEQ260" s="29"/>
      <c r="OER260" s="29"/>
      <c r="OES260" s="29"/>
      <c r="OET260" s="29"/>
      <c r="OEU260" s="29"/>
      <c r="OEV260" s="29"/>
      <c r="OEW260" s="29"/>
      <c r="OEX260" s="29"/>
      <c r="OEY260" s="29"/>
      <c r="OEZ260" s="29"/>
      <c r="OFA260" s="29"/>
      <c r="OFB260" s="29"/>
      <c r="OFC260" s="29"/>
      <c r="OFD260" s="29"/>
      <c r="OFE260" s="29"/>
      <c r="OFF260" s="29"/>
      <c r="OFG260" s="29"/>
      <c r="OFH260" s="29"/>
      <c r="OFI260" s="29"/>
      <c r="OFJ260" s="29"/>
      <c r="OFK260" s="29"/>
      <c r="OFL260" s="29"/>
      <c r="OFM260" s="29"/>
      <c r="OFN260" s="29"/>
      <c r="OFO260" s="29"/>
      <c r="OFP260" s="29"/>
      <c r="OFQ260" s="29"/>
      <c r="OFR260" s="29"/>
      <c r="OFS260" s="29"/>
      <c r="OFT260" s="29"/>
      <c r="OFU260" s="29"/>
      <c r="OFV260" s="29"/>
      <c r="OFW260" s="29"/>
      <c r="OFX260" s="29"/>
      <c r="OFY260" s="29"/>
      <c r="OFZ260" s="29"/>
      <c r="OGA260" s="29"/>
      <c r="OGB260" s="29"/>
      <c r="OGC260" s="29"/>
      <c r="OGD260" s="29"/>
      <c r="OGE260" s="29"/>
      <c r="OGF260" s="29"/>
      <c r="OGG260" s="29"/>
      <c r="OGH260" s="29"/>
      <c r="OGI260" s="29"/>
      <c r="OGJ260" s="29"/>
      <c r="OGK260" s="29"/>
      <c r="OGL260" s="29"/>
      <c r="OGM260" s="29"/>
      <c r="OGN260" s="29"/>
      <c r="OGO260" s="29"/>
      <c r="OGP260" s="29"/>
      <c r="OGQ260" s="29"/>
      <c r="OGR260" s="29"/>
      <c r="OGS260" s="29"/>
      <c r="OGT260" s="29"/>
      <c r="OGU260" s="29"/>
      <c r="OGV260" s="29"/>
      <c r="OGW260" s="29"/>
      <c r="OGX260" s="29"/>
      <c r="OGY260" s="29"/>
      <c r="OGZ260" s="29"/>
      <c r="OHA260" s="29"/>
      <c r="OHB260" s="29"/>
      <c r="OHC260" s="29"/>
      <c r="OHD260" s="29"/>
      <c r="OHE260" s="29"/>
      <c r="OHF260" s="29"/>
      <c r="OHG260" s="29"/>
      <c r="OHH260" s="29"/>
      <c r="OHI260" s="29"/>
      <c r="OHJ260" s="29"/>
      <c r="OHK260" s="29"/>
      <c r="OHL260" s="29"/>
      <c r="OHM260" s="29"/>
      <c r="OHN260" s="29"/>
      <c r="OHO260" s="29"/>
      <c r="OHP260" s="29"/>
      <c r="OHQ260" s="29"/>
      <c r="OHR260" s="29"/>
      <c r="OHS260" s="29"/>
      <c r="OHT260" s="29"/>
      <c r="OHU260" s="29"/>
      <c r="OHV260" s="29"/>
      <c r="OHW260" s="29"/>
      <c r="OHX260" s="29"/>
      <c r="OHY260" s="29"/>
      <c r="OHZ260" s="29"/>
      <c r="OIA260" s="29"/>
      <c r="OIB260" s="29"/>
      <c r="OIC260" s="29"/>
      <c r="OID260" s="29"/>
      <c r="OIE260" s="29"/>
      <c r="OIF260" s="29"/>
      <c r="OIG260" s="29"/>
      <c r="OIH260" s="29"/>
      <c r="OII260" s="29"/>
      <c r="OIJ260" s="29"/>
      <c r="OIK260" s="29"/>
      <c r="OIL260" s="29"/>
      <c r="OIM260" s="29"/>
      <c r="OIN260" s="29"/>
      <c r="OIO260" s="29"/>
      <c r="OIP260" s="29"/>
      <c r="OIQ260" s="29"/>
      <c r="OIR260" s="29"/>
      <c r="OIS260" s="29"/>
      <c r="OIT260" s="29"/>
      <c r="OIU260" s="29"/>
      <c r="OIV260" s="29"/>
      <c r="OIW260" s="29"/>
      <c r="OIX260" s="29"/>
      <c r="OIY260" s="29"/>
      <c r="OIZ260" s="29"/>
      <c r="OJA260" s="29"/>
      <c r="OJB260" s="29"/>
      <c r="OJC260" s="29"/>
      <c r="OJD260" s="29"/>
      <c r="OJE260" s="29"/>
      <c r="OJF260" s="29"/>
      <c r="OJG260" s="29"/>
      <c r="OJH260" s="29"/>
      <c r="OJI260" s="29"/>
      <c r="OJJ260" s="29"/>
      <c r="OJK260" s="29"/>
      <c r="OJL260" s="29"/>
      <c r="OJM260" s="29"/>
      <c r="OJN260" s="29"/>
      <c r="OJO260" s="29"/>
      <c r="OJP260" s="29"/>
      <c r="OJQ260" s="29"/>
      <c r="OJR260" s="29"/>
      <c r="OJS260" s="29"/>
      <c r="OJT260" s="29"/>
      <c r="OJU260" s="29"/>
      <c r="OJV260" s="29"/>
      <c r="OJW260" s="29"/>
      <c r="OJX260" s="29"/>
      <c r="OJY260" s="29"/>
      <c r="OJZ260" s="29"/>
      <c r="OKA260" s="29"/>
      <c r="OKB260" s="29"/>
      <c r="OKC260" s="29"/>
      <c r="OKD260" s="29"/>
      <c r="OKE260" s="29"/>
      <c r="OKF260" s="29"/>
      <c r="OKG260" s="29"/>
      <c r="OKH260" s="29"/>
      <c r="OKI260" s="29"/>
      <c r="OKJ260" s="29"/>
      <c r="OKK260" s="29"/>
      <c r="OKL260" s="29"/>
      <c r="OKM260" s="29"/>
      <c r="OKN260" s="29"/>
      <c r="OKO260" s="29"/>
      <c r="OKP260" s="29"/>
      <c r="OKQ260" s="29"/>
      <c r="OKR260" s="29"/>
      <c r="OKS260" s="29"/>
      <c r="OKT260" s="29"/>
      <c r="OKU260" s="29"/>
      <c r="OKV260" s="29"/>
      <c r="OKW260" s="29"/>
      <c r="OKX260" s="29"/>
      <c r="OKY260" s="29"/>
      <c r="OKZ260" s="29"/>
      <c r="OLA260" s="29"/>
      <c r="OLB260" s="29"/>
      <c r="OLC260" s="29"/>
      <c r="OLD260" s="29"/>
      <c r="OLE260" s="29"/>
      <c r="OLF260" s="29"/>
      <c r="OLG260" s="29"/>
      <c r="OLH260" s="29"/>
      <c r="OLI260" s="29"/>
      <c r="OLJ260" s="29"/>
      <c r="OLK260" s="29"/>
      <c r="OLL260" s="29"/>
      <c r="OLM260" s="29"/>
      <c r="OLN260" s="29"/>
      <c r="OLO260" s="29"/>
      <c r="OLP260" s="29"/>
      <c r="OLQ260" s="29"/>
      <c r="OLR260" s="29"/>
      <c r="OLS260" s="29"/>
      <c r="OLT260" s="29"/>
      <c r="OLU260" s="29"/>
      <c r="OLV260" s="29"/>
      <c r="OLW260" s="29"/>
      <c r="OLX260" s="29"/>
      <c r="OLY260" s="29"/>
      <c r="OLZ260" s="29"/>
      <c r="OMA260" s="29"/>
      <c r="OMB260" s="29"/>
      <c r="OMC260" s="29"/>
      <c r="OMD260" s="29"/>
      <c r="OME260" s="29"/>
      <c r="OMF260" s="29"/>
      <c r="OMG260" s="29"/>
      <c r="OMH260" s="29"/>
      <c r="OMI260" s="29"/>
      <c r="OMJ260" s="29"/>
      <c r="OMK260" s="29"/>
      <c r="OML260" s="29"/>
      <c r="OMM260" s="29"/>
      <c r="OMN260" s="29"/>
      <c r="OMO260" s="29"/>
      <c r="OMP260" s="29"/>
      <c r="OMQ260" s="29"/>
      <c r="OMR260" s="29"/>
      <c r="OMS260" s="29"/>
      <c r="OMT260" s="29"/>
      <c r="OMU260" s="29"/>
      <c r="OMV260" s="29"/>
      <c r="OMW260" s="29"/>
      <c r="OMX260" s="29"/>
      <c r="OMY260" s="29"/>
      <c r="OMZ260" s="29"/>
      <c r="ONA260" s="29"/>
      <c r="ONB260" s="29"/>
      <c r="ONC260" s="29"/>
      <c r="OND260" s="29"/>
      <c r="ONE260" s="29"/>
      <c r="ONF260" s="29"/>
      <c r="ONG260" s="29"/>
      <c r="ONH260" s="29"/>
      <c r="ONI260" s="29"/>
      <c r="ONJ260" s="29"/>
      <c r="ONK260" s="29"/>
      <c r="ONL260" s="29"/>
      <c r="ONM260" s="29"/>
      <c r="ONN260" s="29"/>
      <c r="ONO260" s="29"/>
      <c r="ONP260" s="29"/>
      <c r="ONQ260" s="29"/>
      <c r="ONR260" s="29"/>
      <c r="ONS260" s="29"/>
      <c r="ONT260" s="29"/>
      <c r="ONU260" s="29"/>
      <c r="ONV260" s="29"/>
      <c r="ONW260" s="29"/>
      <c r="ONX260" s="29"/>
      <c r="ONY260" s="29"/>
      <c r="ONZ260" s="29"/>
      <c r="OOA260" s="29"/>
      <c r="OOB260" s="29"/>
      <c r="OOC260" s="29"/>
      <c r="OOD260" s="29"/>
      <c r="OOE260" s="29"/>
      <c r="OOF260" s="29"/>
      <c r="OOG260" s="29"/>
      <c r="OOH260" s="29"/>
      <c r="OOI260" s="29"/>
      <c r="OOJ260" s="29"/>
      <c r="OOK260" s="29"/>
      <c r="OOL260" s="29"/>
      <c r="OOM260" s="29"/>
      <c r="OON260" s="29"/>
      <c r="OOO260" s="29"/>
      <c r="OOP260" s="29"/>
      <c r="OOQ260" s="29"/>
      <c r="OOR260" s="29"/>
      <c r="OOS260" s="29"/>
      <c r="OOT260" s="29"/>
      <c r="OOU260" s="29"/>
      <c r="OOV260" s="29"/>
      <c r="OOW260" s="29"/>
      <c r="OOX260" s="29"/>
      <c r="OOY260" s="29"/>
      <c r="OOZ260" s="29"/>
      <c r="OPA260" s="29"/>
      <c r="OPB260" s="29"/>
      <c r="OPC260" s="29"/>
      <c r="OPD260" s="29"/>
      <c r="OPE260" s="29"/>
      <c r="OPF260" s="29"/>
      <c r="OPG260" s="29"/>
      <c r="OPH260" s="29"/>
      <c r="OPI260" s="29"/>
      <c r="OPJ260" s="29"/>
      <c r="OPK260" s="29"/>
      <c r="OPL260" s="29"/>
      <c r="OPM260" s="29"/>
      <c r="OPN260" s="29"/>
      <c r="OPO260" s="29"/>
      <c r="OPP260" s="29"/>
      <c r="OPQ260" s="29"/>
      <c r="OPR260" s="29"/>
      <c r="OPS260" s="29"/>
      <c r="OPT260" s="29"/>
      <c r="OPU260" s="29"/>
      <c r="OPV260" s="29"/>
      <c r="OPW260" s="29"/>
      <c r="OPX260" s="29"/>
      <c r="OPY260" s="29"/>
      <c r="OPZ260" s="29"/>
      <c r="OQA260" s="29"/>
      <c r="OQB260" s="29"/>
      <c r="OQC260" s="29"/>
      <c r="OQD260" s="29"/>
      <c r="OQE260" s="29"/>
      <c r="OQF260" s="29"/>
      <c r="OQG260" s="29"/>
      <c r="OQH260" s="29"/>
      <c r="OQI260" s="29"/>
      <c r="OQJ260" s="29"/>
      <c r="OQK260" s="29"/>
      <c r="OQL260" s="29"/>
      <c r="OQM260" s="29"/>
      <c r="OQN260" s="29"/>
      <c r="OQO260" s="29"/>
      <c r="OQP260" s="29"/>
      <c r="OQQ260" s="29"/>
      <c r="OQR260" s="29"/>
      <c r="OQS260" s="29"/>
      <c r="OQT260" s="29"/>
      <c r="OQU260" s="29"/>
      <c r="OQV260" s="29"/>
      <c r="OQW260" s="29"/>
      <c r="OQX260" s="29"/>
      <c r="OQY260" s="29"/>
      <c r="OQZ260" s="29"/>
      <c r="ORA260" s="29"/>
      <c r="ORB260" s="29"/>
      <c r="ORC260" s="29"/>
      <c r="ORD260" s="29"/>
      <c r="ORE260" s="29"/>
      <c r="ORF260" s="29"/>
      <c r="ORG260" s="29"/>
      <c r="ORH260" s="29"/>
      <c r="ORI260" s="29"/>
      <c r="ORJ260" s="29"/>
      <c r="ORK260" s="29"/>
      <c r="ORL260" s="29"/>
      <c r="ORM260" s="29"/>
      <c r="ORN260" s="29"/>
      <c r="ORO260" s="29"/>
      <c r="ORP260" s="29"/>
      <c r="ORQ260" s="29"/>
      <c r="ORR260" s="29"/>
      <c r="ORS260" s="29"/>
      <c r="ORT260" s="29"/>
      <c r="ORU260" s="29"/>
      <c r="ORV260" s="29"/>
      <c r="ORW260" s="29"/>
      <c r="ORX260" s="29"/>
      <c r="ORY260" s="29"/>
      <c r="ORZ260" s="29"/>
      <c r="OSA260" s="29"/>
      <c r="OSB260" s="29"/>
      <c r="OSC260" s="29"/>
      <c r="OSD260" s="29"/>
      <c r="OSE260" s="29"/>
      <c r="OSF260" s="29"/>
      <c r="OSG260" s="29"/>
      <c r="OSH260" s="29"/>
      <c r="OSI260" s="29"/>
      <c r="OSJ260" s="29"/>
      <c r="OSK260" s="29"/>
      <c r="OSL260" s="29"/>
      <c r="OSM260" s="29"/>
      <c r="OSN260" s="29"/>
      <c r="OSO260" s="29"/>
      <c r="OSP260" s="29"/>
      <c r="OSQ260" s="29"/>
      <c r="OSR260" s="29"/>
      <c r="OSS260" s="29"/>
      <c r="OST260" s="29"/>
      <c r="OSU260" s="29"/>
      <c r="OSV260" s="29"/>
      <c r="OSW260" s="29"/>
      <c r="OSX260" s="29"/>
      <c r="OSY260" s="29"/>
      <c r="OSZ260" s="29"/>
      <c r="OTA260" s="29"/>
      <c r="OTB260" s="29"/>
      <c r="OTC260" s="29"/>
      <c r="OTD260" s="29"/>
      <c r="OTE260" s="29"/>
      <c r="OTF260" s="29"/>
      <c r="OTG260" s="29"/>
      <c r="OTH260" s="29"/>
      <c r="OTI260" s="29"/>
      <c r="OTJ260" s="29"/>
      <c r="OTK260" s="29"/>
      <c r="OTL260" s="29"/>
      <c r="OTM260" s="29"/>
      <c r="OTN260" s="29"/>
      <c r="OTO260" s="29"/>
      <c r="OTP260" s="29"/>
      <c r="OTQ260" s="29"/>
      <c r="OTR260" s="29"/>
      <c r="OTS260" s="29"/>
      <c r="OTT260" s="29"/>
      <c r="OTU260" s="29"/>
      <c r="OTV260" s="29"/>
      <c r="OTW260" s="29"/>
      <c r="OTX260" s="29"/>
      <c r="OTY260" s="29"/>
      <c r="OTZ260" s="29"/>
      <c r="OUA260" s="29"/>
      <c r="OUB260" s="29"/>
      <c r="OUC260" s="29"/>
      <c r="OUD260" s="29"/>
      <c r="OUE260" s="29"/>
      <c r="OUF260" s="29"/>
      <c r="OUG260" s="29"/>
      <c r="OUH260" s="29"/>
      <c r="OUI260" s="29"/>
      <c r="OUJ260" s="29"/>
      <c r="OUK260" s="29"/>
      <c r="OUL260" s="29"/>
      <c r="OUM260" s="29"/>
      <c r="OUN260" s="29"/>
      <c r="OUO260" s="29"/>
      <c r="OUP260" s="29"/>
      <c r="OUQ260" s="29"/>
      <c r="OUR260" s="29"/>
      <c r="OUS260" s="29"/>
      <c r="OUT260" s="29"/>
      <c r="OUU260" s="29"/>
      <c r="OUV260" s="29"/>
      <c r="OUW260" s="29"/>
      <c r="OUX260" s="29"/>
      <c r="OUY260" s="29"/>
      <c r="OUZ260" s="29"/>
      <c r="OVA260" s="29"/>
      <c r="OVB260" s="29"/>
      <c r="OVC260" s="29"/>
      <c r="OVD260" s="29"/>
      <c r="OVE260" s="29"/>
      <c r="OVF260" s="29"/>
      <c r="OVG260" s="29"/>
      <c r="OVH260" s="29"/>
      <c r="OVI260" s="29"/>
      <c r="OVJ260" s="29"/>
      <c r="OVK260" s="29"/>
      <c r="OVL260" s="29"/>
      <c r="OVM260" s="29"/>
      <c r="OVN260" s="29"/>
      <c r="OVO260" s="29"/>
      <c r="OVP260" s="29"/>
      <c r="OVQ260" s="29"/>
      <c r="OVR260" s="29"/>
      <c r="OVS260" s="29"/>
      <c r="OVT260" s="29"/>
      <c r="OVU260" s="29"/>
      <c r="OVV260" s="29"/>
      <c r="OVW260" s="29"/>
      <c r="OVX260" s="29"/>
      <c r="OVY260" s="29"/>
      <c r="OVZ260" s="29"/>
      <c r="OWA260" s="29"/>
      <c r="OWB260" s="29"/>
      <c r="OWC260" s="29"/>
      <c r="OWD260" s="29"/>
      <c r="OWE260" s="29"/>
      <c r="OWF260" s="29"/>
      <c r="OWG260" s="29"/>
      <c r="OWH260" s="29"/>
      <c r="OWI260" s="29"/>
      <c r="OWJ260" s="29"/>
      <c r="OWK260" s="29"/>
      <c r="OWL260" s="29"/>
      <c r="OWM260" s="29"/>
      <c r="OWN260" s="29"/>
      <c r="OWO260" s="29"/>
      <c r="OWP260" s="29"/>
      <c r="OWQ260" s="29"/>
      <c r="OWR260" s="29"/>
      <c r="OWS260" s="29"/>
      <c r="OWT260" s="29"/>
      <c r="OWU260" s="29"/>
      <c r="OWV260" s="29"/>
      <c r="OWW260" s="29"/>
      <c r="OWX260" s="29"/>
      <c r="OWY260" s="29"/>
      <c r="OWZ260" s="29"/>
      <c r="OXA260" s="29"/>
      <c r="OXB260" s="29"/>
      <c r="OXC260" s="29"/>
      <c r="OXD260" s="29"/>
      <c r="OXE260" s="29"/>
      <c r="OXF260" s="29"/>
      <c r="OXG260" s="29"/>
      <c r="OXH260" s="29"/>
      <c r="OXI260" s="29"/>
      <c r="OXJ260" s="29"/>
      <c r="OXK260" s="29"/>
      <c r="OXL260" s="29"/>
      <c r="OXM260" s="29"/>
      <c r="OXN260" s="29"/>
      <c r="OXO260" s="29"/>
      <c r="OXP260" s="29"/>
      <c r="OXQ260" s="29"/>
      <c r="OXR260" s="29"/>
      <c r="OXS260" s="29"/>
      <c r="OXT260" s="29"/>
      <c r="OXU260" s="29"/>
      <c r="OXV260" s="29"/>
      <c r="OXW260" s="29"/>
      <c r="OXX260" s="29"/>
      <c r="OXY260" s="29"/>
      <c r="OXZ260" s="29"/>
      <c r="OYA260" s="29"/>
      <c r="OYB260" s="29"/>
      <c r="OYC260" s="29"/>
      <c r="OYD260" s="29"/>
      <c r="OYE260" s="29"/>
      <c r="OYF260" s="29"/>
      <c r="OYG260" s="29"/>
      <c r="OYH260" s="29"/>
      <c r="OYI260" s="29"/>
      <c r="OYJ260" s="29"/>
      <c r="OYK260" s="29"/>
      <c r="OYL260" s="29"/>
      <c r="OYM260" s="29"/>
      <c r="OYN260" s="29"/>
      <c r="OYO260" s="29"/>
      <c r="OYP260" s="29"/>
      <c r="OYQ260" s="29"/>
      <c r="OYR260" s="29"/>
      <c r="OYS260" s="29"/>
      <c r="OYT260" s="29"/>
      <c r="OYU260" s="29"/>
      <c r="OYV260" s="29"/>
      <c r="OYW260" s="29"/>
      <c r="OYX260" s="29"/>
      <c r="OYY260" s="29"/>
      <c r="OYZ260" s="29"/>
      <c r="OZA260" s="29"/>
      <c r="OZB260" s="29"/>
      <c r="OZC260" s="29"/>
      <c r="OZD260" s="29"/>
      <c r="OZE260" s="29"/>
      <c r="OZF260" s="29"/>
      <c r="OZG260" s="29"/>
      <c r="OZH260" s="29"/>
      <c r="OZI260" s="29"/>
      <c r="OZJ260" s="29"/>
      <c r="OZK260" s="29"/>
      <c r="OZL260" s="29"/>
      <c r="OZM260" s="29"/>
      <c r="OZN260" s="29"/>
      <c r="OZO260" s="29"/>
      <c r="OZP260" s="29"/>
      <c r="OZQ260" s="29"/>
      <c r="OZR260" s="29"/>
      <c r="OZS260" s="29"/>
      <c r="OZT260" s="29"/>
      <c r="OZU260" s="29"/>
      <c r="OZV260" s="29"/>
      <c r="OZW260" s="29"/>
      <c r="OZX260" s="29"/>
      <c r="OZY260" s="29"/>
      <c r="OZZ260" s="29"/>
      <c r="PAA260" s="29"/>
      <c r="PAB260" s="29"/>
      <c r="PAC260" s="29"/>
      <c r="PAD260" s="29"/>
      <c r="PAE260" s="29"/>
      <c r="PAF260" s="29"/>
      <c r="PAG260" s="29"/>
      <c r="PAH260" s="29"/>
      <c r="PAI260" s="29"/>
      <c r="PAJ260" s="29"/>
      <c r="PAK260" s="29"/>
      <c r="PAL260" s="29"/>
      <c r="PAM260" s="29"/>
      <c r="PAN260" s="29"/>
      <c r="PAO260" s="29"/>
      <c r="PAP260" s="29"/>
      <c r="PAQ260" s="29"/>
      <c r="PAR260" s="29"/>
      <c r="PAS260" s="29"/>
      <c r="PAT260" s="29"/>
      <c r="PAU260" s="29"/>
      <c r="PAV260" s="29"/>
      <c r="PAW260" s="29"/>
      <c r="PAX260" s="29"/>
      <c r="PAY260" s="29"/>
      <c r="PAZ260" s="29"/>
      <c r="PBA260" s="29"/>
      <c r="PBB260" s="29"/>
      <c r="PBC260" s="29"/>
      <c r="PBD260" s="29"/>
      <c r="PBE260" s="29"/>
      <c r="PBF260" s="29"/>
      <c r="PBG260" s="29"/>
      <c r="PBH260" s="29"/>
      <c r="PBI260" s="29"/>
      <c r="PBJ260" s="29"/>
      <c r="PBK260" s="29"/>
      <c r="PBL260" s="29"/>
      <c r="PBM260" s="29"/>
      <c r="PBN260" s="29"/>
      <c r="PBO260" s="29"/>
      <c r="PBP260" s="29"/>
      <c r="PBQ260" s="29"/>
      <c r="PBR260" s="29"/>
      <c r="PBS260" s="29"/>
      <c r="PBT260" s="29"/>
      <c r="PBU260" s="29"/>
      <c r="PBV260" s="29"/>
      <c r="PBW260" s="29"/>
      <c r="PBX260" s="29"/>
      <c r="PBY260" s="29"/>
      <c r="PBZ260" s="29"/>
      <c r="PCA260" s="29"/>
      <c r="PCB260" s="29"/>
      <c r="PCC260" s="29"/>
      <c r="PCD260" s="29"/>
      <c r="PCE260" s="29"/>
      <c r="PCF260" s="29"/>
      <c r="PCG260" s="29"/>
      <c r="PCH260" s="29"/>
      <c r="PCI260" s="29"/>
      <c r="PCJ260" s="29"/>
      <c r="PCK260" s="29"/>
      <c r="PCL260" s="29"/>
      <c r="PCM260" s="29"/>
      <c r="PCN260" s="29"/>
      <c r="PCO260" s="29"/>
      <c r="PCP260" s="29"/>
      <c r="PCQ260" s="29"/>
      <c r="PCR260" s="29"/>
      <c r="PCS260" s="29"/>
      <c r="PCT260" s="29"/>
      <c r="PCU260" s="29"/>
      <c r="PCV260" s="29"/>
      <c r="PCW260" s="29"/>
      <c r="PCX260" s="29"/>
      <c r="PCY260" s="29"/>
      <c r="PCZ260" s="29"/>
      <c r="PDA260" s="29"/>
      <c r="PDB260" s="29"/>
      <c r="PDC260" s="29"/>
      <c r="PDD260" s="29"/>
      <c r="PDE260" s="29"/>
      <c r="PDF260" s="29"/>
      <c r="PDG260" s="29"/>
      <c r="PDH260" s="29"/>
      <c r="PDI260" s="29"/>
      <c r="PDJ260" s="29"/>
      <c r="PDK260" s="29"/>
      <c r="PDL260" s="29"/>
      <c r="PDM260" s="29"/>
      <c r="PDN260" s="29"/>
      <c r="PDO260" s="29"/>
      <c r="PDP260" s="29"/>
      <c r="PDQ260" s="29"/>
      <c r="PDR260" s="29"/>
      <c r="PDS260" s="29"/>
      <c r="PDT260" s="29"/>
      <c r="PDU260" s="29"/>
      <c r="PDV260" s="29"/>
      <c r="PDW260" s="29"/>
      <c r="PDX260" s="29"/>
      <c r="PDY260" s="29"/>
      <c r="PDZ260" s="29"/>
      <c r="PEA260" s="29"/>
      <c r="PEB260" s="29"/>
      <c r="PEC260" s="29"/>
      <c r="PED260" s="29"/>
      <c r="PEE260" s="29"/>
      <c r="PEF260" s="29"/>
      <c r="PEG260" s="29"/>
      <c r="PEH260" s="29"/>
      <c r="PEI260" s="29"/>
      <c r="PEJ260" s="29"/>
      <c r="PEK260" s="29"/>
      <c r="PEL260" s="29"/>
      <c r="PEM260" s="29"/>
      <c r="PEN260" s="29"/>
      <c r="PEO260" s="29"/>
      <c r="PEP260" s="29"/>
      <c r="PEQ260" s="29"/>
      <c r="PER260" s="29"/>
      <c r="PES260" s="29"/>
      <c r="PET260" s="29"/>
      <c r="PEU260" s="29"/>
      <c r="PEV260" s="29"/>
      <c r="PEW260" s="29"/>
      <c r="PEX260" s="29"/>
      <c r="PEY260" s="29"/>
      <c r="PEZ260" s="29"/>
      <c r="PFA260" s="29"/>
      <c r="PFB260" s="29"/>
      <c r="PFC260" s="29"/>
      <c r="PFD260" s="29"/>
      <c r="PFE260" s="29"/>
      <c r="PFF260" s="29"/>
      <c r="PFG260" s="29"/>
      <c r="PFH260" s="29"/>
      <c r="PFI260" s="29"/>
      <c r="PFJ260" s="29"/>
      <c r="PFK260" s="29"/>
      <c r="PFL260" s="29"/>
      <c r="PFM260" s="29"/>
      <c r="PFN260" s="29"/>
      <c r="PFO260" s="29"/>
      <c r="PFP260" s="29"/>
      <c r="PFQ260" s="29"/>
      <c r="PFR260" s="29"/>
      <c r="PFS260" s="29"/>
      <c r="PFT260" s="29"/>
      <c r="PFU260" s="29"/>
      <c r="PFV260" s="29"/>
      <c r="PFW260" s="29"/>
      <c r="PFX260" s="29"/>
      <c r="PFY260" s="29"/>
      <c r="PFZ260" s="29"/>
      <c r="PGA260" s="29"/>
      <c r="PGB260" s="29"/>
      <c r="PGC260" s="29"/>
      <c r="PGD260" s="29"/>
      <c r="PGE260" s="29"/>
      <c r="PGF260" s="29"/>
      <c r="PGG260" s="29"/>
      <c r="PGH260" s="29"/>
      <c r="PGI260" s="29"/>
      <c r="PGJ260" s="29"/>
      <c r="PGK260" s="29"/>
      <c r="PGL260" s="29"/>
      <c r="PGM260" s="29"/>
      <c r="PGN260" s="29"/>
      <c r="PGO260" s="29"/>
      <c r="PGP260" s="29"/>
      <c r="PGQ260" s="29"/>
      <c r="PGR260" s="29"/>
      <c r="PGS260" s="29"/>
      <c r="PGT260" s="29"/>
      <c r="PGU260" s="29"/>
      <c r="PGV260" s="29"/>
      <c r="PGW260" s="29"/>
      <c r="PGX260" s="29"/>
      <c r="PGY260" s="29"/>
      <c r="PGZ260" s="29"/>
      <c r="PHA260" s="29"/>
      <c r="PHB260" s="29"/>
      <c r="PHC260" s="29"/>
      <c r="PHD260" s="29"/>
      <c r="PHE260" s="29"/>
      <c r="PHF260" s="29"/>
      <c r="PHG260" s="29"/>
      <c r="PHH260" s="29"/>
      <c r="PHI260" s="29"/>
      <c r="PHJ260" s="29"/>
      <c r="PHK260" s="29"/>
      <c r="PHL260" s="29"/>
      <c r="PHM260" s="29"/>
      <c r="PHN260" s="29"/>
      <c r="PHO260" s="29"/>
      <c r="PHP260" s="29"/>
      <c r="PHQ260" s="29"/>
      <c r="PHR260" s="29"/>
      <c r="PHS260" s="29"/>
      <c r="PHT260" s="29"/>
      <c r="PHU260" s="29"/>
      <c r="PHV260" s="29"/>
      <c r="PHW260" s="29"/>
      <c r="PHX260" s="29"/>
      <c r="PHY260" s="29"/>
      <c r="PHZ260" s="29"/>
      <c r="PIA260" s="29"/>
      <c r="PIB260" s="29"/>
      <c r="PIC260" s="29"/>
      <c r="PID260" s="29"/>
      <c r="PIE260" s="29"/>
      <c r="PIF260" s="29"/>
      <c r="PIG260" s="29"/>
      <c r="PIH260" s="29"/>
      <c r="PII260" s="29"/>
      <c r="PIJ260" s="29"/>
      <c r="PIK260" s="29"/>
      <c r="PIL260" s="29"/>
      <c r="PIM260" s="29"/>
      <c r="PIN260" s="29"/>
      <c r="PIO260" s="29"/>
      <c r="PIP260" s="29"/>
      <c r="PIQ260" s="29"/>
      <c r="PIR260" s="29"/>
      <c r="PIS260" s="29"/>
      <c r="PIT260" s="29"/>
      <c r="PIU260" s="29"/>
      <c r="PIV260" s="29"/>
      <c r="PIW260" s="29"/>
      <c r="PIX260" s="29"/>
      <c r="PIY260" s="29"/>
      <c r="PIZ260" s="29"/>
      <c r="PJA260" s="29"/>
      <c r="PJB260" s="29"/>
      <c r="PJC260" s="29"/>
      <c r="PJD260" s="29"/>
      <c r="PJE260" s="29"/>
      <c r="PJF260" s="29"/>
      <c r="PJG260" s="29"/>
      <c r="PJH260" s="29"/>
      <c r="PJI260" s="29"/>
      <c r="PJJ260" s="29"/>
      <c r="PJK260" s="29"/>
      <c r="PJL260" s="29"/>
      <c r="PJM260" s="29"/>
      <c r="PJN260" s="29"/>
      <c r="PJO260" s="29"/>
      <c r="PJP260" s="29"/>
      <c r="PJQ260" s="29"/>
      <c r="PJR260" s="29"/>
      <c r="PJS260" s="29"/>
      <c r="PJT260" s="29"/>
      <c r="PJU260" s="29"/>
      <c r="PJV260" s="29"/>
      <c r="PJW260" s="29"/>
      <c r="PJX260" s="29"/>
      <c r="PJY260" s="29"/>
      <c r="PJZ260" s="29"/>
      <c r="PKA260" s="29"/>
      <c r="PKB260" s="29"/>
      <c r="PKC260" s="29"/>
      <c r="PKD260" s="29"/>
      <c r="PKE260" s="29"/>
      <c r="PKF260" s="29"/>
      <c r="PKG260" s="29"/>
      <c r="PKH260" s="29"/>
      <c r="PKI260" s="29"/>
      <c r="PKJ260" s="29"/>
      <c r="PKK260" s="29"/>
      <c r="PKL260" s="29"/>
      <c r="PKM260" s="29"/>
      <c r="PKN260" s="29"/>
      <c r="PKO260" s="29"/>
      <c r="PKP260" s="29"/>
      <c r="PKQ260" s="29"/>
      <c r="PKR260" s="29"/>
      <c r="PKS260" s="29"/>
      <c r="PKT260" s="29"/>
      <c r="PKU260" s="29"/>
      <c r="PKV260" s="29"/>
      <c r="PKW260" s="29"/>
      <c r="PKX260" s="29"/>
      <c r="PKY260" s="29"/>
      <c r="PKZ260" s="29"/>
      <c r="PLA260" s="29"/>
      <c r="PLB260" s="29"/>
      <c r="PLC260" s="29"/>
      <c r="PLD260" s="29"/>
      <c r="PLE260" s="29"/>
      <c r="PLF260" s="29"/>
      <c r="PLG260" s="29"/>
      <c r="PLH260" s="29"/>
      <c r="PLI260" s="29"/>
      <c r="PLJ260" s="29"/>
      <c r="PLK260" s="29"/>
      <c r="PLL260" s="29"/>
      <c r="PLM260" s="29"/>
      <c r="PLN260" s="29"/>
      <c r="PLO260" s="29"/>
      <c r="PLP260" s="29"/>
      <c r="PLQ260" s="29"/>
      <c r="PLR260" s="29"/>
      <c r="PLS260" s="29"/>
      <c r="PLT260" s="29"/>
      <c r="PLU260" s="29"/>
      <c r="PLV260" s="29"/>
      <c r="PLW260" s="29"/>
      <c r="PLX260" s="29"/>
      <c r="PLY260" s="29"/>
      <c r="PLZ260" s="29"/>
      <c r="PMA260" s="29"/>
      <c r="PMB260" s="29"/>
      <c r="PMC260" s="29"/>
      <c r="PMD260" s="29"/>
      <c r="PME260" s="29"/>
      <c r="PMF260" s="29"/>
      <c r="PMG260" s="29"/>
      <c r="PMH260" s="29"/>
      <c r="PMI260" s="29"/>
      <c r="PMJ260" s="29"/>
      <c r="PMK260" s="29"/>
      <c r="PML260" s="29"/>
      <c r="PMM260" s="29"/>
      <c r="PMN260" s="29"/>
      <c r="PMO260" s="29"/>
      <c r="PMP260" s="29"/>
      <c r="PMQ260" s="29"/>
      <c r="PMR260" s="29"/>
      <c r="PMS260" s="29"/>
      <c r="PMT260" s="29"/>
      <c r="PMU260" s="29"/>
      <c r="PMV260" s="29"/>
      <c r="PMW260" s="29"/>
      <c r="PMX260" s="29"/>
      <c r="PMY260" s="29"/>
      <c r="PMZ260" s="29"/>
      <c r="PNA260" s="29"/>
      <c r="PNB260" s="29"/>
      <c r="PNC260" s="29"/>
      <c r="PND260" s="29"/>
      <c r="PNE260" s="29"/>
      <c r="PNF260" s="29"/>
      <c r="PNG260" s="29"/>
      <c r="PNH260" s="29"/>
      <c r="PNI260" s="29"/>
      <c r="PNJ260" s="29"/>
      <c r="PNK260" s="29"/>
      <c r="PNL260" s="29"/>
      <c r="PNM260" s="29"/>
      <c r="PNN260" s="29"/>
      <c r="PNO260" s="29"/>
      <c r="PNP260" s="29"/>
      <c r="PNQ260" s="29"/>
      <c r="PNR260" s="29"/>
      <c r="PNS260" s="29"/>
      <c r="PNT260" s="29"/>
      <c r="PNU260" s="29"/>
      <c r="PNV260" s="29"/>
      <c r="PNW260" s="29"/>
      <c r="PNX260" s="29"/>
      <c r="PNY260" s="29"/>
      <c r="PNZ260" s="29"/>
      <c r="POA260" s="29"/>
      <c r="POB260" s="29"/>
      <c r="POC260" s="29"/>
      <c r="POD260" s="29"/>
      <c r="POE260" s="29"/>
      <c r="POF260" s="29"/>
      <c r="POG260" s="29"/>
      <c r="POH260" s="29"/>
      <c r="POI260" s="29"/>
      <c r="POJ260" s="29"/>
      <c r="POK260" s="29"/>
      <c r="POL260" s="29"/>
      <c r="POM260" s="29"/>
      <c r="PON260" s="29"/>
      <c r="POO260" s="29"/>
      <c r="POP260" s="29"/>
      <c r="POQ260" s="29"/>
      <c r="POR260" s="29"/>
      <c r="POS260" s="29"/>
      <c r="POT260" s="29"/>
      <c r="POU260" s="29"/>
      <c r="POV260" s="29"/>
      <c r="POW260" s="29"/>
      <c r="POX260" s="29"/>
      <c r="POY260" s="29"/>
      <c r="POZ260" s="29"/>
      <c r="PPA260" s="29"/>
      <c r="PPB260" s="29"/>
      <c r="PPC260" s="29"/>
      <c r="PPD260" s="29"/>
      <c r="PPE260" s="29"/>
      <c r="PPF260" s="29"/>
      <c r="PPG260" s="29"/>
      <c r="PPH260" s="29"/>
      <c r="PPI260" s="29"/>
      <c r="PPJ260" s="29"/>
      <c r="PPK260" s="29"/>
      <c r="PPL260" s="29"/>
      <c r="PPM260" s="29"/>
      <c r="PPN260" s="29"/>
      <c r="PPO260" s="29"/>
      <c r="PPP260" s="29"/>
      <c r="PPQ260" s="29"/>
      <c r="PPR260" s="29"/>
      <c r="PPS260" s="29"/>
      <c r="PPT260" s="29"/>
      <c r="PPU260" s="29"/>
      <c r="PPV260" s="29"/>
      <c r="PPW260" s="29"/>
      <c r="PPX260" s="29"/>
      <c r="PPY260" s="29"/>
      <c r="PPZ260" s="29"/>
      <c r="PQA260" s="29"/>
      <c r="PQB260" s="29"/>
      <c r="PQC260" s="29"/>
      <c r="PQD260" s="29"/>
      <c r="PQE260" s="29"/>
      <c r="PQF260" s="29"/>
      <c r="PQG260" s="29"/>
      <c r="PQH260" s="29"/>
      <c r="PQI260" s="29"/>
      <c r="PQJ260" s="29"/>
      <c r="PQK260" s="29"/>
      <c r="PQL260" s="29"/>
      <c r="PQM260" s="29"/>
      <c r="PQN260" s="29"/>
      <c r="PQO260" s="29"/>
      <c r="PQP260" s="29"/>
      <c r="PQQ260" s="29"/>
      <c r="PQR260" s="29"/>
      <c r="PQS260" s="29"/>
      <c r="PQT260" s="29"/>
      <c r="PQU260" s="29"/>
      <c r="PQV260" s="29"/>
      <c r="PQW260" s="29"/>
      <c r="PQX260" s="29"/>
      <c r="PQY260" s="29"/>
      <c r="PQZ260" s="29"/>
      <c r="PRA260" s="29"/>
      <c r="PRB260" s="29"/>
      <c r="PRC260" s="29"/>
      <c r="PRD260" s="29"/>
      <c r="PRE260" s="29"/>
      <c r="PRF260" s="29"/>
      <c r="PRG260" s="29"/>
      <c r="PRH260" s="29"/>
      <c r="PRI260" s="29"/>
      <c r="PRJ260" s="29"/>
      <c r="PRK260" s="29"/>
      <c r="PRL260" s="29"/>
      <c r="PRM260" s="29"/>
      <c r="PRN260" s="29"/>
      <c r="PRO260" s="29"/>
      <c r="PRP260" s="29"/>
      <c r="PRQ260" s="29"/>
      <c r="PRR260" s="29"/>
      <c r="PRS260" s="29"/>
      <c r="PRT260" s="29"/>
      <c r="PRU260" s="29"/>
      <c r="PRV260" s="29"/>
      <c r="PRW260" s="29"/>
      <c r="PRX260" s="29"/>
      <c r="PRY260" s="29"/>
      <c r="PRZ260" s="29"/>
      <c r="PSA260" s="29"/>
      <c r="PSB260" s="29"/>
      <c r="PSC260" s="29"/>
      <c r="PSD260" s="29"/>
      <c r="PSE260" s="29"/>
      <c r="PSF260" s="29"/>
      <c r="PSG260" s="29"/>
      <c r="PSH260" s="29"/>
      <c r="PSI260" s="29"/>
      <c r="PSJ260" s="29"/>
      <c r="PSK260" s="29"/>
      <c r="PSL260" s="29"/>
      <c r="PSM260" s="29"/>
      <c r="PSN260" s="29"/>
      <c r="PSO260" s="29"/>
      <c r="PSP260" s="29"/>
      <c r="PSQ260" s="29"/>
      <c r="PSR260" s="29"/>
      <c r="PSS260" s="29"/>
      <c r="PST260" s="29"/>
      <c r="PSU260" s="29"/>
      <c r="PSV260" s="29"/>
      <c r="PSW260" s="29"/>
      <c r="PSX260" s="29"/>
      <c r="PSY260" s="29"/>
      <c r="PSZ260" s="29"/>
      <c r="PTA260" s="29"/>
      <c r="PTB260" s="29"/>
      <c r="PTC260" s="29"/>
      <c r="PTD260" s="29"/>
      <c r="PTE260" s="29"/>
      <c r="PTF260" s="29"/>
      <c r="PTG260" s="29"/>
      <c r="PTH260" s="29"/>
      <c r="PTI260" s="29"/>
      <c r="PTJ260" s="29"/>
      <c r="PTK260" s="29"/>
      <c r="PTL260" s="29"/>
      <c r="PTM260" s="29"/>
      <c r="PTN260" s="29"/>
      <c r="PTO260" s="29"/>
      <c r="PTP260" s="29"/>
      <c r="PTQ260" s="29"/>
      <c r="PTR260" s="29"/>
      <c r="PTS260" s="29"/>
      <c r="PTT260" s="29"/>
      <c r="PTU260" s="29"/>
      <c r="PTV260" s="29"/>
      <c r="PTW260" s="29"/>
      <c r="PTX260" s="29"/>
      <c r="PTY260" s="29"/>
      <c r="PTZ260" s="29"/>
      <c r="PUA260" s="29"/>
      <c r="PUB260" s="29"/>
      <c r="PUC260" s="29"/>
      <c r="PUD260" s="29"/>
      <c r="PUE260" s="29"/>
      <c r="PUF260" s="29"/>
      <c r="PUG260" s="29"/>
      <c r="PUH260" s="29"/>
      <c r="PUI260" s="29"/>
      <c r="PUJ260" s="29"/>
      <c r="PUK260" s="29"/>
      <c r="PUL260" s="29"/>
      <c r="PUM260" s="29"/>
      <c r="PUN260" s="29"/>
      <c r="PUO260" s="29"/>
      <c r="PUP260" s="29"/>
      <c r="PUQ260" s="29"/>
      <c r="PUR260" s="29"/>
      <c r="PUS260" s="29"/>
      <c r="PUT260" s="29"/>
      <c r="PUU260" s="29"/>
      <c r="PUV260" s="29"/>
      <c r="PUW260" s="29"/>
      <c r="PUX260" s="29"/>
      <c r="PUY260" s="29"/>
      <c r="PUZ260" s="29"/>
      <c r="PVA260" s="29"/>
      <c r="PVB260" s="29"/>
      <c r="PVC260" s="29"/>
      <c r="PVD260" s="29"/>
      <c r="PVE260" s="29"/>
      <c r="PVF260" s="29"/>
      <c r="PVG260" s="29"/>
      <c r="PVH260" s="29"/>
      <c r="PVI260" s="29"/>
      <c r="PVJ260" s="29"/>
      <c r="PVK260" s="29"/>
      <c r="PVL260" s="29"/>
      <c r="PVM260" s="29"/>
      <c r="PVN260" s="29"/>
      <c r="PVO260" s="29"/>
      <c r="PVP260" s="29"/>
      <c r="PVQ260" s="29"/>
      <c r="PVR260" s="29"/>
      <c r="PVS260" s="29"/>
      <c r="PVT260" s="29"/>
      <c r="PVU260" s="29"/>
      <c r="PVV260" s="29"/>
      <c r="PVW260" s="29"/>
      <c r="PVX260" s="29"/>
      <c r="PVY260" s="29"/>
      <c r="PVZ260" s="29"/>
      <c r="PWA260" s="29"/>
      <c r="PWB260" s="29"/>
      <c r="PWC260" s="29"/>
      <c r="PWD260" s="29"/>
      <c r="PWE260" s="29"/>
      <c r="PWF260" s="29"/>
      <c r="PWG260" s="29"/>
      <c r="PWH260" s="29"/>
      <c r="PWI260" s="29"/>
      <c r="PWJ260" s="29"/>
      <c r="PWK260" s="29"/>
      <c r="PWL260" s="29"/>
      <c r="PWM260" s="29"/>
      <c r="PWN260" s="29"/>
      <c r="PWO260" s="29"/>
      <c r="PWP260" s="29"/>
      <c r="PWQ260" s="29"/>
      <c r="PWR260" s="29"/>
      <c r="PWS260" s="29"/>
      <c r="PWT260" s="29"/>
      <c r="PWU260" s="29"/>
      <c r="PWV260" s="29"/>
      <c r="PWW260" s="29"/>
      <c r="PWX260" s="29"/>
      <c r="PWY260" s="29"/>
      <c r="PWZ260" s="29"/>
      <c r="PXA260" s="29"/>
      <c r="PXB260" s="29"/>
      <c r="PXC260" s="29"/>
      <c r="PXD260" s="29"/>
      <c r="PXE260" s="29"/>
      <c r="PXF260" s="29"/>
      <c r="PXG260" s="29"/>
      <c r="PXH260" s="29"/>
      <c r="PXI260" s="29"/>
      <c r="PXJ260" s="29"/>
      <c r="PXK260" s="29"/>
      <c r="PXL260" s="29"/>
      <c r="PXM260" s="29"/>
      <c r="PXN260" s="29"/>
      <c r="PXO260" s="29"/>
      <c r="PXP260" s="29"/>
      <c r="PXQ260" s="29"/>
      <c r="PXR260" s="29"/>
      <c r="PXS260" s="29"/>
      <c r="PXT260" s="29"/>
      <c r="PXU260" s="29"/>
      <c r="PXV260" s="29"/>
      <c r="PXW260" s="29"/>
      <c r="PXX260" s="29"/>
      <c r="PXY260" s="29"/>
      <c r="PXZ260" s="29"/>
      <c r="PYA260" s="29"/>
      <c r="PYB260" s="29"/>
      <c r="PYC260" s="29"/>
      <c r="PYD260" s="29"/>
      <c r="PYE260" s="29"/>
      <c r="PYF260" s="29"/>
      <c r="PYG260" s="29"/>
      <c r="PYH260" s="29"/>
      <c r="PYI260" s="29"/>
      <c r="PYJ260" s="29"/>
      <c r="PYK260" s="29"/>
      <c r="PYL260" s="29"/>
      <c r="PYM260" s="29"/>
      <c r="PYN260" s="29"/>
      <c r="PYO260" s="29"/>
      <c r="PYP260" s="29"/>
      <c r="PYQ260" s="29"/>
      <c r="PYR260" s="29"/>
      <c r="PYS260" s="29"/>
      <c r="PYT260" s="29"/>
      <c r="PYU260" s="29"/>
      <c r="PYV260" s="29"/>
      <c r="PYW260" s="29"/>
      <c r="PYX260" s="29"/>
      <c r="PYY260" s="29"/>
      <c r="PYZ260" s="29"/>
      <c r="PZA260" s="29"/>
      <c r="PZB260" s="29"/>
      <c r="PZC260" s="29"/>
      <c r="PZD260" s="29"/>
      <c r="PZE260" s="29"/>
      <c r="PZF260" s="29"/>
      <c r="PZG260" s="29"/>
      <c r="PZH260" s="29"/>
      <c r="PZI260" s="29"/>
      <c r="PZJ260" s="29"/>
      <c r="PZK260" s="29"/>
      <c r="PZL260" s="29"/>
      <c r="PZM260" s="29"/>
      <c r="PZN260" s="29"/>
      <c r="PZO260" s="29"/>
      <c r="PZP260" s="29"/>
      <c r="PZQ260" s="29"/>
      <c r="PZR260" s="29"/>
      <c r="PZS260" s="29"/>
      <c r="PZT260" s="29"/>
      <c r="PZU260" s="29"/>
      <c r="PZV260" s="29"/>
      <c r="PZW260" s="29"/>
      <c r="PZX260" s="29"/>
      <c r="PZY260" s="29"/>
      <c r="PZZ260" s="29"/>
      <c r="QAA260" s="29"/>
      <c r="QAB260" s="29"/>
      <c r="QAC260" s="29"/>
      <c r="QAD260" s="29"/>
      <c r="QAE260" s="29"/>
      <c r="QAF260" s="29"/>
      <c r="QAG260" s="29"/>
      <c r="QAH260" s="29"/>
      <c r="QAI260" s="29"/>
      <c r="QAJ260" s="29"/>
      <c r="QAK260" s="29"/>
      <c r="QAL260" s="29"/>
      <c r="QAM260" s="29"/>
      <c r="QAN260" s="29"/>
      <c r="QAO260" s="29"/>
      <c r="QAP260" s="29"/>
      <c r="QAQ260" s="29"/>
      <c r="QAR260" s="29"/>
      <c r="QAS260" s="29"/>
      <c r="QAT260" s="29"/>
      <c r="QAU260" s="29"/>
      <c r="QAV260" s="29"/>
      <c r="QAW260" s="29"/>
      <c r="QAX260" s="29"/>
      <c r="QAY260" s="29"/>
      <c r="QAZ260" s="29"/>
      <c r="QBA260" s="29"/>
      <c r="QBB260" s="29"/>
      <c r="QBC260" s="29"/>
      <c r="QBD260" s="29"/>
      <c r="QBE260" s="29"/>
      <c r="QBF260" s="29"/>
      <c r="QBG260" s="29"/>
      <c r="QBH260" s="29"/>
      <c r="QBI260" s="29"/>
      <c r="QBJ260" s="29"/>
      <c r="QBK260" s="29"/>
      <c r="QBL260" s="29"/>
      <c r="QBM260" s="29"/>
      <c r="QBN260" s="29"/>
      <c r="QBO260" s="29"/>
      <c r="QBP260" s="29"/>
      <c r="QBQ260" s="29"/>
      <c r="QBR260" s="29"/>
      <c r="QBS260" s="29"/>
      <c r="QBT260" s="29"/>
      <c r="QBU260" s="29"/>
      <c r="QBV260" s="29"/>
      <c r="QBW260" s="29"/>
      <c r="QBX260" s="29"/>
      <c r="QBY260" s="29"/>
      <c r="QBZ260" s="29"/>
      <c r="QCA260" s="29"/>
      <c r="QCB260" s="29"/>
      <c r="QCC260" s="29"/>
      <c r="QCD260" s="29"/>
      <c r="QCE260" s="29"/>
      <c r="QCF260" s="29"/>
      <c r="QCG260" s="29"/>
      <c r="QCH260" s="29"/>
      <c r="QCI260" s="29"/>
      <c r="QCJ260" s="29"/>
      <c r="QCK260" s="29"/>
      <c r="QCL260" s="29"/>
      <c r="QCM260" s="29"/>
      <c r="QCN260" s="29"/>
      <c r="QCO260" s="29"/>
      <c r="QCP260" s="29"/>
      <c r="QCQ260" s="29"/>
      <c r="QCR260" s="29"/>
      <c r="QCS260" s="29"/>
      <c r="QCT260" s="29"/>
      <c r="QCU260" s="29"/>
      <c r="QCV260" s="29"/>
      <c r="QCW260" s="29"/>
      <c r="QCX260" s="29"/>
      <c r="QCY260" s="29"/>
      <c r="QCZ260" s="29"/>
      <c r="QDA260" s="29"/>
      <c r="QDB260" s="29"/>
      <c r="QDC260" s="29"/>
      <c r="QDD260" s="29"/>
      <c r="QDE260" s="29"/>
      <c r="QDF260" s="29"/>
      <c r="QDG260" s="29"/>
      <c r="QDH260" s="29"/>
      <c r="QDI260" s="29"/>
      <c r="QDJ260" s="29"/>
      <c r="QDK260" s="29"/>
      <c r="QDL260" s="29"/>
      <c r="QDM260" s="29"/>
      <c r="QDN260" s="29"/>
      <c r="QDO260" s="29"/>
      <c r="QDP260" s="29"/>
      <c r="QDQ260" s="29"/>
      <c r="QDR260" s="29"/>
      <c r="QDS260" s="29"/>
      <c r="QDT260" s="29"/>
      <c r="QDU260" s="29"/>
      <c r="QDV260" s="29"/>
      <c r="QDW260" s="29"/>
      <c r="QDX260" s="29"/>
      <c r="QDY260" s="29"/>
      <c r="QDZ260" s="29"/>
      <c r="QEA260" s="29"/>
      <c r="QEB260" s="29"/>
      <c r="QEC260" s="29"/>
      <c r="QED260" s="29"/>
      <c r="QEE260" s="29"/>
      <c r="QEF260" s="29"/>
      <c r="QEG260" s="29"/>
      <c r="QEH260" s="29"/>
      <c r="QEI260" s="29"/>
      <c r="QEJ260" s="29"/>
      <c r="QEK260" s="29"/>
      <c r="QEL260" s="29"/>
      <c r="QEM260" s="29"/>
      <c r="QEN260" s="29"/>
      <c r="QEO260" s="29"/>
      <c r="QEP260" s="29"/>
      <c r="QEQ260" s="29"/>
      <c r="QER260" s="29"/>
      <c r="QES260" s="29"/>
      <c r="QET260" s="29"/>
      <c r="QEU260" s="29"/>
      <c r="QEV260" s="29"/>
      <c r="QEW260" s="29"/>
      <c r="QEX260" s="29"/>
      <c r="QEY260" s="29"/>
      <c r="QEZ260" s="29"/>
      <c r="QFA260" s="29"/>
      <c r="QFB260" s="29"/>
      <c r="QFC260" s="29"/>
      <c r="QFD260" s="29"/>
      <c r="QFE260" s="29"/>
      <c r="QFF260" s="29"/>
      <c r="QFG260" s="29"/>
      <c r="QFH260" s="29"/>
      <c r="QFI260" s="29"/>
      <c r="QFJ260" s="29"/>
      <c r="QFK260" s="29"/>
      <c r="QFL260" s="29"/>
      <c r="QFM260" s="29"/>
      <c r="QFN260" s="29"/>
      <c r="QFO260" s="29"/>
      <c r="QFP260" s="29"/>
      <c r="QFQ260" s="29"/>
      <c r="QFR260" s="29"/>
      <c r="QFS260" s="29"/>
      <c r="QFT260" s="29"/>
      <c r="QFU260" s="29"/>
      <c r="QFV260" s="29"/>
      <c r="QFW260" s="29"/>
      <c r="QFX260" s="29"/>
      <c r="QFY260" s="29"/>
      <c r="QFZ260" s="29"/>
      <c r="QGA260" s="29"/>
      <c r="QGB260" s="29"/>
      <c r="QGC260" s="29"/>
      <c r="QGD260" s="29"/>
      <c r="QGE260" s="29"/>
      <c r="QGF260" s="29"/>
      <c r="QGG260" s="29"/>
      <c r="QGH260" s="29"/>
      <c r="QGI260" s="29"/>
      <c r="QGJ260" s="29"/>
      <c r="QGK260" s="29"/>
      <c r="QGL260" s="29"/>
      <c r="QGM260" s="29"/>
      <c r="QGN260" s="29"/>
      <c r="QGO260" s="29"/>
      <c r="QGP260" s="29"/>
      <c r="QGQ260" s="29"/>
      <c r="QGR260" s="29"/>
      <c r="QGS260" s="29"/>
      <c r="QGT260" s="29"/>
      <c r="QGU260" s="29"/>
      <c r="QGV260" s="29"/>
      <c r="QGW260" s="29"/>
      <c r="QGX260" s="29"/>
      <c r="QGY260" s="29"/>
      <c r="QGZ260" s="29"/>
      <c r="QHA260" s="29"/>
      <c r="QHB260" s="29"/>
      <c r="QHC260" s="29"/>
      <c r="QHD260" s="29"/>
      <c r="QHE260" s="29"/>
      <c r="QHF260" s="29"/>
      <c r="QHG260" s="29"/>
      <c r="QHH260" s="29"/>
      <c r="QHI260" s="29"/>
      <c r="QHJ260" s="29"/>
      <c r="QHK260" s="29"/>
      <c r="QHL260" s="29"/>
      <c r="QHM260" s="29"/>
      <c r="QHN260" s="29"/>
      <c r="QHO260" s="29"/>
      <c r="QHP260" s="29"/>
      <c r="QHQ260" s="29"/>
      <c r="QHR260" s="29"/>
      <c r="QHS260" s="29"/>
      <c r="QHT260" s="29"/>
      <c r="QHU260" s="29"/>
      <c r="QHV260" s="29"/>
      <c r="QHW260" s="29"/>
      <c r="QHX260" s="29"/>
      <c r="QHY260" s="29"/>
      <c r="QHZ260" s="29"/>
      <c r="QIA260" s="29"/>
      <c r="QIB260" s="29"/>
      <c r="QIC260" s="29"/>
      <c r="QID260" s="29"/>
      <c r="QIE260" s="29"/>
      <c r="QIF260" s="29"/>
      <c r="QIG260" s="29"/>
      <c r="QIH260" s="29"/>
      <c r="QII260" s="29"/>
      <c r="QIJ260" s="29"/>
      <c r="QIK260" s="29"/>
      <c r="QIL260" s="29"/>
      <c r="QIM260" s="29"/>
      <c r="QIN260" s="29"/>
      <c r="QIO260" s="29"/>
      <c r="QIP260" s="29"/>
      <c r="QIQ260" s="29"/>
      <c r="QIR260" s="29"/>
      <c r="QIS260" s="29"/>
      <c r="QIT260" s="29"/>
      <c r="QIU260" s="29"/>
      <c r="QIV260" s="29"/>
      <c r="QIW260" s="29"/>
      <c r="QIX260" s="29"/>
      <c r="QIY260" s="29"/>
      <c r="QIZ260" s="29"/>
      <c r="QJA260" s="29"/>
      <c r="QJB260" s="29"/>
      <c r="QJC260" s="29"/>
      <c r="QJD260" s="29"/>
      <c r="QJE260" s="29"/>
      <c r="QJF260" s="29"/>
      <c r="QJG260" s="29"/>
      <c r="QJH260" s="29"/>
      <c r="QJI260" s="29"/>
      <c r="QJJ260" s="29"/>
      <c r="QJK260" s="29"/>
      <c r="QJL260" s="29"/>
      <c r="QJM260" s="29"/>
      <c r="QJN260" s="29"/>
      <c r="QJO260" s="29"/>
      <c r="QJP260" s="29"/>
      <c r="QJQ260" s="29"/>
      <c r="QJR260" s="29"/>
      <c r="QJS260" s="29"/>
      <c r="QJT260" s="29"/>
      <c r="QJU260" s="29"/>
      <c r="QJV260" s="29"/>
      <c r="QJW260" s="29"/>
      <c r="QJX260" s="29"/>
      <c r="QJY260" s="29"/>
      <c r="QJZ260" s="29"/>
      <c r="QKA260" s="29"/>
      <c r="QKB260" s="29"/>
      <c r="QKC260" s="29"/>
      <c r="QKD260" s="29"/>
      <c r="QKE260" s="29"/>
      <c r="QKF260" s="29"/>
      <c r="QKG260" s="29"/>
      <c r="QKH260" s="29"/>
      <c r="QKI260" s="29"/>
      <c r="QKJ260" s="29"/>
      <c r="QKK260" s="29"/>
      <c r="QKL260" s="29"/>
      <c r="QKM260" s="29"/>
      <c r="QKN260" s="29"/>
      <c r="QKO260" s="29"/>
      <c r="QKP260" s="29"/>
      <c r="QKQ260" s="29"/>
      <c r="QKR260" s="29"/>
      <c r="QKS260" s="29"/>
      <c r="QKT260" s="29"/>
      <c r="QKU260" s="29"/>
      <c r="QKV260" s="29"/>
      <c r="QKW260" s="29"/>
      <c r="QKX260" s="29"/>
      <c r="QKY260" s="29"/>
      <c r="QKZ260" s="29"/>
      <c r="QLA260" s="29"/>
      <c r="QLB260" s="29"/>
      <c r="QLC260" s="29"/>
      <c r="QLD260" s="29"/>
      <c r="QLE260" s="29"/>
      <c r="QLF260" s="29"/>
      <c r="QLG260" s="29"/>
      <c r="QLH260" s="29"/>
      <c r="QLI260" s="29"/>
      <c r="QLJ260" s="29"/>
      <c r="QLK260" s="29"/>
      <c r="QLL260" s="29"/>
      <c r="QLM260" s="29"/>
      <c r="QLN260" s="29"/>
      <c r="QLO260" s="29"/>
      <c r="QLP260" s="29"/>
      <c r="QLQ260" s="29"/>
      <c r="QLR260" s="29"/>
      <c r="QLS260" s="29"/>
      <c r="QLT260" s="29"/>
      <c r="QLU260" s="29"/>
      <c r="QLV260" s="29"/>
      <c r="QLW260" s="29"/>
      <c r="QLX260" s="29"/>
      <c r="QLY260" s="29"/>
      <c r="QLZ260" s="29"/>
      <c r="QMA260" s="29"/>
      <c r="QMB260" s="29"/>
      <c r="QMC260" s="29"/>
      <c r="QMD260" s="29"/>
      <c r="QME260" s="29"/>
      <c r="QMF260" s="29"/>
      <c r="QMG260" s="29"/>
      <c r="QMH260" s="29"/>
      <c r="QMI260" s="29"/>
      <c r="QMJ260" s="29"/>
      <c r="QMK260" s="29"/>
      <c r="QML260" s="29"/>
      <c r="QMM260" s="29"/>
      <c r="QMN260" s="29"/>
      <c r="QMO260" s="29"/>
      <c r="QMP260" s="29"/>
      <c r="QMQ260" s="29"/>
      <c r="QMR260" s="29"/>
      <c r="QMS260" s="29"/>
      <c r="QMT260" s="29"/>
      <c r="QMU260" s="29"/>
      <c r="QMV260" s="29"/>
      <c r="QMW260" s="29"/>
      <c r="QMX260" s="29"/>
      <c r="QMY260" s="29"/>
      <c r="QMZ260" s="29"/>
      <c r="QNA260" s="29"/>
      <c r="QNB260" s="29"/>
      <c r="QNC260" s="29"/>
      <c r="QND260" s="29"/>
      <c r="QNE260" s="29"/>
      <c r="QNF260" s="29"/>
      <c r="QNG260" s="29"/>
      <c r="QNH260" s="29"/>
      <c r="QNI260" s="29"/>
      <c r="QNJ260" s="29"/>
      <c r="QNK260" s="29"/>
      <c r="QNL260" s="29"/>
      <c r="QNM260" s="29"/>
      <c r="QNN260" s="29"/>
      <c r="QNO260" s="29"/>
      <c r="QNP260" s="29"/>
      <c r="QNQ260" s="29"/>
      <c r="QNR260" s="29"/>
      <c r="QNS260" s="29"/>
      <c r="QNT260" s="29"/>
      <c r="QNU260" s="29"/>
      <c r="QNV260" s="29"/>
      <c r="QNW260" s="29"/>
      <c r="QNX260" s="29"/>
      <c r="QNY260" s="29"/>
      <c r="QNZ260" s="29"/>
      <c r="QOA260" s="29"/>
      <c r="QOB260" s="29"/>
      <c r="QOC260" s="29"/>
      <c r="QOD260" s="29"/>
      <c r="QOE260" s="29"/>
      <c r="QOF260" s="29"/>
      <c r="QOG260" s="29"/>
      <c r="QOH260" s="29"/>
      <c r="QOI260" s="29"/>
      <c r="QOJ260" s="29"/>
      <c r="QOK260" s="29"/>
      <c r="QOL260" s="29"/>
      <c r="QOM260" s="29"/>
      <c r="QON260" s="29"/>
      <c r="QOO260" s="29"/>
      <c r="QOP260" s="29"/>
      <c r="QOQ260" s="29"/>
      <c r="QOR260" s="29"/>
      <c r="QOS260" s="29"/>
      <c r="QOT260" s="29"/>
      <c r="QOU260" s="29"/>
      <c r="QOV260" s="29"/>
      <c r="QOW260" s="29"/>
      <c r="QOX260" s="29"/>
      <c r="QOY260" s="29"/>
      <c r="QOZ260" s="29"/>
      <c r="QPA260" s="29"/>
      <c r="QPB260" s="29"/>
      <c r="QPC260" s="29"/>
      <c r="QPD260" s="29"/>
      <c r="QPE260" s="29"/>
      <c r="QPF260" s="29"/>
      <c r="QPG260" s="29"/>
      <c r="QPH260" s="29"/>
      <c r="QPI260" s="29"/>
      <c r="QPJ260" s="29"/>
      <c r="QPK260" s="29"/>
      <c r="QPL260" s="29"/>
      <c r="QPM260" s="29"/>
      <c r="QPN260" s="29"/>
      <c r="QPO260" s="29"/>
      <c r="QPP260" s="29"/>
      <c r="QPQ260" s="29"/>
      <c r="QPR260" s="29"/>
      <c r="QPS260" s="29"/>
      <c r="QPT260" s="29"/>
      <c r="QPU260" s="29"/>
      <c r="QPV260" s="29"/>
      <c r="QPW260" s="29"/>
      <c r="QPX260" s="29"/>
      <c r="QPY260" s="29"/>
      <c r="QPZ260" s="29"/>
      <c r="QQA260" s="29"/>
      <c r="QQB260" s="29"/>
      <c r="QQC260" s="29"/>
      <c r="QQD260" s="29"/>
      <c r="QQE260" s="29"/>
      <c r="QQF260" s="29"/>
      <c r="QQG260" s="29"/>
      <c r="QQH260" s="29"/>
      <c r="QQI260" s="29"/>
      <c r="QQJ260" s="29"/>
      <c r="QQK260" s="29"/>
      <c r="QQL260" s="29"/>
      <c r="QQM260" s="29"/>
      <c r="QQN260" s="29"/>
      <c r="QQO260" s="29"/>
      <c r="QQP260" s="29"/>
      <c r="QQQ260" s="29"/>
      <c r="QQR260" s="29"/>
      <c r="QQS260" s="29"/>
      <c r="QQT260" s="29"/>
      <c r="QQU260" s="29"/>
      <c r="QQV260" s="29"/>
      <c r="QQW260" s="29"/>
      <c r="QQX260" s="29"/>
      <c r="QQY260" s="29"/>
      <c r="QQZ260" s="29"/>
      <c r="QRA260" s="29"/>
      <c r="QRB260" s="29"/>
      <c r="QRC260" s="29"/>
      <c r="QRD260" s="29"/>
      <c r="QRE260" s="29"/>
      <c r="QRF260" s="29"/>
      <c r="QRG260" s="29"/>
      <c r="QRH260" s="29"/>
      <c r="QRI260" s="29"/>
      <c r="QRJ260" s="29"/>
      <c r="QRK260" s="29"/>
      <c r="QRL260" s="29"/>
      <c r="QRM260" s="29"/>
      <c r="QRN260" s="29"/>
      <c r="QRO260" s="29"/>
      <c r="QRP260" s="29"/>
      <c r="QRQ260" s="29"/>
      <c r="QRR260" s="29"/>
      <c r="QRS260" s="29"/>
      <c r="QRT260" s="29"/>
      <c r="QRU260" s="29"/>
      <c r="QRV260" s="29"/>
      <c r="QRW260" s="29"/>
      <c r="QRX260" s="29"/>
      <c r="QRY260" s="29"/>
      <c r="QRZ260" s="29"/>
      <c r="QSA260" s="29"/>
      <c r="QSB260" s="29"/>
      <c r="QSC260" s="29"/>
      <c r="QSD260" s="29"/>
      <c r="QSE260" s="29"/>
      <c r="QSF260" s="29"/>
      <c r="QSG260" s="29"/>
      <c r="QSH260" s="29"/>
      <c r="QSI260" s="29"/>
      <c r="QSJ260" s="29"/>
      <c r="QSK260" s="29"/>
      <c r="QSL260" s="29"/>
      <c r="QSM260" s="29"/>
      <c r="QSN260" s="29"/>
      <c r="QSO260" s="29"/>
      <c r="QSP260" s="29"/>
      <c r="QSQ260" s="29"/>
      <c r="QSR260" s="29"/>
      <c r="QSS260" s="29"/>
      <c r="QST260" s="29"/>
      <c r="QSU260" s="29"/>
      <c r="QSV260" s="29"/>
      <c r="QSW260" s="29"/>
      <c r="QSX260" s="29"/>
      <c r="QSY260" s="29"/>
      <c r="QSZ260" s="29"/>
      <c r="QTA260" s="29"/>
      <c r="QTB260" s="29"/>
      <c r="QTC260" s="29"/>
      <c r="QTD260" s="29"/>
      <c r="QTE260" s="29"/>
      <c r="QTF260" s="29"/>
      <c r="QTG260" s="29"/>
      <c r="QTH260" s="29"/>
      <c r="QTI260" s="29"/>
      <c r="QTJ260" s="29"/>
      <c r="QTK260" s="29"/>
      <c r="QTL260" s="29"/>
      <c r="QTM260" s="29"/>
      <c r="QTN260" s="29"/>
      <c r="QTO260" s="29"/>
      <c r="QTP260" s="29"/>
      <c r="QTQ260" s="29"/>
      <c r="QTR260" s="29"/>
      <c r="QTS260" s="29"/>
      <c r="QTT260" s="29"/>
      <c r="QTU260" s="29"/>
      <c r="QTV260" s="29"/>
      <c r="QTW260" s="29"/>
      <c r="QTX260" s="29"/>
      <c r="QTY260" s="29"/>
      <c r="QTZ260" s="29"/>
      <c r="QUA260" s="29"/>
      <c r="QUB260" s="29"/>
      <c r="QUC260" s="29"/>
      <c r="QUD260" s="29"/>
      <c r="QUE260" s="29"/>
      <c r="QUF260" s="29"/>
      <c r="QUG260" s="29"/>
      <c r="QUH260" s="29"/>
      <c r="QUI260" s="29"/>
      <c r="QUJ260" s="29"/>
      <c r="QUK260" s="29"/>
      <c r="QUL260" s="29"/>
      <c r="QUM260" s="29"/>
      <c r="QUN260" s="29"/>
      <c r="QUO260" s="29"/>
      <c r="QUP260" s="29"/>
      <c r="QUQ260" s="29"/>
      <c r="QUR260" s="29"/>
      <c r="QUS260" s="29"/>
      <c r="QUT260" s="29"/>
      <c r="QUU260" s="29"/>
      <c r="QUV260" s="29"/>
      <c r="QUW260" s="29"/>
      <c r="QUX260" s="29"/>
      <c r="QUY260" s="29"/>
      <c r="QUZ260" s="29"/>
      <c r="QVA260" s="29"/>
      <c r="QVB260" s="29"/>
      <c r="QVC260" s="29"/>
      <c r="QVD260" s="29"/>
      <c r="QVE260" s="29"/>
      <c r="QVF260" s="29"/>
      <c r="QVG260" s="29"/>
      <c r="QVH260" s="29"/>
      <c r="QVI260" s="29"/>
      <c r="QVJ260" s="29"/>
      <c r="QVK260" s="29"/>
      <c r="QVL260" s="29"/>
      <c r="QVM260" s="29"/>
      <c r="QVN260" s="29"/>
      <c r="QVO260" s="29"/>
      <c r="QVP260" s="29"/>
      <c r="QVQ260" s="29"/>
      <c r="QVR260" s="29"/>
      <c r="QVS260" s="29"/>
      <c r="QVT260" s="29"/>
      <c r="QVU260" s="29"/>
      <c r="QVV260" s="29"/>
      <c r="QVW260" s="29"/>
      <c r="QVX260" s="29"/>
      <c r="QVY260" s="29"/>
      <c r="QVZ260" s="29"/>
      <c r="QWA260" s="29"/>
      <c r="QWB260" s="29"/>
      <c r="QWC260" s="29"/>
      <c r="QWD260" s="29"/>
      <c r="QWE260" s="29"/>
      <c r="QWF260" s="29"/>
      <c r="QWG260" s="29"/>
      <c r="QWH260" s="29"/>
      <c r="QWI260" s="29"/>
      <c r="QWJ260" s="29"/>
      <c r="QWK260" s="29"/>
      <c r="QWL260" s="29"/>
      <c r="QWM260" s="29"/>
      <c r="QWN260" s="29"/>
      <c r="QWO260" s="29"/>
      <c r="QWP260" s="29"/>
      <c r="QWQ260" s="29"/>
      <c r="QWR260" s="29"/>
      <c r="QWS260" s="29"/>
      <c r="QWT260" s="29"/>
      <c r="QWU260" s="29"/>
      <c r="QWV260" s="29"/>
      <c r="QWW260" s="29"/>
      <c r="QWX260" s="29"/>
      <c r="QWY260" s="29"/>
      <c r="QWZ260" s="29"/>
      <c r="QXA260" s="29"/>
      <c r="QXB260" s="29"/>
      <c r="QXC260" s="29"/>
      <c r="QXD260" s="29"/>
      <c r="QXE260" s="29"/>
      <c r="QXF260" s="29"/>
      <c r="QXG260" s="29"/>
      <c r="QXH260" s="29"/>
      <c r="QXI260" s="29"/>
      <c r="QXJ260" s="29"/>
      <c r="QXK260" s="29"/>
      <c r="QXL260" s="29"/>
      <c r="QXM260" s="29"/>
      <c r="QXN260" s="29"/>
      <c r="QXO260" s="29"/>
      <c r="QXP260" s="29"/>
      <c r="QXQ260" s="29"/>
      <c r="QXR260" s="29"/>
      <c r="QXS260" s="29"/>
      <c r="QXT260" s="29"/>
      <c r="QXU260" s="29"/>
      <c r="QXV260" s="29"/>
      <c r="QXW260" s="29"/>
      <c r="QXX260" s="29"/>
      <c r="QXY260" s="29"/>
      <c r="QXZ260" s="29"/>
      <c r="QYA260" s="29"/>
      <c r="QYB260" s="29"/>
      <c r="QYC260" s="29"/>
      <c r="QYD260" s="29"/>
      <c r="QYE260" s="29"/>
      <c r="QYF260" s="29"/>
      <c r="QYG260" s="29"/>
      <c r="QYH260" s="29"/>
      <c r="QYI260" s="29"/>
      <c r="QYJ260" s="29"/>
      <c r="QYK260" s="29"/>
      <c r="QYL260" s="29"/>
      <c r="QYM260" s="29"/>
      <c r="QYN260" s="29"/>
      <c r="QYO260" s="29"/>
      <c r="QYP260" s="29"/>
      <c r="QYQ260" s="29"/>
      <c r="QYR260" s="29"/>
      <c r="QYS260" s="29"/>
      <c r="QYT260" s="29"/>
      <c r="QYU260" s="29"/>
      <c r="QYV260" s="29"/>
      <c r="QYW260" s="29"/>
      <c r="QYX260" s="29"/>
      <c r="QYY260" s="29"/>
      <c r="QYZ260" s="29"/>
      <c r="QZA260" s="29"/>
      <c r="QZB260" s="29"/>
      <c r="QZC260" s="29"/>
      <c r="QZD260" s="29"/>
      <c r="QZE260" s="29"/>
      <c r="QZF260" s="29"/>
      <c r="QZG260" s="29"/>
      <c r="QZH260" s="29"/>
      <c r="QZI260" s="29"/>
      <c r="QZJ260" s="29"/>
      <c r="QZK260" s="29"/>
      <c r="QZL260" s="29"/>
      <c r="QZM260" s="29"/>
      <c r="QZN260" s="29"/>
      <c r="QZO260" s="29"/>
      <c r="QZP260" s="29"/>
      <c r="QZQ260" s="29"/>
      <c r="QZR260" s="29"/>
      <c r="QZS260" s="29"/>
      <c r="QZT260" s="29"/>
      <c r="QZU260" s="29"/>
      <c r="QZV260" s="29"/>
      <c r="QZW260" s="29"/>
      <c r="QZX260" s="29"/>
      <c r="QZY260" s="29"/>
      <c r="QZZ260" s="29"/>
      <c r="RAA260" s="29"/>
      <c r="RAB260" s="29"/>
      <c r="RAC260" s="29"/>
      <c r="RAD260" s="29"/>
      <c r="RAE260" s="29"/>
      <c r="RAF260" s="29"/>
      <c r="RAG260" s="29"/>
      <c r="RAH260" s="29"/>
      <c r="RAI260" s="29"/>
      <c r="RAJ260" s="29"/>
      <c r="RAK260" s="29"/>
      <c r="RAL260" s="29"/>
      <c r="RAM260" s="29"/>
      <c r="RAN260" s="29"/>
      <c r="RAO260" s="29"/>
      <c r="RAP260" s="29"/>
      <c r="RAQ260" s="29"/>
      <c r="RAR260" s="29"/>
      <c r="RAS260" s="29"/>
      <c r="RAT260" s="29"/>
      <c r="RAU260" s="29"/>
      <c r="RAV260" s="29"/>
      <c r="RAW260" s="29"/>
      <c r="RAX260" s="29"/>
      <c r="RAY260" s="29"/>
      <c r="RAZ260" s="29"/>
      <c r="RBA260" s="29"/>
      <c r="RBB260" s="29"/>
      <c r="RBC260" s="29"/>
      <c r="RBD260" s="29"/>
      <c r="RBE260" s="29"/>
      <c r="RBF260" s="29"/>
      <c r="RBG260" s="29"/>
      <c r="RBH260" s="29"/>
      <c r="RBI260" s="29"/>
      <c r="RBJ260" s="29"/>
      <c r="RBK260" s="29"/>
      <c r="RBL260" s="29"/>
      <c r="RBM260" s="29"/>
      <c r="RBN260" s="29"/>
      <c r="RBO260" s="29"/>
      <c r="RBP260" s="29"/>
      <c r="RBQ260" s="29"/>
      <c r="RBR260" s="29"/>
      <c r="RBS260" s="29"/>
      <c r="RBT260" s="29"/>
      <c r="RBU260" s="29"/>
      <c r="RBV260" s="29"/>
      <c r="RBW260" s="29"/>
      <c r="RBX260" s="29"/>
      <c r="RBY260" s="29"/>
      <c r="RBZ260" s="29"/>
      <c r="RCA260" s="29"/>
      <c r="RCB260" s="29"/>
      <c r="RCC260" s="29"/>
      <c r="RCD260" s="29"/>
      <c r="RCE260" s="29"/>
      <c r="RCF260" s="29"/>
      <c r="RCG260" s="29"/>
      <c r="RCH260" s="29"/>
      <c r="RCI260" s="29"/>
      <c r="RCJ260" s="29"/>
      <c r="RCK260" s="29"/>
      <c r="RCL260" s="29"/>
      <c r="RCM260" s="29"/>
      <c r="RCN260" s="29"/>
      <c r="RCO260" s="29"/>
      <c r="RCP260" s="29"/>
      <c r="RCQ260" s="29"/>
      <c r="RCR260" s="29"/>
      <c r="RCS260" s="29"/>
      <c r="RCT260" s="29"/>
      <c r="RCU260" s="29"/>
      <c r="RCV260" s="29"/>
      <c r="RCW260" s="29"/>
      <c r="RCX260" s="29"/>
      <c r="RCY260" s="29"/>
      <c r="RCZ260" s="29"/>
      <c r="RDA260" s="29"/>
      <c r="RDB260" s="29"/>
      <c r="RDC260" s="29"/>
      <c r="RDD260" s="29"/>
      <c r="RDE260" s="29"/>
      <c r="RDF260" s="29"/>
      <c r="RDG260" s="29"/>
      <c r="RDH260" s="29"/>
      <c r="RDI260" s="29"/>
      <c r="RDJ260" s="29"/>
      <c r="RDK260" s="29"/>
      <c r="RDL260" s="29"/>
      <c r="RDM260" s="29"/>
      <c r="RDN260" s="29"/>
      <c r="RDO260" s="29"/>
      <c r="RDP260" s="29"/>
      <c r="RDQ260" s="29"/>
      <c r="RDR260" s="29"/>
      <c r="RDS260" s="29"/>
      <c r="RDT260" s="29"/>
      <c r="RDU260" s="29"/>
      <c r="RDV260" s="29"/>
      <c r="RDW260" s="29"/>
      <c r="RDX260" s="29"/>
      <c r="RDY260" s="29"/>
      <c r="RDZ260" s="29"/>
      <c r="REA260" s="29"/>
      <c r="REB260" s="29"/>
      <c r="REC260" s="29"/>
      <c r="RED260" s="29"/>
      <c r="REE260" s="29"/>
      <c r="REF260" s="29"/>
      <c r="REG260" s="29"/>
      <c r="REH260" s="29"/>
      <c r="REI260" s="29"/>
      <c r="REJ260" s="29"/>
      <c r="REK260" s="29"/>
      <c r="REL260" s="29"/>
      <c r="REM260" s="29"/>
      <c r="REN260" s="29"/>
      <c r="REO260" s="29"/>
      <c r="REP260" s="29"/>
      <c r="REQ260" s="29"/>
      <c r="RER260" s="29"/>
      <c r="RES260" s="29"/>
      <c r="RET260" s="29"/>
      <c r="REU260" s="29"/>
      <c r="REV260" s="29"/>
      <c r="REW260" s="29"/>
      <c r="REX260" s="29"/>
      <c r="REY260" s="29"/>
      <c r="REZ260" s="29"/>
      <c r="RFA260" s="29"/>
      <c r="RFB260" s="29"/>
      <c r="RFC260" s="29"/>
      <c r="RFD260" s="29"/>
      <c r="RFE260" s="29"/>
      <c r="RFF260" s="29"/>
      <c r="RFG260" s="29"/>
      <c r="RFH260" s="29"/>
      <c r="RFI260" s="29"/>
      <c r="RFJ260" s="29"/>
      <c r="RFK260" s="29"/>
      <c r="RFL260" s="29"/>
      <c r="RFM260" s="29"/>
      <c r="RFN260" s="29"/>
      <c r="RFO260" s="29"/>
      <c r="RFP260" s="29"/>
      <c r="RFQ260" s="29"/>
      <c r="RFR260" s="29"/>
      <c r="RFS260" s="29"/>
      <c r="RFT260" s="29"/>
      <c r="RFU260" s="29"/>
      <c r="RFV260" s="29"/>
      <c r="RFW260" s="29"/>
      <c r="RFX260" s="29"/>
      <c r="RFY260" s="29"/>
      <c r="RFZ260" s="29"/>
      <c r="RGA260" s="29"/>
      <c r="RGB260" s="29"/>
      <c r="RGC260" s="29"/>
      <c r="RGD260" s="29"/>
      <c r="RGE260" s="29"/>
      <c r="RGF260" s="29"/>
      <c r="RGG260" s="29"/>
      <c r="RGH260" s="29"/>
      <c r="RGI260" s="29"/>
      <c r="RGJ260" s="29"/>
      <c r="RGK260" s="29"/>
      <c r="RGL260" s="29"/>
      <c r="RGM260" s="29"/>
      <c r="RGN260" s="29"/>
      <c r="RGO260" s="29"/>
      <c r="RGP260" s="29"/>
      <c r="RGQ260" s="29"/>
      <c r="RGR260" s="29"/>
      <c r="RGS260" s="29"/>
      <c r="RGT260" s="29"/>
      <c r="RGU260" s="29"/>
      <c r="RGV260" s="29"/>
      <c r="RGW260" s="29"/>
      <c r="RGX260" s="29"/>
      <c r="RGY260" s="29"/>
      <c r="RGZ260" s="29"/>
      <c r="RHA260" s="29"/>
      <c r="RHB260" s="29"/>
      <c r="RHC260" s="29"/>
      <c r="RHD260" s="29"/>
      <c r="RHE260" s="29"/>
      <c r="RHF260" s="29"/>
      <c r="RHG260" s="29"/>
      <c r="RHH260" s="29"/>
      <c r="RHI260" s="29"/>
      <c r="RHJ260" s="29"/>
      <c r="RHK260" s="29"/>
      <c r="RHL260" s="29"/>
      <c r="RHM260" s="29"/>
      <c r="RHN260" s="29"/>
      <c r="RHO260" s="29"/>
      <c r="RHP260" s="29"/>
      <c r="RHQ260" s="29"/>
      <c r="RHR260" s="29"/>
      <c r="RHS260" s="29"/>
      <c r="RHT260" s="29"/>
      <c r="RHU260" s="29"/>
      <c r="RHV260" s="29"/>
      <c r="RHW260" s="29"/>
      <c r="RHX260" s="29"/>
      <c r="RHY260" s="29"/>
      <c r="RHZ260" s="29"/>
      <c r="RIA260" s="29"/>
      <c r="RIB260" s="29"/>
      <c r="RIC260" s="29"/>
      <c r="RID260" s="29"/>
      <c r="RIE260" s="29"/>
      <c r="RIF260" s="29"/>
      <c r="RIG260" s="29"/>
      <c r="RIH260" s="29"/>
      <c r="RII260" s="29"/>
      <c r="RIJ260" s="29"/>
      <c r="RIK260" s="29"/>
      <c r="RIL260" s="29"/>
      <c r="RIM260" s="29"/>
      <c r="RIN260" s="29"/>
      <c r="RIO260" s="29"/>
      <c r="RIP260" s="29"/>
      <c r="RIQ260" s="29"/>
      <c r="RIR260" s="29"/>
      <c r="RIS260" s="29"/>
      <c r="RIT260" s="29"/>
      <c r="RIU260" s="29"/>
      <c r="RIV260" s="29"/>
      <c r="RIW260" s="29"/>
      <c r="RIX260" s="29"/>
      <c r="RIY260" s="29"/>
      <c r="RIZ260" s="29"/>
      <c r="RJA260" s="29"/>
      <c r="RJB260" s="29"/>
      <c r="RJC260" s="29"/>
      <c r="RJD260" s="29"/>
      <c r="RJE260" s="29"/>
      <c r="RJF260" s="29"/>
      <c r="RJG260" s="29"/>
      <c r="RJH260" s="29"/>
      <c r="RJI260" s="29"/>
      <c r="RJJ260" s="29"/>
      <c r="RJK260" s="29"/>
      <c r="RJL260" s="29"/>
      <c r="RJM260" s="29"/>
      <c r="RJN260" s="29"/>
      <c r="RJO260" s="29"/>
      <c r="RJP260" s="29"/>
      <c r="RJQ260" s="29"/>
      <c r="RJR260" s="29"/>
      <c r="RJS260" s="29"/>
      <c r="RJT260" s="29"/>
      <c r="RJU260" s="29"/>
      <c r="RJV260" s="29"/>
      <c r="RJW260" s="29"/>
      <c r="RJX260" s="29"/>
      <c r="RJY260" s="29"/>
      <c r="RJZ260" s="29"/>
      <c r="RKA260" s="29"/>
      <c r="RKB260" s="29"/>
      <c r="RKC260" s="29"/>
      <c r="RKD260" s="29"/>
      <c r="RKE260" s="29"/>
      <c r="RKF260" s="29"/>
      <c r="RKG260" s="29"/>
      <c r="RKH260" s="29"/>
      <c r="RKI260" s="29"/>
      <c r="RKJ260" s="29"/>
      <c r="RKK260" s="29"/>
      <c r="RKL260" s="29"/>
      <c r="RKM260" s="29"/>
      <c r="RKN260" s="29"/>
      <c r="RKO260" s="29"/>
      <c r="RKP260" s="29"/>
      <c r="RKQ260" s="29"/>
      <c r="RKR260" s="29"/>
      <c r="RKS260" s="29"/>
      <c r="RKT260" s="29"/>
      <c r="RKU260" s="29"/>
      <c r="RKV260" s="29"/>
      <c r="RKW260" s="29"/>
      <c r="RKX260" s="29"/>
      <c r="RKY260" s="29"/>
      <c r="RKZ260" s="29"/>
      <c r="RLA260" s="29"/>
      <c r="RLB260" s="29"/>
      <c r="RLC260" s="29"/>
      <c r="RLD260" s="29"/>
      <c r="RLE260" s="29"/>
      <c r="RLF260" s="29"/>
      <c r="RLG260" s="29"/>
      <c r="RLH260" s="29"/>
      <c r="RLI260" s="29"/>
      <c r="RLJ260" s="29"/>
      <c r="RLK260" s="29"/>
      <c r="RLL260" s="29"/>
      <c r="RLM260" s="29"/>
      <c r="RLN260" s="29"/>
      <c r="RLO260" s="29"/>
      <c r="RLP260" s="29"/>
      <c r="RLQ260" s="29"/>
      <c r="RLR260" s="29"/>
      <c r="RLS260" s="29"/>
      <c r="RLT260" s="29"/>
      <c r="RLU260" s="29"/>
      <c r="RLV260" s="29"/>
      <c r="RLW260" s="29"/>
      <c r="RLX260" s="29"/>
      <c r="RLY260" s="29"/>
      <c r="RLZ260" s="29"/>
      <c r="RMA260" s="29"/>
      <c r="RMB260" s="29"/>
      <c r="RMC260" s="29"/>
      <c r="RMD260" s="29"/>
      <c r="RME260" s="29"/>
      <c r="RMF260" s="29"/>
      <c r="RMG260" s="29"/>
      <c r="RMH260" s="29"/>
      <c r="RMI260" s="29"/>
      <c r="RMJ260" s="29"/>
      <c r="RMK260" s="29"/>
      <c r="RML260" s="29"/>
      <c r="RMM260" s="29"/>
      <c r="RMN260" s="29"/>
      <c r="RMO260" s="29"/>
      <c r="RMP260" s="29"/>
      <c r="RMQ260" s="29"/>
      <c r="RMR260" s="29"/>
      <c r="RMS260" s="29"/>
      <c r="RMT260" s="29"/>
      <c r="RMU260" s="29"/>
      <c r="RMV260" s="29"/>
      <c r="RMW260" s="29"/>
      <c r="RMX260" s="29"/>
      <c r="RMY260" s="29"/>
      <c r="RMZ260" s="29"/>
      <c r="RNA260" s="29"/>
      <c r="RNB260" s="29"/>
      <c r="RNC260" s="29"/>
      <c r="RND260" s="29"/>
      <c r="RNE260" s="29"/>
      <c r="RNF260" s="29"/>
      <c r="RNG260" s="29"/>
      <c r="RNH260" s="29"/>
      <c r="RNI260" s="29"/>
      <c r="RNJ260" s="29"/>
      <c r="RNK260" s="29"/>
      <c r="RNL260" s="29"/>
      <c r="RNM260" s="29"/>
      <c r="RNN260" s="29"/>
      <c r="RNO260" s="29"/>
      <c r="RNP260" s="29"/>
      <c r="RNQ260" s="29"/>
      <c r="RNR260" s="29"/>
      <c r="RNS260" s="29"/>
      <c r="RNT260" s="29"/>
      <c r="RNU260" s="29"/>
      <c r="RNV260" s="29"/>
      <c r="RNW260" s="29"/>
      <c r="RNX260" s="29"/>
      <c r="RNY260" s="29"/>
      <c r="RNZ260" s="29"/>
      <c r="ROA260" s="29"/>
      <c r="ROB260" s="29"/>
      <c r="ROC260" s="29"/>
      <c r="ROD260" s="29"/>
      <c r="ROE260" s="29"/>
      <c r="ROF260" s="29"/>
      <c r="ROG260" s="29"/>
      <c r="ROH260" s="29"/>
      <c r="ROI260" s="29"/>
      <c r="ROJ260" s="29"/>
      <c r="ROK260" s="29"/>
      <c r="ROL260" s="29"/>
      <c r="ROM260" s="29"/>
      <c r="RON260" s="29"/>
      <c r="ROO260" s="29"/>
      <c r="ROP260" s="29"/>
      <c r="ROQ260" s="29"/>
      <c r="ROR260" s="29"/>
      <c r="ROS260" s="29"/>
      <c r="ROT260" s="29"/>
      <c r="ROU260" s="29"/>
      <c r="ROV260" s="29"/>
      <c r="ROW260" s="29"/>
      <c r="ROX260" s="29"/>
      <c r="ROY260" s="29"/>
      <c r="ROZ260" s="29"/>
      <c r="RPA260" s="29"/>
      <c r="RPB260" s="29"/>
      <c r="RPC260" s="29"/>
      <c r="RPD260" s="29"/>
      <c r="RPE260" s="29"/>
      <c r="RPF260" s="29"/>
      <c r="RPG260" s="29"/>
      <c r="RPH260" s="29"/>
      <c r="RPI260" s="29"/>
      <c r="RPJ260" s="29"/>
      <c r="RPK260" s="29"/>
      <c r="RPL260" s="29"/>
      <c r="RPM260" s="29"/>
      <c r="RPN260" s="29"/>
      <c r="RPO260" s="29"/>
      <c r="RPP260" s="29"/>
      <c r="RPQ260" s="29"/>
      <c r="RPR260" s="29"/>
      <c r="RPS260" s="29"/>
      <c r="RPT260" s="29"/>
      <c r="RPU260" s="29"/>
      <c r="RPV260" s="29"/>
      <c r="RPW260" s="29"/>
      <c r="RPX260" s="29"/>
      <c r="RPY260" s="29"/>
      <c r="RPZ260" s="29"/>
      <c r="RQA260" s="29"/>
      <c r="RQB260" s="29"/>
      <c r="RQC260" s="29"/>
      <c r="RQD260" s="29"/>
      <c r="RQE260" s="29"/>
      <c r="RQF260" s="29"/>
      <c r="RQG260" s="29"/>
      <c r="RQH260" s="29"/>
      <c r="RQI260" s="29"/>
      <c r="RQJ260" s="29"/>
      <c r="RQK260" s="29"/>
      <c r="RQL260" s="29"/>
      <c r="RQM260" s="29"/>
      <c r="RQN260" s="29"/>
      <c r="RQO260" s="29"/>
      <c r="RQP260" s="29"/>
      <c r="RQQ260" s="29"/>
      <c r="RQR260" s="29"/>
      <c r="RQS260" s="29"/>
      <c r="RQT260" s="29"/>
      <c r="RQU260" s="29"/>
      <c r="RQV260" s="29"/>
      <c r="RQW260" s="29"/>
      <c r="RQX260" s="29"/>
      <c r="RQY260" s="29"/>
      <c r="RQZ260" s="29"/>
      <c r="RRA260" s="29"/>
      <c r="RRB260" s="29"/>
      <c r="RRC260" s="29"/>
      <c r="RRD260" s="29"/>
      <c r="RRE260" s="29"/>
      <c r="RRF260" s="29"/>
      <c r="RRG260" s="29"/>
      <c r="RRH260" s="29"/>
      <c r="RRI260" s="29"/>
      <c r="RRJ260" s="29"/>
      <c r="RRK260" s="29"/>
      <c r="RRL260" s="29"/>
      <c r="RRM260" s="29"/>
      <c r="RRN260" s="29"/>
      <c r="RRO260" s="29"/>
      <c r="RRP260" s="29"/>
      <c r="RRQ260" s="29"/>
      <c r="RRR260" s="29"/>
      <c r="RRS260" s="29"/>
      <c r="RRT260" s="29"/>
      <c r="RRU260" s="29"/>
      <c r="RRV260" s="29"/>
      <c r="RRW260" s="29"/>
      <c r="RRX260" s="29"/>
      <c r="RRY260" s="29"/>
      <c r="RRZ260" s="29"/>
      <c r="RSA260" s="29"/>
      <c r="RSB260" s="29"/>
      <c r="RSC260" s="29"/>
      <c r="RSD260" s="29"/>
      <c r="RSE260" s="29"/>
      <c r="RSF260" s="29"/>
      <c r="RSG260" s="29"/>
      <c r="RSH260" s="29"/>
      <c r="RSI260" s="29"/>
      <c r="RSJ260" s="29"/>
      <c r="RSK260" s="29"/>
      <c r="RSL260" s="29"/>
      <c r="RSM260" s="29"/>
      <c r="RSN260" s="29"/>
      <c r="RSO260" s="29"/>
      <c r="RSP260" s="29"/>
      <c r="RSQ260" s="29"/>
      <c r="RSR260" s="29"/>
      <c r="RSS260" s="29"/>
      <c r="RST260" s="29"/>
      <c r="RSU260" s="29"/>
      <c r="RSV260" s="29"/>
      <c r="RSW260" s="29"/>
      <c r="RSX260" s="29"/>
      <c r="RSY260" s="29"/>
      <c r="RSZ260" s="29"/>
      <c r="RTA260" s="29"/>
      <c r="RTB260" s="29"/>
      <c r="RTC260" s="29"/>
      <c r="RTD260" s="29"/>
      <c r="RTE260" s="29"/>
      <c r="RTF260" s="29"/>
      <c r="RTG260" s="29"/>
      <c r="RTH260" s="29"/>
      <c r="RTI260" s="29"/>
      <c r="RTJ260" s="29"/>
      <c r="RTK260" s="29"/>
      <c r="RTL260" s="29"/>
      <c r="RTM260" s="29"/>
      <c r="RTN260" s="29"/>
      <c r="RTO260" s="29"/>
      <c r="RTP260" s="29"/>
      <c r="RTQ260" s="29"/>
      <c r="RTR260" s="29"/>
      <c r="RTS260" s="29"/>
      <c r="RTT260" s="29"/>
      <c r="RTU260" s="29"/>
      <c r="RTV260" s="29"/>
      <c r="RTW260" s="29"/>
      <c r="RTX260" s="29"/>
      <c r="RTY260" s="29"/>
      <c r="RTZ260" s="29"/>
      <c r="RUA260" s="29"/>
      <c r="RUB260" s="29"/>
      <c r="RUC260" s="29"/>
      <c r="RUD260" s="29"/>
      <c r="RUE260" s="29"/>
      <c r="RUF260" s="29"/>
      <c r="RUG260" s="29"/>
      <c r="RUH260" s="29"/>
      <c r="RUI260" s="29"/>
      <c r="RUJ260" s="29"/>
      <c r="RUK260" s="29"/>
      <c r="RUL260" s="29"/>
      <c r="RUM260" s="29"/>
      <c r="RUN260" s="29"/>
      <c r="RUO260" s="29"/>
      <c r="RUP260" s="29"/>
      <c r="RUQ260" s="29"/>
      <c r="RUR260" s="29"/>
      <c r="RUS260" s="29"/>
      <c r="RUT260" s="29"/>
      <c r="RUU260" s="29"/>
      <c r="RUV260" s="29"/>
      <c r="RUW260" s="29"/>
      <c r="RUX260" s="29"/>
      <c r="RUY260" s="29"/>
      <c r="RUZ260" s="29"/>
      <c r="RVA260" s="29"/>
      <c r="RVB260" s="29"/>
      <c r="RVC260" s="29"/>
      <c r="RVD260" s="29"/>
      <c r="RVE260" s="29"/>
      <c r="RVF260" s="29"/>
      <c r="RVG260" s="29"/>
      <c r="RVH260" s="29"/>
      <c r="RVI260" s="29"/>
      <c r="RVJ260" s="29"/>
      <c r="RVK260" s="29"/>
      <c r="RVL260" s="29"/>
      <c r="RVM260" s="29"/>
      <c r="RVN260" s="29"/>
      <c r="RVO260" s="29"/>
      <c r="RVP260" s="29"/>
      <c r="RVQ260" s="29"/>
      <c r="RVR260" s="29"/>
      <c r="RVS260" s="29"/>
      <c r="RVT260" s="29"/>
      <c r="RVU260" s="29"/>
      <c r="RVV260" s="29"/>
      <c r="RVW260" s="29"/>
      <c r="RVX260" s="29"/>
      <c r="RVY260" s="29"/>
      <c r="RVZ260" s="29"/>
      <c r="RWA260" s="29"/>
      <c r="RWB260" s="29"/>
      <c r="RWC260" s="29"/>
      <c r="RWD260" s="29"/>
      <c r="RWE260" s="29"/>
      <c r="RWF260" s="29"/>
      <c r="RWG260" s="29"/>
      <c r="RWH260" s="29"/>
      <c r="RWI260" s="29"/>
      <c r="RWJ260" s="29"/>
      <c r="RWK260" s="29"/>
      <c r="RWL260" s="29"/>
      <c r="RWM260" s="29"/>
      <c r="RWN260" s="29"/>
      <c r="RWO260" s="29"/>
      <c r="RWP260" s="29"/>
      <c r="RWQ260" s="29"/>
      <c r="RWR260" s="29"/>
      <c r="RWS260" s="29"/>
      <c r="RWT260" s="29"/>
      <c r="RWU260" s="29"/>
      <c r="RWV260" s="29"/>
      <c r="RWW260" s="29"/>
      <c r="RWX260" s="29"/>
      <c r="RWY260" s="29"/>
      <c r="RWZ260" s="29"/>
      <c r="RXA260" s="29"/>
      <c r="RXB260" s="29"/>
      <c r="RXC260" s="29"/>
      <c r="RXD260" s="29"/>
      <c r="RXE260" s="29"/>
      <c r="RXF260" s="29"/>
      <c r="RXG260" s="29"/>
      <c r="RXH260" s="29"/>
      <c r="RXI260" s="29"/>
      <c r="RXJ260" s="29"/>
      <c r="RXK260" s="29"/>
      <c r="RXL260" s="29"/>
      <c r="RXM260" s="29"/>
      <c r="RXN260" s="29"/>
      <c r="RXO260" s="29"/>
      <c r="RXP260" s="29"/>
      <c r="RXQ260" s="29"/>
      <c r="RXR260" s="29"/>
      <c r="RXS260" s="29"/>
      <c r="RXT260" s="29"/>
      <c r="RXU260" s="29"/>
      <c r="RXV260" s="29"/>
      <c r="RXW260" s="29"/>
      <c r="RXX260" s="29"/>
      <c r="RXY260" s="29"/>
      <c r="RXZ260" s="29"/>
      <c r="RYA260" s="29"/>
      <c r="RYB260" s="29"/>
      <c r="RYC260" s="29"/>
      <c r="RYD260" s="29"/>
      <c r="RYE260" s="29"/>
      <c r="RYF260" s="29"/>
      <c r="RYG260" s="29"/>
      <c r="RYH260" s="29"/>
      <c r="RYI260" s="29"/>
      <c r="RYJ260" s="29"/>
      <c r="RYK260" s="29"/>
      <c r="RYL260" s="29"/>
      <c r="RYM260" s="29"/>
      <c r="RYN260" s="29"/>
      <c r="RYO260" s="29"/>
      <c r="RYP260" s="29"/>
      <c r="RYQ260" s="29"/>
      <c r="RYR260" s="29"/>
      <c r="RYS260" s="29"/>
      <c r="RYT260" s="29"/>
      <c r="RYU260" s="29"/>
      <c r="RYV260" s="29"/>
      <c r="RYW260" s="29"/>
      <c r="RYX260" s="29"/>
      <c r="RYY260" s="29"/>
      <c r="RYZ260" s="29"/>
      <c r="RZA260" s="29"/>
      <c r="RZB260" s="29"/>
      <c r="RZC260" s="29"/>
      <c r="RZD260" s="29"/>
      <c r="RZE260" s="29"/>
      <c r="RZF260" s="29"/>
      <c r="RZG260" s="29"/>
      <c r="RZH260" s="29"/>
      <c r="RZI260" s="29"/>
      <c r="RZJ260" s="29"/>
      <c r="RZK260" s="29"/>
      <c r="RZL260" s="29"/>
      <c r="RZM260" s="29"/>
      <c r="RZN260" s="29"/>
      <c r="RZO260" s="29"/>
      <c r="RZP260" s="29"/>
      <c r="RZQ260" s="29"/>
      <c r="RZR260" s="29"/>
      <c r="RZS260" s="29"/>
      <c r="RZT260" s="29"/>
      <c r="RZU260" s="29"/>
      <c r="RZV260" s="29"/>
      <c r="RZW260" s="29"/>
      <c r="RZX260" s="29"/>
      <c r="RZY260" s="29"/>
      <c r="RZZ260" s="29"/>
      <c r="SAA260" s="29"/>
      <c r="SAB260" s="29"/>
      <c r="SAC260" s="29"/>
      <c r="SAD260" s="29"/>
      <c r="SAE260" s="29"/>
      <c r="SAF260" s="29"/>
      <c r="SAG260" s="29"/>
      <c r="SAH260" s="29"/>
      <c r="SAI260" s="29"/>
      <c r="SAJ260" s="29"/>
      <c r="SAK260" s="29"/>
      <c r="SAL260" s="29"/>
      <c r="SAM260" s="29"/>
      <c r="SAN260" s="29"/>
      <c r="SAO260" s="29"/>
      <c r="SAP260" s="29"/>
      <c r="SAQ260" s="29"/>
      <c r="SAR260" s="29"/>
      <c r="SAS260" s="29"/>
      <c r="SAT260" s="29"/>
      <c r="SAU260" s="29"/>
      <c r="SAV260" s="29"/>
      <c r="SAW260" s="29"/>
      <c r="SAX260" s="29"/>
      <c r="SAY260" s="29"/>
      <c r="SAZ260" s="29"/>
      <c r="SBA260" s="29"/>
      <c r="SBB260" s="29"/>
      <c r="SBC260" s="29"/>
      <c r="SBD260" s="29"/>
      <c r="SBE260" s="29"/>
      <c r="SBF260" s="29"/>
      <c r="SBG260" s="29"/>
      <c r="SBH260" s="29"/>
      <c r="SBI260" s="29"/>
      <c r="SBJ260" s="29"/>
      <c r="SBK260" s="29"/>
      <c r="SBL260" s="29"/>
      <c r="SBM260" s="29"/>
      <c r="SBN260" s="29"/>
      <c r="SBO260" s="29"/>
      <c r="SBP260" s="29"/>
      <c r="SBQ260" s="29"/>
      <c r="SBR260" s="29"/>
      <c r="SBS260" s="29"/>
      <c r="SBT260" s="29"/>
      <c r="SBU260" s="29"/>
      <c r="SBV260" s="29"/>
      <c r="SBW260" s="29"/>
      <c r="SBX260" s="29"/>
      <c r="SBY260" s="29"/>
      <c r="SBZ260" s="29"/>
      <c r="SCA260" s="29"/>
      <c r="SCB260" s="29"/>
      <c r="SCC260" s="29"/>
      <c r="SCD260" s="29"/>
      <c r="SCE260" s="29"/>
      <c r="SCF260" s="29"/>
      <c r="SCG260" s="29"/>
      <c r="SCH260" s="29"/>
      <c r="SCI260" s="29"/>
      <c r="SCJ260" s="29"/>
      <c r="SCK260" s="29"/>
      <c r="SCL260" s="29"/>
      <c r="SCM260" s="29"/>
      <c r="SCN260" s="29"/>
      <c r="SCO260" s="29"/>
      <c r="SCP260" s="29"/>
      <c r="SCQ260" s="29"/>
      <c r="SCR260" s="29"/>
      <c r="SCS260" s="29"/>
      <c r="SCT260" s="29"/>
      <c r="SCU260" s="29"/>
      <c r="SCV260" s="29"/>
      <c r="SCW260" s="29"/>
      <c r="SCX260" s="29"/>
      <c r="SCY260" s="29"/>
      <c r="SCZ260" s="29"/>
      <c r="SDA260" s="29"/>
      <c r="SDB260" s="29"/>
      <c r="SDC260" s="29"/>
      <c r="SDD260" s="29"/>
      <c r="SDE260" s="29"/>
      <c r="SDF260" s="29"/>
      <c r="SDG260" s="29"/>
      <c r="SDH260" s="29"/>
      <c r="SDI260" s="29"/>
      <c r="SDJ260" s="29"/>
      <c r="SDK260" s="29"/>
      <c r="SDL260" s="29"/>
      <c r="SDM260" s="29"/>
      <c r="SDN260" s="29"/>
      <c r="SDO260" s="29"/>
      <c r="SDP260" s="29"/>
      <c r="SDQ260" s="29"/>
      <c r="SDR260" s="29"/>
      <c r="SDS260" s="29"/>
      <c r="SDT260" s="29"/>
      <c r="SDU260" s="29"/>
      <c r="SDV260" s="29"/>
      <c r="SDW260" s="29"/>
      <c r="SDX260" s="29"/>
      <c r="SDY260" s="29"/>
      <c r="SDZ260" s="29"/>
      <c r="SEA260" s="29"/>
      <c r="SEB260" s="29"/>
      <c r="SEC260" s="29"/>
      <c r="SED260" s="29"/>
      <c r="SEE260" s="29"/>
      <c r="SEF260" s="29"/>
      <c r="SEG260" s="29"/>
      <c r="SEH260" s="29"/>
      <c r="SEI260" s="29"/>
      <c r="SEJ260" s="29"/>
      <c r="SEK260" s="29"/>
      <c r="SEL260" s="29"/>
      <c r="SEM260" s="29"/>
      <c r="SEN260" s="29"/>
      <c r="SEO260" s="29"/>
      <c r="SEP260" s="29"/>
      <c r="SEQ260" s="29"/>
      <c r="SER260" s="29"/>
      <c r="SES260" s="29"/>
      <c r="SET260" s="29"/>
      <c r="SEU260" s="29"/>
      <c r="SEV260" s="29"/>
      <c r="SEW260" s="29"/>
      <c r="SEX260" s="29"/>
      <c r="SEY260" s="29"/>
      <c r="SEZ260" s="29"/>
      <c r="SFA260" s="29"/>
      <c r="SFB260" s="29"/>
      <c r="SFC260" s="29"/>
      <c r="SFD260" s="29"/>
      <c r="SFE260" s="29"/>
      <c r="SFF260" s="29"/>
      <c r="SFG260" s="29"/>
      <c r="SFH260" s="29"/>
      <c r="SFI260" s="29"/>
      <c r="SFJ260" s="29"/>
      <c r="SFK260" s="29"/>
      <c r="SFL260" s="29"/>
      <c r="SFM260" s="29"/>
      <c r="SFN260" s="29"/>
      <c r="SFO260" s="29"/>
      <c r="SFP260" s="29"/>
      <c r="SFQ260" s="29"/>
      <c r="SFR260" s="29"/>
      <c r="SFS260" s="29"/>
      <c r="SFT260" s="29"/>
      <c r="SFU260" s="29"/>
      <c r="SFV260" s="29"/>
      <c r="SFW260" s="29"/>
      <c r="SFX260" s="29"/>
      <c r="SFY260" s="29"/>
      <c r="SFZ260" s="29"/>
      <c r="SGA260" s="29"/>
      <c r="SGB260" s="29"/>
      <c r="SGC260" s="29"/>
      <c r="SGD260" s="29"/>
      <c r="SGE260" s="29"/>
      <c r="SGF260" s="29"/>
      <c r="SGG260" s="29"/>
      <c r="SGH260" s="29"/>
      <c r="SGI260" s="29"/>
      <c r="SGJ260" s="29"/>
      <c r="SGK260" s="29"/>
      <c r="SGL260" s="29"/>
      <c r="SGM260" s="29"/>
      <c r="SGN260" s="29"/>
      <c r="SGO260" s="29"/>
      <c r="SGP260" s="29"/>
      <c r="SGQ260" s="29"/>
      <c r="SGR260" s="29"/>
      <c r="SGS260" s="29"/>
      <c r="SGT260" s="29"/>
      <c r="SGU260" s="29"/>
      <c r="SGV260" s="29"/>
      <c r="SGW260" s="29"/>
      <c r="SGX260" s="29"/>
      <c r="SGY260" s="29"/>
      <c r="SGZ260" s="29"/>
      <c r="SHA260" s="29"/>
      <c r="SHB260" s="29"/>
      <c r="SHC260" s="29"/>
      <c r="SHD260" s="29"/>
      <c r="SHE260" s="29"/>
      <c r="SHF260" s="29"/>
      <c r="SHG260" s="29"/>
      <c r="SHH260" s="29"/>
      <c r="SHI260" s="29"/>
      <c r="SHJ260" s="29"/>
      <c r="SHK260" s="29"/>
      <c r="SHL260" s="29"/>
      <c r="SHM260" s="29"/>
      <c r="SHN260" s="29"/>
      <c r="SHO260" s="29"/>
      <c r="SHP260" s="29"/>
      <c r="SHQ260" s="29"/>
      <c r="SHR260" s="29"/>
      <c r="SHS260" s="29"/>
      <c r="SHT260" s="29"/>
      <c r="SHU260" s="29"/>
      <c r="SHV260" s="29"/>
      <c r="SHW260" s="29"/>
      <c r="SHX260" s="29"/>
      <c r="SHY260" s="29"/>
      <c r="SHZ260" s="29"/>
      <c r="SIA260" s="29"/>
      <c r="SIB260" s="29"/>
      <c r="SIC260" s="29"/>
      <c r="SID260" s="29"/>
      <c r="SIE260" s="29"/>
      <c r="SIF260" s="29"/>
      <c r="SIG260" s="29"/>
      <c r="SIH260" s="29"/>
      <c r="SII260" s="29"/>
      <c r="SIJ260" s="29"/>
      <c r="SIK260" s="29"/>
      <c r="SIL260" s="29"/>
      <c r="SIM260" s="29"/>
      <c r="SIN260" s="29"/>
      <c r="SIO260" s="29"/>
      <c r="SIP260" s="29"/>
      <c r="SIQ260" s="29"/>
      <c r="SIR260" s="29"/>
      <c r="SIS260" s="29"/>
      <c r="SIT260" s="29"/>
      <c r="SIU260" s="29"/>
      <c r="SIV260" s="29"/>
      <c r="SIW260" s="29"/>
      <c r="SIX260" s="29"/>
      <c r="SIY260" s="29"/>
      <c r="SIZ260" s="29"/>
      <c r="SJA260" s="29"/>
      <c r="SJB260" s="29"/>
      <c r="SJC260" s="29"/>
      <c r="SJD260" s="29"/>
      <c r="SJE260" s="29"/>
      <c r="SJF260" s="29"/>
      <c r="SJG260" s="29"/>
      <c r="SJH260" s="29"/>
      <c r="SJI260" s="29"/>
      <c r="SJJ260" s="29"/>
      <c r="SJK260" s="29"/>
      <c r="SJL260" s="29"/>
      <c r="SJM260" s="29"/>
      <c r="SJN260" s="29"/>
      <c r="SJO260" s="29"/>
      <c r="SJP260" s="29"/>
      <c r="SJQ260" s="29"/>
      <c r="SJR260" s="29"/>
      <c r="SJS260" s="29"/>
      <c r="SJT260" s="29"/>
      <c r="SJU260" s="29"/>
      <c r="SJV260" s="29"/>
      <c r="SJW260" s="29"/>
      <c r="SJX260" s="29"/>
      <c r="SJY260" s="29"/>
      <c r="SJZ260" s="29"/>
      <c r="SKA260" s="29"/>
      <c r="SKB260" s="29"/>
      <c r="SKC260" s="29"/>
      <c r="SKD260" s="29"/>
      <c r="SKE260" s="29"/>
      <c r="SKF260" s="29"/>
      <c r="SKG260" s="29"/>
      <c r="SKH260" s="29"/>
      <c r="SKI260" s="29"/>
      <c r="SKJ260" s="29"/>
      <c r="SKK260" s="29"/>
      <c r="SKL260" s="29"/>
      <c r="SKM260" s="29"/>
      <c r="SKN260" s="29"/>
      <c r="SKO260" s="29"/>
      <c r="SKP260" s="29"/>
      <c r="SKQ260" s="29"/>
      <c r="SKR260" s="29"/>
      <c r="SKS260" s="29"/>
      <c r="SKT260" s="29"/>
      <c r="SKU260" s="29"/>
      <c r="SKV260" s="29"/>
      <c r="SKW260" s="29"/>
      <c r="SKX260" s="29"/>
      <c r="SKY260" s="29"/>
      <c r="SKZ260" s="29"/>
      <c r="SLA260" s="29"/>
      <c r="SLB260" s="29"/>
      <c r="SLC260" s="29"/>
      <c r="SLD260" s="29"/>
      <c r="SLE260" s="29"/>
      <c r="SLF260" s="29"/>
      <c r="SLG260" s="29"/>
      <c r="SLH260" s="29"/>
      <c r="SLI260" s="29"/>
      <c r="SLJ260" s="29"/>
      <c r="SLK260" s="29"/>
      <c r="SLL260" s="29"/>
      <c r="SLM260" s="29"/>
      <c r="SLN260" s="29"/>
      <c r="SLO260" s="29"/>
      <c r="SLP260" s="29"/>
      <c r="SLQ260" s="29"/>
      <c r="SLR260" s="29"/>
      <c r="SLS260" s="29"/>
      <c r="SLT260" s="29"/>
      <c r="SLU260" s="29"/>
      <c r="SLV260" s="29"/>
      <c r="SLW260" s="29"/>
      <c r="SLX260" s="29"/>
      <c r="SLY260" s="29"/>
      <c r="SLZ260" s="29"/>
      <c r="SMA260" s="29"/>
      <c r="SMB260" s="29"/>
      <c r="SMC260" s="29"/>
      <c r="SMD260" s="29"/>
      <c r="SME260" s="29"/>
      <c r="SMF260" s="29"/>
      <c r="SMG260" s="29"/>
      <c r="SMH260" s="29"/>
      <c r="SMI260" s="29"/>
      <c r="SMJ260" s="29"/>
      <c r="SMK260" s="29"/>
      <c r="SML260" s="29"/>
      <c r="SMM260" s="29"/>
      <c r="SMN260" s="29"/>
      <c r="SMO260" s="29"/>
      <c r="SMP260" s="29"/>
      <c r="SMQ260" s="29"/>
      <c r="SMR260" s="29"/>
      <c r="SMS260" s="29"/>
      <c r="SMT260" s="29"/>
      <c r="SMU260" s="29"/>
      <c r="SMV260" s="29"/>
      <c r="SMW260" s="29"/>
      <c r="SMX260" s="29"/>
      <c r="SMY260" s="29"/>
      <c r="SMZ260" s="29"/>
      <c r="SNA260" s="29"/>
      <c r="SNB260" s="29"/>
      <c r="SNC260" s="29"/>
      <c r="SND260" s="29"/>
      <c r="SNE260" s="29"/>
      <c r="SNF260" s="29"/>
      <c r="SNG260" s="29"/>
      <c r="SNH260" s="29"/>
      <c r="SNI260" s="29"/>
      <c r="SNJ260" s="29"/>
      <c r="SNK260" s="29"/>
      <c r="SNL260" s="29"/>
      <c r="SNM260" s="29"/>
      <c r="SNN260" s="29"/>
      <c r="SNO260" s="29"/>
      <c r="SNP260" s="29"/>
      <c r="SNQ260" s="29"/>
      <c r="SNR260" s="29"/>
      <c r="SNS260" s="29"/>
      <c r="SNT260" s="29"/>
      <c r="SNU260" s="29"/>
      <c r="SNV260" s="29"/>
      <c r="SNW260" s="29"/>
      <c r="SNX260" s="29"/>
      <c r="SNY260" s="29"/>
      <c r="SNZ260" s="29"/>
      <c r="SOA260" s="29"/>
      <c r="SOB260" s="29"/>
      <c r="SOC260" s="29"/>
      <c r="SOD260" s="29"/>
      <c r="SOE260" s="29"/>
      <c r="SOF260" s="29"/>
      <c r="SOG260" s="29"/>
      <c r="SOH260" s="29"/>
      <c r="SOI260" s="29"/>
      <c r="SOJ260" s="29"/>
      <c r="SOK260" s="29"/>
      <c r="SOL260" s="29"/>
      <c r="SOM260" s="29"/>
      <c r="SON260" s="29"/>
      <c r="SOO260" s="29"/>
      <c r="SOP260" s="29"/>
      <c r="SOQ260" s="29"/>
      <c r="SOR260" s="29"/>
      <c r="SOS260" s="29"/>
      <c r="SOT260" s="29"/>
      <c r="SOU260" s="29"/>
      <c r="SOV260" s="29"/>
      <c r="SOW260" s="29"/>
      <c r="SOX260" s="29"/>
      <c r="SOY260" s="29"/>
      <c r="SOZ260" s="29"/>
      <c r="SPA260" s="29"/>
      <c r="SPB260" s="29"/>
      <c r="SPC260" s="29"/>
      <c r="SPD260" s="29"/>
      <c r="SPE260" s="29"/>
      <c r="SPF260" s="29"/>
      <c r="SPG260" s="29"/>
      <c r="SPH260" s="29"/>
      <c r="SPI260" s="29"/>
      <c r="SPJ260" s="29"/>
      <c r="SPK260" s="29"/>
      <c r="SPL260" s="29"/>
      <c r="SPM260" s="29"/>
      <c r="SPN260" s="29"/>
      <c r="SPO260" s="29"/>
      <c r="SPP260" s="29"/>
      <c r="SPQ260" s="29"/>
      <c r="SPR260" s="29"/>
      <c r="SPS260" s="29"/>
      <c r="SPT260" s="29"/>
      <c r="SPU260" s="29"/>
      <c r="SPV260" s="29"/>
      <c r="SPW260" s="29"/>
      <c r="SPX260" s="29"/>
      <c r="SPY260" s="29"/>
      <c r="SPZ260" s="29"/>
      <c r="SQA260" s="29"/>
      <c r="SQB260" s="29"/>
      <c r="SQC260" s="29"/>
      <c r="SQD260" s="29"/>
      <c r="SQE260" s="29"/>
      <c r="SQF260" s="29"/>
      <c r="SQG260" s="29"/>
      <c r="SQH260" s="29"/>
      <c r="SQI260" s="29"/>
      <c r="SQJ260" s="29"/>
      <c r="SQK260" s="29"/>
      <c r="SQL260" s="29"/>
      <c r="SQM260" s="29"/>
      <c r="SQN260" s="29"/>
      <c r="SQO260" s="29"/>
      <c r="SQP260" s="29"/>
      <c r="SQQ260" s="29"/>
      <c r="SQR260" s="29"/>
      <c r="SQS260" s="29"/>
      <c r="SQT260" s="29"/>
      <c r="SQU260" s="29"/>
      <c r="SQV260" s="29"/>
      <c r="SQW260" s="29"/>
      <c r="SQX260" s="29"/>
      <c r="SQY260" s="29"/>
      <c r="SQZ260" s="29"/>
      <c r="SRA260" s="29"/>
      <c r="SRB260" s="29"/>
      <c r="SRC260" s="29"/>
      <c r="SRD260" s="29"/>
      <c r="SRE260" s="29"/>
      <c r="SRF260" s="29"/>
      <c r="SRG260" s="29"/>
      <c r="SRH260" s="29"/>
      <c r="SRI260" s="29"/>
      <c r="SRJ260" s="29"/>
      <c r="SRK260" s="29"/>
      <c r="SRL260" s="29"/>
      <c r="SRM260" s="29"/>
      <c r="SRN260" s="29"/>
      <c r="SRO260" s="29"/>
      <c r="SRP260" s="29"/>
      <c r="SRQ260" s="29"/>
      <c r="SRR260" s="29"/>
      <c r="SRS260" s="29"/>
      <c r="SRT260" s="29"/>
      <c r="SRU260" s="29"/>
      <c r="SRV260" s="29"/>
      <c r="SRW260" s="29"/>
      <c r="SRX260" s="29"/>
      <c r="SRY260" s="29"/>
      <c r="SRZ260" s="29"/>
      <c r="SSA260" s="29"/>
      <c r="SSB260" s="29"/>
      <c r="SSC260" s="29"/>
      <c r="SSD260" s="29"/>
      <c r="SSE260" s="29"/>
      <c r="SSF260" s="29"/>
      <c r="SSG260" s="29"/>
      <c r="SSH260" s="29"/>
      <c r="SSI260" s="29"/>
      <c r="SSJ260" s="29"/>
      <c r="SSK260" s="29"/>
      <c r="SSL260" s="29"/>
      <c r="SSM260" s="29"/>
      <c r="SSN260" s="29"/>
      <c r="SSO260" s="29"/>
      <c r="SSP260" s="29"/>
      <c r="SSQ260" s="29"/>
      <c r="SSR260" s="29"/>
      <c r="SSS260" s="29"/>
      <c r="SST260" s="29"/>
      <c r="SSU260" s="29"/>
      <c r="SSV260" s="29"/>
      <c r="SSW260" s="29"/>
      <c r="SSX260" s="29"/>
      <c r="SSY260" s="29"/>
      <c r="SSZ260" s="29"/>
      <c r="STA260" s="29"/>
      <c r="STB260" s="29"/>
      <c r="STC260" s="29"/>
      <c r="STD260" s="29"/>
      <c r="STE260" s="29"/>
      <c r="STF260" s="29"/>
      <c r="STG260" s="29"/>
      <c r="STH260" s="29"/>
      <c r="STI260" s="29"/>
      <c r="STJ260" s="29"/>
      <c r="STK260" s="29"/>
      <c r="STL260" s="29"/>
      <c r="STM260" s="29"/>
      <c r="STN260" s="29"/>
      <c r="STO260" s="29"/>
      <c r="STP260" s="29"/>
      <c r="STQ260" s="29"/>
      <c r="STR260" s="29"/>
      <c r="STS260" s="29"/>
      <c r="STT260" s="29"/>
      <c r="STU260" s="29"/>
      <c r="STV260" s="29"/>
      <c r="STW260" s="29"/>
      <c r="STX260" s="29"/>
      <c r="STY260" s="29"/>
      <c r="STZ260" s="29"/>
      <c r="SUA260" s="29"/>
      <c r="SUB260" s="29"/>
      <c r="SUC260" s="29"/>
      <c r="SUD260" s="29"/>
      <c r="SUE260" s="29"/>
      <c r="SUF260" s="29"/>
      <c r="SUG260" s="29"/>
      <c r="SUH260" s="29"/>
      <c r="SUI260" s="29"/>
      <c r="SUJ260" s="29"/>
      <c r="SUK260" s="29"/>
      <c r="SUL260" s="29"/>
      <c r="SUM260" s="29"/>
      <c r="SUN260" s="29"/>
      <c r="SUO260" s="29"/>
      <c r="SUP260" s="29"/>
      <c r="SUQ260" s="29"/>
      <c r="SUR260" s="29"/>
      <c r="SUS260" s="29"/>
      <c r="SUT260" s="29"/>
      <c r="SUU260" s="29"/>
      <c r="SUV260" s="29"/>
      <c r="SUW260" s="29"/>
      <c r="SUX260" s="29"/>
      <c r="SUY260" s="29"/>
      <c r="SUZ260" s="29"/>
      <c r="SVA260" s="29"/>
      <c r="SVB260" s="29"/>
      <c r="SVC260" s="29"/>
      <c r="SVD260" s="29"/>
      <c r="SVE260" s="29"/>
      <c r="SVF260" s="29"/>
      <c r="SVG260" s="29"/>
      <c r="SVH260" s="29"/>
      <c r="SVI260" s="29"/>
      <c r="SVJ260" s="29"/>
      <c r="SVK260" s="29"/>
      <c r="SVL260" s="29"/>
      <c r="SVM260" s="29"/>
      <c r="SVN260" s="29"/>
      <c r="SVO260" s="29"/>
      <c r="SVP260" s="29"/>
      <c r="SVQ260" s="29"/>
      <c r="SVR260" s="29"/>
      <c r="SVS260" s="29"/>
      <c r="SVT260" s="29"/>
      <c r="SVU260" s="29"/>
      <c r="SVV260" s="29"/>
      <c r="SVW260" s="29"/>
      <c r="SVX260" s="29"/>
      <c r="SVY260" s="29"/>
      <c r="SVZ260" s="29"/>
      <c r="SWA260" s="29"/>
      <c r="SWB260" s="29"/>
      <c r="SWC260" s="29"/>
      <c r="SWD260" s="29"/>
      <c r="SWE260" s="29"/>
      <c r="SWF260" s="29"/>
      <c r="SWG260" s="29"/>
      <c r="SWH260" s="29"/>
      <c r="SWI260" s="29"/>
      <c r="SWJ260" s="29"/>
      <c r="SWK260" s="29"/>
      <c r="SWL260" s="29"/>
      <c r="SWM260" s="29"/>
      <c r="SWN260" s="29"/>
      <c r="SWO260" s="29"/>
      <c r="SWP260" s="29"/>
      <c r="SWQ260" s="29"/>
      <c r="SWR260" s="29"/>
      <c r="SWS260" s="29"/>
      <c r="SWT260" s="29"/>
      <c r="SWU260" s="29"/>
      <c r="SWV260" s="29"/>
      <c r="SWW260" s="29"/>
      <c r="SWX260" s="29"/>
      <c r="SWY260" s="29"/>
      <c r="SWZ260" s="29"/>
      <c r="SXA260" s="29"/>
      <c r="SXB260" s="29"/>
      <c r="SXC260" s="29"/>
      <c r="SXD260" s="29"/>
      <c r="SXE260" s="29"/>
      <c r="SXF260" s="29"/>
      <c r="SXG260" s="29"/>
      <c r="SXH260" s="29"/>
      <c r="SXI260" s="29"/>
      <c r="SXJ260" s="29"/>
      <c r="SXK260" s="29"/>
      <c r="SXL260" s="29"/>
      <c r="SXM260" s="29"/>
      <c r="SXN260" s="29"/>
      <c r="SXO260" s="29"/>
      <c r="SXP260" s="29"/>
      <c r="SXQ260" s="29"/>
      <c r="SXR260" s="29"/>
      <c r="SXS260" s="29"/>
      <c r="SXT260" s="29"/>
      <c r="SXU260" s="29"/>
      <c r="SXV260" s="29"/>
      <c r="SXW260" s="29"/>
      <c r="SXX260" s="29"/>
      <c r="SXY260" s="29"/>
      <c r="SXZ260" s="29"/>
      <c r="SYA260" s="29"/>
      <c r="SYB260" s="29"/>
      <c r="SYC260" s="29"/>
      <c r="SYD260" s="29"/>
      <c r="SYE260" s="29"/>
      <c r="SYF260" s="29"/>
      <c r="SYG260" s="29"/>
      <c r="SYH260" s="29"/>
      <c r="SYI260" s="29"/>
      <c r="SYJ260" s="29"/>
      <c r="SYK260" s="29"/>
      <c r="SYL260" s="29"/>
      <c r="SYM260" s="29"/>
      <c r="SYN260" s="29"/>
      <c r="SYO260" s="29"/>
      <c r="SYP260" s="29"/>
      <c r="SYQ260" s="29"/>
      <c r="SYR260" s="29"/>
      <c r="SYS260" s="29"/>
      <c r="SYT260" s="29"/>
      <c r="SYU260" s="29"/>
      <c r="SYV260" s="29"/>
      <c r="SYW260" s="29"/>
      <c r="SYX260" s="29"/>
      <c r="SYY260" s="29"/>
      <c r="SYZ260" s="29"/>
      <c r="SZA260" s="29"/>
      <c r="SZB260" s="29"/>
      <c r="SZC260" s="29"/>
      <c r="SZD260" s="29"/>
      <c r="SZE260" s="29"/>
      <c r="SZF260" s="29"/>
      <c r="SZG260" s="29"/>
      <c r="SZH260" s="29"/>
      <c r="SZI260" s="29"/>
      <c r="SZJ260" s="29"/>
      <c r="SZK260" s="29"/>
      <c r="SZL260" s="29"/>
      <c r="SZM260" s="29"/>
      <c r="SZN260" s="29"/>
      <c r="SZO260" s="29"/>
      <c r="SZP260" s="29"/>
      <c r="SZQ260" s="29"/>
      <c r="SZR260" s="29"/>
      <c r="SZS260" s="29"/>
      <c r="SZT260" s="29"/>
      <c r="SZU260" s="29"/>
      <c r="SZV260" s="29"/>
      <c r="SZW260" s="29"/>
      <c r="SZX260" s="29"/>
      <c r="SZY260" s="29"/>
      <c r="SZZ260" s="29"/>
      <c r="TAA260" s="29"/>
      <c r="TAB260" s="29"/>
      <c r="TAC260" s="29"/>
      <c r="TAD260" s="29"/>
      <c r="TAE260" s="29"/>
      <c r="TAF260" s="29"/>
      <c r="TAG260" s="29"/>
      <c r="TAH260" s="29"/>
      <c r="TAI260" s="29"/>
      <c r="TAJ260" s="29"/>
      <c r="TAK260" s="29"/>
      <c r="TAL260" s="29"/>
      <c r="TAM260" s="29"/>
      <c r="TAN260" s="29"/>
      <c r="TAO260" s="29"/>
      <c r="TAP260" s="29"/>
      <c r="TAQ260" s="29"/>
      <c r="TAR260" s="29"/>
      <c r="TAS260" s="29"/>
      <c r="TAT260" s="29"/>
      <c r="TAU260" s="29"/>
      <c r="TAV260" s="29"/>
      <c r="TAW260" s="29"/>
      <c r="TAX260" s="29"/>
      <c r="TAY260" s="29"/>
      <c r="TAZ260" s="29"/>
      <c r="TBA260" s="29"/>
      <c r="TBB260" s="29"/>
      <c r="TBC260" s="29"/>
      <c r="TBD260" s="29"/>
      <c r="TBE260" s="29"/>
      <c r="TBF260" s="29"/>
      <c r="TBG260" s="29"/>
      <c r="TBH260" s="29"/>
      <c r="TBI260" s="29"/>
      <c r="TBJ260" s="29"/>
      <c r="TBK260" s="29"/>
      <c r="TBL260" s="29"/>
      <c r="TBM260" s="29"/>
      <c r="TBN260" s="29"/>
      <c r="TBO260" s="29"/>
      <c r="TBP260" s="29"/>
      <c r="TBQ260" s="29"/>
      <c r="TBR260" s="29"/>
      <c r="TBS260" s="29"/>
      <c r="TBT260" s="29"/>
      <c r="TBU260" s="29"/>
      <c r="TBV260" s="29"/>
      <c r="TBW260" s="29"/>
      <c r="TBX260" s="29"/>
      <c r="TBY260" s="29"/>
      <c r="TBZ260" s="29"/>
      <c r="TCA260" s="29"/>
      <c r="TCB260" s="29"/>
      <c r="TCC260" s="29"/>
      <c r="TCD260" s="29"/>
      <c r="TCE260" s="29"/>
      <c r="TCF260" s="29"/>
      <c r="TCG260" s="29"/>
      <c r="TCH260" s="29"/>
      <c r="TCI260" s="29"/>
      <c r="TCJ260" s="29"/>
      <c r="TCK260" s="29"/>
      <c r="TCL260" s="29"/>
      <c r="TCM260" s="29"/>
      <c r="TCN260" s="29"/>
      <c r="TCO260" s="29"/>
      <c r="TCP260" s="29"/>
      <c r="TCQ260" s="29"/>
      <c r="TCR260" s="29"/>
      <c r="TCS260" s="29"/>
      <c r="TCT260" s="29"/>
      <c r="TCU260" s="29"/>
      <c r="TCV260" s="29"/>
      <c r="TCW260" s="29"/>
      <c r="TCX260" s="29"/>
      <c r="TCY260" s="29"/>
      <c r="TCZ260" s="29"/>
      <c r="TDA260" s="29"/>
      <c r="TDB260" s="29"/>
      <c r="TDC260" s="29"/>
      <c r="TDD260" s="29"/>
      <c r="TDE260" s="29"/>
      <c r="TDF260" s="29"/>
      <c r="TDG260" s="29"/>
      <c r="TDH260" s="29"/>
      <c r="TDI260" s="29"/>
      <c r="TDJ260" s="29"/>
      <c r="TDK260" s="29"/>
      <c r="TDL260" s="29"/>
      <c r="TDM260" s="29"/>
      <c r="TDN260" s="29"/>
      <c r="TDO260" s="29"/>
      <c r="TDP260" s="29"/>
      <c r="TDQ260" s="29"/>
      <c r="TDR260" s="29"/>
      <c r="TDS260" s="29"/>
      <c r="TDT260" s="29"/>
      <c r="TDU260" s="29"/>
      <c r="TDV260" s="29"/>
      <c r="TDW260" s="29"/>
      <c r="TDX260" s="29"/>
      <c r="TDY260" s="29"/>
      <c r="TDZ260" s="29"/>
      <c r="TEA260" s="29"/>
      <c r="TEB260" s="29"/>
      <c r="TEC260" s="29"/>
      <c r="TED260" s="29"/>
      <c r="TEE260" s="29"/>
      <c r="TEF260" s="29"/>
      <c r="TEG260" s="29"/>
      <c r="TEH260" s="29"/>
      <c r="TEI260" s="29"/>
      <c r="TEJ260" s="29"/>
      <c r="TEK260" s="29"/>
      <c r="TEL260" s="29"/>
      <c r="TEM260" s="29"/>
      <c r="TEN260" s="29"/>
      <c r="TEO260" s="29"/>
      <c r="TEP260" s="29"/>
      <c r="TEQ260" s="29"/>
      <c r="TER260" s="29"/>
      <c r="TES260" s="29"/>
      <c r="TET260" s="29"/>
      <c r="TEU260" s="29"/>
      <c r="TEV260" s="29"/>
      <c r="TEW260" s="29"/>
      <c r="TEX260" s="29"/>
      <c r="TEY260" s="29"/>
      <c r="TEZ260" s="29"/>
      <c r="TFA260" s="29"/>
      <c r="TFB260" s="29"/>
      <c r="TFC260" s="29"/>
      <c r="TFD260" s="29"/>
      <c r="TFE260" s="29"/>
      <c r="TFF260" s="29"/>
      <c r="TFG260" s="29"/>
      <c r="TFH260" s="29"/>
      <c r="TFI260" s="29"/>
      <c r="TFJ260" s="29"/>
      <c r="TFK260" s="29"/>
      <c r="TFL260" s="29"/>
      <c r="TFM260" s="29"/>
      <c r="TFN260" s="29"/>
      <c r="TFO260" s="29"/>
      <c r="TFP260" s="29"/>
      <c r="TFQ260" s="29"/>
      <c r="TFR260" s="29"/>
      <c r="TFS260" s="29"/>
      <c r="TFT260" s="29"/>
      <c r="TFU260" s="29"/>
      <c r="TFV260" s="29"/>
      <c r="TFW260" s="29"/>
      <c r="TFX260" s="29"/>
      <c r="TFY260" s="29"/>
      <c r="TFZ260" s="29"/>
      <c r="TGA260" s="29"/>
      <c r="TGB260" s="29"/>
      <c r="TGC260" s="29"/>
      <c r="TGD260" s="29"/>
      <c r="TGE260" s="29"/>
      <c r="TGF260" s="29"/>
      <c r="TGG260" s="29"/>
      <c r="TGH260" s="29"/>
      <c r="TGI260" s="29"/>
      <c r="TGJ260" s="29"/>
      <c r="TGK260" s="29"/>
      <c r="TGL260" s="29"/>
      <c r="TGM260" s="29"/>
      <c r="TGN260" s="29"/>
      <c r="TGO260" s="29"/>
      <c r="TGP260" s="29"/>
      <c r="TGQ260" s="29"/>
      <c r="TGR260" s="29"/>
      <c r="TGS260" s="29"/>
      <c r="TGT260" s="29"/>
      <c r="TGU260" s="29"/>
      <c r="TGV260" s="29"/>
      <c r="TGW260" s="29"/>
      <c r="TGX260" s="29"/>
      <c r="TGY260" s="29"/>
      <c r="TGZ260" s="29"/>
      <c r="THA260" s="29"/>
      <c r="THB260" s="29"/>
      <c r="THC260" s="29"/>
      <c r="THD260" s="29"/>
      <c r="THE260" s="29"/>
      <c r="THF260" s="29"/>
      <c r="THG260" s="29"/>
      <c r="THH260" s="29"/>
      <c r="THI260" s="29"/>
      <c r="THJ260" s="29"/>
      <c r="THK260" s="29"/>
      <c r="THL260" s="29"/>
      <c r="THM260" s="29"/>
      <c r="THN260" s="29"/>
      <c r="THO260" s="29"/>
      <c r="THP260" s="29"/>
      <c r="THQ260" s="29"/>
      <c r="THR260" s="29"/>
      <c r="THS260" s="29"/>
      <c r="THT260" s="29"/>
      <c r="THU260" s="29"/>
      <c r="THV260" s="29"/>
      <c r="THW260" s="29"/>
      <c r="THX260" s="29"/>
      <c r="THY260" s="29"/>
      <c r="THZ260" s="29"/>
      <c r="TIA260" s="29"/>
      <c r="TIB260" s="29"/>
      <c r="TIC260" s="29"/>
      <c r="TID260" s="29"/>
      <c r="TIE260" s="29"/>
      <c r="TIF260" s="29"/>
      <c r="TIG260" s="29"/>
      <c r="TIH260" s="29"/>
      <c r="TII260" s="29"/>
      <c r="TIJ260" s="29"/>
      <c r="TIK260" s="29"/>
      <c r="TIL260" s="29"/>
      <c r="TIM260" s="29"/>
      <c r="TIN260" s="29"/>
      <c r="TIO260" s="29"/>
      <c r="TIP260" s="29"/>
      <c r="TIQ260" s="29"/>
      <c r="TIR260" s="29"/>
      <c r="TIS260" s="29"/>
      <c r="TIT260" s="29"/>
      <c r="TIU260" s="29"/>
      <c r="TIV260" s="29"/>
      <c r="TIW260" s="29"/>
      <c r="TIX260" s="29"/>
      <c r="TIY260" s="29"/>
      <c r="TIZ260" s="29"/>
      <c r="TJA260" s="29"/>
      <c r="TJB260" s="29"/>
      <c r="TJC260" s="29"/>
      <c r="TJD260" s="29"/>
      <c r="TJE260" s="29"/>
      <c r="TJF260" s="29"/>
      <c r="TJG260" s="29"/>
      <c r="TJH260" s="29"/>
      <c r="TJI260" s="29"/>
      <c r="TJJ260" s="29"/>
      <c r="TJK260" s="29"/>
      <c r="TJL260" s="29"/>
      <c r="TJM260" s="29"/>
      <c r="TJN260" s="29"/>
      <c r="TJO260" s="29"/>
      <c r="TJP260" s="29"/>
      <c r="TJQ260" s="29"/>
      <c r="TJR260" s="29"/>
      <c r="TJS260" s="29"/>
      <c r="TJT260" s="29"/>
      <c r="TJU260" s="29"/>
      <c r="TJV260" s="29"/>
      <c r="TJW260" s="29"/>
      <c r="TJX260" s="29"/>
      <c r="TJY260" s="29"/>
      <c r="TJZ260" s="29"/>
      <c r="TKA260" s="29"/>
      <c r="TKB260" s="29"/>
      <c r="TKC260" s="29"/>
      <c r="TKD260" s="29"/>
      <c r="TKE260" s="29"/>
      <c r="TKF260" s="29"/>
      <c r="TKG260" s="29"/>
      <c r="TKH260" s="29"/>
      <c r="TKI260" s="29"/>
      <c r="TKJ260" s="29"/>
      <c r="TKK260" s="29"/>
      <c r="TKL260" s="29"/>
      <c r="TKM260" s="29"/>
      <c r="TKN260" s="29"/>
      <c r="TKO260" s="29"/>
      <c r="TKP260" s="29"/>
      <c r="TKQ260" s="29"/>
      <c r="TKR260" s="29"/>
      <c r="TKS260" s="29"/>
      <c r="TKT260" s="29"/>
      <c r="TKU260" s="29"/>
      <c r="TKV260" s="29"/>
      <c r="TKW260" s="29"/>
      <c r="TKX260" s="29"/>
      <c r="TKY260" s="29"/>
      <c r="TKZ260" s="29"/>
      <c r="TLA260" s="29"/>
      <c r="TLB260" s="29"/>
      <c r="TLC260" s="29"/>
      <c r="TLD260" s="29"/>
      <c r="TLE260" s="29"/>
      <c r="TLF260" s="29"/>
      <c r="TLG260" s="29"/>
      <c r="TLH260" s="29"/>
      <c r="TLI260" s="29"/>
      <c r="TLJ260" s="29"/>
      <c r="TLK260" s="29"/>
      <c r="TLL260" s="29"/>
      <c r="TLM260" s="29"/>
      <c r="TLN260" s="29"/>
      <c r="TLO260" s="29"/>
      <c r="TLP260" s="29"/>
      <c r="TLQ260" s="29"/>
      <c r="TLR260" s="29"/>
      <c r="TLS260" s="29"/>
      <c r="TLT260" s="29"/>
      <c r="TLU260" s="29"/>
      <c r="TLV260" s="29"/>
      <c r="TLW260" s="29"/>
      <c r="TLX260" s="29"/>
      <c r="TLY260" s="29"/>
      <c r="TLZ260" s="29"/>
      <c r="TMA260" s="29"/>
      <c r="TMB260" s="29"/>
      <c r="TMC260" s="29"/>
      <c r="TMD260" s="29"/>
      <c r="TME260" s="29"/>
      <c r="TMF260" s="29"/>
      <c r="TMG260" s="29"/>
      <c r="TMH260" s="29"/>
      <c r="TMI260" s="29"/>
      <c r="TMJ260" s="29"/>
      <c r="TMK260" s="29"/>
      <c r="TML260" s="29"/>
      <c r="TMM260" s="29"/>
      <c r="TMN260" s="29"/>
      <c r="TMO260" s="29"/>
      <c r="TMP260" s="29"/>
      <c r="TMQ260" s="29"/>
      <c r="TMR260" s="29"/>
      <c r="TMS260" s="29"/>
      <c r="TMT260" s="29"/>
      <c r="TMU260" s="29"/>
      <c r="TMV260" s="29"/>
      <c r="TMW260" s="29"/>
      <c r="TMX260" s="29"/>
      <c r="TMY260" s="29"/>
      <c r="TMZ260" s="29"/>
      <c r="TNA260" s="29"/>
      <c r="TNB260" s="29"/>
      <c r="TNC260" s="29"/>
      <c r="TND260" s="29"/>
      <c r="TNE260" s="29"/>
      <c r="TNF260" s="29"/>
      <c r="TNG260" s="29"/>
      <c r="TNH260" s="29"/>
      <c r="TNI260" s="29"/>
      <c r="TNJ260" s="29"/>
      <c r="TNK260" s="29"/>
      <c r="TNL260" s="29"/>
      <c r="TNM260" s="29"/>
      <c r="TNN260" s="29"/>
      <c r="TNO260" s="29"/>
      <c r="TNP260" s="29"/>
      <c r="TNQ260" s="29"/>
      <c r="TNR260" s="29"/>
      <c r="TNS260" s="29"/>
      <c r="TNT260" s="29"/>
      <c r="TNU260" s="29"/>
      <c r="TNV260" s="29"/>
      <c r="TNW260" s="29"/>
      <c r="TNX260" s="29"/>
      <c r="TNY260" s="29"/>
      <c r="TNZ260" s="29"/>
      <c r="TOA260" s="29"/>
      <c r="TOB260" s="29"/>
      <c r="TOC260" s="29"/>
      <c r="TOD260" s="29"/>
      <c r="TOE260" s="29"/>
      <c r="TOF260" s="29"/>
      <c r="TOG260" s="29"/>
      <c r="TOH260" s="29"/>
      <c r="TOI260" s="29"/>
      <c r="TOJ260" s="29"/>
      <c r="TOK260" s="29"/>
      <c r="TOL260" s="29"/>
      <c r="TOM260" s="29"/>
      <c r="TON260" s="29"/>
      <c r="TOO260" s="29"/>
      <c r="TOP260" s="29"/>
      <c r="TOQ260" s="29"/>
      <c r="TOR260" s="29"/>
      <c r="TOS260" s="29"/>
      <c r="TOT260" s="29"/>
      <c r="TOU260" s="29"/>
      <c r="TOV260" s="29"/>
      <c r="TOW260" s="29"/>
      <c r="TOX260" s="29"/>
      <c r="TOY260" s="29"/>
      <c r="TOZ260" s="29"/>
      <c r="TPA260" s="29"/>
      <c r="TPB260" s="29"/>
      <c r="TPC260" s="29"/>
      <c r="TPD260" s="29"/>
      <c r="TPE260" s="29"/>
      <c r="TPF260" s="29"/>
      <c r="TPG260" s="29"/>
      <c r="TPH260" s="29"/>
      <c r="TPI260" s="29"/>
      <c r="TPJ260" s="29"/>
      <c r="TPK260" s="29"/>
      <c r="TPL260" s="29"/>
      <c r="TPM260" s="29"/>
      <c r="TPN260" s="29"/>
      <c r="TPO260" s="29"/>
      <c r="TPP260" s="29"/>
      <c r="TPQ260" s="29"/>
      <c r="TPR260" s="29"/>
      <c r="TPS260" s="29"/>
      <c r="TPT260" s="29"/>
      <c r="TPU260" s="29"/>
      <c r="TPV260" s="29"/>
      <c r="TPW260" s="29"/>
      <c r="TPX260" s="29"/>
      <c r="TPY260" s="29"/>
      <c r="TPZ260" s="29"/>
      <c r="TQA260" s="29"/>
      <c r="TQB260" s="29"/>
      <c r="TQC260" s="29"/>
      <c r="TQD260" s="29"/>
      <c r="TQE260" s="29"/>
      <c r="TQF260" s="29"/>
      <c r="TQG260" s="29"/>
      <c r="TQH260" s="29"/>
      <c r="TQI260" s="29"/>
      <c r="TQJ260" s="29"/>
      <c r="TQK260" s="29"/>
      <c r="TQL260" s="29"/>
      <c r="TQM260" s="29"/>
      <c r="TQN260" s="29"/>
      <c r="TQO260" s="29"/>
      <c r="TQP260" s="29"/>
      <c r="TQQ260" s="29"/>
      <c r="TQR260" s="29"/>
      <c r="TQS260" s="29"/>
      <c r="TQT260" s="29"/>
      <c r="TQU260" s="29"/>
      <c r="TQV260" s="29"/>
      <c r="TQW260" s="29"/>
      <c r="TQX260" s="29"/>
      <c r="TQY260" s="29"/>
      <c r="TQZ260" s="29"/>
      <c r="TRA260" s="29"/>
      <c r="TRB260" s="29"/>
      <c r="TRC260" s="29"/>
      <c r="TRD260" s="29"/>
      <c r="TRE260" s="29"/>
      <c r="TRF260" s="29"/>
      <c r="TRG260" s="29"/>
      <c r="TRH260" s="29"/>
      <c r="TRI260" s="29"/>
      <c r="TRJ260" s="29"/>
      <c r="TRK260" s="29"/>
      <c r="TRL260" s="29"/>
      <c r="TRM260" s="29"/>
      <c r="TRN260" s="29"/>
      <c r="TRO260" s="29"/>
      <c r="TRP260" s="29"/>
      <c r="TRQ260" s="29"/>
      <c r="TRR260" s="29"/>
      <c r="TRS260" s="29"/>
      <c r="TRT260" s="29"/>
      <c r="TRU260" s="29"/>
      <c r="TRV260" s="29"/>
      <c r="TRW260" s="29"/>
      <c r="TRX260" s="29"/>
      <c r="TRY260" s="29"/>
      <c r="TRZ260" s="29"/>
      <c r="TSA260" s="29"/>
      <c r="TSB260" s="29"/>
      <c r="TSC260" s="29"/>
      <c r="TSD260" s="29"/>
      <c r="TSE260" s="29"/>
      <c r="TSF260" s="29"/>
      <c r="TSG260" s="29"/>
      <c r="TSH260" s="29"/>
      <c r="TSI260" s="29"/>
      <c r="TSJ260" s="29"/>
      <c r="TSK260" s="29"/>
      <c r="TSL260" s="29"/>
      <c r="TSM260" s="29"/>
      <c r="TSN260" s="29"/>
      <c r="TSO260" s="29"/>
      <c r="TSP260" s="29"/>
      <c r="TSQ260" s="29"/>
      <c r="TSR260" s="29"/>
      <c r="TSS260" s="29"/>
      <c r="TST260" s="29"/>
      <c r="TSU260" s="29"/>
      <c r="TSV260" s="29"/>
      <c r="TSW260" s="29"/>
      <c r="TSX260" s="29"/>
      <c r="TSY260" s="29"/>
      <c r="TSZ260" s="29"/>
      <c r="TTA260" s="29"/>
      <c r="TTB260" s="29"/>
      <c r="TTC260" s="29"/>
      <c r="TTD260" s="29"/>
      <c r="TTE260" s="29"/>
      <c r="TTF260" s="29"/>
      <c r="TTG260" s="29"/>
      <c r="TTH260" s="29"/>
      <c r="TTI260" s="29"/>
      <c r="TTJ260" s="29"/>
      <c r="TTK260" s="29"/>
      <c r="TTL260" s="29"/>
      <c r="TTM260" s="29"/>
      <c r="TTN260" s="29"/>
      <c r="TTO260" s="29"/>
      <c r="TTP260" s="29"/>
      <c r="TTQ260" s="29"/>
      <c r="TTR260" s="29"/>
      <c r="TTS260" s="29"/>
      <c r="TTT260" s="29"/>
      <c r="TTU260" s="29"/>
      <c r="TTV260" s="29"/>
      <c r="TTW260" s="29"/>
      <c r="TTX260" s="29"/>
      <c r="TTY260" s="29"/>
      <c r="TTZ260" s="29"/>
      <c r="TUA260" s="29"/>
      <c r="TUB260" s="29"/>
      <c r="TUC260" s="29"/>
      <c r="TUD260" s="29"/>
      <c r="TUE260" s="29"/>
      <c r="TUF260" s="29"/>
      <c r="TUG260" s="29"/>
      <c r="TUH260" s="29"/>
      <c r="TUI260" s="29"/>
      <c r="TUJ260" s="29"/>
      <c r="TUK260" s="29"/>
      <c r="TUL260" s="29"/>
      <c r="TUM260" s="29"/>
      <c r="TUN260" s="29"/>
      <c r="TUO260" s="29"/>
      <c r="TUP260" s="29"/>
      <c r="TUQ260" s="29"/>
      <c r="TUR260" s="29"/>
      <c r="TUS260" s="29"/>
      <c r="TUT260" s="29"/>
      <c r="TUU260" s="29"/>
      <c r="TUV260" s="29"/>
      <c r="TUW260" s="29"/>
      <c r="TUX260" s="29"/>
      <c r="TUY260" s="29"/>
      <c r="TUZ260" s="29"/>
      <c r="TVA260" s="29"/>
      <c r="TVB260" s="29"/>
      <c r="TVC260" s="29"/>
      <c r="TVD260" s="29"/>
      <c r="TVE260" s="29"/>
      <c r="TVF260" s="29"/>
      <c r="TVG260" s="29"/>
      <c r="TVH260" s="29"/>
      <c r="TVI260" s="29"/>
      <c r="TVJ260" s="29"/>
      <c r="TVK260" s="29"/>
      <c r="TVL260" s="29"/>
      <c r="TVM260" s="29"/>
      <c r="TVN260" s="29"/>
      <c r="TVO260" s="29"/>
      <c r="TVP260" s="29"/>
      <c r="TVQ260" s="29"/>
      <c r="TVR260" s="29"/>
      <c r="TVS260" s="29"/>
      <c r="TVT260" s="29"/>
      <c r="TVU260" s="29"/>
      <c r="TVV260" s="29"/>
      <c r="TVW260" s="29"/>
      <c r="TVX260" s="29"/>
      <c r="TVY260" s="29"/>
      <c r="TVZ260" s="29"/>
      <c r="TWA260" s="29"/>
      <c r="TWB260" s="29"/>
      <c r="TWC260" s="29"/>
      <c r="TWD260" s="29"/>
      <c r="TWE260" s="29"/>
      <c r="TWF260" s="29"/>
      <c r="TWG260" s="29"/>
      <c r="TWH260" s="29"/>
      <c r="TWI260" s="29"/>
      <c r="TWJ260" s="29"/>
      <c r="TWK260" s="29"/>
      <c r="TWL260" s="29"/>
      <c r="TWM260" s="29"/>
      <c r="TWN260" s="29"/>
      <c r="TWO260" s="29"/>
      <c r="TWP260" s="29"/>
      <c r="TWQ260" s="29"/>
      <c r="TWR260" s="29"/>
      <c r="TWS260" s="29"/>
      <c r="TWT260" s="29"/>
      <c r="TWU260" s="29"/>
      <c r="TWV260" s="29"/>
      <c r="TWW260" s="29"/>
      <c r="TWX260" s="29"/>
      <c r="TWY260" s="29"/>
      <c r="TWZ260" s="29"/>
      <c r="TXA260" s="29"/>
      <c r="TXB260" s="29"/>
      <c r="TXC260" s="29"/>
      <c r="TXD260" s="29"/>
      <c r="TXE260" s="29"/>
      <c r="TXF260" s="29"/>
      <c r="TXG260" s="29"/>
      <c r="TXH260" s="29"/>
      <c r="TXI260" s="29"/>
      <c r="TXJ260" s="29"/>
      <c r="TXK260" s="29"/>
      <c r="TXL260" s="29"/>
      <c r="TXM260" s="29"/>
      <c r="TXN260" s="29"/>
      <c r="TXO260" s="29"/>
      <c r="TXP260" s="29"/>
      <c r="TXQ260" s="29"/>
      <c r="TXR260" s="29"/>
      <c r="TXS260" s="29"/>
      <c r="TXT260" s="29"/>
      <c r="TXU260" s="29"/>
      <c r="TXV260" s="29"/>
      <c r="TXW260" s="29"/>
      <c r="TXX260" s="29"/>
      <c r="TXY260" s="29"/>
      <c r="TXZ260" s="29"/>
      <c r="TYA260" s="29"/>
      <c r="TYB260" s="29"/>
      <c r="TYC260" s="29"/>
      <c r="TYD260" s="29"/>
      <c r="TYE260" s="29"/>
      <c r="TYF260" s="29"/>
      <c r="TYG260" s="29"/>
      <c r="TYH260" s="29"/>
      <c r="TYI260" s="29"/>
      <c r="TYJ260" s="29"/>
      <c r="TYK260" s="29"/>
      <c r="TYL260" s="29"/>
      <c r="TYM260" s="29"/>
      <c r="TYN260" s="29"/>
      <c r="TYO260" s="29"/>
      <c r="TYP260" s="29"/>
      <c r="TYQ260" s="29"/>
      <c r="TYR260" s="29"/>
      <c r="TYS260" s="29"/>
      <c r="TYT260" s="29"/>
      <c r="TYU260" s="29"/>
      <c r="TYV260" s="29"/>
      <c r="TYW260" s="29"/>
      <c r="TYX260" s="29"/>
      <c r="TYY260" s="29"/>
      <c r="TYZ260" s="29"/>
      <c r="TZA260" s="29"/>
      <c r="TZB260" s="29"/>
      <c r="TZC260" s="29"/>
      <c r="TZD260" s="29"/>
      <c r="TZE260" s="29"/>
      <c r="TZF260" s="29"/>
      <c r="TZG260" s="29"/>
      <c r="TZH260" s="29"/>
      <c r="TZI260" s="29"/>
      <c r="TZJ260" s="29"/>
      <c r="TZK260" s="29"/>
      <c r="TZL260" s="29"/>
      <c r="TZM260" s="29"/>
      <c r="TZN260" s="29"/>
      <c r="TZO260" s="29"/>
      <c r="TZP260" s="29"/>
      <c r="TZQ260" s="29"/>
      <c r="TZR260" s="29"/>
      <c r="TZS260" s="29"/>
      <c r="TZT260" s="29"/>
      <c r="TZU260" s="29"/>
      <c r="TZV260" s="29"/>
      <c r="TZW260" s="29"/>
      <c r="TZX260" s="29"/>
      <c r="TZY260" s="29"/>
      <c r="TZZ260" s="29"/>
      <c r="UAA260" s="29"/>
      <c r="UAB260" s="29"/>
      <c r="UAC260" s="29"/>
      <c r="UAD260" s="29"/>
      <c r="UAE260" s="29"/>
      <c r="UAF260" s="29"/>
      <c r="UAG260" s="29"/>
      <c r="UAH260" s="29"/>
      <c r="UAI260" s="29"/>
      <c r="UAJ260" s="29"/>
      <c r="UAK260" s="29"/>
      <c r="UAL260" s="29"/>
      <c r="UAM260" s="29"/>
      <c r="UAN260" s="29"/>
      <c r="UAO260" s="29"/>
      <c r="UAP260" s="29"/>
      <c r="UAQ260" s="29"/>
      <c r="UAR260" s="29"/>
      <c r="UAS260" s="29"/>
      <c r="UAT260" s="29"/>
      <c r="UAU260" s="29"/>
      <c r="UAV260" s="29"/>
      <c r="UAW260" s="29"/>
      <c r="UAX260" s="29"/>
      <c r="UAY260" s="29"/>
      <c r="UAZ260" s="29"/>
      <c r="UBA260" s="29"/>
      <c r="UBB260" s="29"/>
      <c r="UBC260" s="29"/>
      <c r="UBD260" s="29"/>
      <c r="UBE260" s="29"/>
      <c r="UBF260" s="29"/>
      <c r="UBG260" s="29"/>
      <c r="UBH260" s="29"/>
      <c r="UBI260" s="29"/>
      <c r="UBJ260" s="29"/>
      <c r="UBK260" s="29"/>
      <c r="UBL260" s="29"/>
      <c r="UBM260" s="29"/>
      <c r="UBN260" s="29"/>
      <c r="UBO260" s="29"/>
      <c r="UBP260" s="29"/>
      <c r="UBQ260" s="29"/>
      <c r="UBR260" s="29"/>
      <c r="UBS260" s="29"/>
      <c r="UBT260" s="29"/>
      <c r="UBU260" s="29"/>
      <c r="UBV260" s="29"/>
      <c r="UBW260" s="29"/>
      <c r="UBX260" s="29"/>
      <c r="UBY260" s="29"/>
      <c r="UBZ260" s="29"/>
      <c r="UCA260" s="29"/>
      <c r="UCB260" s="29"/>
      <c r="UCC260" s="29"/>
      <c r="UCD260" s="29"/>
      <c r="UCE260" s="29"/>
      <c r="UCF260" s="29"/>
      <c r="UCG260" s="29"/>
      <c r="UCH260" s="29"/>
      <c r="UCI260" s="29"/>
      <c r="UCJ260" s="29"/>
      <c r="UCK260" s="29"/>
      <c r="UCL260" s="29"/>
      <c r="UCM260" s="29"/>
      <c r="UCN260" s="29"/>
      <c r="UCO260" s="29"/>
      <c r="UCP260" s="29"/>
      <c r="UCQ260" s="29"/>
      <c r="UCR260" s="29"/>
      <c r="UCS260" s="29"/>
      <c r="UCT260" s="29"/>
      <c r="UCU260" s="29"/>
      <c r="UCV260" s="29"/>
      <c r="UCW260" s="29"/>
      <c r="UCX260" s="29"/>
      <c r="UCY260" s="29"/>
      <c r="UCZ260" s="29"/>
      <c r="UDA260" s="29"/>
      <c r="UDB260" s="29"/>
      <c r="UDC260" s="29"/>
      <c r="UDD260" s="29"/>
      <c r="UDE260" s="29"/>
      <c r="UDF260" s="29"/>
      <c r="UDG260" s="29"/>
      <c r="UDH260" s="29"/>
      <c r="UDI260" s="29"/>
      <c r="UDJ260" s="29"/>
      <c r="UDK260" s="29"/>
      <c r="UDL260" s="29"/>
      <c r="UDM260" s="29"/>
      <c r="UDN260" s="29"/>
      <c r="UDO260" s="29"/>
      <c r="UDP260" s="29"/>
      <c r="UDQ260" s="29"/>
      <c r="UDR260" s="29"/>
      <c r="UDS260" s="29"/>
      <c r="UDT260" s="29"/>
      <c r="UDU260" s="29"/>
      <c r="UDV260" s="29"/>
      <c r="UDW260" s="29"/>
      <c r="UDX260" s="29"/>
      <c r="UDY260" s="29"/>
      <c r="UDZ260" s="29"/>
      <c r="UEA260" s="29"/>
      <c r="UEB260" s="29"/>
      <c r="UEC260" s="29"/>
      <c r="UED260" s="29"/>
      <c r="UEE260" s="29"/>
      <c r="UEF260" s="29"/>
      <c r="UEG260" s="29"/>
      <c r="UEH260" s="29"/>
      <c r="UEI260" s="29"/>
      <c r="UEJ260" s="29"/>
      <c r="UEK260" s="29"/>
      <c r="UEL260" s="29"/>
      <c r="UEM260" s="29"/>
      <c r="UEN260" s="29"/>
      <c r="UEO260" s="29"/>
      <c r="UEP260" s="29"/>
      <c r="UEQ260" s="29"/>
      <c r="UER260" s="29"/>
      <c r="UES260" s="29"/>
      <c r="UET260" s="29"/>
      <c r="UEU260" s="29"/>
      <c r="UEV260" s="29"/>
      <c r="UEW260" s="29"/>
      <c r="UEX260" s="29"/>
      <c r="UEY260" s="29"/>
      <c r="UEZ260" s="29"/>
      <c r="UFA260" s="29"/>
      <c r="UFB260" s="29"/>
      <c r="UFC260" s="29"/>
      <c r="UFD260" s="29"/>
      <c r="UFE260" s="29"/>
      <c r="UFF260" s="29"/>
      <c r="UFG260" s="29"/>
      <c r="UFH260" s="29"/>
      <c r="UFI260" s="29"/>
      <c r="UFJ260" s="29"/>
      <c r="UFK260" s="29"/>
      <c r="UFL260" s="29"/>
      <c r="UFM260" s="29"/>
      <c r="UFN260" s="29"/>
      <c r="UFO260" s="29"/>
      <c r="UFP260" s="29"/>
      <c r="UFQ260" s="29"/>
      <c r="UFR260" s="29"/>
      <c r="UFS260" s="29"/>
      <c r="UFT260" s="29"/>
      <c r="UFU260" s="29"/>
      <c r="UFV260" s="29"/>
      <c r="UFW260" s="29"/>
      <c r="UFX260" s="29"/>
      <c r="UFY260" s="29"/>
      <c r="UFZ260" s="29"/>
      <c r="UGA260" s="29"/>
      <c r="UGB260" s="29"/>
      <c r="UGC260" s="29"/>
      <c r="UGD260" s="29"/>
      <c r="UGE260" s="29"/>
      <c r="UGF260" s="29"/>
      <c r="UGG260" s="29"/>
      <c r="UGH260" s="29"/>
      <c r="UGI260" s="29"/>
      <c r="UGJ260" s="29"/>
      <c r="UGK260" s="29"/>
      <c r="UGL260" s="29"/>
      <c r="UGM260" s="29"/>
      <c r="UGN260" s="29"/>
      <c r="UGO260" s="29"/>
      <c r="UGP260" s="29"/>
      <c r="UGQ260" s="29"/>
      <c r="UGR260" s="29"/>
      <c r="UGS260" s="29"/>
      <c r="UGT260" s="29"/>
      <c r="UGU260" s="29"/>
      <c r="UGV260" s="29"/>
      <c r="UGW260" s="29"/>
      <c r="UGX260" s="29"/>
      <c r="UGY260" s="29"/>
      <c r="UGZ260" s="29"/>
      <c r="UHA260" s="29"/>
      <c r="UHB260" s="29"/>
      <c r="UHC260" s="29"/>
      <c r="UHD260" s="29"/>
      <c r="UHE260" s="29"/>
      <c r="UHF260" s="29"/>
      <c r="UHG260" s="29"/>
      <c r="UHH260" s="29"/>
      <c r="UHI260" s="29"/>
      <c r="UHJ260" s="29"/>
      <c r="UHK260" s="29"/>
      <c r="UHL260" s="29"/>
      <c r="UHM260" s="29"/>
      <c r="UHN260" s="29"/>
      <c r="UHO260" s="29"/>
      <c r="UHP260" s="29"/>
      <c r="UHQ260" s="29"/>
      <c r="UHR260" s="29"/>
      <c r="UHS260" s="29"/>
      <c r="UHT260" s="29"/>
      <c r="UHU260" s="29"/>
      <c r="UHV260" s="29"/>
      <c r="UHW260" s="29"/>
      <c r="UHX260" s="29"/>
      <c r="UHY260" s="29"/>
      <c r="UHZ260" s="29"/>
      <c r="UIA260" s="29"/>
      <c r="UIB260" s="29"/>
      <c r="UIC260" s="29"/>
      <c r="UID260" s="29"/>
      <c r="UIE260" s="29"/>
      <c r="UIF260" s="29"/>
      <c r="UIG260" s="29"/>
      <c r="UIH260" s="29"/>
      <c r="UII260" s="29"/>
      <c r="UIJ260" s="29"/>
      <c r="UIK260" s="29"/>
      <c r="UIL260" s="29"/>
      <c r="UIM260" s="29"/>
      <c r="UIN260" s="29"/>
      <c r="UIO260" s="29"/>
      <c r="UIP260" s="29"/>
      <c r="UIQ260" s="29"/>
      <c r="UIR260" s="29"/>
      <c r="UIS260" s="29"/>
      <c r="UIT260" s="29"/>
      <c r="UIU260" s="29"/>
      <c r="UIV260" s="29"/>
      <c r="UIW260" s="29"/>
      <c r="UIX260" s="29"/>
      <c r="UIY260" s="29"/>
      <c r="UIZ260" s="29"/>
      <c r="UJA260" s="29"/>
      <c r="UJB260" s="29"/>
      <c r="UJC260" s="29"/>
      <c r="UJD260" s="29"/>
      <c r="UJE260" s="29"/>
      <c r="UJF260" s="29"/>
      <c r="UJG260" s="29"/>
      <c r="UJH260" s="29"/>
      <c r="UJI260" s="29"/>
      <c r="UJJ260" s="29"/>
      <c r="UJK260" s="29"/>
      <c r="UJL260" s="29"/>
      <c r="UJM260" s="29"/>
      <c r="UJN260" s="29"/>
      <c r="UJO260" s="29"/>
      <c r="UJP260" s="29"/>
      <c r="UJQ260" s="29"/>
      <c r="UJR260" s="29"/>
      <c r="UJS260" s="29"/>
      <c r="UJT260" s="29"/>
      <c r="UJU260" s="29"/>
      <c r="UJV260" s="29"/>
      <c r="UJW260" s="29"/>
      <c r="UJX260" s="29"/>
      <c r="UJY260" s="29"/>
      <c r="UJZ260" s="29"/>
      <c r="UKA260" s="29"/>
      <c r="UKB260" s="29"/>
      <c r="UKC260" s="29"/>
      <c r="UKD260" s="29"/>
      <c r="UKE260" s="29"/>
      <c r="UKF260" s="29"/>
      <c r="UKG260" s="29"/>
      <c r="UKH260" s="29"/>
      <c r="UKI260" s="29"/>
      <c r="UKJ260" s="29"/>
      <c r="UKK260" s="29"/>
      <c r="UKL260" s="29"/>
      <c r="UKM260" s="29"/>
      <c r="UKN260" s="29"/>
      <c r="UKO260" s="29"/>
      <c r="UKP260" s="29"/>
      <c r="UKQ260" s="29"/>
      <c r="UKR260" s="29"/>
      <c r="UKS260" s="29"/>
      <c r="UKT260" s="29"/>
      <c r="UKU260" s="29"/>
      <c r="UKV260" s="29"/>
      <c r="UKW260" s="29"/>
      <c r="UKX260" s="29"/>
      <c r="UKY260" s="29"/>
      <c r="UKZ260" s="29"/>
      <c r="ULA260" s="29"/>
      <c r="ULB260" s="29"/>
      <c r="ULC260" s="29"/>
      <c r="ULD260" s="29"/>
      <c r="ULE260" s="29"/>
      <c r="ULF260" s="29"/>
      <c r="ULG260" s="29"/>
      <c r="ULH260" s="29"/>
      <c r="ULI260" s="29"/>
      <c r="ULJ260" s="29"/>
      <c r="ULK260" s="29"/>
      <c r="ULL260" s="29"/>
      <c r="ULM260" s="29"/>
      <c r="ULN260" s="29"/>
      <c r="ULO260" s="29"/>
      <c r="ULP260" s="29"/>
      <c r="ULQ260" s="29"/>
      <c r="ULR260" s="29"/>
      <c r="ULS260" s="29"/>
      <c r="ULT260" s="29"/>
      <c r="ULU260" s="29"/>
      <c r="ULV260" s="29"/>
      <c r="ULW260" s="29"/>
      <c r="ULX260" s="29"/>
      <c r="ULY260" s="29"/>
      <c r="ULZ260" s="29"/>
      <c r="UMA260" s="29"/>
      <c r="UMB260" s="29"/>
      <c r="UMC260" s="29"/>
      <c r="UMD260" s="29"/>
      <c r="UME260" s="29"/>
      <c r="UMF260" s="29"/>
      <c r="UMG260" s="29"/>
      <c r="UMH260" s="29"/>
      <c r="UMI260" s="29"/>
      <c r="UMJ260" s="29"/>
      <c r="UMK260" s="29"/>
      <c r="UML260" s="29"/>
      <c r="UMM260" s="29"/>
      <c r="UMN260" s="29"/>
      <c r="UMO260" s="29"/>
      <c r="UMP260" s="29"/>
      <c r="UMQ260" s="29"/>
      <c r="UMR260" s="29"/>
      <c r="UMS260" s="29"/>
      <c r="UMT260" s="29"/>
      <c r="UMU260" s="29"/>
      <c r="UMV260" s="29"/>
      <c r="UMW260" s="29"/>
      <c r="UMX260" s="29"/>
      <c r="UMY260" s="29"/>
      <c r="UMZ260" s="29"/>
      <c r="UNA260" s="29"/>
      <c r="UNB260" s="29"/>
      <c r="UNC260" s="29"/>
      <c r="UND260" s="29"/>
      <c r="UNE260" s="29"/>
      <c r="UNF260" s="29"/>
      <c r="UNG260" s="29"/>
      <c r="UNH260" s="29"/>
      <c r="UNI260" s="29"/>
      <c r="UNJ260" s="29"/>
      <c r="UNK260" s="29"/>
      <c r="UNL260" s="29"/>
      <c r="UNM260" s="29"/>
      <c r="UNN260" s="29"/>
      <c r="UNO260" s="29"/>
      <c r="UNP260" s="29"/>
      <c r="UNQ260" s="29"/>
      <c r="UNR260" s="29"/>
      <c r="UNS260" s="29"/>
      <c r="UNT260" s="29"/>
      <c r="UNU260" s="29"/>
      <c r="UNV260" s="29"/>
      <c r="UNW260" s="29"/>
      <c r="UNX260" s="29"/>
      <c r="UNY260" s="29"/>
      <c r="UNZ260" s="29"/>
      <c r="UOA260" s="29"/>
      <c r="UOB260" s="29"/>
      <c r="UOC260" s="29"/>
      <c r="UOD260" s="29"/>
      <c r="UOE260" s="29"/>
      <c r="UOF260" s="29"/>
      <c r="UOG260" s="29"/>
      <c r="UOH260" s="29"/>
      <c r="UOI260" s="29"/>
      <c r="UOJ260" s="29"/>
      <c r="UOK260" s="29"/>
      <c r="UOL260" s="29"/>
      <c r="UOM260" s="29"/>
      <c r="UON260" s="29"/>
      <c r="UOO260" s="29"/>
      <c r="UOP260" s="29"/>
      <c r="UOQ260" s="29"/>
      <c r="UOR260" s="29"/>
      <c r="UOS260" s="29"/>
      <c r="UOT260" s="29"/>
      <c r="UOU260" s="29"/>
      <c r="UOV260" s="29"/>
      <c r="UOW260" s="29"/>
      <c r="UOX260" s="29"/>
      <c r="UOY260" s="29"/>
      <c r="UOZ260" s="29"/>
      <c r="UPA260" s="29"/>
      <c r="UPB260" s="29"/>
      <c r="UPC260" s="29"/>
      <c r="UPD260" s="29"/>
      <c r="UPE260" s="29"/>
      <c r="UPF260" s="29"/>
      <c r="UPG260" s="29"/>
      <c r="UPH260" s="29"/>
      <c r="UPI260" s="29"/>
      <c r="UPJ260" s="29"/>
      <c r="UPK260" s="29"/>
      <c r="UPL260" s="29"/>
      <c r="UPM260" s="29"/>
      <c r="UPN260" s="29"/>
      <c r="UPO260" s="29"/>
      <c r="UPP260" s="29"/>
      <c r="UPQ260" s="29"/>
      <c r="UPR260" s="29"/>
      <c r="UPS260" s="29"/>
      <c r="UPT260" s="29"/>
      <c r="UPU260" s="29"/>
      <c r="UPV260" s="29"/>
      <c r="UPW260" s="29"/>
      <c r="UPX260" s="29"/>
      <c r="UPY260" s="29"/>
      <c r="UPZ260" s="29"/>
      <c r="UQA260" s="29"/>
      <c r="UQB260" s="29"/>
      <c r="UQC260" s="29"/>
      <c r="UQD260" s="29"/>
      <c r="UQE260" s="29"/>
      <c r="UQF260" s="29"/>
      <c r="UQG260" s="29"/>
      <c r="UQH260" s="29"/>
      <c r="UQI260" s="29"/>
      <c r="UQJ260" s="29"/>
      <c r="UQK260" s="29"/>
      <c r="UQL260" s="29"/>
      <c r="UQM260" s="29"/>
      <c r="UQN260" s="29"/>
      <c r="UQO260" s="29"/>
      <c r="UQP260" s="29"/>
      <c r="UQQ260" s="29"/>
      <c r="UQR260" s="29"/>
      <c r="UQS260" s="29"/>
      <c r="UQT260" s="29"/>
      <c r="UQU260" s="29"/>
      <c r="UQV260" s="29"/>
      <c r="UQW260" s="29"/>
      <c r="UQX260" s="29"/>
      <c r="UQY260" s="29"/>
      <c r="UQZ260" s="29"/>
      <c r="URA260" s="29"/>
      <c r="URB260" s="29"/>
      <c r="URC260" s="29"/>
      <c r="URD260" s="29"/>
      <c r="URE260" s="29"/>
      <c r="URF260" s="29"/>
      <c r="URG260" s="29"/>
      <c r="URH260" s="29"/>
      <c r="URI260" s="29"/>
      <c r="URJ260" s="29"/>
      <c r="URK260" s="29"/>
      <c r="URL260" s="29"/>
      <c r="URM260" s="29"/>
      <c r="URN260" s="29"/>
      <c r="URO260" s="29"/>
      <c r="URP260" s="29"/>
      <c r="URQ260" s="29"/>
      <c r="URR260" s="29"/>
      <c r="URS260" s="29"/>
      <c r="URT260" s="29"/>
      <c r="URU260" s="29"/>
      <c r="URV260" s="29"/>
      <c r="URW260" s="29"/>
      <c r="URX260" s="29"/>
      <c r="URY260" s="29"/>
      <c r="URZ260" s="29"/>
      <c r="USA260" s="29"/>
      <c r="USB260" s="29"/>
      <c r="USC260" s="29"/>
      <c r="USD260" s="29"/>
      <c r="USE260" s="29"/>
      <c r="USF260" s="29"/>
      <c r="USG260" s="29"/>
      <c r="USH260" s="29"/>
      <c r="USI260" s="29"/>
      <c r="USJ260" s="29"/>
      <c r="USK260" s="29"/>
      <c r="USL260" s="29"/>
      <c r="USM260" s="29"/>
      <c r="USN260" s="29"/>
      <c r="USO260" s="29"/>
      <c r="USP260" s="29"/>
      <c r="USQ260" s="29"/>
      <c r="USR260" s="29"/>
      <c r="USS260" s="29"/>
      <c r="UST260" s="29"/>
      <c r="USU260" s="29"/>
      <c r="USV260" s="29"/>
      <c r="USW260" s="29"/>
      <c r="USX260" s="29"/>
      <c r="USY260" s="29"/>
      <c r="USZ260" s="29"/>
      <c r="UTA260" s="29"/>
      <c r="UTB260" s="29"/>
      <c r="UTC260" s="29"/>
      <c r="UTD260" s="29"/>
      <c r="UTE260" s="29"/>
      <c r="UTF260" s="29"/>
      <c r="UTG260" s="29"/>
      <c r="UTH260" s="29"/>
      <c r="UTI260" s="29"/>
      <c r="UTJ260" s="29"/>
      <c r="UTK260" s="29"/>
      <c r="UTL260" s="29"/>
      <c r="UTM260" s="29"/>
      <c r="UTN260" s="29"/>
      <c r="UTO260" s="29"/>
      <c r="UTP260" s="29"/>
      <c r="UTQ260" s="29"/>
      <c r="UTR260" s="29"/>
      <c r="UTS260" s="29"/>
      <c r="UTT260" s="29"/>
      <c r="UTU260" s="29"/>
      <c r="UTV260" s="29"/>
      <c r="UTW260" s="29"/>
      <c r="UTX260" s="29"/>
      <c r="UTY260" s="29"/>
      <c r="UTZ260" s="29"/>
      <c r="UUA260" s="29"/>
      <c r="UUB260" s="29"/>
      <c r="UUC260" s="29"/>
      <c r="UUD260" s="29"/>
      <c r="UUE260" s="29"/>
      <c r="UUF260" s="29"/>
      <c r="UUG260" s="29"/>
      <c r="UUH260" s="29"/>
      <c r="UUI260" s="29"/>
      <c r="UUJ260" s="29"/>
      <c r="UUK260" s="29"/>
      <c r="UUL260" s="29"/>
      <c r="UUM260" s="29"/>
      <c r="UUN260" s="29"/>
      <c r="UUO260" s="29"/>
      <c r="UUP260" s="29"/>
      <c r="UUQ260" s="29"/>
      <c r="UUR260" s="29"/>
      <c r="UUS260" s="29"/>
      <c r="UUT260" s="29"/>
      <c r="UUU260" s="29"/>
      <c r="UUV260" s="29"/>
      <c r="UUW260" s="29"/>
      <c r="UUX260" s="29"/>
      <c r="UUY260" s="29"/>
      <c r="UUZ260" s="29"/>
      <c r="UVA260" s="29"/>
      <c r="UVB260" s="29"/>
      <c r="UVC260" s="29"/>
      <c r="UVD260" s="29"/>
      <c r="UVE260" s="29"/>
      <c r="UVF260" s="29"/>
      <c r="UVG260" s="29"/>
      <c r="UVH260" s="29"/>
      <c r="UVI260" s="29"/>
      <c r="UVJ260" s="29"/>
      <c r="UVK260" s="29"/>
      <c r="UVL260" s="29"/>
      <c r="UVM260" s="29"/>
      <c r="UVN260" s="29"/>
      <c r="UVO260" s="29"/>
      <c r="UVP260" s="29"/>
      <c r="UVQ260" s="29"/>
      <c r="UVR260" s="29"/>
      <c r="UVS260" s="29"/>
      <c r="UVT260" s="29"/>
      <c r="UVU260" s="29"/>
      <c r="UVV260" s="29"/>
      <c r="UVW260" s="29"/>
      <c r="UVX260" s="29"/>
      <c r="UVY260" s="29"/>
      <c r="UVZ260" s="29"/>
      <c r="UWA260" s="29"/>
      <c r="UWB260" s="29"/>
      <c r="UWC260" s="29"/>
      <c r="UWD260" s="29"/>
      <c r="UWE260" s="29"/>
      <c r="UWF260" s="29"/>
      <c r="UWG260" s="29"/>
      <c r="UWH260" s="29"/>
      <c r="UWI260" s="29"/>
      <c r="UWJ260" s="29"/>
      <c r="UWK260" s="29"/>
      <c r="UWL260" s="29"/>
      <c r="UWM260" s="29"/>
      <c r="UWN260" s="29"/>
      <c r="UWO260" s="29"/>
      <c r="UWP260" s="29"/>
      <c r="UWQ260" s="29"/>
      <c r="UWR260" s="29"/>
      <c r="UWS260" s="29"/>
      <c r="UWT260" s="29"/>
      <c r="UWU260" s="29"/>
      <c r="UWV260" s="29"/>
      <c r="UWW260" s="29"/>
      <c r="UWX260" s="29"/>
      <c r="UWY260" s="29"/>
      <c r="UWZ260" s="29"/>
      <c r="UXA260" s="29"/>
      <c r="UXB260" s="29"/>
      <c r="UXC260" s="29"/>
      <c r="UXD260" s="29"/>
      <c r="UXE260" s="29"/>
      <c r="UXF260" s="29"/>
      <c r="UXG260" s="29"/>
      <c r="UXH260" s="29"/>
      <c r="UXI260" s="29"/>
      <c r="UXJ260" s="29"/>
      <c r="UXK260" s="29"/>
      <c r="UXL260" s="29"/>
      <c r="UXM260" s="29"/>
      <c r="UXN260" s="29"/>
      <c r="UXO260" s="29"/>
      <c r="UXP260" s="29"/>
      <c r="UXQ260" s="29"/>
      <c r="UXR260" s="29"/>
      <c r="UXS260" s="29"/>
      <c r="UXT260" s="29"/>
      <c r="UXU260" s="29"/>
      <c r="UXV260" s="29"/>
      <c r="UXW260" s="29"/>
      <c r="UXX260" s="29"/>
      <c r="UXY260" s="29"/>
      <c r="UXZ260" s="29"/>
      <c r="UYA260" s="29"/>
      <c r="UYB260" s="29"/>
      <c r="UYC260" s="29"/>
      <c r="UYD260" s="29"/>
      <c r="UYE260" s="29"/>
      <c r="UYF260" s="29"/>
      <c r="UYG260" s="29"/>
      <c r="UYH260" s="29"/>
      <c r="UYI260" s="29"/>
      <c r="UYJ260" s="29"/>
      <c r="UYK260" s="29"/>
      <c r="UYL260" s="29"/>
      <c r="UYM260" s="29"/>
      <c r="UYN260" s="29"/>
      <c r="UYO260" s="29"/>
      <c r="UYP260" s="29"/>
      <c r="UYQ260" s="29"/>
      <c r="UYR260" s="29"/>
      <c r="UYS260" s="29"/>
      <c r="UYT260" s="29"/>
      <c r="UYU260" s="29"/>
      <c r="UYV260" s="29"/>
      <c r="UYW260" s="29"/>
      <c r="UYX260" s="29"/>
      <c r="UYY260" s="29"/>
      <c r="UYZ260" s="29"/>
      <c r="UZA260" s="29"/>
      <c r="UZB260" s="29"/>
      <c r="UZC260" s="29"/>
      <c r="UZD260" s="29"/>
      <c r="UZE260" s="29"/>
      <c r="UZF260" s="29"/>
      <c r="UZG260" s="29"/>
      <c r="UZH260" s="29"/>
      <c r="UZI260" s="29"/>
      <c r="UZJ260" s="29"/>
      <c r="UZK260" s="29"/>
      <c r="UZL260" s="29"/>
      <c r="UZM260" s="29"/>
      <c r="UZN260" s="29"/>
      <c r="UZO260" s="29"/>
      <c r="UZP260" s="29"/>
      <c r="UZQ260" s="29"/>
      <c r="UZR260" s="29"/>
      <c r="UZS260" s="29"/>
      <c r="UZT260" s="29"/>
      <c r="UZU260" s="29"/>
      <c r="UZV260" s="29"/>
      <c r="UZW260" s="29"/>
      <c r="UZX260" s="29"/>
      <c r="UZY260" s="29"/>
      <c r="UZZ260" s="29"/>
      <c r="VAA260" s="29"/>
      <c r="VAB260" s="29"/>
      <c r="VAC260" s="29"/>
      <c r="VAD260" s="29"/>
      <c r="VAE260" s="29"/>
      <c r="VAF260" s="29"/>
      <c r="VAG260" s="29"/>
      <c r="VAH260" s="29"/>
      <c r="VAI260" s="29"/>
      <c r="VAJ260" s="29"/>
      <c r="VAK260" s="29"/>
      <c r="VAL260" s="29"/>
      <c r="VAM260" s="29"/>
      <c r="VAN260" s="29"/>
      <c r="VAO260" s="29"/>
      <c r="VAP260" s="29"/>
      <c r="VAQ260" s="29"/>
      <c r="VAR260" s="29"/>
      <c r="VAS260" s="29"/>
      <c r="VAT260" s="29"/>
      <c r="VAU260" s="29"/>
      <c r="VAV260" s="29"/>
      <c r="VAW260" s="29"/>
      <c r="VAX260" s="29"/>
      <c r="VAY260" s="29"/>
      <c r="VAZ260" s="29"/>
      <c r="VBA260" s="29"/>
      <c r="VBB260" s="29"/>
      <c r="VBC260" s="29"/>
      <c r="VBD260" s="29"/>
      <c r="VBE260" s="29"/>
      <c r="VBF260" s="29"/>
      <c r="VBG260" s="29"/>
      <c r="VBH260" s="29"/>
      <c r="VBI260" s="29"/>
      <c r="VBJ260" s="29"/>
      <c r="VBK260" s="29"/>
      <c r="VBL260" s="29"/>
      <c r="VBM260" s="29"/>
      <c r="VBN260" s="29"/>
      <c r="VBO260" s="29"/>
      <c r="VBP260" s="29"/>
      <c r="VBQ260" s="29"/>
      <c r="VBR260" s="29"/>
      <c r="VBS260" s="29"/>
      <c r="VBT260" s="29"/>
      <c r="VBU260" s="29"/>
      <c r="VBV260" s="29"/>
      <c r="VBW260" s="29"/>
      <c r="VBX260" s="29"/>
      <c r="VBY260" s="29"/>
      <c r="VBZ260" s="29"/>
      <c r="VCA260" s="29"/>
      <c r="VCB260" s="29"/>
      <c r="VCC260" s="29"/>
      <c r="VCD260" s="29"/>
      <c r="VCE260" s="29"/>
      <c r="VCF260" s="29"/>
      <c r="VCG260" s="29"/>
      <c r="VCH260" s="29"/>
      <c r="VCI260" s="29"/>
      <c r="VCJ260" s="29"/>
      <c r="VCK260" s="29"/>
      <c r="VCL260" s="29"/>
      <c r="VCM260" s="29"/>
      <c r="VCN260" s="29"/>
      <c r="VCO260" s="29"/>
      <c r="VCP260" s="29"/>
      <c r="VCQ260" s="29"/>
      <c r="VCR260" s="29"/>
      <c r="VCS260" s="29"/>
      <c r="VCT260" s="29"/>
      <c r="VCU260" s="29"/>
      <c r="VCV260" s="29"/>
      <c r="VCW260" s="29"/>
      <c r="VCX260" s="29"/>
      <c r="VCY260" s="29"/>
      <c r="VCZ260" s="29"/>
      <c r="VDA260" s="29"/>
      <c r="VDB260" s="29"/>
      <c r="VDC260" s="29"/>
      <c r="VDD260" s="29"/>
      <c r="VDE260" s="29"/>
      <c r="VDF260" s="29"/>
      <c r="VDG260" s="29"/>
      <c r="VDH260" s="29"/>
      <c r="VDI260" s="29"/>
      <c r="VDJ260" s="29"/>
      <c r="VDK260" s="29"/>
      <c r="VDL260" s="29"/>
      <c r="VDM260" s="29"/>
      <c r="VDN260" s="29"/>
      <c r="VDO260" s="29"/>
      <c r="VDP260" s="29"/>
      <c r="VDQ260" s="29"/>
      <c r="VDR260" s="29"/>
      <c r="VDS260" s="29"/>
      <c r="VDT260" s="29"/>
      <c r="VDU260" s="29"/>
      <c r="VDV260" s="29"/>
      <c r="VDW260" s="29"/>
      <c r="VDX260" s="29"/>
      <c r="VDY260" s="29"/>
      <c r="VDZ260" s="29"/>
      <c r="VEA260" s="29"/>
      <c r="VEB260" s="29"/>
      <c r="VEC260" s="29"/>
      <c r="VED260" s="29"/>
      <c r="VEE260" s="29"/>
      <c r="VEF260" s="29"/>
      <c r="VEG260" s="29"/>
      <c r="VEH260" s="29"/>
      <c r="VEI260" s="29"/>
      <c r="VEJ260" s="29"/>
      <c r="VEK260" s="29"/>
      <c r="VEL260" s="29"/>
      <c r="VEM260" s="29"/>
      <c r="VEN260" s="29"/>
      <c r="VEO260" s="29"/>
      <c r="VEP260" s="29"/>
      <c r="VEQ260" s="29"/>
      <c r="VER260" s="29"/>
      <c r="VES260" s="29"/>
      <c r="VET260" s="29"/>
      <c r="VEU260" s="29"/>
      <c r="VEV260" s="29"/>
      <c r="VEW260" s="29"/>
      <c r="VEX260" s="29"/>
      <c r="VEY260" s="29"/>
      <c r="VEZ260" s="29"/>
      <c r="VFA260" s="29"/>
      <c r="VFB260" s="29"/>
      <c r="VFC260" s="29"/>
      <c r="VFD260" s="29"/>
      <c r="VFE260" s="29"/>
      <c r="VFF260" s="29"/>
      <c r="VFG260" s="29"/>
      <c r="VFH260" s="29"/>
      <c r="VFI260" s="29"/>
      <c r="VFJ260" s="29"/>
      <c r="VFK260" s="29"/>
      <c r="VFL260" s="29"/>
      <c r="VFM260" s="29"/>
      <c r="VFN260" s="29"/>
      <c r="VFO260" s="29"/>
      <c r="VFP260" s="29"/>
      <c r="VFQ260" s="29"/>
      <c r="VFR260" s="29"/>
      <c r="VFS260" s="29"/>
      <c r="VFT260" s="29"/>
      <c r="VFU260" s="29"/>
      <c r="VFV260" s="29"/>
      <c r="VFW260" s="29"/>
      <c r="VFX260" s="29"/>
      <c r="VFY260" s="29"/>
      <c r="VFZ260" s="29"/>
      <c r="VGA260" s="29"/>
      <c r="VGB260" s="29"/>
      <c r="VGC260" s="29"/>
      <c r="VGD260" s="29"/>
      <c r="VGE260" s="29"/>
      <c r="VGF260" s="29"/>
      <c r="VGG260" s="29"/>
      <c r="VGH260" s="29"/>
      <c r="VGI260" s="29"/>
      <c r="VGJ260" s="29"/>
      <c r="VGK260" s="29"/>
      <c r="VGL260" s="29"/>
      <c r="VGM260" s="29"/>
      <c r="VGN260" s="29"/>
      <c r="VGO260" s="29"/>
      <c r="VGP260" s="29"/>
      <c r="VGQ260" s="29"/>
      <c r="VGR260" s="29"/>
      <c r="VGS260" s="29"/>
      <c r="VGT260" s="29"/>
      <c r="VGU260" s="29"/>
      <c r="VGV260" s="29"/>
      <c r="VGW260" s="29"/>
      <c r="VGX260" s="29"/>
      <c r="VGY260" s="29"/>
      <c r="VGZ260" s="29"/>
      <c r="VHA260" s="29"/>
      <c r="VHB260" s="29"/>
      <c r="VHC260" s="29"/>
      <c r="VHD260" s="29"/>
      <c r="VHE260" s="29"/>
      <c r="VHF260" s="29"/>
      <c r="VHG260" s="29"/>
      <c r="VHH260" s="29"/>
      <c r="VHI260" s="29"/>
      <c r="VHJ260" s="29"/>
      <c r="VHK260" s="29"/>
      <c r="VHL260" s="29"/>
      <c r="VHM260" s="29"/>
      <c r="VHN260" s="29"/>
      <c r="VHO260" s="29"/>
      <c r="VHP260" s="29"/>
      <c r="VHQ260" s="29"/>
      <c r="VHR260" s="29"/>
      <c r="VHS260" s="29"/>
      <c r="VHT260" s="29"/>
      <c r="VHU260" s="29"/>
      <c r="VHV260" s="29"/>
      <c r="VHW260" s="29"/>
      <c r="VHX260" s="29"/>
      <c r="VHY260" s="29"/>
      <c r="VHZ260" s="29"/>
      <c r="VIA260" s="29"/>
      <c r="VIB260" s="29"/>
      <c r="VIC260" s="29"/>
      <c r="VID260" s="29"/>
      <c r="VIE260" s="29"/>
      <c r="VIF260" s="29"/>
      <c r="VIG260" s="29"/>
      <c r="VIH260" s="29"/>
      <c r="VII260" s="29"/>
      <c r="VIJ260" s="29"/>
      <c r="VIK260" s="29"/>
      <c r="VIL260" s="29"/>
      <c r="VIM260" s="29"/>
      <c r="VIN260" s="29"/>
      <c r="VIO260" s="29"/>
      <c r="VIP260" s="29"/>
      <c r="VIQ260" s="29"/>
      <c r="VIR260" s="29"/>
      <c r="VIS260" s="29"/>
      <c r="VIT260" s="29"/>
      <c r="VIU260" s="29"/>
      <c r="VIV260" s="29"/>
      <c r="VIW260" s="29"/>
      <c r="VIX260" s="29"/>
      <c r="VIY260" s="29"/>
      <c r="VIZ260" s="29"/>
      <c r="VJA260" s="29"/>
      <c r="VJB260" s="29"/>
      <c r="VJC260" s="29"/>
      <c r="VJD260" s="29"/>
      <c r="VJE260" s="29"/>
      <c r="VJF260" s="29"/>
      <c r="VJG260" s="29"/>
      <c r="VJH260" s="29"/>
      <c r="VJI260" s="29"/>
      <c r="VJJ260" s="29"/>
      <c r="VJK260" s="29"/>
      <c r="VJL260" s="29"/>
      <c r="VJM260" s="29"/>
      <c r="VJN260" s="29"/>
      <c r="VJO260" s="29"/>
      <c r="VJP260" s="29"/>
      <c r="VJQ260" s="29"/>
      <c r="VJR260" s="29"/>
      <c r="VJS260" s="29"/>
      <c r="VJT260" s="29"/>
      <c r="VJU260" s="29"/>
      <c r="VJV260" s="29"/>
      <c r="VJW260" s="29"/>
      <c r="VJX260" s="29"/>
      <c r="VJY260" s="29"/>
      <c r="VJZ260" s="29"/>
      <c r="VKA260" s="29"/>
      <c r="VKB260" s="29"/>
      <c r="VKC260" s="29"/>
      <c r="VKD260" s="29"/>
      <c r="VKE260" s="29"/>
      <c r="VKF260" s="29"/>
      <c r="VKG260" s="29"/>
      <c r="VKH260" s="29"/>
      <c r="VKI260" s="29"/>
      <c r="VKJ260" s="29"/>
      <c r="VKK260" s="29"/>
      <c r="VKL260" s="29"/>
      <c r="VKM260" s="29"/>
      <c r="VKN260" s="29"/>
      <c r="VKO260" s="29"/>
      <c r="VKP260" s="29"/>
      <c r="VKQ260" s="29"/>
      <c r="VKR260" s="29"/>
      <c r="VKS260" s="29"/>
      <c r="VKT260" s="29"/>
      <c r="VKU260" s="29"/>
      <c r="VKV260" s="29"/>
      <c r="VKW260" s="29"/>
      <c r="VKX260" s="29"/>
      <c r="VKY260" s="29"/>
      <c r="VKZ260" s="29"/>
      <c r="VLA260" s="29"/>
      <c r="VLB260" s="29"/>
      <c r="VLC260" s="29"/>
      <c r="VLD260" s="29"/>
      <c r="VLE260" s="29"/>
      <c r="VLF260" s="29"/>
      <c r="VLG260" s="29"/>
      <c r="VLH260" s="29"/>
      <c r="VLI260" s="29"/>
      <c r="VLJ260" s="29"/>
      <c r="VLK260" s="29"/>
      <c r="VLL260" s="29"/>
      <c r="VLM260" s="29"/>
      <c r="VLN260" s="29"/>
      <c r="VLO260" s="29"/>
      <c r="VLP260" s="29"/>
      <c r="VLQ260" s="29"/>
      <c r="VLR260" s="29"/>
      <c r="VLS260" s="29"/>
      <c r="VLT260" s="29"/>
      <c r="VLU260" s="29"/>
      <c r="VLV260" s="29"/>
      <c r="VLW260" s="29"/>
      <c r="VLX260" s="29"/>
      <c r="VLY260" s="29"/>
      <c r="VLZ260" s="29"/>
      <c r="VMA260" s="29"/>
      <c r="VMB260" s="29"/>
      <c r="VMC260" s="29"/>
      <c r="VMD260" s="29"/>
      <c r="VME260" s="29"/>
      <c r="VMF260" s="29"/>
      <c r="VMG260" s="29"/>
      <c r="VMH260" s="29"/>
      <c r="VMI260" s="29"/>
      <c r="VMJ260" s="29"/>
      <c r="VMK260" s="29"/>
      <c r="VML260" s="29"/>
      <c r="VMM260" s="29"/>
      <c r="VMN260" s="29"/>
      <c r="VMO260" s="29"/>
      <c r="VMP260" s="29"/>
      <c r="VMQ260" s="29"/>
      <c r="VMR260" s="29"/>
      <c r="VMS260" s="29"/>
      <c r="VMT260" s="29"/>
      <c r="VMU260" s="29"/>
      <c r="VMV260" s="29"/>
      <c r="VMW260" s="29"/>
      <c r="VMX260" s="29"/>
      <c r="VMY260" s="29"/>
      <c r="VMZ260" s="29"/>
      <c r="VNA260" s="29"/>
      <c r="VNB260" s="29"/>
      <c r="VNC260" s="29"/>
      <c r="VND260" s="29"/>
      <c r="VNE260" s="29"/>
      <c r="VNF260" s="29"/>
      <c r="VNG260" s="29"/>
      <c r="VNH260" s="29"/>
      <c r="VNI260" s="29"/>
      <c r="VNJ260" s="29"/>
      <c r="VNK260" s="29"/>
      <c r="VNL260" s="29"/>
      <c r="VNM260" s="29"/>
      <c r="VNN260" s="29"/>
      <c r="VNO260" s="29"/>
      <c r="VNP260" s="29"/>
      <c r="VNQ260" s="29"/>
      <c r="VNR260" s="29"/>
      <c r="VNS260" s="29"/>
      <c r="VNT260" s="29"/>
      <c r="VNU260" s="29"/>
      <c r="VNV260" s="29"/>
      <c r="VNW260" s="29"/>
      <c r="VNX260" s="29"/>
      <c r="VNY260" s="29"/>
      <c r="VNZ260" s="29"/>
      <c r="VOA260" s="29"/>
      <c r="VOB260" s="29"/>
      <c r="VOC260" s="29"/>
      <c r="VOD260" s="29"/>
      <c r="VOE260" s="29"/>
      <c r="VOF260" s="29"/>
      <c r="VOG260" s="29"/>
      <c r="VOH260" s="29"/>
      <c r="VOI260" s="29"/>
      <c r="VOJ260" s="29"/>
      <c r="VOK260" s="29"/>
      <c r="VOL260" s="29"/>
      <c r="VOM260" s="29"/>
      <c r="VON260" s="29"/>
      <c r="VOO260" s="29"/>
      <c r="VOP260" s="29"/>
      <c r="VOQ260" s="29"/>
      <c r="VOR260" s="29"/>
      <c r="VOS260" s="29"/>
      <c r="VOT260" s="29"/>
      <c r="VOU260" s="29"/>
      <c r="VOV260" s="29"/>
      <c r="VOW260" s="29"/>
      <c r="VOX260" s="29"/>
      <c r="VOY260" s="29"/>
      <c r="VOZ260" s="29"/>
      <c r="VPA260" s="29"/>
      <c r="VPB260" s="29"/>
      <c r="VPC260" s="29"/>
      <c r="VPD260" s="29"/>
      <c r="VPE260" s="29"/>
      <c r="VPF260" s="29"/>
      <c r="VPG260" s="29"/>
      <c r="VPH260" s="29"/>
      <c r="VPI260" s="29"/>
      <c r="VPJ260" s="29"/>
      <c r="VPK260" s="29"/>
      <c r="VPL260" s="29"/>
      <c r="VPM260" s="29"/>
      <c r="VPN260" s="29"/>
      <c r="VPO260" s="29"/>
      <c r="VPP260" s="29"/>
      <c r="VPQ260" s="29"/>
      <c r="VPR260" s="29"/>
      <c r="VPS260" s="29"/>
      <c r="VPT260" s="29"/>
      <c r="VPU260" s="29"/>
      <c r="VPV260" s="29"/>
      <c r="VPW260" s="29"/>
      <c r="VPX260" s="29"/>
      <c r="VPY260" s="29"/>
      <c r="VPZ260" s="29"/>
      <c r="VQA260" s="29"/>
      <c r="VQB260" s="29"/>
      <c r="VQC260" s="29"/>
      <c r="VQD260" s="29"/>
      <c r="VQE260" s="29"/>
      <c r="VQF260" s="29"/>
      <c r="VQG260" s="29"/>
      <c r="VQH260" s="29"/>
      <c r="VQI260" s="29"/>
      <c r="VQJ260" s="29"/>
      <c r="VQK260" s="29"/>
      <c r="VQL260" s="29"/>
      <c r="VQM260" s="29"/>
      <c r="VQN260" s="29"/>
      <c r="VQO260" s="29"/>
      <c r="VQP260" s="29"/>
      <c r="VQQ260" s="29"/>
      <c r="VQR260" s="29"/>
      <c r="VQS260" s="29"/>
      <c r="VQT260" s="29"/>
      <c r="VQU260" s="29"/>
      <c r="VQV260" s="29"/>
      <c r="VQW260" s="29"/>
      <c r="VQX260" s="29"/>
      <c r="VQY260" s="29"/>
      <c r="VQZ260" s="29"/>
      <c r="VRA260" s="29"/>
      <c r="VRB260" s="29"/>
      <c r="VRC260" s="29"/>
      <c r="VRD260" s="29"/>
      <c r="VRE260" s="29"/>
      <c r="VRF260" s="29"/>
      <c r="VRG260" s="29"/>
      <c r="VRH260" s="29"/>
      <c r="VRI260" s="29"/>
      <c r="VRJ260" s="29"/>
      <c r="VRK260" s="29"/>
      <c r="VRL260" s="29"/>
      <c r="VRM260" s="29"/>
      <c r="VRN260" s="29"/>
      <c r="VRO260" s="29"/>
      <c r="VRP260" s="29"/>
      <c r="VRQ260" s="29"/>
      <c r="VRR260" s="29"/>
      <c r="VRS260" s="29"/>
      <c r="VRT260" s="29"/>
      <c r="VRU260" s="29"/>
      <c r="VRV260" s="29"/>
      <c r="VRW260" s="29"/>
      <c r="VRX260" s="29"/>
      <c r="VRY260" s="29"/>
      <c r="VRZ260" s="29"/>
      <c r="VSA260" s="29"/>
      <c r="VSB260" s="29"/>
      <c r="VSC260" s="29"/>
      <c r="VSD260" s="29"/>
      <c r="VSE260" s="29"/>
      <c r="VSF260" s="29"/>
      <c r="VSG260" s="29"/>
      <c r="VSH260" s="29"/>
      <c r="VSI260" s="29"/>
      <c r="VSJ260" s="29"/>
      <c r="VSK260" s="29"/>
      <c r="VSL260" s="29"/>
      <c r="VSM260" s="29"/>
      <c r="VSN260" s="29"/>
      <c r="VSO260" s="29"/>
      <c r="VSP260" s="29"/>
      <c r="VSQ260" s="29"/>
      <c r="VSR260" s="29"/>
      <c r="VSS260" s="29"/>
      <c r="VST260" s="29"/>
      <c r="VSU260" s="29"/>
      <c r="VSV260" s="29"/>
      <c r="VSW260" s="29"/>
      <c r="VSX260" s="29"/>
      <c r="VSY260" s="29"/>
      <c r="VSZ260" s="29"/>
      <c r="VTA260" s="29"/>
      <c r="VTB260" s="29"/>
      <c r="VTC260" s="29"/>
      <c r="VTD260" s="29"/>
      <c r="VTE260" s="29"/>
      <c r="VTF260" s="29"/>
      <c r="VTG260" s="29"/>
      <c r="VTH260" s="29"/>
      <c r="VTI260" s="29"/>
      <c r="VTJ260" s="29"/>
      <c r="VTK260" s="29"/>
      <c r="VTL260" s="29"/>
      <c r="VTM260" s="29"/>
      <c r="VTN260" s="29"/>
      <c r="VTO260" s="29"/>
      <c r="VTP260" s="29"/>
      <c r="VTQ260" s="29"/>
      <c r="VTR260" s="29"/>
      <c r="VTS260" s="29"/>
      <c r="VTT260" s="29"/>
      <c r="VTU260" s="29"/>
      <c r="VTV260" s="29"/>
      <c r="VTW260" s="29"/>
      <c r="VTX260" s="29"/>
      <c r="VTY260" s="29"/>
      <c r="VTZ260" s="29"/>
      <c r="VUA260" s="29"/>
      <c r="VUB260" s="29"/>
      <c r="VUC260" s="29"/>
      <c r="VUD260" s="29"/>
      <c r="VUE260" s="29"/>
      <c r="VUF260" s="29"/>
      <c r="VUG260" s="29"/>
      <c r="VUH260" s="29"/>
      <c r="VUI260" s="29"/>
      <c r="VUJ260" s="29"/>
      <c r="VUK260" s="29"/>
      <c r="VUL260" s="29"/>
      <c r="VUM260" s="29"/>
      <c r="VUN260" s="29"/>
      <c r="VUO260" s="29"/>
      <c r="VUP260" s="29"/>
      <c r="VUQ260" s="29"/>
      <c r="VUR260" s="29"/>
      <c r="VUS260" s="29"/>
      <c r="VUT260" s="29"/>
      <c r="VUU260" s="29"/>
      <c r="VUV260" s="29"/>
      <c r="VUW260" s="29"/>
      <c r="VUX260" s="29"/>
      <c r="VUY260" s="29"/>
      <c r="VUZ260" s="29"/>
      <c r="VVA260" s="29"/>
      <c r="VVB260" s="29"/>
      <c r="VVC260" s="29"/>
      <c r="VVD260" s="29"/>
      <c r="VVE260" s="29"/>
      <c r="VVF260" s="29"/>
      <c r="VVG260" s="29"/>
      <c r="VVH260" s="29"/>
      <c r="VVI260" s="29"/>
      <c r="VVJ260" s="29"/>
      <c r="VVK260" s="29"/>
      <c r="VVL260" s="29"/>
      <c r="VVM260" s="29"/>
      <c r="VVN260" s="29"/>
      <c r="VVO260" s="29"/>
      <c r="VVP260" s="29"/>
      <c r="VVQ260" s="29"/>
      <c r="VVR260" s="29"/>
      <c r="VVS260" s="29"/>
      <c r="VVT260" s="29"/>
      <c r="VVU260" s="29"/>
      <c r="VVV260" s="29"/>
      <c r="VVW260" s="29"/>
      <c r="VVX260" s="29"/>
      <c r="VVY260" s="29"/>
      <c r="VVZ260" s="29"/>
      <c r="VWA260" s="29"/>
      <c r="VWB260" s="29"/>
      <c r="VWC260" s="29"/>
      <c r="VWD260" s="29"/>
      <c r="VWE260" s="29"/>
      <c r="VWF260" s="29"/>
      <c r="VWG260" s="29"/>
      <c r="VWH260" s="29"/>
      <c r="VWI260" s="29"/>
      <c r="VWJ260" s="29"/>
      <c r="VWK260" s="29"/>
      <c r="VWL260" s="29"/>
      <c r="VWM260" s="29"/>
      <c r="VWN260" s="29"/>
      <c r="VWO260" s="29"/>
      <c r="VWP260" s="29"/>
      <c r="VWQ260" s="29"/>
      <c r="VWR260" s="29"/>
      <c r="VWS260" s="29"/>
      <c r="VWT260" s="29"/>
      <c r="VWU260" s="29"/>
      <c r="VWV260" s="29"/>
      <c r="VWW260" s="29"/>
      <c r="VWX260" s="29"/>
      <c r="VWY260" s="29"/>
      <c r="VWZ260" s="29"/>
      <c r="VXA260" s="29"/>
      <c r="VXB260" s="29"/>
      <c r="VXC260" s="29"/>
      <c r="VXD260" s="29"/>
      <c r="VXE260" s="29"/>
      <c r="VXF260" s="29"/>
      <c r="VXG260" s="29"/>
      <c r="VXH260" s="29"/>
      <c r="VXI260" s="29"/>
      <c r="VXJ260" s="29"/>
      <c r="VXK260" s="29"/>
      <c r="VXL260" s="29"/>
      <c r="VXM260" s="29"/>
      <c r="VXN260" s="29"/>
      <c r="VXO260" s="29"/>
      <c r="VXP260" s="29"/>
      <c r="VXQ260" s="29"/>
      <c r="VXR260" s="29"/>
      <c r="VXS260" s="29"/>
      <c r="VXT260" s="29"/>
      <c r="VXU260" s="29"/>
      <c r="VXV260" s="29"/>
      <c r="VXW260" s="29"/>
      <c r="VXX260" s="29"/>
      <c r="VXY260" s="29"/>
      <c r="VXZ260" s="29"/>
      <c r="VYA260" s="29"/>
      <c r="VYB260" s="29"/>
      <c r="VYC260" s="29"/>
      <c r="VYD260" s="29"/>
      <c r="VYE260" s="29"/>
      <c r="VYF260" s="29"/>
      <c r="VYG260" s="29"/>
      <c r="VYH260" s="29"/>
      <c r="VYI260" s="29"/>
      <c r="VYJ260" s="29"/>
      <c r="VYK260" s="29"/>
      <c r="VYL260" s="29"/>
      <c r="VYM260" s="29"/>
      <c r="VYN260" s="29"/>
      <c r="VYO260" s="29"/>
      <c r="VYP260" s="29"/>
      <c r="VYQ260" s="29"/>
      <c r="VYR260" s="29"/>
      <c r="VYS260" s="29"/>
      <c r="VYT260" s="29"/>
      <c r="VYU260" s="29"/>
      <c r="VYV260" s="29"/>
      <c r="VYW260" s="29"/>
      <c r="VYX260" s="29"/>
      <c r="VYY260" s="29"/>
      <c r="VYZ260" s="29"/>
      <c r="VZA260" s="29"/>
      <c r="VZB260" s="29"/>
      <c r="VZC260" s="29"/>
      <c r="VZD260" s="29"/>
      <c r="VZE260" s="29"/>
      <c r="VZF260" s="29"/>
      <c r="VZG260" s="29"/>
      <c r="VZH260" s="29"/>
      <c r="VZI260" s="29"/>
      <c r="VZJ260" s="29"/>
      <c r="VZK260" s="29"/>
      <c r="VZL260" s="29"/>
      <c r="VZM260" s="29"/>
      <c r="VZN260" s="29"/>
      <c r="VZO260" s="29"/>
      <c r="VZP260" s="29"/>
      <c r="VZQ260" s="29"/>
      <c r="VZR260" s="29"/>
      <c r="VZS260" s="29"/>
      <c r="VZT260" s="29"/>
      <c r="VZU260" s="29"/>
      <c r="VZV260" s="29"/>
      <c r="VZW260" s="29"/>
      <c r="VZX260" s="29"/>
      <c r="VZY260" s="29"/>
      <c r="VZZ260" s="29"/>
      <c r="WAA260" s="29"/>
      <c r="WAB260" s="29"/>
      <c r="WAC260" s="29"/>
      <c r="WAD260" s="29"/>
      <c r="WAE260" s="29"/>
      <c r="WAF260" s="29"/>
      <c r="WAG260" s="29"/>
      <c r="WAH260" s="29"/>
      <c r="WAI260" s="29"/>
      <c r="WAJ260" s="29"/>
      <c r="WAK260" s="29"/>
      <c r="WAL260" s="29"/>
      <c r="WAM260" s="29"/>
      <c r="WAN260" s="29"/>
      <c r="WAO260" s="29"/>
      <c r="WAP260" s="29"/>
      <c r="WAQ260" s="29"/>
      <c r="WAR260" s="29"/>
      <c r="WAS260" s="29"/>
      <c r="WAT260" s="29"/>
      <c r="WAU260" s="29"/>
      <c r="WAV260" s="29"/>
      <c r="WAW260" s="29"/>
      <c r="WAX260" s="29"/>
      <c r="WAY260" s="29"/>
      <c r="WAZ260" s="29"/>
      <c r="WBA260" s="29"/>
      <c r="WBB260" s="29"/>
      <c r="WBC260" s="29"/>
      <c r="WBD260" s="29"/>
      <c r="WBE260" s="29"/>
      <c r="WBF260" s="29"/>
      <c r="WBG260" s="29"/>
      <c r="WBH260" s="29"/>
      <c r="WBI260" s="29"/>
      <c r="WBJ260" s="29"/>
      <c r="WBK260" s="29"/>
      <c r="WBL260" s="29"/>
      <c r="WBM260" s="29"/>
      <c r="WBN260" s="29"/>
      <c r="WBO260" s="29"/>
      <c r="WBP260" s="29"/>
      <c r="WBQ260" s="29"/>
      <c r="WBR260" s="29"/>
      <c r="WBS260" s="29"/>
      <c r="WBT260" s="29"/>
      <c r="WBU260" s="29"/>
      <c r="WBV260" s="29"/>
      <c r="WBW260" s="29"/>
      <c r="WBX260" s="29"/>
      <c r="WBY260" s="29"/>
      <c r="WBZ260" s="29"/>
      <c r="WCA260" s="29"/>
      <c r="WCB260" s="29"/>
      <c r="WCC260" s="29"/>
      <c r="WCD260" s="29"/>
      <c r="WCE260" s="29"/>
      <c r="WCF260" s="29"/>
      <c r="WCG260" s="29"/>
      <c r="WCH260" s="29"/>
      <c r="WCI260" s="29"/>
      <c r="WCJ260" s="29"/>
      <c r="WCK260" s="29"/>
      <c r="WCL260" s="29"/>
      <c r="WCM260" s="29"/>
      <c r="WCN260" s="29"/>
      <c r="WCO260" s="29"/>
      <c r="WCP260" s="29"/>
      <c r="WCQ260" s="29"/>
      <c r="WCR260" s="29"/>
      <c r="WCS260" s="29"/>
      <c r="WCT260" s="29"/>
      <c r="WCU260" s="29"/>
      <c r="WCV260" s="29"/>
      <c r="WCW260" s="29"/>
      <c r="WCX260" s="29"/>
      <c r="WCY260" s="29"/>
      <c r="WCZ260" s="29"/>
      <c r="WDA260" s="29"/>
      <c r="WDB260" s="29"/>
      <c r="WDC260" s="29"/>
      <c r="WDD260" s="29"/>
      <c r="WDE260" s="29"/>
      <c r="WDF260" s="29"/>
      <c r="WDG260" s="29"/>
      <c r="WDH260" s="29"/>
      <c r="WDI260" s="29"/>
      <c r="WDJ260" s="29"/>
      <c r="WDK260" s="29"/>
      <c r="WDL260" s="29"/>
      <c r="WDM260" s="29"/>
      <c r="WDN260" s="29"/>
      <c r="WDO260" s="29"/>
      <c r="WDP260" s="29"/>
      <c r="WDQ260" s="29"/>
      <c r="WDR260" s="29"/>
      <c r="WDS260" s="29"/>
      <c r="WDT260" s="29"/>
      <c r="WDU260" s="29"/>
      <c r="WDV260" s="29"/>
      <c r="WDW260" s="29"/>
      <c r="WDX260" s="29"/>
      <c r="WDY260" s="29"/>
      <c r="WDZ260" s="29"/>
      <c r="WEA260" s="29"/>
      <c r="WEB260" s="29"/>
      <c r="WEC260" s="29"/>
      <c r="WED260" s="29"/>
      <c r="WEE260" s="29"/>
      <c r="WEF260" s="29"/>
      <c r="WEG260" s="29"/>
      <c r="WEH260" s="29"/>
      <c r="WEI260" s="29"/>
      <c r="WEJ260" s="29"/>
      <c r="WEK260" s="29"/>
      <c r="WEL260" s="29"/>
      <c r="WEM260" s="29"/>
      <c r="WEN260" s="29"/>
      <c r="WEO260" s="29"/>
      <c r="WEP260" s="29"/>
      <c r="WEQ260" s="29"/>
      <c r="WER260" s="29"/>
      <c r="WES260" s="29"/>
      <c r="WET260" s="29"/>
      <c r="WEU260" s="29"/>
      <c r="WEV260" s="29"/>
      <c r="WEW260" s="29"/>
      <c r="WEX260" s="29"/>
      <c r="WEY260" s="29"/>
      <c r="WEZ260" s="29"/>
      <c r="WFA260" s="29"/>
      <c r="WFB260" s="29"/>
      <c r="WFC260" s="29"/>
      <c r="WFD260" s="29"/>
      <c r="WFE260" s="29"/>
      <c r="WFF260" s="29"/>
      <c r="WFG260" s="29"/>
      <c r="WFH260" s="29"/>
      <c r="WFI260" s="29"/>
      <c r="WFJ260" s="29"/>
      <c r="WFK260" s="29"/>
      <c r="WFL260" s="29"/>
      <c r="WFM260" s="29"/>
      <c r="WFN260" s="29"/>
      <c r="WFO260" s="29"/>
      <c r="WFP260" s="29"/>
      <c r="WFQ260" s="29"/>
      <c r="WFR260" s="29"/>
      <c r="WFS260" s="29"/>
      <c r="WFT260" s="29"/>
      <c r="WFU260" s="29"/>
      <c r="WFV260" s="29"/>
      <c r="WFW260" s="29"/>
      <c r="WFX260" s="29"/>
      <c r="WFY260" s="29"/>
      <c r="WFZ260" s="29"/>
      <c r="WGA260" s="29"/>
      <c r="WGB260" s="29"/>
      <c r="WGC260" s="29"/>
      <c r="WGD260" s="29"/>
      <c r="WGE260" s="29"/>
      <c r="WGF260" s="29"/>
      <c r="WGG260" s="29"/>
      <c r="WGH260" s="29"/>
      <c r="WGI260" s="29"/>
      <c r="WGJ260" s="29"/>
      <c r="WGK260" s="29"/>
      <c r="WGL260" s="29"/>
      <c r="WGM260" s="29"/>
      <c r="WGN260" s="29"/>
      <c r="WGO260" s="29"/>
      <c r="WGP260" s="29"/>
      <c r="WGQ260" s="29"/>
      <c r="WGR260" s="29"/>
      <c r="WGS260" s="29"/>
      <c r="WGT260" s="29"/>
      <c r="WGU260" s="29"/>
      <c r="WGV260" s="29"/>
      <c r="WGW260" s="29"/>
      <c r="WGX260" s="29"/>
      <c r="WGY260" s="29"/>
      <c r="WGZ260" s="29"/>
      <c r="WHA260" s="29"/>
      <c r="WHB260" s="29"/>
      <c r="WHC260" s="29"/>
      <c r="WHD260" s="29"/>
      <c r="WHE260" s="29"/>
      <c r="WHF260" s="29"/>
      <c r="WHG260" s="29"/>
      <c r="WHH260" s="29"/>
      <c r="WHI260" s="29"/>
      <c r="WHJ260" s="29"/>
      <c r="WHK260" s="29"/>
      <c r="WHL260" s="29"/>
      <c r="WHM260" s="29"/>
      <c r="WHN260" s="29"/>
      <c r="WHO260" s="29"/>
      <c r="WHP260" s="29"/>
      <c r="WHQ260" s="29"/>
      <c r="WHR260" s="29"/>
      <c r="WHS260" s="29"/>
      <c r="WHT260" s="29"/>
      <c r="WHU260" s="29"/>
      <c r="WHV260" s="29"/>
      <c r="WHW260" s="29"/>
      <c r="WHX260" s="29"/>
      <c r="WHY260" s="29"/>
      <c r="WHZ260" s="29"/>
      <c r="WIA260" s="29"/>
      <c r="WIB260" s="29"/>
      <c r="WIC260" s="29"/>
      <c r="WID260" s="29"/>
      <c r="WIE260" s="29"/>
      <c r="WIF260" s="29"/>
      <c r="WIG260" s="29"/>
      <c r="WIH260" s="29"/>
      <c r="WII260" s="29"/>
      <c r="WIJ260" s="29"/>
      <c r="WIK260" s="29"/>
      <c r="WIL260" s="29"/>
      <c r="WIM260" s="29"/>
      <c r="WIN260" s="29"/>
      <c r="WIO260" s="29"/>
      <c r="WIP260" s="29"/>
      <c r="WIQ260" s="29"/>
      <c r="WIR260" s="29"/>
      <c r="WIS260" s="29"/>
      <c r="WIT260" s="29"/>
      <c r="WIU260" s="29"/>
      <c r="WIV260" s="29"/>
      <c r="WIW260" s="29"/>
      <c r="WIX260" s="29"/>
      <c r="WIY260" s="29"/>
      <c r="WIZ260" s="29"/>
      <c r="WJA260" s="29"/>
      <c r="WJB260" s="29"/>
      <c r="WJC260" s="29"/>
      <c r="WJD260" s="29"/>
      <c r="WJE260" s="29"/>
      <c r="WJF260" s="29"/>
      <c r="WJG260" s="29"/>
      <c r="WJH260" s="29"/>
      <c r="WJI260" s="29"/>
      <c r="WJJ260" s="29"/>
      <c r="WJK260" s="29"/>
      <c r="WJL260" s="29"/>
      <c r="WJM260" s="29"/>
      <c r="WJN260" s="29"/>
      <c r="WJO260" s="29"/>
      <c r="WJP260" s="29"/>
      <c r="WJQ260" s="29"/>
      <c r="WJR260" s="29"/>
      <c r="WJS260" s="29"/>
      <c r="WJT260" s="29"/>
      <c r="WJU260" s="29"/>
      <c r="WJV260" s="29"/>
      <c r="WJW260" s="29"/>
      <c r="WJX260" s="29"/>
      <c r="WJY260" s="29"/>
      <c r="WJZ260" s="29"/>
      <c r="WKA260" s="29"/>
      <c r="WKB260" s="29"/>
      <c r="WKC260" s="29"/>
      <c r="WKD260" s="29"/>
      <c r="WKE260" s="29"/>
      <c r="WKF260" s="29"/>
      <c r="WKG260" s="29"/>
      <c r="WKH260" s="29"/>
      <c r="WKI260" s="29"/>
      <c r="WKJ260" s="29"/>
      <c r="WKK260" s="29"/>
      <c r="WKL260" s="29"/>
      <c r="WKM260" s="29"/>
      <c r="WKN260" s="29"/>
      <c r="WKO260" s="29"/>
      <c r="WKP260" s="29"/>
      <c r="WKQ260" s="29"/>
      <c r="WKR260" s="29"/>
      <c r="WKS260" s="29"/>
      <c r="WKT260" s="29"/>
      <c r="WKU260" s="29"/>
      <c r="WKV260" s="29"/>
      <c r="WKW260" s="29"/>
      <c r="WKX260" s="29"/>
      <c r="WKY260" s="29"/>
      <c r="WKZ260" s="29"/>
      <c r="WLA260" s="29"/>
      <c r="WLB260" s="29"/>
      <c r="WLC260" s="29"/>
      <c r="WLD260" s="29"/>
      <c r="WLE260" s="29"/>
      <c r="WLF260" s="29"/>
      <c r="WLG260" s="29"/>
      <c r="WLH260" s="29"/>
      <c r="WLI260" s="29"/>
      <c r="WLJ260" s="29"/>
      <c r="WLK260" s="29"/>
      <c r="WLL260" s="29"/>
      <c r="WLM260" s="29"/>
      <c r="WLN260" s="29"/>
      <c r="WLO260" s="29"/>
      <c r="WLP260" s="29"/>
      <c r="WLQ260" s="29"/>
      <c r="WLR260" s="29"/>
      <c r="WLS260" s="29"/>
      <c r="WLT260" s="29"/>
      <c r="WLU260" s="29"/>
      <c r="WLV260" s="29"/>
      <c r="WLW260" s="29"/>
      <c r="WLX260" s="29"/>
      <c r="WLY260" s="29"/>
      <c r="WLZ260" s="29"/>
      <c r="WMA260" s="29"/>
      <c r="WMB260" s="29"/>
      <c r="WMC260" s="29"/>
      <c r="WMD260" s="29"/>
      <c r="WME260" s="29"/>
      <c r="WMF260" s="29"/>
      <c r="WMG260" s="29"/>
      <c r="WMH260" s="29"/>
      <c r="WMI260" s="29"/>
      <c r="WMJ260" s="29"/>
      <c r="WMK260" s="29"/>
      <c r="WML260" s="29"/>
      <c r="WMM260" s="29"/>
      <c r="WMN260" s="29"/>
      <c r="WMO260" s="29"/>
      <c r="WMP260" s="29"/>
      <c r="WMQ260" s="29"/>
      <c r="WMR260" s="29"/>
      <c r="WMS260" s="29"/>
      <c r="WMT260" s="29"/>
      <c r="WMU260" s="29"/>
      <c r="WMV260" s="29"/>
      <c r="WMW260" s="29"/>
      <c r="WMX260" s="29"/>
      <c r="WMY260" s="29"/>
      <c r="WMZ260" s="29"/>
      <c r="WNA260" s="29"/>
      <c r="WNB260" s="29"/>
      <c r="WNC260" s="29"/>
      <c r="WND260" s="29"/>
      <c r="WNE260" s="29"/>
      <c r="WNF260" s="29"/>
      <c r="WNG260" s="29"/>
      <c r="WNH260" s="29"/>
      <c r="WNI260" s="29"/>
      <c r="WNJ260" s="29"/>
      <c r="WNK260" s="29"/>
      <c r="WNL260" s="29"/>
      <c r="WNM260" s="29"/>
      <c r="WNN260" s="29"/>
      <c r="WNO260" s="29"/>
      <c r="WNP260" s="29"/>
      <c r="WNQ260" s="29"/>
      <c r="WNR260" s="29"/>
      <c r="WNS260" s="29"/>
      <c r="WNT260" s="29"/>
      <c r="WNU260" s="29"/>
      <c r="WNV260" s="29"/>
      <c r="WNW260" s="29"/>
      <c r="WNX260" s="29"/>
      <c r="WNY260" s="29"/>
      <c r="WNZ260" s="29"/>
      <c r="WOA260" s="29"/>
      <c r="WOB260" s="29"/>
      <c r="WOC260" s="29"/>
      <c r="WOD260" s="29"/>
      <c r="WOE260" s="29"/>
      <c r="WOF260" s="29"/>
      <c r="WOG260" s="29"/>
      <c r="WOH260" s="29"/>
      <c r="WOI260" s="29"/>
      <c r="WOJ260" s="29"/>
      <c r="WOK260" s="29"/>
      <c r="WOL260" s="29"/>
      <c r="WOM260" s="29"/>
      <c r="WON260" s="29"/>
      <c r="WOO260" s="29"/>
      <c r="WOP260" s="29"/>
      <c r="WOQ260" s="29"/>
      <c r="WOR260" s="29"/>
      <c r="WOS260" s="29"/>
      <c r="WOT260" s="29"/>
      <c r="WOU260" s="29"/>
      <c r="WOV260" s="29"/>
      <c r="WOW260" s="29"/>
      <c r="WOX260" s="29"/>
      <c r="WOY260" s="29"/>
      <c r="WOZ260" s="29"/>
      <c r="WPA260" s="29"/>
      <c r="WPB260" s="29"/>
      <c r="WPC260" s="29"/>
      <c r="WPD260" s="29"/>
      <c r="WPE260" s="29"/>
      <c r="WPF260" s="29"/>
      <c r="WPG260" s="29"/>
      <c r="WPH260" s="29"/>
      <c r="WPI260" s="29"/>
      <c r="WPJ260" s="29"/>
      <c r="WPK260" s="29"/>
      <c r="WPL260" s="29"/>
      <c r="WPM260" s="29"/>
      <c r="WPN260" s="29"/>
      <c r="WPO260" s="29"/>
      <c r="WPP260" s="29"/>
      <c r="WPQ260" s="29"/>
      <c r="WPR260" s="29"/>
      <c r="WPS260" s="29"/>
      <c r="WPT260" s="29"/>
      <c r="WPU260" s="29"/>
      <c r="WPV260" s="29"/>
      <c r="WPW260" s="29"/>
      <c r="WPX260" s="29"/>
      <c r="WPY260" s="29"/>
      <c r="WPZ260" s="29"/>
      <c r="WQA260" s="29"/>
      <c r="WQB260" s="29"/>
      <c r="WQC260" s="29"/>
      <c r="WQD260" s="29"/>
      <c r="WQE260" s="29"/>
      <c r="WQF260" s="29"/>
      <c r="WQG260" s="29"/>
      <c r="WQH260" s="29"/>
      <c r="WQI260" s="29"/>
      <c r="WQJ260" s="29"/>
      <c r="WQK260" s="29"/>
      <c r="WQL260" s="29"/>
      <c r="WQM260" s="29"/>
      <c r="WQN260" s="29"/>
      <c r="WQO260" s="29"/>
      <c r="WQP260" s="29"/>
      <c r="WQQ260" s="29"/>
      <c r="WQR260" s="29"/>
      <c r="WQS260" s="29"/>
      <c r="WQT260" s="29"/>
      <c r="WQU260" s="29"/>
      <c r="WQV260" s="29"/>
      <c r="WQW260" s="29"/>
      <c r="WQX260" s="29"/>
      <c r="WQY260" s="29"/>
      <c r="WQZ260" s="29"/>
      <c r="WRA260" s="29"/>
      <c r="WRB260" s="29"/>
      <c r="WRC260" s="29"/>
      <c r="WRD260" s="29"/>
      <c r="WRE260" s="29"/>
      <c r="WRF260" s="29"/>
      <c r="WRG260" s="29"/>
      <c r="WRH260" s="29"/>
      <c r="WRI260" s="29"/>
      <c r="WRJ260" s="29"/>
      <c r="WRK260" s="29"/>
      <c r="WRL260" s="29"/>
      <c r="WRM260" s="29"/>
      <c r="WRN260" s="29"/>
      <c r="WRO260" s="29"/>
      <c r="WRP260" s="29"/>
      <c r="WRQ260" s="29"/>
      <c r="WRR260" s="29"/>
      <c r="WRS260" s="29"/>
      <c r="WRT260" s="29"/>
      <c r="WRU260" s="29"/>
      <c r="WRV260" s="29"/>
      <c r="WRW260" s="29"/>
      <c r="WRX260" s="29"/>
      <c r="WRY260" s="29"/>
      <c r="WRZ260" s="29"/>
      <c r="WSA260" s="29"/>
      <c r="WSB260" s="29"/>
      <c r="WSC260" s="29"/>
      <c r="WSD260" s="29"/>
      <c r="WSE260" s="29"/>
      <c r="WSF260" s="29"/>
      <c r="WSG260" s="29"/>
      <c r="WSH260" s="29"/>
      <c r="WSI260" s="29"/>
      <c r="WSJ260" s="29"/>
      <c r="WSK260" s="29"/>
      <c r="WSL260" s="29"/>
      <c r="WSM260" s="29"/>
      <c r="WSN260" s="29"/>
      <c r="WSO260" s="29"/>
      <c r="WSP260" s="29"/>
      <c r="WSQ260" s="29"/>
      <c r="WSR260" s="29"/>
      <c r="WSS260" s="29"/>
      <c r="WST260" s="29"/>
      <c r="WSU260" s="29"/>
      <c r="WSV260" s="29"/>
      <c r="WSW260" s="29"/>
      <c r="WSX260" s="29"/>
      <c r="WSY260" s="29"/>
      <c r="WSZ260" s="29"/>
      <c r="WTA260" s="29"/>
      <c r="WTB260" s="29"/>
      <c r="WTC260" s="29"/>
      <c r="WTD260" s="29"/>
      <c r="WTE260" s="29"/>
      <c r="WTF260" s="29"/>
      <c r="WTG260" s="29"/>
      <c r="WTH260" s="29"/>
      <c r="WTI260" s="29"/>
      <c r="WTJ260" s="29"/>
      <c r="WTK260" s="29"/>
      <c r="WTL260" s="29"/>
      <c r="WTM260" s="29"/>
      <c r="WTN260" s="29"/>
      <c r="WTO260" s="29"/>
      <c r="WTP260" s="29"/>
      <c r="WTQ260" s="29"/>
      <c r="WTR260" s="29"/>
      <c r="WTS260" s="29"/>
      <c r="WTT260" s="29"/>
      <c r="WTU260" s="29"/>
      <c r="WTV260" s="29"/>
      <c r="WTW260" s="29"/>
      <c r="WTX260" s="29"/>
      <c r="WTY260" s="29"/>
      <c r="WTZ260" s="29"/>
      <c r="WUA260" s="29"/>
      <c r="WUB260" s="29"/>
      <c r="WUC260" s="29"/>
      <c r="WUD260" s="29"/>
      <c r="WUE260" s="29"/>
      <c r="WUF260" s="29"/>
      <c r="WUG260" s="29"/>
      <c r="WUH260" s="29"/>
      <c r="WUI260" s="29"/>
      <c r="WUJ260" s="29"/>
      <c r="WUK260" s="29"/>
      <c r="WUL260" s="29"/>
      <c r="WUM260" s="29"/>
      <c r="WUN260" s="29"/>
      <c r="WUO260" s="29"/>
      <c r="WUP260" s="29"/>
      <c r="WUQ260" s="29"/>
      <c r="WUR260" s="29"/>
      <c r="WUS260" s="29"/>
      <c r="WUT260" s="29"/>
      <c r="WUU260" s="29"/>
      <c r="WUV260" s="29"/>
      <c r="WUW260" s="29"/>
      <c r="WUX260" s="29"/>
      <c r="WUY260" s="29"/>
      <c r="WUZ260" s="29"/>
      <c r="WVA260" s="29"/>
      <c r="WVB260" s="29"/>
      <c r="WVC260" s="29"/>
      <c r="WVD260" s="29"/>
      <c r="WVE260" s="29"/>
      <c r="WVF260" s="29"/>
      <c r="WVG260" s="29"/>
      <c r="WVH260" s="29"/>
      <c r="WVI260" s="29"/>
      <c r="WVJ260" s="29"/>
      <c r="WVK260" s="29"/>
      <c r="WVL260" s="29"/>
      <c r="WVM260" s="29"/>
      <c r="WVN260" s="29"/>
      <c r="WVO260" s="29"/>
      <c r="WVP260" s="29"/>
      <c r="WVQ260" s="29"/>
      <c r="WVR260" s="29"/>
      <c r="WVS260" s="29"/>
      <c r="WVT260" s="29"/>
      <c r="WVU260" s="29"/>
      <c r="WVV260" s="29"/>
      <c r="WVW260" s="29"/>
      <c r="WVX260" s="29"/>
      <c r="WVY260" s="29"/>
      <c r="WVZ260" s="29"/>
      <c r="WWA260" s="29"/>
      <c r="WWB260" s="29"/>
      <c r="WWC260" s="29"/>
      <c r="WWD260" s="29"/>
      <c r="WWE260" s="29"/>
      <c r="WWF260" s="29"/>
      <c r="WWG260" s="29"/>
      <c r="WWH260" s="29"/>
      <c r="WWI260" s="29"/>
      <c r="WWJ260" s="29"/>
      <c r="WWK260" s="29"/>
      <c r="WWL260" s="29"/>
      <c r="WWM260" s="29"/>
      <c r="WWN260" s="29"/>
      <c r="WWO260" s="29"/>
      <c r="WWP260" s="29"/>
      <c r="WWQ260" s="29"/>
      <c r="WWR260" s="29"/>
      <c r="WWS260" s="29"/>
      <c r="WWT260" s="29"/>
      <c r="WWU260" s="29"/>
      <c r="WWV260" s="29"/>
      <c r="WWW260" s="29"/>
      <c r="WWX260" s="29"/>
      <c r="WWY260" s="29"/>
      <c r="WWZ260" s="29"/>
      <c r="WXA260" s="29"/>
      <c r="WXB260" s="29"/>
      <c r="WXC260" s="29"/>
      <c r="WXD260" s="29"/>
      <c r="WXE260" s="29"/>
      <c r="WXF260" s="29"/>
      <c r="WXG260" s="29"/>
      <c r="WXH260" s="29"/>
      <c r="WXI260" s="29"/>
      <c r="WXJ260" s="29"/>
      <c r="WXK260" s="29"/>
      <c r="WXL260" s="29"/>
      <c r="WXM260" s="29"/>
      <c r="WXN260" s="29"/>
      <c r="WXO260" s="29"/>
      <c r="WXP260" s="29"/>
      <c r="WXQ260" s="29"/>
      <c r="WXR260" s="29"/>
      <c r="WXS260" s="29"/>
      <c r="WXT260" s="29"/>
      <c r="WXU260" s="29"/>
      <c r="WXV260" s="29"/>
      <c r="WXW260" s="29"/>
      <c r="WXX260" s="29"/>
      <c r="WXY260" s="29"/>
      <c r="WXZ260" s="29"/>
      <c r="WYA260" s="29"/>
      <c r="WYB260" s="29"/>
      <c r="WYC260" s="29"/>
      <c r="WYD260" s="29"/>
      <c r="WYE260" s="29"/>
      <c r="WYF260" s="29"/>
      <c r="WYG260" s="29"/>
      <c r="WYH260" s="29"/>
      <c r="WYI260" s="29"/>
      <c r="WYJ260" s="29"/>
      <c r="WYK260" s="29"/>
      <c r="WYL260" s="29"/>
      <c r="WYM260" s="29"/>
      <c r="WYN260" s="29"/>
      <c r="WYO260" s="29"/>
      <c r="WYP260" s="29"/>
      <c r="WYQ260" s="29"/>
      <c r="WYR260" s="29"/>
      <c r="WYS260" s="29"/>
      <c r="WYT260" s="29"/>
      <c r="WYU260" s="29"/>
      <c r="WYV260" s="29"/>
      <c r="WYW260" s="29"/>
      <c r="WYX260" s="29"/>
      <c r="WYY260" s="29"/>
      <c r="WYZ260" s="29"/>
      <c r="WZA260" s="29"/>
      <c r="WZB260" s="29"/>
      <c r="WZC260" s="29"/>
      <c r="WZD260" s="29"/>
      <c r="WZE260" s="29"/>
      <c r="WZF260" s="29"/>
      <c r="WZG260" s="29"/>
      <c r="WZH260" s="29"/>
      <c r="WZI260" s="29"/>
      <c r="WZJ260" s="29"/>
      <c r="WZK260" s="29"/>
      <c r="WZL260" s="29"/>
      <c r="WZM260" s="29"/>
      <c r="WZN260" s="29"/>
      <c r="WZO260" s="29"/>
      <c r="WZP260" s="29"/>
      <c r="WZQ260" s="29"/>
      <c r="WZR260" s="29"/>
      <c r="WZS260" s="29"/>
      <c r="WZT260" s="29"/>
      <c r="WZU260" s="29"/>
      <c r="WZV260" s="29"/>
      <c r="WZW260" s="29"/>
      <c r="WZX260" s="29"/>
      <c r="WZY260" s="29"/>
      <c r="WZZ260" s="29"/>
      <c r="XAA260" s="29"/>
      <c r="XAB260" s="29"/>
      <c r="XAC260" s="29"/>
      <c r="XAD260" s="29"/>
      <c r="XAE260" s="29"/>
      <c r="XAF260" s="29"/>
      <c r="XAG260" s="29"/>
      <c r="XAH260" s="29"/>
      <c r="XAI260" s="29"/>
      <c r="XAJ260" s="29"/>
      <c r="XAK260" s="29"/>
      <c r="XAL260" s="29"/>
      <c r="XAM260" s="29"/>
      <c r="XAN260" s="29"/>
      <c r="XAO260" s="29"/>
      <c r="XAP260" s="29"/>
      <c r="XAQ260" s="29"/>
      <c r="XAR260" s="29"/>
      <c r="XAS260" s="29"/>
      <c r="XAT260" s="29"/>
      <c r="XAU260" s="29"/>
      <c r="XAV260" s="29"/>
      <c r="XAW260" s="29"/>
      <c r="XAX260" s="29"/>
      <c r="XAY260" s="29"/>
      <c r="XAZ260" s="29"/>
      <c r="XBA260" s="29"/>
      <c r="XBB260" s="29"/>
      <c r="XBC260" s="29"/>
      <c r="XBD260" s="29"/>
      <c r="XBE260" s="29"/>
      <c r="XBF260" s="29"/>
      <c r="XBG260" s="29"/>
      <c r="XBH260" s="29"/>
      <c r="XBI260" s="29"/>
      <c r="XBJ260" s="29"/>
      <c r="XBK260" s="29"/>
      <c r="XBL260" s="29"/>
      <c r="XBM260" s="29"/>
      <c r="XBN260" s="29"/>
      <c r="XBO260" s="29"/>
      <c r="XBP260" s="29"/>
      <c r="XBQ260" s="29"/>
      <c r="XBR260" s="29"/>
      <c r="XBS260" s="29"/>
      <c r="XBT260" s="29"/>
      <c r="XBU260" s="29"/>
      <c r="XBV260" s="29"/>
      <c r="XBW260" s="29"/>
      <c r="XBX260" s="29"/>
      <c r="XBY260" s="29"/>
      <c r="XBZ260" s="29"/>
      <c r="XCA260" s="29"/>
      <c r="XCB260" s="29"/>
      <c r="XCC260" s="29"/>
      <c r="XCD260" s="29"/>
      <c r="XCE260" s="29"/>
      <c r="XCF260" s="29"/>
      <c r="XCG260" s="29"/>
      <c r="XCH260" s="29"/>
      <c r="XCI260" s="29"/>
      <c r="XCJ260" s="29"/>
      <c r="XCK260" s="29"/>
      <c r="XCL260" s="29"/>
      <c r="XCM260" s="29"/>
      <c r="XCN260" s="29"/>
      <c r="XCO260" s="29"/>
      <c r="XCP260" s="29"/>
      <c r="XCQ260" s="29"/>
      <c r="XCR260" s="29"/>
      <c r="XCS260" s="29"/>
      <c r="XCT260" s="29"/>
      <c r="XCU260" s="29"/>
      <c r="XCV260" s="29"/>
      <c r="XCW260" s="29"/>
      <c r="XCX260" s="29"/>
      <c r="XCY260" s="29"/>
      <c r="XCZ260" s="29"/>
      <c r="XDA260" s="29"/>
      <c r="XDB260" s="29"/>
      <c r="XDC260" s="29"/>
      <c r="XDD260" s="29"/>
      <c r="XDE260" s="29"/>
      <c r="XDF260" s="29"/>
      <c r="XDG260" s="29"/>
      <c r="XDH260" s="29"/>
      <c r="XDI260" s="29"/>
      <c r="XDJ260" s="29"/>
      <c r="XDK260" s="29"/>
      <c r="XDL260" s="29"/>
      <c r="XDM260" s="29"/>
      <c r="XDN260" s="29"/>
      <c r="XDO260" s="29"/>
      <c r="XDP260" s="29"/>
      <c r="XDQ260" s="29"/>
      <c r="XDR260" s="29"/>
      <c r="XDS260" s="29"/>
      <c r="XDT260" s="29"/>
      <c r="XDU260" s="29"/>
      <c r="XDV260" s="29"/>
      <c r="XDW260" s="29"/>
      <c r="XDX260" s="29"/>
      <c r="XDY260" s="29"/>
      <c r="XDZ260" s="29"/>
      <c r="XEA260" s="29"/>
      <c r="XEB260" s="29"/>
      <c r="XEC260" s="29"/>
      <c r="XED260" s="29"/>
      <c r="XEE260" s="29"/>
      <c r="XEF260" s="29"/>
      <c r="XEG260" s="29"/>
      <c r="XEH260" s="29"/>
      <c r="XEI260" s="29"/>
      <c r="XEJ260" s="29"/>
      <c r="XEK260" s="29"/>
      <c r="XEL260" s="29"/>
      <c r="XEM260" s="29"/>
      <c r="XEN260" s="29"/>
      <c r="XEO260" s="29"/>
      <c r="XEP260" s="29"/>
      <c r="XEQ260" s="29"/>
      <c r="XER260" s="29"/>
      <c r="XES260" s="29"/>
      <c r="XET260" s="29"/>
      <c r="XEU260" s="29"/>
      <c r="XEV260" s="29"/>
      <c r="XEW260" s="29"/>
      <c r="XEX260" s="29"/>
      <c r="XEY260" s="29"/>
      <c r="XEZ260" s="29"/>
      <c r="XFA260" s="29"/>
      <c r="XFB260" s="29"/>
      <c r="XFC260" s="29"/>
      <c r="XFD260" s="29"/>
    </row>
    <row r="261" spans="1:16384" s="38" customFormat="1">
      <c r="A261" s="3" t="s">
        <v>215</v>
      </c>
      <c r="B261" s="3" t="s">
        <v>216</v>
      </c>
      <c r="C261" s="111" t="s">
        <v>12</v>
      </c>
      <c r="D261" s="29" t="s">
        <v>1632</v>
      </c>
      <c r="E261" s="29" t="s">
        <v>1633</v>
      </c>
      <c r="F261" s="29" t="s">
        <v>1626</v>
      </c>
      <c r="G261" s="29" t="s">
        <v>1627</v>
      </c>
      <c r="H261" s="29" t="s">
        <v>1624</v>
      </c>
      <c r="I261" s="72">
        <v>22415</v>
      </c>
      <c r="J261" s="72">
        <v>3362.25</v>
      </c>
      <c r="K261" s="103">
        <f t="shared" si="0"/>
        <v>19052.75</v>
      </c>
      <c r="L261" s="72"/>
      <c r="M261" s="72"/>
      <c r="N261" s="72"/>
      <c r="O261" s="72"/>
      <c r="P261" s="72"/>
      <c r="Q261" s="72"/>
      <c r="R261" s="72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  <c r="CH261" s="29"/>
      <c r="CI261" s="29"/>
      <c r="CJ261" s="29"/>
      <c r="CK261" s="29"/>
      <c r="CL261" s="29"/>
      <c r="CM261" s="29"/>
      <c r="CN261" s="29"/>
      <c r="CO261" s="29"/>
      <c r="CP261" s="29"/>
      <c r="CQ261" s="29"/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  <c r="DB261" s="29"/>
      <c r="DC261" s="29"/>
      <c r="DD261" s="29"/>
      <c r="DE261" s="29"/>
      <c r="DF261" s="29"/>
      <c r="DG261" s="29"/>
      <c r="DH261" s="29"/>
      <c r="DI261" s="29"/>
      <c r="DJ261" s="29"/>
      <c r="DK261" s="29"/>
      <c r="DL261" s="29"/>
      <c r="DM261" s="29"/>
      <c r="DN261" s="29"/>
      <c r="DO261" s="29"/>
      <c r="DP261" s="29"/>
      <c r="DQ261" s="29"/>
      <c r="DR261" s="29"/>
      <c r="DS261" s="29"/>
      <c r="DT261" s="29"/>
      <c r="DU261" s="29"/>
      <c r="DV261" s="29"/>
      <c r="DW261" s="29"/>
      <c r="DX261" s="29"/>
      <c r="DY261" s="29"/>
      <c r="DZ261" s="29"/>
      <c r="EA261" s="29"/>
      <c r="EB261" s="29"/>
      <c r="EC261" s="29"/>
      <c r="ED261" s="29"/>
      <c r="EE261" s="29"/>
      <c r="EF261" s="29"/>
      <c r="EG261" s="29"/>
      <c r="EH261" s="29"/>
      <c r="EI261" s="29"/>
      <c r="EJ261" s="29"/>
      <c r="EK261" s="29"/>
      <c r="EL261" s="29"/>
      <c r="EM261" s="29"/>
      <c r="EN261" s="29"/>
      <c r="EO261" s="29"/>
      <c r="EP261" s="29"/>
      <c r="EQ261" s="29"/>
      <c r="ER261" s="29"/>
      <c r="ES261" s="29"/>
      <c r="ET261" s="29"/>
      <c r="EU261" s="29"/>
      <c r="EV261" s="29"/>
      <c r="EW261" s="29"/>
      <c r="EX261" s="29"/>
      <c r="EY261" s="29"/>
      <c r="EZ261" s="29"/>
      <c r="FA261" s="29"/>
      <c r="FB261" s="29"/>
      <c r="FC261" s="29"/>
      <c r="FD261" s="29"/>
      <c r="FE261" s="29"/>
      <c r="FF261" s="29"/>
      <c r="FG261" s="29"/>
      <c r="FH261" s="29"/>
      <c r="FI261" s="29"/>
      <c r="FJ261" s="29"/>
      <c r="FK261" s="29"/>
      <c r="FL261" s="29"/>
      <c r="FM261" s="29"/>
      <c r="FN261" s="29"/>
      <c r="FO261" s="29"/>
      <c r="FP261" s="29"/>
      <c r="FQ261" s="29"/>
      <c r="FR261" s="29"/>
      <c r="FS261" s="29"/>
      <c r="FT261" s="29"/>
      <c r="FU261" s="29"/>
      <c r="FV261" s="29"/>
      <c r="FW261" s="29"/>
      <c r="FX261" s="29"/>
      <c r="FY261" s="29"/>
      <c r="FZ261" s="29"/>
      <c r="GA261" s="29"/>
      <c r="GB261" s="29"/>
      <c r="GC261" s="29"/>
      <c r="GD261" s="29"/>
      <c r="GE261" s="29"/>
      <c r="GF261" s="29"/>
      <c r="GG261" s="29"/>
      <c r="GH261" s="29"/>
      <c r="GI261" s="29"/>
      <c r="GJ261" s="29"/>
      <c r="GK261" s="29"/>
      <c r="GL261" s="29"/>
      <c r="GM261" s="29"/>
      <c r="GN261" s="29"/>
      <c r="GO261" s="29"/>
      <c r="GP261" s="29"/>
      <c r="GQ261" s="29"/>
      <c r="GR261" s="29"/>
      <c r="GS261" s="29"/>
      <c r="GT261" s="29"/>
      <c r="GU261" s="29"/>
      <c r="GV261" s="29"/>
      <c r="GW261" s="29"/>
      <c r="GX261" s="29"/>
      <c r="GY261" s="29"/>
      <c r="GZ261" s="29"/>
      <c r="HA261" s="29"/>
      <c r="HB261" s="29"/>
      <c r="HC261" s="29"/>
      <c r="HD261" s="29"/>
      <c r="HE261" s="29"/>
      <c r="HF261" s="29"/>
      <c r="HG261" s="29"/>
      <c r="HH261" s="29"/>
      <c r="HI261" s="29"/>
      <c r="HJ261" s="29"/>
      <c r="HK261" s="29"/>
      <c r="HL261" s="29"/>
      <c r="HM261" s="29"/>
      <c r="HN261" s="29"/>
      <c r="HO261" s="29"/>
      <c r="HP261" s="29"/>
      <c r="HQ261" s="29"/>
      <c r="HR261" s="29"/>
      <c r="HS261" s="29"/>
      <c r="HT261" s="29"/>
      <c r="HU261" s="29"/>
      <c r="HV261" s="29"/>
      <c r="HW261" s="29"/>
      <c r="HX261" s="29"/>
      <c r="HY261" s="29"/>
      <c r="HZ261" s="29"/>
      <c r="IA261" s="29"/>
      <c r="IB261" s="29"/>
      <c r="IC261" s="29"/>
      <c r="ID261" s="29"/>
      <c r="IE261" s="29"/>
      <c r="IF261" s="29"/>
      <c r="IG261" s="29"/>
      <c r="IH261" s="29"/>
      <c r="II261" s="29"/>
      <c r="IJ261" s="29"/>
      <c r="IK261" s="29"/>
      <c r="IL261" s="29"/>
      <c r="IM261" s="29"/>
      <c r="IN261" s="29"/>
      <c r="IO261" s="29"/>
      <c r="IP261" s="29"/>
      <c r="IQ261" s="29"/>
      <c r="IR261" s="29"/>
      <c r="IS261" s="29"/>
      <c r="IT261" s="29"/>
      <c r="IU261" s="29"/>
      <c r="IV261" s="29"/>
      <c r="IW261" s="29"/>
      <c r="IX261" s="29"/>
      <c r="IY261" s="29"/>
      <c r="IZ261" s="29"/>
      <c r="JA261" s="29"/>
      <c r="JB261" s="29"/>
      <c r="JC261" s="29"/>
      <c r="JD261" s="29"/>
      <c r="JE261" s="29"/>
      <c r="JF261" s="29"/>
      <c r="JG261" s="29"/>
      <c r="JH261" s="29"/>
      <c r="JI261" s="29"/>
      <c r="JJ261" s="29"/>
      <c r="JK261" s="29"/>
      <c r="JL261" s="29"/>
      <c r="JM261" s="29"/>
      <c r="JN261" s="29"/>
      <c r="JO261" s="29"/>
      <c r="JP261" s="29"/>
      <c r="JQ261" s="29"/>
      <c r="JR261" s="29"/>
      <c r="JS261" s="29"/>
      <c r="JT261" s="29"/>
      <c r="JU261" s="29"/>
      <c r="JV261" s="29"/>
      <c r="JW261" s="29"/>
      <c r="JX261" s="29"/>
      <c r="JY261" s="29"/>
      <c r="JZ261" s="29"/>
      <c r="KA261" s="29"/>
      <c r="KB261" s="29"/>
      <c r="KC261" s="29"/>
      <c r="KD261" s="29"/>
      <c r="KE261" s="29"/>
      <c r="KF261" s="29"/>
      <c r="KG261" s="29"/>
      <c r="KH261" s="29"/>
      <c r="KI261" s="29"/>
      <c r="KJ261" s="29"/>
      <c r="KK261" s="29"/>
      <c r="KL261" s="29"/>
      <c r="KM261" s="29"/>
      <c r="KN261" s="29"/>
      <c r="KO261" s="29"/>
      <c r="KP261" s="29"/>
      <c r="KQ261" s="29"/>
      <c r="KR261" s="29"/>
      <c r="KS261" s="29"/>
      <c r="KT261" s="29"/>
      <c r="KU261" s="29"/>
      <c r="KV261" s="29"/>
      <c r="KW261" s="29"/>
      <c r="KX261" s="29"/>
      <c r="KY261" s="29"/>
      <c r="KZ261" s="29"/>
      <c r="LA261" s="29"/>
      <c r="LB261" s="29"/>
      <c r="LC261" s="29"/>
      <c r="LD261" s="29"/>
      <c r="LE261" s="29"/>
      <c r="LF261" s="29"/>
      <c r="LG261" s="29"/>
      <c r="LH261" s="29"/>
      <c r="LI261" s="29"/>
      <c r="LJ261" s="29"/>
      <c r="LK261" s="29"/>
      <c r="LL261" s="29"/>
      <c r="LM261" s="29"/>
      <c r="LN261" s="29"/>
      <c r="LO261" s="29"/>
      <c r="LP261" s="29"/>
      <c r="LQ261" s="29"/>
      <c r="LR261" s="29"/>
      <c r="LS261" s="29"/>
      <c r="LT261" s="29"/>
      <c r="LU261" s="29"/>
      <c r="LV261" s="29"/>
      <c r="LW261" s="29"/>
      <c r="LX261" s="29"/>
      <c r="LY261" s="29"/>
      <c r="LZ261" s="29"/>
      <c r="MA261" s="29"/>
      <c r="MB261" s="29"/>
      <c r="MC261" s="29"/>
      <c r="MD261" s="29"/>
      <c r="ME261" s="29"/>
      <c r="MF261" s="29"/>
      <c r="MG261" s="29"/>
      <c r="MH261" s="29"/>
      <c r="MI261" s="29"/>
      <c r="MJ261" s="29"/>
      <c r="MK261" s="29"/>
      <c r="ML261" s="29"/>
      <c r="MM261" s="29"/>
      <c r="MN261" s="29"/>
      <c r="MO261" s="29"/>
      <c r="MP261" s="29"/>
      <c r="MQ261" s="29"/>
      <c r="MR261" s="29"/>
      <c r="MS261" s="29"/>
      <c r="MT261" s="29"/>
      <c r="MU261" s="29"/>
      <c r="MV261" s="29"/>
      <c r="MW261" s="29"/>
      <c r="MX261" s="29"/>
      <c r="MY261" s="29"/>
      <c r="MZ261" s="29"/>
      <c r="NA261" s="29"/>
      <c r="NB261" s="29"/>
      <c r="NC261" s="29"/>
      <c r="ND261" s="29"/>
      <c r="NE261" s="29"/>
      <c r="NF261" s="29"/>
      <c r="NG261" s="29"/>
      <c r="NH261" s="29"/>
      <c r="NI261" s="29"/>
      <c r="NJ261" s="29"/>
      <c r="NK261" s="29"/>
      <c r="NL261" s="29"/>
      <c r="NM261" s="29"/>
      <c r="NN261" s="29"/>
      <c r="NO261" s="29"/>
      <c r="NP261" s="29"/>
      <c r="NQ261" s="29"/>
      <c r="NR261" s="29"/>
      <c r="NS261" s="29"/>
      <c r="NT261" s="29"/>
      <c r="NU261" s="29"/>
      <c r="NV261" s="29"/>
      <c r="NW261" s="29"/>
      <c r="NX261" s="29"/>
      <c r="NY261" s="29"/>
      <c r="NZ261" s="29"/>
      <c r="OA261" s="29"/>
      <c r="OB261" s="29"/>
      <c r="OC261" s="29"/>
      <c r="OD261" s="29"/>
      <c r="OE261" s="29"/>
      <c r="OF261" s="29"/>
      <c r="OG261" s="29"/>
      <c r="OH261" s="29"/>
      <c r="OI261" s="29"/>
      <c r="OJ261" s="29"/>
      <c r="OK261" s="29"/>
      <c r="OL261" s="29"/>
      <c r="OM261" s="29"/>
      <c r="ON261" s="29"/>
      <c r="OO261" s="29"/>
      <c r="OP261" s="29"/>
      <c r="OQ261" s="29"/>
      <c r="OR261" s="29"/>
      <c r="OS261" s="29"/>
      <c r="OT261" s="29"/>
      <c r="OU261" s="29"/>
      <c r="OV261" s="29"/>
      <c r="OW261" s="29"/>
      <c r="OX261" s="29"/>
      <c r="OY261" s="29"/>
      <c r="OZ261" s="29"/>
      <c r="PA261" s="29"/>
      <c r="PB261" s="29"/>
      <c r="PC261" s="29"/>
      <c r="PD261" s="29"/>
      <c r="PE261" s="29"/>
      <c r="PF261" s="29"/>
      <c r="PG261" s="29"/>
      <c r="PH261" s="29"/>
      <c r="PI261" s="29"/>
      <c r="PJ261" s="29"/>
      <c r="PK261" s="29"/>
      <c r="PL261" s="29"/>
      <c r="PM261" s="29"/>
      <c r="PN261" s="29"/>
      <c r="PO261" s="29"/>
      <c r="PP261" s="29"/>
      <c r="PQ261" s="29"/>
      <c r="PR261" s="29"/>
      <c r="PS261" s="29"/>
      <c r="PT261" s="29"/>
      <c r="PU261" s="29"/>
      <c r="PV261" s="29"/>
      <c r="PW261" s="29"/>
      <c r="PX261" s="29"/>
      <c r="PY261" s="29"/>
      <c r="PZ261" s="29"/>
      <c r="QA261" s="29"/>
      <c r="QB261" s="29"/>
      <c r="QC261" s="29"/>
      <c r="QD261" s="29"/>
      <c r="QE261" s="29"/>
      <c r="QF261" s="29"/>
      <c r="QG261" s="29"/>
      <c r="QH261" s="29"/>
      <c r="QI261" s="29"/>
      <c r="QJ261" s="29"/>
      <c r="QK261" s="29"/>
      <c r="QL261" s="29"/>
      <c r="QM261" s="29"/>
      <c r="QN261" s="29"/>
      <c r="QO261" s="29"/>
      <c r="QP261" s="29"/>
      <c r="QQ261" s="29"/>
      <c r="QR261" s="29"/>
      <c r="QS261" s="29"/>
      <c r="QT261" s="29"/>
      <c r="QU261" s="29"/>
      <c r="QV261" s="29"/>
      <c r="QW261" s="29"/>
      <c r="QX261" s="29"/>
      <c r="QY261" s="29"/>
      <c r="QZ261" s="29"/>
      <c r="RA261" s="29"/>
      <c r="RB261" s="29"/>
      <c r="RC261" s="29"/>
      <c r="RD261" s="29"/>
      <c r="RE261" s="29"/>
      <c r="RF261" s="29"/>
      <c r="RG261" s="29"/>
      <c r="RH261" s="29"/>
      <c r="RI261" s="29"/>
      <c r="RJ261" s="29"/>
      <c r="RK261" s="29"/>
      <c r="RL261" s="29"/>
      <c r="RM261" s="29"/>
      <c r="RN261" s="29"/>
      <c r="RO261" s="29"/>
      <c r="RP261" s="29"/>
      <c r="RQ261" s="29"/>
      <c r="RR261" s="29"/>
      <c r="RS261" s="29"/>
      <c r="RT261" s="29"/>
      <c r="RU261" s="29"/>
      <c r="RV261" s="29"/>
      <c r="RW261" s="29"/>
      <c r="RX261" s="29"/>
      <c r="RY261" s="29"/>
      <c r="RZ261" s="29"/>
      <c r="SA261" s="29"/>
      <c r="SB261" s="29"/>
      <c r="SC261" s="29"/>
      <c r="SD261" s="29"/>
      <c r="SE261" s="29"/>
      <c r="SF261" s="29"/>
      <c r="SG261" s="29"/>
      <c r="SH261" s="29"/>
      <c r="SI261" s="29"/>
      <c r="SJ261" s="29"/>
      <c r="SK261" s="29"/>
      <c r="SL261" s="29"/>
      <c r="SM261" s="29"/>
      <c r="SN261" s="29"/>
      <c r="SO261" s="29"/>
      <c r="SP261" s="29"/>
      <c r="SQ261" s="29"/>
      <c r="SR261" s="29"/>
      <c r="SS261" s="29"/>
      <c r="ST261" s="29"/>
      <c r="SU261" s="29"/>
      <c r="SV261" s="29"/>
      <c r="SW261" s="29"/>
      <c r="SX261" s="29"/>
      <c r="SY261" s="29"/>
      <c r="SZ261" s="29"/>
      <c r="TA261" s="29"/>
      <c r="TB261" s="29"/>
      <c r="TC261" s="29"/>
      <c r="TD261" s="29"/>
      <c r="TE261" s="29"/>
      <c r="TF261" s="29"/>
      <c r="TG261" s="29"/>
      <c r="TH261" s="29"/>
      <c r="TI261" s="29"/>
      <c r="TJ261" s="29"/>
      <c r="TK261" s="29"/>
      <c r="TL261" s="29"/>
      <c r="TM261" s="29"/>
      <c r="TN261" s="29"/>
      <c r="TO261" s="29"/>
      <c r="TP261" s="29"/>
      <c r="TQ261" s="29"/>
      <c r="TR261" s="29"/>
      <c r="TS261" s="29"/>
      <c r="TT261" s="29"/>
      <c r="TU261" s="29"/>
      <c r="TV261" s="29"/>
      <c r="TW261" s="29"/>
      <c r="TX261" s="29"/>
      <c r="TY261" s="29"/>
      <c r="TZ261" s="29"/>
      <c r="UA261" s="29"/>
      <c r="UB261" s="29"/>
      <c r="UC261" s="29"/>
      <c r="UD261" s="29"/>
      <c r="UE261" s="29"/>
      <c r="UF261" s="29"/>
      <c r="UG261" s="29"/>
      <c r="UH261" s="29"/>
      <c r="UI261" s="29"/>
      <c r="UJ261" s="29"/>
      <c r="UK261" s="29"/>
      <c r="UL261" s="29"/>
      <c r="UM261" s="29"/>
      <c r="UN261" s="29"/>
      <c r="UO261" s="29"/>
      <c r="UP261" s="29"/>
      <c r="UQ261" s="29"/>
      <c r="UR261" s="29"/>
      <c r="US261" s="29"/>
      <c r="UT261" s="29"/>
      <c r="UU261" s="29"/>
      <c r="UV261" s="29"/>
      <c r="UW261" s="29"/>
      <c r="UX261" s="29"/>
      <c r="UY261" s="29"/>
      <c r="UZ261" s="29"/>
      <c r="VA261" s="29"/>
      <c r="VB261" s="29"/>
      <c r="VC261" s="29"/>
      <c r="VD261" s="29"/>
      <c r="VE261" s="29"/>
      <c r="VF261" s="29"/>
      <c r="VG261" s="29"/>
      <c r="VH261" s="29"/>
      <c r="VI261" s="29"/>
      <c r="VJ261" s="29"/>
      <c r="VK261" s="29"/>
      <c r="VL261" s="29"/>
      <c r="VM261" s="29"/>
      <c r="VN261" s="29"/>
      <c r="VO261" s="29"/>
      <c r="VP261" s="29"/>
      <c r="VQ261" s="29"/>
      <c r="VR261" s="29"/>
      <c r="VS261" s="29"/>
      <c r="VT261" s="29"/>
      <c r="VU261" s="29"/>
      <c r="VV261" s="29"/>
      <c r="VW261" s="29"/>
      <c r="VX261" s="29"/>
      <c r="VY261" s="29"/>
      <c r="VZ261" s="29"/>
      <c r="WA261" s="29"/>
      <c r="WB261" s="29"/>
      <c r="WC261" s="29"/>
      <c r="WD261" s="29"/>
      <c r="WE261" s="29"/>
      <c r="WF261" s="29"/>
      <c r="WG261" s="29"/>
      <c r="WH261" s="29"/>
      <c r="WI261" s="29"/>
      <c r="WJ261" s="29"/>
      <c r="WK261" s="29"/>
      <c r="WL261" s="29"/>
      <c r="WM261" s="29"/>
      <c r="WN261" s="29"/>
      <c r="WO261" s="29"/>
      <c r="WP261" s="29"/>
      <c r="WQ261" s="29"/>
      <c r="WR261" s="29"/>
      <c r="WS261" s="29"/>
      <c r="WT261" s="29"/>
      <c r="WU261" s="29"/>
      <c r="WV261" s="29"/>
      <c r="WW261" s="29"/>
      <c r="WX261" s="29"/>
      <c r="WY261" s="29"/>
      <c r="WZ261" s="29"/>
      <c r="XA261" s="29"/>
      <c r="XB261" s="29"/>
      <c r="XC261" s="29"/>
      <c r="XD261" s="29"/>
      <c r="XE261" s="29"/>
      <c r="XF261" s="29"/>
      <c r="XG261" s="29"/>
      <c r="XH261" s="29"/>
      <c r="XI261" s="29"/>
      <c r="XJ261" s="29"/>
      <c r="XK261" s="29"/>
      <c r="XL261" s="29"/>
      <c r="XM261" s="29"/>
      <c r="XN261" s="29"/>
      <c r="XO261" s="29"/>
      <c r="XP261" s="29"/>
      <c r="XQ261" s="29"/>
      <c r="XR261" s="29"/>
      <c r="XS261" s="29"/>
      <c r="XT261" s="29"/>
      <c r="XU261" s="29"/>
      <c r="XV261" s="29"/>
      <c r="XW261" s="29"/>
      <c r="XX261" s="29"/>
      <c r="XY261" s="29"/>
      <c r="XZ261" s="29"/>
      <c r="YA261" s="29"/>
      <c r="YB261" s="29"/>
      <c r="YC261" s="29"/>
      <c r="YD261" s="29"/>
      <c r="YE261" s="29"/>
      <c r="YF261" s="29"/>
      <c r="YG261" s="29"/>
      <c r="YH261" s="29"/>
      <c r="YI261" s="29"/>
      <c r="YJ261" s="29"/>
      <c r="YK261" s="29"/>
      <c r="YL261" s="29"/>
      <c r="YM261" s="29"/>
      <c r="YN261" s="29"/>
      <c r="YO261" s="29"/>
      <c r="YP261" s="29"/>
      <c r="YQ261" s="29"/>
      <c r="YR261" s="29"/>
      <c r="YS261" s="29"/>
      <c r="YT261" s="29"/>
      <c r="YU261" s="29"/>
      <c r="YV261" s="29"/>
      <c r="YW261" s="29"/>
      <c r="YX261" s="29"/>
      <c r="YY261" s="29"/>
      <c r="YZ261" s="29"/>
      <c r="ZA261" s="29"/>
      <c r="ZB261" s="29"/>
      <c r="ZC261" s="29"/>
      <c r="ZD261" s="29"/>
      <c r="ZE261" s="29"/>
      <c r="ZF261" s="29"/>
      <c r="ZG261" s="29"/>
      <c r="ZH261" s="29"/>
      <c r="ZI261" s="29"/>
      <c r="ZJ261" s="29"/>
      <c r="ZK261" s="29"/>
      <c r="ZL261" s="29"/>
      <c r="ZM261" s="29"/>
      <c r="ZN261" s="29"/>
      <c r="ZO261" s="29"/>
      <c r="ZP261" s="29"/>
      <c r="ZQ261" s="29"/>
      <c r="ZR261" s="29"/>
      <c r="ZS261" s="29"/>
      <c r="ZT261" s="29"/>
      <c r="ZU261" s="29"/>
      <c r="ZV261" s="29"/>
      <c r="ZW261" s="29"/>
      <c r="ZX261" s="29"/>
      <c r="ZY261" s="29"/>
      <c r="ZZ261" s="29"/>
      <c r="AAA261" s="29"/>
      <c r="AAB261" s="29"/>
      <c r="AAC261" s="29"/>
      <c r="AAD261" s="29"/>
      <c r="AAE261" s="29"/>
      <c r="AAF261" s="29"/>
      <c r="AAG261" s="29"/>
      <c r="AAH261" s="29"/>
      <c r="AAI261" s="29"/>
      <c r="AAJ261" s="29"/>
      <c r="AAK261" s="29"/>
      <c r="AAL261" s="29"/>
      <c r="AAM261" s="29"/>
      <c r="AAN261" s="29"/>
      <c r="AAO261" s="29"/>
      <c r="AAP261" s="29"/>
      <c r="AAQ261" s="29"/>
      <c r="AAR261" s="29"/>
      <c r="AAS261" s="29"/>
      <c r="AAT261" s="29"/>
      <c r="AAU261" s="29"/>
      <c r="AAV261" s="29"/>
      <c r="AAW261" s="29"/>
      <c r="AAX261" s="29"/>
      <c r="AAY261" s="29"/>
      <c r="AAZ261" s="29"/>
      <c r="ABA261" s="29"/>
      <c r="ABB261" s="29"/>
      <c r="ABC261" s="29"/>
      <c r="ABD261" s="29"/>
      <c r="ABE261" s="29"/>
      <c r="ABF261" s="29"/>
      <c r="ABG261" s="29"/>
      <c r="ABH261" s="29"/>
      <c r="ABI261" s="29"/>
      <c r="ABJ261" s="29"/>
      <c r="ABK261" s="29"/>
      <c r="ABL261" s="29"/>
      <c r="ABM261" s="29"/>
      <c r="ABN261" s="29"/>
      <c r="ABO261" s="29"/>
      <c r="ABP261" s="29"/>
      <c r="ABQ261" s="29"/>
      <c r="ABR261" s="29"/>
      <c r="ABS261" s="29"/>
      <c r="ABT261" s="29"/>
      <c r="ABU261" s="29"/>
      <c r="ABV261" s="29"/>
      <c r="ABW261" s="29"/>
      <c r="ABX261" s="29"/>
      <c r="ABY261" s="29"/>
      <c r="ABZ261" s="29"/>
      <c r="ACA261" s="29"/>
      <c r="ACB261" s="29"/>
      <c r="ACC261" s="29"/>
      <c r="ACD261" s="29"/>
      <c r="ACE261" s="29"/>
      <c r="ACF261" s="29"/>
      <c r="ACG261" s="29"/>
      <c r="ACH261" s="29"/>
      <c r="ACI261" s="29"/>
      <c r="ACJ261" s="29"/>
      <c r="ACK261" s="29"/>
      <c r="ACL261" s="29"/>
      <c r="ACM261" s="29"/>
      <c r="ACN261" s="29"/>
      <c r="ACO261" s="29"/>
      <c r="ACP261" s="29"/>
      <c r="ACQ261" s="29"/>
      <c r="ACR261" s="29"/>
      <c r="ACS261" s="29"/>
      <c r="ACT261" s="29"/>
      <c r="ACU261" s="29"/>
      <c r="ACV261" s="29"/>
      <c r="ACW261" s="29"/>
      <c r="ACX261" s="29"/>
      <c r="ACY261" s="29"/>
      <c r="ACZ261" s="29"/>
      <c r="ADA261" s="29"/>
      <c r="ADB261" s="29"/>
      <c r="ADC261" s="29"/>
      <c r="ADD261" s="29"/>
      <c r="ADE261" s="29"/>
      <c r="ADF261" s="29"/>
      <c r="ADG261" s="29"/>
      <c r="ADH261" s="29"/>
      <c r="ADI261" s="29"/>
      <c r="ADJ261" s="29"/>
      <c r="ADK261" s="29"/>
      <c r="ADL261" s="29"/>
      <c r="ADM261" s="29"/>
      <c r="ADN261" s="29"/>
      <c r="ADO261" s="29"/>
      <c r="ADP261" s="29"/>
      <c r="ADQ261" s="29"/>
      <c r="ADR261" s="29"/>
      <c r="ADS261" s="29"/>
      <c r="ADT261" s="29"/>
      <c r="ADU261" s="29"/>
      <c r="ADV261" s="29"/>
      <c r="ADW261" s="29"/>
      <c r="ADX261" s="29"/>
      <c r="ADY261" s="29"/>
      <c r="ADZ261" s="29"/>
      <c r="AEA261" s="29"/>
      <c r="AEB261" s="29"/>
      <c r="AEC261" s="29"/>
      <c r="AED261" s="29"/>
      <c r="AEE261" s="29"/>
      <c r="AEF261" s="29"/>
      <c r="AEG261" s="29"/>
      <c r="AEH261" s="29"/>
      <c r="AEI261" s="29"/>
      <c r="AEJ261" s="29"/>
      <c r="AEK261" s="29"/>
      <c r="AEL261" s="29"/>
      <c r="AEM261" s="29"/>
      <c r="AEN261" s="29"/>
      <c r="AEO261" s="29"/>
      <c r="AEP261" s="29"/>
      <c r="AEQ261" s="29"/>
      <c r="AER261" s="29"/>
      <c r="AES261" s="29"/>
      <c r="AET261" s="29"/>
      <c r="AEU261" s="29"/>
      <c r="AEV261" s="29"/>
      <c r="AEW261" s="29"/>
      <c r="AEX261" s="29"/>
      <c r="AEY261" s="29"/>
      <c r="AEZ261" s="29"/>
      <c r="AFA261" s="29"/>
      <c r="AFB261" s="29"/>
      <c r="AFC261" s="29"/>
      <c r="AFD261" s="29"/>
      <c r="AFE261" s="29"/>
      <c r="AFF261" s="29"/>
      <c r="AFG261" s="29"/>
      <c r="AFH261" s="29"/>
      <c r="AFI261" s="29"/>
      <c r="AFJ261" s="29"/>
      <c r="AFK261" s="29"/>
      <c r="AFL261" s="29"/>
      <c r="AFM261" s="29"/>
      <c r="AFN261" s="29"/>
      <c r="AFO261" s="29"/>
      <c r="AFP261" s="29"/>
      <c r="AFQ261" s="29"/>
      <c r="AFR261" s="29"/>
      <c r="AFS261" s="29"/>
      <c r="AFT261" s="29"/>
      <c r="AFU261" s="29"/>
      <c r="AFV261" s="29"/>
      <c r="AFW261" s="29"/>
      <c r="AFX261" s="29"/>
      <c r="AFY261" s="29"/>
      <c r="AFZ261" s="29"/>
      <c r="AGA261" s="29"/>
      <c r="AGB261" s="29"/>
      <c r="AGC261" s="29"/>
      <c r="AGD261" s="29"/>
      <c r="AGE261" s="29"/>
      <c r="AGF261" s="29"/>
      <c r="AGG261" s="29"/>
      <c r="AGH261" s="29"/>
      <c r="AGI261" s="29"/>
      <c r="AGJ261" s="29"/>
      <c r="AGK261" s="29"/>
      <c r="AGL261" s="29"/>
      <c r="AGM261" s="29"/>
      <c r="AGN261" s="29"/>
      <c r="AGO261" s="29"/>
      <c r="AGP261" s="29"/>
      <c r="AGQ261" s="29"/>
      <c r="AGR261" s="29"/>
      <c r="AGS261" s="29"/>
      <c r="AGT261" s="29"/>
      <c r="AGU261" s="29"/>
      <c r="AGV261" s="29"/>
      <c r="AGW261" s="29"/>
      <c r="AGX261" s="29"/>
      <c r="AGY261" s="29"/>
      <c r="AGZ261" s="29"/>
      <c r="AHA261" s="29"/>
      <c r="AHB261" s="29"/>
      <c r="AHC261" s="29"/>
      <c r="AHD261" s="29"/>
      <c r="AHE261" s="29"/>
      <c r="AHF261" s="29"/>
      <c r="AHG261" s="29"/>
      <c r="AHH261" s="29"/>
      <c r="AHI261" s="29"/>
      <c r="AHJ261" s="29"/>
      <c r="AHK261" s="29"/>
      <c r="AHL261" s="29"/>
      <c r="AHM261" s="29"/>
      <c r="AHN261" s="29"/>
      <c r="AHO261" s="29"/>
      <c r="AHP261" s="29"/>
      <c r="AHQ261" s="29"/>
      <c r="AHR261" s="29"/>
      <c r="AHS261" s="29"/>
      <c r="AHT261" s="29"/>
      <c r="AHU261" s="29"/>
      <c r="AHV261" s="29"/>
      <c r="AHW261" s="29"/>
      <c r="AHX261" s="29"/>
      <c r="AHY261" s="29"/>
      <c r="AHZ261" s="29"/>
      <c r="AIA261" s="29"/>
      <c r="AIB261" s="29"/>
      <c r="AIC261" s="29"/>
      <c r="AID261" s="29"/>
      <c r="AIE261" s="29"/>
      <c r="AIF261" s="29"/>
      <c r="AIG261" s="29"/>
      <c r="AIH261" s="29"/>
      <c r="AII261" s="29"/>
      <c r="AIJ261" s="29"/>
      <c r="AIK261" s="29"/>
      <c r="AIL261" s="29"/>
      <c r="AIM261" s="29"/>
      <c r="AIN261" s="29"/>
      <c r="AIO261" s="29"/>
      <c r="AIP261" s="29"/>
      <c r="AIQ261" s="29"/>
      <c r="AIR261" s="29"/>
      <c r="AIS261" s="29"/>
      <c r="AIT261" s="29"/>
      <c r="AIU261" s="29"/>
      <c r="AIV261" s="29"/>
      <c r="AIW261" s="29"/>
      <c r="AIX261" s="29"/>
      <c r="AIY261" s="29"/>
      <c r="AIZ261" s="29"/>
      <c r="AJA261" s="29"/>
      <c r="AJB261" s="29"/>
      <c r="AJC261" s="29"/>
      <c r="AJD261" s="29"/>
      <c r="AJE261" s="29"/>
      <c r="AJF261" s="29"/>
      <c r="AJG261" s="29"/>
      <c r="AJH261" s="29"/>
      <c r="AJI261" s="29"/>
      <c r="AJJ261" s="29"/>
      <c r="AJK261" s="29"/>
      <c r="AJL261" s="29"/>
      <c r="AJM261" s="29"/>
      <c r="AJN261" s="29"/>
      <c r="AJO261" s="29"/>
      <c r="AJP261" s="29"/>
      <c r="AJQ261" s="29"/>
      <c r="AJR261" s="29"/>
      <c r="AJS261" s="29"/>
      <c r="AJT261" s="29"/>
      <c r="AJU261" s="29"/>
      <c r="AJV261" s="29"/>
      <c r="AJW261" s="29"/>
      <c r="AJX261" s="29"/>
      <c r="AJY261" s="29"/>
      <c r="AJZ261" s="29"/>
      <c r="AKA261" s="29"/>
      <c r="AKB261" s="29"/>
      <c r="AKC261" s="29"/>
      <c r="AKD261" s="29"/>
      <c r="AKE261" s="29"/>
      <c r="AKF261" s="29"/>
      <c r="AKG261" s="29"/>
      <c r="AKH261" s="29"/>
      <c r="AKI261" s="29"/>
      <c r="AKJ261" s="29"/>
      <c r="AKK261" s="29"/>
      <c r="AKL261" s="29"/>
      <c r="AKM261" s="29"/>
      <c r="AKN261" s="29"/>
      <c r="AKO261" s="29"/>
      <c r="AKP261" s="29"/>
      <c r="AKQ261" s="29"/>
      <c r="AKR261" s="29"/>
      <c r="AKS261" s="29"/>
      <c r="AKT261" s="29"/>
      <c r="AKU261" s="29"/>
      <c r="AKV261" s="29"/>
      <c r="AKW261" s="29"/>
      <c r="AKX261" s="29"/>
      <c r="AKY261" s="29"/>
      <c r="AKZ261" s="29"/>
      <c r="ALA261" s="29"/>
      <c r="ALB261" s="29"/>
      <c r="ALC261" s="29"/>
      <c r="ALD261" s="29"/>
      <c r="ALE261" s="29"/>
      <c r="ALF261" s="29"/>
      <c r="ALG261" s="29"/>
      <c r="ALH261" s="29"/>
      <c r="ALI261" s="29"/>
      <c r="ALJ261" s="29"/>
      <c r="ALK261" s="29"/>
      <c r="ALL261" s="29"/>
      <c r="ALM261" s="29"/>
      <c r="ALN261" s="29"/>
      <c r="ALO261" s="29"/>
      <c r="ALP261" s="29"/>
      <c r="ALQ261" s="29"/>
      <c r="ALR261" s="29"/>
      <c r="ALS261" s="29"/>
      <c r="ALT261" s="29"/>
      <c r="ALU261" s="29"/>
      <c r="ALV261" s="29"/>
      <c r="ALW261" s="29"/>
      <c r="ALX261" s="29"/>
      <c r="ALY261" s="29"/>
      <c r="ALZ261" s="29"/>
      <c r="AMA261" s="29"/>
      <c r="AMB261" s="29"/>
      <c r="AMC261" s="29"/>
      <c r="AMD261" s="29"/>
      <c r="AME261" s="29"/>
      <c r="AMF261" s="29"/>
      <c r="AMG261" s="29"/>
      <c r="AMH261" s="29"/>
      <c r="AMI261" s="29"/>
      <c r="AMJ261" s="29"/>
      <c r="AMK261" s="29"/>
      <c r="AML261" s="29"/>
      <c r="AMM261" s="29"/>
      <c r="AMN261" s="29"/>
      <c r="AMO261" s="29"/>
      <c r="AMP261" s="29"/>
      <c r="AMQ261" s="29"/>
      <c r="AMR261" s="29"/>
      <c r="AMS261" s="29"/>
      <c r="AMT261" s="29"/>
      <c r="AMU261" s="29"/>
      <c r="AMV261" s="29"/>
      <c r="AMW261" s="29"/>
      <c r="AMX261" s="29"/>
      <c r="AMY261" s="29"/>
      <c r="AMZ261" s="29"/>
      <c r="ANA261" s="29"/>
      <c r="ANB261" s="29"/>
      <c r="ANC261" s="29"/>
      <c r="AND261" s="29"/>
      <c r="ANE261" s="29"/>
      <c r="ANF261" s="29"/>
      <c r="ANG261" s="29"/>
      <c r="ANH261" s="29"/>
      <c r="ANI261" s="29"/>
      <c r="ANJ261" s="29"/>
      <c r="ANK261" s="29"/>
      <c r="ANL261" s="29"/>
      <c r="ANM261" s="29"/>
      <c r="ANN261" s="29"/>
      <c r="ANO261" s="29"/>
      <c r="ANP261" s="29"/>
      <c r="ANQ261" s="29"/>
      <c r="ANR261" s="29"/>
      <c r="ANS261" s="29"/>
      <c r="ANT261" s="29"/>
      <c r="ANU261" s="29"/>
      <c r="ANV261" s="29"/>
      <c r="ANW261" s="29"/>
      <c r="ANX261" s="29"/>
      <c r="ANY261" s="29"/>
      <c r="ANZ261" s="29"/>
      <c r="AOA261" s="29"/>
      <c r="AOB261" s="29"/>
      <c r="AOC261" s="29"/>
      <c r="AOD261" s="29"/>
      <c r="AOE261" s="29"/>
      <c r="AOF261" s="29"/>
      <c r="AOG261" s="29"/>
      <c r="AOH261" s="29"/>
      <c r="AOI261" s="29"/>
      <c r="AOJ261" s="29"/>
      <c r="AOK261" s="29"/>
      <c r="AOL261" s="29"/>
      <c r="AOM261" s="29"/>
      <c r="AON261" s="29"/>
      <c r="AOO261" s="29"/>
      <c r="AOP261" s="29"/>
      <c r="AOQ261" s="29"/>
      <c r="AOR261" s="29"/>
      <c r="AOS261" s="29"/>
      <c r="AOT261" s="29"/>
      <c r="AOU261" s="29"/>
      <c r="AOV261" s="29"/>
      <c r="AOW261" s="29"/>
      <c r="AOX261" s="29"/>
      <c r="AOY261" s="29"/>
      <c r="AOZ261" s="29"/>
      <c r="APA261" s="29"/>
      <c r="APB261" s="29"/>
      <c r="APC261" s="29"/>
      <c r="APD261" s="29"/>
      <c r="APE261" s="29"/>
      <c r="APF261" s="29"/>
      <c r="APG261" s="29"/>
      <c r="APH261" s="29"/>
      <c r="API261" s="29"/>
      <c r="APJ261" s="29"/>
      <c r="APK261" s="29"/>
      <c r="APL261" s="29"/>
      <c r="APM261" s="29"/>
      <c r="APN261" s="29"/>
      <c r="APO261" s="29"/>
      <c r="APP261" s="29"/>
      <c r="APQ261" s="29"/>
      <c r="APR261" s="29"/>
      <c r="APS261" s="29"/>
      <c r="APT261" s="29"/>
      <c r="APU261" s="29"/>
      <c r="APV261" s="29"/>
      <c r="APW261" s="29"/>
      <c r="APX261" s="29"/>
      <c r="APY261" s="29"/>
      <c r="APZ261" s="29"/>
      <c r="AQA261" s="29"/>
      <c r="AQB261" s="29"/>
      <c r="AQC261" s="29"/>
      <c r="AQD261" s="29"/>
      <c r="AQE261" s="29"/>
      <c r="AQF261" s="29"/>
      <c r="AQG261" s="29"/>
      <c r="AQH261" s="29"/>
      <c r="AQI261" s="29"/>
      <c r="AQJ261" s="29"/>
      <c r="AQK261" s="29"/>
      <c r="AQL261" s="29"/>
      <c r="AQM261" s="29"/>
      <c r="AQN261" s="29"/>
      <c r="AQO261" s="29"/>
      <c r="AQP261" s="29"/>
      <c r="AQQ261" s="29"/>
      <c r="AQR261" s="29"/>
      <c r="AQS261" s="29"/>
      <c r="AQT261" s="29"/>
      <c r="AQU261" s="29"/>
      <c r="AQV261" s="29"/>
      <c r="AQW261" s="29"/>
      <c r="AQX261" s="29"/>
      <c r="AQY261" s="29"/>
      <c r="AQZ261" s="29"/>
      <c r="ARA261" s="29"/>
      <c r="ARB261" s="29"/>
      <c r="ARC261" s="29"/>
      <c r="ARD261" s="29"/>
      <c r="ARE261" s="29"/>
      <c r="ARF261" s="29"/>
      <c r="ARG261" s="29"/>
      <c r="ARH261" s="29"/>
      <c r="ARI261" s="29"/>
      <c r="ARJ261" s="29"/>
      <c r="ARK261" s="29"/>
      <c r="ARL261" s="29"/>
      <c r="ARM261" s="29"/>
      <c r="ARN261" s="29"/>
      <c r="ARO261" s="29"/>
      <c r="ARP261" s="29"/>
      <c r="ARQ261" s="29"/>
      <c r="ARR261" s="29"/>
      <c r="ARS261" s="29"/>
      <c r="ART261" s="29"/>
      <c r="ARU261" s="29"/>
      <c r="ARV261" s="29"/>
      <c r="ARW261" s="29"/>
      <c r="ARX261" s="29"/>
      <c r="ARY261" s="29"/>
      <c r="ARZ261" s="29"/>
      <c r="ASA261" s="29"/>
      <c r="ASB261" s="29"/>
      <c r="ASC261" s="29"/>
      <c r="ASD261" s="29"/>
      <c r="ASE261" s="29"/>
      <c r="ASF261" s="29"/>
      <c r="ASG261" s="29"/>
      <c r="ASH261" s="29"/>
      <c r="ASI261" s="29"/>
      <c r="ASJ261" s="29"/>
      <c r="ASK261" s="29"/>
      <c r="ASL261" s="29"/>
      <c r="ASM261" s="29"/>
      <c r="ASN261" s="29"/>
      <c r="ASO261" s="29"/>
      <c r="ASP261" s="29"/>
      <c r="ASQ261" s="29"/>
      <c r="ASR261" s="29"/>
      <c r="ASS261" s="29"/>
      <c r="AST261" s="29"/>
      <c r="ASU261" s="29"/>
      <c r="ASV261" s="29"/>
      <c r="ASW261" s="29"/>
      <c r="ASX261" s="29"/>
      <c r="ASY261" s="29"/>
      <c r="ASZ261" s="29"/>
      <c r="ATA261" s="29"/>
      <c r="ATB261" s="29"/>
      <c r="ATC261" s="29"/>
      <c r="ATD261" s="29"/>
      <c r="ATE261" s="29"/>
      <c r="ATF261" s="29"/>
      <c r="ATG261" s="29"/>
      <c r="ATH261" s="29"/>
      <c r="ATI261" s="29"/>
      <c r="ATJ261" s="29"/>
      <c r="ATK261" s="29"/>
      <c r="ATL261" s="29"/>
      <c r="ATM261" s="29"/>
      <c r="ATN261" s="29"/>
      <c r="ATO261" s="29"/>
      <c r="ATP261" s="29"/>
      <c r="ATQ261" s="29"/>
      <c r="ATR261" s="29"/>
      <c r="ATS261" s="29"/>
      <c r="ATT261" s="29"/>
      <c r="ATU261" s="29"/>
      <c r="ATV261" s="29"/>
      <c r="ATW261" s="29"/>
      <c r="ATX261" s="29"/>
      <c r="ATY261" s="29"/>
      <c r="ATZ261" s="29"/>
      <c r="AUA261" s="29"/>
      <c r="AUB261" s="29"/>
      <c r="AUC261" s="29"/>
      <c r="AUD261" s="29"/>
      <c r="AUE261" s="29"/>
      <c r="AUF261" s="29"/>
      <c r="AUG261" s="29"/>
      <c r="AUH261" s="29"/>
      <c r="AUI261" s="29"/>
      <c r="AUJ261" s="29"/>
      <c r="AUK261" s="29"/>
      <c r="AUL261" s="29"/>
      <c r="AUM261" s="29"/>
      <c r="AUN261" s="29"/>
      <c r="AUO261" s="29"/>
      <c r="AUP261" s="29"/>
      <c r="AUQ261" s="29"/>
      <c r="AUR261" s="29"/>
      <c r="AUS261" s="29"/>
      <c r="AUT261" s="29"/>
      <c r="AUU261" s="29"/>
      <c r="AUV261" s="29"/>
      <c r="AUW261" s="29"/>
      <c r="AUX261" s="29"/>
      <c r="AUY261" s="29"/>
      <c r="AUZ261" s="29"/>
      <c r="AVA261" s="29"/>
      <c r="AVB261" s="29"/>
      <c r="AVC261" s="29"/>
      <c r="AVD261" s="29"/>
      <c r="AVE261" s="29"/>
      <c r="AVF261" s="29"/>
      <c r="AVG261" s="29"/>
      <c r="AVH261" s="29"/>
      <c r="AVI261" s="29"/>
      <c r="AVJ261" s="29"/>
      <c r="AVK261" s="29"/>
      <c r="AVL261" s="29"/>
      <c r="AVM261" s="29"/>
      <c r="AVN261" s="29"/>
      <c r="AVO261" s="29"/>
      <c r="AVP261" s="29"/>
      <c r="AVQ261" s="29"/>
      <c r="AVR261" s="29"/>
      <c r="AVS261" s="29"/>
      <c r="AVT261" s="29"/>
      <c r="AVU261" s="29"/>
      <c r="AVV261" s="29"/>
      <c r="AVW261" s="29"/>
      <c r="AVX261" s="29"/>
      <c r="AVY261" s="29"/>
      <c r="AVZ261" s="29"/>
      <c r="AWA261" s="29"/>
      <c r="AWB261" s="29"/>
      <c r="AWC261" s="29"/>
      <c r="AWD261" s="29"/>
      <c r="AWE261" s="29"/>
      <c r="AWF261" s="29"/>
      <c r="AWG261" s="29"/>
      <c r="AWH261" s="29"/>
      <c r="AWI261" s="29"/>
      <c r="AWJ261" s="29"/>
      <c r="AWK261" s="29"/>
      <c r="AWL261" s="29"/>
      <c r="AWM261" s="29"/>
      <c r="AWN261" s="29"/>
      <c r="AWO261" s="29"/>
      <c r="AWP261" s="29"/>
      <c r="AWQ261" s="29"/>
      <c r="AWR261" s="29"/>
      <c r="AWS261" s="29"/>
      <c r="AWT261" s="29"/>
      <c r="AWU261" s="29"/>
      <c r="AWV261" s="29"/>
      <c r="AWW261" s="29"/>
      <c r="AWX261" s="29"/>
      <c r="AWY261" s="29"/>
      <c r="AWZ261" s="29"/>
      <c r="AXA261" s="29"/>
      <c r="AXB261" s="29"/>
      <c r="AXC261" s="29"/>
      <c r="AXD261" s="29"/>
      <c r="AXE261" s="29"/>
      <c r="AXF261" s="29"/>
      <c r="AXG261" s="29"/>
      <c r="AXH261" s="29"/>
      <c r="AXI261" s="29"/>
      <c r="AXJ261" s="29"/>
      <c r="AXK261" s="29"/>
      <c r="AXL261" s="29"/>
      <c r="AXM261" s="29"/>
      <c r="AXN261" s="29"/>
      <c r="AXO261" s="29"/>
      <c r="AXP261" s="29"/>
      <c r="AXQ261" s="29"/>
      <c r="AXR261" s="29"/>
      <c r="AXS261" s="29"/>
      <c r="AXT261" s="29"/>
      <c r="AXU261" s="29"/>
      <c r="AXV261" s="29"/>
      <c r="AXW261" s="29"/>
      <c r="AXX261" s="29"/>
      <c r="AXY261" s="29"/>
      <c r="AXZ261" s="29"/>
      <c r="AYA261" s="29"/>
      <c r="AYB261" s="29"/>
      <c r="AYC261" s="29"/>
      <c r="AYD261" s="29"/>
      <c r="AYE261" s="29"/>
      <c r="AYF261" s="29"/>
      <c r="AYG261" s="29"/>
      <c r="AYH261" s="29"/>
      <c r="AYI261" s="29"/>
      <c r="AYJ261" s="29"/>
      <c r="AYK261" s="29"/>
      <c r="AYL261" s="29"/>
      <c r="AYM261" s="29"/>
      <c r="AYN261" s="29"/>
      <c r="AYO261" s="29"/>
      <c r="AYP261" s="29"/>
      <c r="AYQ261" s="29"/>
      <c r="AYR261" s="29"/>
      <c r="AYS261" s="29"/>
      <c r="AYT261" s="29"/>
      <c r="AYU261" s="29"/>
      <c r="AYV261" s="29"/>
      <c r="AYW261" s="29"/>
      <c r="AYX261" s="29"/>
      <c r="AYY261" s="29"/>
      <c r="AYZ261" s="29"/>
      <c r="AZA261" s="29"/>
      <c r="AZB261" s="29"/>
      <c r="AZC261" s="29"/>
      <c r="AZD261" s="29"/>
      <c r="AZE261" s="29"/>
      <c r="AZF261" s="29"/>
      <c r="AZG261" s="29"/>
      <c r="AZH261" s="29"/>
      <c r="AZI261" s="29"/>
      <c r="AZJ261" s="29"/>
      <c r="AZK261" s="29"/>
      <c r="AZL261" s="29"/>
      <c r="AZM261" s="29"/>
      <c r="AZN261" s="29"/>
      <c r="AZO261" s="29"/>
      <c r="AZP261" s="29"/>
      <c r="AZQ261" s="29"/>
      <c r="AZR261" s="29"/>
      <c r="AZS261" s="29"/>
      <c r="AZT261" s="29"/>
      <c r="AZU261" s="29"/>
      <c r="AZV261" s="29"/>
      <c r="AZW261" s="29"/>
      <c r="AZX261" s="29"/>
      <c r="AZY261" s="29"/>
      <c r="AZZ261" s="29"/>
      <c r="BAA261" s="29"/>
      <c r="BAB261" s="29"/>
      <c r="BAC261" s="29"/>
      <c r="BAD261" s="29"/>
      <c r="BAE261" s="29"/>
      <c r="BAF261" s="29"/>
      <c r="BAG261" s="29"/>
      <c r="BAH261" s="29"/>
      <c r="BAI261" s="29"/>
      <c r="BAJ261" s="29"/>
      <c r="BAK261" s="29"/>
      <c r="BAL261" s="29"/>
      <c r="BAM261" s="29"/>
      <c r="BAN261" s="29"/>
      <c r="BAO261" s="29"/>
      <c r="BAP261" s="29"/>
      <c r="BAQ261" s="29"/>
      <c r="BAR261" s="29"/>
      <c r="BAS261" s="29"/>
      <c r="BAT261" s="29"/>
      <c r="BAU261" s="29"/>
      <c r="BAV261" s="29"/>
      <c r="BAW261" s="29"/>
      <c r="BAX261" s="29"/>
      <c r="BAY261" s="29"/>
      <c r="BAZ261" s="29"/>
      <c r="BBA261" s="29"/>
      <c r="BBB261" s="29"/>
      <c r="BBC261" s="29"/>
      <c r="BBD261" s="29"/>
      <c r="BBE261" s="29"/>
      <c r="BBF261" s="29"/>
      <c r="BBG261" s="29"/>
      <c r="BBH261" s="29"/>
      <c r="BBI261" s="29"/>
      <c r="BBJ261" s="29"/>
      <c r="BBK261" s="29"/>
      <c r="BBL261" s="29"/>
      <c r="BBM261" s="29"/>
      <c r="BBN261" s="29"/>
      <c r="BBO261" s="29"/>
      <c r="BBP261" s="29"/>
      <c r="BBQ261" s="29"/>
      <c r="BBR261" s="29"/>
      <c r="BBS261" s="29"/>
      <c r="BBT261" s="29"/>
      <c r="BBU261" s="29"/>
      <c r="BBV261" s="29"/>
      <c r="BBW261" s="29"/>
      <c r="BBX261" s="29"/>
      <c r="BBY261" s="29"/>
      <c r="BBZ261" s="29"/>
      <c r="BCA261" s="29"/>
      <c r="BCB261" s="29"/>
      <c r="BCC261" s="29"/>
      <c r="BCD261" s="29"/>
      <c r="BCE261" s="29"/>
      <c r="BCF261" s="29"/>
      <c r="BCG261" s="29"/>
      <c r="BCH261" s="29"/>
      <c r="BCI261" s="29"/>
      <c r="BCJ261" s="29"/>
      <c r="BCK261" s="29"/>
      <c r="BCL261" s="29"/>
      <c r="BCM261" s="29"/>
      <c r="BCN261" s="29"/>
      <c r="BCO261" s="29"/>
      <c r="BCP261" s="29"/>
      <c r="BCQ261" s="29"/>
      <c r="BCR261" s="29"/>
      <c r="BCS261" s="29"/>
      <c r="BCT261" s="29"/>
      <c r="BCU261" s="29"/>
      <c r="BCV261" s="29"/>
      <c r="BCW261" s="29"/>
      <c r="BCX261" s="29"/>
      <c r="BCY261" s="29"/>
      <c r="BCZ261" s="29"/>
      <c r="BDA261" s="29"/>
      <c r="BDB261" s="29"/>
      <c r="BDC261" s="29"/>
      <c r="BDD261" s="29"/>
      <c r="BDE261" s="29"/>
      <c r="BDF261" s="29"/>
      <c r="BDG261" s="29"/>
      <c r="BDH261" s="29"/>
      <c r="BDI261" s="29"/>
      <c r="BDJ261" s="29"/>
      <c r="BDK261" s="29"/>
      <c r="BDL261" s="29"/>
      <c r="BDM261" s="29"/>
      <c r="BDN261" s="29"/>
      <c r="BDO261" s="29"/>
      <c r="BDP261" s="29"/>
      <c r="BDQ261" s="29"/>
      <c r="BDR261" s="29"/>
      <c r="BDS261" s="29"/>
      <c r="BDT261" s="29"/>
      <c r="BDU261" s="29"/>
      <c r="BDV261" s="29"/>
      <c r="BDW261" s="29"/>
      <c r="BDX261" s="29"/>
      <c r="BDY261" s="29"/>
      <c r="BDZ261" s="29"/>
      <c r="BEA261" s="29"/>
      <c r="BEB261" s="29"/>
      <c r="BEC261" s="29"/>
      <c r="BED261" s="29"/>
      <c r="BEE261" s="29"/>
      <c r="BEF261" s="29"/>
      <c r="BEG261" s="29"/>
      <c r="BEH261" s="29"/>
      <c r="BEI261" s="29"/>
      <c r="BEJ261" s="29"/>
      <c r="BEK261" s="29"/>
      <c r="BEL261" s="29"/>
      <c r="BEM261" s="29"/>
      <c r="BEN261" s="29"/>
      <c r="BEO261" s="29"/>
      <c r="BEP261" s="29"/>
      <c r="BEQ261" s="29"/>
      <c r="BER261" s="29"/>
      <c r="BES261" s="29"/>
      <c r="BET261" s="29"/>
      <c r="BEU261" s="29"/>
      <c r="BEV261" s="29"/>
      <c r="BEW261" s="29"/>
      <c r="BEX261" s="29"/>
      <c r="BEY261" s="29"/>
      <c r="BEZ261" s="29"/>
      <c r="BFA261" s="29"/>
      <c r="BFB261" s="29"/>
      <c r="BFC261" s="29"/>
      <c r="BFD261" s="29"/>
      <c r="BFE261" s="29"/>
      <c r="BFF261" s="29"/>
      <c r="BFG261" s="29"/>
      <c r="BFH261" s="29"/>
      <c r="BFI261" s="29"/>
      <c r="BFJ261" s="29"/>
      <c r="BFK261" s="29"/>
      <c r="BFL261" s="29"/>
      <c r="BFM261" s="29"/>
      <c r="BFN261" s="29"/>
      <c r="BFO261" s="29"/>
      <c r="BFP261" s="29"/>
      <c r="BFQ261" s="29"/>
      <c r="BFR261" s="29"/>
      <c r="BFS261" s="29"/>
      <c r="BFT261" s="29"/>
      <c r="BFU261" s="29"/>
      <c r="BFV261" s="29"/>
      <c r="BFW261" s="29"/>
      <c r="BFX261" s="29"/>
      <c r="BFY261" s="29"/>
      <c r="BFZ261" s="29"/>
      <c r="BGA261" s="29"/>
      <c r="BGB261" s="29"/>
      <c r="BGC261" s="29"/>
      <c r="BGD261" s="29"/>
      <c r="BGE261" s="29"/>
      <c r="BGF261" s="29"/>
      <c r="BGG261" s="29"/>
      <c r="BGH261" s="29"/>
      <c r="BGI261" s="29"/>
      <c r="BGJ261" s="29"/>
      <c r="BGK261" s="29"/>
      <c r="BGL261" s="29"/>
      <c r="BGM261" s="29"/>
      <c r="BGN261" s="29"/>
      <c r="BGO261" s="29"/>
      <c r="BGP261" s="29"/>
      <c r="BGQ261" s="29"/>
      <c r="BGR261" s="29"/>
      <c r="BGS261" s="29"/>
      <c r="BGT261" s="29"/>
      <c r="BGU261" s="29"/>
      <c r="BGV261" s="29"/>
      <c r="BGW261" s="29"/>
      <c r="BGX261" s="29"/>
      <c r="BGY261" s="29"/>
      <c r="BGZ261" s="29"/>
      <c r="BHA261" s="29"/>
      <c r="BHB261" s="29"/>
      <c r="BHC261" s="29"/>
      <c r="BHD261" s="29"/>
      <c r="BHE261" s="29"/>
      <c r="BHF261" s="29"/>
      <c r="BHG261" s="29"/>
      <c r="BHH261" s="29"/>
      <c r="BHI261" s="29"/>
      <c r="BHJ261" s="29"/>
      <c r="BHK261" s="29"/>
      <c r="BHL261" s="29"/>
      <c r="BHM261" s="29"/>
      <c r="BHN261" s="29"/>
      <c r="BHO261" s="29"/>
      <c r="BHP261" s="29"/>
      <c r="BHQ261" s="29"/>
      <c r="BHR261" s="29"/>
      <c r="BHS261" s="29"/>
      <c r="BHT261" s="29"/>
      <c r="BHU261" s="29"/>
      <c r="BHV261" s="29"/>
      <c r="BHW261" s="29"/>
      <c r="BHX261" s="29"/>
      <c r="BHY261" s="29"/>
      <c r="BHZ261" s="29"/>
      <c r="BIA261" s="29"/>
      <c r="BIB261" s="29"/>
      <c r="BIC261" s="29"/>
      <c r="BID261" s="29"/>
      <c r="BIE261" s="29"/>
      <c r="BIF261" s="29"/>
      <c r="BIG261" s="29"/>
      <c r="BIH261" s="29"/>
      <c r="BII261" s="29"/>
      <c r="BIJ261" s="29"/>
      <c r="BIK261" s="29"/>
      <c r="BIL261" s="29"/>
      <c r="BIM261" s="29"/>
      <c r="BIN261" s="29"/>
      <c r="BIO261" s="29"/>
      <c r="BIP261" s="29"/>
      <c r="BIQ261" s="29"/>
      <c r="BIR261" s="29"/>
      <c r="BIS261" s="29"/>
      <c r="BIT261" s="29"/>
      <c r="BIU261" s="29"/>
      <c r="BIV261" s="29"/>
      <c r="BIW261" s="29"/>
      <c r="BIX261" s="29"/>
      <c r="BIY261" s="29"/>
      <c r="BIZ261" s="29"/>
      <c r="BJA261" s="29"/>
      <c r="BJB261" s="29"/>
      <c r="BJC261" s="29"/>
      <c r="BJD261" s="29"/>
      <c r="BJE261" s="29"/>
      <c r="BJF261" s="29"/>
      <c r="BJG261" s="29"/>
      <c r="BJH261" s="29"/>
      <c r="BJI261" s="29"/>
      <c r="BJJ261" s="29"/>
      <c r="BJK261" s="29"/>
      <c r="BJL261" s="29"/>
      <c r="BJM261" s="29"/>
      <c r="BJN261" s="29"/>
      <c r="BJO261" s="29"/>
      <c r="BJP261" s="29"/>
      <c r="BJQ261" s="29"/>
      <c r="BJR261" s="29"/>
      <c r="BJS261" s="29"/>
      <c r="BJT261" s="29"/>
      <c r="BJU261" s="29"/>
      <c r="BJV261" s="29"/>
      <c r="BJW261" s="29"/>
      <c r="BJX261" s="29"/>
      <c r="BJY261" s="29"/>
      <c r="BJZ261" s="29"/>
      <c r="BKA261" s="29"/>
      <c r="BKB261" s="29"/>
      <c r="BKC261" s="29"/>
      <c r="BKD261" s="29"/>
      <c r="BKE261" s="29"/>
      <c r="BKF261" s="29"/>
      <c r="BKG261" s="29"/>
      <c r="BKH261" s="29"/>
      <c r="BKI261" s="29"/>
      <c r="BKJ261" s="29"/>
      <c r="BKK261" s="29"/>
      <c r="BKL261" s="29"/>
      <c r="BKM261" s="29"/>
      <c r="BKN261" s="29"/>
      <c r="BKO261" s="29"/>
      <c r="BKP261" s="29"/>
      <c r="BKQ261" s="29"/>
      <c r="BKR261" s="29"/>
      <c r="BKS261" s="29"/>
      <c r="BKT261" s="29"/>
      <c r="BKU261" s="29"/>
      <c r="BKV261" s="29"/>
      <c r="BKW261" s="29"/>
      <c r="BKX261" s="29"/>
      <c r="BKY261" s="29"/>
      <c r="BKZ261" s="29"/>
      <c r="BLA261" s="29"/>
      <c r="BLB261" s="29"/>
      <c r="BLC261" s="29"/>
      <c r="BLD261" s="29"/>
      <c r="BLE261" s="29"/>
      <c r="BLF261" s="29"/>
      <c r="BLG261" s="29"/>
      <c r="BLH261" s="29"/>
      <c r="BLI261" s="29"/>
      <c r="BLJ261" s="29"/>
      <c r="BLK261" s="29"/>
      <c r="BLL261" s="29"/>
      <c r="BLM261" s="29"/>
      <c r="BLN261" s="29"/>
      <c r="BLO261" s="29"/>
      <c r="BLP261" s="29"/>
      <c r="BLQ261" s="29"/>
      <c r="BLR261" s="29"/>
      <c r="BLS261" s="29"/>
      <c r="BLT261" s="29"/>
      <c r="BLU261" s="29"/>
      <c r="BLV261" s="29"/>
      <c r="BLW261" s="29"/>
      <c r="BLX261" s="29"/>
      <c r="BLY261" s="29"/>
      <c r="BLZ261" s="29"/>
      <c r="BMA261" s="29"/>
      <c r="BMB261" s="29"/>
      <c r="BMC261" s="29"/>
      <c r="BMD261" s="29"/>
      <c r="BME261" s="29"/>
      <c r="BMF261" s="29"/>
      <c r="BMG261" s="29"/>
      <c r="BMH261" s="29"/>
      <c r="BMI261" s="29"/>
      <c r="BMJ261" s="29"/>
      <c r="BMK261" s="29"/>
      <c r="BML261" s="29"/>
      <c r="BMM261" s="29"/>
      <c r="BMN261" s="29"/>
      <c r="BMO261" s="29"/>
      <c r="BMP261" s="29"/>
      <c r="BMQ261" s="29"/>
      <c r="BMR261" s="29"/>
      <c r="BMS261" s="29"/>
      <c r="BMT261" s="29"/>
      <c r="BMU261" s="29"/>
      <c r="BMV261" s="29"/>
      <c r="BMW261" s="29"/>
      <c r="BMX261" s="29"/>
      <c r="BMY261" s="29"/>
      <c r="BMZ261" s="29"/>
      <c r="BNA261" s="29"/>
      <c r="BNB261" s="29"/>
      <c r="BNC261" s="29"/>
      <c r="BND261" s="29"/>
      <c r="BNE261" s="29"/>
      <c r="BNF261" s="29"/>
      <c r="BNG261" s="29"/>
      <c r="BNH261" s="29"/>
      <c r="BNI261" s="29"/>
      <c r="BNJ261" s="29"/>
      <c r="BNK261" s="29"/>
      <c r="BNL261" s="29"/>
      <c r="BNM261" s="29"/>
      <c r="BNN261" s="29"/>
      <c r="BNO261" s="29"/>
      <c r="BNP261" s="29"/>
      <c r="BNQ261" s="29"/>
      <c r="BNR261" s="29"/>
      <c r="BNS261" s="29"/>
      <c r="BNT261" s="29"/>
      <c r="BNU261" s="29"/>
      <c r="BNV261" s="29"/>
      <c r="BNW261" s="29"/>
      <c r="BNX261" s="29"/>
      <c r="BNY261" s="29"/>
      <c r="BNZ261" s="29"/>
      <c r="BOA261" s="29"/>
      <c r="BOB261" s="29"/>
      <c r="BOC261" s="29"/>
      <c r="BOD261" s="29"/>
      <c r="BOE261" s="29"/>
      <c r="BOF261" s="29"/>
      <c r="BOG261" s="29"/>
      <c r="BOH261" s="29"/>
      <c r="BOI261" s="29"/>
      <c r="BOJ261" s="29"/>
      <c r="BOK261" s="29"/>
      <c r="BOL261" s="29"/>
      <c r="BOM261" s="29"/>
      <c r="BON261" s="29"/>
      <c r="BOO261" s="29"/>
      <c r="BOP261" s="29"/>
      <c r="BOQ261" s="29"/>
      <c r="BOR261" s="29"/>
      <c r="BOS261" s="29"/>
      <c r="BOT261" s="29"/>
      <c r="BOU261" s="29"/>
      <c r="BOV261" s="29"/>
      <c r="BOW261" s="29"/>
      <c r="BOX261" s="29"/>
      <c r="BOY261" s="29"/>
      <c r="BOZ261" s="29"/>
      <c r="BPA261" s="29"/>
      <c r="BPB261" s="29"/>
      <c r="BPC261" s="29"/>
      <c r="BPD261" s="29"/>
      <c r="BPE261" s="29"/>
      <c r="BPF261" s="29"/>
      <c r="BPG261" s="29"/>
      <c r="BPH261" s="29"/>
      <c r="BPI261" s="29"/>
      <c r="BPJ261" s="29"/>
      <c r="BPK261" s="29"/>
      <c r="BPL261" s="29"/>
      <c r="BPM261" s="29"/>
      <c r="BPN261" s="29"/>
      <c r="BPO261" s="29"/>
      <c r="BPP261" s="29"/>
      <c r="BPQ261" s="29"/>
      <c r="BPR261" s="29"/>
      <c r="BPS261" s="29"/>
      <c r="BPT261" s="29"/>
      <c r="BPU261" s="29"/>
      <c r="BPV261" s="29"/>
      <c r="BPW261" s="29"/>
      <c r="BPX261" s="29"/>
      <c r="BPY261" s="29"/>
      <c r="BPZ261" s="29"/>
      <c r="BQA261" s="29"/>
      <c r="BQB261" s="29"/>
      <c r="BQC261" s="29"/>
      <c r="BQD261" s="29"/>
      <c r="BQE261" s="29"/>
      <c r="BQF261" s="29"/>
      <c r="BQG261" s="29"/>
      <c r="BQH261" s="29"/>
      <c r="BQI261" s="29"/>
      <c r="BQJ261" s="29"/>
      <c r="BQK261" s="29"/>
      <c r="BQL261" s="29"/>
      <c r="BQM261" s="29"/>
      <c r="BQN261" s="29"/>
      <c r="BQO261" s="29"/>
      <c r="BQP261" s="29"/>
      <c r="BQQ261" s="29"/>
      <c r="BQR261" s="29"/>
      <c r="BQS261" s="29"/>
      <c r="BQT261" s="29"/>
      <c r="BQU261" s="29"/>
      <c r="BQV261" s="29"/>
      <c r="BQW261" s="29"/>
      <c r="BQX261" s="29"/>
      <c r="BQY261" s="29"/>
      <c r="BQZ261" s="29"/>
      <c r="BRA261" s="29"/>
      <c r="BRB261" s="29"/>
      <c r="BRC261" s="29"/>
      <c r="BRD261" s="29"/>
      <c r="BRE261" s="29"/>
      <c r="BRF261" s="29"/>
      <c r="BRG261" s="29"/>
      <c r="BRH261" s="29"/>
      <c r="BRI261" s="29"/>
      <c r="BRJ261" s="29"/>
      <c r="BRK261" s="29"/>
      <c r="BRL261" s="29"/>
      <c r="BRM261" s="29"/>
      <c r="BRN261" s="29"/>
      <c r="BRO261" s="29"/>
      <c r="BRP261" s="29"/>
      <c r="BRQ261" s="29"/>
      <c r="BRR261" s="29"/>
      <c r="BRS261" s="29"/>
      <c r="BRT261" s="29"/>
      <c r="BRU261" s="29"/>
      <c r="BRV261" s="29"/>
      <c r="BRW261" s="29"/>
      <c r="BRX261" s="29"/>
      <c r="BRY261" s="29"/>
      <c r="BRZ261" s="29"/>
      <c r="BSA261" s="29"/>
      <c r="BSB261" s="29"/>
      <c r="BSC261" s="29"/>
      <c r="BSD261" s="29"/>
      <c r="BSE261" s="29"/>
      <c r="BSF261" s="29"/>
      <c r="BSG261" s="29"/>
      <c r="BSH261" s="29"/>
      <c r="BSI261" s="29"/>
      <c r="BSJ261" s="29"/>
      <c r="BSK261" s="29"/>
      <c r="BSL261" s="29"/>
      <c r="BSM261" s="29"/>
      <c r="BSN261" s="29"/>
      <c r="BSO261" s="29"/>
      <c r="BSP261" s="29"/>
      <c r="BSQ261" s="29"/>
      <c r="BSR261" s="29"/>
      <c r="BSS261" s="29"/>
      <c r="BST261" s="29"/>
      <c r="BSU261" s="29"/>
      <c r="BSV261" s="29"/>
      <c r="BSW261" s="29"/>
      <c r="BSX261" s="29"/>
      <c r="BSY261" s="29"/>
      <c r="BSZ261" s="29"/>
      <c r="BTA261" s="29"/>
      <c r="BTB261" s="29"/>
      <c r="BTC261" s="29"/>
      <c r="BTD261" s="29"/>
      <c r="BTE261" s="29"/>
      <c r="BTF261" s="29"/>
      <c r="BTG261" s="29"/>
      <c r="BTH261" s="29"/>
      <c r="BTI261" s="29"/>
      <c r="BTJ261" s="29"/>
      <c r="BTK261" s="29"/>
      <c r="BTL261" s="29"/>
      <c r="BTM261" s="29"/>
      <c r="BTN261" s="29"/>
      <c r="BTO261" s="29"/>
      <c r="BTP261" s="29"/>
      <c r="BTQ261" s="29"/>
      <c r="BTR261" s="29"/>
      <c r="BTS261" s="29"/>
      <c r="BTT261" s="29"/>
      <c r="BTU261" s="29"/>
      <c r="BTV261" s="29"/>
      <c r="BTW261" s="29"/>
      <c r="BTX261" s="29"/>
      <c r="BTY261" s="29"/>
      <c r="BTZ261" s="29"/>
      <c r="BUA261" s="29"/>
      <c r="BUB261" s="29"/>
      <c r="BUC261" s="29"/>
      <c r="BUD261" s="29"/>
      <c r="BUE261" s="29"/>
      <c r="BUF261" s="29"/>
      <c r="BUG261" s="29"/>
      <c r="BUH261" s="29"/>
      <c r="BUI261" s="29"/>
      <c r="BUJ261" s="29"/>
      <c r="BUK261" s="29"/>
      <c r="BUL261" s="29"/>
      <c r="BUM261" s="29"/>
      <c r="BUN261" s="29"/>
      <c r="BUO261" s="29"/>
      <c r="BUP261" s="29"/>
      <c r="BUQ261" s="29"/>
      <c r="BUR261" s="29"/>
      <c r="BUS261" s="29"/>
      <c r="BUT261" s="29"/>
      <c r="BUU261" s="29"/>
      <c r="BUV261" s="29"/>
      <c r="BUW261" s="29"/>
      <c r="BUX261" s="29"/>
      <c r="BUY261" s="29"/>
      <c r="BUZ261" s="29"/>
      <c r="BVA261" s="29"/>
      <c r="BVB261" s="29"/>
      <c r="BVC261" s="29"/>
      <c r="BVD261" s="29"/>
      <c r="BVE261" s="29"/>
      <c r="BVF261" s="29"/>
      <c r="BVG261" s="29"/>
      <c r="BVH261" s="29"/>
      <c r="BVI261" s="29"/>
      <c r="BVJ261" s="29"/>
      <c r="BVK261" s="29"/>
      <c r="BVL261" s="29"/>
      <c r="BVM261" s="29"/>
      <c r="BVN261" s="29"/>
      <c r="BVO261" s="29"/>
      <c r="BVP261" s="29"/>
      <c r="BVQ261" s="29"/>
      <c r="BVR261" s="29"/>
      <c r="BVS261" s="29"/>
      <c r="BVT261" s="29"/>
      <c r="BVU261" s="29"/>
      <c r="BVV261" s="29"/>
      <c r="BVW261" s="29"/>
      <c r="BVX261" s="29"/>
      <c r="BVY261" s="29"/>
      <c r="BVZ261" s="29"/>
      <c r="BWA261" s="29"/>
      <c r="BWB261" s="29"/>
      <c r="BWC261" s="29"/>
      <c r="BWD261" s="29"/>
      <c r="BWE261" s="29"/>
      <c r="BWF261" s="29"/>
      <c r="BWG261" s="29"/>
      <c r="BWH261" s="29"/>
      <c r="BWI261" s="29"/>
      <c r="BWJ261" s="29"/>
      <c r="BWK261" s="29"/>
      <c r="BWL261" s="29"/>
      <c r="BWM261" s="29"/>
      <c r="BWN261" s="29"/>
      <c r="BWO261" s="29"/>
      <c r="BWP261" s="29"/>
      <c r="BWQ261" s="29"/>
      <c r="BWR261" s="29"/>
      <c r="BWS261" s="29"/>
      <c r="BWT261" s="29"/>
      <c r="BWU261" s="29"/>
      <c r="BWV261" s="29"/>
      <c r="BWW261" s="29"/>
      <c r="BWX261" s="29"/>
      <c r="BWY261" s="29"/>
      <c r="BWZ261" s="29"/>
      <c r="BXA261" s="29"/>
      <c r="BXB261" s="29"/>
      <c r="BXC261" s="29"/>
      <c r="BXD261" s="29"/>
      <c r="BXE261" s="29"/>
      <c r="BXF261" s="29"/>
      <c r="BXG261" s="29"/>
      <c r="BXH261" s="29"/>
      <c r="BXI261" s="29"/>
      <c r="BXJ261" s="29"/>
      <c r="BXK261" s="29"/>
      <c r="BXL261" s="29"/>
      <c r="BXM261" s="29"/>
      <c r="BXN261" s="29"/>
      <c r="BXO261" s="29"/>
      <c r="BXP261" s="29"/>
      <c r="BXQ261" s="29"/>
      <c r="BXR261" s="29"/>
      <c r="BXS261" s="29"/>
      <c r="BXT261" s="29"/>
      <c r="BXU261" s="29"/>
      <c r="BXV261" s="29"/>
      <c r="BXW261" s="29"/>
      <c r="BXX261" s="29"/>
      <c r="BXY261" s="29"/>
      <c r="BXZ261" s="29"/>
      <c r="BYA261" s="29"/>
      <c r="BYB261" s="29"/>
      <c r="BYC261" s="29"/>
      <c r="BYD261" s="29"/>
      <c r="BYE261" s="29"/>
      <c r="BYF261" s="29"/>
      <c r="BYG261" s="29"/>
      <c r="BYH261" s="29"/>
      <c r="BYI261" s="29"/>
      <c r="BYJ261" s="29"/>
      <c r="BYK261" s="29"/>
      <c r="BYL261" s="29"/>
      <c r="BYM261" s="29"/>
      <c r="BYN261" s="29"/>
      <c r="BYO261" s="29"/>
      <c r="BYP261" s="29"/>
      <c r="BYQ261" s="29"/>
      <c r="BYR261" s="29"/>
      <c r="BYS261" s="29"/>
      <c r="BYT261" s="29"/>
      <c r="BYU261" s="29"/>
      <c r="BYV261" s="29"/>
      <c r="BYW261" s="29"/>
      <c r="BYX261" s="29"/>
      <c r="BYY261" s="29"/>
      <c r="BYZ261" s="29"/>
      <c r="BZA261" s="29"/>
      <c r="BZB261" s="29"/>
      <c r="BZC261" s="29"/>
      <c r="BZD261" s="29"/>
      <c r="BZE261" s="29"/>
      <c r="BZF261" s="29"/>
      <c r="BZG261" s="29"/>
      <c r="BZH261" s="29"/>
      <c r="BZI261" s="29"/>
      <c r="BZJ261" s="29"/>
      <c r="BZK261" s="29"/>
      <c r="BZL261" s="29"/>
      <c r="BZM261" s="29"/>
      <c r="BZN261" s="29"/>
      <c r="BZO261" s="29"/>
      <c r="BZP261" s="29"/>
      <c r="BZQ261" s="29"/>
      <c r="BZR261" s="29"/>
      <c r="BZS261" s="29"/>
      <c r="BZT261" s="29"/>
      <c r="BZU261" s="29"/>
      <c r="BZV261" s="29"/>
      <c r="BZW261" s="29"/>
      <c r="BZX261" s="29"/>
      <c r="BZY261" s="29"/>
      <c r="BZZ261" s="29"/>
      <c r="CAA261" s="29"/>
      <c r="CAB261" s="29"/>
      <c r="CAC261" s="29"/>
      <c r="CAD261" s="29"/>
      <c r="CAE261" s="29"/>
      <c r="CAF261" s="29"/>
      <c r="CAG261" s="29"/>
      <c r="CAH261" s="29"/>
      <c r="CAI261" s="29"/>
      <c r="CAJ261" s="29"/>
      <c r="CAK261" s="29"/>
      <c r="CAL261" s="29"/>
      <c r="CAM261" s="29"/>
      <c r="CAN261" s="29"/>
      <c r="CAO261" s="29"/>
      <c r="CAP261" s="29"/>
      <c r="CAQ261" s="29"/>
      <c r="CAR261" s="29"/>
      <c r="CAS261" s="29"/>
      <c r="CAT261" s="29"/>
      <c r="CAU261" s="29"/>
      <c r="CAV261" s="29"/>
      <c r="CAW261" s="29"/>
      <c r="CAX261" s="29"/>
      <c r="CAY261" s="29"/>
      <c r="CAZ261" s="29"/>
      <c r="CBA261" s="29"/>
      <c r="CBB261" s="29"/>
      <c r="CBC261" s="29"/>
      <c r="CBD261" s="29"/>
      <c r="CBE261" s="29"/>
      <c r="CBF261" s="29"/>
      <c r="CBG261" s="29"/>
      <c r="CBH261" s="29"/>
      <c r="CBI261" s="29"/>
      <c r="CBJ261" s="29"/>
      <c r="CBK261" s="29"/>
      <c r="CBL261" s="29"/>
      <c r="CBM261" s="29"/>
      <c r="CBN261" s="29"/>
      <c r="CBO261" s="29"/>
      <c r="CBP261" s="29"/>
      <c r="CBQ261" s="29"/>
      <c r="CBR261" s="29"/>
      <c r="CBS261" s="29"/>
      <c r="CBT261" s="29"/>
      <c r="CBU261" s="29"/>
      <c r="CBV261" s="29"/>
      <c r="CBW261" s="29"/>
      <c r="CBX261" s="29"/>
      <c r="CBY261" s="29"/>
      <c r="CBZ261" s="29"/>
      <c r="CCA261" s="29"/>
      <c r="CCB261" s="29"/>
      <c r="CCC261" s="29"/>
      <c r="CCD261" s="29"/>
      <c r="CCE261" s="29"/>
      <c r="CCF261" s="29"/>
      <c r="CCG261" s="29"/>
      <c r="CCH261" s="29"/>
      <c r="CCI261" s="29"/>
      <c r="CCJ261" s="29"/>
      <c r="CCK261" s="29"/>
      <c r="CCL261" s="29"/>
      <c r="CCM261" s="29"/>
      <c r="CCN261" s="29"/>
      <c r="CCO261" s="29"/>
      <c r="CCP261" s="29"/>
      <c r="CCQ261" s="29"/>
      <c r="CCR261" s="29"/>
      <c r="CCS261" s="29"/>
      <c r="CCT261" s="29"/>
      <c r="CCU261" s="29"/>
      <c r="CCV261" s="29"/>
      <c r="CCW261" s="29"/>
      <c r="CCX261" s="29"/>
      <c r="CCY261" s="29"/>
      <c r="CCZ261" s="29"/>
      <c r="CDA261" s="29"/>
      <c r="CDB261" s="29"/>
      <c r="CDC261" s="29"/>
      <c r="CDD261" s="29"/>
      <c r="CDE261" s="29"/>
      <c r="CDF261" s="29"/>
      <c r="CDG261" s="29"/>
      <c r="CDH261" s="29"/>
      <c r="CDI261" s="29"/>
      <c r="CDJ261" s="29"/>
      <c r="CDK261" s="29"/>
      <c r="CDL261" s="29"/>
      <c r="CDM261" s="29"/>
      <c r="CDN261" s="29"/>
      <c r="CDO261" s="29"/>
      <c r="CDP261" s="29"/>
      <c r="CDQ261" s="29"/>
      <c r="CDR261" s="29"/>
      <c r="CDS261" s="29"/>
      <c r="CDT261" s="29"/>
      <c r="CDU261" s="29"/>
      <c r="CDV261" s="29"/>
      <c r="CDW261" s="29"/>
      <c r="CDX261" s="29"/>
      <c r="CDY261" s="29"/>
      <c r="CDZ261" s="29"/>
      <c r="CEA261" s="29"/>
      <c r="CEB261" s="29"/>
      <c r="CEC261" s="29"/>
      <c r="CED261" s="29"/>
      <c r="CEE261" s="29"/>
      <c r="CEF261" s="29"/>
      <c r="CEG261" s="29"/>
      <c r="CEH261" s="29"/>
      <c r="CEI261" s="29"/>
      <c r="CEJ261" s="29"/>
      <c r="CEK261" s="29"/>
      <c r="CEL261" s="29"/>
      <c r="CEM261" s="29"/>
      <c r="CEN261" s="29"/>
      <c r="CEO261" s="29"/>
      <c r="CEP261" s="29"/>
      <c r="CEQ261" s="29"/>
      <c r="CER261" s="29"/>
      <c r="CES261" s="29"/>
      <c r="CET261" s="29"/>
      <c r="CEU261" s="29"/>
      <c r="CEV261" s="29"/>
      <c r="CEW261" s="29"/>
      <c r="CEX261" s="29"/>
      <c r="CEY261" s="29"/>
      <c r="CEZ261" s="29"/>
      <c r="CFA261" s="29"/>
      <c r="CFB261" s="29"/>
      <c r="CFC261" s="29"/>
      <c r="CFD261" s="29"/>
      <c r="CFE261" s="29"/>
      <c r="CFF261" s="29"/>
      <c r="CFG261" s="29"/>
      <c r="CFH261" s="29"/>
      <c r="CFI261" s="29"/>
      <c r="CFJ261" s="29"/>
      <c r="CFK261" s="29"/>
      <c r="CFL261" s="29"/>
      <c r="CFM261" s="29"/>
      <c r="CFN261" s="29"/>
      <c r="CFO261" s="29"/>
      <c r="CFP261" s="29"/>
      <c r="CFQ261" s="29"/>
      <c r="CFR261" s="29"/>
      <c r="CFS261" s="29"/>
      <c r="CFT261" s="29"/>
      <c r="CFU261" s="29"/>
      <c r="CFV261" s="29"/>
      <c r="CFW261" s="29"/>
      <c r="CFX261" s="29"/>
      <c r="CFY261" s="29"/>
      <c r="CFZ261" s="29"/>
      <c r="CGA261" s="29"/>
      <c r="CGB261" s="29"/>
      <c r="CGC261" s="29"/>
      <c r="CGD261" s="29"/>
      <c r="CGE261" s="29"/>
      <c r="CGF261" s="29"/>
      <c r="CGG261" s="29"/>
      <c r="CGH261" s="29"/>
      <c r="CGI261" s="29"/>
      <c r="CGJ261" s="29"/>
      <c r="CGK261" s="29"/>
      <c r="CGL261" s="29"/>
      <c r="CGM261" s="29"/>
      <c r="CGN261" s="29"/>
      <c r="CGO261" s="29"/>
      <c r="CGP261" s="29"/>
      <c r="CGQ261" s="29"/>
      <c r="CGR261" s="29"/>
      <c r="CGS261" s="29"/>
      <c r="CGT261" s="29"/>
      <c r="CGU261" s="29"/>
      <c r="CGV261" s="29"/>
      <c r="CGW261" s="29"/>
      <c r="CGX261" s="29"/>
      <c r="CGY261" s="29"/>
      <c r="CGZ261" s="29"/>
      <c r="CHA261" s="29"/>
      <c r="CHB261" s="29"/>
      <c r="CHC261" s="29"/>
      <c r="CHD261" s="29"/>
      <c r="CHE261" s="29"/>
      <c r="CHF261" s="29"/>
      <c r="CHG261" s="29"/>
      <c r="CHH261" s="29"/>
      <c r="CHI261" s="29"/>
      <c r="CHJ261" s="29"/>
      <c r="CHK261" s="29"/>
      <c r="CHL261" s="29"/>
      <c r="CHM261" s="29"/>
      <c r="CHN261" s="29"/>
      <c r="CHO261" s="29"/>
      <c r="CHP261" s="29"/>
      <c r="CHQ261" s="29"/>
      <c r="CHR261" s="29"/>
      <c r="CHS261" s="29"/>
      <c r="CHT261" s="29"/>
      <c r="CHU261" s="29"/>
      <c r="CHV261" s="29"/>
      <c r="CHW261" s="29"/>
      <c r="CHX261" s="29"/>
      <c r="CHY261" s="29"/>
      <c r="CHZ261" s="29"/>
      <c r="CIA261" s="29"/>
      <c r="CIB261" s="29"/>
      <c r="CIC261" s="29"/>
      <c r="CID261" s="29"/>
      <c r="CIE261" s="29"/>
      <c r="CIF261" s="29"/>
      <c r="CIG261" s="29"/>
      <c r="CIH261" s="29"/>
      <c r="CII261" s="29"/>
      <c r="CIJ261" s="29"/>
      <c r="CIK261" s="29"/>
      <c r="CIL261" s="29"/>
      <c r="CIM261" s="29"/>
      <c r="CIN261" s="29"/>
      <c r="CIO261" s="29"/>
      <c r="CIP261" s="29"/>
      <c r="CIQ261" s="29"/>
      <c r="CIR261" s="29"/>
      <c r="CIS261" s="29"/>
      <c r="CIT261" s="29"/>
      <c r="CIU261" s="29"/>
      <c r="CIV261" s="29"/>
      <c r="CIW261" s="29"/>
      <c r="CIX261" s="29"/>
      <c r="CIY261" s="29"/>
      <c r="CIZ261" s="29"/>
      <c r="CJA261" s="29"/>
      <c r="CJB261" s="29"/>
      <c r="CJC261" s="29"/>
      <c r="CJD261" s="29"/>
      <c r="CJE261" s="29"/>
      <c r="CJF261" s="29"/>
      <c r="CJG261" s="29"/>
      <c r="CJH261" s="29"/>
      <c r="CJI261" s="29"/>
      <c r="CJJ261" s="29"/>
      <c r="CJK261" s="29"/>
      <c r="CJL261" s="29"/>
      <c r="CJM261" s="29"/>
      <c r="CJN261" s="29"/>
      <c r="CJO261" s="29"/>
      <c r="CJP261" s="29"/>
      <c r="CJQ261" s="29"/>
      <c r="CJR261" s="29"/>
      <c r="CJS261" s="29"/>
      <c r="CJT261" s="29"/>
      <c r="CJU261" s="29"/>
      <c r="CJV261" s="29"/>
      <c r="CJW261" s="29"/>
      <c r="CJX261" s="29"/>
      <c r="CJY261" s="29"/>
      <c r="CJZ261" s="29"/>
      <c r="CKA261" s="29"/>
      <c r="CKB261" s="29"/>
      <c r="CKC261" s="29"/>
      <c r="CKD261" s="29"/>
      <c r="CKE261" s="29"/>
      <c r="CKF261" s="29"/>
      <c r="CKG261" s="29"/>
      <c r="CKH261" s="29"/>
      <c r="CKI261" s="29"/>
      <c r="CKJ261" s="29"/>
      <c r="CKK261" s="29"/>
      <c r="CKL261" s="29"/>
      <c r="CKM261" s="29"/>
      <c r="CKN261" s="29"/>
      <c r="CKO261" s="29"/>
      <c r="CKP261" s="29"/>
      <c r="CKQ261" s="29"/>
      <c r="CKR261" s="29"/>
      <c r="CKS261" s="29"/>
      <c r="CKT261" s="29"/>
      <c r="CKU261" s="29"/>
      <c r="CKV261" s="29"/>
      <c r="CKW261" s="29"/>
      <c r="CKX261" s="29"/>
      <c r="CKY261" s="29"/>
      <c r="CKZ261" s="29"/>
      <c r="CLA261" s="29"/>
      <c r="CLB261" s="29"/>
      <c r="CLC261" s="29"/>
      <c r="CLD261" s="29"/>
      <c r="CLE261" s="29"/>
      <c r="CLF261" s="29"/>
      <c r="CLG261" s="29"/>
      <c r="CLH261" s="29"/>
      <c r="CLI261" s="29"/>
      <c r="CLJ261" s="29"/>
      <c r="CLK261" s="29"/>
      <c r="CLL261" s="29"/>
      <c r="CLM261" s="29"/>
      <c r="CLN261" s="29"/>
      <c r="CLO261" s="29"/>
      <c r="CLP261" s="29"/>
      <c r="CLQ261" s="29"/>
      <c r="CLR261" s="29"/>
      <c r="CLS261" s="29"/>
      <c r="CLT261" s="29"/>
      <c r="CLU261" s="29"/>
      <c r="CLV261" s="29"/>
      <c r="CLW261" s="29"/>
      <c r="CLX261" s="29"/>
      <c r="CLY261" s="29"/>
      <c r="CLZ261" s="29"/>
      <c r="CMA261" s="29"/>
      <c r="CMB261" s="29"/>
      <c r="CMC261" s="29"/>
      <c r="CMD261" s="29"/>
      <c r="CME261" s="29"/>
      <c r="CMF261" s="29"/>
      <c r="CMG261" s="29"/>
      <c r="CMH261" s="29"/>
      <c r="CMI261" s="29"/>
      <c r="CMJ261" s="29"/>
      <c r="CMK261" s="29"/>
      <c r="CML261" s="29"/>
      <c r="CMM261" s="29"/>
      <c r="CMN261" s="29"/>
      <c r="CMO261" s="29"/>
      <c r="CMP261" s="29"/>
      <c r="CMQ261" s="29"/>
      <c r="CMR261" s="29"/>
      <c r="CMS261" s="29"/>
      <c r="CMT261" s="29"/>
      <c r="CMU261" s="29"/>
      <c r="CMV261" s="29"/>
      <c r="CMW261" s="29"/>
      <c r="CMX261" s="29"/>
      <c r="CMY261" s="29"/>
      <c r="CMZ261" s="29"/>
      <c r="CNA261" s="29"/>
      <c r="CNB261" s="29"/>
      <c r="CNC261" s="29"/>
      <c r="CND261" s="29"/>
      <c r="CNE261" s="29"/>
      <c r="CNF261" s="29"/>
      <c r="CNG261" s="29"/>
      <c r="CNH261" s="29"/>
      <c r="CNI261" s="29"/>
      <c r="CNJ261" s="29"/>
      <c r="CNK261" s="29"/>
      <c r="CNL261" s="29"/>
      <c r="CNM261" s="29"/>
      <c r="CNN261" s="29"/>
      <c r="CNO261" s="29"/>
      <c r="CNP261" s="29"/>
      <c r="CNQ261" s="29"/>
      <c r="CNR261" s="29"/>
      <c r="CNS261" s="29"/>
      <c r="CNT261" s="29"/>
      <c r="CNU261" s="29"/>
      <c r="CNV261" s="29"/>
      <c r="CNW261" s="29"/>
      <c r="CNX261" s="29"/>
      <c r="CNY261" s="29"/>
      <c r="CNZ261" s="29"/>
      <c r="COA261" s="29"/>
      <c r="COB261" s="29"/>
      <c r="COC261" s="29"/>
      <c r="COD261" s="29"/>
      <c r="COE261" s="29"/>
      <c r="COF261" s="29"/>
      <c r="COG261" s="29"/>
      <c r="COH261" s="29"/>
      <c r="COI261" s="29"/>
      <c r="COJ261" s="29"/>
      <c r="COK261" s="29"/>
      <c r="COL261" s="29"/>
      <c r="COM261" s="29"/>
      <c r="CON261" s="29"/>
      <c r="COO261" s="29"/>
      <c r="COP261" s="29"/>
      <c r="COQ261" s="29"/>
      <c r="COR261" s="29"/>
      <c r="COS261" s="29"/>
      <c r="COT261" s="29"/>
      <c r="COU261" s="29"/>
      <c r="COV261" s="29"/>
      <c r="COW261" s="29"/>
      <c r="COX261" s="29"/>
      <c r="COY261" s="29"/>
      <c r="COZ261" s="29"/>
      <c r="CPA261" s="29"/>
      <c r="CPB261" s="29"/>
      <c r="CPC261" s="29"/>
      <c r="CPD261" s="29"/>
      <c r="CPE261" s="29"/>
      <c r="CPF261" s="29"/>
      <c r="CPG261" s="29"/>
      <c r="CPH261" s="29"/>
      <c r="CPI261" s="29"/>
      <c r="CPJ261" s="29"/>
      <c r="CPK261" s="29"/>
      <c r="CPL261" s="29"/>
      <c r="CPM261" s="29"/>
      <c r="CPN261" s="29"/>
      <c r="CPO261" s="29"/>
      <c r="CPP261" s="29"/>
      <c r="CPQ261" s="29"/>
      <c r="CPR261" s="29"/>
      <c r="CPS261" s="29"/>
      <c r="CPT261" s="29"/>
      <c r="CPU261" s="29"/>
      <c r="CPV261" s="29"/>
      <c r="CPW261" s="29"/>
      <c r="CPX261" s="29"/>
      <c r="CPY261" s="29"/>
      <c r="CPZ261" s="29"/>
      <c r="CQA261" s="29"/>
      <c r="CQB261" s="29"/>
      <c r="CQC261" s="29"/>
      <c r="CQD261" s="29"/>
      <c r="CQE261" s="29"/>
      <c r="CQF261" s="29"/>
      <c r="CQG261" s="29"/>
      <c r="CQH261" s="29"/>
      <c r="CQI261" s="29"/>
      <c r="CQJ261" s="29"/>
      <c r="CQK261" s="29"/>
      <c r="CQL261" s="29"/>
      <c r="CQM261" s="29"/>
      <c r="CQN261" s="29"/>
      <c r="CQO261" s="29"/>
      <c r="CQP261" s="29"/>
      <c r="CQQ261" s="29"/>
      <c r="CQR261" s="29"/>
      <c r="CQS261" s="29"/>
      <c r="CQT261" s="29"/>
      <c r="CQU261" s="29"/>
      <c r="CQV261" s="29"/>
      <c r="CQW261" s="29"/>
      <c r="CQX261" s="29"/>
      <c r="CQY261" s="29"/>
      <c r="CQZ261" s="29"/>
      <c r="CRA261" s="29"/>
      <c r="CRB261" s="29"/>
      <c r="CRC261" s="29"/>
      <c r="CRD261" s="29"/>
      <c r="CRE261" s="29"/>
      <c r="CRF261" s="29"/>
      <c r="CRG261" s="29"/>
      <c r="CRH261" s="29"/>
      <c r="CRI261" s="29"/>
      <c r="CRJ261" s="29"/>
      <c r="CRK261" s="29"/>
      <c r="CRL261" s="29"/>
      <c r="CRM261" s="29"/>
      <c r="CRN261" s="29"/>
      <c r="CRO261" s="29"/>
      <c r="CRP261" s="29"/>
      <c r="CRQ261" s="29"/>
      <c r="CRR261" s="29"/>
      <c r="CRS261" s="29"/>
      <c r="CRT261" s="29"/>
      <c r="CRU261" s="29"/>
      <c r="CRV261" s="29"/>
      <c r="CRW261" s="29"/>
      <c r="CRX261" s="29"/>
      <c r="CRY261" s="29"/>
      <c r="CRZ261" s="29"/>
      <c r="CSA261" s="29"/>
      <c r="CSB261" s="29"/>
      <c r="CSC261" s="29"/>
      <c r="CSD261" s="29"/>
      <c r="CSE261" s="29"/>
      <c r="CSF261" s="29"/>
      <c r="CSG261" s="29"/>
      <c r="CSH261" s="29"/>
      <c r="CSI261" s="29"/>
      <c r="CSJ261" s="29"/>
      <c r="CSK261" s="29"/>
      <c r="CSL261" s="29"/>
      <c r="CSM261" s="29"/>
      <c r="CSN261" s="29"/>
      <c r="CSO261" s="29"/>
      <c r="CSP261" s="29"/>
      <c r="CSQ261" s="29"/>
      <c r="CSR261" s="29"/>
      <c r="CSS261" s="29"/>
      <c r="CST261" s="29"/>
      <c r="CSU261" s="29"/>
      <c r="CSV261" s="29"/>
      <c r="CSW261" s="29"/>
      <c r="CSX261" s="29"/>
      <c r="CSY261" s="29"/>
      <c r="CSZ261" s="29"/>
      <c r="CTA261" s="29"/>
      <c r="CTB261" s="29"/>
      <c r="CTC261" s="29"/>
      <c r="CTD261" s="29"/>
      <c r="CTE261" s="29"/>
      <c r="CTF261" s="29"/>
      <c r="CTG261" s="29"/>
      <c r="CTH261" s="29"/>
      <c r="CTI261" s="29"/>
      <c r="CTJ261" s="29"/>
      <c r="CTK261" s="29"/>
      <c r="CTL261" s="29"/>
      <c r="CTM261" s="29"/>
      <c r="CTN261" s="29"/>
      <c r="CTO261" s="29"/>
      <c r="CTP261" s="29"/>
      <c r="CTQ261" s="29"/>
      <c r="CTR261" s="29"/>
      <c r="CTS261" s="29"/>
      <c r="CTT261" s="29"/>
      <c r="CTU261" s="29"/>
      <c r="CTV261" s="29"/>
      <c r="CTW261" s="29"/>
      <c r="CTX261" s="29"/>
      <c r="CTY261" s="29"/>
      <c r="CTZ261" s="29"/>
      <c r="CUA261" s="29"/>
      <c r="CUB261" s="29"/>
      <c r="CUC261" s="29"/>
      <c r="CUD261" s="29"/>
      <c r="CUE261" s="29"/>
      <c r="CUF261" s="29"/>
      <c r="CUG261" s="29"/>
      <c r="CUH261" s="29"/>
      <c r="CUI261" s="29"/>
      <c r="CUJ261" s="29"/>
      <c r="CUK261" s="29"/>
      <c r="CUL261" s="29"/>
      <c r="CUM261" s="29"/>
      <c r="CUN261" s="29"/>
      <c r="CUO261" s="29"/>
      <c r="CUP261" s="29"/>
      <c r="CUQ261" s="29"/>
      <c r="CUR261" s="29"/>
      <c r="CUS261" s="29"/>
      <c r="CUT261" s="29"/>
      <c r="CUU261" s="29"/>
      <c r="CUV261" s="29"/>
      <c r="CUW261" s="29"/>
      <c r="CUX261" s="29"/>
      <c r="CUY261" s="29"/>
      <c r="CUZ261" s="29"/>
      <c r="CVA261" s="29"/>
      <c r="CVB261" s="29"/>
      <c r="CVC261" s="29"/>
      <c r="CVD261" s="29"/>
      <c r="CVE261" s="29"/>
      <c r="CVF261" s="29"/>
      <c r="CVG261" s="29"/>
      <c r="CVH261" s="29"/>
      <c r="CVI261" s="29"/>
      <c r="CVJ261" s="29"/>
      <c r="CVK261" s="29"/>
      <c r="CVL261" s="29"/>
      <c r="CVM261" s="29"/>
      <c r="CVN261" s="29"/>
      <c r="CVO261" s="29"/>
      <c r="CVP261" s="29"/>
      <c r="CVQ261" s="29"/>
      <c r="CVR261" s="29"/>
      <c r="CVS261" s="29"/>
      <c r="CVT261" s="29"/>
      <c r="CVU261" s="29"/>
      <c r="CVV261" s="29"/>
      <c r="CVW261" s="29"/>
      <c r="CVX261" s="29"/>
      <c r="CVY261" s="29"/>
      <c r="CVZ261" s="29"/>
      <c r="CWA261" s="29"/>
      <c r="CWB261" s="29"/>
      <c r="CWC261" s="29"/>
      <c r="CWD261" s="29"/>
      <c r="CWE261" s="29"/>
      <c r="CWF261" s="29"/>
      <c r="CWG261" s="29"/>
      <c r="CWH261" s="29"/>
      <c r="CWI261" s="29"/>
      <c r="CWJ261" s="29"/>
      <c r="CWK261" s="29"/>
      <c r="CWL261" s="29"/>
      <c r="CWM261" s="29"/>
      <c r="CWN261" s="29"/>
      <c r="CWO261" s="29"/>
      <c r="CWP261" s="29"/>
      <c r="CWQ261" s="29"/>
      <c r="CWR261" s="29"/>
      <c r="CWS261" s="29"/>
      <c r="CWT261" s="29"/>
      <c r="CWU261" s="29"/>
      <c r="CWV261" s="29"/>
      <c r="CWW261" s="29"/>
      <c r="CWX261" s="29"/>
      <c r="CWY261" s="29"/>
      <c r="CWZ261" s="29"/>
      <c r="CXA261" s="29"/>
      <c r="CXB261" s="29"/>
      <c r="CXC261" s="29"/>
      <c r="CXD261" s="29"/>
      <c r="CXE261" s="29"/>
      <c r="CXF261" s="29"/>
      <c r="CXG261" s="29"/>
      <c r="CXH261" s="29"/>
      <c r="CXI261" s="29"/>
      <c r="CXJ261" s="29"/>
      <c r="CXK261" s="29"/>
      <c r="CXL261" s="29"/>
      <c r="CXM261" s="29"/>
      <c r="CXN261" s="29"/>
      <c r="CXO261" s="29"/>
      <c r="CXP261" s="29"/>
      <c r="CXQ261" s="29"/>
      <c r="CXR261" s="29"/>
      <c r="CXS261" s="29"/>
      <c r="CXT261" s="29"/>
      <c r="CXU261" s="29"/>
      <c r="CXV261" s="29"/>
      <c r="CXW261" s="29"/>
      <c r="CXX261" s="29"/>
      <c r="CXY261" s="29"/>
      <c r="CXZ261" s="29"/>
      <c r="CYA261" s="29"/>
      <c r="CYB261" s="29"/>
      <c r="CYC261" s="29"/>
      <c r="CYD261" s="29"/>
      <c r="CYE261" s="29"/>
      <c r="CYF261" s="29"/>
      <c r="CYG261" s="29"/>
      <c r="CYH261" s="29"/>
      <c r="CYI261" s="29"/>
      <c r="CYJ261" s="29"/>
      <c r="CYK261" s="29"/>
      <c r="CYL261" s="29"/>
      <c r="CYM261" s="29"/>
      <c r="CYN261" s="29"/>
      <c r="CYO261" s="29"/>
      <c r="CYP261" s="29"/>
      <c r="CYQ261" s="29"/>
      <c r="CYR261" s="29"/>
      <c r="CYS261" s="29"/>
      <c r="CYT261" s="29"/>
      <c r="CYU261" s="29"/>
      <c r="CYV261" s="29"/>
      <c r="CYW261" s="29"/>
      <c r="CYX261" s="29"/>
      <c r="CYY261" s="29"/>
      <c r="CYZ261" s="29"/>
      <c r="CZA261" s="29"/>
      <c r="CZB261" s="29"/>
      <c r="CZC261" s="29"/>
      <c r="CZD261" s="29"/>
      <c r="CZE261" s="29"/>
      <c r="CZF261" s="29"/>
      <c r="CZG261" s="29"/>
      <c r="CZH261" s="29"/>
      <c r="CZI261" s="29"/>
      <c r="CZJ261" s="29"/>
      <c r="CZK261" s="29"/>
      <c r="CZL261" s="29"/>
      <c r="CZM261" s="29"/>
      <c r="CZN261" s="29"/>
      <c r="CZO261" s="29"/>
      <c r="CZP261" s="29"/>
      <c r="CZQ261" s="29"/>
      <c r="CZR261" s="29"/>
      <c r="CZS261" s="29"/>
      <c r="CZT261" s="29"/>
      <c r="CZU261" s="29"/>
      <c r="CZV261" s="29"/>
      <c r="CZW261" s="29"/>
      <c r="CZX261" s="29"/>
      <c r="CZY261" s="29"/>
      <c r="CZZ261" s="29"/>
      <c r="DAA261" s="29"/>
      <c r="DAB261" s="29"/>
      <c r="DAC261" s="29"/>
      <c r="DAD261" s="29"/>
      <c r="DAE261" s="29"/>
      <c r="DAF261" s="29"/>
      <c r="DAG261" s="29"/>
      <c r="DAH261" s="29"/>
      <c r="DAI261" s="29"/>
      <c r="DAJ261" s="29"/>
      <c r="DAK261" s="29"/>
      <c r="DAL261" s="29"/>
      <c r="DAM261" s="29"/>
      <c r="DAN261" s="29"/>
      <c r="DAO261" s="29"/>
      <c r="DAP261" s="29"/>
      <c r="DAQ261" s="29"/>
      <c r="DAR261" s="29"/>
      <c r="DAS261" s="29"/>
      <c r="DAT261" s="29"/>
      <c r="DAU261" s="29"/>
      <c r="DAV261" s="29"/>
      <c r="DAW261" s="29"/>
      <c r="DAX261" s="29"/>
      <c r="DAY261" s="29"/>
      <c r="DAZ261" s="29"/>
      <c r="DBA261" s="29"/>
      <c r="DBB261" s="29"/>
      <c r="DBC261" s="29"/>
      <c r="DBD261" s="29"/>
      <c r="DBE261" s="29"/>
      <c r="DBF261" s="29"/>
      <c r="DBG261" s="29"/>
      <c r="DBH261" s="29"/>
      <c r="DBI261" s="29"/>
      <c r="DBJ261" s="29"/>
      <c r="DBK261" s="29"/>
      <c r="DBL261" s="29"/>
      <c r="DBM261" s="29"/>
      <c r="DBN261" s="29"/>
      <c r="DBO261" s="29"/>
      <c r="DBP261" s="29"/>
      <c r="DBQ261" s="29"/>
      <c r="DBR261" s="29"/>
      <c r="DBS261" s="29"/>
      <c r="DBT261" s="29"/>
      <c r="DBU261" s="29"/>
      <c r="DBV261" s="29"/>
      <c r="DBW261" s="29"/>
      <c r="DBX261" s="29"/>
      <c r="DBY261" s="29"/>
      <c r="DBZ261" s="29"/>
      <c r="DCA261" s="29"/>
      <c r="DCB261" s="29"/>
      <c r="DCC261" s="29"/>
      <c r="DCD261" s="29"/>
      <c r="DCE261" s="29"/>
      <c r="DCF261" s="29"/>
      <c r="DCG261" s="29"/>
      <c r="DCH261" s="29"/>
      <c r="DCI261" s="29"/>
      <c r="DCJ261" s="29"/>
      <c r="DCK261" s="29"/>
      <c r="DCL261" s="29"/>
      <c r="DCM261" s="29"/>
      <c r="DCN261" s="29"/>
      <c r="DCO261" s="29"/>
      <c r="DCP261" s="29"/>
      <c r="DCQ261" s="29"/>
      <c r="DCR261" s="29"/>
      <c r="DCS261" s="29"/>
      <c r="DCT261" s="29"/>
      <c r="DCU261" s="29"/>
      <c r="DCV261" s="29"/>
      <c r="DCW261" s="29"/>
      <c r="DCX261" s="29"/>
      <c r="DCY261" s="29"/>
      <c r="DCZ261" s="29"/>
      <c r="DDA261" s="29"/>
      <c r="DDB261" s="29"/>
      <c r="DDC261" s="29"/>
      <c r="DDD261" s="29"/>
      <c r="DDE261" s="29"/>
      <c r="DDF261" s="29"/>
      <c r="DDG261" s="29"/>
      <c r="DDH261" s="29"/>
      <c r="DDI261" s="29"/>
      <c r="DDJ261" s="29"/>
      <c r="DDK261" s="29"/>
      <c r="DDL261" s="29"/>
      <c r="DDM261" s="29"/>
      <c r="DDN261" s="29"/>
      <c r="DDO261" s="29"/>
      <c r="DDP261" s="29"/>
      <c r="DDQ261" s="29"/>
      <c r="DDR261" s="29"/>
      <c r="DDS261" s="29"/>
      <c r="DDT261" s="29"/>
      <c r="DDU261" s="29"/>
      <c r="DDV261" s="29"/>
      <c r="DDW261" s="29"/>
      <c r="DDX261" s="29"/>
      <c r="DDY261" s="29"/>
      <c r="DDZ261" s="29"/>
      <c r="DEA261" s="29"/>
      <c r="DEB261" s="29"/>
      <c r="DEC261" s="29"/>
      <c r="DED261" s="29"/>
      <c r="DEE261" s="29"/>
      <c r="DEF261" s="29"/>
      <c r="DEG261" s="29"/>
      <c r="DEH261" s="29"/>
      <c r="DEI261" s="29"/>
      <c r="DEJ261" s="29"/>
      <c r="DEK261" s="29"/>
      <c r="DEL261" s="29"/>
      <c r="DEM261" s="29"/>
      <c r="DEN261" s="29"/>
      <c r="DEO261" s="29"/>
      <c r="DEP261" s="29"/>
      <c r="DEQ261" s="29"/>
      <c r="DER261" s="29"/>
      <c r="DES261" s="29"/>
      <c r="DET261" s="29"/>
      <c r="DEU261" s="29"/>
      <c r="DEV261" s="29"/>
      <c r="DEW261" s="29"/>
      <c r="DEX261" s="29"/>
      <c r="DEY261" s="29"/>
      <c r="DEZ261" s="29"/>
      <c r="DFA261" s="29"/>
      <c r="DFB261" s="29"/>
      <c r="DFC261" s="29"/>
      <c r="DFD261" s="29"/>
      <c r="DFE261" s="29"/>
      <c r="DFF261" s="29"/>
      <c r="DFG261" s="29"/>
      <c r="DFH261" s="29"/>
      <c r="DFI261" s="29"/>
      <c r="DFJ261" s="29"/>
      <c r="DFK261" s="29"/>
      <c r="DFL261" s="29"/>
      <c r="DFM261" s="29"/>
      <c r="DFN261" s="29"/>
      <c r="DFO261" s="29"/>
      <c r="DFP261" s="29"/>
      <c r="DFQ261" s="29"/>
      <c r="DFR261" s="29"/>
      <c r="DFS261" s="29"/>
      <c r="DFT261" s="29"/>
      <c r="DFU261" s="29"/>
      <c r="DFV261" s="29"/>
      <c r="DFW261" s="29"/>
      <c r="DFX261" s="29"/>
      <c r="DFY261" s="29"/>
      <c r="DFZ261" s="29"/>
      <c r="DGA261" s="29"/>
      <c r="DGB261" s="29"/>
      <c r="DGC261" s="29"/>
      <c r="DGD261" s="29"/>
      <c r="DGE261" s="29"/>
      <c r="DGF261" s="29"/>
      <c r="DGG261" s="29"/>
      <c r="DGH261" s="29"/>
      <c r="DGI261" s="29"/>
      <c r="DGJ261" s="29"/>
      <c r="DGK261" s="29"/>
      <c r="DGL261" s="29"/>
      <c r="DGM261" s="29"/>
      <c r="DGN261" s="29"/>
      <c r="DGO261" s="29"/>
      <c r="DGP261" s="29"/>
      <c r="DGQ261" s="29"/>
      <c r="DGR261" s="29"/>
      <c r="DGS261" s="29"/>
      <c r="DGT261" s="29"/>
      <c r="DGU261" s="29"/>
      <c r="DGV261" s="29"/>
      <c r="DGW261" s="29"/>
      <c r="DGX261" s="29"/>
      <c r="DGY261" s="29"/>
      <c r="DGZ261" s="29"/>
      <c r="DHA261" s="29"/>
      <c r="DHB261" s="29"/>
      <c r="DHC261" s="29"/>
      <c r="DHD261" s="29"/>
      <c r="DHE261" s="29"/>
      <c r="DHF261" s="29"/>
      <c r="DHG261" s="29"/>
      <c r="DHH261" s="29"/>
      <c r="DHI261" s="29"/>
      <c r="DHJ261" s="29"/>
      <c r="DHK261" s="29"/>
      <c r="DHL261" s="29"/>
      <c r="DHM261" s="29"/>
      <c r="DHN261" s="29"/>
      <c r="DHO261" s="29"/>
      <c r="DHP261" s="29"/>
      <c r="DHQ261" s="29"/>
      <c r="DHR261" s="29"/>
      <c r="DHS261" s="29"/>
      <c r="DHT261" s="29"/>
      <c r="DHU261" s="29"/>
      <c r="DHV261" s="29"/>
      <c r="DHW261" s="29"/>
      <c r="DHX261" s="29"/>
      <c r="DHY261" s="29"/>
      <c r="DHZ261" s="29"/>
      <c r="DIA261" s="29"/>
      <c r="DIB261" s="29"/>
      <c r="DIC261" s="29"/>
      <c r="DID261" s="29"/>
      <c r="DIE261" s="29"/>
      <c r="DIF261" s="29"/>
      <c r="DIG261" s="29"/>
      <c r="DIH261" s="29"/>
      <c r="DII261" s="29"/>
      <c r="DIJ261" s="29"/>
      <c r="DIK261" s="29"/>
      <c r="DIL261" s="29"/>
      <c r="DIM261" s="29"/>
      <c r="DIN261" s="29"/>
      <c r="DIO261" s="29"/>
      <c r="DIP261" s="29"/>
      <c r="DIQ261" s="29"/>
      <c r="DIR261" s="29"/>
      <c r="DIS261" s="29"/>
      <c r="DIT261" s="29"/>
      <c r="DIU261" s="29"/>
      <c r="DIV261" s="29"/>
      <c r="DIW261" s="29"/>
      <c r="DIX261" s="29"/>
      <c r="DIY261" s="29"/>
      <c r="DIZ261" s="29"/>
      <c r="DJA261" s="29"/>
      <c r="DJB261" s="29"/>
      <c r="DJC261" s="29"/>
      <c r="DJD261" s="29"/>
      <c r="DJE261" s="29"/>
      <c r="DJF261" s="29"/>
      <c r="DJG261" s="29"/>
      <c r="DJH261" s="29"/>
      <c r="DJI261" s="29"/>
      <c r="DJJ261" s="29"/>
      <c r="DJK261" s="29"/>
      <c r="DJL261" s="29"/>
      <c r="DJM261" s="29"/>
      <c r="DJN261" s="29"/>
      <c r="DJO261" s="29"/>
      <c r="DJP261" s="29"/>
      <c r="DJQ261" s="29"/>
      <c r="DJR261" s="29"/>
      <c r="DJS261" s="29"/>
      <c r="DJT261" s="29"/>
      <c r="DJU261" s="29"/>
      <c r="DJV261" s="29"/>
      <c r="DJW261" s="29"/>
      <c r="DJX261" s="29"/>
      <c r="DJY261" s="29"/>
      <c r="DJZ261" s="29"/>
      <c r="DKA261" s="29"/>
      <c r="DKB261" s="29"/>
      <c r="DKC261" s="29"/>
      <c r="DKD261" s="29"/>
      <c r="DKE261" s="29"/>
      <c r="DKF261" s="29"/>
      <c r="DKG261" s="29"/>
      <c r="DKH261" s="29"/>
      <c r="DKI261" s="29"/>
      <c r="DKJ261" s="29"/>
      <c r="DKK261" s="29"/>
      <c r="DKL261" s="29"/>
      <c r="DKM261" s="29"/>
      <c r="DKN261" s="29"/>
      <c r="DKO261" s="29"/>
      <c r="DKP261" s="29"/>
      <c r="DKQ261" s="29"/>
      <c r="DKR261" s="29"/>
      <c r="DKS261" s="29"/>
      <c r="DKT261" s="29"/>
      <c r="DKU261" s="29"/>
      <c r="DKV261" s="29"/>
      <c r="DKW261" s="29"/>
      <c r="DKX261" s="29"/>
      <c r="DKY261" s="29"/>
      <c r="DKZ261" s="29"/>
      <c r="DLA261" s="29"/>
      <c r="DLB261" s="29"/>
      <c r="DLC261" s="29"/>
      <c r="DLD261" s="29"/>
      <c r="DLE261" s="29"/>
      <c r="DLF261" s="29"/>
      <c r="DLG261" s="29"/>
      <c r="DLH261" s="29"/>
      <c r="DLI261" s="29"/>
      <c r="DLJ261" s="29"/>
      <c r="DLK261" s="29"/>
      <c r="DLL261" s="29"/>
      <c r="DLM261" s="29"/>
      <c r="DLN261" s="29"/>
      <c r="DLO261" s="29"/>
      <c r="DLP261" s="29"/>
      <c r="DLQ261" s="29"/>
      <c r="DLR261" s="29"/>
      <c r="DLS261" s="29"/>
      <c r="DLT261" s="29"/>
      <c r="DLU261" s="29"/>
      <c r="DLV261" s="29"/>
      <c r="DLW261" s="29"/>
      <c r="DLX261" s="29"/>
      <c r="DLY261" s="29"/>
      <c r="DLZ261" s="29"/>
      <c r="DMA261" s="29"/>
      <c r="DMB261" s="29"/>
      <c r="DMC261" s="29"/>
      <c r="DMD261" s="29"/>
      <c r="DME261" s="29"/>
      <c r="DMF261" s="29"/>
      <c r="DMG261" s="29"/>
      <c r="DMH261" s="29"/>
      <c r="DMI261" s="29"/>
      <c r="DMJ261" s="29"/>
      <c r="DMK261" s="29"/>
      <c r="DML261" s="29"/>
      <c r="DMM261" s="29"/>
      <c r="DMN261" s="29"/>
      <c r="DMO261" s="29"/>
      <c r="DMP261" s="29"/>
      <c r="DMQ261" s="29"/>
      <c r="DMR261" s="29"/>
      <c r="DMS261" s="29"/>
      <c r="DMT261" s="29"/>
      <c r="DMU261" s="29"/>
      <c r="DMV261" s="29"/>
      <c r="DMW261" s="29"/>
      <c r="DMX261" s="29"/>
      <c r="DMY261" s="29"/>
      <c r="DMZ261" s="29"/>
      <c r="DNA261" s="29"/>
      <c r="DNB261" s="29"/>
      <c r="DNC261" s="29"/>
      <c r="DND261" s="29"/>
      <c r="DNE261" s="29"/>
      <c r="DNF261" s="29"/>
      <c r="DNG261" s="29"/>
      <c r="DNH261" s="29"/>
      <c r="DNI261" s="29"/>
      <c r="DNJ261" s="29"/>
      <c r="DNK261" s="29"/>
      <c r="DNL261" s="29"/>
      <c r="DNM261" s="29"/>
      <c r="DNN261" s="29"/>
      <c r="DNO261" s="29"/>
      <c r="DNP261" s="29"/>
      <c r="DNQ261" s="29"/>
      <c r="DNR261" s="29"/>
      <c r="DNS261" s="29"/>
      <c r="DNT261" s="29"/>
      <c r="DNU261" s="29"/>
      <c r="DNV261" s="29"/>
      <c r="DNW261" s="29"/>
      <c r="DNX261" s="29"/>
      <c r="DNY261" s="29"/>
      <c r="DNZ261" s="29"/>
      <c r="DOA261" s="29"/>
      <c r="DOB261" s="29"/>
      <c r="DOC261" s="29"/>
      <c r="DOD261" s="29"/>
      <c r="DOE261" s="29"/>
      <c r="DOF261" s="29"/>
      <c r="DOG261" s="29"/>
      <c r="DOH261" s="29"/>
      <c r="DOI261" s="29"/>
      <c r="DOJ261" s="29"/>
      <c r="DOK261" s="29"/>
      <c r="DOL261" s="29"/>
      <c r="DOM261" s="29"/>
      <c r="DON261" s="29"/>
      <c r="DOO261" s="29"/>
      <c r="DOP261" s="29"/>
      <c r="DOQ261" s="29"/>
      <c r="DOR261" s="29"/>
      <c r="DOS261" s="29"/>
      <c r="DOT261" s="29"/>
      <c r="DOU261" s="29"/>
      <c r="DOV261" s="29"/>
      <c r="DOW261" s="29"/>
      <c r="DOX261" s="29"/>
      <c r="DOY261" s="29"/>
      <c r="DOZ261" s="29"/>
      <c r="DPA261" s="29"/>
      <c r="DPB261" s="29"/>
      <c r="DPC261" s="29"/>
      <c r="DPD261" s="29"/>
      <c r="DPE261" s="29"/>
      <c r="DPF261" s="29"/>
      <c r="DPG261" s="29"/>
      <c r="DPH261" s="29"/>
      <c r="DPI261" s="29"/>
      <c r="DPJ261" s="29"/>
      <c r="DPK261" s="29"/>
      <c r="DPL261" s="29"/>
      <c r="DPM261" s="29"/>
      <c r="DPN261" s="29"/>
      <c r="DPO261" s="29"/>
      <c r="DPP261" s="29"/>
      <c r="DPQ261" s="29"/>
      <c r="DPR261" s="29"/>
      <c r="DPS261" s="29"/>
      <c r="DPT261" s="29"/>
      <c r="DPU261" s="29"/>
      <c r="DPV261" s="29"/>
      <c r="DPW261" s="29"/>
      <c r="DPX261" s="29"/>
      <c r="DPY261" s="29"/>
      <c r="DPZ261" s="29"/>
      <c r="DQA261" s="29"/>
      <c r="DQB261" s="29"/>
      <c r="DQC261" s="29"/>
      <c r="DQD261" s="29"/>
      <c r="DQE261" s="29"/>
      <c r="DQF261" s="29"/>
      <c r="DQG261" s="29"/>
      <c r="DQH261" s="29"/>
      <c r="DQI261" s="29"/>
      <c r="DQJ261" s="29"/>
      <c r="DQK261" s="29"/>
      <c r="DQL261" s="29"/>
      <c r="DQM261" s="29"/>
      <c r="DQN261" s="29"/>
      <c r="DQO261" s="29"/>
      <c r="DQP261" s="29"/>
      <c r="DQQ261" s="29"/>
      <c r="DQR261" s="29"/>
      <c r="DQS261" s="29"/>
      <c r="DQT261" s="29"/>
      <c r="DQU261" s="29"/>
      <c r="DQV261" s="29"/>
      <c r="DQW261" s="29"/>
      <c r="DQX261" s="29"/>
      <c r="DQY261" s="29"/>
      <c r="DQZ261" s="29"/>
      <c r="DRA261" s="29"/>
      <c r="DRB261" s="29"/>
      <c r="DRC261" s="29"/>
      <c r="DRD261" s="29"/>
      <c r="DRE261" s="29"/>
      <c r="DRF261" s="29"/>
      <c r="DRG261" s="29"/>
      <c r="DRH261" s="29"/>
      <c r="DRI261" s="29"/>
      <c r="DRJ261" s="29"/>
      <c r="DRK261" s="29"/>
      <c r="DRL261" s="29"/>
      <c r="DRM261" s="29"/>
      <c r="DRN261" s="29"/>
      <c r="DRO261" s="29"/>
      <c r="DRP261" s="29"/>
      <c r="DRQ261" s="29"/>
      <c r="DRR261" s="29"/>
      <c r="DRS261" s="29"/>
      <c r="DRT261" s="29"/>
      <c r="DRU261" s="29"/>
      <c r="DRV261" s="29"/>
      <c r="DRW261" s="29"/>
      <c r="DRX261" s="29"/>
      <c r="DRY261" s="29"/>
      <c r="DRZ261" s="29"/>
      <c r="DSA261" s="29"/>
      <c r="DSB261" s="29"/>
      <c r="DSC261" s="29"/>
      <c r="DSD261" s="29"/>
      <c r="DSE261" s="29"/>
      <c r="DSF261" s="29"/>
      <c r="DSG261" s="29"/>
      <c r="DSH261" s="29"/>
      <c r="DSI261" s="29"/>
      <c r="DSJ261" s="29"/>
      <c r="DSK261" s="29"/>
      <c r="DSL261" s="29"/>
      <c r="DSM261" s="29"/>
      <c r="DSN261" s="29"/>
      <c r="DSO261" s="29"/>
      <c r="DSP261" s="29"/>
      <c r="DSQ261" s="29"/>
      <c r="DSR261" s="29"/>
      <c r="DSS261" s="29"/>
      <c r="DST261" s="29"/>
      <c r="DSU261" s="29"/>
      <c r="DSV261" s="29"/>
      <c r="DSW261" s="29"/>
      <c r="DSX261" s="29"/>
      <c r="DSY261" s="29"/>
      <c r="DSZ261" s="29"/>
      <c r="DTA261" s="29"/>
      <c r="DTB261" s="29"/>
      <c r="DTC261" s="29"/>
      <c r="DTD261" s="29"/>
      <c r="DTE261" s="29"/>
      <c r="DTF261" s="29"/>
      <c r="DTG261" s="29"/>
      <c r="DTH261" s="29"/>
      <c r="DTI261" s="29"/>
      <c r="DTJ261" s="29"/>
      <c r="DTK261" s="29"/>
      <c r="DTL261" s="29"/>
      <c r="DTM261" s="29"/>
      <c r="DTN261" s="29"/>
      <c r="DTO261" s="29"/>
      <c r="DTP261" s="29"/>
      <c r="DTQ261" s="29"/>
      <c r="DTR261" s="29"/>
      <c r="DTS261" s="29"/>
      <c r="DTT261" s="29"/>
      <c r="DTU261" s="29"/>
      <c r="DTV261" s="29"/>
      <c r="DTW261" s="29"/>
      <c r="DTX261" s="29"/>
      <c r="DTY261" s="29"/>
      <c r="DTZ261" s="29"/>
      <c r="DUA261" s="29"/>
      <c r="DUB261" s="29"/>
      <c r="DUC261" s="29"/>
      <c r="DUD261" s="29"/>
      <c r="DUE261" s="29"/>
      <c r="DUF261" s="29"/>
      <c r="DUG261" s="29"/>
      <c r="DUH261" s="29"/>
      <c r="DUI261" s="29"/>
      <c r="DUJ261" s="29"/>
      <c r="DUK261" s="29"/>
      <c r="DUL261" s="29"/>
      <c r="DUM261" s="29"/>
      <c r="DUN261" s="29"/>
      <c r="DUO261" s="29"/>
      <c r="DUP261" s="29"/>
      <c r="DUQ261" s="29"/>
      <c r="DUR261" s="29"/>
      <c r="DUS261" s="29"/>
      <c r="DUT261" s="29"/>
      <c r="DUU261" s="29"/>
      <c r="DUV261" s="29"/>
      <c r="DUW261" s="29"/>
      <c r="DUX261" s="29"/>
      <c r="DUY261" s="29"/>
      <c r="DUZ261" s="29"/>
      <c r="DVA261" s="29"/>
      <c r="DVB261" s="29"/>
      <c r="DVC261" s="29"/>
      <c r="DVD261" s="29"/>
      <c r="DVE261" s="29"/>
      <c r="DVF261" s="29"/>
      <c r="DVG261" s="29"/>
      <c r="DVH261" s="29"/>
      <c r="DVI261" s="29"/>
      <c r="DVJ261" s="29"/>
      <c r="DVK261" s="29"/>
      <c r="DVL261" s="29"/>
      <c r="DVM261" s="29"/>
      <c r="DVN261" s="29"/>
      <c r="DVO261" s="29"/>
      <c r="DVP261" s="29"/>
      <c r="DVQ261" s="29"/>
      <c r="DVR261" s="29"/>
      <c r="DVS261" s="29"/>
      <c r="DVT261" s="29"/>
      <c r="DVU261" s="29"/>
      <c r="DVV261" s="29"/>
      <c r="DVW261" s="29"/>
      <c r="DVX261" s="29"/>
      <c r="DVY261" s="29"/>
      <c r="DVZ261" s="29"/>
      <c r="DWA261" s="29"/>
      <c r="DWB261" s="29"/>
      <c r="DWC261" s="29"/>
      <c r="DWD261" s="29"/>
      <c r="DWE261" s="29"/>
      <c r="DWF261" s="29"/>
      <c r="DWG261" s="29"/>
      <c r="DWH261" s="29"/>
      <c r="DWI261" s="29"/>
      <c r="DWJ261" s="29"/>
      <c r="DWK261" s="29"/>
      <c r="DWL261" s="29"/>
      <c r="DWM261" s="29"/>
      <c r="DWN261" s="29"/>
      <c r="DWO261" s="29"/>
      <c r="DWP261" s="29"/>
      <c r="DWQ261" s="29"/>
      <c r="DWR261" s="29"/>
      <c r="DWS261" s="29"/>
      <c r="DWT261" s="29"/>
      <c r="DWU261" s="29"/>
      <c r="DWV261" s="29"/>
      <c r="DWW261" s="29"/>
      <c r="DWX261" s="29"/>
      <c r="DWY261" s="29"/>
      <c r="DWZ261" s="29"/>
      <c r="DXA261" s="29"/>
      <c r="DXB261" s="29"/>
      <c r="DXC261" s="29"/>
      <c r="DXD261" s="29"/>
      <c r="DXE261" s="29"/>
      <c r="DXF261" s="29"/>
      <c r="DXG261" s="29"/>
      <c r="DXH261" s="29"/>
      <c r="DXI261" s="29"/>
      <c r="DXJ261" s="29"/>
      <c r="DXK261" s="29"/>
      <c r="DXL261" s="29"/>
      <c r="DXM261" s="29"/>
      <c r="DXN261" s="29"/>
      <c r="DXO261" s="29"/>
      <c r="DXP261" s="29"/>
      <c r="DXQ261" s="29"/>
      <c r="DXR261" s="29"/>
      <c r="DXS261" s="29"/>
      <c r="DXT261" s="29"/>
      <c r="DXU261" s="29"/>
      <c r="DXV261" s="29"/>
      <c r="DXW261" s="29"/>
      <c r="DXX261" s="29"/>
      <c r="DXY261" s="29"/>
      <c r="DXZ261" s="29"/>
      <c r="DYA261" s="29"/>
      <c r="DYB261" s="29"/>
      <c r="DYC261" s="29"/>
      <c r="DYD261" s="29"/>
      <c r="DYE261" s="29"/>
      <c r="DYF261" s="29"/>
      <c r="DYG261" s="29"/>
      <c r="DYH261" s="29"/>
      <c r="DYI261" s="29"/>
      <c r="DYJ261" s="29"/>
      <c r="DYK261" s="29"/>
      <c r="DYL261" s="29"/>
      <c r="DYM261" s="29"/>
      <c r="DYN261" s="29"/>
      <c r="DYO261" s="29"/>
      <c r="DYP261" s="29"/>
      <c r="DYQ261" s="29"/>
      <c r="DYR261" s="29"/>
      <c r="DYS261" s="29"/>
      <c r="DYT261" s="29"/>
      <c r="DYU261" s="29"/>
      <c r="DYV261" s="29"/>
      <c r="DYW261" s="29"/>
      <c r="DYX261" s="29"/>
      <c r="DYY261" s="29"/>
      <c r="DYZ261" s="29"/>
      <c r="DZA261" s="29"/>
      <c r="DZB261" s="29"/>
      <c r="DZC261" s="29"/>
      <c r="DZD261" s="29"/>
      <c r="DZE261" s="29"/>
      <c r="DZF261" s="29"/>
      <c r="DZG261" s="29"/>
      <c r="DZH261" s="29"/>
      <c r="DZI261" s="29"/>
      <c r="DZJ261" s="29"/>
      <c r="DZK261" s="29"/>
      <c r="DZL261" s="29"/>
      <c r="DZM261" s="29"/>
      <c r="DZN261" s="29"/>
      <c r="DZO261" s="29"/>
      <c r="DZP261" s="29"/>
      <c r="DZQ261" s="29"/>
      <c r="DZR261" s="29"/>
      <c r="DZS261" s="29"/>
      <c r="DZT261" s="29"/>
      <c r="DZU261" s="29"/>
      <c r="DZV261" s="29"/>
      <c r="DZW261" s="29"/>
      <c r="DZX261" s="29"/>
      <c r="DZY261" s="29"/>
      <c r="DZZ261" s="29"/>
      <c r="EAA261" s="29"/>
      <c r="EAB261" s="29"/>
      <c r="EAC261" s="29"/>
      <c r="EAD261" s="29"/>
      <c r="EAE261" s="29"/>
      <c r="EAF261" s="29"/>
      <c r="EAG261" s="29"/>
      <c r="EAH261" s="29"/>
      <c r="EAI261" s="29"/>
      <c r="EAJ261" s="29"/>
      <c r="EAK261" s="29"/>
      <c r="EAL261" s="29"/>
      <c r="EAM261" s="29"/>
      <c r="EAN261" s="29"/>
      <c r="EAO261" s="29"/>
      <c r="EAP261" s="29"/>
      <c r="EAQ261" s="29"/>
      <c r="EAR261" s="29"/>
      <c r="EAS261" s="29"/>
      <c r="EAT261" s="29"/>
      <c r="EAU261" s="29"/>
      <c r="EAV261" s="29"/>
      <c r="EAW261" s="29"/>
      <c r="EAX261" s="29"/>
      <c r="EAY261" s="29"/>
      <c r="EAZ261" s="29"/>
      <c r="EBA261" s="29"/>
      <c r="EBB261" s="29"/>
      <c r="EBC261" s="29"/>
      <c r="EBD261" s="29"/>
      <c r="EBE261" s="29"/>
      <c r="EBF261" s="29"/>
      <c r="EBG261" s="29"/>
      <c r="EBH261" s="29"/>
      <c r="EBI261" s="29"/>
      <c r="EBJ261" s="29"/>
      <c r="EBK261" s="29"/>
      <c r="EBL261" s="29"/>
      <c r="EBM261" s="29"/>
      <c r="EBN261" s="29"/>
      <c r="EBO261" s="29"/>
      <c r="EBP261" s="29"/>
      <c r="EBQ261" s="29"/>
      <c r="EBR261" s="29"/>
      <c r="EBS261" s="29"/>
      <c r="EBT261" s="29"/>
      <c r="EBU261" s="29"/>
      <c r="EBV261" s="29"/>
      <c r="EBW261" s="29"/>
      <c r="EBX261" s="29"/>
      <c r="EBY261" s="29"/>
      <c r="EBZ261" s="29"/>
      <c r="ECA261" s="29"/>
      <c r="ECB261" s="29"/>
      <c r="ECC261" s="29"/>
      <c r="ECD261" s="29"/>
      <c r="ECE261" s="29"/>
      <c r="ECF261" s="29"/>
      <c r="ECG261" s="29"/>
      <c r="ECH261" s="29"/>
      <c r="ECI261" s="29"/>
      <c r="ECJ261" s="29"/>
      <c r="ECK261" s="29"/>
      <c r="ECL261" s="29"/>
      <c r="ECM261" s="29"/>
      <c r="ECN261" s="29"/>
      <c r="ECO261" s="29"/>
      <c r="ECP261" s="29"/>
      <c r="ECQ261" s="29"/>
      <c r="ECR261" s="29"/>
      <c r="ECS261" s="29"/>
      <c r="ECT261" s="29"/>
      <c r="ECU261" s="29"/>
      <c r="ECV261" s="29"/>
      <c r="ECW261" s="29"/>
      <c r="ECX261" s="29"/>
      <c r="ECY261" s="29"/>
      <c r="ECZ261" s="29"/>
      <c r="EDA261" s="29"/>
      <c r="EDB261" s="29"/>
      <c r="EDC261" s="29"/>
      <c r="EDD261" s="29"/>
      <c r="EDE261" s="29"/>
      <c r="EDF261" s="29"/>
      <c r="EDG261" s="29"/>
      <c r="EDH261" s="29"/>
      <c r="EDI261" s="29"/>
      <c r="EDJ261" s="29"/>
      <c r="EDK261" s="29"/>
      <c r="EDL261" s="29"/>
      <c r="EDM261" s="29"/>
      <c r="EDN261" s="29"/>
      <c r="EDO261" s="29"/>
      <c r="EDP261" s="29"/>
      <c r="EDQ261" s="29"/>
      <c r="EDR261" s="29"/>
      <c r="EDS261" s="29"/>
      <c r="EDT261" s="29"/>
      <c r="EDU261" s="29"/>
      <c r="EDV261" s="29"/>
      <c r="EDW261" s="29"/>
      <c r="EDX261" s="29"/>
      <c r="EDY261" s="29"/>
      <c r="EDZ261" s="29"/>
      <c r="EEA261" s="29"/>
      <c r="EEB261" s="29"/>
      <c r="EEC261" s="29"/>
      <c r="EED261" s="29"/>
      <c r="EEE261" s="29"/>
      <c r="EEF261" s="29"/>
      <c r="EEG261" s="29"/>
      <c r="EEH261" s="29"/>
      <c r="EEI261" s="29"/>
      <c r="EEJ261" s="29"/>
      <c r="EEK261" s="29"/>
      <c r="EEL261" s="29"/>
      <c r="EEM261" s="29"/>
      <c r="EEN261" s="29"/>
      <c r="EEO261" s="29"/>
      <c r="EEP261" s="29"/>
      <c r="EEQ261" s="29"/>
      <c r="EER261" s="29"/>
      <c r="EES261" s="29"/>
      <c r="EET261" s="29"/>
      <c r="EEU261" s="29"/>
      <c r="EEV261" s="29"/>
      <c r="EEW261" s="29"/>
      <c r="EEX261" s="29"/>
      <c r="EEY261" s="29"/>
      <c r="EEZ261" s="29"/>
      <c r="EFA261" s="29"/>
      <c r="EFB261" s="29"/>
      <c r="EFC261" s="29"/>
      <c r="EFD261" s="29"/>
      <c r="EFE261" s="29"/>
      <c r="EFF261" s="29"/>
      <c r="EFG261" s="29"/>
      <c r="EFH261" s="29"/>
      <c r="EFI261" s="29"/>
      <c r="EFJ261" s="29"/>
      <c r="EFK261" s="29"/>
      <c r="EFL261" s="29"/>
      <c r="EFM261" s="29"/>
      <c r="EFN261" s="29"/>
      <c r="EFO261" s="29"/>
      <c r="EFP261" s="29"/>
      <c r="EFQ261" s="29"/>
      <c r="EFR261" s="29"/>
      <c r="EFS261" s="29"/>
      <c r="EFT261" s="29"/>
      <c r="EFU261" s="29"/>
      <c r="EFV261" s="29"/>
      <c r="EFW261" s="29"/>
      <c r="EFX261" s="29"/>
      <c r="EFY261" s="29"/>
      <c r="EFZ261" s="29"/>
      <c r="EGA261" s="29"/>
      <c r="EGB261" s="29"/>
      <c r="EGC261" s="29"/>
      <c r="EGD261" s="29"/>
      <c r="EGE261" s="29"/>
      <c r="EGF261" s="29"/>
      <c r="EGG261" s="29"/>
      <c r="EGH261" s="29"/>
      <c r="EGI261" s="29"/>
      <c r="EGJ261" s="29"/>
      <c r="EGK261" s="29"/>
      <c r="EGL261" s="29"/>
      <c r="EGM261" s="29"/>
      <c r="EGN261" s="29"/>
      <c r="EGO261" s="29"/>
      <c r="EGP261" s="29"/>
      <c r="EGQ261" s="29"/>
      <c r="EGR261" s="29"/>
      <c r="EGS261" s="29"/>
      <c r="EGT261" s="29"/>
      <c r="EGU261" s="29"/>
      <c r="EGV261" s="29"/>
      <c r="EGW261" s="29"/>
      <c r="EGX261" s="29"/>
      <c r="EGY261" s="29"/>
      <c r="EGZ261" s="29"/>
      <c r="EHA261" s="29"/>
      <c r="EHB261" s="29"/>
      <c r="EHC261" s="29"/>
      <c r="EHD261" s="29"/>
      <c r="EHE261" s="29"/>
      <c r="EHF261" s="29"/>
      <c r="EHG261" s="29"/>
      <c r="EHH261" s="29"/>
      <c r="EHI261" s="29"/>
      <c r="EHJ261" s="29"/>
      <c r="EHK261" s="29"/>
      <c r="EHL261" s="29"/>
      <c r="EHM261" s="29"/>
      <c r="EHN261" s="29"/>
      <c r="EHO261" s="29"/>
      <c r="EHP261" s="29"/>
      <c r="EHQ261" s="29"/>
      <c r="EHR261" s="29"/>
      <c r="EHS261" s="29"/>
      <c r="EHT261" s="29"/>
      <c r="EHU261" s="29"/>
      <c r="EHV261" s="29"/>
      <c r="EHW261" s="29"/>
      <c r="EHX261" s="29"/>
      <c r="EHY261" s="29"/>
      <c r="EHZ261" s="29"/>
      <c r="EIA261" s="29"/>
      <c r="EIB261" s="29"/>
      <c r="EIC261" s="29"/>
      <c r="EID261" s="29"/>
      <c r="EIE261" s="29"/>
      <c r="EIF261" s="29"/>
      <c r="EIG261" s="29"/>
      <c r="EIH261" s="29"/>
      <c r="EII261" s="29"/>
      <c r="EIJ261" s="29"/>
      <c r="EIK261" s="29"/>
      <c r="EIL261" s="29"/>
      <c r="EIM261" s="29"/>
      <c r="EIN261" s="29"/>
      <c r="EIO261" s="29"/>
      <c r="EIP261" s="29"/>
      <c r="EIQ261" s="29"/>
      <c r="EIR261" s="29"/>
      <c r="EIS261" s="29"/>
      <c r="EIT261" s="29"/>
      <c r="EIU261" s="29"/>
      <c r="EIV261" s="29"/>
      <c r="EIW261" s="29"/>
      <c r="EIX261" s="29"/>
      <c r="EIY261" s="29"/>
      <c r="EIZ261" s="29"/>
      <c r="EJA261" s="29"/>
      <c r="EJB261" s="29"/>
      <c r="EJC261" s="29"/>
      <c r="EJD261" s="29"/>
      <c r="EJE261" s="29"/>
      <c r="EJF261" s="29"/>
      <c r="EJG261" s="29"/>
      <c r="EJH261" s="29"/>
      <c r="EJI261" s="29"/>
      <c r="EJJ261" s="29"/>
      <c r="EJK261" s="29"/>
      <c r="EJL261" s="29"/>
      <c r="EJM261" s="29"/>
      <c r="EJN261" s="29"/>
      <c r="EJO261" s="29"/>
      <c r="EJP261" s="29"/>
      <c r="EJQ261" s="29"/>
      <c r="EJR261" s="29"/>
      <c r="EJS261" s="29"/>
      <c r="EJT261" s="29"/>
      <c r="EJU261" s="29"/>
      <c r="EJV261" s="29"/>
      <c r="EJW261" s="29"/>
      <c r="EJX261" s="29"/>
      <c r="EJY261" s="29"/>
      <c r="EJZ261" s="29"/>
      <c r="EKA261" s="29"/>
      <c r="EKB261" s="29"/>
      <c r="EKC261" s="29"/>
      <c r="EKD261" s="29"/>
      <c r="EKE261" s="29"/>
      <c r="EKF261" s="29"/>
      <c r="EKG261" s="29"/>
      <c r="EKH261" s="29"/>
      <c r="EKI261" s="29"/>
      <c r="EKJ261" s="29"/>
      <c r="EKK261" s="29"/>
      <c r="EKL261" s="29"/>
      <c r="EKM261" s="29"/>
      <c r="EKN261" s="29"/>
      <c r="EKO261" s="29"/>
      <c r="EKP261" s="29"/>
      <c r="EKQ261" s="29"/>
      <c r="EKR261" s="29"/>
      <c r="EKS261" s="29"/>
      <c r="EKT261" s="29"/>
      <c r="EKU261" s="29"/>
      <c r="EKV261" s="29"/>
      <c r="EKW261" s="29"/>
      <c r="EKX261" s="29"/>
      <c r="EKY261" s="29"/>
      <c r="EKZ261" s="29"/>
      <c r="ELA261" s="29"/>
      <c r="ELB261" s="29"/>
      <c r="ELC261" s="29"/>
      <c r="ELD261" s="29"/>
      <c r="ELE261" s="29"/>
      <c r="ELF261" s="29"/>
      <c r="ELG261" s="29"/>
      <c r="ELH261" s="29"/>
      <c r="ELI261" s="29"/>
      <c r="ELJ261" s="29"/>
      <c r="ELK261" s="29"/>
      <c r="ELL261" s="29"/>
      <c r="ELM261" s="29"/>
      <c r="ELN261" s="29"/>
      <c r="ELO261" s="29"/>
      <c r="ELP261" s="29"/>
      <c r="ELQ261" s="29"/>
      <c r="ELR261" s="29"/>
      <c r="ELS261" s="29"/>
      <c r="ELT261" s="29"/>
      <c r="ELU261" s="29"/>
      <c r="ELV261" s="29"/>
      <c r="ELW261" s="29"/>
      <c r="ELX261" s="29"/>
      <c r="ELY261" s="29"/>
      <c r="ELZ261" s="29"/>
      <c r="EMA261" s="29"/>
      <c r="EMB261" s="29"/>
      <c r="EMC261" s="29"/>
      <c r="EMD261" s="29"/>
      <c r="EME261" s="29"/>
      <c r="EMF261" s="29"/>
      <c r="EMG261" s="29"/>
      <c r="EMH261" s="29"/>
      <c r="EMI261" s="29"/>
      <c r="EMJ261" s="29"/>
      <c r="EMK261" s="29"/>
      <c r="EML261" s="29"/>
      <c r="EMM261" s="29"/>
      <c r="EMN261" s="29"/>
      <c r="EMO261" s="29"/>
      <c r="EMP261" s="29"/>
      <c r="EMQ261" s="29"/>
      <c r="EMR261" s="29"/>
      <c r="EMS261" s="29"/>
      <c r="EMT261" s="29"/>
      <c r="EMU261" s="29"/>
      <c r="EMV261" s="29"/>
      <c r="EMW261" s="29"/>
      <c r="EMX261" s="29"/>
      <c r="EMY261" s="29"/>
      <c r="EMZ261" s="29"/>
      <c r="ENA261" s="29"/>
      <c r="ENB261" s="29"/>
      <c r="ENC261" s="29"/>
      <c r="END261" s="29"/>
      <c r="ENE261" s="29"/>
      <c r="ENF261" s="29"/>
      <c r="ENG261" s="29"/>
      <c r="ENH261" s="29"/>
      <c r="ENI261" s="29"/>
      <c r="ENJ261" s="29"/>
      <c r="ENK261" s="29"/>
      <c r="ENL261" s="29"/>
      <c r="ENM261" s="29"/>
      <c r="ENN261" s="29"/>
      <c r="ENO261" s="29"/>
      <c r="ENP261" s="29"/>
      <c r="ENQ261" s="29"/>
      <c r="ENR261" s="29"/>
      <c r="ENS261" s="29"/>
      <c r="ENT261" s="29"/>
      <c r="ENU261" s="29"/>
      <c r="ENV261" s="29"/>
      <c r="ENW261" s="29"/>
      <c r="ENX261" s="29"/>
      <c r="ENY261" s="29"/>
      <c r="ENZ261" s="29"/>
      <c r="EOA261" s="29"/>
      <c r="EOB261" s="29"/>
      <c r="EOC261" s="29"/>
      <c r="EOD261" s="29"/>
      <c r="EOE261" s="29"/>
      <c r="EOF261" s="29"/>
      <c r="EOG261" s="29"/>
      <c r="EOH261" s="29"/>
      <c r="EOI261" s="29"/>
      <c r="EOJ261" s="29"/>
      <c r="EOK261" s="29"/>
      <c r="EOL261" s="29"/>
      <c r="EOM261" s="29"/>
      <c r="EON261" s="29"/>
      <c r="EOO261" s="29"/>
      <c r="EOP261" s="29"/>
      <c r="EOQ261" s="29"/>
      <c r="EOR261" s="29"/>
      <c r="EOS261" s="29"/>
      <c r="EOT261" s="29"/>
      <c r="EOU261" s="29"/>
      <c r="EOV261" s="29"/>
      <c r="EOW261" s="29"/>
      <c r="EOX261" s="29"/>
      <c r="EOY261" s="29"/>
      <c r="EOZ261" s="29"/>
      <c r="EPA261" s="29"/>
      <c r="EPB261" s="29"/>
      <c r="EPC261" s="29"/>
      <c r="EPD261" s="29"/>
      <c r="EPE261" s="29"/>
      <c r="EPF261" s="29"/>
      <c r="EPG261" s="29"/>
      <c r="EPH261" s="29"/>
      <c r="EPI261" s="29"/>
      <c r="EPJ261" s="29"/>
      <c r="EPK261" s="29"/>
      <c r="EPL261" s="29"/>
      <c r="EPM261" s="29"/>
      <c r="EPN261" s="29"/>
      <c r="EPO261" s="29"/>
      <c r="EPP261" s="29"/>
      <c r="EPQ261" s="29"/>
      <c r="EPR261" s="29"/>
      <c r="EPS261" s="29"/>
      <c r="EPT261" s="29"/>
      <c r="EPU261" s="29"/>
      <c r="EPV261" s="29"/>
      <c r="EPW261" s="29"/>
      <c r="EPX261" s="29"/>
      <c r="EPY261" s="29"/>
      <c r="EPZ261" s="29"/>
      <c r="EQA261" s="29"/>
      <c r="EQB261" s="29"/>
      <c r="EQC261" s="29"/>
      <c r="EQD261" s="29"/>
      <c r="EQE261" s="29"/>
      <c r="EQF261" s="29"/>
      <c r="EQG261" s="29"/>
      <c r="EQH261" s="29"/>
      <c r="EQI261" s="29"/>
      <c r="EQJ261" s="29"/>
      <c r="EQK261" s="29"/>
      <c r="EQL261" s="29"/>
      <c r="EQM261" s="29"/>
      <c r="EQN261" s="29"/>
      <c r="EQO261" s="29"/>
      <c r="EQP261" s="29"/>
      <c r="EQQ261" s="29"/>
      <c r="EQR261" s="29"/>
      <c r="EQS261" s="29"/>
      <c r="EQT261" s="29"/>
      <c r="EQU261" s="29"/>
      <c r="EQV261" s="29"/>
      <c r="EQW261" s="29"/>
      <c r="EQX261" s="29"/>
      <c r="EQY261" s="29"/>
      <c r="EQZ261" s="29"/>
      <c r="ERA261" s="29"/>
      <c r="ERB261" s="29"/>
      <c r="ERC261" s="29"/>
      <c r="ERD261" s="29"/>
      <c r="ERE261" s="29"/>
      <c r="ERF261" s="29"/>
      <c r="ERG261" s="29"/>
      <c r="ERH261" s="29"/>
      <c r="ERI261" s="29"/>
      <c r="ERJ261" s="29"/>
      <c r="ERK261" s="29"/>
      <c r="ERL261" s="29"/>
      <c r="ERM261" s="29"/>
      <c r="ERN261" s="29"/>
      <c r="ERO261" s="29"/>
      <c r="ERP261" s="29"/>
      <c r="ERQ261" s="29"/>
      <c r="ERR261" s="29"/>
      <c r="ERS261" s="29"/>
      <c r="ERT261" s="29"/>
      <c r="ERU261" s="29"/>
      <c r="ERV261" s="29"/>
      <c r="ERW261" s="29"/>
      <c r="ERX261" s="29"/>
      <c r="ERY261" s="29"/>
      <c r="ERZ261" s="29"/>
      <c r="ESA261" s="29"/>
      <c r="ESB261" s="29"/>
      <c r="ESC261" s="29"/>
      <c r="ESD261" s="29"/>
      <c r="ESE261" s="29"/>
      <c r="ESF261" s="29"/>
      <c r="ESG261" s="29"/>
      <c r="ESH261" s="29"/>
      <c r="ESI261" s="29"/>
      <c r="ESJ261" s="29"/>
      <c r="ESK261" s="29"/>
      <c r="ESL261" s="29"/>
      <c r="ESM261" s="29"/>
      <c r="ESN261" s="29"/>
      <c r="ESO261" s="29"/>
      <c r="ESP261" s="29"/>
      <c r="ESQ261" s="29"/>
      <c r="ESR261" s="29"/>
      <c r="ESS261" s="29"/>
      <c r="EST261" s="29"/>
      <c r="ESU261" s="29"/>
      <c r="ESV261" s="29"/>
      <c r="ESW261" s="29"/>
      <c r="ESX261" s="29"/>
      <c r="ESY261" s="29"/>
      <c r="ESZ261" s="29"/>
      <c r="ETA261" s="29"/>
      <c r="ETB261" s="29"/>
      <c r="ETC261" s="29"/>
      <c r="ETD261" s="29"/>
      <c r="ETE261" s="29"/>
      <c r="ETF261" s="29"/>
      <c r="ETG261" s="29"/>
      <c r="ETH261" s="29"/>
      <c r="ETI261" s="29"/>
      <c r="ETJ261" s="29"/>
      <c r="ETK261" s="29"/>
      <c r="ETL261" s="29"/>
      <c r="ETM261" s="29"/>
      <c r="ETN261" s="29"/>
      <c r="ETO261" s="29"/>
      <c r="ETP261" s="29"/>
      <c r="ETQ261" s="29"/>
      <c r="ETR261" s="29"/>
      <c r="ETS261" s="29"/>
      <c r="ETT261" s="29"/>
      <c r="ETU261" s="29"/>
      <c r="ETV261" s="29"/>
      <c r="ETW261" s="29"/>
      <c r="ETX261" s="29"/>
      <c r="ETY261" s="29"/>
      <c r="ETZ261" s="29"/>
      <c r="EUA261" s="29"/>
      <c r="EUB261" s="29"/>
      <c r="EUC261" s="29"/>
      <c r="EUD261" s="29"/>
      <c r="EUE261" s="29"/>
      <c r="EUF261" s="29"/>
      <c r="EUG261" s="29"/>
      <c r="EUH261" s="29"/>
      <c r="EUI261" s="29"/>
      <c r="EUJ261" s="29"/>
      <c r="EUK261" s="29"/>
      <c r="EUL261" s="29"/>
      <c r="EUM261" s="29"/>
      <c r="EUN261" s="29"/>
      <c r="EUO261" s="29"/>
      <c r="EUP261" s="29"/>
      <c r="EUQ261" s="29"/>
      <c r="EUR261" s="29"/>
      <c r="EUS261" s="29"/>
      <c r="EUT261" s="29"/>
      <c r="EUU261" s="29"/>
      <c r="EUV261" s="29"/>
      <c r="EUW261" s="29"/>
      <c r="EUX261" s="29"/>
      <c r="EUY261" s="29"/>
      <c r="EUZ261" s="29"/>
      <c r="EVA261" s="29"/>
      <c r="EVB261" s="29"/>
      <c r="EVC261" s="29"/>
      <c r="EVD261" s="29"/>
      <c r="EVE261" s="29"/>
      <c r="EVF261" s="29"/>
      <c r="EVG261" s="29"/>
      <c r="EVH261" s="29"/>
      <c r="EVI261" s="29"/>
      <c r="EVJ261" s="29"/>
      <c r="EVK261" s="29"/>
      <c r="EVL261" s="29"/>
      <c r="EVM261" s="29"/>
      <c r="EVN261" s="29"/>
      <c r="EVO261" s="29"/>
      <c r="EVP261" s="29"/>
      <c r="EVQ261" s="29"/>
      <c r="EVR261" s="29"/>
      <c r="EVS261" s="29"/>
      <c r="EVT261" s="29"/>
      <c r="EVU261" s="29"/>
      <c r="EVV261" s="29"/>
      <c r="EVW261" s="29"/>
      <c r="EVX261" s="29"/>
      <c r="EVY261" s="29"/>
      <c r="EVZ261" s="29"/>
      <c r="EWA261" s="29"/>
      <c r="EWB261" s="29"/>
      <c r="EWC261" s="29"/>
      <c r="EWD261" s="29"/>
      <c r="EWE261" s="29"/>
      <c r="EWF261" s="29"/>
      <c r="EWG261" s="29"/>
      <c r="EWH261" s="29"/>
      <c r="EWI261" s="29"/>
      <c r="EWJ261" s="29"/>
      <c r="EWK261" s="29"/>
      <c r="EWL261" s="29"/>
      <c r="EWM261" s="29"/>
      <c r="EWN261" s="29"/>
      <c r="EWO261" s="29"/>
      <c r="EWP261" s="29"/>
      <c r="EWQ261" s="29"/>
      <c r="EWR261" s="29"/>
      <c r="EWS261" s="29"/>
      <c r="EWT261" s="29"/>
      <c r="EWU261" s="29"/>
      <c r="EWV261" s="29"/>
      <c r="EWW261" s="29"/>
      <c r="EWX261" s="29"/>
      <c r="EWY261" s="29"/>
      <c r="EWZ261" s="29"/>
      <c r="EXA261" s="29"/>
      <c r="EXB261" s="29"/>
      <c r="EXC261" s="29"/>
      <c r="EXD261" s="29"/>
      <c r="EXE261" s="29"/>
      <c r="EXF261" s="29"/>
      <c r="EXG261" s="29"/>
      <c r="EXH261" s="29"/>
      <c r="EXI261" s="29"/>
      <c r="EXJ261" s="29"/>
      <c r="EXK261" s="29"/>
      <c r="EXL261" s="29"/>
      <c r="EXM261" s="29"/>
      <c r="EXN261" s="29"/>
      <c r="EXO261" s="29"/>
      <c r="EXP261" s="29"/>
      <c r="EXQ261" s="29"/>
      <c r="EXR261" s="29"/>
      <c r="EXS261" s="29"/>
      <c r="EXT261" s="29"/>
      <c r="EXU261" s="29"/>
      <c r="EXV261" s="29"/>
      <c r="EXW261" s="29"/>
      <c r="EXX261" s="29"/>
      <c r="EXY261" s="29"/>
      <c r="EXZ261" s="29"/>
      <c r="EYA261" s="29"/>
      <c r="EYB261" s="29"/>
      <c r="EYC261" s="29"/>
      <c r="EYD261" s="29"/>
      <c r="EYE261" s="29"/>
      <c r="EYF261" s="29"/>
      <c r="EYG261" s="29"/>
      <c r="EYH261" s="29"/>
      <c r="EYI261" s="29"/>
      <c r="EYJ261" s="29"/>
      <c r="EYK261" s="29"/>
      <c r="EYL261" s="29"/>
      <c r="EYM261" s="29"/>
      <c r="EYN261" s="29"/>
      <c r="EYO261" s="29"/>
      <c r="EYP261" s="29"/>
      <c r="EYQ261" s="29"/>
      <c r="EYR261" s="29"/>
      <c r="EYS261" s="29"/>
      <c r="EYT261" s="29"/>
      <c r="EYU261" s="29"/>
      <c r="EYV261" s="29"/>
      <c r="EYW261" s="29"/>
      <c r="EYX261" s="29"/>
      <c r="EYY261" s="29"/>
      <c r="EYZ261" s="29"/>
      <c r="EZA261" s="29"/>
      <c r="EZB261" s="29"/>
      <c r="EZC261" s="29"/>
      <c r="EZD261" s="29"/>
      <c r="EZE261" s="29"/>
      <c r="EZF261" s="29"/>
      <c r="EZG261" s="29"/>
      <c r="EZH261" s="29"/>
      <c r="EZI261" s="29"/>
      <c r="EZJ261" s="29"/>
      <c r="EZK261" s="29"/>
      <c r="EZL261" s="29"/>
      <c r="EZM261" s="29"/>
      <c r="EZN261" s="29"/>
      <c r="EZO261" s="29"/>
      <c r="EZP261" s="29"/>
      <c r="EZQ261" s="29"/>
      <c r="EZR261" s="29"/>
      <c r="EZS261" s="29"/>
      <c r="EZT261" s="29"/>
      <c r="EZU261" s="29"/>
      <c r="EZV261" s="29"/>
      <c r="EZW261" s="29"/>
      <c r="EZX261" s="29"/>
      <c r="EZY261" s="29"/>
      <c r="EZZ261" s="29"/>
      <c r="FAA261" s="29"/>
      <c r="FAB261" s="29"/>
      <c r="FAC261" s="29"/>
      <c r="FAD261" s="29"/>
      <c r="FAE261" s="29"/>
      <c r="FAF261" s="29"/>
      <c r="FAG261" s="29"/>
      <c r="FAH261" s="29"/>
      <c r="FAI261" s="29"/>
      <c r="FAJ261" s="29"/>
      <c r="FAK261" s="29"/>
      <c r="FAL261" s="29"/>
      <c r="FAM261" s="29"/>
      <c r="FAN261" s="29"/>
      <c r="FAO261" s="29"/>
      <c r="FAP261" s="29"/>
      <c r="FAQ261" s="29"/>
      <c r="FAR261" s="29"/>
      <c r="FAS261" s="29"/>
      <c r="FAT261" s="29"/>
      <c r="FAU261" s="29"/>
      <c r="FAV261" s="29"/>
      <c r="FAW261" s="29"/>
      <c r="FAX261" s="29"/>
      <c r="FAY261" s="29"/>
      <c r="FAZ261" s="29"/>
      <c r="FBA261" s="29"/>
      <c r="FBB261" s="29"/>
      <c r="FBC261" s="29"/>
      <c r="FBD261" s="29"/>
      <c r="FBE261" s="29"/>
      <c r="FBF261" s="29"/>
      <c r="FBG261" s="29"/>
      <c r="FBH261" s="29"/>
      <c r="FBI261" s="29"/>
      <c r="FBJ261" s="29"/>
      <c r="FBK261" s="29"/>
      <c r="FBL261" s="29"/>
      <c r="FBM261" s="29"/>
      <c r="FBN261" s="29"/>
      <c r="FBO261" s="29"/>
      <c r="FBP261" s="29"/>
      <c r="FBQ261" s="29"/>
      <c r="FBR261" s="29"/>
      <c r="FBS261" s="29"/>
      <c r="FBT261" s="29"/>
      <c r="FBU261" s="29"/>
      <c r="FBV261" s="29"/>
      <c r="FBW261" s="29"/>
      <c r="FBX261" s="29"/>
      <c r="FBY261" s="29"/>
      <c r="FBZ261" s="29"/>
      <c r="FCA261" s="29"/>
      <c r="FCB261" s="29"/>
      <c r="FCC261" s="29"/>
      <c r="FCD261" s="29"/>
      <c r="FCE261" s="29"/>
      <c r="FCF261" s="29"/>
      <c r="FCG261" s="29"/>
      <c r="FCH261" s="29"/>
      <c r="FCI261" s="29"/>
      <c r="FCJ261" s="29"/>
      <c r="FCK261" s="29"/>
      <c r="FCL261" s="29"/>
      <c r="FCM261" s="29"/>
      <c r="FCN261" s="29"/>
      <c r="FCO261" s="29"/>
      <c r="FCP261" s="29"/>
      <c r="FCQ261" s="29"/>
      <c r="FCR261" s="29"/>
      <c r="FCS261" s="29"/>
      <c r="FCT261" s="29"/>
      <c r="FCU261" s="29"/>
      <c r="FCV261" s="29"/>
      <c r="FCW261" s="29"/>
      <c r="FCX261" s="29"/>
      <c r="FCY261" s="29"/>
      <c r="FCZ261" s="29"/>
      <c r="FDA261" s="29"/>
      <c r="FDB261" s="29"/>
      <c r="FDC261" s="29"/>
      <c r="FDD261" s="29"/>
      <c r="FDE261" s="29"/>
      <c r="FDF261" s="29"/>
      <c r="FDG261" s="29"/>
      <c r="FDH261" s="29"/>
      <c r="FDI261" s="29"/>
      <c r="FDJ261" s="29"/>
      <c r="FDK261" s="29"/>
      <c r="FDL261" s="29"/>
      <c r="FDM261" s="29"/>
      <c r="FDN261" s="29"/>
      <c r="FDO261" s="29"/>
      <c r="FDP261" s="29"/>
      <c r="FDQ261" s="29"/>
      <c r="FDR261" s="29"/>
      <c r="FDS261" s="29"/>
      <c r="FDT261" s="29"/>
      <c r="FDU261" s="29"/>
      <c r="FDV261" s="29"/>
      <c r="FDW261" s="29"/>
      <c r="FDX261" s="29"/>
      <c r="FDY261" s="29"/>
      <c r="FDZ261" s="29"/>
      <c r="FEA261" s="29"/>
      <c r="FEB261" s="29"/>
      <c r="FEC261" s="29"/>
      <c r="FED261" s="29"/>
      <c r="FEE261" s="29"/>
      <c r="FEF261" s="29"/>
      <c r="FEG261" s="29"/>
      <c r="FEH261" s="29"/>
      <c r="FEI261" s="29"/>
      <c r="FEJ261" s="29"/>
      <c r="FEK261" s="29"/>
      <c r="FEL261" s="29"/>
      <c r="FEM261" s="29"/>
      <c r="FEN261" s="29"/>
      <c r="FEO261" s="29"/>
      <c r="FEP261" s="29"/>
      <c r="FEQ261" s="29"/>
      <c r="FER261" s="29"/>
      <c r="FES261" s="29"/>
      <c r="FET261" s="29"/>
      <c r="FEU261" s="29"/>
      <c r="FEV261" s="29"/>
      <c r="FEW261" s="29"/>
      <c r="FEX261" s="29"/>
      <c r="FEY261" s="29"/>
      <c r="FEZ261" s="29"/>
      <c r="FFA261" s="29"/>
      <c r="FFB261" s="29"/>
      <c r="FFC261" s="29"/>
      <c r="FFD261" s="29"/>
      <c r="FFE261" s="29"/>
      <c r="FFF261" s="29"/>
      <c r="FFG261" s="29"/>
      <c r="FFH261" s="29"/>
      <c r="FFI261" s="29"/>
      <c r="FFJ261" s="29"/>
      <c r="FFK261" s="29"/>
      <c r="FFL261" s="29"/>
      <c r="FFM261" s="29"/>
      <c r="FFN261" s="29"/>
      <c r="FFO261" s="29"/>
      <c r="FFP261" s="29"/>
      <c r="FFQ261" s="29"/>
      <c r="FFR261" s="29"/>
      <c r="FFS261" s="29"/>
      <c r="FFT261" s="29"/>
      <c r="FFU261" s="29"/>
      <c r="FFV261" s="29"/>
      <c r="FFW261" s="29"/>
      <c r="FFX261" s="29"/>
      <c r="FFY261" s="29"/>
      <c r="FFZ261" s="29"/>
      <c r="FGA261" s="29"/>
      <c r="FGB261" s="29"/>
      <c r="FGC261" s="29"/>
      <c r="FGD261" s="29"/>
      <c r="FGE261" s="29"/>
      <c r="FGF261" s="29"/>
      <c r="FGG261" s="29"/>
      <c r="FGH261" s="29"/>
      <c r="FGI261" s="29"/>
      <c r="FGJ261" s="29"/>
      <c r="FGK261" s="29"/>
      <c r="FGL261" s="29"/>
      <c r="FGM261" s="29"/>
      <c r="FGN261" s="29"/>
      <c r="FGO261" s="29"/>
      <c r="FGP261" s="29"/>
      <c r="FGQ261" s="29"/>
      <c r="FGR261" s="29"/>
      <c r="FGS261" s="29"/>
      <c r="FGT261" s="29"/>
      <c r="FGU261" s="29"/>
      <c r="FGV261" s="29"/>
      <c r="FGW261" s="29"/>
      <c r="FGX261" s="29"/>
      <c r="FGY261" s="29"/>
      <c r="FGZ261" s="29"/>
      <c r="FHA261" s="29"/>
      <c r="FHB261" s="29"/>
      <c r="FHC261" s="29"/>
      <c r="FHD261" s="29"/>
      <c r="FHE261" s="29"/>
      <c r="FHF261" s="29"/>
      <c r="FHG261" s="29"/>
      <c r="FHH261" s="29"/>
      <c r="FHI261" s="29"/>
      <c r="FHJ261" s="29"/>
      <c r="FHK261" s="29"/>
      <c r="FHL261" s="29"/>
      <c r="FHM261" s="29"/>
      <c r="FHN261" s="29"/>
      <c r="FHO261" s="29"/>
      <c r="FHP261" s="29"/>
      <c r="FHQ261" s="29"/>
      <c r="FHR261" s="29"/>
      <c r="FHS261" s="29"/>
      <c r="FHT261" s="29"/>
      <c r="FHU261" s="29"/>
      <c r="FHV261" s="29"/>
      <c r="FHW261" s="29"/>
      <c r="FHX261" s="29"/>
      <c r="FHY261" s="29"/>
      <c r="FHZ261" s="29"/>
      <c r="FIA261" s="29"/>
      <c r="FIB261" s="29"/>
      <c r="FIC261" s="29"/>
      <c r="FID261" s="29"/>
      <c r="FIE261" s="29"/>
      <c r="FIF261" s="29"/>
      <c r="FIG261" s="29"/>
      <c r="FIH261" s="29"/>
      <c r="FII261" s="29"/>
      <c r="FIJ261" s="29"/>
      <c r="FIK261" s="29"/>
      <c r="FIL261" s="29"/>
      <c r="FIM261" s="29"/>
      <c r="FIN261" s="29"/>
      <c r="FIO261" s="29"/>
      <c r="FIP261" s="29"/>
      <c r="FIQ261" s="29"/>
      <c r="FIR261" s="29"/>
      <c r="FIS261" s="29"/>
      <c r="FIT261" s="29"/>
      <c r="FIU261" s="29"/>
      <c r="FIV261" s="29"/>
      <c r="FIW261" s="29"/>
      <c r="FIX261" s="29"/>
      <c r="FIY261" s="29"/>
      <c r="FIZ261" s="29"/>
      <c r="FJA261" s="29"/>
      <c r="FJB261" s="29"/>
      <c r="FJC261" s="29"/>
      <c r="FJD261" s="29"/>
      <c r="FJE261" s="29"/>
      <c r="FJF261" s="29"/>
      <c r="FJG261" s="29"/>
      <c r="FJH261" s="29"/>
      <c r="FJI261" s="29"/>
      <c r="FJJ261" s="29"/>
      <c r="FJK261" s="29"/>
      <c r="FJL261" s="29"/>
      <c r="FJM261" s="29"/>
      <c r="FJN261" s="29"/>
      <c r="FJO261" s="29"/>
      <c r="FJP261" s="29"/>
      <c r="FJQ261" s="29"/>
      <c r="FJR261" s="29"/>
      <c r="FJS261" s="29"/>
      <c r="FJT261" s="29"/>
      <c r="FJU261" s="29"/>
      <c r="FJV261" s="29"/>
      <c r="FJW261" s="29"/>
      <c r="FJX261" s="29"/>
      <c r="FJY261" s="29"/>
      <c r="FJZ261" s="29"/>
      <c r="FKA261" s="29"/>
      <c r="FKB261" s="29"/>
      <c r="FKC261" s="29"/>
      <c r="FKD261" s="29"/>
      <c r="FKE261" s="29"/>
      <c r="FKF261" s="29"/>
      <c r="FKG261" s="29"/>
      <c r="FKH261" s="29"/>
      <c r="FKI261" s="29"/>
      <c r="FKJ261" s="29"/>
      <c r="FKK261" s="29"/>
      <c r="FKL261" s="29"/>
      <c r="FKM261" s="29"/>
      <c r="FKN261" s="29"/>
      <c r="FKO261" s="29"/>
      <c r="FKP261" s="29"/>
      <c r="FKQ261" s="29"/>
      <c r="FKR261" s="29"/>
      <c r="FKS261" s="29"/>
      <c r="FKT261" s="29"/>
      <c r="FKU261" s="29"/>
      <c r="FKV261" s="29"/>
      <c r="FKW261" s="29"/>
      <c r="FKX261" s="29"/>
      <c r="FKY261" s="29"/>
      <c r="FKZ261" s="29"/>
      <c r="FLA261" s="29"/>
      <c r="FLB261" s="29"/>
      <c r="FLC261" s="29"/>
      <c r="FLD261" s="29"/>
      <c r="FLE261" s="29"/>
      <c r="FLF261" s="29"/>
      <c r="FLG261" s="29"/>
      <c r="FLH261" s="29"/>
      <c r="FLI261" s="29"/>
      <c r="FLJ261" s="29"/>
      <c r="FLK261" s="29"/>
      <c r="FLL261" s="29"/>
      <c r="FLM261" s="29"/>
      <c r="FLN261" s="29"/>
      <c r="FLO261" s="29"/>
      <c r="FLP261" s="29"/>
      <c r="FLQ261" s="29"/>
      <c r="FLR261" s="29"/>
      <c r="FLS261" s="29"/>
      <c r="FLT261" s="29"/>
      <c r="FLU261" s="29"/>
      <c r="FLV261" s="29"/>
      <c r="FLW261" s="29"/>
      <c r="FLX261" s="29"/>
      <c r="FLY261" s="29"/>
      <c r="FLZ261" s="29"/>
      <c r="FMA261" s="29"/>
      <c r="FMB261" s="29"/>
      <c r="FMC261" s="29"/>
      <c r="FMD261" s="29"/>
      <c r="FME261" s="29"/>
      <c r="FMF261" s="29"/>
      <c r="FMG261" s="29"/>
      <c r="FMH261" s="29"/>
      <c r="FMI261" s="29"/>
      <c r="FMJ261" s="29"/>
      <c r="FMK261" s="29"/>
      <c r="FML261" s="29"/>
      <c r="FMM261" s="29"/>
      <c r="FMN261" s="29"/>
      <c r="FMO261" s="29"/>
      <c r="FMP261" s="29"/>
      <c r="FMQ261" s="29"/>
      <c r="FMR261" s="29"/>
      <c r="FMS261" s="29"/>
      <c r="FMT261" s="29"/>
      <c r="FMU261" s="29"/>
      <c r="FMV261" s="29"/>
      <c r="FMW261" s="29"/>
      <c r="FMX261" s="29"/>
      <c r="FMY261" s="29"/>
      <c r="FMZ261" s="29"/>
      <c r="FNA261" s="29"/>
      <c r="FNB261" s="29"/>
      <c r="FNC261" s="29"/>
      <c r="FND261" s="29"/>
      <c r="FNE261" s="29"/>
      <c r="FNF261" s="29"/>
      <c r="FNG261" s="29"/>
      <c r="FNH261" s="29"/>
      <c r="FNI261" s="29"/>
      <c r="FNJ261" s="29"/>
      <c r="FNK261" s="29"/>
      <c r="FNL261" s="29"/>
      <c r="FNM261" s="29"/>
      <c r="FNN261" s="29"/>
      <c r="FNO261" s="29"/>
      <c r="FNP261" s="29"/>
      <c r="FNQ261" s="29"/>
      <c r="FNR261" s="29"/>
      <c r="FNS261" s="29"/>
      <c r="FNT261" s="29"/>
      <c r="FNU261" s="29"/>
      <c r="FNV261" s="29"/>
      <c r="FNW261" s="29"/>
      <c r="FNX261" s="29"/>
      <c r="FNY261" s="29"/>
      <c r="FNZ261" s="29"/>
      <c r="FOA261" s="29"/>
      <c r="FOB261" s="29"/>
      <c r="FOC261" s="29"/>
      <c r="FOD261" s="29"/>
      <c r="FOE261" s="29"/>
      <c r="FOF261" s="29"/>
      <c r="FOG261" s="29"/>
      <c r="FOH261" s="29"/>
      <c r="FOI261" s="29"/>
      <c r="FOJ261" s="29"/>
      <c r="FOK261" s="29"/>
      <c r="FOL261" s="29"/>
      <c r="FOM261" s="29"/>
      <c r="FON261" s="29"/>
      <c r="FOO261" s="29"/>
      <c r="FOP261" s="29"/>
      <c r="FOQ261" s="29"/>
      <c r="FOR261" s="29"/>
      <c r="FOS261" s="29"/>
      <c r="FOT261" s="29"/>
      <c r="FOU261" s="29"/>
      <c r="FOV261" s="29"/>
      <c r="FOW261" s="29"/>
      <c r="FOX261" s="29"/>
      <c r="FOY261" s="29"/>
      <c r="FOZ261" s="29"/>
      <c r="FPA261" s="29"/>
      <c r="FPB261" s="29"/>
      <c r="FPC261" s="29"/>
      <c r="FPD261" s="29"/>
      <c r="FPE261" s="29"/>
      <c r="FPF261" s="29"/>
      <c r="FPG261" s="29"/>
      <c r="FPH261" s="29"/>
      <c r="FPI261" s="29"/>
      <c r="FPJ261" s="29"/>
      <c r="FPK261" s="29"/>
      <c r="FPL261" s="29"/>
      <c r="FPM261" s="29"/>
      <c r="FPN261" s="29"/>
      <c r="FPO261" s="29"/>
      <c r="FPP261" s="29"/>
      <c r="FPQ261" s="29"/>
      <c r="FPR261" s="29"/>
      <c r="FPS261" s="29"/>
      <c r="FPT261" s="29"/>
      <c r="FPU261" s="29"/>
      <c r="FPV261" s="29"/>
      <c r="FPW261" s="29"/>
      <c r="FPX261" s="29"/>
      <c r="FPY261" s="29"/>
      <c r="FPZ261" s="29"/>
      <c r="FQA261" s="29"/>
      <c r="FQB261" s="29"/>
      <c r="FQC261" s="29"/>
      <c r="FQD261" s="29"/>
      <c r="FQE261" s="29"/>
      <c r="FQF261" s="29"/>
      <c r="FQG261" s="29"/>
      <c r="FQH261" s="29"/>
      <c r="FQI261" s="29"/>
      <c r="FQJ261" s="29"/>
      <c r="FQK261" s="29"/>
      <c r="FQL261" s="29"/>
      <c r="FQM261" s="29"/>
      <c r="FQN261" s="29"/>
      <c r="FQO261" s="29"/>
      <c r="FQP261" s="29"/>
      <c r="FQQ261" s="29"/>
      <c r="FQR261" s="29"/>
      <c r="FQS261" s="29"/>
      <c r="FQT261" s="29"/>
      <c r="FQU261" s="29"/>
      <c r="FQV261" s="29"/>
      <c r="FQW261" s="29"/>
      <c r="FQX261" s="29"/>
      <c r="FQY261" s="29"/>
      <c r="FQZ261" s="29"/>
      <c r="FRA261" s="29"/>
      <c r="FRB261" s="29"/>
      <c r="FRC261" s="29"/>
      <c r="FRD261" s="29"/>
      <c r="FRE261" s="29"/>
      <c r="FRF261" s="29"/>
      <c r="FRG261" s="29"/>
      <c r="FRH261" s="29"/>
      <c r="FRI261" s="29"/>
      <c r="FRJ261" s="29"/>
      <c r="FRK261" s="29"/>
      <c r="FRL261" s="29"/>
      <c r="FRM261" s="29"/>
      <c r="FRN261" s="29"/>
      <c r="FRO261" s="29"/>
      <c r="FRP261" s="29"/>
      <c r="FRQ261" s="29"/>
      <c r="FRR261" s="29"/>
      <c r="FRS261" s="29"/>
      <c r="FRT261" s="29"/>
      <c r="FRU261" s="29"/>
      <c r="FRV261" s="29"/>
      <c r="FRW261" s="29"/>
      <c r="FRX261" s="29"/>
      <c r="FRY261" s="29"/>
      <c r="FRZ261" s="29"/>
      <c r="FSA261" s="29"/>
      <c r="FSB261" s="29"/>
      <c r="FSC261" s="29"/>
      <c r="FSD261" s="29"/>
      <c r="FSE261" s="29"/>
      <c r="FSF261" s="29"/>
      <c r="FSG261" s="29"/>
      <c r="FSH261" s="29"/>
      <c r="FSI261" s="29"/>
      <c r="FSJ261" s="29"/>
      <c r="FSK261" s="29"/>
      <c r="FSL261" s="29"/>
      <c r="FSM261" s="29"/>
      <c r="FSN261" s="29"/>
      <c r="FSO261" s="29"/>
      <c r="FSP261" s="29"/>
      <c r="FSQ261" s="29"/>
      <c r="FSR261" s="29"/>
      <c r="FSS261" s="29"/>
      <c r="FST261" s="29"/>
      <c r="FSU261" s="29"/>
      <c r="FSV261" s="29"/>
      <c r="FSW261" s="29"/>
      <c r="FSX261" s="29"/>
      <c r="FSY261" s="29"/>
      <c r="FSZ261" s="29"/>
      <c r="FTA261" s="29"/>
      <c r="FTB261" s="29"/>
      <c r="FTC261" s="29"/>
      <c r="FTD261" s="29"/>
      <c r="FTE261" s="29"/>
      <c r="FTF261" s="29"/>
      <c r="FTG261" s="29"/>
      <c r="FTH261" s="29"/>
      <c r="FTI261" s="29"/>
      <c r="FTJ261" s="29"/>
      <c r="FTK261" s="29"/>
      <c r="FTL261" s="29"/>
      <c r="FTM261" s="29"/>
      <c r="FTN261" s="29"/>
      <c r="FTO261" s="29"/>
      <c r="FTP261" s="29"/>
      <c r="FTQ261" s="29"/>
      <c r="FTR261" s="29"/>
      <c r="FTS261" s="29"/>
      <c r="FTT261" s="29"/>
      <c r="FTU261" s="29"/>
      <c r="FTV261" s="29"/>
      <c r="FTW261" s="29"/>
      <c r="FTX261" s="29"/>
      <c r="FTY261" s="29"/>
      <c r="FTZ261" s="29"/>
      <c r="FUA261" s="29"/>
      <c r="FUB261" s="29"/>
      <c r="FUC261" s="29"/>
      <c r="FUD261" s="29"/>
      <c r="FUE261" s="29"/>
      <c r="FUF261" s="29"/>
      <c r="FUG261" s="29"/>
      <c r="FUH261" s="29"/>
      <c r="FUI261" s="29"/>
      <c r="FUJ261" s="29"/>
      <c r="FUK261" s="29"/>
      <c r="FUL261" s="29"/>
      <c r="FUM261" s="29"/>
      <c r="FUN261" s="29"/>
      <c r="FUO261" s="29"/>
      <c r="FUP261" s="29"/>
      <c r="FUQ261" s="29"/>
      <c r="FUR261" s="29"/>
      <c r="FUS261" s="29"/>
      <c r="FUT261" s="29"/>
      <c r="FUU261" s="29"/>
      <c r="FUV261" s="29"/>
      <c r="FUW261" s="29"/>
      <c r="FUX261" s="29"/>
      <c r="FUY261" s="29"/>
      <c r="FUZ261" s="29"/>
      <c r="FVA261" s="29"/>
      <c r="FVB261" s="29"/>
      <c r="FVC261" s="29"/>
      <c r="FVD261" s="29"/>
      <c r="FVE261" s="29"/>
      <c r="FVF261" s="29"/>
      <c r="FVG261" s="29"/>
      <c r="FVH261" s="29"/>
      <c r="FVI261" s="29"/>
      <c r="FVJ261" s="29"/>
      <c r="FVK261" s="29"/>
      <c r="FVL261" s="29"/>
      <c r="FVM261" s="29"/>
      <c r="FVN261" s="29"/>
      <c r="FVO261" s="29"/>
      <c r="FVP261" s="29"/>
      <c r="FVQ261" s="29"/>
      <c r="FVR261" s="29"/>
      <c r="FVS261" s="29"/>
      <c r="FVT261" s="29"/>
      <c r="FVU261" s="29"/>
      <c r="FVV261" s="29"/>
      <c r="FVW261" s="29"/>
      <c r="FVX261" s="29"/>
      <c r="FVY261" s="29"/>
      <c r="FVZ261" s="29"/>
      <c r="FWA261" s="29"/>
      <c r="FWB261" s="29"/>
      <c r="FWC261" s="29"/>
      <c r="FWD261" s="29"/>
      <c r="FWE261" s="29"/>
      <c r="FWF261" s="29"/>
      <c r="FWG261" s="29"/>
      <c r="FWH261" s="29"/>
      <c r="FWI261" s="29"/>
      <c r="FWJ261" s="29"/>
      <c r="FWK261" s="29"/>
      <c r="FWL261" s="29"/>
      <c r="FWM261" s="29"/>
      <c r="FWN261" s="29"/>
      <c r="FWO261" s="29"/>
      <c r="FWP261" s="29"/>
      <c r="FWQ261" s="29"/>
      <c r="FWR261" s="29"/>
      <c r="FWS261" s="29"/>
      <c r="FWT261" s="29"/>
      <c r="FWU261" s="29"/>
      <c r="FWV261" s="29"/>
      <c r="FWW261" s="29"/>
      <c r="FWX261" s="29"/>
      <c r="FWY261" s="29"/>
      <c r="FWZ261" s="29"/>
      <c r="FXA261" s="29"/>
      <c r="FXB261" s="29"/>
      <c r="FXC261" s="29"/>
      <c r="FXD261" s="29"/>
      <c r="FXE261" s="29"/>
      <c r="FXF261" s="29"/>
      <c r="FXG261" s="29"/>
      <c r="FXH261" s="29"/>
      <c r="FXI261" s="29"/>
      <c r="FXJ261" s="29"/>
      <c r="FXK261" s="29"/>
      <c r="FXL261" s="29"/>
      <c r="FXM261" s="29"/>
      <c r="FXN261" s="29"/>
      <c r="FXO261" s="29"/>
      <c r="FXP261" s="29"/>
      <c r="FXQ261" s="29"/>
      <c r="FXR261" s="29"/>
      <c r="FXS261" s="29"/>
      <c r="FXT261" s="29"/>
      <c r="FXU261" s="29"/>
      <c r="FXV261" s="29"/>
      <c r="FXW261" s="29"/>
      <c r="FXX261" s="29"/>
      <c r="FXY261" s="29"/>
      <c r="FXZ261" s="29"/>
      <c r="FYA261" s="29"/>
      <c r="FYB261" s="29"/>
      <c r="FYC261" s="29"/>
      <c r="FYD261" s="29"/>
      <c r="FYE261" s="29"/>
      <c r="FYF261" s="29"/>
      <c r="FYG261" s="29"/>
      <c r="FYH261" s="29"/>
      <c r="FYI261" s="29"/>
      <c r="FYJ261" s="29"/>
      <c r="FYK261" s="29"/>
      <c r="FYL261" s="29"/>
      <c r="FYM261" s="29"/>
      <c r="FYN261" s="29"/>
      <c r="FYO261" s="29"/>
      <c r="FYP261" s="29"/>
      <c r="FYQ261" s="29"/>
      <c r="FYR261" s="29"/>
      <c r="FYS261" s="29"/>
      <c r="FYT261" s="29"/>
      <c r="FYU261" s="29"/>
      <c r="FYV261" s="29"/>
      <c r="FYW261" s="29"/>
      <c r="FYX261" s="29"/>
      <c r="FYY261" s="29"/>
      <c r="FYZ261" s="29"/>
      <c r="FZA261" s="29"/>
      <c r="FZB261" s="29"/>
      <c r="FZC261" s="29"/>
      <c r="FZD261" s="29"/>
      <c r="FZE261" s="29"/>
      <c r="FZF261" s="29"/>
      <c r="FZG261" s="29"/>
      <c r="FZH261" s="29"/>
      <c r="FZI261" s="29"/>
      <c r="FZJ261" s="29"/>
      <c r="FZK261" s="29"/>
      <c r="FZL261" s="29"/>
      <c r="FZM261" s="29"/>
      <c r="FZN261" s="29"/>
      <c r="FZO261" s="29"/>
      <c r="FZP261" s="29"/>
      <c r="FZQ261" s="29"/>
      <c r="FZR261" s="29"/>
      <c r="FZS261" s="29"/>
      <c r="FZT261" s="29"/>
      <c r="FZU261" s="29"/>
      <c r="FZV261" s="29"/>
      <c r="FZW261" s="29"/>
      <c r="FZX261" s="29"/>
      <c r="FZY261" s="29"/>
      <c r="FZZ261" s="29"/>
      <c r="GAA261" s="29"/>
      <c r="GAB261" s="29"/>
      <c r="GAC261" s="29"/>
      <c r="GAD261" s="29"/>
      <c r="GAE261" s="29"/>
      <c r="GAF261" s="29"/>
      <c r="GAG261" s="29"/>
      <c r="GAH261" s="29"/>
      <c r="GAI261" s="29"/>
      <c r="GAJ261" s="29"/>
      <c r="GAK261" s="29"/>
      <c r="GAL261" s="29"/>
      <c r="GAM261" s="29"/>
      <c r="GAN261" s="29"/>
      <c r="GAO261" s="29"/>
      <c r="GAP261" s="29"/>
      <c r="GAQ261" s="29"/>
      <c r="GAR261" s="29"/>
      <c r="GAS261" s="29"/>
      <c r="GAT261" s="29"/>
      <c r="GAU261" s="29"/>
      <c r="GAV261" s="29"/>
      <c r="GAW261" s="29"/>
      <c r="GAX261" s="29"/>
      <c r="GAY261" s="29"/>
      <c r="GAZ261" s="29"/>
      <c r="GBA261" s="29"/>
      <c r="GBB261" s="29"/>
      <c r="GBC261" s="29"/>
      <c r="GBD261" s="29"/>
      <c r="GBE261" s="29"/>
      <c r="GBF261" s="29"/>
      <c r="GBG261" s="29"/>
      <c r="GBH261" s="29"/>
      <c r="GBI261" s="29"/>
      <c r="GBJ261" s="29"/>
      <c r="GBK261" s="29"/>
      <c r="GBL261" s="29"/>
      <c r="GBM261" s="29"/>
      <c r="GBN261" s="29"/>
      <c r="GBO261" s="29"/>
      <c r="GBP261" s="29"/>
      <c r="GBQ261" s="29"/>
      <c r="GBR261" s="29"/>
      <c r="GBS261" s="29"/>
      <c r="GBT261" s="29"/>
      <c r="GBU261" s="29"/>
      <c r="GBV261" s="29"/>
      <c r="GBW261" s="29"/>
      <c r="GBX261" s="29"/>
      <c r="GBY261" s="29"/>
      <c r="GBZ261" s="29"/>
      <c r="GCA261" s="29"/>
      <c r="GCB261" s="29"/>
      <c r="GCC261" s="29"/>
      <c r="GCD261" s="29"/>
      <c r="GCE261" s="29"/>
      <c r="GCF261" s="29"/>
      <c r="GCG261" s="29"/>
      <c r="GCH261" s="29"/>
      <c r="GCI261" s="29"/>
      <c r="GCJ261" s="29"/>
      <c r="GCK261" s="29"/>
      <c r="GCL261" s="29"/>
      <c r="GCM261" s="29"/>
      <c r="GCN261" s="29"/>
      <c r="GCO261" s="29"/>
      <c r="GCP261" s="29"/>
      <c r="GCQ261" s="29"/>
      <c r="GCR261" s="29"/>
      <c r="GCS261" s="29"/>
      <c r="GCT261" s="29"/>
      <c r="GCU261" s="29"/>
      <c r="GCV261" s="29"/>
      <c r="GCW261" s="29"/>
      <c r="GCX261" s="29"/>
      <c r="GCY261" s="29"/>
      <c r="GCZ261" s="29"/>
      <c r="GDA261" s="29"/>
      <c r="GDB261" s="29"/>
      <c r="GDC261" s="29"/>
      <c r="GDD261" s="29"/>
      <c r="GDE261" s="29"/>
      <c r="GDF261" s="29"/>
      <c r="GDG261" s="29"/>
      <c r="GDH261" s="29"/>
      <c r="GDI261" s="29"/>
      <c r="GDJ261" s="29"/>
      <c r="GDK261" s="29"/>
      <c r="GDL261" s="29"/>
      <c r="GDM261" s="29"/>
      <c r="GDN261" s="29"/>
      <c r="GDO261" s="29"/>
      <c r="GDP261" s="29"/>
      <c r="GDQ261" s="29"/>
      <c r="GDR261" s="29"/>
      <c r="GDS261" s="29"/>
      <c r="GDT261" s="29"/>
      <c r="GDU261" s="29"/>
      <c r="GDV261" s="29"/>
      <c r="GDW261" s="29"/>
      <c r="GDX261" s="29"/>
      <c r="GDY261" s="29"/>
      <c r="GDZ261" s="29"/>
      <c r="GEA261" s="29"/>
      <c r="GEB261" s="29"/>
      <c r="GEC261" s="29"/>
      <c r="GED261" s="29"/>
      <c r="GEE261" s="29"/>
      <c r="GEF261" s="29"/>
      <c r="GEG261" s="29"/>
      <c r="GEH261" s="29"/>
      <c r="GEI261" s="29"/>
      <c r="GEJ261" s="29"/>
      <c r="GEK261" s="29"/>
      <c r="GEL261" s="29"/>
      <c r="GEM261" s="29"/>
      <c r="GEN261" s="29"/>
      <c r="GEO261" s="29"/>
      <c r="GEP261" s="29"/>
      <c r="GEQ261" s="29"/>
      <c r="GER261" s="29"/>
      <c r="GES261" s="29"/>
      <c r="GET261" s="29"/>
      <c r="GEU261" s="29"/>
      <c r="GEV261" s="29"/>
      <c r="GEW261" s="29"/>
      <c r="GEX261" s="29"/>
      <c r="GEY261" s="29"/>
      <c r="GEZ261" s="29"/>
      <c r="GFA261" s="29"/>
      <c r="GFB261" s="29"/>
      <c r="GFC261" s="29"/>
      <c r="GFD261" s="29"/>
      <c r="GFE261" s="29"/>
      <c r="GFF261" s="29"/>
      <c r="GFG261" s="29"/>
      <c r="GFH261" s="29"/>
      <c r="GFI261" s="29"/>
      <c r="GFJ261" s="29"/>
      <c r="GFK261" s="29"/>
      <c r="GFL261" s="29"/>
      <c r="GFM261" s="29"/>
      <c r="GFN261" s="29"/>
      <c r="GFO261" s="29"/>
      <c r="GFP261" s="29"/>
      <c r="GFQ261" s="29"/>
      <c r="GFR261" s="29"/>
      <c r="GFS261" s="29"/>
      <c r="GFT261" s="29"/>
      <c r="GFU261" s="29"/>
      <c r="GFV261" s="29"/>
      <c r="GFW261" s="29"/>
      <c r="GFX261" s="29"/>
      <c r="GFY261" s="29"/>
      <c r="GFZ261" s="29"/>
      <c r="GGA261" s="29"/>
      <c r="GGB261" s="29"/>
      <c r="GGC261" s="29"/>
      <c r="GGD261" s="29"/>
      <c r="GGE261" s="29"/>
      <c r="GGF261" s="29"/>
      <c r="GGG261" s="29"/>
      <c r="GGH261" s="29"/>
      <c r="GGI261" s="29"/>
      <c r="GGJ261" s="29"/>
      <c r="GGK261" s="29"/>
      <c r="GGL261" s="29"/>
      <c r="GGM261" s="29"/>
      <c r="GGN261" s="29"/>
      <c r="GGO261" s="29"/>
      <c r="GGP261" s="29"/>
      <c r="GGQ261" s="29"/>
      <c r="GGR261" s="29"/>
      <c r="GGS261" s="29"/>
      <c r="GGT261" s="29"/>
      <c r="GGU261" s="29"/>
      <c r="GGV261" s="29"/>
      <c r="GGW261" s="29"/>
      <c r="GGX261" s="29"/>
      <c r="GGY261" s="29"/>
      <c r="GGZ261" s="29"/>
      <c r="GHA261" s="29"/>
      <c r="GHB261" s="29"/>
      <c r="GHC261" s="29"/>
      <c r="GHD261" s="29"/>
      <c r="GHE261" s="29"/>
      <c r="GHF261" s="29"/>
      <c r="GHG261" s="29"/>
      <c r="GHH261" s="29"/>
      <c r="GHI261" s="29"/>
      <c r="GHJ261" s="29"/>
      <c r="GHK261" s="29"/>
      <c r="GHL261" s="29"/>
      <c r="GHM261" s="29"/>
      <c r="GHN261" s="29"/>
      <c r="GHO261" s="29"/>
      <c r="GHP261" s="29"/>
      <c r="GHQ261" s="29"/>
      <c r="GHR261" s="29"/>
      <c r="GHS261" s="29"/>
      <c r="GHT261" s="29"/>
      <c r="GHU261" s="29"/>
      <c r="GHV261" s="29"/>
      <c r="GHW261" s="29"/>
      <c r="GHX261" s="29"/>
      <c r="GHY261" s="29"/>
      <c r="GHZ261" s="29"/>
      <c r="GIA261" s="29"/>
      <c r="GIB261" s="29"/>
      <c r="GIC261" s="29"/>
      <c r="GID261" s="29"/>
      <c r="GIE261" s="29"/>
      <c r="GIF261" s="29"/>
      <c r="GIG261" s="29"/>
      <c r="GIH261" s="29"/>
      <c r="GII261" s="29"/>
      <c r="GIJ261" s="29"/>
      <c r="GIK261" s="29"/>
      <c r="GIL261" s="29"/>
      <c r="GIM261" s="29"/>
      <c r="GIN261" s="29"/>
      <c r="GIO261" s="29"/>
      <c r="GIP261" s="29"/>
      <c r="GIQ261" s="29"/>
      <c r="GIR261" s="29"/>
      <c r="GIS261" s="29"/>
      <c r="GIT261" s="29"/>
      <c r="GIU261" s="29"/>
      <c r="GIV261" s="29"/>
      <c r="GIW261" s="29"/>
      <c r="GIX261" s="29"/>
      <c r="GIY261" s="29"/>
      <c r="GIZ261" s="29"/>
      <c r="GJA261" s="29"/>
      <c r="GJB261" s="29"/>
      <c r="GJC261" s="29"/>
      <c r="GJD261" s="29"/>
      <c r="GJE261" s="29"/>
      <c r="GJF261" s="29"/>
      <c r="GJG261" s="29"/>
      <c r="GJH261" s="29"/>
      <c r="GJI261" s="29"/>
      <c r="GJJ261" s="29"/>
      <c r="GJK261" s="29"/>
      <c r="GJL261" s="29"/>
      <c r="GJM261" s="29"/>
      <c r="GJN261" s="29"/>
      <c r="GJO261" s="29"/>
      <c r="GJP261" s="29"/>
      <c r="GJQ261" s="29"/>
      <c r="GJR261" s="29"/>
      <c r="GJS261" s="29"/>
      <c r="GJT261" s="29"/>
      <c r="GJU261" s="29"/>
      <c r="GJV261" s="29"/>
      <c r="GJW261" s="29"/>
      <c r="GJX261" s="29"/>
      <c r="GJY261" s="29"/>
      <c r="GJZ261" s="29"/>
      <c r="GKA261" s="29"/>
      <c r="GKB261" s="29"/>
      <c r="GKC261" s="29"/>
      <c r="GKD261" s="29"/>
      <c r="GKE261" s="29"/>
      <c r="GKF261" s="29"/>
      <c r="GKG261" s="29"/>
      <c r="GKH261" s="29"/>
      <c r="GKI261" s="29"/>
      <c r="GKJ261" s="29"/>
      <c r="GKK261" s="29"/>
      <c r="GKL261" s="29"/>
      <c r="GKM261" s="29"/>
      <c r="GKN261" s="29"/>
      <c r="GKO261" s="29"/>
      <c r="GKP261" s="29"/>
      <c r="GKQ261" s="29"/>
      <c r="GKR261" s="29"/>
      <c r="GKS261" s="29"/>
      <c r="GKT261" s="29"/>
      <c r="GKU261" s="29"/>
      <c r="GKV261" s="29"/>
      <c r="GKW261" s="29"/>
      <c r="GKX261" s="29"/>
      <c r="GKY261" s="29"/>
      <c r="GKZ261" s="29"/>
      <c r="GLA261" s="29"/>
      <c r="GLB261" s="29"/>
      <c r="GLC261" s="29"/>
      <c r="GLD261" s="29"/>
      <c r="GLE261" s="29"/>
      <c r="GLF261" s="29"/>
      <c r="GLG261" s="29"/>
      <c r="GLH261" s="29"/>
      <c r="GLI261" s="29"/>
      <c r="GLJ261" s="29"/>
      <c r="GLK261" s="29"/>
      <c r="GLL261" s="29"/>
      <c r="GLM261" s="29"/>
      <c r="GLN261" s="29"/>
      <c r="GLO261" s="29"/>
      <c r="GLP261" s="29"/>
      <c r="GLQ261" s="29"/>
      <c r="GLR261" s="29"/>
      <c r="GLS261" s="29"/>
      <c r="GLT261" s="29"/>
      <c r="GLU261" s="29"/>
      <c r="GLV261" s="29"/>
      <c r="GLW261" s="29"/>
      <c r="GLX261" s="29"/>
      <c r="GLY261" s="29"/>
      <c r="GLZ261" s="29"/>
      <c r="GMA261" s="29"/>
      <c r="GMB261" s="29"/>
      <c r="GMC261" s="29"/>
      <c r="GMD261" s="29"/>
      <c r="GME261" s="29"/>
      <c r="GMF261" s="29"/>
      <c r="GMG261" s="29"/>
      <c r="GMH261" s="29"/>
      <c r="GMI261" s="29"/>
      <c r="GMJ261" s="29"/>
      <c r="GMK261" s="29"/>
      <c r="GML261" s="29"/>
      <c r="GMM261" s="29"/>
      <c r="GMN261" s="29"/>
      <c r="GMO261" s="29"/>
      <c r="GMP261" s="29"/>
      <c r="GMQ261" s="29"/>
      <c r="GMR261" s="29"/>
      <c r="GMS261" s="29"/>
      <c r="GMT261" s="29"/>
      <c r="GMU261" s="29"/>
      <c r="GMV261" s="29"/>
      <c r="GMW261" s="29"/>
      <c r="GMX261" s="29"/>
      <c r="GMY261" s="29"/>
      <c r="GMZ261" s="29"/>
      <c r="GNA261" s="29"/>
      <c r="GNB261" s="29"/>
      <c r="GNC261" s="29"/>
      <c r="GND261" s="29"/>
      <c r="GNE261" s="29"/>
      <c r="GNF261" s="29"/>
      <c r="GNG261" s="29"/>
      <c r="GNH261" s="29"/>
      <c r="GNI261" s="29"/>
      <c r="GNJ261" s="29"/>
      <c r="GNK261" s="29"/>
      <c r="GNL261" s="29"/>
      <c r="GNM261" s="29"/>
      <c r="GNN261" s="29"/>
      <c r="GNO261" s="29"/>
      <c r="GNP261" s="29"/>
      <c r="GNQ261" s="29"/>
      <c r="GNR261" s="29"/>
      <c r="GNS261" s="29"/>
      <c r="GNT261" s="29"/>
      <c r="GNU261" s="29"/>
      <c r="GNV261" s="29"/>
      <c r="GNW261" s="29"/>
      <c r="GNX261" s="29"/>
      <c r="GNY261" s="29"/>
      <c r="GNZ261" s="29"/>
      <c r="GOA261" s="29"/>
      <c r="GOB261" s="29"/>
      <c r="GOC261" s="29"/>
      <c r="GOD261" s="29"/>
      <c r="GOE261" s="29"/>
      <c r="GOF261" s="29"/>
      <c r="GOG261" s="29"/>
      <c r="GOH261" s="29"/>
      <c r="GOI261" s="29"/>
      <c r="GOJ261" s="29"/>
      <c r="GOK261" s="29"/>
      <c r="GOL261" s="29"/>
      <c r="GOM261" s="29"/>
      <c r="GON261" s="29"/>
      <c r="GOO261" s="29"/>
      <c r="GOP261" s="29"/>
      <c r="GOQ261" s="29"/>
      <c r="GOR261" s="29"/>
      <c r="GOS261" s="29"/>
      <c r="GOT261" s="29"/>
      <c r="GOU261" s="29"/>
      <c r="GOV261" s="29"/>
      <c r="GOW261" s="29"/>
      <c r="GOX261" s="29"/>
      <c r="GOY261" s="29"/>
      <c r="GOZ261" s="29"/>
      <c r="GPA261" s="29"/>
      <c r="GPB261" s="29"/>
      <c r="GPC261" s="29"/>
      <c r="GPD261" s="29"/>
      <c r="GPE261" s="29"/>
      <c r="GPF261" s="29"/>
      <c r="GPG261" s="29"/>
      <c r="GPH261" s="29"/>
      <c r="GPI261" s="29"/>
      <c r="GPJ261" s="29"/>
      <c r="GPK261" s="29"/>
      <c r="GPL261" s="29"/>
      <c r="GPM261" s="29"/>
      <c r="GPN261" s="29"/>
      <c r="GPO261" s="29"/>
      <c r="GPP261" s="29"/>
      <c r="GPQ261" s="29"/>
      <c r="GPR261" s="29"/>
      <c r="GPS261" s="29"/>
      <c r="GPT261" s="29"/>
      <c r="GPU261" s="29"/>
      <c r="GPV261" s="29"/>
      <c r="GPW261" s="29"/>
      <c r="GPX261" s="29"/>
      <c r="GPY261" s="29"/>
      <c r="GPZ261" s="29"/>
      <c r="GQA261" s="29"/>
      <c r="GQB261" s="29"/>
      <c r="GQC261" s="29"/>
      <c r="GQD261" s="29"/>
      <c r="GQE261" s="29"/>
      <c r="GQF261" s="29"/>
      <c r="GQG261" s="29"/>
      <c r="GQH261" s="29"/>
      <c r="GQI261" s="29"/>
      <c r="GQJ261" s="29"/>
      <c r="GQK261" s="29"/>
      <c r="GQL261" s="29"/>
      <c r="GQM261" s="29"/>
      <c r="GQN261" s="29"/>
      <c r="GQO261" s="29"/>
      <c r="GQP261" s="29"/>
      <c r="GQQ261" s="29"/>
      <c r="GQR261" s="29"/>
      <c r="GQS261" s="29"/>
      <c r="GQT261" s="29"/>
      <c r="GQU261" s="29"/>
      <c r="GQV261" s="29"/>
      <c r="GQW261" s="29"/>
      <c r="GQX261" s="29"/>
      <c r="GQY261" s="29"/>
      <c r="GQZ261" s="29"/>
      <c r="GRA261" s="29"/>
      <c r="GRB261" s="29"/>
      <c r="GRC261" s="29"/>
      <c r="GRD261" s="29"/>
      <c r="GRE261" s="29"/>
      <c r="GRF261" s="29"/>
      <c r="GRG261" s="29"/>
      <c r="GRH261" s="29"/>
      <c r="GRI261" s="29"/>
      <c r="GRJ261" s="29"/>
      <c r="GRK261" s="29"/>
      <c r="GRL261" s="29"/>
      <c r="GRM261" s="29"/>
      <c r="GRN261" s="29"/>
      <c r="GRO261" s="29"/>
      <c r="GRP261" s="29"/>
      <c r="GRQ261" s="29"/>
      <c r="GRR261" s="29"/>
      <c r="GRS261" s="29"/>
      <c r="GRT261" s="29"/>
      <c r="GRU261" s="29"/>
      <c r="GRV261" s="29"/>
      <c r="GRW261" s="29"/>
      <c r="GRX261" s="29"/>
      <c r="GRY261" s="29"/>
      <c r="GRZ261" s="29"/>
      <c r="GSA261" s="29"/>
      <c r="GSB261" s="29"/>
      <c r="GSC261" s="29"/>
      <c r="GSD261" s="29"/>
      <c r="GSE261" s="29"/>
      <c r="GSF261" s="29"/>
      <c r="GSG261" s="29"/>
      <c r="GSH261" s="29"/>
      <c r="GSI261" s="29"/>
      <c r="GSJ261" s="29"/>
      <c r="GSK261" s="29"/>
      <c r="GSL261" s="29"/>
      <c r="GSM261" s="29"/>
      <c r="GSN261" s="29"/>
      <c r="GSO261" s="29"/>
      <c r="GSP261" s="29"/>
      <c r="GSQ261" s="29"/>
      <c r="GSR261" s="29"/>
      <c r="GSS261" s="29"/>
      <c r="GST261" s="29"/>
      <c r="GSU261" s="29"/>
      <c r="GSV261" s="29"/>
      <c r="GSW261" s="29"/>
      <c r="GSX261" s="29"/>
      <c r="GSY261" s="29"/>
      <c r="GSZ261" s="29"/>
      <c r="GTA261" s="29"/>
      <c r="GTB261" s="29"/>
      <c r="GTC261" s="29"/>
      <c r="GTD261" s="29"/>
      <c r="GTE261" s="29"/>
      <c r="GTF261" s="29"/>
      <c r="GTG261" s="29"/>
      <c r="GTH261" s="29"/>
      <c r="GTI261" s="29"/>
      <c r="GTJ261" s="29"/>
      <c r="GTK261" s="29"/>
      <c r="GTL261" s="29"/>
      <c r="GTM261" s="29"/>
      <c r="GTN261" s="29"/>
      <c r="GTO261" s="29"/>
      <c r="GTP261" s="29"/>
      <c r="GTQ261" s="29"/>
      <c r="GTR261" s="29"/>
      <c r="GTS261" s="29"/>
      <c r="GTT261" s="29"/>
      <c r="GTU261" s="29"/>
      <c r="GTV261" s="29"/>
      <c r="GTW261" s="29"/>
      <c r="GTX261" s="29"/>
      <c r="GTY261" s="29"/>
      <c r="GTZ261" s="29"/>
      <c r="GUA261" s="29"/>
      <c r="GUB261" s="29"/>
      <c r="GUC261" s="29"/>
      <c r="GUD261" s="29"/>
      <c r="GUE261" s="29"/>
      <c r="GUF261" s="29"/>
      <c r="GUG261" s="29"/>
      <c r="GUH261" s="29"/>
      <c r="GUI261" s="29"/>
      <c r="GUJ261" s="29"/>
      <c r="GUK261" s="29"/>
      <c r="GUL261" s="29"/>
      <c r="GUM261" s="29"/>
      <c r="GUN261" s="29"/>
      <c r="GUO261" s="29"/>
      <c r="GUP261" s="29"/>
      <c r="GUQ261" s="29"/>
      <c r="GUR261" s="29"/>
      <c r="GUS261" s="29"/>
      <c r="GUT261" s="29"/>
      <c r="GUU261" s="29"/>
      <c r="GUV261" s="29"/>
      <c r="GUW261" s="29"/>
      <c r="GUX261" s="29"/>
      <c r="GUY261" s="29"/>
      <c r="GUZ261" s="29"/>
      <c r="GVA261" s="29"/>
      <c r="GVB261" s="29"/>
      <c r="GVC261" s="29"/>
      <c r="GVD261" s="29"/>
      <c r="GVE261" s="29"/>
      <c r="GVF261" s="29"/>
      <c r="GVG261" s="29"/>
      <c r="GVH261" s="29"/>
      <c r="GVI261" s="29"/>
      <c r="GVJ261" s="29"/>
      <c r="GVK261" s="29"/>
      <c r="GVL261" s="29"/>
      <c r="GVM261" s="29"/>
      <c r="GVN261" s="29"/>
      <c r="GVO261" s="29"/>
      <c r="GVP261" s="29"/>
      <c r="GVQ261" s="29"/>
      <c r="GVR261" s="29"/>
      <c r="GVS261" s="29"/>
      <c r="GVT261" s="29"/>
      <c r="GVU261" s="29"/>
      <c r="GVV261" s="29"/>
      <c r="GVW261" s="29"/>
      <c r="GVX261" s="29"/>
      <c r="GVY261" s="29"/>
      <c r="GVZ261" s="29"/>
      <c r="GWA261" s="29"/>
      <c r="GWB261" s="29"/>
      <c r="GWC261" s="29"/>
      <c r="GWD261" s="29"/>
      <c r="GWE261" s="29"/>
      <c r="GWF261" s="29"/>
      <c r="GWG261" s="29"/>
      <c r="GWH261" s="29"/>
      <c r="GWI261" s="29"/>
      <c r="GWJ261" s="29"/>
      <c r="GWK261" s="29"/>
      <c r="GWL261" s="29"/>
      <c r="GWM261" s="29"/>
      <c r="GWN261" s="29"/>
      <c r="GWO261" s="29"/>
      <c r="GWP261" s="29"/>
      <c r="GWQ261" s="29"/>
      <c r="GWR261" s="29"/>
      <c r="GWS261" s="29"/>
      <c r="GWT261" s="29"/>
      <c r="GWU261" s="29"/>
      <c r="GWV261" s="29"/>
      <c r="GWW261" s="29"/>
      <c r="GWX261" s="29"/>
      <c r="GWY261" s="29"/>
      <c r="GWZ261" s="29"/>
      <c r="GXA261" s="29"/>
      <c r="GXB261" s="29"/>
      <c r="GXC261" s="29"/>
      <c r="GXD261" s="29"/>
      <c r="GXE261" s="29"/>
      <c r="GXF261" s="29"/>
      <c r="GXG261" s="29"/>
      <c r="GXH261" s="29"/>
      <c r="GXI261" s="29"/>
      <c r="GXJ261" s="29"/>
      <c r="GXK261" s="29"/>
      <c r="GXL261" s="29"/>
      <c r="GXM261" s="29"/>
      <c r="GXN261" s="29"/>
      <c r="GXO261" s="29"/>
      <c r="GXP261" s="29"/>
      <c r="GXQ261" s="29"/>
      <c r="GXR261" s="29"/>
      <c r="GXS261" s="29"/>
      <c r="GXT261" s="29"/>
      <c r="GXU261" s="29"/>
      <c r="GXV261" s="29"/>
      <c r="GXW261" s="29"/>
      <c r="GXX261" s="29"/>
      <c r="GXY261" s="29"/>
      <c r="GXZ261" s="29"/>
      <c r="GYA261" s="29"/>
      <c r="GYB261" s="29"/>
      <c r="GYC261" s="29"/>
      <c r="GYD261" s="29"/>
      <c r="GYE261" s="29"/>
      <c r="GYF261" s="29"/>
      <c r="GYG261" s="29"/>
      <c r="GYH261" s="29"/>
      <c r="GYI261" s="29"/>
      <c r="GYJ261" s="29"/>
      <c r="GYK261" s="29"/>
      <c r="GYL261" s="29"/>
      <c r="GYM261" s="29"/>
      <c r="GYN261" s="29"/>
      <c r="GYO261" s="29"/>
      <c r="GYP261" s="29"/>
      <c r="GYQ261" s="29"/>
      <c r="GYR261" s="29"/>
      <c r="GYS261" s="29"/>
      <c r="GYT261" s="29"/>
      <c r="GYU261" s="29"/>
      <c r="GYV261" s="29"/>
      <c r="GYW261" s="29"/>
      <c r="GYX261" s="29"/>
      <c r="GYY261" s="29"/>
      <c r="GYZ261" s="29"/>
      <c r="GZA261" s="29"/>
      <c r="GZB261" s="29"/>
      <c r="GZC261" s="29"/>
      <c r="GZD261" s="29"/>
      <c r="GZE261" s="29"/>
      <c r="GZF261" s="29"/>
      <c r="GZG261" s="29"/>
      <c r="GZH261" s="29"/>
      <c r="GZI261" s="29"/>
      <c r="GZJ261" s="29"/>
      <c r="GZK261" s="29"/>
      <c r="GZL261" s="29"/>
      <c r="GZM261" s="29"/>
      <c r="GZN261" s="29"/>
      <c r="GZO261" s="29"/>
      <c r="GZP261" s="29"/>
      <c r="GZQ261" s="29"/>
      <c r="GZR261" s="29"/>
      <c r="GZS261" s="29"/>
      <c r="GZT261" s="29"/>
      <c r="GZU261" s="29"/>
      <c r="GZV261" s="29"/>
      <c r="GZW261" s="29"/>
      <c r="GZX261" s="29"/>
      <c r="GZY261" s="29"/>
      <c r="GZZ261" s="29"/>
      <c r="HAA261" s="29"/>
      <c r="HAB261" s="29"/>
      <c r="HAC261" s="29"/>
      <c r="HAD261" s="29"/>
      <c r="HAE261" s="29"/>
      <c r="HAF261" s="29"/>
      <c r="HAG261" s="29"/>
      <c r="HAH261" s="29"/>
      <c r="HAI261" s="29"/>
      <c r="HAJ261" s="29"/>
      <c r="HAK261" s="29"/>
      <c r="HAL261" s="29"/>
      <c r="HAM261" s="29"/>
      <c r="HAN261" s="29"/>
      <c r="HAO261" s="29"/>
      <c r="HAP261" s="29"/>
      <c r="HAQ261" s="29"/>
      <c r="HAR261" s="29"/>
      <c r="HAS261" s="29"/>
      <c r="HAT261" s="29"/>
      <c r="HAU261" s="29"/>
      <c r="HAV261" s="29"/>
      <c r="HAW261" s="29"/>
      <c r="HAX261" s="29"/>
      <c r="HAY261" s="29"/>
      <c r="HAZ261" s="29"/>
      <c r="HBA261" s="29"/>
      <c r="HBB261" s="29"/>
      <c r="HBC261" s="29"/>
      <c r="HBD261" s="29"/>
      <c r="HBE261" s="29"/>
      <c r="HBF261" s="29"/>
      <c r="HBG261" s="29"/>
      <c r="HBH261" s="29"/>
      <c r="HBI261" s="29"/>
      <c r="HBJ261" s="29"/>
      <c r="HBK261" s="29"/>
      <c r="HBL261" s="29"/>
      <c r="HBM261" s="29"/>
      <c r="HBN261" s="29"/>
      <c r="HBO261" s="29"/>
      <c r="HBP261" s="29"/>
      <c r="HBQ261" s="29"/>
      <c r="HBR261" s="29"/>
      <c r="HBS261" s="29"/>
      <c r="HBT261" s="29"/>
      <c r="HBU261" s="29"/>
      <c r="HBV261" s="29"/>
      <c r="HBW261" s="29"/>
      <c r="HBX261" s="29"/>
      <c r="HBY261" s="29"/>
      <c r="HBZ261" s="29"/>
      <c r="HCA261" s="29"/>
      <c r="HCB261" s="29"/>
      <c r="HCC261" s="29"/>
      <c r="HCD261" s="29"/>
      <c r="HCE261" s="29"/>
      <c r="HCF261" s="29"/>
      <c r="HCG261" s="29"/>
      <c r="HCH261" s="29"/>
      <c r="HCI261" s="29"/>
      <c r="HCJ261" s="29"/>
      <c r="HCK261" s="29"/>
      <c r="HCL261" s="29"/>
      <c r="HCM261" s="29"/>
      <c r="HCN261" s="29"/>
      <c r="HCO261" s="29"/>
      <c r="HCP261" s="29"/>
      <c r="HCQ261" s="29"/>
      <c r="HCR261" s="29"/>
      <c r="HCS261" s="29"/>
      <c r="HCT261" s="29"/>
      <c r="HCU261" s="29"/>
      <c r="HCV261" s="29"/>
      <c r="HCW261" s="29"/>
      <c r="HCX261" s="29"/>
      <c r="HCY261" s="29"/>
      <c r="HCZ261" s="29"/>
      <c r="HDA261" s="29"/>
      <c r="HDB261" s="29"/>
      <c r="HDC261" s="29"/>
      <c r="HDD261" s="29"/>
      <c r="HDE261" s="29"/>
      <c r="HDF261" s="29"/>
      <c r="HDG261" s="29"/>
      <c r="HDH261" s="29"/>
      <c r="HDI261" s="29"/>
      <c r="HDJ261" s="29"/>
      <c r="HDK261" s="29"/>
      <c r="HDL261" s="29"/>
      <c r="HDM261" s="29"/>
      <c r="HDN261" s="29"/>
      <c r="HDO261" s="29"/>
      <c r="HDP261" s="29"/>
      <c r="HDQ261" s="29"/>
      <c r="HDR261" s="29"/>
      <c r="HDS261" s="29"/>
      <c r="HDT261" s="29"/>
      <c r="HDU261" s="29"/>
      <c r="HDV261" s="29"/>
      <c r="HDW261" s="29"/>
      <c r="HDX261" s="29"/>
      <c r="HDY261" s="29"/>
      <c r="HDZ261" s="29"/>
      <c r="HEA261" s="29"/>
      <c r="HEB261" s="29"/>
      <c r="HEC261" s="29"/>
      <c r="HED261" s="29"/>
      <c r="HEE261" s="29"/>
      <c r="HEF261" s="29"/>
      <c r="HEG261" s="29"/>
      <c r="HEH261" s="29"/>
      <c r="HEI261" s="29"/>
      <c r="HEJ261" s="29"/>
      <c r="HEK261" s="29"/>
      <c r="HEL261" s="29"/>
      <c r="HEM261" s="29"/>
      <c r="HEN261" s="29"/>
      <c r="HEO261" s="29"/>
      <c r="HEP261" s="29"/>
      <c r="HEQ261" s="29"/>
      <c r="HER261" s="29"/>
      <c r="HES261" s="29"/>
      <c r="HET261" s="29"/>
      <c r="HEU261" s="29"/>
      <c r="HEV261" s="29"/>
      <c r="HEW261" s="29"/>
      <c r="HEX261" s="29"/>
      <c r="HEY261" s="29"/>
      <c r="HEZ261" s="29"/>
      <c r="HFA261" s="29"/>
      <c r="HFB261" s="29"/>
      <c r="HFC261" s="29"/>
      <c r="HFD261" s="29"/>
      <c r="HFE261" s="29"/>
      <c r="HFF261" s="29"/>
      <c r="HFG261" s="29"/>
      <c r="HFH261" s="29"/>
      <c r="HFI261" s="29"/>
      <c r="HFJ261" s="29"/>
      <c r="HFK261" s="29"/>
      <c r="HFL261" s="29"/>
      <c r="HFM261" s="29"/>
      <c r="HFN261" s="29"/>
      <c r="HFO261" s="29"/>
      <c r="HFP261" s="29"/>
      <c r="HFQ261" s="29"/>
      <c r="HFR261" s="29"/>
      <c r="HFS261" s="29"/>
      <c r="HFT261" s="29"/>
      <c r="HFU261" s="29"/>
      <c r="HFV261" s="29"/>
      <c r="HFW261" s="29"/>
      <c r="HFX261" s="29"/>
      <c r="HFY261" s="29"/>
      <c r="HFZ261" s="29"/>
      <c r="HGA261" s="29"/>
      <c r="HGB261" s="29"/>
      <c r="HGC261" s="29"/>
      <c r="HGD261" s="29"/>
      <c r="HGE261" s="29"/>
      <c r="HGF261" s="29"/>
      <c r="HGG261" s="29"/>
      <c r="HGH261" s="29"/>
      <c r="HGI261" s="29"/>
      <c r="HGJ261" s="29"/>
      <c r="HGK261" s="29"/>
      <c r="HGL261" s="29"/>
      <c r="HGM261" s="29"/>
      <c r="HGN261" s="29"/>
      <c r="HGO261" s="29"/>
      <c r="HGP261" s="29"/>
      <c r="HGQ261" s="29"/>
      <c r="HGR261" s="29"/>
      <c r="HGS261" s="29"/>
      <c r="HGT261" s="29"/>
      <c r="HGU261" s="29"/>
      <c r="HGV261" s="29"/>
      <c r="HGW261" s="29"/>
      <c r="HGX261" s="29"/>
      <c r="HGY261" s="29"/>
      <c r="HGZ261" s="29"/>
      <c r="HHA261" s="29"/>
      <c r="HHB261" s="29"/>
      <c r="HHC261" s="29"/>
      <c r="HHD261" s="29"/>
      <c r="HHE261" s="29"/>
      <c r="HHF261" s="29"/>
      <c r="HHG261" s="29"/>
      <c r="HHH261" s="29"/>
      <c r="HHI261" s="29"/>
      <c r="HHJ261" s="29"/>
      <c r="HHK261" s="29"/>
      <c r="HHL261" s="29"/>
      <c r="HHM261" s="29"/>
      <c r="HHN261" s="29"/>
      <c r="HHO261" s="29"/>
      <c r="HHP261" s="29"/>
      <c r="HHQ261" s="29"/>
      <c r="HHR261" s="29"/>
      <c r="HHS261" s="29"/>
      <c r="HHT261" s="29"/>
      <c r="HHU261" s="29"/>
      <c r="HHV261" s="29"/>
      <c r="HHW261" s="29"/>
      <c r="HHX261" s="29"/>
      <c r="HHY261" s="29"/>
      <c r="HHZ261" s="29"/>
      <c r="HIA261" s="29"/>
      <c r="HIB261" s="29"/>
      <c r="HIC261" s="29"/>
      <c r="HID261" s="29"/>
      <c r="HIE261" s="29"/>
      <c r="HIF261" s="29"/>
      <c r="HIG261" s="29"/>
      <c r="HIH261" s="29"/>
      <c r="HII261" s="29"/>
      <c r="HIJ261" s="29"/>
      <c r="HIK261" s="29"/>
      <c r="HIL261" s="29"/>
      <c r="HIM261" s="29"/>
      <c r="HIN261" s="29"/>
      <c r="HIO261" s="29"/>
      <c r="HIP261" s="29"/>
      <c r="HIQ261" s="29"/>
      <c r="HIR261" s="29"/>
      <c r="HIS261" s="29"/>
      <c r="HIT261" s="29"/>
      <c r="HIU261" s="29"/>
      <c r="HIV261" s="29"/>
      <c r="HIW261" s="29"/>
      <c r="HIX261" s="29"/>
      <c r="HIY261" s="29"/>
      <c r="HIZ261" s="29"/>
      <c r="HJA261" s="29"/>
      <c r="HJB261" s="29"/>
      <c r="HJC261" s="29"/>
      <c r="HJD261" s="29"/>
      <c r="HJE261" s="29"/>
      <c r="HJF261" s="29"/>
      <c r="HJG261" s="29"/>
      <c r="HJH261" s="29"/>
      <c r="HJI261" s="29"/>
      <c r="HJJ261" s="29"/>
      <c r="HJK261" s="29"/>
      <c r="HJL261" s="29"/>
      <c r="HJM261" s="29"/>
      <c r="HJN261" s="29"/>
      <c r="HJO261" s="29"/>
      <c r="HJP261" s="29"/>
      <c r="HJQ261" s="29"/>
      <c r="HJR261" s="29"/>
      <c r="HJS261" s="29"/>
      <c r="HJT261" s="29"/>
      <c r="HJU261" s="29"/>
      <c r="HJV261" s="29"/>
      <c r="HJW261" s="29"/>
      <c r="HJX261" s="29"/>
      <c r="HJY261" s="29"/>
      <c r="HJZ261" s="29"/>
      <c r="HKA261" s="29"/>
      <c r="HKB261" s="29"/>
      <c r="HKC261" s="29"/>
      <c r="HKD261" s="29"/>
      <c r="HKE261" s="29"/>
      <c r="HKF261" s="29"/>
      <c r="HKG261" s="29"/>
      <c r="HKH261" s="29"/>
      <c r="HKI261" s="29"/>
      <c r="HKJ261" s="29"/>
      <c r="HKK261" s="29"/>
      <c r="HKL261" s="29"/>
      <c r="HKM261" s="29"/>
      <c r="HKN261" s="29"/>
      <c r="HKO261" s="29"/>
      <c r="HKP261" s="29"/>
      <c r="HKQ261" s="29"/>
      <c r="HKR261" s="29"/>
      <c r="HKS261" s="29"/>
      <c r="HKT261" s="29"/>
      <c r="HKU261" s="29"/>
      <c r="HKV261" s="29"/>
      <c r="HKW261" s="29"/>
      <c r="HKX261" s="29"/>
      <c r="HKY261" s="29"/>
      <c r="HKZ261" s="29"/>
      <c r="HLA261" s="29"/>
      <c r="HLB261" s="29"/>
      <c r="HLC261" s="29"/>
      <c r="HLD261" s="29"/>
      <c r="HLE261" s="29"/>
      <c r="HLF261" s="29"/>
      <c r="HLG261" s="29"/>
      <c r="HLH261" s="29"/>
      <c r="HLI261" s="29"/>
      <c r="HLJ261" s="29"/>
      <c r="HLK261" s="29"/>
      <c r="HLL261" s="29"/>
      <c r="HLM261" s="29"/>
      <c r="HLN261" s="29"/>
      <c r="HLO261" s="29"/>
      <c r="HLP261" s="29"/>
      <c r="HLQ261" s="29"/>
      <c r="HLR261" s="29"/>
      <c r="HLS261" s="29"/>
      <c r="HLT261" s="29"/>
      <c r="HLU261" s="29"/>
      <c r="HLV261" s="29"/>
      <c r="HLW261" s="29"/>
      <c r="HLX261" s="29"/>
      <c r="HLY261" s="29"/>
      <c r="HLZ261" s="29"/>
      <c r="HMA261" s="29"/>
      <c r="HMB261" s="29"/>
      <c r="HMC261" s="29"/>
      <c r="HMD261" s="29"/>
      <c r="HME261" s="29"/>
      <c r="HMF261" s="29"/>
      <c r="HMG261" s="29"/>
      <c r="HMH261" s="29"/>
      <c r="HMI261" s="29"/>
      <c r="HMJ261" s="29"/>
      <c r="HMK261" s="29"/>
      <c r="HML261" s="29"/>
      <c r="HMM261" s="29"/>
      <c r="HMN261" s="29"/>
      <c r="HMO261" s="29"/>
      <c r="HMP261" s="29"/>
      <c r="HMQ261" s="29"/>
      <c r="HMR261" s="29"/>
      <c r="HMS261" s="29"/>
      <c r="HMT261" s="29"/>
      <c r="HMU261" s="29"/>
      <c r="HMV261" s="29"/>
      <c r="HMW261" s="29"/>
      <c r="HMX261" s="29"/>
      <c r="HMY261" s="29"/>
      <c r="HMZ261" s="29"/>
      <c r="HNA261" s="29"/>
      <c r="HNB261" s="29"/>
      <c r="HNC261" s="29"/>
      <c r="HND261" s="29"/>
      <c r="HNE261" s="29"/>
      <c r="HNF261" s="29"/>
      <c r="HNG261" s="29"/>
      <c r="HNH261" s="29"/>
      <c r="HNI261" s="29"/>
      <c r="HNJ261" s="29"/>
      <c r="HNK261" s="29"/>
      <c r="HNL261" s="29"/>
      <c r="HNM261" s="29"/>
      <c r="HNN261" s="29"/>
      <c r="HNO261" s="29"/>
      <c r="HNP261" s="29"/>
      <c r="HNQ261" s="29"/>
      <c r="HNR261" s="29"/>
      <c r="HNS261" s="29"/>
      <c r="HNT261" s="29"/>
      <c r="HNU261" s="29"/>
      <c r="HNV261" s="29"/>
      <c r="HNW261" s="29"/>
      <c r="HNX261" s="29"/>
      <c r="HNY261" s="29"/>
      <c r="HNZ261" s="29"/>
      <c r="HOA261" s="29"/>
      <c r="HOB261" s="29"/>
      <c r="HOC261" s="29"/>
      <c r="HOD261" s="29"/>
      <c r="HOE261" s="29"/>
      <c r="HOF261" s="29"/>
      <c r="HOG261" s="29"/>
      <c r="HOH261" s="29"/>
      <c r="HOI261" s="29"/>
      <c r="HOJ261" s="29"/>
      <c r="HOK261" s="29"/>
      <c r="HOL261" s="29"/>
      <c r="HOM261" s="29"/>
      <c r="HON261" s="29"/>
      <c r="HOO261" s="29"/>
      <c r="HOP261" s="29"/>
      <c r="HOQ261" s="29"/>
      <c r="HOR261" s="29"/>
      <c r="HOS261" s="29"/>
      <c r="HOT261" s="29"/>
      <c r="HOU261" s="29"/>
      <c r="HOV261" s="29"/>
      <c r="HOW261" s="29"/>
      <c r="HOX261" s="29"/>
      <c r="HOY261" s="29"/>
      <c r="HOZ261" s="29"/>
      <c r="HPA261" s="29"/>
      <c r="HPB261" s="29"/>
      <c r="HPC261" s="29"/>
      <c r="HPD261" s="29"/>
      <c r="HPE261" s="29"/>
      <c r="HPF261" s="29"/>
      <c r="HPG261" s="29"/>
      <c r="HPH261" s="29"/>
      <c r="HPI261" s="29"/>
      <c r="HPJ261" s="29"/>
      <c r="HPK261" s="29"/>
      <c r="HPL261" s="29"/>
      <c r="HPM261" s="29"/>
      <c r="HPN261" s="29"/>
      <c r="HPO261" s="29"/>
      <c r="HPP261" s="29"/>
      <c r="HPQ261" s="29"/>
      <c r="HPR261" s="29"/>
      <c r="HPS261" s="29"/>
      <c r="HPT261" s="29"/>
      <c r="HPU261" s="29"/>
      <c r="HPV261" s="29"/>
      <c r="HPW261" s="29"/>
      <c r="HPX261" s="29"/>
      <c r="HPY261" s="29"/>
      <c r="HPZ261" s="29"/>
      <c r="HQA261" s="29"/>
      <c r="HQB261" s="29"/>
      <c r="HQC261" s="29"/>
      <c r="HQD261" s="29"/>
      <c r="HQE261" s="29"/>
      <c r="HQF261" s="29"/>
      <c r="HQG261" s="29"/>
      <c r="HQH261" s="29"/>
      <c r="HQI261" s="29"/>
      <c r="HQJ261" s="29"/>
      <c r="HQK261" s="29"/>
      <c r="HQL261" s="29"/>
      <c r="HQM261" s="29"/>
      <c r="HQN261" s="29"/>
      <c r="HQO261" s="29"/>
      <c r="HQP261" s="29"/>
      <c r="HQQ261" s="29"/>
      <c r="HQR261" s="29"/>
      <c r="HQS261" s="29"/>
      <c r="HQT261" s="29"/>
      <c r="HQU261" s="29"/>
      <c r="HQV261" s="29"/>
      <c r="HQW261" s="29"/>
      <c r="HQX261" s="29"/>
      <c r="HQY261" s="29"/>
      <c r="HQZ261" s="29"/>
      <c r="HRA261" s="29"/>
      <c r="HRB261" s="29"/>
      <c r="HRC261" s="29"/>
      <c r="HRD261" s="29"/>
      <c r="HRE261" s="29"/>
      <c r="HRF261" s="29"/>
      <c r="HRG261" s="29"/>
      <c r="HRH261" s="29"/>
      <c r="HRI261" s="29"/>
      <c r="HRJ261" s="29"/>
      <c r="HRK261" s="29"/>
      <c r="HRL261" s="29"/>
      <c r="HRM261" s="29"/>
      <c r="HRN261" s="29"/>
      <c r="HRO261" s="29"/>
      <c r="HRP261" s="29"/>
      <c r="HRQ261" s="29"/>
      <c r="HRR261" s="29"/>
      <c r="HRS261" s="29"/>
      <c r="HRT261" s="29"/>
      <c r="HRU261" s="29"/>
      <c r="HRV261" s="29"/>
      <c r="HRW261" s="29"/>
      <c r="HRX261" s="29"/>
      <c r="HRY261" s="29"/>
      <c r="HRZ261" s="29"/>
      <c r="HSA261" s="29"/>
      <c r="HSB261" s="29"/>
      <c r="HSC261" s="29"/>
      <c r="HSD261" s="29"/>
      <c r="HSE261" s="29"/>
      <c r="HSF261" s="29"/>
      <c r="HSG261" s="29"/>
      <c r="HSH261" s="29"/>
      <c r="HSI261" s="29"/>
      <c r="HSJ261" s="29"/>
      <c r="HSK261" s="29"/>
      <c r="HSL261" s="29"/>
      <c r="HSM261" s="29"/>
      <c r="HSN261" s="29"/>
      <c r="HSO261" s="29"/>
      <c r="HSP261" s="29"/>
      <c r="HSQ261" s="29"/>
      <c r="HSR261" s="29"/>
      <c r="HSS261" s="29"/>
      <c r="HST261" s="29"/>
      <c r="HSU261" s="29"/>
      <c r="HSV261" s="29"/>
      <c r="HSW261" s="29"/>
      <c r="HSX261" s="29"/>
      <c r="HSY261" s="29"/>
      <c r="HSZ261" s="29"/>
      <c r="HTA261" s="29"/>
      <c r="HTB261" s="29"/>
      <c r="HTC261" s="29"/>
      <c r="HTD261" s="29"/>
      <c r="HTE261" s="29"/>
      <c r="HTF261" s="29"/>
      <c r="HTG261" s="29"/>
      <c r="HTH261" s="29"/>
      <c r="HTI261" s="29"/>
      <c r="HTJ261" s="29"/>
      <c r="HTK261" s="29"/>
      <c r="HTL261" s="29"/>
      <c r="HTM261" s="29"/>
      <c r="HTN261" s="29"/>
      <c r="HTO261" s="29"/>
      <c r="HTP261" s="29"/>
      <c r="HTQ261" s="29"/>
      <c r="HTR261" s="29"/>
      <c r="HTS261" s="29"/>
      <c r="HTT261" s="29"/>
      <c r="HTU261" s="29"/>
      <c r="HTV261" s="29"/>
      <c r="HTW261" s="29"/>
      <c r="HTX261" s="29"/>
      <c r="HTY261" s="29"/>
      <c r="HTZ261" s="29"/>
      <c r="HUA261" s="29"/>
      <c r="HUB261" s="29"/>
      <c r="HUC261" s="29"/>
      <c r="HUD261" s="29"/>
      <c r="HUE261" s="29"/>
      <c r="HUF261" s="29"/>
      <c r="HUG261" s="29"/>
      <c r="HUH261" s="29"/>
      <c r="HUI261" s="29"/>
      <c r="HUJ261" s="29"/>
      <c r="HUK261" s="29"/>
      <c r="HUL261" s="29"/>
      <c r="HUM261" s="29"/>
      <c r="HUN261" s="29"/>
      <c r="HUO261" s="29"/>
      <c r="HUP261" s="29"/>
      <c r="HUQ261" s="29"/>
      <c r="HUR261" s="29"/>
      <c r="HUS261" s="29"/>
      <c r="HUT261" s="29"/>
      <c r="HUU261" s="29"/>
      <c r="HUV261" s="29"/>
      <c r="HUW261" s="29"/>
      <c r="HUX261" s="29"/>
      <c r="HUY261" s="29"/>
      <c r="HUZ261" s="29"/>
      <c r="HVA261" s="29"/>
      <c r="HVB261" s="29"/>
      <c r="HVC261" s="29"/>
      <c r="HVD261" s="29"/>
      <c r="HVE261" s="29"/>
      <c r="HVF261" s="29"/>
      <c r="HVG261" s="29"/>
      <c r="HVH261" s="29"/>
      <c r="HVI261" s="29"/>
      <c r="HVJ261" s="29"/>
      <c r="HVK261" s="29"/>
      <c r="HVL261" s="29"/>
      <c r="HVM261" s="29"/>
      <c r="HVN261" s="29"/>
      <c r="HVO261" s="29"/>
      <c r="HVP261" s="29"/>
      <c r="HVQ261" s="29"/>
      <c r="HVR261" s="29"/>
      <c r="HVS261" s="29"/>
      <c r="HVT261" s="29"/>
      <c r="HVU261" s="29"/>
      <c r="HVV261" s="29"/>
      <c r="HVW261" s="29"/>
      <c r="HVX261" s="29"/>
      <c r="HVY261" s="29"/>
      <c r="HVZ261" s="29"/>
      <c r="HWA261" s="29"/>
      <c r="HWB261" s="29"/>
      <c r="HWC261" s="29"/>
      <c r="HWD261" s="29"/>
      <c r="HWE261" s="29"/>
      <c r="HWF261" s="29"/>
      <c r="HWG261" s="29"/>
      <c r="HWH261" s="29"/>
      <c r="HWI261" s="29"/>
      <c r="HWJ261" s="29"/>
      <c r="HWK261" s="29"/>
      <c r="HWL261" s="29"/>
      <c r="HWM261" s="29"/>
      <c r="HWN261" s="29"/>
      <c r="HWO261" s="29"/>
      <c r="HWP261" s="29"/>
      <c r="HWQ261" s="29"/>
      <c r="HWR261" s="29"/>
      <c r="HWS261" s="29"/>
      <c r="HWT261" s="29"/>
      <c r="HWU261" s="29"/>
      <c r="HWV261" s="29"/>
      <c r="HWW261" s="29"/>
      <c r="HWX261" s="29"/>
      <c r="HWY261" s="29"/>
      <c r="HWZ261" s="29"/>
      <c r="HXA261" s="29"/>
      <c r="HXB261" s="29"/>
      <c r="HXC261" s="29"/>
      <c r="HXD261" s="29"/>
      <c r="HXE261" s="29"/>
      <c r="HXF261" s="29"/>
      <c r="HXG261" s="29"/>
      <c r="HXH261" s="29"/>
      <c r="HXI261" s="29"/>
      <c r="HXJ261" s="29"/>
      <c r="HXK261" s="29"/>
      <c r="HXL261" s="29"/>
      <c r="HXM261" s="29"/>
      <c r="HXN261" s="29"/>
      <c r="HXO261" s="29"/>
      <c r="HXP261" s="29"/>
      <c r="HXQ261" s="29"/>
      <c r="HXR261" s="29"/>
      <c r="HXS261" s="29"/>
      <c r="HXT261" s="29"/>
      <c r="HXU261" s="29"/>
      <c r="HXV261" s="29"/>
      <c r="HXW261" s="29"/>
      <c r="HXX261" s="29"/>
      <c r="HXY261" s="29"/>
      <c r="HXZ261" s="29"/>
      <c r="HYA261" s="29"/>
      <c r="HYB261" s="29"/>
      <c r="HYC261" s="29"/>
      <c r="HYD261" s="29"/>
      <c r="HYE261" s="29"/>
      <c r="HYF261" s="29"/>
      <c r="HYG261" s="29"/>
      <c r="HYH261" s="29"/>
      <c r="HYI261" s="29"/>
      <c r="HYJ261" s="29"/>
      <c r="HYK261" s="29"/>
      <c r="HYL261" s="29"/>
      <c r="HYM261" s="29"/>
      <c r="HYN261" s="29"/>
      <c r="HYO261" s="29"/>
      <c r="HYP261" s="29"/>
      <c r="HYQ261" s="29"/>
      <c r="HYR261" s="29"/>
      <c r="HYS261" s="29"/>
      <c r="HYT261" s="29"/>
      <c r="HYU261" s="29"/>
      <c r="HYV261" s="29"/>
      <c r="HYW261" s="29"/>
      <c r="HYX261" s="29"/>
      <c r="HYY261" s="29"/>
      <c r="HYZ261" s="29"/>
      <c r="HZA261" s="29"/>
      <c r="HZB261" s="29"/>
      <c r="HZC261" s="29"/>
      <c r="HZD261" s="29"/>
      <c r="HZE261" s="29"/>
      <c r="HZF261" s="29"/>
      <c r="HZG261" s="29"/>
      <c r="HZH261" s="29"/>
      <c r="HZI261" s="29"/>
      <c r="HZJ261" s="29"/>
      <c r="HZK261" s="29"/>
      <c r="HZL261" s="29"/>
      <c r="HZM261" s="29"/>
      <c r="HZN261" s="29"/>
      <c r="HZO261" s="29"/>
      <c r="HZP261" s="29"/>
      <c r="HZQ261" s="29"/>
      <c r="HZR261" s="29"/>
      <c r="HZS261" s="29"/>
      <c r="HZT261" s="29"/>
      <c r="HZU261" s="29"/>
      <c r="HZV261" s="29"/>
      <c r="HZW261" s="29"/>
      <c r="HZX261" s="29"/>
      <c r="HZY261" s="29"/>
      <c r="HZZ261" s="29"/>
      <c r="IAA261" s="29"/>
      <c r="IAB261" s="29"/>
      <c r="IAC261" s="29"/>
      <c r="IAD261" s="29"/>
      <c r="IAE261" s="29"/>
      <c r="IAF261" s="29"/>
      <c r="IAG261" s="29"/>
      <c r="IAH261" s="29"/>
      <c r="IAI261" s="29"/>
      <c r="IAJ261" s="29"/>
      <c r="IAK261" s="29"/>
      <c r="IAL261" s="29"/>
      <c r="IAM261" s="29"/>
      <c r="IAN261" s="29"/>
      <c r="IAO261" s="29"/>
      <c r="IAP261" s="29"/>
      <c r="IAQ261" s="29"/>
      <c r="IAR261" s="29"/>
      <c r="IAS261" s="29"/>
      <c r="IAT261" s="29"/>
      <c r="IAU261" s="29"/>
      <c r="IAV261" s="29"/>
      <c r="IAW261" s="29"/>
      <c r="IAX261" s="29"/>
      <c r="IAY261" s="29"/>
      <c r="IAZ261" s="29"/>
      <c r="IBA261" s="29"/>
      <c r="IBB261" s="29"/>
      <c r="IBC261" s="29"/>
      <c r="IBD261" s="29"/>
      <c r="IBE261" s="29"/>
      <c r="IBF261" s="29"/>
      <c r="IBG261" s="29"/>
      <c r="IBH261" s="29"/>
      <c r="IBI261" s="29"/>
      <c r="IBJ261" s="29"/>
      <c r="IBK261" s="29"/>
      <c r="IBL261" s="29"/>
      <c r="IBM261" s="29"/>
      <c r="IBN261" s="29"/>
      <c r="IBO261" s="29"/>
      <c r="IBP261" s="29"/>
      <c r="IBQ261" s="29"/>
      <c r="IBR261" s="29"/>
      <c r="IBS261" s="29"/>
      <c r="IBT261" s="29"/>
      <c r="IBU261" s="29"/>
      <c r="IBV261" s="29"/>
      <c r="IBW261" s="29"/>
      <c r="IBX261" s="29"/>
      <c r="IBY261" s="29"/>
      <c r="IBZ261" s="29"/>
      <c r="ICA261" s="29"/>
      <c r="ICB261" s="29"/>
      <c r="ICC261" s="29"/>
      <c r="ICD261" s="29"/>
      <c r="ICE261" s="29"/>
      <c r="ICF261" s="29"/>
      <c r="ICG261" s="29"/>
      <c r="ICH261" s="29"/>
      <c r="ICI261" s="29"/>
      <c r="ICJ261" s="29"/>
      <c r="ICK261" s="29"/>
      <c r="ICL261" s="29"/>
      <c r="ICM261" s="29"/>
      <c r="ICN261" s="29"/>
      <c r="ICO261" s="29"/>
      <c r="ICP261" s="29"/>
      <c r="ICQ261" s="29"/>
      <c r="ICR261" s="29"/>
      <c r="ICS261" s="29"/>
      <c r="ICT261" s="29"/>
      <c r="ICU261" s="29"/>
      <c r="ICV261" s="29"/>
      <c r="ICW261" s="29"/>
      <c r="ICX261" s="29"/>
      <c r="ICY261" s="29"/>
      <c r="ICZ261" s="29"/>
      <c r="IDA261" s="29"/>
      <c r="IDB261" s="29"/>
      <c r="IDC261" s="29"/>
      <c r="IDD261" s="29"/>
      <c r="IDE261" s="29"/>
      <c r="IDF261" s="29"/>
      <c r="IDG261" s="29"/>
      <c r="IDH261" s="29"/>
      <c r="IDI261" s="29"/>
      <c r="IDJ261" s="29"/>
      <c r="IDK261" s="29"/>
      <c r="IDL261" s="29"/>
      <c r="IDM261" s="29"/>
      <c r="IDN261" s="29"/>
      <c r="IDO261" s="29"/>
      <c r="IDP261" s="29"/>
      <c r="IDQ261" s="29"/>
      <c r="IDR261" s="29"/>
      <c r="IDS261" s="29"/>
      <c r="IDT261" s="29"/>
      <c r="IDU261" s="29"/>
      <c r="IDV261" s="29"/>
      <c r="IDW261" s="29"/>
      <c r="IDX261" s="29"/>
      <c r="IDY261" s="29"/>
      <c r="IDZ261" s="29"/>
      <c r="IEA261" s="29"/>
      <c r="IEB261" s="29"/>
      <c r="IEC261" s="29"/>
      <c r="IED261" s="29"/>
      <c r="IEE261" s="29"/>
      <c r="IEF261" s="29"/>
      <c r="IEG261" s="29"/>
      <c r="IEH261" s="29"/>
      <c r="IEI261" s="29"/>
      <c r="IEJ261" s="29"/>
      <c r="IEK261" s="29"/>
      <c r="IEL261" s="29"/>
      <c r="IEM261" s="29"/>
      <c r="IEN261" s="29"/>
      <c r="IEO261" s="29"/>
      <c r="IEP261" s="29"/>
      <c r="IEQ261" s="29"/>
      <c r="IER261" s="29"/>
      <c r="IES261" s="29"/>
      <c r="IET261" s="29"/>
      <c r="IEU261" s="29"/>
      <c r="IEV261" s="29"/>
      <c r="IEW261" s="29"/>
      <c r="IEX261" s="29"/>
      <c r="IEY261" s="29"/>
      <c r="IEZ261" s="29"/>
      <c r="IFA261" s="29"/>
      <c r="IFB261" s="29"/>
      <c r="IFC261" s="29"/>
      <c r="IFD261" s="29"/>
      <c r="IFE261" s="29"/>
      <c r="IFF261" s="29"/>
      <c r="IFG261" s="29"/>
      <c r="IFH261" s="29"/>
      <c r="IFI261" s="29"/>
      <c r="IFJ261" s="29"/>
      <c r="IFK261" s="29"/>
      <c r="IFL261" s="29"/>
      <c r="IFM261" s="29"/>
      <c r="IFN261" s="29"/>
      <c r="IFO261" s="29"/>
      <c r="IFP261" s="29"/>
      <c r="IFQ261" s="29"/>
      <c r="IFR261" s="29"/>
      <c r="IFS261" s="29"/>
      <c r="IFT261" s="29"/>
      <c r="IFU261" s="29"/>
      <c r="IFV261" s="29"/>
      <c r="IFW261" s="29"/>
      <c r="IFX261" s="29"/>
      <c r="IFY261" s="29"/>
      <c r="IFZ261" s="29"/>
      <c r="IGA261" s="29"/>
      <c r="IGB261" s="29"/>
      <c r="IGC261" s="29"/>
      <c r="IGD261" s="29"/>
      <c r="IGE261" s="29"/>
      <c r="IGF261" s="29"/>
      <c r="IGG261" s="29"/>
      <c r="IGH261" s="29"/>
      <c r="IGI261" s="29"/>
      <c r="IGJ261" s="29"/>
      <c r="IGK261" s="29"/>
      <c r="IGL261" s="29"/>
      <c r="IGM261" s="29"/>
      <c r="IGN261" s="29"/>
      <c r="IGO261" s="29"/>
      <c r="IGP261" s="29"/>
      <c r="IGQ261" s="29"/>
      <c r="IGR261" s="29"/>
      <c r="IGS261" s="29"/>
      <c r="IGT261" s="29"/>
      <c r="IGU261" s="29"/>
      <c r="IGV261" s="29"/>
      <c r="IGW261" s="29"/>
      <c r="IGX261" s="29"/>
      <c r="IGY261" s="29"/>
      <c r="IGZ261" s="29"/>
      <c r="IHA261" s="29"/>
      <c r="IHB261" s="29"/>
      <c r="IHC261" s="29"/>
      <c r="IHD261" s="29"/>
      <c r="IHE261" s="29"/>
      <c r="IHF261" s="29"/>
      <c r="IHG261" s="29"/>
      <c r="IHH261" s="29"/>
      <c r="IHI261" s="29"/>
      <c r="IHJ261" s="29"/>
      <c r="IHK261" s="29"/>
      <c r="IHL261" s="29"/>
      <c r="IHM261" s="29"/>
      <c r="IHN261" s="29"/>
      <c r="IHO261" s="29"/>
      <c r="IHP261" s="29"/>
      <c r="IHQ261" s="29"/>
      <c r="IHR261" s="29"/>
      <c r="IHS261" s="29"/>
      <c r="IHT261" s="29"/>
      <c r="IHU261" s="29"/>
      <c r="IHV261" s="29"/>
      <c r="IHW261" s="29"/>
      <c r="IHX261" s="29"/>
      <c r="IHY261" s="29"/>
      <c r="IHZ261" s="29"/>
      <c r="IIA261" s="29"/>
      <c r="IIB261" s="29"/>
      <c r="IIC261" s="29"/>
      <c r="IID261" s="29"/>
      <c r="IIE261" s="29"/>
      <c r="IIF261" s="29"/>
      <c r="IIG261" s="29"/>
      <c r="IIH261" s="29"/>
      <c r="III261" s="29"/>
      <c r="IIJ261" s="29"/>
      <c r="IIK261" s="29"/>
      <c r="IIL261" s="29"/>
      <c r="IIM261" s="29"/>
      <c r="IIN261" s="29"/>
      <c r="IIO261" s="29"/>
      <c r="IIP261" s="29"/>
      <c r="IIQ261" s="29"/>
      <c r="IIR261" s="29"/>
      <c r="IIS261" s="29"/>
      <c r="IIT261" s="29"/>
      <c r="IIU261" s="29"/>
      <c r="IIV261" s="29"/>
      <c r="IIW261" s="29"/>
      <c r="IIX261" s="29"/>
      <c r="IIY261" s="29"/>
      <c r="IIZ261" s="29"/>
      <c r="IJA261" s="29"/>
      <c r="IJB261" s="29"/>
      <c r="IJC261" s="29"/>
      <c r="IJD261" s="29"/>
      <c r="IJE261" s="29"/>
      <c r="IJF261" s="29"/>
      <c r="IJG261" s="29"/>
      <c r="IJH261" s="29"/>
      <c r="IJI261" s="29"/>
      <c r="IJJ261" s="29"/>
      <c r="IJK261" s="29"/>
      <c r="IJL261" s="29"/>
      <c r="IJM261" s="29"/>
      <c r="IJN261" s="29"/>
      <c r="IJO261" s="29"/>
      <c r="IJP261" s="29"/>
      <c r="IJQ261" s="29"/>
      <c r="IJR261" s="29"/>
      <c r="IJS261" s="29"/>
      <c r="IJT261" s="29"/>
      <c r="IJU261" s="29"/>
      <c r="IJV261" s="29"/>
      <c r="IJW261" s="29"/>
      <c r="IJX261" s="29"/>
      <c r="IJY261" s="29"/>
      <c r="IJZ261" s="29"/>
      <c r="IKA261" s="29"/>
      <c r="IKB261" s="29"/>
      <c r="IKC261" s="29"/>
      <c r="IKD261" s="29"/>
      <c r="IKE261" s="29"/>
      <c r="IKF261" s="29"/>
      <c r="IKG261" s="29"/>
      <c r="IKH261" s="29"/>
      <c r="IKI261" s="29"/>
      <c r="IKJ261" s="29"/>
      <c r="IKK261" s="29"/>
      <c r="IKL261" s="29"/>
      <c r="IKM261" s="29"/>
      <c r="IKN261" s="29"/>
      <c r="IKO261" s="29"/>
      <c r="IKP261" s="29"/>
      <c r="IKQ261" s="29"/>
      <c r="IKR261" s="29"/>
      <c r="IKS261" s="29"/>
      <c r="IKT261" s="29"/>
      <c r="IKU261" s="29"/>
      <c r="IKV261" s="29"/>
      <c r="IKW261" s="29"/>
      <c r="IKX261" s="29"/>
      <c r="IKY261" s="29"/>
      <c r="IKZ261" s="29"/>
      <c r="ILA261" s="29"/>
      <c r="ILB261" s="29"/>
      <c r="ILC261" s="29"/>
      <c r="ILD261" s="29"/>
      <c r="ILE261" s="29"/>
      <c r="ILF261" s="29"/>
      <c r="ILG261" s="29"/>
      <c r="ILH261" s="29"/>
      <c r="ILI261" s="29"/>
      <c r="ILJ261" s="29"/>
      <c r="ILK261" s="29"/>
      <c r="ILL261" s="29"/>
      <c r="ILM261" s="29"/>
      <c r="ILN261" s="29"/>
      <c r="ILO261" s="29"/>
      <c r="ILP261" s="29"/>
      <c r="ILQ261" s="29"/>
      <c r="ILR261" s="29"/>
      <c r="ILS261" s="29"/>
      <c r="ILT261" s="29"/>
      <c r="ILU261" s="29"/>
      <c r="ILV261" s="29"/>
      <c r="ILW261" s="29"/>
      <c r="ILX261" s="29"/>
      <c r="ILY261" s="29"/>
      <c r="ILZ261" s="29"/>
      <c r="IMA261" s="29"/>
      <c r="IMB261" s="29"/>
      <c r="IMC261" s="29"/>
      <c r="IMD261" s="29"/>
      <c r="IME261" s="29"/>
      <c r="IMF261" s="29"/>
      <c r="IMG261" s="29"/>
      <c r="IMH261" s="29"/>
      <c r="IMI261" s="29"/>
      <c r="IMJ261" s="29"/>
      <c r="IMK261" s="29"/>
      <c r="IML261" s="29"/>
      <c r="IMM261" s="29"/>
      <c r="IMN261" s="29"/>
      <c r="IMO261" s="29"/>
      <c r="IMP261" s="29"/>
      <c r="IMQ261" s="29"/>
      <c r="IMR261" s="29"/>
      <c r="IMS261" s="29"/>
      <c r="IMT261" s="29"/>
      <c r="IMU261" s="29"/>
      <c r="IMV261" s="29"/>
      <c r="IMW261" s="29"/>
      <c r="IMX261" s="29"/>
      <c r="IMY261" s="29"/>
      <c r="IMZ261" s="29"/>
      <c r="INA261" s="29"/>
      <c r="INB261" s="29"/>
      <c r="INC261" s="29"/>
      <c r="IND261" s="29"/>
      <c r="INE261" s="29"/>
      <c r="INF261" s="29"/>
      <c r="ING261" s="29"/>
      <c r="INH261" s="29"/>
      <c r="INI261" s="29"/>
      <c r="INJ261" s="29"/>
      <c r="INK261" s="29"/>
      <c r="INL261" s="29"/>
      <c r="INM261" s="29"/>
      <c r="INN261" s="29"/>
      <c r="INO261" s="29"/>
      <c r="INP261" s="29"/>
      <c r="INQ261" s="29"/>
      <c r="INR261" s="29"/>
      <c r="INS261" s="29"/>
      <c r="INT261" s="29"/>
      <c r="INU261" s="29"/>
      <c r="INV261" s="29"/>
      <c r="INW261" s="29"/>
      <c r="INX261" s="29"/>
      <c r="INY261" s="29"/>
      <c r="INZ261" s="29"/>
      <c r="IOA261" s="29"/>
      <c r="IOB261" s="29"/>
      <c r="IOC261" s="29"/>
      <c r="IOD261" s="29"/>
      <c r="IOE261" s="29"/>
      <c r="IOF261" s="29"/>
      <c r="IOG261" s="29"/>
      <c r="IOH261" s="29"/>
      <c r="IOI261" s="29"/>
      <c r="IOJ261" s="29"/>
      <c r="IOK261" s="29"/>
      <c r="IOL261" s="29"/>
      <c r="IOM261" s="29"/>
      <c r="ION261" s="29"/>
      <c r="IOO261" s="29"/>
      <c r="IOP261" s="29"/>
      <c r="IOQ261" s="29"/>
      <c r="IOR261" s="29"/>
      <c r="IOS261" s="29"/>
      <c r="IOT261" s="29"/>
      <c r="IOU261" s="29"/>
      <c r="IOV261" s="29"/>
      <c r="IOW261" s="29"/>
      <c r="IOX261" s="29"/>
      <c r="IOY261" s="29"/>
      <c r="IOZ261" s="29"/>
      <c r="IPA261" s="29"/>
      <c r="IPB261" s="29"/>
      <c r="IPC261" s="29"/>
      <c r="IPD261" s="29"/>
      <c r="IPE261" s="29"/>
      <c r="IPF261" s="29"/>
      <c r="IPG261" s="29"/>
      <c r="IPH261" s="29"/>
      <c r="IPI261" s="29"/>
      <c r="IPJ261" s="29"/>
      <c r="IPK261" s="29"/>
      <c r="IPL261" s="29"/>
      <c r="IPM261" s="29"/>
      <c r="IPN261" s="29"/>
      <c r="IPO261" s="29"/>
      <c r="IPP261" s="29"/>
      <c r="IPQ261" s="29"/>
      <c r="IPR261" s="29"/>
      <c r="IPS261" s="29"/>
      <c r="IPT261" s="29"/>
      <c r="IPU261" s="29"/>
      <c r="IPV261" s="29"/>
      <c r="IPW261" s="29"/>
      <c r="IPX261" s="29"/>
      <c r="IPY261" s="29"/>
      <c r="IPZ261" s="29"/>
      <c r="IQA261" s="29"/>
      <c r="IQB261" s="29"/>
      <c r="IQC261" s="29"/>
      <c r="IQD261" s="29"/>
      <c r="IQE261" s="29"/>
      <c r="IQF261" s="29"/>
      <c r="IQG261" s="29"/>
      <c r="IQH261" s="29"/>
      <c r="IQI261" s="29"/>
      <c r="IQJ261" s="29"/>
      <c r="IQK261" s="29"/>
      <c r="IQL261" s="29"/>
      <c r="IQM261" s="29"/>
      <c r="IQN261" s="29"/>
      <c r="IQO261" s="29"/>
      <c r="IQP261" s="29"/>
      <c r="IQQ261" s="29"/>
      <c r="IQR261" s="29"/>
      <c r="IQS261" s="29"/>
      <c r="IQT261" s="29"/>
      <c r="IQU261" s="29"/>
      <c r="IQV261" s="29"/>
      <c r="IQW261" s="29"/>
      <c r="IQX261" s="29"/>
      <c r="IQY261" s="29"/>
      <c r="IQZ261" s="29"/>
      <c r="IRA261" s="29"/>
      <c r="IRB261" s="29"/>
      <c r="IRC261" s="29"/>
      <c r="IRD261" s="29"/>
      <c r="IRE261" s="29"/>
      <c r="IRF261" s="29"/>
      <c r="IRG261" s="29"/>
      <c r="IRH261" s="29"/>
      <c r="IRI261" s="29"/>
      <c r="IRJ261" s="29"/>
      <c r="IRK261" s="29"/>
      <c r="IRL261" s="29"/>
      <c r="IRM261" s="29"/>
      <c r="IRN261" s="29"/>
      <c r="IRO261" s="29"/>
      <c r="IRP261" s="29"/>
      <c r="IRQ261" s="29"/>
      <c r="IRR261" s="29"/>
      <c r="IRS261" s="29"/>
      <c r="IRT261" s="29"/>
      <c r="IRU261" s="29"/>
      <c r="IRV261" s="29"/>
      <c r="IRW261" s="29"/>
      <c r="IRX261" s="29"/>
      <c r="IRY261" s="29"/>
      <c r="IRZ261" s="29"/>
      <c r="ISA261" s="29"/>
      <c r="ISB261" s="29"/>
      <c r="ISC261" s="29"/>
      <c r="ISD261" s="29"/>
      <c r="ISE261" s="29"/>
      <c r="ISF261" s="29"/>
      <c r="ISG261" s="29"/>
      <c r="ISH261" s="29"/>
      <c r="ISI261" s="29"/>
      <c r="ISJ261" s="29"/>
      <c r="ISK261" s="29"/>
      <c r="ISL261" s="29"/>
      <c r="ISM261" s="29"/>
      <c r="ISN261" s="29"/>
      <c r="ISO261" s="29"/>
      <c r="ISP261" s="29"/>
      <c r="ISQ261" s="29"/>
      <c r="ISR261" s="29"/>
      <c r="ISS261" s="29"/>
      <c r="IST261" s="29"/>
      <c r="ISU261" s="29"/>
      <c r="ISV261" s="29"/>
      <c r="ISW261" s="29"/>
      <c r="ISX261" s="29"/>
      <c r="ISY261" s="29"/>
      <c r="ISZ261" s="29"/>
      <c r="ITA261" s="29"/>
      <c r="ITB261" s="29"/>
      <c r="ITC261" s="29"/>
      <c r="ITD261" s="29"/>
      <c r="ITE261" s="29"/>
      <c r="ITF261" s="29"/>
      <c r="ITG261" s="29"/>
      <c r="ITH261" s="29"/>
      <c r="ITI261" s="29"/>
      <c r="ITJ261" s="29"/>
      <c r="ITK261" s="29"/>
      <c r="ITL261" s="29"/>
      <c r="ITM261" s="29"/>
      <c r="ITN261" s="29"/>
      <c r="ITO261" s="29"/>
      <c r="ITP261" s="29"/>
      <c r="ITQ261" s="29"/>
      <c r="ITR261" s="29"/>
      <c r="ITS261" s="29"/>
      <c r="ITT261" s="29"/>
      <c r="ITU261" s="29"/>
      <c r="ITV261" s="29"/>
      <c r="ITW261" s="29"/>
      <c r="ITX261" s="29"/>
      <c r="ITY261" s="29"/>
      <c r="ITZ261" s="29"/>
      <c r="IUA261" s="29"/>
      <c r="IUB261" s="29"/>
      <c r="IUC261" s="29"/>
      <c r="IUD261" s="29"/>
      <c r="IUE261" s="29"/>
      <c r="IUF261" s="29"/>
      <c r="IUG261" s="29"/>
      <c r="IUH261" s="29"/>
      <c r="IUI261" s="29"/>
      <c r="IUJ261" s="29"/>
      <c r="IUK261" s="29"/>
      <c r="IUL261" s="29"/>
      <c r="IUM261" s="29"/>
      <c r="IUN261" s="29"/>
      <c r="IUO261" s="29"/>
      <c r="IUP261" s="29"/>
      <c r="IUQ261" s="29"/>
      <c r="IUR261" s="29"/>
      <c r="IUS261" s="29"/>
      <c r="IUT261" s="29"/>
      <c r="IUU261" s="29"/>
      <c r="IUV261" s="29"/>
      <c r="IUW261" s="29"/>
      <c r="IUX261" s="29"/>
      <c r="IUY261" s="29"/>
      <c r="IUZ261" s="29"/>
      <c r="IVA261" s="29"/>
      <c r="IVB261" s="29"/>
      <c r="IVC261" s="29"/>
      <c r="IVD261" s="29"/>
      <c r="IVE261" s="29"/>
      <c r="IVF261" s="29"/>
      <c r="IVG261" s="29"/>
      <c r="IVH261" s="29"/>
      <c r="IVI261" s="29"/>
      <c r="IVJ261" s="29"/>
      <c r="IVK261" s="29"/>
      <c r="IVL261" s="29"/>
      <c r="IVM261" s="29"/>
      <c r="IVN261" s="29"/>
      <c r="IVO261" s="29"/>
      <c r="IVP261" s="29"/>
      <c r="IVQ261" s="29"/>
      <c r="IVR261" s="29"/>
      <c r="IVS261" s="29"/>
      <c r="IVT261" s="29"/>
      <c r="IVU261" s="29"/>
      <c r="IVV261" s="29"/>
      <c r="IVW261" s="29"/>
      <c r="IVX261" s="29"/>
      <c r="IVY261" s="29"/>
      <c r="IVZ261" s="29"/>
      <c r="IWA261" s="29"/>
      <c r="IWB261" s="29"/>
      <c r="IWC261" s="29"/>
      <c r="IWD261" s="29"/>
      <c r="IWE261" s="29"/>
      <c r="IWF261" s="29"/>
      <c r="IWG261" s="29"/>
      <c r="IWH261" s="29"/>
      <c r="IWI261" s="29"/>
      <c r="IWJ261" s="29"/>
      <c r="IWK261" s="29"/>
      <c r="IWL261" s="29"/>
      <c r="IWM261" s="29"/>
      <c r="IWN261" s="29"/>
      <c r="IWO261" s="29"/>
      <c r="IWP261" s="29"/>
      <c r="IWQ261" s="29"/>
      <c r="IWR261" s="29"/>
      <c r="IWS261" s="29"/>
      <c r="IWT261" s="29"/>
      <c r="IWU261" s="29"/>
      <c r="IWV261" s="29"/>
      <c r="IWW261" s="29"/>
      <c r="IWX261" s="29"/>
      <c r="IWY261" s="29"/>
      <c r="IWZ261" s="29"/>
      <c r="IXA261" s="29"/>
      <c r="IXB261" s="29"/>
      <c r="IXC261" s="29"/>
      <c r="IXD261" s="29"/>
      <c r="IXE261" s="29"/>
      <c r="IXF261" s="29"/>
      <c r="IXG261" s="29"/>
      <c r="IXH261" s="29"/>
      <c r="IXI261" s="29"/>
      <c r="IXJ261" s="29"/>
      <c r="IXK261" s="29"/>
      <c r="IXL261" s="29"/>
      <c r="IXM261" s="29"/>
      <c r="IXN261" s="29"/>
      <c r="IXO261" s="29"/>
      <c r="IXP261" s="29"/>
      <c r="IXQ261" s="29"/>
      <c r="IXR261" s="29"/>
      <c r="IXS261" s="29"/>
      <c r="IXT261" s="29"/>
      <c r="IXU261" s="29"/>
      <c r="IXV261" s="29"/>
      <c r="IXW261" s="29"/>
      <c r="IXX261" s="29"/>
      <c r="IXY261" s="29"/>
      <c r="IXZ261" s="29"/>
      <c r="IYA261" s="29"/>
      <c r="IYB261" s="29"/>
      <c r="IYC261" s="29"/>
      <c r="IYD261" s="29"/>
      <c r="IYE261" s="29"/>
      <c r="IYF261" s="29"/>
      <c r="IYG261" s="29"/>
      <c r="IYH261" s="29"/>
      <c r="IYI261" s="29"/>
      <c r="IYJ261" s="29"/>
      <c r="IYK261" s="29"/>
      <c r="IYL261" s="29"/>
      <c r="IYM261" s="29"/>
      <c r="IYN261" s="29"/>
      <c r="IYO261" s="29"/>
      <c r="IYP261" s="29"/>
      <c r="IYQ261" s="29"/>
      <c r="IYR261" s="29"/>
      <c r="IYS261" s="29"/>
      <c r="IYT261" s="29"/>
      <c r="IYU261" s="29"/>
      <c r="IYV261" s="29"/>
      <c r="IYW261" s="29"/>
      <c r="IYX261" s="29"/>
      <c r="IYY261" s="29"/>
      <c r="IYZ261" s="29"/>
      <c r="IZA261" s="29"/>
      <c r="IZB261" s="29"/>
      <c r="IZC261" s="29"/>
      <c r="IZD261" s="29"/>
      <c r="IZE261" s="29"/>
      <c r="IZF261" s="29"/>
      <c r="IZG261" s="29"/>
      <c r="IZH261" s="29"/>
      <c r="IZI261" s="29"/>
      <c r="IZJ261" s="29"/>
      <c r="IZK261" s="29"/>
      <c r="IZL261" s="29"/>
      <c r="IZM261" s="29"/>
      <c r="IZN261" s="29"/>
      <c r="IZO261" s="29"/>
      <c r="IZP261" s="29"/>
      <c r="IZQ261" s="29"/>
      <c r="IZR261" s="29"/>
      <c r="IZS261" s="29"/>
      <c r="IZT261" s="29"/>
      <c r="IZU261" s="29"/>
      <c r="IZV261" s="29"/>
      <c r="IZW261" s="29"/>
      <c r="IZX261" s="29"/>
      <c r="IZY261" s="29"/>
      <c r="IZZ261" s="29"/>
      <c r="JAA261" s="29"/>
      <c r="JAB261" s="29"/>
      <c r="JAC261" s="29"/>
      <c r="JAD261" s="29"/>
      <c r="JAE261" s="29"/>
      <c r="JAF261" s="29"/>
      <c r="JAG261" s="29"/>
      <c r="JAH261" s="29"/>
      <c r="JAI261" s="29"/>
      <c r="JAJ261" s="29"/>
      <c r="JAK261" s="29"/>
      <c r="JAL261" s="29"/>
      <c r="JAM261" s="29"/>
      <c r="JAN261" s="29"/>
      <c r="JAO261" s="29"/>
      <c r="JAP261" s="29"/>
      <c r="JAQ261" s="29"/>
      <c r="JAR261" s="29"/>
      <c r="JAS261" s="29"/>
      <c r="JAT261" s="29"/>
      <c r="JAU261" s="29"/>
      <c r="JAV261" s="29"/>
      <c r="JAW261" s="29"/>
      <c r="JAX261" s="29"/>
      <c r="JAY261" s="29"/>
      <c r="JAZ261" s="29"/>
      <c r="JBA261" s="29"/>
      <c r="JBB261" s="29"/>
      <c r="JBC261" s="29"/>
      <c r="JBD261" s="29"/>
      <c r="JBE261" s="29"/>
      <c r="JBF261" s="29"/>
      <c r="JBG261" s="29"/>
      <c r="JBH261" s="29"/>
      <c r="JBI261" s="29"/>
      <c r="JBJ261" s="29"/>
      <c r="JBK261" s="29"/>
      <c r="JBL261" s="29"/>
      <c r="JBM261" s="29"/>
      <c r="JBN261" s="29"/>
      <c r="JBO261" s="29"/>
      <c r="JBP261" s="29"/>
      <c r="JBQ261" s="29"/>
      <c r="JBR261" s="29"/>
      <c r="JBS261" s="29"/>
      <c r="JBT261" s="29"/>
      <c r="JBU261" s="29"/>
      <c r="JBV261" s="29"/>
      <c r="JBW261" s="29"/>
      <c r="JBX261" s="29"/>
      <c r="JBY261" s="29"/>
      <c r="JBZ261" s="29"/>
      <c r="JCA261" s="29"/>
      <c r="JCB261" s="29"/>
      <c r="JCC261" s="29"/>
      <c r="JCD261" s="29"/>
      <c r="JCE261" s="29"/>
      <c r="JCF261" s="29"/>
      <c r="JCG261" s="29"/>
      <c r="JCH261" s="29"/>
      <c r="JCI261" s="29"/>
      <c r="JCJ261" s="29"/>
      <c r="JCK261" s="29"/>
      <c r="JCL261" s="29"/>
      <c r="JCM261" s="29"/>
      <c r="JCN261" s="29"/>
      <c r="JCO261" s="29"/>
      <c r="JCP261" s="29"/>
      <c r="JCQ261" s="29"/>
      <c r="JCR261" s="29"/>
      <c r="JCS261" s="29"/>
      <c r="JCT261" s="29"/>
      <c r="JCU261" s="29"/>
      <c r="JCV261" s="29"/>
      <c r="JCW261" s="29"/>
      <c r="JCX261" s="29"/>
      <c r="JCY261" s="29"/>
      <c r="JCZ261" s="29"/>
      <c r="JDA261" s="29"/>
      <c r="JDB261" s="29"/>
      <c r="JDC261" s="29"/>
      <c r="JDD261" s="29"/>
      <c r="JDE261" s="29"/>
      <c r="JDF261" s="29"/>
      <c r="JDG261" s="29"/>
      <c r="JDH261" s="29"/>
      <c r="JDI261" s="29"/>
      <c r="JDJ261" s="29"/>
      <c r="JDK261" s="29"/>
      <c r="JDL261" s="29"/>
      <c r="JDM261" s="29"/>
      <c r="JDN261" s="29"/>
      <c r="JDO261" s="29"/>
      <c r="JDP261" s="29"/>
      <c r="JDQ261" s="29"/>
      <c r="JDR261" s="29"/>
      <c r="JDS261" s="29"/>
      <c r="JDT261" s="29"/>
      <c r="JDU261" s="29"/>
      <c r="JDV261" s="29"/>
      <c r="JDW261" s="29"/>
      <c r="JDX261" s="29"/>
      <c r="JDY261" s="29"/>
      <c r="JDZ261" s="29"/>
      <c r="JEA261" s="29"/>
      <c r="JEB261" s="29"/>
      <c r="JEC261" s="29"/>
      <c r="JED261" s="29"/>
      <c r="JEE261" s="29"/>
      <c r="JEF261" s="29"/>
      <c r="JEG261" s="29"/>
      <c r="JEH261" s="29"/>
      <c r="JEI261" s="29"/>
      <c r="JEJ261" s="29"/>
      <c r="JEK261" s="29"/>
      <c r="JEL261" s="29"/>
      <c r="JEM261" s="29"/>
      <c r="JEN261" s="29"/>
      <c r="JEO261" s="29"/>
      <c r="JEP261" s="29"/>
      <c r="JEQ261" s="29"/>
      <c r="JER261" s="29"/>
      <c r="JES261" s="29"/>
      <c r="JET261" s="29"/>
      <c r="JEU261" s="29"/>
      <c r="JEV261" s="29"/>
      <c r="JEW261" s="29"/>
      <c r="JEX261" s="29"/>
      <c r="JEY261" s="29"/>
      <c r="JEZ261" s="29"/>
      <c r="JFA261" s="29"/>
      <c r="JFB261" s="29"/>
      <c r="JFC261" s="29"/>
      <c r="JFD261" s="29"/>
      <c r="JFE261" s="29"/>
      <c r="JFF261" s="29"/>
      <c r="JFG261" s="29"/>
      <c r="JFH261" s="29"/>
      <c r="JFI261" s="29"/>
      <c r="JFJ261" s="29"/>
      <c r="JFK261" s="29"/>
      <c r="JFL261" s="29"/>
      <c r="JFM261" s="29"/>
      <c r="JFN261" s="29"/>
      <c r="JFO261" s="29"/>
      <c r="JFP261" s="29"/>
      <c r="JFQ261" s="29"/>
      <c r="JFR261" s="29"/>
      <c r="JFS261" s="29"/>
      <c r="JFT261" s="29"/>
      <c r="JFU261" s="29"/>
      <c r="JFV261" s="29"/>
      <c r="JFW261" s="29"/>
      <c r="JFX261" s="29"/>
      <c r="JFY261" s="29"/>
      <c r="JFZ261" s="29"/>
      <c r="JGA261" s="29"/>
      <c r="JGB261" s="29"/>
      <c r="JGC261" s="29"/>
      <c r="JGD261" s="29"/>
      <c r="JGE261" s="29"/>
      <c r="JGF261" s="29"/>
      <c r="JGG261" s="29"/>
      <c r="JGH261" s="29"/>
      <c r="JGI261" s="29"/>
      <c r="JGJ261" s="29"/>
      <c r="JGK261" s="29"/>
      <c r="JGL261" s="29"/>
      <c r="JGM261" s="29"/>
      <c r="JGN261" s="29"/>
      <c r="JGO261" s="29"/>
      <c r="JGP261" s="29"/>
      <c r="JGQ261" s="29"/>
      <c r="JGR261" s="29"/>
      <c r="JGS261" s="29"/>
      <c r="JGT261" s="29"/>
      <c r="JGU261" s="29"/>
      <c r="JGV261" s="29"/>
      <c r="JGW261" s="29"/>
      <c r="JGX261" s="29"/>
      <c r="JGY261" s="29"/>
      <c r="JGZ261" s="29"/>
      <c r="JHA261" s="29"/>
      <c r="JHB261" s="29"/>
      <c r="JHC261" s="29"/>
      <c r="JHD261" s="29"/>
      <c r="JHE261" s="29"/>
      <c r="JHF261" s="29"/>
      <c r="JHG261" s="29"/>
      <c r="JHH261" s="29"/>
      <c r="JHI261" s="29"/>
      <c r="JHJ261" s="29"/>
      <c r="JHK261" s="29"/>
      <c r="JHL261" s="29"/>
      <c r="JHM261" s="29"/>
      <c r="JHN261" s="29"/>
      <c r="JHO261" s="29"/>
      <c r="JHP261" s="29"/>
      <c r="JHQ261" s="29"/>
      <c r="JHR261" s="29"/>
      <c r="JHS261" s="29"/>
      <c r="JHT261" s="29"/>
      <c r="JHU261" s="29"/>
      <c r="JHV261" s="29"/>
      <c r="JHW261" s="29"/>
      <c r="JHX261" s="29"/>
      <c r="JHY261" s="29"/>
      <c r="JHZ261" s="29"/>
      <c r="JIA261" s="29"/>
      <c r="JIB261" s="29"/>
      <c r="JIC261" s="29"/>
      <c r="JID261" s="29"/>
      <c r="JIE261" s="29"/>
      <c r="JIF261" s="29"/>
      <c r="JIG261" s="29"/>
      <c r="JIH261" s="29"/>
      <c r="JII261" s="29"/>
      <c r="JIJ261" s="29"/>
      <c r="JIK261" s="29"/>
      <c r="JIL261" s="29"/>
      <c r="JIM261" s="29"/>
      <c r="JIN261" s="29"/>
      <c r="JIO261" s="29"/>
      <c r="JIP261" s="29"/>
      <c r="JIQ261" s="29"/>
      <c r="JIR261" s="29"/>
      <c r="JIS261" s="29"/>
      <c r="JIT261" s="29"/>
      <c r="JIU261" s="29"/>
      <c r="JIV261" s="29"/>
      <c r="JIW261" s="29"/>
      <c r="JIX261" s="29"/>
      <c r="JIY261" s="29"/>
      <c r="JIZ261" s="29"/>
      <c r="JJA261" s="29"/>
      <c r="JJB261" s="29"/>
      <c r="JJC261" s="29"/>
      <c r="JJD261" s="29"/>
      <c r="JJE261" s="29"/>
      <c r="JJF261" s="29"/>
      <c r="JJG261" s="29"/>
      <c r="JJH261" s="29"/>
      <c r="JJI261" s="29"/>
      <c r="JJJ261" s="29"/>
      <c r="JJK261" s="29"/>
      <c r="JJL261" s="29"/>
      <c r="JJM261" s="29"/>
      <c r="JJN261" s="29"/>
      <c r="JJO261" s="29"/>
      <c r="JJP261" s="29"/>
      <c r="JJQ261" s="29"/>
      <c r="JJR261" s="29"/>
      <c r="JJS261" s="29"/>
      <c r="JJT261" s="29"/>
      <c r="JJU261" s="29"/>
      <c r="JJV261" s="29"/>
      <c r="JJW261" s="29"/>
      <c r="JJX261" s="29"/>
      <c r="JJY261" s="29"/>
      <c r="JJZ261" s="29"/>
      <c r="JKA261" s="29"/>
      <c r="JKB261" s="29"/>
      <c r="JKC261" s="29"/>
      <c r="JKD261" s="29"/>
      <c r="JKE261" s="29"/>
      <c r="JKF261" s="29"/>
      <c r="JKG261" s="29"/>
      <c r="JKH261" s="29"/>
      <c r="JKI261" s="29"/>
      <c r="JKJ261" s="29"/>
      <c r="JKK261" s="29"/>
      <c r="JKL261" s="29"/>
      <c r="JKM261" s="29"/>
      <c r="JKN261" s="29"/>
      <c r="JKO261" s="29"/>
      <c r="JKP261" s="29"/>
      <c r="JKQ261" s="29"/>
      <c r="JKR261" s="29"/>
      <c r="JKS261" s="29"/>
      <c r="JKT261" s="29"/>
      <c r="JKU261" s="29"/>
      <c r="JKV261" s="29"/>
      <c r="JKW261" s="29"/>
      <c r="JKX261" s="29"/>
      <c r="JKY261" s="29"/>
      <c r="JKZ261" s="29"/>
      <c r="JLA261" s="29"/>
      <c r="JLB261" s="29"/>
      <c r="JLC261" s="29"/>
      <c r="JLD261" s="29"/>
      <c r="JLE261" s="29"/>
      <c r="JLF261" s="29"/>
      <c r="JLG261" s="29"/>
      <c r="JLH261" s="29"/>
      <c r="JLI261" s="29"/>
      <c r="JLJ261" s="29"/>
      <c r="JLK261" s="29"/>
      <c r="JLL261" s="29"/>
      <c r="JLM261" s="29"/>
      <c r="JLN261" s="29"/>
      <c r="JLO261" s="29"/>
      <c r="JLP261" s="29"/>
      <c r="JLQ261" s="29"/>
      <c r="JLR261" s="29"/>
      <c r="JLS261" s="29"/>
      <c r="JLT261" s="29"/>
      <c r="JLU261" s="29"/>
      <c r="JLV261" s="29"/>
      <c r="JLW261" s="29"/>
      <c r="JLX261" s="29"/>
      <c r="JLY261" s="29"/>
      <c r="JLZ261" s="29"/>
      <c r="JMA261" s="29"/>
      <c r="JMB261" s="29"/>
      <c r="JMC261" s="29"/>
      <c r="JMD261" s="29"/>
      <c r="JME261" s="29"/>
      <c r="JMF261" s="29"/>
      <c r="JMG261" s="29"/>
      <c r="JMH261" s="29"/>
      <c r="JMI261" s="29"/>
      <c r="JMJ261" s="29"/>
      <c r="JMK261" s="29"/>
      <c r="JML261" s="29"/>
      <c r="JMM261" s="29"/>
      <c r="JMN261" s="29"/>
      <c r="JMO261" s="29"/>
      <c r="JMP261" s="29"/>
      <c r="JMQ261" s="29"/>
      <c r="JMR261" s="29"/>
      <c r="JMS261" s="29"/>
      <c r="JMT261" s="29"/>
      <c r="JMU261" s="29"/>
      <c r="JMV261" s="29"/>
      <c r="JMW261" s="29"/>
      <c r="JMX261" s="29"/>
      <c r="JMY261" s="29"/>
      <c r="JMZ261" s="29"/>
      <c r="JNA261" s="29"/>
      <c r="JNB261" s="29"/>
      <c r="JNC261" s="29"/>
      <c r="JND261" s="29"/>
      <c r="JNE261" s="29"/>
      <c r="JNF261" s="29"/>
      <c r="JNG261" s="29"/>
      <c r="JNH261" s="29"/>
      <c r="JNI261" s="29"/>
      <c r="JNJ261" s="29"/>
      <c r="JNK261" s="29"/>
      <c r="JNL261" s="29"/>
      <c r="JNM261" s="29"/>
      <c r="JNN261" s="29"/>
      <c r="JNO261" s="29"/>
      <c r="JNP261" s="29"/>
      <c r="JNQ261" s="29"/>
      <c r="JNR261" s="29"/>
      <c r="JNS261" s="29"/>
      <c r="JNT261" s="29"/>
      <c r="JNU261" s="29"/>
      <c r="JNV261" s="29"/>
      <c r="JNW261" s="29"/>
      <c r="JNX261" s="29"/>
      <c r="JNY261" s="29"/>
      <c r="JNZ261" s="29"/>
      <c r="JOA261" s="29"/>
      <c r="JOB261" s="29"/>
      <c r="JOC261" s="29"/>
      <c r="JOD261" s="29"/>
      <c r="JOE261" s="29"/>
      <c r="JOF261" s="29"/>
      <c r="JOG261" s="29"/>
      <c r="JOH261" s="29"/>
      <c r="JOI261" s="29"/>
      <c r="JOJ261" s="29"/>
      <c r="JOK261" s="29"/>
      <c r="JOL261" s="29"/>
      <c r="JOM261" s="29"/>
      <c r="JON261" s="29"/>
      <c r="JOO261" s="29"/>
      <c r="JOP261" s="29"/>
      <c r="JOQ261" s="29"/>
      <c r="JOR261" s="29"/>
      <c r="JOS261" s="29"/>
      <c r="JOT261" s="29"/>
      <c r="JOU261" s="29"/>
      <c r="JOV261" s="29"/>
      <c r="JOW261" s="29"/>
      <c r="JOX261" s="29"/>
      <c r="JOY261" s="29"/>
      <c r="JOZ261" s="29"/>
      <c r="JPA261" s="29"/>
      <c r="JPB261" s="29"/>
      <c r="JPC261" s="29"/>
      <c r="JPD261" s="29"/>
      <c r="JPE261" s="29"/>
      <c r="JPF261" s="29"/>
      <c r="JPG261" s="29"/>
      <c r="JPH261" s="29"/>
      <c r="JPI261" s="29"/>
      <c r="JPJ261" s="29"/>
      <c r="JPK261" s="29"/>
      <c r="JPL261" s="29"/>
      <c r="JPM261" s="29"/>
      <c r="JPN261" s="29"/>
      <c r="JPO261" s="29"/>
      <c r="JPP261" s="29"/>
      <c r="JPQ261" s="29"/>
      <c r="JPR261" s="29"/>
      <c r="JPS261" s="29"/>
      <c r="JPT261" s="29"/>
      <c r="JPU261" s="29"/>
      <c r="JPV261" s="29"/>
      <c r="JPW261" s="29"/>
      <c r="JPX261" s="29"/>
      <c r="JPY261" s="29"/>
      <c r="JPZ261" s="29"/>
      <c r="JQA261" s="29"/>
      <c r="JQB261" s="29"/>
      <c r="JQC261" s="29"/>
      <c r="JQD261" s="29"/>
      <c r="JQE261" s="29"/>
      <c r="JQF261" s="29"/>
      <c r="JQG261" s="29"/>
      <c r="JQH261" s="29"/>
      <c r="JQI261" s="29"/>
      <c r="JQJ261" s="29"/>
      <c r="JQK261" s="29"/>
      <c r="JQL261" s="29"/>
      <c r="JQM261" s="29"/>
      <c r="JQN261" s="29"/>
      <c r="JQO261" s="29"/>
      <c r="JQP261" s="29"/>
      <c r="JQQ261" s="29"/>
      <c r="JQR261" s="29"/>
      <c r="JQS261" s="29"/>
      <c r="JQT261" s="29"/>
      <c r="JQU261" s="29"/>
      <c r="JQV261" s="29"/>
      <c r="JQW261" s="29"/>
      <c r="JQX261" s="29"/>
      <c r="JQY261" s="29"/>
      <c r="JQZ261" s="29"/>
      <c r="JRA261" s="29"/>
      <c r="JRB261" s="29"/>
      <c r="JRC261" s="29"/>
      <c r="JRD261" s="29"/>
      <c r="JRE261" s="29"/>
      <c r="JRF261" s="29"/>
      <c r="JRG261" s="29"/>
      <c r="JRH261" s="29"/>
      <c r="JRI261" s="29"/>
      <c r="JRJ261" s="29"/>
      <c r="JRK261" s="29"/>
      <c r="JRL261" s="29"/>
      <c r="JRM261" s="29"/>
      <c r="JRN261" s="29"/>
      <c r="JRO261" s="29"/>
      <c r="JRP261" s="29"/>
      <c r="JRQ261" s="29"/>
      <c r="JRR261" s="29"/>
      <c r="JRS261" s="29"/>
      <c r="JRT261" s="29"/>
      <c r="JRU261" s="29"/>
      <c r="JRV261" s="29"/>
      <c r="JRW261" s="29"/>
      <c r="JRX261" s="29"/>
      <c r="JRY261" s="29"/>
      <c r="JRZ261" s="29"/>
      <c r="JSA261" s="29"/>
      <c r="JSB261" s="29"/>
      <c r="JSC261" s="29"/>
      <c r="JSD261" s="29"/>
      <c r="JSE261" s="29"/>
      <c r="JSF261" s="29"/>
      <c r="JSG261" s="29"/>
      <c r="JSH261" s="29"/>
      <c r="JSI261" s="29"/>
      <c r="JSJ261" s="29"/>
      <c r="JSK261" s="29"/>
      <c r="JSL261" s="29"/>
      <c r="JSM261" s="29"/>
      <c r="JSN261" s="29"/>
      <c r="JSO261" s="29"/>
      <c r="JSP261" s="29"/>
      <c r="JSQ261" s="29"/>
      <c r="JSR261" s="29"/>
      <c r="JSS261" s="29"/>
      <c r="JST261" s="29"/>
      <c r="JSU261" s="29"/>
      <c r="JSV261" s="29"/>
      <c r="JSW261" s="29"/>
      <c r="JSX261" s="29"/>
      <c r="JSY261" s="29"/>
      <c r="JSZ261" s="29"/>
      <c r="JTA261" s="29"/>
      <c r="JTB261" s="29"/>
      <c r="JTC261" s="29"/>
      <c r="JTD261" s="29"/>
      <c r="JTE261" s="29"/>
      <c r="JTF261" s="29"/>
      <c r="JTG261" s="29"/>
      <c r="JTH261" s="29"/>
      <c r="JTI261" s="29"/>
      <c r="JTJ261" s="29"/>
      <c r="JTK261" s="29"/>
      <c r="JTL261" s="29"/>
      <c r="JTM261" s="29"/>
      <c r="JTN261" s="29"/>
      <c r="JTO261" s="29"/>
      <c r="JTP261" s="29"/>
      <c r="JTQ261" s="29"/>
      <c r="JTR261" s="29"/>
      <c r="JTS261" s="29"/>
      <c r="JTT261" s="29"/>
      <c r="JTU261" s="29"/>
      <c r="JTV261" s="29"/>
      <c r="JTW261" s="29"/>
      <c r="JTX261" s="29"/>
      <c r="JTY261" s="29"/>
      <c r="JTZ261" s="29"/>
      <c r="JUA261" s="29"/>
      <c r="JUB261" s="29"/>
      <c r="JUC261" s="29"/>
      <c r="JUD261" s="29"/>
      <c r="JUE261" s="29"/>
      <c r="JUF261" s="29"/>
      <c r="JUG261" s="29"/>
      <c r="JUH261" s="29"/>
      <c r="JUI261" s="29"/>
      <c r="JUJ261" s="29"/>
      <c r="JUK261" s="29"/>
      <c r="JUL261" s="29"/>
      <c r="JUM261" s="29"/>
      <c r="JUN261" s="29"/>
      <c r="JUO261" s="29"/>
      <c r="JUP261" s="29"/>
      <c r="JUQ261" s="29"/>
      <c r="JUR261" s="29"/>
      <c r="JUS261" s="29"/>
      <c r="JUT261" s="29"/>
      <c r="JUU261" s="29"/>
      <c r="JUV261" s="29"/>
      <c r="JUW261" s="29"/>
      <c r="JUX261" s="29"/>
      <c r="JUY261" s="29"/>
      <c r="JUZ261" s="29"/>
      <c r="JVA261" s="29"/>
      <c r="JVB261" s="29"/>
      <c r="JVC261" s="29"/>
      <c r="JVD261" s="29"/>
      <c r="JVE261" s="29"/>
      <c r="JVF261" s="29"/>
      <c r="JVG261" s="29"/>
      <c r="JVH261" s="29"/>
      <c r="JVI261" s="29"/>
      <c r="JVJ261" s="29"/>
      <c r="JVK261" s="29"/>
      <c r="JVL261" s="29"/>
      <c r="JVM261" s="29"/>
      <c r="JVN261" s="29"/>
      <c r="JVO261" s="29"/>
      <c r="JVP261" s="29"/>
      <c r="JVQ261" s="29"/>
      <c r="JVR261" s="29"/>
      <c r="JVS261" s="29"/>
      <c r="JVT261" s="29"/>
      <c r="JVU261" s="29"/>
      <c r="JVV261" s="29"/>
      <c r="JVW261" s="29"/>
      <c r="JVX261" s="29"/>
      <c r="JVY261" s="29"/>
      <c r="JVZ261" s="29"/>
      <c r="JWA261" s="29"/>
      <c r="JWB261" s="29"/>
      <c r="JWC261" s="29"/>
      <c r="JWD261" s="29"/>
      <c r="JWE261" s="29"/>
      <c r="JWF261" s="29"/>
      <c r="JWG261" s="29"/>
      <c r="JWH261" s="29"/>
      <c r="JWI261" s="29"/>
      <c r="JWJ261" s="29"/>
      <c r="JWK261" s="29"/>
      <c r="JWL261" s="29"/>
      <c r="JWM261" s="29"/>
      <c r="JWN261" s="29"/>
      <c r="JWO261" s="29"/>
      <c r="JWP261" s="29"/>
      <c r="JWQ261" s="29"/>
      <c r="JWR261" s="29"/>
      <c r="JWS261" s="29"/>
      <c r="JWT261" s="29"/>
      <c r="JWU261" s="29"/>
      <c r="JWV261" s="29"/>
      <c r="JWW261" s="29"/>
      <c r="JWX261" s="29"/>
      <c r="JWY261" s="29"/>
      <c r="JWZ261" s="29"/>
      <c r="JXA261" s="29"/>
      <c r="JXB261" s="29"/>
      <c r="JXC261" s="29"/>
      <c r="JXD261" s="29"/>
      <c r="JXE261" s="29"/>
      <c r="JXF261" s="29"/>
      <c r="JXG261" s="29"/>
      <c r="JXH261" s="29"/>
      <c r="JXI261" s="29"/>
      <c r="JXJ261" s="29"/>
      <c r="JXK261" s="29"/>
      <c r="JXL261" s="29"/>
      <c r="JXM261" s="29"/>
      <c r="JXN261" s="29"/>
      <c r="JXO261" s="29"/>
      <c r="JXP261" s="29"/>
      <c r="JXQ261" s="29"/>
      <c r="JXR261" s="29"/>
      <c r="JXS261" s="29"/>
      <c r="JXT261" s="29"/>
      <c r="JXU261" s="29"/>
      <c r="JXV261" s="29"/>
      <c r="JXW261" s="29"/>
      <c r="JXX261" s="29"/>
      <c r="JXY261" s="29"/>
      <c r="JXZ261" s="29"/>
      <c r="JYA261" s="29"/>
      <c r="JYB261" s="29"/>
      <c r="JYC261" s="29"/>
      <c r="JYD261" s="29"/>
      <c r="JYE261" s="29"/>
      <c r="JYF261" s="29"/>
      <c r="JYG261" s="29"/>
      <c r="JYH261" s="29"/>
      <c r="JYI261" s="29"/>
      <c r="JYJ261" s="29"/>
      <c r="JYK261" s="29"/>
      <c r="JYL261" s="29"/>
      <c r="JYM261" s="29"/>
      <c r="JYN261" s="29"/>
      <c r="JYO261" s="29"/>
      <c r="JYP261" s="29"/>
      <c r="JYQ261" s="29"/>
      <c r="JYR261" s="29"/>
      <c r="JYS261" s="29"/>
      <c r="JYT261" s="29"/>
      <c r="JYU261" s="29"/>
      <c r="JYV261" s="29"/>
      <c r="JYW261" s="29"/>
      <c r="JYX261" s="29"/>
      <c r="JYY261" s="29"/>
      <c r="JYZ261" s="29"/>
      <c r="JZA261" s="29"/>
      <c r="JZB261" s="29"/>
      <c r="JZC261" s="29"/>
      <c r="JZD261" s="29"/>
      <c r="JZE261" s="29"/>
      <c r="JZF261" s="29"/>
      <c r="JZG261" s="29"/>
      <c r="JZH261" s="29"/>
      <c r="JZI261" s="29"/>
      <c r="JZJ261" s="29"/>
      <c r="JZK261" s="29"/>
      <c r="JZL261" s="29"/>
      <c r="JZM261" s="29"/>
      <c r="JZN261" s="29"/>
      <c r="JZO261" s="29"/>
      <c r="JZP261" s="29"/>
      <c r="JZQ261" s="29"/>
      <c r="JZR261" s="29"/>
      <c r="JZS261" s="29"/>
      <c r="JZT261" s="29"/>
      <c r="JZU261" s="29"/>
      <c r="JZV261" s="29"/>
      <c r="JZW261" s="29"/>
      <c r="JZX261" s="29"/>
      <c r="JZY261" s="29"/>
      <c r="JZZ261" s="29"/>
      <c r="KAA261" s="29"/>
      <c r="KAB261" s="29"/>
      <c r="KAC261" s="29"/>
      <c r="KAD261" s="29"/>
      <c r="KAE261" s="29"/>
      <c r="KAF261" s="29"/>
      <c r="KAG261" s="29"/>
      <c r="KAH261" s="29"/>
      <c r="KAI261" s="29"/>
      <c r="KAJ261" s="29"/>
      <c r="KAK261" s="29"/>
      <c r="KAL261" s="29"/>
      <c r="KAM261" s="29"/>
      <c r="KAN261" s="29"/>
      <c r="KAO261" s="29"/>
      <c r="KAP261" s="29"/>
      <c r="KAQ261" s="29"/>
      <c r="KAR261" s="29"/>
      <c r="KAS261" s="29"/>
      <c r="KAT261" s="29"/>
      <c r="KAU261" s="29"/>
      <c r="KAV261" s="29"/>
      <c r="KAW261" s="29"/>
      <c r="KAX261" s="29"/>
      <c r="KAY261" s="29"/>
      <c r="KAZ261" s="29"/>
      <c r="KBA261" s="29"/>
      <c r="KBB261" s="29"/>
      <c r="KBC261" s="29"/>
      <c r="KBD261" s="29"/>
      <c r="KBE261" s="29"/>
      <c r="KBF261" s="29"/>
      <c r="KBG261" s="29"/>
      <c r="KBH261" s="29"/>
      <c r="KBI261" s="29"/>
      <c r="KBJ261" s="29"/>
      <c r="KBK261" s="29"/>
      <c r="KBL261" s="29"/>
      <c r="KBM261" s="29"/>
      <c r="KBN261" s="29"/>
      <c r="KBO261" s="29"/>
      <c r="KBP261" s="29"/>
      <c r="KBQ261" s="29"/>
      <c r="KBR261" s="29"/>
      <c r="KBS261" s="29"/>
      <c r="KBT261" s="29"/>
      <c r="KBU261" s="29"/>
      <c r="KBV261" s="29"/>
      <c r="KBW261" s="29"/>
      <c r="KBX261" s="29"/>
      <c r="KBY261" s="29"/>
      <c r="KBZ261" s="29"/>
      <c r="KCA261" s="29"/>
      <c r="KCB261" s="29"/>
      <c r="KCC261" s="29"/>
      <c r="KCD261" s="29"/>
      <c r="KCE261" s="29"/>
      <c r="KCF261" s="29"/>
      <c r="KCG261" s="29"/>
      <c r="KCH261" s="29"/>
      <c r="KCI261" s="29"/>
      <c r="KCJ261" s="29"/>
      <c r="KCK261" s="29"/>
      <c r="KCL261" s="29"/>
      <c r="KCM261" s="29"/>
      <c r="KCN261" s="29"/>
      <c r="KCO261" s="29"/>
      <c r="KCP261" s="29"/>
      <c r="KCQ261" s="29"/>
      <c r="KCR261" s="29"/>
      <c r="KCS261" s="29"/>
      <c r="KCT261" s="29"/>
      <c r="KCU261" s="29"/>
      <c r="KCV261" s="29"/>
      <c r="KCW261" s="29"/>
      <c r="KCX261" s="29"/>
      <c r="KCY261" s="29"/>
      <c r="KCZ261" s="29"/>
      <c r="KDA261" s="29"/>
      <c r="KDB261" s="29"/>
      <c r="KDC261" s="29"/>
      <c r="KDD261" s="29"/>
      <c r="KDE261" s="29"/>
      <c r="KDF261" s="29"/>
      <c r="KDG261" s="29"/>
      <c r="KDH261" s="29"/>
      <c r="KDI261" s="29"/>
      <c r="KDJ261" s="29"/>
      <c r="KDK261" s="29"/>
      <c r="KDL261" s="29"/>
      <c r="KDM261" s="29"/>
      <c r="KDN261" s="29"/>
      <c r="KDO261" s="29"/>
      <c r="KDP261" s="29"/>
      <c r="KDQ261" s="29"/>
      <c r="KDR261" s="29"/>
      <c r="KDS261" s="29"/>
      <c r="KDT261" s="29"/>
      <c r="KDU261" s="29"/>
      <c r="KDV261" s="29"/>
      <c r="KDW261" s="29"/>
      <c r="KDX261" s="29"/>
      <c r="KDY261" s="29"/>
      <c r="KDZ261" s="29"/>
      <c r="KEA261" s="29"/>
      <c r="KEB261" s="29"/>
      <c r="KEC261" s="29"/>
      <c r="KED261" s="29"/>
      <c r="KEE261" s="29"/>
      <c r="KEF261" s="29"/>
      <c r="KEG261" s="29"/>
      <c r="KEH261" s="29"/>
      <c r="KEI261" s="29"/>
      <c r="KEJ261" s="29"/>
      <c r="KEK261" s="29"/>
      <c r="KEL261" s="29"/>
      <c r="KEM261" s="29"/>
      <c r="KEN261" s="29"/>
      <c r="KEO261" s="29"/>
      <c r="KEP261" s="29"/>
      <c r="KEQ261" s="29"/>
      <c r="KER261" s="29"/>
      <c r="KES261" s="29"/>
      <c r="KET261" s="29"/>
      <c r="KEU261" s="29"/>
      <c r="KEV261" s="29"/>
      <c r="KEW261" s="29"/>
      <c r="KEX261" s="29"/>
      <c r="KEY261" s="29"/>
      <c r="KEZ261" s="29"/>
      <c r="KFA261" s="29"/>
      <c r="KFB261" s="29"/>
      <c r="KFC261" s="29"/>
      <c r="KFD261" s="29"/>
      <c r="KFE261" s="29"/>
      <c r="KFF261" s="29"/>
      <c r="KFG261" s="29"/>
      <c r="KFH261" s="29"/>
      <c r="KFI261" s="29"/>
      <c r="KFJ261" s="29"/>
      <c r="KFK261" s="29"/>
      <c r="KFL261" s="29"/>
      <c r="KFM261" s="29"/>
      <c r="KFN261" s="29"/>
      <c r="KFO261" s="29"/>
      <c r="KFP261" s="29"/>
      <c r="KFQ261" s="29"/>
      <c r="KFR261" s="29"/>
      <c r="KFS261" s="29"/>
      <c r="KFT261" s="29"/>
      <c r="KFU261" s="29"/>
      <c r="KFV261" s="29"/>
      <c r="KFW261" s="29"/>
      <c r="KFX261" s="29"/>
      <c r="KFY261" s="29"/>
      <c r="KFZ261" s="29"/>
      <c r="KGA261" s="29"/>
      <c r="KGB261" s="29"/>
      <c r="KGC261" s="29"/>
      <c r="KGD261" s="29"/>
      <c r="KGE261" s="29"/>
      <c r="KGF261" s="29"/>
      <c r="KGG261" s="29"/>
      <c r="KGH261" s="29"/>
      <c r="KGI261" s="29"/>
      <c r="KGJ261" s="29"/>
      <c r="KGK261" s="29"/>
      <c r="KGL261" s="29"/>
      <c r="KGM261" s="29"/>
      <c r="KGN261" s="29"/>
      <c r="KGO261" s="29"/>
      <c r="KGP261" s="29"/>
      <c r="KGQ261" s="29"/>
      <c r="KGR261" s="29"/>
      <c r="KGS261" s="29"/>
      <c r="KGT261" s="29"/>
      <c r="KGU261" s="29"/>
      <c r="KGV261" s="29"/>
      <c r="KGW261" s="29"/>
      <c r="KGX261" s="29"/>
      <c r="KGY261" s="29"/>
      <c r="KGZ261" s="29"/>
      <c r="KHA261" s="29"/>
      <c r="KHB261" s="29"/>
      <c r="KHC261" s="29"/>
      <c r="KHD261" s="29"/>
      <c r="KHE261" s="29"/>
      <c r="KHF261" s="29"/>
      <c r="KHG261" s="29"/>
      <c r="KHH261" s="29"/>
      <c r="KHI261" s="29"/>
      <c r="KHJ261" s="29"/>
      <c r="KHK261" s="29"/>
      <c r="KHL261" s="29"/>
      <c r="KHM261" s="29"/>
      <c r="KHN261" s="29"/>
      <c r="KHO261" s="29"/>
      <c r="KHP261" s="29"/>
      <c r="KHQ261" s="29"/>
      <c r="KHR261" s="29"/>
      <c r="KHS261" s="29"/>
      <c r="KHT261" s="29"/>
      <c r="KHU261" s="29"/>
      <c r="KHV261" s="29"/>
      <c r="KHW261" s="29"/>
      <c r="KHX261" s="29"/>
      <c r="KHY261" s="29"/>
      <c r="KHZ261" s="29"/>
      <c r="KIA261" s="29"/>
      <c r="KIB261" s="29"/>
      <c r="KIC261" s="29"/>
      <c r="KID261" s="29"/>
      <c r="KIE261" s="29"/>
      <c r="KIF261" s="29"/>
      <c r="KIG261" s="29"/>
      <c r="KIH261" s="29"/>
      <c r="KII261" s="29"/>
      <c r="KIJ261" s="29"/>
      <c r="KIK261" s="29"/>
      <c r="KIL261" s="29"/>
      <c r="KIM261" s="29"/>
      <c r="KIN261" s="29"/>
      <c r="KIO261" s="29"/>
      <c r="KIP261" s="29"/>
      <c r="KIQ261" s="29"/>
      <c r="KIR261" s="29"/>
      <c r="KIS261" s="29"/>
      <c r="KIT261" s="29"/>
      <c r="KIU261" s="29"/>
      <c r="KIV261" s="29"/>
      <c r="KIW261" s="29"/>
      <c r="KIX261" s="29"/>
      <c r="KIY261" s="29"/>
      <c r="KIZ261" s="29"/>
      <c r="KJA261" s="29"/>
      <c r="KJB261" s="29"/>
      <c r="KJC261" s="29"/>
      <c r="KJD261" s="29"/>
      <c r="KJE261" s="29"/>
      <c r="KJF261" s="29"/>
      <c r="KJG261" s="29"/>
      <c r="KJH261" s="29"/>
      <c r="KJI261" s="29"/>
      <c r="KJJ261" s="29"/>
      <c r="KJK261" s="29"/>
      <c r="KJL261" s="29"/>
      <c r="KJM261" s="29"/>
      <c r="KJN261" s="29"/>
      <c r="KJO261" s="29"/>
      <c r="KJP261" s="29"/>
      <c r="KJQ261" s="29"/>
      <c r="KJR261" s="29"/>
      <c r="KJS261" s="29"/>
      <c r="KJT261" s="29"/>
      <c r="KJU261" s="29"/>
      <c r="KJV261" s="29"/>
      <c r="KJW261" s="29"/>
      <c r="KJX261" s="29"/>
      <c r="KJY261" s="29"/>
      <c r="KJZ261" s="29"/>
      <c r="KKA261" s="29"/>
      <c r="KKB261" s="29"/>
      <c r="KKC261" s="29"/>
      <c r="KKD261" s="29"/>
      <c r="KKE261" s="29"/>
      <c r="KKF261" s="29"/>
      <c r="KKG261" s="29"/>
      <c r="KKH261" s="29"/>
      <c r="KKI261" s="29"/>
      <c r="KKJ261" s="29"/>
      <c r="KKK261" s="29"/>
      <c r="KKL261" s="29"/>
      <c r="KKM261" s="29"/>
      <c r="KKN261" s="29"/>
      <c r="KKO261" s="29"/>
      <c r="KKP261" s="29"/>
      <c r="KKQ261" s="29"/>
      <c r="KKR261" s="29"/>
      <c r="KKS261" s="29"/>
      <c r="KKT261" s="29"/>
      <c r="KKU261" s="29"/>
      <c r="KKV261" s="29"/>
      <c r="KKW261" s="29"/>
      <c r="KKX261" s="29"/>
      <c r="KKY261" s="29"/>
      <c r="KKZ261" s="29"/>
      <c r="KLA261" s="29"/>
      <c r="KLB261" s="29"/>
      <c r="KLC261" s="29"/>
      <c r="KLD261" s="29"/>
      <c r="KLE261" s="29"/>
      <c r="KLF261" s="29"/>
      <c r="KLG261" s="29"/>
      <c r="KLH261" s="29"/>
      <c r="KLI261" s="29"/>
      <c r="KLJ261" s="29"/>
      <c r="KLK261" s="29"/>
      <c r="KLL261" s="29"/>
      <c r="KLM261" s="29"/>
      <c r="KLN261" s="29"/>
      <c r="KLO261" s="29"/>
      <c r="KLP261" s="29"/>
      <c r="KLQ261" s="29"/>
      <c r="KLR261" s="29"/>
      <c r="KLS261" s="29"/>
      <c r="KLT261" s="29"/>
      <c r="KLU261" s="29"/>
      <c r="KLV261" s="29"/>
      <c r="KLW261" s="29"/>
      <c r="KLX261" s="29"/>
      <c r="KLY261" s="29"/>
      <c r="KLZ261" s="29"/>
      <c r="KMA261" s="29"/>
      <c r="KMB261" s="29"/>
      <c r="KMC261" s="29"/>
      <c r="KMD261" s="29"/>
      <c r="KME261" s="29"/>
      <c r="KMF261" s="29"/>
      <c r="KMG261" s="29"/>
      <c r="KMH261" s="29"/>
      <c r="KMI261" s="29"/>
      <c r="KMJ261" s="29"/>
      <c r="KMK261" s="29"/>
      <c r="KML261" s="29"/>
      <c r="KMM261" s="29"/>
      <c r="KMN261" s="29"/>
      <c r="KMO261" s="29"/>
      <c r="KMP261" s="29"/>
      <c r="KMQ261" s="29"/>
      <c r="KMR261" s="29"/>
      <c r="KMS261" s="29"/>
      <c r="KMT261" s="29"/>
      <c r="KMU261" s="29"/>
      <c r="KMV261" s="29"/>
      <c r="KMW261" s="29"/>
      <c r="KMX261" s="29"/>
      <c r="KMY261" s="29"/>
      <c r="KMZ261" s="29"/>
      <c r="KNA261" s="29"/>
      <c r="KNB261" s="29"/>
      <c r="KNC261" s="29"/>
      <c r="KND261" s="29"/>
      <c r="KNE261" s="29"/>
      <c r="KNF261" s="29"/>
      <c r="KNG261" s="29"/>
      <c r="KNH261" s="29"/>
      <c r="KNI261" s="29"/>
      <c r="KNJ261" s="29"/>
      <c r="KNK261" s="29"/>
      <c r="KNL261" s="29"/>
      <c r="KNM261" s="29"/>
      <c r="KNN261" s="29"/>
      <c r="KNO261" s="29"/>
      <c r="KNP261" s="29"/>
      <c r="KNQ261" s="29"/>
      <c r="KNR261" s="29"/>
      <c r="KNS261" s="29"/>
      <c r="KNT261" s="29"/>
      <c r="KNU261" s="29"/>
      <c r="KNV261" s="29"/>
      <c r="KNW261" s="29"/>
      <c r="KNX261" s="29"/>
      <c r="KNY261" s="29"/>
      <c r="KNZ261" s="29"/>
      <c r="KOA261" s="29"/>
      <c r="KOB261" s="29"/>
      <c r="KOC261" s="29"/>
      <c r="KOD261" s="29"/>
      <c r="KOE261" s="29"/>
      <c r="KOF261" s="29"/>
      <c r="KOG261" s="29"/>
      <c r="KOH261" s="29"/>
      <c r="KOI261" s="29"/>
      <c r="KOJ261" s="29"/>
      <c r="KOK261" s="29"/>
      <c r="KOL261" s="29"/>
      <c r="KOM261" s="29"/>
      <c r="KON261" s="29"/>
      <c r="KOO261" s="29"/>
      <c r="KOP261" s="29"/>
      <c r="KOQ261" s="29"/>
      <c r="KOR261" s="29"/>
      <c r="KOS261" s="29"/>
      <c r="KOT261" s="29"/>
      <c r="KOU261" s="29"/>
      <c r="KOV261" s="29"/>
      <c r="KOW261" s="29"/>
      <c r="KOX261" s="29"/>
      <c r="KOY261" s="29"/>
      <c r="KOZ261" s="29"/>
      <c r="KPA261" s="29"/>
      <c r="KPB261" s="29"/>
      <c r="KPC261" s="29"/>
      <c r="KPD261" s="29"/>
      <c r="KPE261" s="29"/>
      <c r="KPF261" s="29"/>
      <c r="KPG261" s="29"/>
      <c r="KPH261" s="29"/>
      <c r="KPI261" s="29"/>
      <c r="KPJ261" s="29"/>
      <c r="KPK261" s="29"/>
      <c r="KPL261" s="29"/>
      <c r="KPM261" s="29"/>
      <c r="KPN261" s="29"/>
      <c r="KPO261" s="29"/>
      <c r="KPP261" s="29"/>
      <c r="KPQ261" s="29"/>
      <c r="KPR261" s="29"/>
      <c r="KPS261" s="29"/>
      <c r="KPT261" s="29"/>
      <c r="KPU261" s="29"/>
      <c r="KPV261" s="29"/>
      <c r="KPW261" s="29"/>
      <c r="KPX261" s="29"/>
      <c r="KPY261" s="29"/>
      <c r="KPZ261" s="29"/>
      <c r="KQA261" s="29"/>
      <c r="KQB261" s="29"/>
      <c r="KQC261" s="29"/>
      <c r="KQD261" s="29"/>
      <c r="KQE261" s="29"/>
      <c r="KQF261" s="29"/>
      <c r="KQG261" s="29"/>
      <c r="KQH261" s="29"/>
      <c r="KQI261" s="29"/>
      <c r="KQJ261" s="29"/>
      <c r="KQK261" s="29"/>
      <c r="KQL261" s="29"/>
      <c r="KQM261" s="29"/>
      <c r="KQN261" s="29"/>
      <c r="KQO261" s="29"/>
      <c r="KQP261" s="29"/>
      <c r="KQQ261" s="29"/>
      <c r="KQR261" s="29"/>
      <c r="KQS261" s="29"/>
      <c r="KQT261" s="29"/>
      <c r="KQU261" s="29"/>
      <c r="KQV261" s="29"/>
      <c r="KQW261" s="29"/>
      <c r="KQX261" s="29"/>
      <c r="KQY261" s="29"/>
      <c r="KQZ261" s="29"/>
      <c r="KRA261" s="29"/>
      <c r="KRB261" s="29"/>
      <c r="KRC261" s="29"/>
      <c r="KRD261" s="29"/>
      <c r="KRE261" s="29"/>
      <c r="KRF261" s="29"/>
      <c r="KRG261" s="29"/>
      <c r="KRH261" s="29"/>
      <c r="KRI261" s="29"/>
      <c r="KRJ261" s="29"/>
      <c r="KRK261" s="29"/>
      <c r="KRL261" s="29"/>
      <c r="KRM261" s="29"/>
      <c r="KRN261" s="29"/>
      <c r="KRO261" s="29"/>
      <c r="KRP261" s="29"/>
      <c r="KRQ261" s="29"/>
      <c r="KRR261" s="29"/>
      <c r="KRS261" s="29"/>
      <c r="KRT261" s="29"/>
      <c r="KRU261" s="29"/>
      <c r="KRV261" s="29"/>
      <c r="KRW261" s="29"/>
      <c r="KRX261" s="29"/>
      <c r="KRY261" s="29"/>
      <c r="KRZ261" s="29"/>
      <c r="KSA261" s="29"/>
      <c r="KSB261" s="29"/>
      <c r="KSC261" s="29"/>
      <c r="KSD261" s="29"/>
      <c r="KSE261" s="29"/>
      <c r="KSF261" s="29"/>
      <c r="KSG261" s="29"/>
      <c r="KSH261" s="29"/>
      <c r="KSI261" s="29"/>
      <c r="KSJ261" s="29"/>
      <c r="KSK261" s="29"/>
      <c r="KSL261" s="29"/>
      <c r="KSM261" s="29"/>
      <c r="KSN261" s="29"/>
      <c r="KSO261" s="29"/>
      <c r="KSP261" s="29"/>
      <c r="KSQ261" s="29"/>
      <c r="KSR261" s="29"/>
      <c r="KSS261" s="29"/>
      <c r="KST261" s="29"/>
      <c r="KSU261" s="29"/>
      <c r="KSV261" s="29"/>
      <c r="KSW261" s="29"/>
      <c r="KSX261" s="29"/>
      <c r="KSY261" s="29"/>
      <c r="KSZ261" s="29"/>
      <c r="KTA261" s="29"/>
      <c r="KTB261" s="29"/>
      <c r="KTC261" s="29"/>
      <c r="KTD261" s="29"/>
      <c r="KTE261" s="29"/>
      <c r="KTF261" s="29"/>
      <c r="KTG261" s="29"/>
      <c r="KTH261" s="29"/>
      <c r="KTI261" s="29"/>
      <c r="KTJ261" s="29"/>
      <c r="KTK261" s="29"/>
      <c r="KTL261" s="29"/>
      <c r="KTM261" s="29"/>
      <c r="KTN261" s="29"/>
      <c r="KTO261" s="29"/>
      <c r="KTP261" s="29"/>
      <c r="KTQ261" s="29"/>
      <c r="KTR261" s="29"/>
      <c r="KTS261" s="29"/>
      <c r="KTT261" s="29"/>
      <c r="KTU261" s="29"/>
      <c r="KTV261" s="29"/>
      <c r="KTW261" s="29"/>
      <c r="KTX261" s="29"/>
      <c r="KTY261" s="29"/>
      <c r="KTZ261" s="29"/>
      <c r="KUA261" s="29"/>
      <c r="KUB261" s="29"/>
      <c r="KUC261" s="29"/>
      <c r="KUD261" s="29"/>
      <c r="KUE261" s="29"/>
      <c r="KUF261" s="29"/>
      <c r="KUG261" s="29"/>
      <c r="KUH261" s="29"/>
      <c r="KUI261" s="29"/>
      <c r="KUJ261" s="29"/>
      <c r="KUK261" s="29"/>
      <c r="KUL261" s="29"/>
      <c r="KUM261" s="29"/>
      <c r="KUN261" s="29"/>
      <c r="KUO261" s="29"/>
      <c r="KUP261" s="29"/>
      <c r="KUQ261" s="29"/>
      <c r="KUR261" s="29"/>
      <c r="KUS261" s="29"/>
      <c r="KUT261" s="29"/>
      <c r="KUU261" s="29"/>
      <c r="KUV261" s="29"/>
      <c r="KUW261" s="29"/>
      <c r="KUX261" s="29"/>
      <c r="KUY261" s="29"/>
      <c r="KUZ261" s="29"/>
      <c r="KVA261" s="29"/>
      <c r="KVB261" s="29"/>
      <c r="KVC261" s="29"/>
      <c r="KVD261" s="29"/>
      <c r="KVE261" s="29"/>
      <c r="KVF261" s="29"/>
      <c r="KVG261" s="29"/>
      <c r="KVH261" s="29"/>
      <c r="KVI261" s="29"/>
      <c r="KVJ261" s="29"/>
      <c r="KVK261" s="29"/>
      <c r="KVL261" s="29"/>
      <c r="KVM261" s="29"/>
      <c r="KVN261" s="29"/>
      <c r="KVO261" s="29"/>
      <c r="KVP261" s="29"/>
      <c r="KVQ261" s="29"/>
      <c r="KVR261" s="29"/>
      <c r="KVS261" s="29"/>
      <c r="KVT261" s="29"/>
      <c r="KVU261" s="29"/>
      <c r="KVV261" s="29"/>
      <c r="KVW261" s="29"/>
      <c r="KVX261" s="29"/>
      <c r="KVY261" s="29"/>
      <c r="KVZ261" s="29"/>
      <c r="KWA261" s="29"/>
      <c r="KWB261" s="29"/>
      <c r="KWC261" s="29"/>
      <c r="KWD261" s="29"/>
      <c r="KWE261" s="29"/>
      <c r="KWF261" s="29"/>
      <c r="KWG261" s="29"/>
      <c r="KWH261" s="29"/>
      <c r="KWI261" s="29"/>
      <c r="KWJ261" s="29"/>
      <c r="KWK261" s="29"/>
      <c r="KWL261" s="29"/>
      <c r="KWM261" s="29"/>
      <c r="KWN261" s="29"/>
      <c r="KWO261" s="29"/>
      <c r="KWP261" s="29"/>
      <c r="KWQ261" s="29"/>
      <c r="KWR261" s="29"/>
      <c r="KWS261" s="29"/>
      <c r="KWT261" s="29"/>
      <c r="KWU261" s="29"/>
      <c r="KWV261" s="29"/>
      <c r="KWW261" s="29"/>
      <c r="KWX261" s="29"/>
      <c r="KWY261" s="29"/>
      <c r="KWZ261" s="29"/>
      <c r="KXA261" s="29"/>
      <c r="KXB261" s="29"/>
      <c r="KXC261" s="29"/>
      <c r="KXD261" s="29"/>
      <c r="KXE261" s="29"/>
      <c r="KXF261" s="29"/>
      <c r="KXG261" s="29"/>
      <c r="KXH261" s="29"/>
      <c r="KXI261" s="29"/>
      <c r="KXJ261" s="29"/>
      <c r="KXK261" s="29"/>
      <c r="KXL261" s="29"/>
      <c r="KXM261" s="29"/>
      <c r="KXN261" s="29"/>
      <c r="KXO261" s="29"/>
      <c r="KXP261" s="29"/>
      <c r="KXQ261" s="29"/>
      <c r="KXR261" s="29"/>
      <c r="KXS261" s="29"/>
      <c r="KXT261" s="29"/>
      <c r="KXU261" s="29"/>
      <c r="KXV261" s="29"/>
      <c r="KXW261" s="29"/>
      <c r="KXX261" s="29"/>
      <c r="KXY261" s="29"/>
      <c r="KXZ261" s="29"/>
      <c r="KYA261" s="29"/>
      <c r="KYB261" s="29"/>
      <c r="KYC261" s="29"/>
      <c r="KYD261" s="29"/>
      <c r="KYE261" s="29"/>
      <c r="KYF261" s="29"/>
      <c r="KYG261" s="29"/>
      <c r="KYH261" s="29"/>
      <c r="KYI261" s="29"/>
      <c r="KYJ261" s="29"/>
      <c r="KYK261" s="29"/>
      <c r="KYL261" s="29"/>
      <c r="KYM261" s="29"/>
      <c r="KYN261" s="29"/>
      <c r="KYO261" s="29"/>
      <c r="KYP261" s="29"/>
      <c r="KYQ261" s="29"/>
      <c r="KYR261" s="29"/>
      <c r="KYS261" s="29"/>
      <c r="KYT261" s="29"/>
      <c r="KYU261" s="29"/>
      <c r="KYV261" s="29"/>
      <c r="KYW261" s="29"/>
      <c r="KYX261" s="29"/>
      <c r="KYY261" s="29"/>
      <c r="KYZ261" s="29"/>
      <c r="KZA261" s="29"/>
      <c r="KZB261" s="29"/>
      <c r="KZC261" s="29"/>
      <c r="KZD261" s="29"/>
      <c r="KZE261" s="29"/>
      <c r="KZF261" s="29"/>
      <c r="KZG261" s="29"/>
      <c r="KZH261" s="29"/>
      <c r="KZI261" s="29"/>
      <c r="KZJ261" s="29"/>
      <c r="KZK261" s="29"/>
      <c r="KZL261" s="29"/>
      <c r="KZM261" s="29"/>
      <c r="KZN261" s="29"/>
      <c r="KZO261" s="29"/>
      <c r="KZP261" s="29"/>
      <c r="KZQ261" s="29"/>
      <c r="KZR261" s="29"/>
      <c r="KZS261" s="29"/>
      <c r="KZT261" s="29"/>
      <c r="KZU261" s="29"/>
      <c r="KZV261" s="29"/>
      <c r="KZW261" s="29"/>
      <c r="KZX261" s="29"/>
      <c r="KZY261" s="29"/>
      <c r="KZZ261" s="29"/>
      <c r="LAA261" s="29"/>
      <c r="LAB261" s="29"/>
      <c r="LAC261" s="29"/>
      <c r="LAD261" s="29"/>
      <c r="LAE261" s="29"/>
      <c r="LAF261" s="29"/>
      <c r="LAG261" s="29"/>
      <c r="LAH261" s="29"/>
      <c r="LAI261" s="29"/>
      <c r="LAJ261" s="29"/>
      <c r="LAK261" s="29"/>
      <c r="LAL261" s="29"/>
      <c r="LAM261" s="29"/>
      <c r="LAN261" s="29"/>
      <c r="LAO261" s="29"/>
      <c r="LAP261" s="29"/>
      <c r="LAQ261" s="29"/>
      <c r="LAR261" s="29"/>
      <c r="LAS261" s="29"/>
      <c r="LAT261" s="29"/>
      <c r="LAU261" s="29"/>
      <c r="LAV261" s="29"/>
      <c r="LAW261" s="29"/>
      <c r="LAX261" s="29"/>
      <c r="LAY261" s="29"/>
      <c r="LAZ261" s="29"/>
      <c r="LBA261" s="29"/>
      <c r="LBB261" s="29"/>
      <c r="LBC261" s="29"/>
      <c r="LBD261" s="29"/>
      <c r="LBE261" s="29"/>
      <c r="LBF261" s="29"/>
      <c r="LBG261" s="29"/>
      <c r="LBH261" s="29"/>
      <c r="LBI261" s="29"/>
      <c r="LBJ261" s="29"/>
      <c r="LBK261" s="29"/>
      <c r="LBL261" s="29"/>
      <c r="LBM261" s="29"/>
      <c r="LBN261" s="29"/>
      <c r="LBO261" s="29"/>
      <c r="LBP261" s="29"/>
      <c r="LBQ261" s="29"/>
      <c r="LBR261" s="29"/>
      <c r="LBS261" s="29"/>
      <c r="LBT261" s="29"/>
      <c r="LBU261" s="29"/>
      <c r="LBV261" s="29"/>
      <c r="LBW261" s="29"/>
      <c r="LBX261" s="29"/>
      <c r="LBY261" s="29"/>
      <c r="LBZ261" s="29"/>
      <c r="LCA261" s="29"/>
      <c r="LCB261" s="29"/>
      <c r="LCC261" s="29"/>
      <c r="LCD261" s="29"/>
      <c r="LCE261" s="29"/>
      <c r="LCF261" s="29"/>
      <c r="LCG261" s="29"/>
      <c r="LCH261" s="29"/>
      <c r="LCI261" s="29"/>
      <c r="LCJ261" s="29"/>
      <c r="LCK261" s="29"/>
      <c r="LCL261" s="29"/>
      <c r="LCM261" s="29"/>
      <c r="LCN261" s="29"/>
      <c r="LCO261" s="29"/>
      <c r="LCP261" s="29"/>
      <c r="LCQ261" s="29"/>
      <c r="LCR261" s="29"/>
      <c r="LCS261" s="29"/>
      <c r="LCT261" s="29"/>
      <c r="LCU261" s="29"/>
      <c r="LCV261" s="29"/>
      <c r="LCW261" s="29"/>
      <c r="LCX261" s="29"/>
      <c r="LCY261" s="29"/>
      <c r="LCZ261" s="29"/>
      <c r="LDA261" s="29"/>
      <c r="LDB261" s="29"/>
      <c r="LDC261" s="29"/>
      <c r="LDD261" s="29"/>
      <c r="LDE261" s="29"/>
      <c r="LDF261" s="29"/>
      <c r="LDG261" s="29"/>
      <c r="LDH261" s="29"/>
      <c r="LDI261" s="29"/>
      <c r="LDJ261" s="29"/>
      <c r="LDK261" s="29"/>
      <c r="LDL261" s="29"/>
      <c r="LDM261" s="29"/>
      <c r="LDN261" s="29"/>
      <c r="LDO261" s="29"/>
      <c r="LDP261" s="29"/>
      <c r="LDQ261" s="29"/>
      <c r="LDR261" s="29"/>
      <c r="LDS261" s="29"/>
      <c r="LDT261" s="29"/>
      <c r="LDU261" s="29"/>
      <c r="LDV261" s="29"/>
      <c r="LDW261" s="29"/>
      <c r="LDX261" s="29"/>
      <c r="LDY261" s="29"/>
      <c r="LDZ261" s="29"/>
      <c r="LEA261" s="29"/>
      <c r="LEB261" s="29"/>
      <c r="LEC261" s="29"/>
      <c r="LED261" s="29"/>
      <c r="LEE261" s="29"/>
      <c r="LEF261" s="29"/>
      <c r="LEG261" s="29"/>
      <c r="LEH261" s="29"/>
      <c r="LEI261" s="29"/>
      <c r="LEJ261" s="29"/>
      <c r="LEK261" s="29"/>
      <c r="LEL261" s="29"/>
      <c r="LEM261" s="29"/>
      <c r="LEN261" s="29"/>
      <c r="LEO261" s="29"/>
      <c r="LEP261" s="29"/>
      <c r="LEQ261" s="29"/>
      <c r="LER261" s="29"/>
      <c r="LES261" s="29"/>
      <c r="LET261" s="29"/>
      <c r="LEU261" s="29"/>
      <c r="LEV261" s="29"/>
      <c r="LEW261" s="29"/>
      <c r="LEX261" s="29"/>
      <c r="LEY261" s="29"/>
      <c r="LEZ261" s="29"/>
      <c r="LFA261" s="29"/>
      <c r="LFB261" s="29"/>
      <c r="LFC261" s="29"/>
      <c r="LFD261" s="29"/>
      <c r="LFE261" s="29"/>
      <c r="LFF261" s="29"/>
      <c r="LFG261" s="29"/>
      <c r="LFH261" s="29"/>
      <c r="LFI261" s="29"/>
      <c r="LFJ261" s="29"/>
      <c r="LFK261" s="29"/>
      <c r="LFL261" s="29"/>
      <c r="LFM261" s="29"/>
      <c r="LFN261" s="29"/>
      <c r="LFO261" s="29"/>
      <c r="LFP261" s="29"/>
      <c r="LFQ261" s="29"/>
      <c r="LFR261" s="29"/>
      <c r="LFS261" s="29"/>
      <c r="LFT261" s="29"/>
      <c r="LFU261" s="29"/>
      <c r="LFV261" s="29"/>
      <c r="LFW261" s="29"/>
      <c r="LFX261" s="29"/>
      <c r="LFY261" s="29"/>
      <c r="LFZ261" s="29"/>
      <c r="LGA261" s="29"/>
      <c r="LGB261" s="29"/>
      <c r="LGC261" s="29"/>
      <c r="LGD261" s="29"/>
      <c r="LGE261" s="29"/>
      <c r="LGF261" s="29"/>
      <c r="LGG261" s="29"/>
      <c r="LGH261" s="29"/>
      <c r="LGI261" s="29"/>
      <c r="LGJ261" s="29"/>
      <c r="LGK261" s="29"/>
      <c r="LGL261" s="29"/>
      <c r="LGM261" s="29"/>
      <c r="LGN261" s="29"/>
      <c r="LGO261" s="29"/>
      <c r="LGP261" s="29"/>
      <c r="LGQ261" s="29"/>
      <c r="LGR261" s="29"/>
      <c r="LGS261" s="29"/>
      <c r="LGT261" s="29"/>
      <c r="LGU261" s="29"/>
      <c r="LGV261" s="29"/>
      <c r="LGW261" s="29"/>
      <c r="LGX261" s="29"/>
      <c r="LGY261" s="29"/>
      <c r="LGZ261" s="29"/>
      <c r="LHA261" s="29"/>
      <c r="LHB261" s="29"/>
      <c r="LHC261" s="29"/>
      <c r="LHD261" s="29"/>
      <c r="LHE261" s="29"/>
      <c r="LHF261" s="29"/>
      <c r="LHG261" s="29"/>
      <c r="LHH261" s="29"/>
      <c r="LHI261" s="29"/>
      <c r="LHJ261" s="29"/>
      <c r="LHK261" s="29"/>
      <c r="LHL261" s="29"/>
      <c r="LHM261" s="29"/>
      <c r="LHN261" s="29"/>
      <c r="LHO261" s="29"/>
      <c r="LHP261" s="29"/>
      <c r="LHQ261" s="29"/>
      <c r="LHR261" s="29"/>
      <c r="LHS261" s="29"/>
      <c r="LHT261" s="29"/>
      <c r="LHU261" s="29"/>
      <c r="LHV261" s="29"/>
      <c r="LHW261" s="29"/>
      <c r="LHX261" s="29"/>
      <c r="LHY261" s="29"/>
      <c r="LHZ261" s="29"/>
      <c r="LIA261" s="29"/>
      <c r="LIB261" s="29"/>
      <c r="LIC261" s="29"/>
      <c r="LID261" s="29"/>
      <c r="LIE261" s="29"/>
      <c r="LIF261" s="29"/>
      <c r="LIG261" s="29"/>
      <c r="LIH261" s="29"/>
      <c r="LII261" s="29"/>
      <c r="LIJ261" s="29"/>
      <c r="LIK261" s="29"/>
      <c r="LIL261" s="29"/>
      <c r="LIM261" s="29"/>
      <c r="LIN261" s="29"/>
      <c r="LIO261" s="29"/>
      <c r="LIP261" s="29"/>
      <c r="LIQ261" s="29"/>
      <c r="LIR261" s="29"/>
      <c r="LIS261" s="29"/>
      <c r="LIT261" s="29"/>
      <c r="LIU261" s="29"/>
      <c r="LIV261" s="29"/>
      <c r="LIW261" s="29"/>
      <c r="LIX261" s="29"/>
      <c r="LIY261" s="29"/>
      <c r="LIZ261" s="29"/>
      <c r="LJA261" s="29"/>
      <c r="LJB261" s="29"/>
      <c r="LJC261" s="29"/>
      <c r="LJD261" s="29"/>
      <c r="LJE261" s="29"/>
      <c r="LJF261" s="29"/>
      <c r="LJG261" s="29"/>
      <c r="LJH261" s="29"/>
      <c r="LJI261" s="29"/>
      <c r="LJJ261" s="29"/>
      <c r="LJK261" s="29"/>
      <c r="LJL261" s="29"/>
      <c r="LJM261" s="29"/>
      <c r="LJN261" s="29"/>
      <c r="LJO261" s="29"/>
      <c r="LJP261" s="29"/>
      <c r="LJQ261" s="29"/>
      <c r="LJR261" s="29"/>
      <c r="LJS261" s="29"/>
      <c r="LJT261" s="29"/>
      <c r="LJU261" s="29"/>
      <c r="LJV261" s="29"/>
      <c r="LJW261" s="29"/>
      <c r="LJX261" s="29"/>
      <c r="LJY261" s="29"/>
      <c r="LJZ261" s="29"/>
      <c r="LKA261" s="29"/>
      <c r="LKB261" s="29"/>
      <c r="LKC261" s="29"/>
      <c r="LKD261" s="29"/>
      <c r="LKE261" s="29"/>
      <c r="LKF261" s="29"/>
      <c r="LKG261" s="29"/>
      <c r="LKH261" s="29"/>
      <c r="LKI261" s="29"/>
      <c r="LKJ261" s="29"/>
      <c r="LKK261" s="29"/>
      <c r="LKL261" s="29"/>
      <c r="LKM261" s="29"/>
      <c r="LKN261" s="29"/>
      <c r="LKO261" s="29"/>
      <c r="LKP261" s="29"/>
      <c r="LKQ261" s="29"/>
      <c r="LKR261" s="29"/>
      <c r="LKS261" s="29"/>
      <c r="LKT261" s="29"/>
      <c r="LKU261" s="29"/>
      <c r="LKV261" s="29"/>
      <c r="LKW261" s="29"/>
      <c r="LKX261" s="29"/>
      <c r="LKY261" s="29"/>
      <c r="LKZ261" s="29"/>
      <c r="LLA261" s="29"/>
      <c r="LLB261" s="29"/>
      <c r="LLC261" s="29"/>
      <c r="LLD261" s="29"/>
      <c r="LLE261" s="29"/>
      <c r="LLF261" s="29"/>
      <c r="LLG261" s="29"/>
      <c r="LLH261" s="29"/>
      <c r="LLI261" s="29"/>
      <c r="LLJ261" s="29"/>
      <c r="LLK261" s="29"/>
      <c r="LLL261" s="29"/>
      <c r="LLM261" s="29"/>
      <c r="LLN261" s="29"/>
      <c r="LLO261" s="29"/>
      <c r="LLP261" s="29"/>
      <c r="LLQ261" s="29"/>
      <c r="LLR261" s="29"/>
      <c r="LLS261" s="29"/>
      <c r="LLT261" s="29"/>
      <c r="LLU261" s="29"/>
      <c r="LLV261" s="29"/>
      <c r="LLW261" s="29"/>
      <c r="LLX261" s="29"/>
      <c r="LLY261" s="29"/>
      <c r="LLZ261" s="29"/>
      <c r="LMA261" s="29"/>
      <c r="LMB261" s="29"/>
      <c r="LMC261" s="29"/>
      <c r="LMD261" s="29"/>
      <c r="LME261" s="29"/>
      <c r="LMF261" s="29"/>
      <c r="LMG261" s="29"/>
      <c r="LMH261" s="29"/>
      <c r="LMI261" s="29"/>
      <c r="LMJ261" s="29"/>
      <c r="LMK261" s="29"/>
      <c r="LML261" s="29"/>
      <c r="LMM261" s="29"/>
      <c r="LMN261" s="29"/>
      <c r="LMO261" s="29"/>
      <c r="LMP261" s="29"/>
      <c r="LMQ261" s="29"/>
      <c r="LMR261" s="29"/>
      <c r="LMS261" s="29"/>
      <c r="LMT261" s="29"/>
      <c r="LMU261" s="29"/>
      <c r="LMV261" s="29"/>
      <c r="LMW261" s="29"/>
      <c r="LMX261" s="29"/>
      <c r="LMY261" s="29"/>
      <c r="LMZ261" s="29"/>
      <c r="LNA261" s="29"/>
      <c r="LNB261" s="29"/>
      <c r="LNC261" s="29"/>
      <c r="LND261" s="29"/>
      <c r="LNE261" s="29"/>
      <c r="LNF261" s="29"/>
      <c r="LNG261" s="29"/>
      <c r="LNH261" s="29"/>
      <c r="LNI261" s="29"/>
      <c r="LNJ261" s="29"/>
      <c r="LNK261" s="29"/>
      <c r="LNL261" s="29"/>
      <c r="LNM261" s="29"/>
      <c r="LNN261" s="29"/>
      <c r="LNO261" s="29"/>
      <c r="LNP261" s="29"/>
      <c r="LNQ261" s="29"/>
      <c r="LNR261" s="29"/>
      <c r="LNS261" s="29"/>
      <c r="LNT261" s="29"/>
      <c r="LNU261" s="29"/>
      <c r="LNV261" s="29"/>
      <c r="LNW261" s="29"/>
      <c r="LNX261" s="29"/>
      <c r="LNY261" s="29"/>
      <c r="LNZ261" s="29"/>
      <c r="LOA261" s="29"/>
      <c r="LOB261" s="29"/>
      <c r="LOC261" s="29"/>
      <c r="LOD261" s="29"/>
      <c r="LOE261" s="29"/>
      <c r="LOF261" s="29"/>
      <c r="LOG261" s="29"/>
      <c r="LOH261" s="29"/>
      <c r="LOI261" s="29"/>
      <c r="LOJ261" s="29"/>
      <c r="LOK261" s="29"/>
      <c r="LOL261" s="29"/>
      <c r="LOM261" s="29"/>
      <c r="LON261" s="29"/>
      <c r="LOO261" s="29"/>
      <c r="LOP261" s="29"/>
      <c r="LOQ261" s="29"/>
      <c r="LOR261" s="29"/>
      <c r="LOS261" s="29"/>
      <c r="LOT261" s="29"/>
      <c r="LOU261" s="29"/>
      <c r="LOV261" s="29"/>
      <c r="LOW261" s="29"/>
      <c r="LOX261" s="29"/>
      <c r="LOY261" s="29"/>
      <c r="LOZ261" s="29"/>
      <c r="LPA261" s="29"/>
      <c r="LPB261" s="29"/>
      <c r="LPC261" s="29"/>
      <c r="LPD261" s="29"/>
      <c r="LPE261" s="29"/>
      <c r="LPF261" s="29"/>
      <c r="LPG261" s="29"/>
      <c r="LPH261" s="29"/>
      <c r="LPI261" s="29"/>
      <c r="LPJ261" s="29"/>
      <c r="LPK261" s="29"/>
      <c r="LPL261" s="29"/>
      <c r="LPM261" s="29"/>
      <c r="LPN261" s="29"/>
      <c r="LPO261" s="29"/>
      <c r="LPP261" s="29"/>
      <c r="LPQ261" s="29"/>
      <c r="LPR261" s="29"/>
      <c r="LPS261" s="29"/>
      <c r="LPT261" s="29"/>
      <c r="LPU261" s="29"/>
      <c r="LPV261" s="29"/>
      <c r="LPW261" s="29"/>
      <c r="LPX261" s="29"/>
      <c r="LPY261" s="29"/>
      <c r="LPZ261" s="29"/>
      <c r="LQA261" s="29"/>
      <c r="LQB261" s="29"/>
      <c r="LQC261" s="29"/>
      <c r="LQD261" s="29"/>
      <c r="LQE261" s="29"/>
      <c r="LQF261" s="29"/>
      <c r="LQG261" s="29"/>
      <c r="LQH261" s="29"/>
      <c r="LQI261" s="29"/>
      <c r="LQJ261" s="29"/>
      <c r="LQK261" s="29"/>
      <c r="LQL261" s="29"/>
      <c r="LQM261" s="29"/>
      <c r="LQN261" s="29"/>
      <c r="LQO261" s="29"/>
      <c r="LQP261" s="29"/>
      <c r="LQQ261" s="29"/>
      <c r="LQR261" s="29"/>
      <c r="LQS261" s="29"/>
      <c r="LQT261" s="29"/>
      <c r="LQU261" s="29"/>
      <c r="LQV261" s="29"/>
      <c r="LQW261" s="29"/>
      <c r="LQX261" s="29"/>
      <c r="LQY261" s="29"/>
      <c r="LQZ261" s="29"/>
      <c r="LRA261" s="29"/>
      <c r="LRB261" s="29"/>
      <c r="LRC261" s="29"/>
      <c r="LRD261" s="29"/>
      <c r="LRE261" s="29"/>
      <c r="LRF261" s="29"/>
      <c r="LRG261" s="29"/>
      <c r="LRH261" s="29"/>
      <c r="LRI261" s="29"/>
      <c r="LRJ261" s="29"/>
      <c r="LRK261" s="29"/>
      <c r="LRL261" s="29"/>
      <c r="LRM261" s="29"/>
      <c r="LRN261" s="29"/>
      <c r="LRO261" s="29"/>
      <c r="LRP261" s="29"/>
      <c r="LRQ261" s="29"/>
      <c r="LRR261" s="29"/>
      <c r="LRS261" s="29"/>
      <c r="LRT261" s="29"/>
      <c r="LRU261" s="29"/>
      <c r="LRV261" s="29"/>
      <c r="LRW261" s="29"/>
      <c r="LRX261" s="29"/>
      <c r="LRY261" s="29"/>
      <c r="LRZ261" s="29"/>
      <c r="LSA261" s="29"/>
      <c r="LSB261" s="29"/>
      <c r="LSC261" s="29"/>
      <c r="LSD261" s="29"/>
      <c r="LSE261" s="29"/>
      <c r="LSF261" s="29"/>
      <c r="LSG261" s="29"/>
      <c r="LSH261" s="29"/>
      <c r="LSI261" s="29"/>
      <c r="LSJ261" s="29"/>
      <c r="LSK261" s="29"/>
      <c r="LSL261" s="29"/>
      <c r="LSM261" s="29"/>
      <c r="LSN261" s="29"/>
      <c r="LSO261" s="29"/>
      <c r="LSP261" s="29"/>
      <c r="LSQ261" s="29"/>
      <c r="LSR261" s="29"/>
      <c r="LSS261" s="29"/>
      <c r="LST261" s="29"/>
      <c r="LSU261" s="29"/>
      <c r="LSV261" s="29"/>
      <c r="LSW261" s="29"/>
      <c r="LSX261" s="29"/>
      <c r="LSY261" s="29"/>
      <c r="LSZ261" s="29"/>
      <c r="LTA261" s="29"/>
      <c r="LTB261" s="29"/>
      <c r="LTC261" s="29"/>
      <c r="LTD261" s="29"/>
      <c r="LTE261" s="29"/>
      <c r="LTF261" s="29"/>
      <c r="LTG261" s="29"/>
      <c r="LTH261" s="29"/>
      <c r="LTI261" s="29"/>
      <c r="LTJ261" s="29"/>
      <c r="LTK261" s="29"/>
      <c r="LTL261" s="29"/>
      <c r="LTM261" s="29"/>
      <c r="LTN261" s="29"/>
      <c r="LTO261" s="29"/>
      <c r="LTP261" s="29"/>
      <c r="LTQ261" s="29"/>
      <c r="LTR261" s="29"/>
      <c r="LTS261" s="29"/>
      <c r="LTT261" s="29"/>
      <c r="LTU261" s="29"/>
      <c r="LTV261" s="29"/>
      <c r="LTW261" s="29"/>
      <c r="LTX261" s="29"/>
      <c r="LTY261" s="29"/>
      <c r="LTZ261" s="29"/>
      <c r="LUA261" s="29"/>
      <c r="LUB261" s="29"/>
      <c r="LUC261" s="29"/>
      <c r="LUD261" s="29"/>
      <c r="LUE261" s="29"/>
      <c r="LUF261" s="29"/>
      <c r="LUG261" s="29"/>
      <c r="LUH261" s="29"/>
      <c r="LUI261" s="29"/>
      <c r="LUJ261" s="29"/>
      <c r="LUK261" s="29"/>
      <c r="LUL261" s="29"/>
      <c r="LUM261" s="29"/>
      <c r="LUN261" s="29"/>
      <c r="LUO261" s="29"/>
      <c r="LUP261" s="29"/>
      <c r="LUQ261" s="29"/>
      <c r="LUR261" s="29"/>
      <c r="LUS261" s="29"/>
      <c r="LUT261" s="29"/>
      <c r="LUU261" s="29"/>
      <c r="LUV261" s="29"/>
      <c r="LUW261" s="29"/>
      <c r="LUX261" s="29"/>
      <c r="LUY261" s="29"/>
      <c r="LUZ261" s="29"/>
      <c r="LVA261" s="29"/>
      <c r="LVB261" s="29"/>
      <c r="LVC261" s="29"/>
      <c r="LVD261" s="29"/>
      <c r="LVE261" s="29"/>
      <c r="LVF261" s="29"/>
      <c r="LVG261" s="29"/>
      <c r="LVH261" s="29"/>
      <c r="LVI261" s="29"/>
      <c r="LVJ261" s="29"/>
      <c r="LVK261" s="29"/>
      <c r="LVL261" s="29"/>
      <c r="LVM261" s="29"/>
      <c r="LVN261" s="29"/>
      <c r="LVO261" s="29"/>
      <c r="LVP261" s="29"/>
      <c r="LVQ261" s="29"/>
      <c r="LVR261" s="29"/>
      <c r="LVS261" s="29"/>
      <c r="LVT261" s="29"/>
      <c r="LVU261" s="29"/>
      <c r="LVV261" s="29"/>
      <c r="LVW261" s="29"/>
      <c r="LVX261" s="29"/>
      <c r="LVY261" s="29"/>
      <c r="LVZ261" s="29"/>
      <c r="LWA261" s="29"/>
      <c r="LWB261" s="29"/>
      <c r="LWC261" s="29"/>
      <c r="LWD261" s="29"/>
      <c r="LWE261" s="29"/>
      <c r="LWF261" s="29"/>
      <c r="LWG261" s="29"/>
      <c r="LWH261" s="29"/>
      <c r="LWI261" s="29"/>
      <c r="LWJ261" s="29"/>
      <c r="LWK261" s="29"/>
      <c r="LWL261" s="29"/>
      <c r="LWM261" s="29"/>
      <c r="LWN261" s="29"/>
      <c r="LWO261" s="29"/>
      <c r="LWP261" s="29"/>
      <c r="LWQ261" s="29"/>
      <c r="LWR261" s="29"/>
      <c r="LWS261" s="29"/>
      <c r="LWT261" s="29"/>
      <c r="LWU261" s="29"/>
      <c r="LWV261" s="29"/>
      <c r="LWW261" s="29"/>
      <c r="LWX261" s="29"/>
      <c r="LWY261" s="29"/>
      <c r="LWZ261" s="29"/>
      <c r="LXA261" s="29"/>
      <c r="LXB261" s="29"/>
      <c r="LXC261" s="29"/>
      <c r="LXD261" s="29"/>
      <c r="LXE261" s="29"/>
      <c r="LXF261" s="29"/>
      <c r="LXG261" s="29"/>
      <c r="LXH261" s="29"/>
      <c r="LXI261" s="29"/>
      <c r="LXJ261" s="29"/>
      <c r="LXK261" s="29"/>
      <c r="LXL261" s="29"/>
      <c r="LXM261" s="29"/>
      <c r="LXN261" s="29"/>
      <c r="LXO261" s="29"/>
      <c r="LXP261" s="29"/>
      <c r="LXQ261" s="29"/>
      <c r="LXR261" s="29"/>
      <c r="LXS261" s="29"/>
      <c r="LXT261" s="29"/>
      <c r="LXU261" s="29"/>
      <c r="LXV261" s="29"/>
      <c r="LXW261" s="29"/>
      <c r="LXX261" s="29"/>
      <c r="LXY261" s="29"/>
      <c r="LXZ261" s="29"/>
      <c r="LYA261" s="29"/>
      <c r="LYB261" s="29"/>
      <c r="LYC261" s="29"/>
      <c r="LYD261" s="29"/>
      <c r="LYE261" s="29"/>
      <c r="LYF261" s="29"/>
      <c r="LYG261" s="29"/>
      <c r="LYH261" s="29"/>
      <c r="LYI261" s="29"/>
      <c r="LYJ261" s="29"/>
      <c r="LYK261" s="29"/>
      <c r="LYL261" s="29"/>
      <c r="LYM261" s="29"/>
      <c r="LYN261" s="29"/>
      <c r="LYO261" s="29"/>
      <c r="LYP261" s="29"/>
      <c r="LYQ261" s="29"/>
      <c r="LYR261" s="29"/>
      <c r="LYS261" s="29"/>
      <c r="LYT261" s="29"/>
      <c r="LYU261" s="29"/>
      <c r="LYV261" s="29"/>
      <c r="LYW261" s="29"/>
      <c r="LYX261" s="29"/>
      <c r="LYY261" s="29"/>
      <c r="LYZ261" s="29"/>
      <c r="LZA261" s="29"/>
      <c r="LZB261" s="29"/>
      <c r="LZC261" s="29"/>
      <c r="LZD261" s="29"/>
      <c r="LZE261" s="29"/>
      <c r="LZF261" s="29"/>
      <c r="LZG261" s="29"/>
      <c r="LZH261" s="29"/>
      <c r="LZI261" s="29"/>
      <c r="LZJ261" s="29"/>
      <c r="LZK261" s="29"/>
      <c r="LZL261" s="29"/>
      <c r="LZM261" s="29"/>
      <c r="LZN261" s="29"/>
      <c r="LZO261" s="29"/>
      <c r="LZP261" s="29"/>
      <c r="LZQ261" s="29"/>
      <c r="LZR261" s="29"/>
      <c r="LZS261" s="29"/>
      <c r="LZT261" s="29"/>
      <c r="LZU261" s="29"/>
      <c r="LZV261" s="29"/>
      <c r="LZW261" s="29"/>
      <c r="LZX261" s="29"/>
      <c r="LZY261" s="29"/>
      <c r="LZZ261" s="29"/>
      <c r="MAA261" s="29"/>
      <c r="MAB261" s="29"/>
      <c r="MAC261" s="29"/>
      <c r="MAD261" s="29"/>
      <c r="MAE261" s="29"/>
      <c r="MAF261" s="29"/>
      <c r="MAG261" s="29"/>
      <c r="MAH261" s="29"/>
      <c r="MAI261" s="29"/>
      <c r="MAJ261" s="29"/>
      <c r="MAK261" s="29"/>
      <c r="MAL261" s="29"/>
      <c r="MAM261" s="29"/>
      <c r="MAN261" s="29"/>
      <c r="MAO261" s="29"/>
      <c r="MAP261" s="29"/>
      <c r="MAQ261" s="29"/>
      <c r="MAR261" s="29"/>
      <c r="MAS261" s="29"/>
      <c r="MAT261" s="29"/>
      <c r="MAU261" s="29"/>
      <c r="MAV261" s="29"/>
      <c r="MAW261" s="29"/>
      <c r="MAX261" s="29"/>
      <c r="MAY261" s="29"/>
      <c r="MAZ261" s="29"/>
      <c r="MBA261" s="29"/>
      <c r="MBB261" s="29"/>
      <c r="MBC261" s="29"/>
      <c r="MBD261" s="29"/>
      <c r="MBE261" s="29"/>
      <c r="MBF261" s="29"/>
      <c r="MBG261" s="29"/>
      <c r="MBH261" s="29"/>
      <c r="MBI261" s="29"/>
      <c r="MBJ261" s="29"/>
      <c r="MBK261" s="29"/>
      <c r="MBL261" s="29"/>
      <c r="MBM261" s="29"/>
      <c r="MBN261" s="29"/>
      <c r="MBO261" s="29"/>
      <c r="MBP261" s="29"/>
      <c r="MBQ261" s="29"/>
      <c r="MBR261" s="29"/>
      <c r="MBS261" s="29"/>
      <c r="MBT261" s="29"/>
      <c r="MBU261" s="29"/>
      <c r="MBV261" s="29"/>
      <c r="MBW261" s="29"/>
      <c r="MBX261" s="29"/>
      <c r="MBY261" s="29"/>
      <c r="MBZ261" s="29"/>
      <c r="MCA261" s="29"/>
      <c r="MCB261" s="29"/>
      <c r="MCC261" s="29"/>
      <c r="MCD261" s="29"/>
      <c r="MCE261" s="29"/>
      <c r="MCF261" s="29"/>
      <c r="MCG261" s="29"/>
      <c r="MCH261" s="29"/>
      <c r="MCI261" s="29"/>
      <c r="MCJ261" s="29"/>
      <c r="MCK261" s="29"/>
      <c r="MCL261" s="29"/>
      <c r="MCM261" s="29"/>
      <c r="MCN261" s="29"/>
      <c r="MCO261" s="29"/>
      <c r="MCP261" s="29"/>
      <c r="MCQ261" s="29"/>
      <c r="MCR261" s="29"/>
      <c r="MCS261" s="29"/>
      <c r="MCT261" s="29"/>
      <c r="MCU261" s="29"/>
      <c r="MCV261" s="29"/>
      <c r="MCW261" s="29"/>
      <c r="MCX261" s="29"/>
      <c r="MCY261" s="29"/>
      <c r="MCZ261" s="29"/>
      <c r="MDA261" s="29"/>
      <c r="MDB261" s="29"/>
      <c r="MDC261" s="29"/>
      <c r="MDD261" s="29"/>
      <c r="MDE261" s="29"/>
      <c r="MDF261" s="29"/>
      <c r="MDG261" s="29"/>
      <c r="MDH261" s="29"/>
      <c r="MDI261" s="29"/>
      <c r="MDJ261" s="29"/>
      <c r="MDK261" s="29"/>
      <c r="MDL261" s="29"/>
      <c r="MDM261" s="29"/>
      <c r="MDN261" s="29"/>
      <c r="MDO261" s="29"/>
      <c r="MDP261" s="29"/>
      <c r="MDQ261" s="29"/>
      <c r="MDR261" s="29"/>
      <c r="MDS261" s="29"/>
      <c r="MDT261" s="29"/>
      <c r="MDU261" s="29"/>
      <c r="MDV261" s="29"/>
      <c r="MDW261" s="29"/>
      <c r="MDX261" s="29"/>
      <c r="MDY261" s="29"/>
      <c r="MDZ261" s="29"/>
      <c r="MEA261" s="29"/>
      <c r="MEB261" s="29"/>
      <c r="MEC261" s="29"/>
      <c r="MED261" s="29"/>
      <c r="MEE261" s="29"/>
      <c r="MEF261" s="29"/>
      <c r="MEG261" s="29"/>
      <c r="MEH261" s="29"/>
      <c r="MEI261" s="29"/>
      <c r="MEJ261" s="29"/>
      <c r="MEK261" s="29"/>
      <c r="MEL261" s="29"/>
      <c r="MEM261" s="29"/>
      <c r="MEN261" s="29"/>
      <c r="MEO261" s="29"/>
      <c r="MEP261" s="29"/>
      <c r="MEQ261" s="29"/>
      <c r="MER261" s="29"/>
      <c r="MES261" s="29"/>
      <c r="MET261" s="29"/>
      <c r="MEU261" s="29"/>
      <c r="MEV261" s="29"/>
      <c r="MEW261" s="29"/>
      <c r="MEX261" s="29"/>
      <c r="MEY261" s="29"/>
      <c r="MEZ261" s="29"/>
      <c r="MFA261" s="29"/>
      <c r="MFB261" s="29"/>
      <c r="MFC261" s="29"/>
      <c r="MFD261" s="29"/>
      <c r="MFE261" s="29"/>
      <c r="MFF261" s="29"/>
      <c r="MFG261" s="29"/>
      <c r="MFH261" s="29"/>
      <c r="MFI261" s="29"/>
      <c r="MFJ261" s="29"/>
      <c r="MFK261" s="29"/>
      <c r="MFL261" s="29"/>
      <c r="MFM261" s="29"/>
      <c r="MFN261" s="29"/>
      <c r="MFO261" s="29"/>
      <c r="MFP261" s="29"/>
      <c r="MFQ261" s="29"/>
      <c r="MFR261" s="29"/>
      <c r="MFS261" s="29"/>
      <c r="MFT261" s="29"/>
      <c r="MFU261" s="29"/>
      <c r="MFV261" s="29"/>
      <c r="MFW261" s="29"/>
      <c r="MFX261" s="29"/>
      <c r="MFY261" s="29"/>
      <c r="MFZ261" s="29"/>
      <c r="MGA261" s="29"/>
      <c r="MGB261" s="29"/>
      <c r="MGC261" s="29"/>
      <c r="MGD261" s="29"/>
      <c r="MGE261" s="29"/>
      <c r="MGF261" s="29"/>
      <c r="MGG261" s="29"/>
      <c r="MGH261" s="29"/>
      <c r="MGI261" s="29"/>
      <c r="MGJ261" s="29"/>
      <c r="MGK261" s="29"/>
      <c r="MGL261" s="29"/>
      <c r="MGM261" s="29"/>
      <c r="MGN261" s="29"/>
      <c r="MGO261" s="29"/>
      <c r="MGP261" s="29"/>
      <c r="MGQ261" s="29"/>
      <c r="MGR261" s="29"/>
      <c r="MGS261" s="29"/>
      <c r="MGT261" s="29"/>
      <c r="MGU261" s="29"/>
      <c r="MGV261" s="29"/>
      <c r="MGW261" s="29"/>
      <c r="MGX261" s="29"/>
      <c r="MGY261" s="29"/>
      <c r="MGZ261" s="29"/>
      <c r="MHA261" s="29"/>
      <c r="MHB261" s="29"/>
      <c r="MHC261" s="29"/>
      <c r="MHD261" s="29"/>
      <c r="MHE261" s="29"/>
      <c r="MHF261" s="29"/>
      <c r="MHG261" s="29"/>
      <c r="MHH261" s="29"/>
      <c r="MHI261" s="29"/>
      <c r="MHJ261" s="29"/>
      <c r="MHK261" s="29"/>
      <c r="MHL261" s="29"/>
      <c r="MHM261" s="29"/>
      <c r="MHN261" s="29"/>
      <c r="MHO261" s="29"/>
      <c r="MHP261" s="29"/>
      <c r="MHQ261" s="29"/>
      <c r="MHR261" s="29"/>
      <c r="MHS261" s="29"/>
      <c r="MHT261" s="29"/>
      <c r="MHU261" s="29"/>
      <c r="MHV261" s="29"/>
      <c r="MHW261" s="29"/>
      <c r="MHX261" s="29"/>
      <c r="MHY261" s="29"/>
      <c r="MHZ261" s="29"/>
      <c r="MIA261" s="29"/>
      <c r="MIB261" s="29"/>
      <c r="MIC261" s="29"/>
      <c r="MID261" s="29"/>
      <c r="MIE261" s="29"/>
      <c r="MIF261" s="29"/>
      <c r="MIG261" s="29"/>
      <c r="MIH261" s="29"/>
      <c r="MII261" s="29"/>
      <c r="MIJ261" s="29"/>
      <c r="MIK261" s="29"/>
      <c r="MIL261" s="29"/>
      <c r="MIM261" s="29"/>
      <c r="MIN261" s="29"/>
      <c r="MIO261" s="29"/>
      <c r="MIP261" s="29"/>
      <c r="MIQ261" s="29"/>
      <c r="MIR261" s="29"/>
      <c r="MIS261" s="29"/>
      <c r="MIT261" s="29"/>
      <c r="MIU261" s="29"/>
      <c r="MIV261" s="29"/>
      <c r="MIW261" s="29"/>
      <c r="MIX261" s="29"/>
      <c r="MIY261" s="29"/>
      <c r="MIZ261" s="29"/>
      <c r="MJA261" s="29"/>
      <c r="MJB261" s="29"/>
      <c r="MJC261" s="29"/>
      <c r="MJD261" s="29"/>
      <c r="MJE261" s="29"/>
      <c r="MJF261" s="29"/>
      <c r="MJG261" s="29"/>
      <c r="MJH261" s="29"/>
      <c r="MJI261" s="29"/>
      <c r="MJJ261" s="29"/>
      <c r="MJK261" s="29"/>
      <c r="MJL261" s="29"/>
      <c r="MJM261" s="29"/>
      <c r="MJN261" s="29"/>
      <c r="MJO261" s="29"/>
      <c r="MJP261" s="29"/>
      <c r="MJQ261" s="29"/>
      <c r="MJR261" s="29"/>
      <c r="MJS261" s="29"/>
      <c r="MJT261" s="29"/>
      <c r="MJU261" s="29"/>
      <c r="MJV261" s="29"/>
      <c r="MJW261" s="29"/>
      <c r="MJX261" s="29"/>
      <c r="MJY261" s="29"/>
      <c r="MJZ261" s="29"/>
      <c r="MKA261" s="29"/>
      <c r="MKB261" s="29"/>
      <c r="MKC261" s="29"/>
      <c r="MKD261" s="29"/>
      <c r="MKE261" s="29"/>
      <c r="MKF261" s="29"/>
      <c r="MKG261" s="29"/>
      <c r="MKH261" s="29"/>
      <c r="MKI261" s="29"/>
      <c r="MKJ261" s="29"/>
      <c r="MKK261" s="29"/>
      <c r="MKL261" s="29"/>
      <c r="MKM261" s="29"/>
      <c r="MKN261" s="29"/>
      <c r="MKO261" s="29"/>
      <c r="MKP261" s="29"/>
      <c r="MKQ261" s="29"/>
      <c r="MKR261" s="29"/>
      <c r="MKS261" s="29"/>
      <c r="MKT261" s="29"/>
      <c r="MKU261" s="29"/>
      <c r="MKV261" s="29"/>
      <c r="MKW261" s="29"/>
      <c r="MKX261" s="29"/>
      <c r="MKY261" s="29"/>
      <c r="MKZ261" s="29"/>
      <c r="MLA261" s="29"/>
      <c r="MLB261" s="29"/>
      <c r="MLC261" s="29"/>
      <c r="MLD261" s="29"/>
      <c r="MLE261" s="29"/>
      <c r="MLF261" s="29"/>
      <c r="MLG261" s="29"/>
      <c r="MLH261" s="29"/>
      <c r="MLI261" s="29"/>
      <c r="MLJ261" s="29"/>
      <c r="MLK261" s="29"/>
      <c r="MLL261" s="29"/>
      <c r="MLM261" s="29"/>
      <c r="MLN261" s="29"/>
      <c r="MLO261" s="29"/>
      <c r="MLP261" s="29"/>
      <c r="MLQ261" s="29"/>
      <c r="MLR261" s="29"/>
      <c r="MLS261" s="29"/>
      <c r="MLT261" s="29"/>
      <c r="MLU261" s="29"/>
      <c r="MLV261" s="29"/>
      <c r="MLW261" s="29"/>
      <c r="MLX261" s="29"/>
      <c r="MLY261" s="29"/>
      <c r="MLZ261" s="29"/>
      <c r="MMA261" s="29"/>
      <c r="MMB261" s="29"/>
      <c r="MMC261" s="29"/>
      <c r="MMD261" s="29"/>
      <c r="MME261" s="29"/>
      <c r="MMF261" s="29"/>
      <c r="MMG261" s="29"/>
      <c r="MMH261" s="29"/>
      <c r="MMI261" s="29"/>
      <c r="MMJ261" s="29"/>
      <c r="MMK261" s="29"/>
      <c r="MML261" s="29"/>
      <c r="MMM261" s="29"/>
      <c r="MMN261" s="29"/>
      <c r="MMO261" s="29"/>
      <c r="MMP261" s="29"/>
      <c r="MMQ261" s="29"/>
      <c r="MMR261" s="29"/>
      <c r="MMS261" s="29"/>
      <c r="MMT261" s="29"/>
      <c r="MMU261" s="29"/>
      <c r="MMV261" s="29"/>
      <c r="MMW261" s="29"/>
      <c r="MMX261" s="29"/>
      <c r="MMY261" s="29"/>
      <c r="MMZ261" s="29"/>
      <c r="MNA261" s="29"/>
      <c r="MNB261" s="29"/>
      <c r="MNC261" s="29"/>
      <c r="MND261" s="29"/>
      <c r="MNE261" s="29"/>
      <c r="MNF261" s="29"/>
      <c r="MNG261" s="29"/>
      <c r="MNH261" s="29"/>
      <c r="MNI261" s="29"/>
      <c r="MNJ261" s="29"/>
      <c r="MNK261" s="29"/>
      <c r="MNL261" s="29"/>
      <c r="MNM261" s="29"/>
      <c r="MNN261" s="29"/>
      <c r="MNO261" s="29"/>
      <c r="MNP261" s="29"/>
      <c r="MNQ261" s="29"/>
      <c r="MNR261" s="29"/>
      <c r="MNS261" s="29"/>
      <c r="MNT261" s="29"/>
      <c r="MNU261" s="29"/>
      <c r="MNV261" s="29"/>
      <c r="MNW261" s="29"/>
      <c r="MNX261" s="29"/>
      <c r="MNY261" s="29"/>
      <c r="MNZ261" s="29"/>
      <c r="MOA261" s="29"/>
      <c r="MOB261" s="29"/>
      <c r="MOC261" s="29"/>
      <c r="MOD261" s="29"/>
      <c r="MOE261" s="29"/>
      <c r="MOF261" s="29"/>
      <c r="MOG261" s="29"/>
      <c r="MOH261" s="29"/>
      <c r="MOI261" s="29"/>
      <c r="MOJ261" s="29"/>
      <c r="MOK261" s="29"/>
      <c r="MOL261" s="29"/>
      <c r="MOM261" s="29"/>
      <c r="MON261" s="29"/>
      <c r="MOO261" s="29"/>
      <c r="MOP261" s="29"/>
      <c r="MOQ261" s="29"/>
      <c r="MOR261" s="29"/>
      <c r="MOS261" s="29"/>
      <c r="MOT261" s="29"/>
      <c r="MOU261" s="29"/>
      <c r="MOV261" s="29"/>
      <c r="MOW261" s="29"/>
      <c r="MOX261" s="29"/>
      <c r="MOY261" s="29"/>
      <c r="MOZ261" s="29"/>
      <c r="MPA261" s="29"/>
      <c r="MPB261" s="29"/>
      <c r="MPC261" s="29"/>
      <c r="MPD261" s="29"/>
      <c r="MPE261" s="29"/>
      <c r="MPF261" s="29"/>
      <c r="MPG261" s="29"/>
      <c r="MPH261" s="29"/>
      <c r="MPI261" s="29"/>
      <c r="MPJ261" s="29"/>
      <c r="MPK261" s="29"/>
      <c r="MPL261" s="29"/>
      <c r="MPM261" s="29"/>
      <c r="MPN261" s="29"/>
      <c r="MPO261" s="29"/>
      <c r="MPP261" s="29"/>
      <c r="MPQ261" s="29"/>
      <c r="MPR261" s="29"/>
      <c r="MPS261" s="29"/>
      <c r="MPT261" s="29"/>
      <c r="MPU261" s="29"/>
      <c r="MPV261" s="29"/>
      <c r="MPW261" s="29"/>
      <c r="MPX261" s="29"/>
      <c r="MPY261" s="29"/>
      <c r="MPZ261" s="29"/>
      <c r="MQA261" s="29"/>
      <c r="MQB261" s="29"/>
      <c r="MQC261" s="29"/>
      <c r="MQD261" s="29"/>
      <c r="MQE261" s="29"/>
      <c r="MQF261" s="29"/>
      <c r="MQG261" s="29"/>
      <c r="MQH261" s="29"/>
      <c r="MQI261" s="29"/>
      <c r="MQJ261" s="29"/>
      <c r="MQK261" s="29"/>
      <c r="MQL261" s="29"/>
      <c r="MQM261" s="29"/>
      <c r="MQN261" s="29"/>
      <c r="MQO261" s="29"/>
      <c r="MQP261" s="29"/>
      <c r="MQQ261" s="29"/>
      <c r="MQR261" s="29"/>
      <c r="MQS261" s="29"/>
      <c r="MQT261" s="29"/>
      <c r="MQU261" s="29"/>
      <c r="MQV261" s="29"/>
      <c r="MQW261" s="29"/>
      <c r="MQX261" s="29"/>
      <c r="MQY261" s="29"/>
      <c r="MQZ261" s="29"/>
      <c r="MRA261" s="29"/>
      <c r="MRB261" s="29"/>
      <c r="MRC261" s="29"/>
      <c r="MRD261" s="29"/>
      <c r="MRE261" s="29"/>
      <c r="MRF261" s="29"/>
      <c r="MRG261" s="29"/>
      <c r="MRH261" s="29"/>
      <c r="MRI261" s="29"/>
      <c r="MRJ261" s="29"/>
      <c r="MRK261" s="29"/>
      <c r="MRL261" s="29"/>
      <c r="MRM261" s="29"/>
      <c r="MRN261" s="29"/>
      <c r="MRO261" s="29"/>
      <c r="MRP261" s="29"/>
      <c r="MRQ261" s="29"/>
      <c r="MRR261" s="29"/>
      <c r="MRS261" s="29"/>
      <c r="MRT261" s="29"/>
      <c r="MRU261" s="29"/>
      <c r="MRV261" s="29"/>
      <c r="MRW261" s="29"/>
      <c r="MRX261" s="29"/>
      <c r="MRY261" s="29"/>
      <c r="MRZ261" s="29"/>
      <c r="MSA261" s="29"/>
      <c r="MSB261" s="29"/>
      <c r="MSC261" s="29"/>
      <c r="MSD261" s="29"/>
      <c r="MSE261" s="29"/>
      <c r="MSF261" s="29"/>
      <c r="MSG261" s="29"/>
      <c r="MSH261" s="29"/>
      <c r="MSI261" s="29"/>
      <c r="MSJ261" s="29"/>
      <c r="MSK261" s="29"/>
      <c r="MSL261" s="29"/>
      <c r="MSM261" s="29"/>
      <c r="MSN261" s="29"/>
      <c r="MSO261" s="29"/>
      <c r="MSP261" s="29"/>
      <c r="MSQ261" s="29"/>
      <c r="MSR261" s="29"/>
      <c r="MSS261" s="29"/>
      <c r="MST261" s="29"/>
      <c r="MSU261" s="29"/>
      <c r="MSV261" s="29"/>
      <c r="MSW261" s="29"/>
      <c r="MSX261" s="29"/>
      <c r="MSY261" s="29"/>
      <c r="MSZ261" s="29"/>
      <c r="MTA261" s="29"/>
      <c r="MTB261" s="29"/>
      <c r="MTC261" s="29"/>
      <c r="MTD261" s="29"/>
      <c r="MTE261" s="29"/>
      <c r="MTF261" s="29"/>
      <c r="MTG261" s="29"/>
      <c r="MTH261" s="29"/>
      <c r="MTI261" s="29"/>
      <c r="MTJ261" s="29"/>
      <c r="MTK261" s="29"/>
      <c r="MTL261" s="29"/>
      <c r="MTM261" s="29"/>
      <c r="MTN261" s="29"/>
      <c r="MTO261" s="29"/>
      <c r="MTP261" s="29"/>
      <c r="MTQ261" s="29"/>
      <c r="MTR261" s="29"/>
      <c r="MTS261" s="29"/>
      <c r="MTT261" s="29"/>
      <c r="MTU261" s="29"/>
      <c r="MTV261" s="29"/>
      <c r="MTW261" s="29"/>
      <c r="MTX261" s="29"/>
      <c r="MTY261" s="29"/>
      <c r="MTZ261" s="29"/>
      <c r="MUA261" s="29"/>
      <c r="MUB261" s="29"/>
      <c r="MUC261" s="29"/>
      <c r="MUD261" s="29"/>
      <c r="MUE261" s="29"/>
      <c r="MUF261" s="29"/>
      <c r="MUG261" s="29"/>
      <c r="MUH261" s="29"/>
      <c r="MUI261" s="29"/>
      <c r="MUJ261" s="29"/>
      <c r="MUK261" s="29"/>
      <c r="MUL261" s="29"/>
      <c r="MUM261" s="29"/>
      <c r="MUN261" s="29"/>
      <c r="MUO261" s="29"/>
      <c r="MUP261" s="29"/>
      <c r="MUQ261" s="29"/>
      <c r="MUR261" s="29"/>
      <c r="MUS261" s="29"/>
      <c r="MUT261" s="29"/>
      <c r="MUU261" s="29"/>
      <c r="MUV261" s="29"/>
      <c r="MUW261" s="29"/>
      <c r="MUX261" s="29"/>
      <c r="MUY261" s="29"/>
      <c r="MUZ261" s="29"/>
      <c r="MVA261" s="29"/>
      <c r="MVB261" s="29"/>
      <c r="MVC261" s="29"/>
      <c r="MVD261" s="29"/>
      <c r="MVE261" s="29"/>
      <c r="MVF261" s="29"/>
      <c r="MVG261" s="29"/>
      <c r="MVH261" s="29"/>
      <c r="MVI261" s="29"/>
      <c r="MVJ261" s="29"/>
      <c r="MVK261" s="29"/>
      <c r="MVL261" s="29"/>
      <c r="MVM261" s="29"/>
      <c r="MVN261" s="29"/>
      <c r="MVO261" s="29"/>
      <c r="MVP261" s="29"/>
      <c r="MVQ261" s="29"/>
      <c r="MVR261" s="29"/>
      <c r="MVS261" s="29"/>
      <c r="MVT261" s="29"/>
      <c r="MVU261" s="29"/>
      <c r="MVV261" s="29"/>
      <c r="MVW261" s="29"/>
      <c r="MVX261" s="29"/>
      <c r="MVY261" s="29"/>
      <c r="MVZ261" s="29"/>
      <c r="MWA261" s="29"/>
      <c r="MWB261" s="29"/>
      <c r="MWC261" s="29"/>
      <c r="MWD261" s="29"/>
      <c r="MWE261" s="29"/>
      <c r="MWF261" s="29"/>
      <c r="MWG261" s="29"/>
      <c r="MWH261" s="29"/>
      <c r="MWI261" s="29"/>
      <c r="MWJ261" s="29"/>
      <c r="MWK261" s="29"/>
      <c r="MWL261" s="29"/>
      <c r="MWM261" s="29"/>
      <c r="MWN261" s="29"/>
      <c r="MWO261" s="29"/>
      <c r="MWP261" s="29"/>
      <c r="MWQ261" s="29"/>
      <c r="MWR261" s="29"/>
      <c r="MWS261" s="29"/>
      <c r="MWT261" s="29"/>
      <c r="MWU261" s="29"/>
      <c r="MWV261" s="29"/>
      <c r="MWW261" s="29"/>
      <c r="MWX261" s="29"/>
      <c r="MWY261" s="29"/>
      <c r="MWZ261" s="29"/>
      <c r="MXA261" s="29"/>
      <c r="MXB261" s="29"/>
      <c r="MXC261" s="29"/>
      <c r="MXD261" s="29"/>
      <c r="MXE261" s="29"/>
      <c r="MXF261" s="29"/>
      <c r="MXG261" s="29"/>
      <c r="MXH261" s="29"/>
      <c r="MXI261" s="29"/>
      <c r="MXJ261" s="29"/>
      <c r="MXK261" s="29"/>
      <c r="MXL261" s="29"/>
      <c r="MXM261" s="29"/>
      <c r="MXN261" s="29"/>
      <c r="MXO261" s="29"/>
      <c r="MXP261" s="29"/>
      <c r="MXQ261" s="29"/>
      <c r="MXR261" s="29"/>
      <c r="MXS261" s="29"/>
      <c r="MXT261" s="29"/>
      <c r="MXU261" s="29"/>
      <c r="MXV261" s="29"/>
      <c r="MXW261" s="29"/>
      <c r="MXX261" s="29"/>
      <c r="MXY261" s="29"/>
      <c r="MXZ261" s="29"/>
      <c r="MYA261" s="29"/>
      <c r="MYB261" s="29"/>
      <c r="MYC261" s="29"/>
      <c r="MYD261" s="29"/>
      <c r="MYE261" s="29"/>
      <c r="MYF261" s="29"/>
      <c r="MYG261" s="29"/>
      <c r="MYH261" s="29"/>
      <c r="MYI261" s="29"/>
      <c r="MYJ261" s="29"/>
      <c r="MYK261" s="29"/>
      <c r="MYL261" s="29"/>
      <c r="MYM261" s="29"/>
      <c r="MYN261" s="29"/>
      <c r="MYO261" s="29"/>
      <c r="MYP261" s="29"/>
      <c r="MYQ261" s="29"/>
      <c r="MYR261" s="29"/>
      <c r="MYS261" s="29"/>
      <c r="MYT261" s="29"/>
      <c r="MYU261" s="29"/>
      <c r="MYV261" s="29"/>
      <c r="MYW261" s="29"/>
      <c r="MYX261" s="29"/>
      <c r="MYY261" s="29"/>
      <c r="MYZ261" s="29"/>
      <c r="MZA261" s="29"/>
      <c r="MZB261" s="29"/>
      <c r="MZC261" s="29"/>
      <c r="MZD261" s="29"/>
      <c r="MZE261" s="29"/>
      <c r="MZF261" s="29"/>
      <c r="MZG261" s="29"/>
      <c r="MZH261" s="29"/>
      <c r="MZI261" s="29"/>
      <c r="MZJ261" s="29"/>
      <c r="MZK261" s="29"/>
      <c r="MZL261" s="29"/>
      <c r="MZM261" s="29"/>
      <c r="MZN261" s="29"/>
      <c r="MZO261" s="29"/>
      <c r="MZP261" s="29"/>
      <c r="MZQ261" s="29"/>
      <c r="MZR261" s="29"/>
      <c r="MZS261" s="29"/>
      <c r="MZT261" s="29"/>
      <c r="MZU261" s="29"/>
      <c r="MZV261" s="29"/>
      <c r="MZW261" s="29"/>
      <c r="MZX261" s="29"/>
      <c r="MZY261" s="29"/>
      <c r="MZZ261" s="29"/>
      <c r="NAA261" s="29"/>
      <c r="NAB261" s="29"/>
      <c r="NAC261" s="29"/>
      <c r="NAD261" s="29"/>
      <c r="NAE261" s="29"/>
      <c r="NAF261" s="29"/>
      <c r="NAG261" s="29"/>
      <c r="NAH261" s="29"/>
      <c r="NAI261" s="29"/>
      <c r="NAJ261" s="29"/>
      <c r="NAK261" s="29"/>
      <c r="NAL261" s="29"/>
      <c r="NAM261" s="29"/>
      <c r="NAN261" s="29"/>
      <c r="NAO261" s="29"/>
      <c r="NAP261" s="29"/>
      <c r="NAQ261" s="29"/>
      <c r="NAR261" s="29"/>
      <c r="NAS261" s="29"/>
      <c r="NAT261" s="29"/>
      <c r="NAU261" s="29"/>
      <c r="NAV261" s="29"/>
      <c r="NAW261" s="29"/>
      <c r="NAX261" s="29"/>
      <c r="NAY261" s="29"/>
      <c r="NAZ261" s="29"/>
      <c r="NBA261" s="29"/>
      <c r="NBB261" s="29"/>
      <c r="NBC261" s="29"/>
      <c r="NBD261" s="29"/>
      <c r="NBE261" s="29"/>
      <c r="NBF261" s="29"/>
      <c r="NBG261" s="29"/>
      <c r="NBH261" s="29"/>
      <c r="NBI261" s="29"/>
      <c r="NBJ261" s="29"/>
      <c r="NBK261" s="29"/>
      <c r="NBL261" s="29"/>
      <c r="NBM261" s="29"/>
      <c r="NBN261" s="29"/>
      <c r="NBO261" s="29"/>
      <c r="NBP261" s="29"/>
      <c r="NBQ261" s="29"/>
      <c r="NBR261" s="29"/>
      <c r="NBS261" s="29"/>
      <c r="NBT261" s="29"/>
      <c r="NBU261" s="29"/>
      <c r="NBV261" s="29"/>
      <c r="NBW261" s="29"/>
      <c r="NBX261" s="29"/>
      <c r="NBY261" s="29"/>
      <c r="NBZ261" s="29"/>
      <c r="NCA261" s="29"/>
      <c r="NCB261" s="29"/>
      <c r="NCC261" s="29"/>
      <c r="NCD261" s="29"/>
      <c r="NCE261" s="29"/>
      <c r="NCF261" s="29"/>
      <c r="NCG261" s="29"/>
      <c r="NCH261" s="29"/>
      <c r="NCI261" s="29"/>
      <c r="NCJ261" s="29"/>
      <c r="NCK261" s="29"/>
      <c r="NCL261" s="29"/>
      <c r="NCM261" s="29"/>
      <c r="NCN261" s="29"/>
      <c r="NCO261" s="29"/>
      <c r="NCP261" s="29"/>
      <c r="NCQ261" s="29"/>
      <c r="NCR261" s="29"/>
      <c r="NCS261" s="29"/>
      <c r="NCT261" s="29"/>
      <c r="NCU261" s="29"/>
      <c r="NCV261" s="29"/>
      <c r="NCW261" s="29"/>
      <c r="NCX261" s="29"/>
      <c r="NCY261" s="29"/>
      <c r="NCZ261" s="29"/>
      <c r="NDA261" s="29"/>
      <c r="NDB261" s="29"/>
      <c r="NDC261" s="29"/>
      <c r="NDD261" s="29"/>
      <c r="NDE261" s="29"/>
      <c r="NDF261" s="29"/>
      <c r="NDG261" s="29"/>
      <c r="NDH261" s="29"/>
      <c r="NDI261" s="29"/>
      <c r="NDJ261" s="29"/>
      <c r="NDK261" s="29"/>
      <c r="NDL261" s="29"/>
      <c r="NDM261" s="29"/>
      <c r="NDN261" s="29"/>
      <c r="NDO261" s="29"/>
      <c r="NDP261" s="29"/>
      <c r="NDQ261" s="29"/>
      <c r="NDR261" s="29"/>
      <c r="NDS261" s="29"/>
      <c r="NDT261" s="29"/>
      <c r="NDU261" s="29"/>
      <c r="NDV261" s="29"/>
      <c r="NDW261" s="29"/>
      <c r="NDX261" s="29"/>
      <c r="NDY261" s="29"/>
      <c r="NDZ261" s="29"/>
      <c r="NEA261" s="29"/>
      <c r="NEB261" s="29"/>
      <c r="NEC261" s="29"/>
      <c r="NED261" s="29"/>
      <c r="NEE261" s="29"/>
      <c r="NEF261" s="29"/>
      <c r="NEG261" s="29"/>
      <c r="NEH261" s="29"/>
      <c r="NEI261" s="29"/>
      <c r="NEJ261" s="29"/>
      <c r="NEK261" s="29"/>
      <c r="NEL261" s="29"/>
      <c r="NEM261" s="29"/>
      <c r="NEN261" s="29"/>
      <c r="NEO261" s="29"/>
      <c r="NEP261" s="29"/>
      <c r="NEQ261" s="29"/>
      <c r="NER261" s="29"/>
      <c r="NES261" s="29"/>
      <c r="NET261" s="29"/>
      <c r="NEU261" s="29"/>
      <c r="NEV261" s="29"/>
      <c r="NEW261" s="29"/>
      <c r="NEX261" s="29"/>
      <c r="NEY261" s="29"/>
      <c r="NEZ261" s="29"/>
      <c r="NFA261" s="29"/>
      <c r="NFB261" s="29"/>
      <c r="NFC261" s="29"/>
      <c r="NFD261" s="29"/>
      <c r="NFE261" s="29"/>
      <c r="NFF261" s="29"/>
      <c r="NFG261" s="29"/>
      <c r="NFH261" s="29"/>
      <c r="NFI261" s="29"/>
      <c r="NFJ261" s="29"/>
      <c r="NFK261" s="29"/>
      <c r="NFL261" s="29"/>
      <c r="NFM261" s="29"/>
      <c r="NFN261" s="29"/>
      <c r="NFO261" s="29"/>
      <c r="NFP261" s="29"/>
      <c r="NFQ261" s="29"/>
      <c r="NFR261" s="29"/>
      <c r="NFS261" s="29"/>
      <c r="NFT261" s="29"/>
      <c r="NFU261" s="29"/>
      <c r="NFV261" s="29"/>
      <c r="NFW261" s="29"/>
      <c r="NFX261" s="29"/>
      <c r="NFY261" s="29"/>
      <c r="NFZ261" s="29"/>
      <c r="NGA261" s="29"/>
      <c r="NGB261" s="29"/>
      <c r="NGC261" s="29"/>
      <c r="NGD261" s="29"/>
      <c r="NGE261" s="29"/>
      <c r="NGF261" s="29"/>
      <c r="NGG261" s="29"/>
      <c r="NGH261" s="29"/>
      <c r="NGI261" s="29"/>
      <c r="NGJ261" s="29"/>
      <c r="NGK261" s="29"/>
      <c r="NGL261" s="29"/>
      <c r="NGM261" s="29"/>
      <c r="NGN261" s="29"/>
      <c r="NGO261" s="29"/>
      <c r="NGP261" s="29"/>
      <c r="NGQ261" s="29"/>
      <c r="NGR261" s="29"/>
      <c r="NGS261" s="29"/>
      <c r="NGT261" s="29"/>
      <c r="NGU261" s="29"/>
      <c r="NGV261" s="29"/>
      <c r="NGW261" s="29"/>
      <c r="NGX261" s="29"/>
      <c r="NGY261" s="29"/>
      <c r="NGZ261" s="29"/>
      <c r="NHA261" s="29"/>
      <c r="NHB261" s="29"/>
      <c r="NHC261" s="29"/>
      <c r="NHD261" s="29"/>
      <c r="NHE261" s="29"/>
      <c r="NHF261" s="29"/>
      <c r="NHG261" s="29"/>
      <c r="NHH261" s="29"/>
      <c r="NHI261" s="29"/>
      <c r="NHJ261" s="29"/>
      <c r="NHK261" s="29"/>
      <c r="NHL261" s="29"/>
      <c r="NHM261" s="29"/>
      <c r="NHN261" s="29"/>
      <c r="NHO261" s="29"/>
      <c r="NHP261" s="29"/>
      <c r="NHQ261" s="29"/>
      <c r="NHR261" s="29"/>
      <c r="NHS261" s="29"/>
      <c r="NHT261" s="29"/>
      <c r="NHU261" s="29"/>
      <c r="NHV261" s="29"/>
      <c r="NHW261" s="29"/>
      <c r="NHX261" s="29"/>
      <c r="NHY261" s="29"/>
      <c r="NHZ261" s="29"/>
      <c r="NIA261" s="29"/>
      <c r="NIB261" s="29"/>
      <c r="NIC261" s="29"/>
      <c r="NID261" s="29"/>
      <c r="NIE261" s="29"/>
      <c r="NIF261" s="29"/>
      <c r="NIG261" s="29"/>
      <c r="NIH261" s="29"/>
      <c r="NII261" s="29"/>
      <c r="NIJ261" s="29"/>
      <c r="NIK261" s="29"/>
      <c r="NIL261" s="29"/>
      <c r="NIM261" s="29"/>
      <c r="NIN261" s="29"/>
      <c r="NIO261" s="29"/>
      <c r="NIP261" s="29"/>
      <c r="NIQ261" s="29"/>
      <c r="NIR261" s="29"/>
      <c r="NIS261" s="29"/>
      <c r="NIT261" s="29"/>
      <c r="NIU261" s="29"/>
      <c r="NIV261" s="29"/>
      <c r="NIW261" s="29"/>
      <c r="NIX261" s="29"/>
      <c r="NIY261" s="29"/>
      <c r="NIZ261" s="29"/>
      <c r="NJA261" s="29"/>
      <c r="NJB261" s="29"/>
      <c r="NJC261" s="29"/>
      <c r="NJD261" s="29"/>
      <c r="NJE261" s="29"/>
      <c r="NJF261" s="29"/>
      <c r="NJG261" s="29"/>
      <c r="NJH261" s="29"/>
      <c r="NJI261" s="29"/>
      <c r="NJJ261" s="29"/>
      <c r="NJK261" s="29"/>
      <c r="NJL261" s="29"/>
      <c r="NJM261" s="29"/>
      <c r="NJN261" s="29"/>
      <c r="NJO261" s="29"/>
      <c r="NJP261" s="29"/>
      <c r="NJQ261" s="29"/>
      <c r="NJR261" s="29"/>
      <c r="NJS261" s="29"/>
      <c r="NJT261" s="29"/>
      <c r="NJU261" s="29"/>
      <c r="NJV261" s="29"/>
      <c r="NJW261" s="29"/>
      <c r="NJX261" s="29"/>
      <c r="NJY261" s="29"/>
      <c r="NJZ261" s="29"/>
      <c r="NKA261" s="29"/>
      <c r="NKB261" s="29"/>
      <c r="NKC261" s="29"/>
      <c r="NKD261" s="29"/>
      <c r="NKE261" s="29"/>
      <c r="NKF261" s="29"/>
      <c r="NKG261" s="29"/>
      <c r="NKH261" s="29"/>
      <c r="NKI261" s="29"/>
      <c r="NKJ261" s="29"/>
      <c r="NKK261" s="29"/>
      <c r="NKL261" s="29"/>
      <c r="NKM261" s="29"/>
      <c r="NKN261" s="29"/>
      <c r="NKO261" s="29"/>
      <c r="NKP261" s="29"/>
      <c r="NKQ261" s="29"/>
      <c r="NKR261" s="29"/>
      <c r="NKS261" s="29"/>
      <c r="NKT261" s="29"/>
      <c r="NKU261" s="29"/>
      <c r="NKV261" s="29"/>
      <c r="NKW261" s="29"/>
      <c r="NKX261" s="29"/>
      <c r="NKY261" s="29"/>
      <c r="NKZ261" s="29"/>
      <c r="NLA261" s="29"/>
      <c r="NLB261" s="29"/>
      <c r="NLC261" s="29"/>
      <c r="NLD261" s="29"/>
      <c r="NLE261" s="29"/>
      <c r="NLF261" s="29"/>
      <c r="NLG261" s="29"/>
      <c r="NLH261" s="29"/>
      <c r="NLI261" s="29"/>
      <c r="NLJ261" s="29"/>
      <c r="NLK261" s="29"/>
      <c r="NLL261" s="29"/>
      <c r="NLM261" s="29"/>
      <c r="NLN261" s="29"/>
      <c r="NLO261" s="29"/>
      <c r="NLP261" s="29"/>
      <c r="NLQ261" s="29"/>
      <c r="NLR261" s="29"/>
      <c r="NLS261" s="29"/>
      <c r="NLT261" s="29"/>
      <c r="NLU261" s="29"/>
      <c r="NLV261" s="29"/>
      <c r="NLW261" s="29"/>
      <c r="NLX261" s="29"/>
      <c r="NLY261" s="29"/>
      <c r="NLZ261" s="29"/>
      <c r="NMA261" s="29"/>
      <c r="NMB261" s="29"/>
      <c r="NMC261" s="29"/>
      <c r="NMD261" s="29"/>
      <c r="NME261" s="29"/>
      <c r="NMF261" s="29"/>
      <c r="NMG261" s="29"/>
      <c r="NMH261" s="29"/>
      <c r="NMI261" s="29"/>
      <c r="NMJ261" s="29"/>
      <c r="NMK261" s="29"/>
      <c r="NML261" s="29"/>
      <c r="NMM261" s="29"/>
      <c r="NMN261" s="29"/>
      <c r="NMO261" s="29"/>
      <c r="NMP261" s="29"/>
      <c r="NMQ261" s="29"/>
      <c r="NMR261" s="29"/>
      <c r="NMS261" s="29"/>
      <c r="NMT261" s="29"/>
      <c r="NMU261" s="29"/>
      <c r="NMV261" s="29"/>
      <c r="NMW261" s="29"/>
      <c r="NMX261" s="29"/>
      <c r="NMY261" s="29"/>
      <c r="NMZ261" s="29"/>
      <c r="NNA261" s="29"/>
      <c r="NNB261" s="29"/>
      <c r="NNC261" s="29"/>
      <c r="NND261" s="29"/>
      <c r="NNE261" s="29"/>
      <c r="NNF261" s="29"/>
      <c r="NNG261" s="29"/>
      <c r="NNH261" s="29"/>
      <c r="NNI261" s="29"/>
      <c r="NNJ261" s="29"/>
      <c r="NNK261" s="29"/>
      <c r="NNL261" s="29"/>
      <c r="NNM261" s="29"/>
      <c r="NNN261" s="29"/>
      <c r="NNO261" s="29"/>
      <c r="NNP261" s="29"/>
      <c r="NNQ261" s="29"/>
      <c r="NNR261" s="29"/>
      <c r="NNS261" s="29"/>
      <c r="NNT261" s="29"/>
      <c r="NNU261" s="29"/>
      <c r="NNV261" s="29"/>
      <c r="NNW261" s="29"/>
      <c r="NNX261" s="29"/>
      <c r="NNY261" s="29"/>
      <c r="NNZ261" s="29"/>
      <c r="NOA261" s="29"/>
      <c r="NOB261" s="29"/>
      <c r="NOC261" s="29"/>
      <c r="NOD261" s="29"/>
      <c r="NOE261" s="29"/>
      <c r="NOF261" s="29"/>
      <c r="NOG261" s="29"/>
      <c r="NOH261" s="29"/>
      <c r="NOI261" s="29"/>
      <c r="NOJ261" s="29"/>
      <c r="NOK261" s="29"/>
      <c r="NOL261" s="29"/>
      <c r="NOM261" s="29"/>
      <c r="NON261" s="29"/>
      <c r="NOO261" s="29"/>
      <c r="NOP261" s="29"/>
      <c r="NOQ261" s="29"/>
      <c r="NOR261" s="29"/>
      <c r="NOS261" s="29"/>
      <c r="NOT261" s="29"/>
      <c r="NOU261" s="29"/>
      <c r="NOV261" s="29"/>
      <c r="NOW261" s="29"/>
      <c r="NOX261" s="29"/>
      <c r="NOY261" s="29"/>
      <c r="NOZ261" s="29"/>
      <c r="NPA261" s="29"/>
      <c r="NPB261" s="29"/>
      <c r="NPC261" s="29"/>
      <c r="NPD261" s="29"/>
      <c r="NPE261" s="29"/>
      <c r="NPF261" s="29"/>
      <c r="NPG261" s="29"/>
      <c r="NPH261" s="29"/>
      <c r="NPI261" s="29"/>
      <c r="NPJ261" s="29"/>
      <c r="NPK261" s="29"/>
      <c r="NPL261" s="29"/>
      <c r="NPM261" s="29"/>
      <c r="NPN261" s="29"/>
      <c r="NPO261" s="29"/>
      <c r="NPP261" s="29"/>
      <c r="NPQ261" s="29"/>
      <c r="NPR261" s="29"/>
      <c r="NPS261" s="29"/>
      <c r="NPT261" s="29"/>
      <c r="NPU261" s="29"/>
      <c r="NPV261" s="29"/>
      <c r="NPW261" s="29"/>
      <c r="NPX261" s="29"/>
      <c r="NPY261" s="29"/>
      <c r="NPZ261" s="29"/>
      <c r="NQA261" s="29"/>
      <c r="NQB261" s="29"/>
      <c r="NQC261" s="29"/>
      <c r="NQD261" s="29"/>
      <c r="NQE261" s="29"/>
      <c r="NQF261" s="29"/>
      <c r="NQG261" s="29"/>
      <c r="NQH261" s="29"/>
      <c r="NQI261" s="29"/>
      <c r="NQJ261" s="29"/>
      <c r="NQK261" s="29"/>
      <c r="NQL261" s="29"/>
      <c r="NQM261" s="29"/>
      <c r="NQN261" s="29"/>
      <c r="NQO261" s="29"/>
      <c r="NQP261" s="29"/>
      <c r="NQQ261" s="29"/>
      <c r="NQR261" s="29"/>
      <c r="NQS261" s="29"/>
      <c r="NQT261" s="29"/>
      <c r="NQU261" s="29"/>
      <c r="NQV261" s="29"/>
      <c r="NQW261" s="29"/>
      <c r="NQX261" s="29"/>
      <c r="NQY261" s="29"/>
      <c r="NQZ261" s="29"/>
      <c r="NRA261" s="29"/>
      <c r="NRB261" s="29"/>
      <c r="NRC261" s="29"/>
      <c r="NRD261" s="29"/>
      <c r="NRE261" s="29"/>
      <c r="NRF261" s="29"/>
      <c r="NRG261" s="29"/>
      <c r="NRH261" s="29"/>
      <c r="NRI261" s="29"/>
      <c r="NRJ261" s="29"/>
      <c r="NRK261" s="29"/>
      <c r="NRL261" s="29"/>
      <c r="NRM261" s="29"/>
      <c r="NRN261" s="29"/>
      <c r="NRO261" s="29"/>
      <c r="NRP261" s="29"/>
      <c r="NRQ261" s="29"/>
      <c r="NRR261" s="29"/>
      <c r="NRS261" s="29"/>
      <c r="NRT261" s="29"/>
      <c r="NRU261" s="29"/>
      <c r="NRV261" s="29"/>
      <c r="NRW261" s="29"/>
      <c r="NRX261" s="29"/>
      <c r="NRY261" s="29"/>
      <c r="NRZ261" s="29"/>
      <c r="NSA261" s="29"/>
      <c r="NSB261" s="29"/>
      <c r="NSC261" s="29"/>
      <c r="NSD261" s="29"/>
      <c r="NSE261" s="29"/>
      <c r="NSF261" s="29"/>
      <c r="NSG261" s="29"/>
      <c r="NSH261" s="29"/>
      <c r="NSI261" s="29"/>
      <c r="NSJ261" s="29"/>
      <c r="NSK261" s="29"/>
      <c r="NSL261" s="29"/>
      <c r="NSM261" s="29"/>
      <c r="NSN261" s="29"/>
      <c r="NSO261" s="29"/>
      <c r="NSP261" s="29"/>
      <c r="NSQ261" s="29"/>
      <c r="NSR261" s="29"/>
      <c r="NSS261" s="29"/>
      <c r="NST261" s="29"/>
      <c r="NSU261" s="29"/>
      <c r="NSV261" s="29"/>
      <c r="NSW261" s="29"/>
      <c r="NSX261" s="29"/>
      <c r="NSY261" s="29"/>
      <c r="NSZ261" s="29"/>
      <c r="NTA261" s="29"/>
      <c r="NTB261" s="29"/>
      <c r="NTC261" s="29"/>
      <c r="NTD261" s="29"/>
      <c r="NTE261" s="29"/>
      <c r="NTF261" s="29"/>
      <c r="NTG261" s="29"/>
      <c r="NTH261" s="29"/>
      <c r="NTI261" s="29"/>
      <c r="NTJ261" s="29"/>
      <c r="NTK261" s="29"/>
      <c r="NTL261" s="29"/>
      <c r="NTM261" s="29"/>
      <c r="NTN261" s="29"/>
      <c r="NTO261" s="29"/>
      <c r="NTP261" s="29"/>
      <c r="NTQ261" s="29"/>
      <c r="NTR261" s="29"/>
      <c r="NTS261" s="29"/>
      <c r="NTT261" s="29"/>
      <c r="NTU261" s="29"/>
      <c r="NTV261" s="29"/>
      <c r="NTW261" s="29"/>
      <c r="NTX261" s="29"/>
      <c r="NTY261" s="29"/>
      <c r="NTZ261" s="29"/>
      <c r="NUA261" s="29"/>
      <c r="NUB261" s="29"/>
      <c r="NUC261" s="29"/>
      <c r="NUD261" s="29"/>
      <c r="NUE261" s="29"/>
      <c r="NUF261" s="29"/>
      <c r="NUG261" s="29"/>
      <c r="NUH261" s="29"/>
      <c r="NUI261" s="29"/>
      <c r="NUJ261" s="29"/>
      <c r="NUK261" s="29"/>
      <c r="NUL261" s="29"/>
      <c r="NUM261" s="29"/>
      <c r="NUN261" s="29"/>
      <c r="NUO261" s="29"/>
      <c r="NUP261" s="29"/>
      <c r="NUQ261" s="29"/>
      <c r="NUR261" s="29"/>
      <c r="NUS261" s="29"/>
      <c r="NUT261" s="29"/>
      <c r="NUU261" s="29"/>
      <c r="NUV261" s="29"/>
      <c r="NUW261" s="29"/>
      <c r="NUX261" s="29"/>
      <c r="NUY261" s="29"/>
      <c r="NUZ261" s="29"/>
      <c r="NVA261" s="29"/>
      <c r="NVB261" s="29"/>
      <c r="NVC261" s="29"/>
      <c r="NVD261" s="29"/>
      <c r="NVE261" s="29"/>
      <c r="NVF261" s="29"/>
      <c r="NVG261" s="29"/>
      <c r="NVH261" s="29"/>
      <c r="NVI261" s="29"/>
      <c r="NVJ261" s="29"/>
      <c r="NVK261" s="29"/>
      <c r="NVL261" s="29"/>
      <c r="NVM261" s="29"/>
      <c r="NVN261" s="29"/>
      <c r="NVO261" s="29"/>
      <c r="NVP261" s="29"/>
      <c r="NVQ261" s="29"/>
      <c r="NVR261" s="29"/>
      <c r="NVS261" s="29"/>
      <c r="NVT261" s="29"/>
      <c r="NVU261" s="29"/>
      <c r="NVV261" s="29"/>
      <c r="NVW261" s="29"/>
      <c r="NVX261" s="29"/>
      <c r="NVY261" s="29"/>
      <c r="NVZ261" s="29"/>
      <c r="NWA261" s="29"/>
      <c r="NWB261" s="29"/>
      <c r="NWC261" s="29"/>
      <c r="NWD261" s="29"/>
      <c r="NWE261" s="29"/>
      <c r="NWF261" s="29"/>
      <c r="NWG261" s="29"/>
      <c r="NWH261" s="29"/>
      <c r="NWI261" s="29"/>
      <c r="NWJ261" s="29"/>
      <c r="NWK261" s="29"/>
      <c r="NWL261" s="29"/>
      <c r="NWM261" s="29"/>
      <c r="NWN261" s="29"/>
      <c r="NWO261" s="29"/>
      <c r="NWP261" s="29"/>
      <c r="NWQ261" s="29"/>
      <c r="NWR261" s="29"/>
      <c r="NWS261" s="29"/>
      <c r="NWT261" s="29"/>
      <c r="NWU261" s="29"/>
      <c r="NWV261" s="29"/>
      <c r="NWW261" s="29"/>
      <c r="NWX261" s="29"/>
      <c r="NWY261" s="29"/>
      <c r="NWZ261" s="29"/>
      <c r="NXA261" s="29"/>
      <c r="NXB261" s="29"/>
      <c r="NXC261" s="29"/>
      <c r="NXD261" s="29"/>
      <c r="NXE261" s="29"/>
      <c r="NXF261" s="29"/>
      <c r="NXG261" s="29"/>
      <c r="NXH261" s="29"/>
      <c r="NXI261" s="29"/>
      <c r="NXJ261" s="29"/>
      <c r="NXK261" s="29"/>
      <c r="NXL261" s="29"/>
      <c r="NXM261" s="29"/>
      <c r="NXN261" s="29"/>
      <c r="NXO261" s="29"/>
      <c r="NXP261" s="29"/>
      <c r="NXQ261" s="29"/>
      <c r="NXR261" s="29"/>
      <c r="NXS261" s="29"/>
      <c r="NXT261" s="29"/>
      <c r="NXU261" s="29"/>
      <c r="NXV261" s="29"/>
      <c r="NXW261" s="29"/>
      <c r="NXX261" s="29"/>
      <c r="NXY261" s="29"/>
      <c r="NXZ261" s="29"/>
      <c r="NYA261" s="29"/>
      <c r="NYB261" s="29"/>
      <c r="NYC261" s="29"/>
      <c r="NYD261" s="29"/>
      <c r="NYE261" s="29"/>
      <c r="NYF261" s="29"/>
      <c r="NYG261" s="29"/>
      <c r="NYH261" s="29"/>
      <c r="NYI261" s="29"/>
      <c r="NYJ261" s="29"/>
      <c r="NYK261" s="29"/>
      <c r="NYL261" s="29"/>
      <c r="NYM261" s="29"/>
      <c r="NYN261" s="29"/>
      <c r="NYO261" s="29"/>
      <c r="NYP261" s="29"/>
      <c r="NYQ261" s="29"/>
      <c r="NYR261" s="29"/>
      <c r="NYS261" s="29"/>
      <c r="NYT261" s="29"/>
      <c r="NYU261" s="29"/>
      <c r="NYV261" s="29"/>
      <c r="NYW261" s="29"/>
      <c r="NYX261" s="29"/>
      <c r="NYY261" s="29"/>
      <c r="NYZ261" s="29"/>
      <c r="NZA261" s="29"/>
      <c r="NZB261" s="29"/>
      <c r="NZC261" s="29"/>
      <c r="NZD261" s="29"/>
      <c r="NZE261" s="29"/>
      <c r="NZF261" s="29"/>
      <c r="NZG261" s="29"/>
      <c r="NZH261" s="29"/>
      <c r="NZI261" s="29"/>
      <c r="NZJ261" s="29"/>
      <c r="NZK261" s="29"/>
      <c r="NZL261" s="29"/>
      <c r="NZM261" s="29"/>
      <c r="NZN261" s="29"/>
      <c r="NZO261" s="29"/>
      <c r="NZP261" s="29"/>
      <c r="NZQ261" s="29"/>
      <c r="NZR261" s="29"/>
      <c r="NZS261" s="29"/>
      <c r="NZT261" s="29"/>
      <c r="NZU261" s="29"/>
      <c r="NZV261" s="29"/>
      <c r="NZW261" s="29"/>
      <c r="NZX261" s="29"/>
      <c r="NZY261" s="29"/>
      <c r="NZZ261" s="29"/>
      <c r="OAA261" s="29"/>
      <c r="OAB261" s="29"/>
      <c r="OAC261" s="29"/>
      <c r="OAD261" s="29"/>
      <c r="OAE261" s="29"/>
      <c r="OAF261" s="29"/>
      <c r="OAG261" s="29"/>
      <c r="OAH261" s="29"/>
      <c r="OAI261" s="29"/>
      <c r="OAJ261" s="29"/>
      <c r="OAK261" s="29"/>
      <c r="OAL261" s="29"/>
      <c r="OAM261" s="29"/>
      <c r="OAN261" s="29"/>
      <c r="OAO261" s="29"/>
      <c r="OAP261" s="29"/>
      <c r="OAQ261" s="29"/>
      <c r="OAR261" s="29"/>
      <c r="OAS261" s="29"/>
      <c r="OAT261" s="29"/>
      <c r="OAU261" s="29"/>
      <c r="OAV261" s="29"/>
      <c r="OAW261" s="29"/>
      <c r="OAX261" s="29"/>
      <c r="OAY261" s="29"/>
      <c r="OAZ261" s="29"/>
      <c r="OBA261" s="29"/>
      <c r="OBB261" s="29"/>
      <c r="OBC261" s="29"/>
      <c r="OBD261" s="29"/>
      <c r="OBE261" s="29"/>
      <c r="OBF261" s="29"/>
      <c r="OBG261" s="29"/>
      <c r="OBH261" s="29"/>
      <c r="OBI261" s="29"/>
      <c r="OBJ261" s="29"/>
      <c r="OBK261" s="29"/>
      <c r="OBL261" s="29"/>
      <c r="OBM261" s="29"/>
      <c r="OBN261" s="29"/>
      <c r="OBO261" s="29"/>
      <c r="OBP261" s="29"/>
      <c r="OBQ261" s="29"/>
      <c r="OBR261" s="29"/>
      <c r="OBS261" s="29"/>
      <c r="OBT261" s="29"/>
      <c r="OBU261" s="29"/>
      <c r="OBV261" s="29"/>
      <c r="OBW261" s="29"/>
      <c r="OBX261" s="29"/>
      <c r="OBY261" s="29"/>
      <c r="OBZ261" s="29"/>
      <c r="OCA261" s="29"/>
      <c r="OCB261" s="29"/>
      <c r="OCC261" s="29"/>
      <c r="OCD261" s="29"/>
      <c r="OCE261" s="29"/>
      <c r="OCF261" s="29"/>
      <c r="OCG261" s="29"/>
      <c r="OCH261" s="29"/>
      <c r="OCI261" s="29"/>
      <c r="OCJ261" s="29"/>
      <c r="OCK261" s="29"/>
      <c r="OCL261" s="29"/>
      <c r="OCM261" s="29"/>
      <c r="OCN261" s="29"/>
      <c r="OCO261" s="29"/>
      <c r="OCP261" s="29"/>
      <c r="OCQ261" s="29"/>
      <c r="OCR261" s="29"/>
      <c r="OCS261" s="29"/>
      <c r="OCT261" s="29"/>
      <c r="OCU261" s="29"/>
      <c r="OCV261" s="29"/>
      <c r="OCW261" s="29"/>
      <c r="OCX261" s="29"/>
      <c r="OCY261" s="29"/>
      <c r="OCZ261" s="29"/>
      <c r="ODA261" s="29"/>
      <c r="ODB261" s="29"/>
      <c r="ODC261" s="29"/>
      <c r="ODD261" s="29"/>
      <c r="ODE261" s="29"/>
      <c r="ODF261" s="29"/>
      <c r="ODG261" s="29"/>
      <c r="ODH261" s="29"/>
      <c r="ODI261" s="29"/>
      <c r="ODJ261" s="29"/>
      <c r="ODK261" s="29"/>
      <c r="ODL261" s="29"/>
      <c r="ODM261" s="29"/>
      <c r="ODN261" s="29"/>
      <c r="ODO261" s="29"/>
      <c r="ODP261" s="29"/>
      <c r="ODQ261" s="29"/>
      <c r="ODR261" s="29"/>
      <c r="ODS261" s="29"/>
      <c r="ODT261" s="29"/>
      <c r="ODU261" s="29"/>
      <c r="ODV261" s="29"/>
      <c r="ODW261" s="29"/>
      <c r="ODX261" s="29"/>
      <c r="ODY261" s="29"/>
      <c r="ODZ261" s="29"/>
      <c r="OEA261" s="29"/>
      <c r="OEB261" s="29"/>
      <c r="OEC261" s="29"/>
      <c r="OED261" s="29"/>
      <c r="OEE261" s="29"/>
      <c r="OEF261" s="29"/>
      <c r="OEG261" s="29"/>
      <c r="OEH261" s="29"/>
      <c r="OEI261" s="29"/>
      <c r="OEJ261" s="29"/>
      <c r="OEK261" s="29"/>
      <c r="OEL261" s="29"/>
      <c r="OEM261" s="29"/>
      <c r="OEN261" s="29"/>
      <c r="OEO261" s="29"/>
      <c r="OEP261" s="29"/>
      <c r="OEQ261" s="29"/>
      <c r="OER261" s="29"/>
      <c r="OES261" s="29"/>
      <c r="OET261" s="29"/>
      <c r="OEU261" s="29"/>
      <c r="OEV261" s="29"/>
      <c r="OEW261" s="29"/>
      <c r="OEX261" s="29"/>
      <c r="OEY261" s="29"/>
      <c r="OEZ261" s="29"/>
      <c r="OFA261" s="29"/>
      <c r="OFB261" s="29"/>
      <c r="OFC261" s="29"/>
      <c r="OFD261" s="29"/>
      <c r="OFE261" s="29"/>
      <c r="OFF261" s="29"/>
      <c r="OFG261" s="29"/>
      <c r="OFH261" s="29"/>
      <c r="OFI261" s="29"/>
      <c r="OFJ261" s="29"/>
      <c r="OFK261" s="29"/>
      <c r="OFL261" s="29"/>
      <c r="OFM261" s="29"/>
      <c r="OFN261" s="29"/>
      <c r="OFO261" s="29"/>
      <c r="OFP261" s="29"/>
      <c r="OFQ261" s="29"/>
      <c r="OFR261" s="29"/>
      <c r="OFS261" s="29"/>
      <c r="OFT261" s="29"/>
      <c r="OFU261" s="29"/>
      <c r="OFV261" s="29"/>
      <c r="OFW261" s="29"/>
      <c r="OFX261" s="29"/>
      <c r="OFY261" s="29"/>
      <c r="OFZ261" s="29"/>
      <c r="OGA261" s="29"/>
      <c r="OGB261" s="29"/>
      <c r="OGC261" s="29"/>
      <c r="OGD261" s="29"/>
      <c r="OGE261" s="29"/>
      <c r="OGF261" s="29"/>
      <c r="OGG261" s="29"/>
      <c r="OGH261" s="29"/>
      <c r="OGI261" s="29"/>
      <c r="OGJ261" s="29"/>
      <c r="OGK261" s="29"/>
      <c r="OGL261" s="29"/>
      <c r="OGM261" s="29"/>
      <c r="OGN261" s="29"/>
      <c r="OGO261" s="29"/>
      <c r="OGP261" s="29"/>
      <c r="OGQ261" s="29"/>
      <c r="OGR261" s="29"/>
      <c r="OGS261" s="29"/>
      <c r="OGT261" s="29"/>
      <c r="OGU261" s="29"/>
      <c r="OGV261" s="29"/>
      <c r="OGW261" s="29"/>
      <c r="OGX261" s="29"/>
      <c r="OGY261" s="29"/>
      <c r="OGZ261" s="29"/>
      <c r="OHA261" s="29"/>
      <c r="OHB261" s="29"/>
      <c r="OHC261" s="29"/>
      <c r="OHD261" s="29"/>
      <c r="OHE261" s="29"/>
      <c r="OHF261" s="29"/>
      <c r="OHG261" s="29"/>
      <c r="OHH261" s="29"/>
      <c r="OHI261" s="29"/>
      <c r="OHJ261" s="29"/>
      <c r="OHK261" s="29"/>
      <c r="OHL261" s="29"/>
      <c r="OHM261" s="29"/>
      <c r="OHN261" s="29"/>
      <c r="OHO261" s="29"/>
      <c r="OHP261" s="29"/>
      <c r="OHQ261" s="29"/>
      <c r="OHR261" s="29"/>
      <c r="OHS261" s="29"/>
      <c r="OHT261" s="29"/>
      <c r="OHU261" s="29"/>
      <c r="OHV261" s="29"/>
      <c r="OHW261" s="29"/>
      <c r="OHX261" s="29"/>
      <c r="OHY261" s="29"/>
      <c r="OHZ261" s="29"/>
      <c r="OIA261" s="29"/>
      <c r="OIB261" s="29"/>
      <c r="OIC261" s="29"/>
      <c r="OID261" s="29"/>
      <c r="OIE261" s="29"/>
      <c r="OIF261" s="29"/>
      <c r="OIG261" s="29"/>
      <c r="OIH261" s="29"/>
      <c r="OII261" s="29"/>
      <c r="OIJ261" s="29"/>
      <c r="OIK261" s="29"/>
      <c r="OIL261" s="29"/>
      <c r="OIM261" s="29"/>
      <c r="OIN261" s="29"/>
      <c r="OIO261" s="29"/>
      <c r="OIP261" s="29"/>
      <c r="OIQ261" s="29"/>
      <c r="OIR261" s="29"/>
      <c r="OIS261" s="29"/>
      <c r="OIT261" s="29"/>
      <c r="OIU261" s="29"/>
      <c r="OIV261" s="29"/>
      <c r="OIW261" s="29"/>
      <c r="OIX261" s="29"/>
      <c r="OIY261" s="29"/>
      <c r="OIZ261" s="29"/>
      <c r="OJA261" s="29"/>
      <c r="OJB261" s="29"/>
      <c r="OJC261" s="29"/>
      <c r="OJD261" s="29"/>
      <c r="OJE261" s="29"/>
      <c r="OJF261" s="29"/>
      <c r="OJG261" s="29"/>
      <c r="OJH261" s="29"/>
      <c r="OJI261" s="29"/>
      <c r="OJJ261" s="29"/>
      <c r="OJK261" s="29"/>
      <c r="OJL261" s="29"/>
      <c r="OJM261" s="29"/>
      <c r="OJN261" s="29"/>
      <c r="OJO261" s="29"/>
      <c r="OJP261" s="29"/>
      <c r="OJQ261" s="29"/>
      <c r="OJR261" s="29"/>
      <c r="OJS261" s="29"/>
      <c r="OJT261" s="29"/>
      <c r="OJU261" s="29"/>
      <c r="OJV261" s="29"/>
      <c r="OJW261" s="29"/>
      <c r="OJX261" s="29"/>
      <c r="OJY261" s="29"/>
      <c r="OJZ261" s="29"/>
      <c r="OKA261" s="29"/>
      <c r="OKB261" s="29"/>
      <c r="OKC261" s="29"/>
      <c r="OKD261" s="29"/>
      <c r="OKE261" s="29"/>
      <c r="OKF261" s="29"/>
      <c r="OKG261" s="29"/>
      <c r="OKH261" s="29"/>
      <c r="OKI261" s="29"/>
      <c r="OKJ261" s="29"/>
      <c r="OKK261" s="29"/>
      <c r="OKL261" s="29"/>
      <c r="OKM261" s="29"/>
      <c r="OKN261" s="29"/>
      <c r="OKO261" s="29"/>
      <c r="OKP261" s="29"/>
      <c r="OKQ261" s="29"/>
      <c r="OKR261" s="29"/>
      <c r="OKS261" s="29"/>
      <c r="OKT261" s="29"/>
      <c r="OKU261" s="29"/>
      <c r="OKV261" s="29"/>
      <c r="OKW261" s="29"/>
      <c r="OKX261" s="29"/>
      <c r="OKY261" s="29"/>
      <c r="OKZ261" s="29"/>
      <c r="OLA261" s="29"/>
      <c r="OLB261" s="29"/>
      <c r="OLC261" s="29"/>
      <c r="OLD261" s="29"/>
      <c r="OLE261" s="29"/>
      <c r="OLF261" s="29"/>
      <c r="OLG261" s="29"/>
      <c r="OLH261" s="29"/>
      <c r="OLI261" s="29"/>
      <c r="OLJ261" s="29"/>
      <c r="OLK261" s="29"/>
      <c r="OLL261" s="29"/>
      <c r="OLM261" s="29"/>
      <c r="OLN261" s="29"/>
      <c r="OLO261" s="29"/>
      <c r="OLP261" s="29"/>
      <c r="OLQ261" s="29"/>
      <c r="OLR261" s="29"/>
      <c r="OLS261" s="29"/>
      <c r="OLT261" s="29"/>
      <c r="OLU261" s="29"/>
      <c r="OLV261" s="29"/>
      <c r="OLW261" s="29"/>
      <c r="OLX261" s="29"/>
      <c r="OLY261" s="29"/>
      <c r="OLZ261" s="29"/>
      <c r="OMA261" s="29"/>
      <c r="OMB261" s="29"/>
      <c r="OMC261" s="29"/>
      <c r="OMD261" s="29"/>
      <c r="OME261" s="29"/>
      <c r="OMF261" s="29"/>
      <c r="OMG261" s="29"/>
      <c r="OMH261" s="29"/>
      <c r="OMI261" s="29"/>
      <c r="OMJ261" s="29"/>
      <c r="OMK261" s="29"/>
      <c r="OML261" s="29"/>
      <c r="OMM261" s="29"/>
      <c r="OMN261" s="29"/>
      <c r="OMO261" s="29"/>
      <c r="OMP261" s="29"/>
      <c r="OMQ261" s="29"/>
      <c r="OMR261" s="29"/>
      <c r="OMS261" s="29"/>
      <c r="OMT261" s="29"/>
      <c r="OMU261" s="29"/>
      <c r="OMV261" s="29"/>
      <c r="OMW261" s="29"/>
      <c r="OMX261" s="29"/>
      <c r="OMY261" s="29"/>
      <c r="OMZ261" s="29"/>
      <c r="ONA261" s="29"/>
      <c r="ONB261" s="29"/>
      <c r="ONC261" s="29"/>
      <c r="OND261" s="29"/>
      <c r="ONE261" s="29"/>
      <c r="ONF261" s="29"/>
      <c r="ONG261" s="29"/>
      <c r="ONH261" s="29"/>
      <c r="ONI261" s="29"/>
      <c r="ONJ261" s="29"/>
      <c r="ONK261" s="29"/>
      <c r="ONL261" s="29"/>
      <c r="ONM261" s="29"/>
      <c r="ONN261" s="29"/>
      <c r="ONO261" s="29"/>
      <c r="ONP261" s="29"/>
      <c r="ONQ261" s="29"/>
      <c r="ONR261" s="29"/>
      <c r="ONS261" s="29"/>
      <c r="ONT261" s="29"/>
      <c r="ONU261" s="29"/>
      <c r="ONV261" s="29"/>
      <c r="ONW261" s="29"/>
      <c r="ONX261" s="29"/>
      <c r="ONY261" s="29"/>
      <c r="ONZ261" s="29"/>
      <c r="OOA261" s="29"/>
      <c r="OOB261" s="29"/>
      <c r="OOC261" s="29"/>
      <c r="OOD261" s="29"/>
      <c r="OOE261" s="29"/>
      <c r="OOF261" s="29"/>
      <c r="OOG261" s="29"/>
      <c r="OOH261" s="29"/>
      <c r="OOI261" s="29"/>
      <c r="OOJ261" s="29"/>
      <c r="OOK261" s="29"/>
      <c r="OOL261" s="29"/>
      <c r="OOM261" s="29"/>
      <c r="OON261" s="29"/>
      <c r="OOO261" s="29"/>
      <c r="OOP261" s="29"/>
      <c r="OOQ261" s="29"/>
      <c r="OOR261" s="29"/>
      <c r="OOS261" s="29"/>
      <c r="OOT261" s="29"/>
      <c r="OOU261" s="29"/>
      <c r="OOV261" s="29"/>
      <c r="OOW261" s="29"/>
      <c r="OOX261" s="29"/>
      <c r="OOY261" s="29"/>
      <c r="OOZ261" s="29"/>
      <c r="OPA261" s="29"/>
      <c r="OPB261" s="29"/>
      <c r="OPC261" s="29"/>
      <c r="OPD261" s="29"/>
      <c r="OPE261" s="29"/>
      <c r="OPF261" s="29"/>
      <c r="OPG261" s="29"/>
      <c r="OPH261" s="29"/>
      <c r="OPI261" s="29"/>
      <c r="OPJ261" s="29"/>
      <c r="OPK261" s="29"/>
      <c r="OPL261" s="29"/>
      <c r="OPM261" s="29"/>
      <c r="OPN261" s="29"/>
      <c r="OPO261" s="29"/>
      <c r="OPP261" s="29"/>
      <c r="OPQ261" s="29"/>
      <c r="OPR261" s="29"/>
      <c r="OPS261" s="29"/>
      <c r="OPT261" s="29"/>
      <c r="OPU261" s="29"/>
      <c r="OPV261" s="29"/>
      <c r="OPW261" s="29"/>
      <c r="OPX261" s="29"/>
      <c r="OPY261" s="29"/>
      <c r="OPZ261" s="29"/>
      <c r="OQA261" s="29"/>
      <c r="OQB261" s="29"/>
      <c r="OQC261" s="29"/>
      <c r="OQD261" s="29"/>
      <c r="OQE261" s="29"/>
      <c r="OQF261" s="29"/>
      <c r="OQG261" s="29"/>
      <c r="OQH261" s="29"/>
      <c r="OQI261" s="29"/>
      <c r="OQJ261" s="29"/>
      <c r="OQK261" s="29"/>
      <c r="OQL261" s="29"/>
      <c r="OQM261" s="29"/>
      <c r="OQN261" s="29"/>
      <c r="OQO261" s="29"/>
      <c r="OQP261" s="29"/>
      <c r="OQQ261" s="29"/>
      <c r="OQR261" s="29"/>
      <c r="OQS261" s="29"/>
      <c r="OQT261" s="29"/>
      <c r="OQU261" s="29"/>
      <c r="OQV261" s="29"/>
      <c r="OQW261" s="29"/>
      <c r="OQX261" s="29"/>
      <c r="OQY261" s="29"/>
      <c r="OQZ261" s="29"/>
      <c r="ORA261" s="29"/>
      <c r="ORB261" s="29"/>
      <c r="ORC261" s="29"/>
      <c r="ORD261" s="29"/>
      <c r="ORE261" s="29"/>
      <c r="ORF261" s="29"/>
      <c r="ORG261" s="29"/>
      <c r="ORH261" s="29"/>
      <c r="ORI261" s="29"/>
      <c r="ORJ261" s="29"/>
      <c r="ORK261" s="29"/>
      <c r="ORL261" s="29"/>
      <c r="ORM261" s="29"/>
      <c r="ORN261" s="29"/>
      <c r="ORO261" s="29"/>
      <c r="ORP261" s="29"/>
      <c r="ORQ261" s="29"/>
      <c r="ORR261" s="29"/>
      <c r="ORS261" s="29"/>
      <c r="ORT261" s="29"/>
      <c r="ORU261" s="29"/>
      <c r="ORV261" s="29"/>
      <c r="ORW261" s="29"/>
      <c r="ORX261" s="29"/>
      <c r="ORY261" s="29"/>
      <c r="ORZ261" s="29"/>
      <c r="OSA261" s="29"/>
      <c r="OSB261" s="29"/>
      <c r="OSC261" s="29"/>
      <c r="OSD261" s="29"/>
      <c r="OSE261" s="29"/>
      <c r="OSF261" s="29"/>
      <c r="OSG261" s="29"/>
      <c r="OSH261" s="29"/>
      <c r="OSI261" s="29"/>
      <c r="OSJ261" s="29"/>
      <c r="OSK261" s="29"/>
      <c r="OSL261" s="29"/>
      <c r="OSM261" s="29"/>
      <c r="OSN261" s="29"/>
      <c r="OSO261" s="29"/>
      <c r="OSP261" s="29"/>
      <c r="OSQ261" s="29"/>
      <c r="OSR261" s="29"/>
      <c r="OSS261" s="29"/>
      <c r="OST261" s="29"/>
      <c r="OSU261" s="29"/>
      <c r="OSV261" s="29"/>
      <c r="OSW261" s="29"/>
      <c r="OSX261" s="29"/>
      <c r="OSY261" s="29"/>
      <c r="OSZ261" s="29"/>
      <c r="OTA261" s="29"/>
      <c r="OTB261" s="29"/>
      <c r="OTC261" s="29"/>
      <c r="OTD261" s="29"/>
      <c r="OTE261" s="29"/>
      <c r="OTF261" s="29"/>
      <c r="OTG261" s="29"/>
      <c r="OTH261" s="29"/>
      <c r="OTI261" s="29"/>
      <c r="OTJ261" s="29"/>
      <c r="OTK261" s="29"/>
      <c r="OTL261" s="29"/>
      <c r="OTM261" s="29"/>
      <c r="OTN261" s="29"/>
      <c r="OTO261" s="29"/>
      <c r="OTP261" s="29"/>
      <c r="OTQ261" s="29"/>
      <c r="OTR261" s="29"/>
      <c r="OTS261" s="29"/>
      <c r="OTT261" s="29"/>
      <c r="OTU261" s="29"/>
      <c r="OTV261" s="29"/>
      <c r="OTW261" s="29"/>
      <c r="OTX261" s="29"/>
      <c r="OTY261" s="29"/>
      <c r="OTZ261" s="29"/>
      <c r="OUA261" s="29"/>
      <c r="OUB261" s="29"/>
      <c r="OUC261" s="29"/>
      <c r="OUD261" s="29"/>
      <c r="OUE261" s="29"/>
      <c r="OUF261" s="29"/>
      <c r="OUG261" s="29"/>
      <c r="OUH261" s="29"/>
      <c r="OUI261" s="29"/>
      <c r="OUJ261" s="29"/>
      <c r="OUK261" s="29"/>
      <c r="OUL261" s="29"/>
      <c r="OUM261" s="29"/>
      <c r="OUN261" s="29"/>
      <c r="OUO261" s="29"/>
      <c r="OUP261" s="29"/>
      <c r="OUQ261" s="29"/>
      <c r="OUR261" s="29"/>
      <c r="OUS261" s="29"/>
      <c r="OUT261" s="29"/>
      <c r="OUU261" s="29"/>
      <c r="OUV261" s="29"/>
      <c r="OUW261" s="29"/>
      <c r="OUX261" s="29"/>
      <c r="OUY261" s="29"/>
      <c r="OUZ261" s="29"/>
      <c r="OVA261" s="29"/>
      <c r="OVB261" s="29"/>
      <c r="OVC261" s="29"/>
      <c r="OVD261" s="29"/>
      <c r="OVE261" s="29"/>
      <c r="OVF261" s="29"/>
      <c r="OVG261" s="29"/>
      <c r="OVH261" s="29"/>
      <c r="OVI261" s="29"/>
      <c r="OVJ261" s="29"/>
      <c r="OVK261" s="29"/>
      <c r="OVL261" s="29"/>
      <c r="OVM261" s="29"/>
      <c r="OVN261" s="29"/>
      <c r="OVO261" s="29"/>
      <c r="OVP261" s="29"/>
      <c r="OVQ261" s="29"/>
      <c r="OVR261" s="29"/>
      <c r="OVS261" s="29"/>
      <c r="OVT261" s="29"/>
      <c r="OVU261" s="29"/>
      <c r="OVV261" s="29"/>
      <c r="OVW261" s="29"/>
      <c r="OVX261" s="29"/>
      <c r="OVY261" s="29"/>
      <c r="OVZ261" s="29"/>
      <c r="OWA261" s="29"/>
      <c r="OWB261" s="29"/>
      <c r="OWC261" s="29"/>
      <c r="OWD261" s="29"/>
      <c r="OWE261" s="29"/>
      <c r="OWF261" s="29"/>
      <c r="OWG261" s="29"/>
      <c r="OWH261" s="29"/>
      <c r="OWI261" s="29"/>
      <c r="OWJ261" s="29"/>
      <c r="OWK261" s="29"/>
      <c r="OWL261" s="29"/>
      <c r="OWM261" s="29"/>
      <c r="OWN261" s="29"/>
      <c r="OWO261" s="29"/>
      <c r="OWP261" s="29"/>
      <c r="OWQ261" s="29"/>
      <c r="OWR261" s="29"/>
      <c r="OWS261" s="29"/>
      <c r="OWT261" s="29"/>
      <c r="OWU261" s="29"/>
      <c r="OWV261" s="29"/>
      <c r="OWW261" s="29"/>
      <c r="OWX261" s="29"/>
      <c r="OWY261" s="29"/>
      <c r="OWZ261" s="29"/>
      <c r="OXA261" s="29"/>
      <c r="OXB261" s="29"/>
      <c r="OXC261" s="29"/>
      <c r="OXD261" s="29"/>
      <c r="OXE261" s="29"/>
      <c r="OXF261" s="29"/>
      <c r="OXG261" s="29"/>
      <c r="OXH261" s="29"/>
      <c r="OXI261" s="29"/>
      <c r="OXJ261" s="29"/>
      <c r="OXK261" s="29"/>
      <c r="OXL261" s="29"/>
      <c r="OXM261" s="29"/>
      <c r="OXN261" s="29"/>
      <c r="OXO261" s="29"/>
      <c r="OXP261" s="29"/>
      <c r="OXQ261" s="29"/>
      <c r="OXR261" s="29"/>
      <c r="OXS261" s="29"/>
      <c r="OXT261" s="29"/>
      <c r="OXU261" s="29"/>
      <c r="OXV261" s="29"/>
      <c r="OXW261" s="29"/>
      <c r="OXX261" s="29"/>
      <c r="OXY261" s="29"/>
      <c r="OXZ261" s="29"/>
      <c r="OYA261" s="29"/>
      <c r="OYB261" s="29"/>
      <c r="OYC261" s="29"/>
      <c r="OYD261" s="29"/>
      <c r="OYE261" s="29"/>
      <c r="OYF261" s="29"/>
      <c r="OYG261" s="29"/>
      <c r="OYH261" s="29"/>
      <c r="OYI261" s="29"/>
      <c r="OYJ261" s="29"/>
      <c r="OYK261" s="29"/>
      <c r="OYL261" s="29"/>
      <c r="OYM261" s="29"/>
      <c r="OYN261" s="29"/>
      <c r="OYO261" s="29"/>
      <c r="OYP261" s="29"/>
      <c r="OYQ261" s="29"/>
      <c r="OYR261" s="29"/>
      <c r="OYS261" s="29"/>
      <c r="OYT261" s="29"/>
      <c r="OYU261" s="29"/>
      <c r="OYV261" s="29"/>
      <c r="OYW261" s="29"/>
      <c r="OYX261" s="29"/>
      <c r="OYY261" s="29"/>
      <c r="OYZ261" s="29"/>
      <c r="OZA261" s="29"/>
      <c r="OZB261" s="29"/>
      <c r="OZC261" s="29"/>
      <c r="OZD261" s="29"/>
      <c r="OZE261" s="29"/>
      <c r="OZF261" s="29"/>
      <c r="OZG261" s="29"/>
      <c r="OZH261" s="29"/>
      <c r="OZI261" s="29"/>
      <c r="OZJ261" s="29"/>
      <c r="OZK261" s="29"/>
      <c r="OZL261" s="29"/>
      <c r="OZM261" s="29"/>
      <c r="OZN261" s="29"/>
      <c r="OZO261" s="29"/>
      <c r="OZP261" s="29"/>
      <c r="OZQ261" s="29"/>
      <c r="OZR261" s="29"/>
      <c r="OZS261" s="29"/>
      <c r="OZT261" s="29"/>
      <c r="OZU261" s="29"/>
      <c r="OZV261" s="29"/>
      <c r="OZW261" s="29"/>
      <c r="OZX261" s="29"/>
      <c r="OZY261" s="29"/>
      <c r="OZZ261" s="29"/>
      <c r="PAA261" s="29"/>
      <c r="PAB261" s="29"/>
      <c r="PAC261" s="29"/>
      <c r="PAD261" s="29"/>
      <c r="PAE261" s="29"/>
      <c r="PAF261" s="29"/>
      <c r="PAG261" s="29"/>
      <c r="PAH261" s="29"/>
      <c r="PAI261" s="29"/>
      <c r="PAJ261" s="29"/>
      <c r="PAK261" s="29"/>
      <c r="PAL261" s="29"/>
      <c r="PAM261" s="29"/>
      <c r="PAN261" s="29"/>
      <c r="PAO261" s="29"/>
      <c r="PAP261" s="29"/>
      <c r="PAQ261" s="29"/>
      <c r="PAR261" s="29"/>
      <c r="PAS261" s="29"/>
      <c r="PAT261" s="29"/>
      <c r="PAU261" s="29"/>
      <c r="PAV261" s="29"/>
      <c r="PAW261" s="29"/>
      <c r="PAX261" s="29"/>
      <c r="PAY261" s="29"/>
      <c r="PAZ261" s="29"/>
      <c r="PBA261" s="29"/>
      <c r="PBB261" s="29"/>
      <c r="PBC261" s="29"/>
      <c r="PBD261" s="29"/>
      <c r="PBE261" s="29"/>
      <c r="PBF261" s="29"/>
      <c r="PBG261" s="29"/>
      <c r="PBH261" s="29"/>
      <c r="PBI261" s="29"/>
      <c r="PBJ261" s="29"/>
      <c r="PBK261" s="29"/>
      <c r="PBL261" s="29"/>
      <c r="PBM261" s="29"/>
      <c r="PBN261" s="29"/>
      <c r="PBO261" s="29"/>
      <c r="PBP261" s="29"/>
      <c r="PBQ261" s="29"/>
      <c r="PBR261" s="29"/>
      <c r="PBS261" s="29"/>
      <c r="PBT261" s="29"/>
      <c r="PBU261" s="29"/>
      <c r="PBV261" s="29"/>
      <c r="PBW261" s="29"/>
      <c r="PBX261" s="29"/>
      <c r="PBY261" s="29"/>
      <c r="PBZ261" s="29"/>
      <c r="PCA261" s="29"/>
      <c r="PCB261" s="29"/>
      <c r="PCC261" s="29"/>
      <c r="PCD261" s="29"/>
      <c r="PCE261" s="29"/>
      <c r="PCF261" s="29"/>
      <c r="PCG261" s="29"/>
      <c r="PCH261" s="29"/>
      <c r="PCI261" s="29"/>
      <c r="PCJ261" s="29"/>
      <c r="PCK261" s="29"/>
      <c r="PCL261" s="29"/>
      <c r="PCM261" s="29"/>
      <c r="PCN261" s="29"/>
      <c r="PCO261" s="29"/>
      <c r="PCP261" s="29"/>
      <c r="PCQ261" s="29"/>
      <c r="PCR261" s="29"/>
      <c r="PCS261" s="29"/>
      <c r="PCT261" s="29"/>
      <c r="PCU261" s="29"/>
      <c r="PCV261" s="29"/>
      <c r="PCW261" s="29"/>
      <c r="PCX261" s="29"/>
      <c r="PCY261" s="29"/>
      <c r="PCZ261" s="29"/>
      <c r="PDA261" s="29"/>
      <c r="PDB261" s="29"/>
      <c r="PDC261" s="29"/>
      <c r="PDD261" s="29"/>
      <c r="PDE261" s="29"/>
      <c r="PDF261" s="29"/>
      <c r="PDG261" s="29"/>
      <c r="PDH261" s="29"/>
      <c r="PDI261" s="29"/>
      <c r="PDJ261" s="29"/>
      <c r="PDK261" s="29"/>
      <c r="PDL261" s="29"/>
      <c r="PDM261" s="29"/>
      <c r="PDN261" s="29"/>
      <c r="PDO261" s="29"/>
      <c r="PDP261" s="29"/>
      <c r="PDQ261" s="29"/>
      <c r="PDR261" s="29"/>
      <c r="PDS261" s="29"/>
      <c r="PDT261" s="29"/>
      <c r="PDU261" s="29"/>
      <c r="PDV261" s="29"/>
      <c r="PDW261" s="29"/>
      <c r="PDX261" s="29"/>
      <c r="PDY261" s="29"/>
      <c r="PDZ261" s="29"/>
      <c r="PEA261" s="29"/>
      <c r="PEB261" s="29"/>
      <c r="PEC261" s="29"/>
      <c r="PED261" s="29"/>
      <c r="PEE261" s="29"/>
      <c r="PEF261" s="29"/>
      <c r="PEG261" s="29"/>
      <c r="PEH261" s="29"/>
      <c r="PEI261" s="29"/>
      <c r="PEJ261" s="29"/>
      <c r="PEK261" s="29"/>
      <c r="PEL261" s="29"/>
      <c r="PEM261" s="29"/>
      <c r="PEN261" s="29"/>
      <c r="PEO261" s="29"/>
      <c r="PEP261" s="29"/>
      <c r="PEQ261" s="29"/>
      <c r="PER261" s="29"/>
      <c r="PES261" s="29"/>
      <c r="PET261" s="29"/>
      <c r="PEU261" s="29"/>
      <c r="PEV261" s="29"/>
      <c r="PEW261" s="29"/>
      <c r="PEX261" s="29"/>
      <c r="PEY261" s="29"/>
      <c r="PEZ261" s="29"/>
      <c r="PFA261" s="29"/>
      <c r="PFB261" s="29"/>
      <c r="PFC261" s="29"/>
      <c r="PFD261" s="29"/>
      <c r="PFE261" s="29"/>
      <c r="PFF261" s="29"/>
      <c r="PFG261" s="29"/>
      <c r="PFH261" s="29"/>
      <c r="PFI261" s="29"/>
      <c r="PFJ261" s="29"/>
      <c r="PFK261" s="29"/>
      <c r="PFL261" s="29"/>
      <c r="PFM261" s="29"/>
      <c r="PFN261" s="29"/>
      <c r="PFO261" s="29"/>
      <c r="PFP261" s="29"/>
      <c r="PFQ261" s="29"/>
      <c r="PFR261" s="29"/>
      <c r="PFS261" s="29"/>
      <c r="PFT261" s="29"/>
      <c r="PFU261" s="29"/>
      <c r="PFV261" s="29"/>
      <c r="PFW261" s="29"/>
      <c r="PFX261" s="29"/>
      <c r="PFY261" s="29"/>
      <c r="PFZ261" s="29"/>
      <c r="PGA261" s="29"/>
      <c r="PGB261" s="29"/>
      <c r="PGC261" s="29"/>
      <c r="PGD261" s="29"/>
      <c r="PGE261" s="29"/>
      <c r="PGF261" s="29"/>
      <c r="PGG261" s="29"/>
      <c r="PGH261" s="29"/>
      <c r="PGI261" s="29"/>
      <c r="PGJ261" s="29"/>
      <c r="PGK261" s="29"/>
      <c r="PGL261" s="29"/>
      <c r="PGM261" s="29"/>
      <c r="PGN261" s="29"/>
      <c r="PGO261" s="29"/>
      <c r="PGP261" s="29"/>
      <c r="PGQ261" s="29"/>
      <c r="PGR261" s="29"/>
      <c r="PGS261" s="29"/>
      <c r="PGT261" s="29"/>
      <c r="PGU261" s="29"/>
      <c r="PGV261" s="29"/>
      <c r="PGW261" s="29"/>
      <c r="PGX261" s="29"/>
      <c r="PGY261" s="29"/>
      <c r="PGZ261" s="29"/>
      <c r="PHA261" s="29"/>
      <c r="PHB261" s="29"/>
      <c r="PHC261" s="29"/>
      <c r="PHD261" s="29"/>
      <c r="PHE261" s="29"/>
      <c r="PHF261" s="29"/>
      <c r="PHG261" s="29"/>
      <c r="PHH261" s="29"/>
      <c r="PHI261" s="29"/>
      <c r="PHJ261" s="29"/>
      <c r="PHK261" s="29"/>
      <c r="PHL261" s="29"/>
      <c r="PHM261" s="29"/>
      <c r="PHN261" s="29"/>
      <c r="PHO261" s="29"/>
      <c r="PHP261" s="29"/>
      <c r="PHQ261" s="29"/>
      <c r="PHR261" s="29"/>
      <c r="PHS261" s="29"/>
      <c r="PHT261" s="29"/>
      <c r="PHU261" s="29"/>
      <c r="PHV261" s="29"/>
      <c r="PHW261" s="29"/>
      <c r="PHX261" s="29"/>
      <c r="PHY261" s="29"/>
      <c r="PHZ261" s="29"/>
      <c r="PIA261" s="29"/>
      <c r="PIB261" s="29"/>
      <c r="PIC261" s="29"/>
      <c r="PID261" s="29"/>
      <c r="PIE261" s="29"/>
      <c r="PIF261" s="29"/>
      <c r="PIG261" s="29"/>
      <c r="PIH261" s="29"/>
      <c r="PII261" s="29"/>
      <c r="PIJ261" s="29"/>
      <c r="PIK261" s="29"/>
      <c r="PIL261" s="29"/>
      <c r="PIM261" s="29"/>
      <c r="PIN261" s="29"/>
      <c r="PIO261" s="29"/>
      <c r="PIP261" s="29"/>
      <c r="PIQ261" s="29"/>
      <c r="PIR261" s="29"/>
      <c r="PIS261" s="29"/>
      <c r="PIT261" s="29"/>
      <c r="PIU261" s="29"/>
      <c r="PIV261" s="29"/>
      <c r="PIW261" s="29"/>
      <c r="PIX261" s="29"/>
      <c r="PIY261" s="29"/>
      <c r="PIZ261" s="29"/>
      <c r="PJA261" s="29"/>
      <c r="PJB261" s="29"/>
      <c r="PJC261" s="29"/>
      <c r="PJD261" s="29"/>
      <c r="PJE261" s="29"/>
      <c r="PJF261" s="29"/>
      <c r="PJG261" s="29"/>
      <c r="PJH261" s="29"/>
      <c r="PJI261" s="29"/>
      <c r="PJJ261" s="29"/>
      <c r="PJK261" s="29"/>
      <c r="PJL261" s="29"/>
      <c r="PJM261" s="29"/>
      <c r="PJN261" s="29"/>
      <c r="PJO261" s="29"/>
      <c r="PJP261" s="29"/>
      <c r="PJQ261" s="29"/>
      <c r="PJR261" s="29"/>
      <c r="PJS261" s="29"/>
      <c r="PJT261" s="29"/>
      <c r="PJU261" s="29"/>
      <c r="PJV261" s="29"/>
      <c r="PJW261" s="29"/>
      <c r="PJX261" s="29"/>
      <c r="PJY261" s="29"/>
      <c r="PJZ261" s="29"/>
      <c r="PKA261" s="29"/>
      <c r="PKB261" s="29"/>
      <c r="PKC261" s="29"/>
      <c r="PKD261" s="29"/>
      <c r="PKE261" s="29"/>
      <c r="PKF261" s="29"/>
      <c r="PKG261" s="29"/>
      <c r="PKH261" s="29"/>
      <c r="PKI261" s="29"/>
      <c r="PKJ261" s="29"/>
      <c r="PKK261" s="29"/>
      <c r="PKL261" s="29"/>
      <c r="PKM261" s="29"/>
      <c r="PKN261" s="29"/>
      <c r="PKO261" s="29"/>
      <c r="PKP261" s="29"/>
      <c r="PKQ261" s="29"/>
      <c r="PKR261" s="29"/>
      <c r="PKS261" s="29"/>
      <c r="PKT261" s="29"/>
      <c r="PKU261" s="29"/>
      <c r="PKV261" s="29"/>
      <c r="PKW261" s="29"/>
      <c r="PKX261" s="29"/>
      <c r="PKY261" s="29"/>
      <c r="PKZ261" s="29"/>
      <c r="PLA261" s="29"/>
      <c r="PLB261" s="29"/>
      <c r="PLC261" s="29"/>
      <c r="PLD261" s="29"/>
      <c r="PLE261" s="29"/>
      <c r="PLF261" s="29"/>
      <c r="PLG261" s="29"/>
      <c r="PLH261" s="29"/>
      <c r="PLI261" s="29"/>
      <c r="PLJ261" s="29"/>
      <c r="PLK261" s="29"/>
      <c r="PLL261" s="29"/>
      <c r="PLM261" s="29"/>
      <c r="PLN261" s="29"/>
      <c r="PLO261" s="29"/>
      <c r="PLP261" s="29"/>
      <c r="PLQ261" s="29"/>
      <c r="PLR261" s="29"/>
      <c r="PLS261" s="29"/>
      <c r="PLT261" s="29"/>
      <c r="PLU261" s="29"/>
      <c r="PLV261" s="29"/>
      <c r="PLW261" s="29"/>
      <c r="PLX261" s="29"/>
      <c r="PLY261" s="29"/>
      <c r="PLZ261" s="29"/>
      <c r="PMA261" s="29"/>
      <c r="PMB261" s="29"/>
      <c r="PMC261" s="29"/>
      <c r="PMD261" s="29"/>
      <c r="PME261" s="29"/>
      <c r="PMF261" s="29"/>
      <c r="PMG261" s="29"/>
      <c r="PMH261" s="29"/>
      <c r="PMI261" s="29"/>
      <c r="PMJ261" s="29"/>
      <c r="PMK261" s="29"/>
      <c r="PML261" s="29"/>
      <c r="PMM261" s="29"/>
      <c r="PMN261" s="29"/>
      <c r="PMO261" s="29"/>
      <c r="PMP261" s="29"/>
      <c r="PMQ261" s="29"/>
      <c r="PMR261" s="29"/>
      <c r="PMS261" s="29"/>
      <c r="PMT261" s="29"/>
      <c r="PMU261" s="29"/>
      <c r="PMV261" s="29"/>
      <c r="PMW261" s="29"/>
      <c r="PMX261" s="29"/>
      <c r="PMY261" s="29"/>
      <c r="PMZ261" s="29"/>
      <c r="PNA261" s="29"/>
      <c r="PNB261" s="29"/>
      <c r="PNC261" s="29"/>
      <c r="PND261" s="29"/>
      <c r="PNE261" s="29"/>
      <c r="PNF261" s="29"/>
      <c r="PNG261" s="29"/>
      <c r="PNH261" s="29"/>
      <c r="PNI261" s="29"/>
      <c r="PNJ261" s="29"/>
      <c r="PNK261" s="29"/>
      <c r="PNL261" s="29"/>
      <c r="PNM261" s="29"/>
      <c r="PNN261" s="29"/>
      <c r="PNO261" s="29"/>
      <c r="PNP261" s="29"/>
      <c r="PNQ261" s="29"/>
      <c r="PNR261" s="29"/>
      <c r="PNS261" s="29"/>
      <c r="PNT261" s="29"/>
      <c r="PNU261" s="29"/>
      <c r="PNV261" s="29"/>
      <c r="PNW261" s="29"/>
      <c r="PNX261" s="29"/>
      <c r="PNY261" s="29"/>
      <c r="PNZ261" s="29"/>
      <c r="POA261" s="29"/>
      <c r="POB261" s="29"/>
      <c r="POC261" s="29"/>
      <c r="POD261" s="29"/>
      <c r="POE261" s="29"/>
      <c r="POF261" s="29"/>
      <c r="POG261" s="29"/>
      <c r="POH261" s="29"/>
      <c r="POI261" s="29"/>
      <c r="POJ261" s="29"/>
      <c r="POK261" s="29"/>
      <c r="POL261" s="29"/>
      <c r="POM261" s="29"/>
      <c r="PON261" s="29"/>
      <c r="POO261" s="29"/>
      <c r="POP261" s="29"/>
      <c r="POQ261" s="29"/>
      <c r="POR261" s="29"/>
      <c r="POS261" s="29"/>
      <c r="POT261" s="29"/>
      <c r="POU261" s="29"/>
      <c r="POV261" s="29"/>
      <c r="POW261" s="29"/>
      <c r="POX261" s="29"/>
      <c r="POY261" s="29"/>
      <c r="POZ261" s="29"/>
      <c r="PPA261" s="29"/>
      <c r="PPB261" s="29"/>
      <c r="PPC261" s="29"/>
      <c r="PPD261" s="29"/>
      <c r="PPE261" s="29"/>
      <c r="PPF261" s="29"/>
      <c r="PPG261" s="29"/>
      <c r="PPH261" s="29"/>
      <c r="PPI261" s="29"/>
      <c r="PPJ261" s="29"/>
      <c r="PPK261" s="29"/>
      <c r="PPL261" s="29"/>
      <c r="PPM261" s="29"/>
      <c r="PPN261" s="29"/>
      <c r="PPO261" s="29"/>
      <c r="PPP261" s="29"/>
      <c r="PPQ261" s="29"/>
      <c r="PPR261" s="29"/>
      <c r="PPS261" s="29"/>
      <c r="PPT261" s="29"/>
      <c r="PPU261" s="29"/>
      <c r="PPV261" s="29"/>
      <c r="PPW261" s="29"/>
      <c r="PPX261" s="29"/>
      <c r="PPY261" s="29"/>
      <c r="PPZ261" s="29"/>
      <c r="PQA261" s="29"/>
      <c r="PQB261" s="29"/>
      <c r="PQC261" s="29"/>
      <c r="PQD261" s="29"/>
      <c r="PQE261" s="29"/>
      <c r="PQF261" s="29"/>
      <c r="PQG261" s="29"/>
      <c r="PQH261" s="29"/>
      <c r="PQI261" s="29"/>
      <c r="PQJ261" s="29"/>
      <c r="PQK261" s="29"/>
      <c r="PQL261" s="29"/>
      <c r="PQM261" s="29"/>
      <c r="PQN261" s="29"/>
      <c r="PQO261" s="29"/>
      <c r="PQP261" s="29"/>
      <c r="PQQ261" s="29"/>
      <c r="PQR261" s="29"/>
      <c r="PQS261" s="29"/>
      <c r="PQT261" s="29"/>
      <c r="PQU261" s="29"/>
      <c r="PQV261" s="29"/>
      <c r="PQW261" s="29"/>
      <c r="PQX261" s="29"/>
      <c r="PQY261" s="29"/>
      <c r="PQZ261" s="29"/>
      <c r="PRA261" s="29"/>
      <c r="PRB261" s="29"/>
      <c r="PRC261" s="29"/>
      <c r="PRD261" s="29"/>
      <c r="PRE261" s="29"/>
      <c r="PRF261" s="29"/>
      <c r="PRG261" s="29"/>
      <c r="PRH261" s="29"/>
      <c r="PRI261" s="29"/>
      <c r="PRJ261" s="29"/>
      <c r="PRK261" s="29"/>
      <c r="PRL261" s="29"/>
      <c r="PRM261" s="29"/>
      <c r="PRN261" s="29"/>
      <c r="PRO261" s="29"/>
      <c r="PRP261" s="29"/>
      <c r="PRQ261" s="29"/>
      <c r="PRR261" s="29"/>
      <c r="PRS261" s="29"/>
      <c r="PRT261" s="29"/>
      <c r="PRU261" s="29"/>
      <c r="PRV261" s="29"/>
      <c r="PRW261" s="29"/>
      <c r="PRX261" s="29"/>
      <c r="PRY261" s="29"/>
      <c r="PRZ261" s="29"/>
      <c r="PSA261" s="29"/>
      <c r="PSB261" s="29"/>
      <c r="PSC261" s="29"/>
      <c r="PSD261" s="29"/>
      <c r="PSE261" s="29"/>
      <c r="PSF261" s="29"/>
      <c r="PSG261" s="29"/>
      <c r="PSH261" s="29"/>
      <c r="PSI261" s="29"/>
      <c r="PSJ261" s="29"/>
      <c r="PSK261" s="29"/>
      <c r="PSL261" s="29"/>
      <c r="PSM261" s="29"/>
      <c r="PSN261" s="29"/>
      <c r="PSO261" s="29"/>
      <c r="PSP261" s="29"/>
      <c r="PSQ261" s="29"/>
      <c r="PSR261" s="29"/>
      <c r="PSS261" s="29"/>
      <c r="PST261" s="29"/>
      <c r="PSU261" s="29"/>
      <c r="PSV261" s="29"/>
      <c r="PSW261" s="29"/>
      <c r="PSX261" s="29"/>
      <c r="PSY261" s="29"/>
      <c r="PSZ261" s="29"/>
      <c r="PTA261" s="29"/>
      <c r="PTB261" s="29"/>
      <c r="PTC261" s="29"/>
      <c r="PTD261" s="29"/>
      <c r="PTE261" s="29"/>
      <c r="PTF261" s="29"/>
      <c r="PTG261" s="29"/>
      <c r="PTH261" s="29"/>
      <c r="PTI261" s="29"/>
      <c r="PTJ261" s="29"/>
      <c r="PTK261" s="29"/>
      <c r="PTL261" s="29"/>
      <c r="PTM261" s="29"/>
      <c r="PTN261" s="29"/>
      <c r="PTO261" s="29"/>
      <c r="PTP261" s="29"/>
      <c r="PTQ261" s="29"/>
      <c r="PTR261" s="29"/>
      <c r="PTS261" s="29"/>
      <c r="PTT261" s="29"/>
      <c r="PTU261" s="29"/>
      <c r="PTV261" s="29"/>
      <c r="PTW261" s="29"/>
      <c r="PTX261" s="29"/>
      <c r="PTY261" s="29"/>
      <c r="PTZ261" s="29"/>
      <c r="PUA261" s="29"/>
      <c r="PUB261" s="29"/>
      <c r="PUC261" s="29"/>
      <c r="PUD261" s="29"/>
      <c r="PUE261" s="29"/>
      <c r="PUF261" s="29"/>
      <c r="PUG261" s="29"/>
      <c r="PUH261" s="29"/>
      <c r="PUI261" s="29"/>
      <c r="PUJ261" s="29"/>
      <c r="PUK261" s="29"/>
      <c r="PUL261" s="29"/>
      <c r="PUM261" s="29"/>
      <c r="PUN261" s="29"/>
      <c r="PUO261" s="29"/>
      <c r="PUP261" s="29"/>
      <c r="PUQ261" s="29"/>
      <c r="PUR261" s="29"/>
      <c r="PUS261" s="29"/>
      <c r="PUT261" s="29"/>
      <c r="PUU261" s="29"/>
      <c r="PUV261" s="29"/>
      <c r="PUW261" s="29"/>
      <c r="PUX261" s="29"/>
      <c r="PUY261" s="29"/>
      <c r="PUZ261" s="29"/>
      <c r="PVA261" s="29"/>
      <c r="PVB261" s="29"/>
      <c r="PVC261" s="29"/>
      <c r="PVD261" s="29"/>
      <c r="PVE261" s="29"/>
      <c r="PVF261" s="29"/>
      <c r="PVG261" s="29"/>
      <c r="PVH261" s="29"/>
      <c r="PVI261" s="29"/>
      <c r="PVJ261" s="29"/>
      <c r="PVK261" s="29"/>
      <c r="PVL261" s="29"/>
      <c r="PVM261" s="29"/>
      <c r="PVN261" s="29"/>
      <c r="PVO261" s="29"/>
      <c r="PVP261" s="29"/>
      <c r="PVQ261" s="29"/>
      <c r="PVR261" s="29"/>
      <c r="PVS261" s="29"/>
      <c r="PVT261" s="29"/>
      <c r="PVU261" s="29"/>
      <c r="PVV261" s="29"/>
      <c r="PVW261" s="29"/>
      <c r="PVX261" s="29"/>
      <c r="PVY261" s="29"/>
      <c r="PVZ261" s="29"/>
      <c r="PWA261" s="29"/>
      <c r="PWB261" s="29"/>
      <c r="PWC261" s="29"/>
      <c r="PWD261" s="29"/>
      <c r="PWE261" s="29"/>
      <c r="PWF261" s="29"/>
      <c r="PWG261" s="29"/>
      <c r="PWH261" s="29"/>
      <c r="PWI261" s="29"/>
      <c r="PWJ261" s="29"/>
      <c r="PWK261" s="29"/>
      <c r="PWL261" s="29"/>
      <c r="PWM261" s="29"/>
      <c r="PWN261" s="29"/>
      <c r="PWO261" s="29"/>
      <c r="PWP261" s="29"/>
      <c r="PWQ261" s="29"/>
      <c r="PWR261" s="29"/>
      <c r="PWS261" s="29"/>
      <c r="PWT261" s="29"/>
      <c r="PWU261" s="29"/>
      <c r="PWV261" s="29"/>
      <c r="PWW261" s="29"/>
      <c r="PWX261" s="29"/>
      <c r="PWY261" s="29"/>
      <c r="PWZ261" s="29"/>
      <c r="PXA261" s="29"/>
      <c r="PXB261" s="29"/>
      <c r="PXC261" s="29"/>
      <c r="PXD261" s="29"/>
      <c r="PXE261" s="29"/>
      <c r="PXF261" s="29"/>
      <c r="PXG261" s="29"/>
      <c r="PXH261" s="29"/>
      <c r="PXI261" s="29"/>
      <c r="PXJ261" s="29"/>
      <c r="PXK261" s="29"/>
      <c r="PXL261" s="29"/>
      <c r="PXM261" s="29"/>
      <c r="PXN261" s="29"/>
      <c r="PXO261" s="29"/>
      <c r="PXP261" s="29"/>
      <c r="PXQ261" s="29"/>
      <c r="PXR261" s="29"/>
      <c r="PXS261" s="29"/>
      <c r="PXT261" s="29"/>
      <c r="PXU261" s="29"/>
      <c r="PXV261" s="29"/>
      <c r="PXW261" s="29"/>
      <c r="PXX261" s="29"/>
      <c r="PXY261" s="29"/>
      <c r="PXZ261" s="29"/>
      <c r="PYA261" s="29"/>
      <c r="PYB261" s="29"/>
      <c r="PYC261" s="29"/>
      <c r="PYD261" s="29"/>
      <c r="PYE261" s="29"/>
      <c r="PYF261" s="29"/>
      <c r="PYG261" s="29"/>
      <c r="PYH261" s="29"/>
      <c r="PYI261" s="29"/>
      <c r="PYJ261" s="29"/>
      <c r="PYK261" s="29"/>
      <c r="PYL261" s="29"/>
      <c r="PYM261" s="29"/>
      <c r="PYN261" s="29"/>
      <c r="PYO261" s="29"/>
      <c r="PYP261" s="29"/>
      <c r="PYQ261" s="29"/>
      <c r="PYR261" s="29"/>
      <c r="PYS261" s="29"/>
      <c r="PYT261" s="29"/>
      <c r="PYU261" s="29"/>
      <c r="PYV261" s="29"/>
      <c r="PYW261" s="29"/>
      <c r="PYX261" s="29"/>
      <c r="PYY261" s="29"/>
      <c r="PYZ261" s="29"/>
      <c r="PZA261" s="29"/>
      <c r="PZB261" s="29"/>
      <c r="PZC261" s="29"/>
      <c r="PZD261" s="29"/>
      <c r="PZE261" s="29"/>
      <c r="PZF261" s="29"/>
      <c r="PZG261" s="29"/>
      <c r="PZH261" s="29"/>
      <c r="PZI261" s="29"/>
      <c r="PZJ261" s="29"/>
      <c r="PZK261" s="29"/>
      <c r="PZL261" s="29"/>
      <c r="PZM261" s="29"/>
      <c r="PZN261" s="29"/>
      <c r="PZO261" s="29"/>
      <c r="PZP261" s="29"/>
      <c r="PZQ261" s="29"/>
      <c r="PZR261" s="29"/>
      <c r="PZS261" s="29"/>
      <c r="PZT261" s="29"/>
      <c r="PZU261" s="29"/>
      <c r="PZV261" s="29"/>
      <c r="PZW261" s="29"/>
      <c r="PZX261" s="29"/>
      <c r="PZY261" s="29"/>
      <c r="PZZ261" s="29"/>
      <c r="QAA261" s="29"/>
      <c r="QAB261" s="29"/>
      <c r="QAC261" s="29"/>
      <c r="QAD261" s="29"/>
      <c r="QAE261" s="29"/>
      <c r="QAF261" s="29"/>
      <c r="QAG261" s="29"/>
      <c r="QAH261" s="29"/>
      <c r="QAI261" s="29"/>
      <c r="QAJ261" s="29"/>
      <c r="QAK261" s="29"/>
      <c r="QAL261" s="29"/>
      <c r="QAM261" s="29"/>
      <c r="QAN261" s="29"/>
      <c r="QAO261" s="29"/>
      <c r="QAP261" s="29"/>
      <c r="QAQ261" s="29"/>
      <c r="QAR261" s="29"/>
      <c r="QAS261" s="29"/>
      <c r="QAT261" s="29"/>
      <c r="QAU261" s="29"/>
      <c r="QAV261" s="29"/>
      <c r="QAW261" s="29"/>
      <c r="QAX261" s="29"/>
      <c r="QAY261" s="29"/>
      <c r="QAZ261" s="29"/>
      <c r="QBA261" s="29"/>
      <c r="QBB261" s="29"/>
      <c r="QBC261" s="29"/>
      <c r="QBD261" s="29"/>
      <c r="QBE261" s="29"/>
      <c r="QBF261" s="29"/>
      <c r="QBG261" s="29"/>
      <c r="QBH261" s="29"/>
      <c r="QBI261" s="29"/>
      <c r="QBJ261" s="29"/>
      <c r="QBK261" s="29"/>
      <c r="QBL261" s="29"/>
      <c r="QBM261" s="29"/>
      <c r="QBN261" s="29"/>
      <c r="QBO261" s="29"/>
      <c r="QBP261" s="29"/>
      <c r="QBQ261" s="29"/>
      <c r="QBR261" s="29"/>
      <c r="QBS261" s="29"/>
      <c r="QBT261" s="29"/>
      <c r="QBU261" s="29"/>
      <c r="QBV261" s="29"/>
      <c r="QBW261" s="29"/>
      <c r="QBX261" s="29"/>
      <c r="QBY261" s="29"/>
      <c r="QBZ261" s="29"/>
      <c r="QCA261" s="29"/>
      <c r="QCB261" s="29"/>
      <c r="QCC261" s="29"/>
      <c r="QCD261" s="29"/>
      <c r="QCE261" s="29"/>
      <c r="QCF261" s="29"/>
      <c r="QCG261" s="29"/>
      <c r="QCH261" s="29"/>
      <c r="QCI261" s="29"/>
      <c r="QCJ261" s="29"/>
      <c r="QCK261" s="29"/>
      <c r="QCL261" s="29"/>
      <c r="QCM261" s="29"/>
      <c r="QCN261" s="29"/>
      <c r="QCO261" s="29"/>
      <c r="QCP261" s="29"/>
      <c r="QCQ261" s="29"/>
      <c r="QCR261" s="29"/>
      <c r="QCS261" s="29"/>
      <c r="QCT261" s="29"/>
      <c r="QCU261" s="29"/>
      <c r="QCV261" s="29"/>
      <c r="QCW261" s="29"/>
      <c r="QCX261" s="29"/>
      <c r="QCY261" s="29"/>
      <c r="QCZ261" s="29"/>
      <c r="QDA261" s="29"/>
      <c r="QDB261" s="29"/>
      <c r="QDC261" s="29"/>
      <c r="QDD261" s="29"/>
      <c r="QDE261" s="29"/>
      <c r="QDF261" s="29"/>
      <c r="QDG261" s="29"/>
      <c r="QDH261" s="29"/>
      <c r="QDI261" s="29"/>
      <c r="QDJ261" s="29"/>
      <c r="QDK261" s="29"/>
      <c r="QDL261" s="29"/>
      <c r="QDM261" s="29"/>
      <c r="QDN261" s="29"/>
      <c r="QDO261" s="29"/>
      <c r="QDP261" s="29"/>
      <c r="QDQ261" s="29"/>
      <c r="QDR261" s="29"/>
      <c r="QDS261" s="29"/>
      <c r="QDT261" s="29"/>
      <c r="QDU261" s="29"/>
      <c r="QDV261" s="29"/>
      <c r="QDW261" s="29"/>
      <c r="QDX261" s="29"/>
      <c r="QDY261" s="29"/>
      <c r="QDZ261" s="29"/>
      <c r="QEA261" s="29"/>
      <c r="QEB261" s="29"/>
      <c r="QEC261" s="29"/>
      <c r="QED261" s="29"/>
      <c r="QEE261" s="29"/>
      <c r="QEF261" s="29"/>
      <c r="QEG261" s="29"/>
      <c r="QEH261" s="29"/>
      <c r="QEI261" s="29"/>
      <c r="QEJ261" s="29"/>
      <c r="QEK261" s="29"/>
      <c r="QEL261" s="29"/>
      <c r="QEM261" s="29"/>
      <c r="QEN261" s="29"/>
      <c r="QEO261" s="29"/>
      <c r="QEP261" s="29"/>
      <c r="QEQ261" s="29"/>
      <c r="QER261" s="29"/>
      <c r="QES261" s="29"/>
      <c r="QET261" s="29"/>
      <c r="QEU261" s="29"/>
      <c r="QEV261" s="29"/>
      <c r="QEW261" s="29"/>
      <c r="QEX261" s="29"/>
      <c r="QEY261" s="29"/>
      <c r="QEZ261" s="29"/>
      <c r="QFA261" s="29"/>
      <c r="QFB261" s="29"/>
      <c r="QFC261" s="29"/>
      <c r="QFD261" s="29"/>
      <c r="QFE261" s="29"/>
      <c r="QFF261" s="29"/>
      <c r="QFG261" s="29"/>
      <c r="QFH261" s="29"/>
      <c r="QFI261" s="29"/>
      <c r="QFJ261" s="29"/>
      <c r="QFK261" s="29"/>
      <c r="QFL261" s="29"/>
      <c r="QFM261" s="29"/>
      <c r="QFN261" s="29"/>
      <c r="QFO261" s="29"/>
      <c r="QFP261" s="29"/>
      <c r="QFQ261" s="29"/>
      <c r="QFR261" s="29"/>
      <c r="QFS261" s="29"/>
      <c r="QFT261" s="29"/>
      <c r="QFU261" s="29"/>
      <c r="QFV261" s="29"/>
      <c r="QFW261" s="29"/>
      <c r="QFX261" s="29"/>
      <c r="QFY261" s="29"/>
      <c r="QFZ261" s="29"/>
      <c r="QGA261" s="29"/>
      <c r="QGB261" s="29"/>
      <c r="QGC261" s="29"/>
      <c r="QGD261" s="29"/>
      <c r="QGE261" s="29"/>
      <c r="QGF261" s="29"/>
      <c r="QGG261" s="29"/>
      <c r="QGH261" s="29"/>
      <c r="QGI261" s="29"/>
      <c r="QGJ261" s="29"/>
      <c r="QGK261" s="29"/>
      <c r="QGL261" s="29"/>
      <c r="QGM261" s="29"/>
      <c r="QGN261" s="29"/>
      <c r="QGO261" s="29"/>
      <c r="QGP261" s="29"/>
      <c r="QGQ261" s="29"/>
      <c r="QGR261" s="29"/>
      <c r="QGS261" s="29"/>
      <c r="QGT261" s="29"/>
      <c r="QGU261" s="29"/>
      <c r="QGV261" s="29"/>
      <c r="QGW261" s="29"/>
      <c r="QGX261" s="29"/>
      <c r="QGY261" s="29"/>
      <c r="QGZ261" s="29"/>
      <c r="QHA261" s="29"/>
      <c r="QHB261" s="29"/>
      <c r="QHC261" s="29"/>
      <c r="QHD261" s="29"/>
      <c r="QHE261" s="29"/>
      <c r="QHF261" s="29"/>
      <c r="QHG261" s="29"/>
      <c r="QHH261" s="29"/>
      <c r="QHI261" s="29"/>
      <c r="QHJ261" s="29"/>
      <c r="QHK261" s="29"/>
      <c r="QHL261" s="29"/>
      <c r="QHM261" s="29"/>
      <c r="QHN261" s="29"/>
      <c r="QHO261" s="29"/>
      <c r="QHP261" s="29"/>
      <c r="QHQ261" s="29"/>
      <c r="QHR261" s="29"/>
      <c r="QHS261" s="29"/>
      <c r="QHT261" s="29"/>
      <c r="QHU261" s="29"/>
      <c r="QHV261" s="29"/>
      <c r="QHW261" s="29"/>
      <c r="QHX261" s="29"/>
      <c r="QHY261" s="29"/>
      <c r="QHZ261" s="29"/>
      <c r="QIA261" s="29"/>
      <c r="QIB261" s="29"/>
      <c r="QIC261" s="29"/>
      <c r="QID261" s="29"/>
      <c r="QIE261" s="29"/>
      <c r="QIF261" s="29"/>
      <c r="QIG261" s="29"/>
      <c r="QIH261" s="29"/>
      <c r="QII261" s="29"/>
      <c r="QIJ261" s="29"/>
      <c r="QIK261" s="29"/>
      <c r="QIL261" s="29"/>
      <c r="QIM261" s="29"/>
      <c r="QIN261" s="29"/>
      <c r="QIO261" s="29"/>
      <c r="QIP261" s="29"/>
      <c r="QIQ261" s="29"/>
      <c r="QIR261" s="29"/>
      <c r="QIS261" s="29"/>
      <c r="QIT261" s="29"/>
      <c r="QIU261" s="29"/>
      <c r="QIV261" s="29"/>
      <c r="QIW261" s="29"/>
      <c r="QIX261" s="29"/>
      <c r="QIY261" s="29"/>
      <c r="QIZ261" s="29"/>
      <c r="QJA261" s="29"/>
      <c r="QJB261" s="29"/>
      <c r="QJC261" s="29"/>
      <c r="QJD261" s="29"/>
      <c r="QJE261" s="29"/>
      <c r="QJF261" s="29"/>
      <c r="QJG261" s="29"/>
      <c r="QJH261" s="29"/>
      <c r="QJI261" s="29"/>
      <c r="QJJ261" s="29"/>
      <c r="QJK261" s="29"/>
      <c r="QJL261" s="29"/>
      <c r="QJM261" s="29"/>
      <c r="QJN261" s="29"/>
      <c r="QJO261" s="29"/>
      <c r="QJP261" s="29"/>
      <c r="QJQ261" s="29"/>
      <c r="QJR261" s="29"/>
      <c r="QJS261" s="29"/>
      <c r="QJT261" s="29"/>
      <c r="QJU261" s="29"/>
      <c r="QJV261" s="29"/>
      <c r="QJW261" s="29"/>
      <c r="QJX261" s="29"/>
      <c r="QJY261" s="29"/>
      <c r="QJZ261" s="29"/>
      <c r="QKA261" s="29"/>
      <c r="QKB261" s="29"/>
      <c r="QKC261" s="29"/>
      <c r="QKD261" s="29"/>
      <c r="QKE261" s="29"/>
      <c r="QKF261" s="29"/>
      <c r="QKG261" s="29"/>
      <c r="QKH261" s="29"/>
      <c r="QKI261" s="29"/>
      <c r="QKJ261" s="29"/>
      <c r="QKK261" s="29"/>
      <c r="QKL261" s="29"/>
      <c r="QKM261" s="29"/>
      <c r="QKN261" s="29"/>
      <c r="QKO261" s="29"/>
      <c r="QKP261" s="29"/>
      <c r="QKQ261" s="29"/>
      <c r="QKR261" s="29"/>
      <c r="QKS261" s="29"/>
      <c r="QKT261" s="29"/>
      <c r="QKU261" s="29"/>
      <c r="QKV261" s="29"/>
      <c r="QKW261" s="29"/>
      <c r="QKX261" s="29"/>
      <c r="QKY261" s="29"/>
      <c r="QKZ261" s="29"/>
      <c r="QLA261" s="29"/>
      <c r="QLB261" s="29"/>
      <c r="QLC261" s="29"/>
      <c r="QLD261" s="29"/>
      <c r="QLE261" s="29"/>
      <c r="QLF261" s="29"/>
      <c r="QLG261" s="29"/>
      <c r="QLH261" s="29"/>
      <c r="QLI261" s="29"/>
      <c r="QLJ261" s="29"/>
      <c r="QLK261" s="29"/>
      <c r="QLL261" s="29"/>
      <c r="QLM261" s="29"/>
      <c r="QLN261" s="29"/>
      <c r="QLO261" s="29"/>
      <c r="QLP261" s="29"/>
      <c r="QLQ261" s="29"/>
      <c r="QLR261" s="29"/>
      <c r="QLS261" s="29"/>
      <c r="QLT261" s="29"/>
      <c r="QLU261" s="29"/>
      <c r="QLV261" s="29"/>
      <c r="QLW261" s="29"/>
      <c r="QLX261" s="29"/>
      <c r="QLY261" s="29"/>
      <c r="QLZ261" s="29"/>
      <c r="QMA261" s="29"/>
      <c r="QMB261" s="29"/>
      <c r="QMC261" s="29"/>
      <c r="QMD261" s="29"/>
      <c r="QME261" s="29"/>
      <c r="QMF261" s="29"/>
      <c r="QMG261" s="29"/>
      <c r="QMH261" s="29"/>
      <c r="QMI261" s="29"/>
      <c r="QMJ261" s="29"/>
      <c r="QMK261" s="29"/>
      <c r="QML261" s="29"/>
      <c r="QMM261" s="29"/>
      <c r="QMN261" s="29"/>
      <c r="QMO261" s="29"/>
      <c r="QMP261" s="29"/>
      <c r="QMQ261" s="29"/>
      <c r="QMR261" s="29"/>
      <c r="QMS261" s="29"/>
      <c r="QMT261" s="29"/>
      <c r="QMU261" s="29"/>
      <c r="QMV261" s="29"/>
      <c r="QMW261" s="29"/>
      <c r="QMX261" s="29"/>
      <c r="QMY261" s="29"/>
      <c r="QMZ261" s="29"/>
      <c r="QNA261" s="29"/>
      <c r="QNB261" s="29"/>
      <c r="QNC261" s="29"/>
      <c r="QND261" s="29"/>
      <c r="QNE261" s="29"/>
      <c r="QNF261" s="29"/>
      <c r="QNG261" s="29"/>
      <c r="QNH261" s="29"/>
      <c r="QNI261" s="29"/>
      <c r="QNJ261" s="29"/>
      <c r="QNK261" s="29"/>
      <c r="QNL261" s="29"/>
      <c r="QNM261" s="29"/>
      <c r="QNN261" s="29"/>
      <c r="QNO261" s="29"/>
      <c r="QNP261" s="29"/>
      <c r="QNQ261" s="29"/>
      <c r="QNR261" s="29"/>
      <c r="QNS261" s="29"/>
      <c r="QNT261" s="29"/>
      <c r="QNU261" s="29"/>
      <c r="QNV261" s="29"/>
      <c r="QNW261" s="29"/>
      <c r="QNX261" s="29"/>
      <c r="QNY261" s="29"/>
      <c r="QNZ261" s="29"/>
      <c r="QOA261" s="29"/>
      <c r="QOB261" s="29"/>
      <c r="QOC261" s="29"/>
      <c r="QOD261" s="29"/>
      <c r="QOE261" s="29"/>
      <c r="QOF261" s="29"/>
      <c r="QOG261" s="29"/>
      <c r="QOH261" s="29"/>
      <c r="QOI261" s="29"/>
      <c r="QOJ261" s="29"/>
      <c r="QOK261" s="29"/>
      <c r="QOL261" s="29"/>
      <c r="QOM261" s="29"/>
      <c r="QON261" s="29"/>
      <c r="QOO261" s="29"/>
      <c r="QOP261" s="29"/>
      <c r="QOQ261" s="29"/>
      <c r="QOR261" s="29"/>
      <c r="QOS261" s="29"/>
      <c r="QOT261" s="29"/>
      <c r="QOU261" s="29"/>
      <c r="QOV261" s="29"/>
      <c r="QOW261" s="29"/>
      <c r="QOX261" s="29"/>
      <c r="QOY261" s="29"/>
      <c r="QOZ261" s="29"/>
      <c r="QPA261" s="29"/>
      <c r="QPB261" s="29"/>
      <c r="QPC261" s="29"/>
      <c r="QPD261" s="29"/>
      <c r="QPE261" s="29"/>
      <c r="QPF261" s="29"/>
      <c r="QPG261" s="29"/>
      <c r="QPH261" s="29"/>
      <c r="QPI261" s="29"/>
      <c r="QPJ261" s="29"/>
      <c r="QPK261" s="29"/>
      <c r="QPL261" s="29"/>
      <c r="QPM261" s="29"/>
      <c r="QPN261" s="29"/>
      <c r="QPO261" s="29"/>
      <c r="QPP261" s="29"/>
      <c r="QPQ261" s="29"/>
      <c r="QPR261" s="29"/>
      <c r="QPS261" s="29"/>
      <c r="QPT261" s="29"/>
      <c r="QPU261" s="29"/>
      <c r="QPV261" s="29"/>
      <c r="QPW261" s="29"/>
      <c r="QPX261" s="29"/>
      <c r="QPY261" s="29"/>
      <c r="QPZ261" s="29"/>
      <c r="QQA261" s="29"/>
      <c r="QQB261" s="29"/>
      <c r="QQC261" s="29"/>
      <c r="QQD261" s="29"/>
      <c r="QQE261" s="29"/>
      <c r="QQF261" s="29"/>
      <c r="QQG261" s="29"/>
      <c r="QQH261" s="29"/>
      <c r="QQI261" s="29"/>
      <c r="QQJ261" s="29"/>
      <c r="QQK261" s="29"/>
      <c r="QQL261" s="29"/>
      <c r="QQM261" s="29"/>
      <c r="QQN261" s="29"/>
      <c r="QQO261" s="29"/>
      <c r="QQP261" s="29"/>
      <c r="QQQ261" s="29"/>
      <c r="QQR261" s="29"/>
      <c r="QQS261" s="29"/>
      <c r="QQT261" s="29"/>
      <c r="QQU261" s="29"/>
      <c r="QQV261" s="29"/>
      <c r="QQW261" s="29"/>
      <c r="QQX261" s="29"/>
      <c r="QQY261" s="29"/>
      <c r="QQZ261" s="29"/>
      <c r="QRA261" s="29"/>
      <c r="QRB261" s="29"/>
      <c r="QRC261" s="29"/>
      <c r="QRD261" s="29"/>
      <c r="QRE261" s="29"/>
      <c r="QRF261" s="29"/>
      <c r="QRG261" s="29"/>
      <c r="QRH261" s="29"/>
      <c r="QRI261" s="29"/>
      <c r="QRJ261" s="29"/>
      <c r="QRK261" s="29"/>
      <c r="QRL261" s="29"/>
      <c r="QRM261" s="29"/>
      <c r="QRN261" s="29"/>
      <c r="QRO261" s="29"/>
      <c r="QRP261" s="29"/>
      <c r="QRQ261" s="29"/>
      <c r="QRR261" s="29"/>
      <c r="QRS261" s="29"/>
      <c r="QRT261" s="29"/>
      <c r="QRU261" s="29"/>
      <c r="QRV261" s="29"/>
      <c r="QRW261" s="29"/>
      <c r="QRX261" s="29"/>
      <c r="QRY261" s="29"/>
      <c r="QRZ261" s="29"/>
      <c r="QSA261" s="29"/>
      <c r="QSB261" s="29"/>
      <c r="QSC261" s="29"/>
      <c r="QSD261" s="29"/>
      <c r="QSE261" s="29"/>
      <c r="QSF261" s="29"/>
      <c r="QSG261" s="29"/>
      <c r="QSH261" s="29"/>
      <c r="QSI261" s="29"/>
      <c r="QSJ261" s="29"/>
      <c r="QSK261" s="29"/>
      <c r="QSL261" s="29"/>
      <c r="QSM261" s="29"/>
      <c r="QSN261" s="29"/>
      <c r="QSO261" s="29"/>
      <c r="QSP261" s="29"/>
      <c r="QSQ261" s="29"/>
      <c r="QSR261" s="29"/>
      <c r="QSS261" s="29"/>
      <c r="QST261" s="29"/>
      <c r="QSU261" s="29"/>
      <c r="QSV261" s="29"/>
      <c r="QSW261" s="29"/>
      <c r="QSX261" s="29"/>
      <c r="QSY261" s="29"/>
      <c r="QSZ261" s="29"/>
      <c r="QTA261" s="29"/>
      <c r="QTB261" s="29"/>
      <c r="QTC261" s="29"/>
      <c r="QTD261" s="29"/>
      <c r="QTE261" s="29"/>
      <c r="QTF261" s="29"/>
      <c r="QTG261" s="29"/>
      <c r="QTH261" s="29"/>
      <c r="QTI261" s="29"/>
      <c r="QTJ261" s="29"/>
      <c r="QTK261" s="29"/>
      <c r="QTL261" s="29"/>
      <c r="QTM261" s="29"/>
      <c r="QTN261" s="29"/>
      <c r="QTO261" s="29"/>
      <c r="QTP261" s="29"/>
      <c r="QTQ261" s="29"/>
      <c r="QTR261" s="29"/>
      <c r="QTS261" s="29"/>
      <c r="QTT261" s="29"/>
      <c r="QTU261" s="29"/>
      <c r="QTV261" s="29"/>
      <c r="QTW261" s="29"/>
      <c r="QTX261" s="29"/>
      <c r="QTY261" s="29"/>
      <c r="QTZ261" s="29"/>
      <c r="QUA261" s="29"/>
      <c r="QUB261" s="29"/>
      <c r="QUC261" s="29"/>
      <c r="QUD261" s="29"/>
      <c r="QUE261" s="29"/>
      <c r="QUF261" s="29"/>
      <c r="QUG261" s="29"/>
      <c r="QUH261" s="29"/>
      <c r="QUI261" s="29"/>
      <c r="QUJ261" s="29"/>
      <c r="QUK261" s="29"/>
      <c r="QUL261" s="29"/>
      <c r="QUM261" s="29"/>
      <c r="QUN261" s="29"/>
      <c r="QUO261" s="29"/>
      <c r="QUP261" s="29"/>
      <c r="QUQ261" s="29"/>
      <c r="QUR261" s="29"/>
      <c r="QUS261" s="29"/>
      <c r="QUT261" s="29"/>
      <c r="QUU261" s="29"/>
      <c r="QUV261" s="29"/>
      <c r="QUW261" s="29"/>
      <c r="QUX261" s="29"/>
      <c r="QUY261" s="29"/>
      <c r="QUZ261" s="29"/>
      <c r="QVA261" s="29"/>
      <c r="QVB261" s="29"/>
      <c r="QVC261" s="29"/>
      <c r="QVD261" s="29"/>
      <c r="QVE261" s="29"/>
      <c r="QVF261" s="29"/>
      <c r="QVG261" s="29"/>
      <c r="QVH261" s="29"/>
      <c r="QVI261" s="29"/>
      <c r="QVJ261" s="29"/>
      <c r="QVK261" s="29"/>
      <c r="QVL261" s="29"/>
      <c r="QVM261" s="29"/>
      <c r="QVN261" s="29"/>
      <c r="QVO261" s="29"/>
      <c r="QVP261" s="29"/>
      <c r="QVQ261" s="29"/>
      <c r="QVR261" s="29"/>
      <c r="QVS261" s="29"/>
      <c r="QVT261" s="29"/>
      <c r="QVU261" s="29"/>
      <c r="QVV261" s="29"/>
      <c r="QVW261" s="29"/>
      <c r="QVX261" s="29"/>
      <c r="QVY261" s="29"/>
      <c r="QVZ261" s="29"/>
      <c r="QWA261" s="29"/>
      <c r="QWB261" s="29"/>
      <c r="QWC261" s="29"/>
      <c r="QWD261" s="29"/>
      <c r="QWE261" s="29"/>
      <c r="QWF261" s="29"/>
      <c r="QWG261" s="29"/>
      <c r="QWH261" s="29"/>
      <c r="QWI261" s="29"/>
      <c r="QWJ261" s="29"/>
      <c r="QWK261" s="29"/>
      <c r="QWL261" s="29"/>
      <c r="QWM261" s="29"/>
      <c r="QWN261" s="29"/>
      <c r="QWO261" s="29"/>
      <c r="QWP261" s="29"/>
      <c r="QWQ261" s="29"/>
      <c r="QWR261" s="29"/>
      <c r="QWS261" s="29"/>
      <c r="QWT261" s="29"/>
      <c r="QWU261" s="29"/>
      <c r="QWV261" s="29"/>
      <c r="QWW261" s="29"/>
      <c r="QWX261" s="29"/>
      <c r="QWY261" s="29"/>
      <c r="QWZ261" s="29"/>
      <c r="QXA261" s="29"/>
      <c r="QXB261" s="29"/>
      <c r="QXC261" s="29"/>
      <c r="QXD261" s="29"/>
      <c r="QXE261" s="29"/>
      <c r="QXF261" s="29"/>
      <c r="QXG261" s="29"/>
      <c r="QXH261" s="29"/>
      <c r="QXI261" s="29"/>
      <c r="QXJ261" s="29"/>
      <c r="QXK261" s="29"/>
      <c r="QXL261" s="29"/>
      <c r="QXM261" s="29"/>
      <c r="QXN261" s="29"/>
      <c r="QXO261" s="29"/>
      <c r="QXP261" s="29"/>
      <c r="QXQ261" s="29"/>
      <c r="QXR261" s="29"/>
      <c r="QXS261" s="29"/>
      <c r="QXT261" s="29"/>
      <c r="QXU261" s="29"/>
      <c r="QXV261" s="29"/>
      <c r="QXW261" s="29"/>
      <c r="QXX261" s="29"/>
      <c r="QXY261" s="29"/>
      <c r="QXZ261" s="29"/>
      <c r="QYA261" s="29"/>
      <c r="QYB261" s="29"/>
      <c r="QYC261" s="29"/>
      <c r="QYD261" s="29"/>
      <c r="QYE261" s="29"/>
      <c r="QYF261" s="29"/>
      <c r="QYG261" s="29"/>
      <c r="QYH261" s="29"/>
      <c r="QYI261" s="29"/>
      <c r="QYJ261" s="29"/>
      <c r="QYK261" s="29"/>
      <c r="QYL261" s="29"/>
      <c r="QYM261" s="29"/>
      <c r="QYN261" s="29"/>
      <c r="QYO261" s="29"/>
      <c r="QYP261" s="29"/>
      <c r="QYQ261" s="29"/>
      <c r="QYR261" s="29"/>
      <c r="QYS261" s="29"/>
      <c r="QYT261" s="29"/>
      <c r="QYU261" s="29"/>
      <c r="QYV261" s="29"/>
      <c r="QYW261" s="29"/>
      <c r="QYX261" s="29"/>
      <c r="QYY261" s="29"/>
      <c r="QYZ261" s="29"/>
      <c r="QZA261" s="29"/>
      <c r="QZB261" s="29"/>
      <c r="QZC261" s="29"/>
      <c r="QZD261" s="29"/>
      <c r="QZE261" s="29"/>
      <c r="QZF261" s="29"/>
      <c r="QZG261" s="29"/>
      <c r="QZH261" s="29"/>
      <c r="QZI261" s="29"/>
      <c r="QZJ261" s="29"/>
      <c r="QZK261" s="29"/>
      <c r="QZL261" s="29"/>
      <c r="QZM261" s="29"/>
      <c r="QZN261" s="29"/>
      <c r="QZO261" s="29"/>
      <c r="QZP261" s="29"/>
      <c r="QZQ261" s="29"/>
      <c r="QZR261" s="29"/>
      <c r="QZS261" s="29"/>
      <c r="QZT261" s="29"/>
      <c r="QZU261" s="29"/>
      <c r="QZV261" s="29"/>
      <c r="QZW261" s="29"/>
      <c r="QZX261" s="29"/>
      <c r="QZY261" s="29"/>
      <c r="QZZ261" s="29"/>
      <c r="RAA261" s="29"/>
      <c r="RAB261" s="29"/>
      <c r="RAC261" s="29"/>
      <c r="RAD261" s="29"/>
      <c r="RAE261" s="29"/>
      <c r="RAF261" s="29"/>
      <c r="RAG261" s="29"/>
      <c r="RAH261" s="29"/>
      <c r="RAI261" s="29"/>
      <c r="RAJ261" s="29"/>
      <c r="RAK261" s="29"/>
      <c r="RAL261" s="29"/>
      <c r="RAM261" s="29"/>
      <c r="RAN261" s="29"/>
      <c r="RAO261" s="29"/>
      <c r="RAP261" s="29"/>
      <c r="RAQ261" s="29"/>
      <c r="RAR261" s="29"/>
      <c r="RAS261" s="29"/>
      <c r="RAT261" s="29"/>
      <c r="RAU261" s="29"/>
      <c r="RAV261" s="29"/>
      <c r="RAW261" s="29"/>
      <c r="RAX261" s="29"/>
      <c r="RAY261" s="29"/>
      <c r="RAZ261" s="29"/>
      <c r="RBA261" s="29"/>
      <c r="RBB261" s="29"/>
      <c r="RBC261" s="29"/>
      <c r="RBD261" s="29"/>
      <c r="RBE261" s="29"/>
      <c r="RBF261" s="29"/>
      <c r="RBG261" s="29"/>
      <c r="RBH261" s="29"/>
      <c r="RBI261" s="29"/>
      <c r="RBJ261" s="29"/>
      <c r="RBK261" s="29"/>
      <c r="RBL261" s="29"/>
      <c r="RBM261" s="29"/>
      <c r="RBN261" s="29"/>
      <c r="RBO261" s="29"/>
      <c r="RBP261" s="29"/>
      <c r="RBQ261" s="29"/>
      <c r="RBR261" s="29"/>
      <c r="RBS261" s="29"/>
      <c r="RBT261" s="29"/>
      <c r="RBU261" s="29"/>
      <c r="RBV261" s="29"/>
      <c r="RBW261" s="29"/>
      <c r="RBX261" s="29"/>
      <c r="RBY261" s="29"/>
      <c r="RBZ261" s="29"/>
      <c r="RCA261" s="29"/>
      <c r="RCB261" s="29"/>
      <c r="RCC261" s="29"/>
      <c r="RCD261" s="29"/>
      <c r="RCE261" s="29"/>
      <c r="RCF261" s="29"/>
      <c r="RCG261" s="29"/>
      <c r="RCH261" s="29"/>
      <c r="RCI261" s="29"/>
      <c r="RCJ261" s="29"/>
      <c r="RCK261" s="29"/>
      <c r="RCL261" s="29"/>
      <c r="RCM261" s="29"/>
      <c r="RCN261" s="29"/>
      <c r="RCO261" s="29"/>
      <c r="RCP261" s="29"/>
      <c r="RCQ261" s="29"/>
      <c r="RCR261" s="29"/>
      <c r="RCS261" s="29"/>
      <c r="RCT261" s="29"/>
      <c r="RCU261" s="29"/>
      <c r="RCV261" s="29"/>
      <c r="RCW261" s="29"/>
      <c r="RCX261" s="29"/>
      <c r="RCY261" s="29"/>
      <c r="RCZ261" s="29"/>
      <c r="RDA261" s="29"/>
      <c r="RDB261" s="29"/>
      <c r="RDC261" s="29"/>
      <c r="RDD261" s="29"/>
      <c r="RDE261" s="29"/>
      <c r="RDF261" s="29"/>
      <c r="RDG261" s="29"/>
      <c r="RDH261" s="29"/>
      <c r="RDI261" s="29"/>
      <c r="RDJ261" s="29"/>
      <c r="RDK261" s="29"/>
      <c r="RDL261" s="29"/>
      <c r="RDM261" s="29"/>
      <c r="RDN261" s="29"/>
      <c r="RDO261" s="29"/>
      <c r="RDP261" s="29"/>
      <c r="RDQ261" s="29"/>
      <c r="RDR261" s="29"/>
      <c r="RDS261" s="29"/>
      <c r="RDT261" s="29"/>
      <c r="RDU261" s="29"/>
      <c r="RDV261" s="29"/>
      <c r="RDW261" s="29"/>
      <c r="RDX261" s="29"/>
      <c r="RDY261" s="29"/>
      <c r="RDZ261" s="29"/>
      <c r="REA261" s="29"/>
      <c r="REB261" s="29"/>
      <c r="REC261" s="29"/>
      <c r="RED261" s="29"/>
      <c r="REE261" s="29"/>
      <c r="REF261" s="29"/>
      <c r="REG261" s="29"/>
      <c r="REH261" s="29"/>
      <c r="REI261" s="29"/>
      <c r="REJ261" s="29"/>
      <c r="REK261" s="29"/>
      <c r="REL261" s="29"/>
      <c r="REM261" s="29"/>
      <c r="REN261" s="29"/>
      <c r="REO261" s="29"/>
      <c r="REP261" s="29"/>
      <c r="REQ261" s="29"/>
      <c r="RER261" s="29"/>
      <c r="RES261" s="29"/>
      <c r="RET261" s="29"/>
      <c r="REU261" s="29"/>
      <c r="REV261" s="29"/>
      <c r="REW261" s="29"/>
      <c r="REX261" s="29"/>
      <c r="REY261" s="29"/>
      <c r="REZ261" s="29"/>
      <c r="RFA261" s="29"/>
      <c r="RFB261" s="29"/>
      <c r="RFC261" s="29"/>
      <c r="RFD261" s="29"/>
      <c r="RFE261" s="29"/>
      <c r="RFF261" s="29"/>
      <c r="RFG261" s="29"/>
      <c r="RFH261" s="29"/>
      <c r="RFI261" s="29"/>
      <c r="RFJ261" s="29"/>
      <c r="RFK261" s="29"/>
      <c r="RFL261" s="29"/>
      <c r="RFM261" s="29"/>
      <c r="RFN261" s="29"/>
      <c r="RFO261" s="29"/>
      <c r="RFP261" s="29"/>
      <c r="RFQ261" s="29"/>
      <c r="RFR261" s="29"/>
      <c r="RFS261" s="29"/>
      <c r="RFT261" s="29"/>
      <c r="RFU261" s="29"/>
      <c r="RFV261" s="29"/>
      <c r="RFW261" s="29"/>
      <c r="RFX261" s="29"/>
      <c r="RFY261" s="29"/>
      <c r="RFZ261" s="29"/>
      <c r="RGA261" s="29"/>
      <c r="RGB261" s="29"/>
      <c r="RGC261" s="29"/>
      <c r="RGD261" s="29"/>
      <c r="RGE261" s="29"/>
      <c r="RGF261" s="29"/>
      <c r="RGG261" s="29"/>
      <c r="RGH261" s="29"/>
      <c r="RGI261" s="29"/>
      <c r="RGJ261" s="29"/>
      <c r="RGK261" s="29"/>
      <c r="RGL261" s="29"/>
      <c r="RGM261" s="29"/>
      <c r="RGN261" s="29"/>
      <c r="RGO261" s="29"/>
      <c r="RGP261" s="29"/>
      <c r="RGQ261" s="29"/>
      <c r="RGR261" s="29"/>
      <c r="RGS261" s="29"/>
      <c r="RGT261" s="29"/>
      <c r="RGU261" s="29"/>
      <c r="RGV261" s="29"/>
      <c r="RGW261" s="29"/>
      <c r="RGX261" s="29"/>
      <c r="RGY261" s="29"/>
      <c r="RGZ261" s="29"/>
      <c r="RHA261" s="29"/>
      <c r="RHB261" s="29"/>
      <c r="RHC261" s="29"/>
      <c r="RHD261" s="29"/>
      <c r="RHE261" s="29"/>
      <c r="RHF261" s="29"/>
      <c r="RHG261" s="29"/>
      <c r="RHH261" s="29"/>
      <c r="RHI261" s="29"/>
      <c r="RHJ261" s="29"/>
      <c r="RHK261" s="29"/>
      <c r="RHL261" s="29"/>
      <c r="RHM261" s="29"/>
      <c r="RHN261" s="29"/>
      <c r="RHO261" s="29"/>
      <c r="RHP261" s="29"/>
      <c r="RHQ261" s="29"/>
      <c r="RHR261" s="29"/>
      <c r="RHS261" s="29"/>
      <c r="RHT261" s="29"/>
      <c r="RHU261" s="29"/>
      <c r="RHV261" s="29"/>
      <c r="RHW261" s="29"/>
      <c r="RHX261" s="29"/>
      <c r="RHY261" s="29"/>
      <c r="RHZ261" s="29"/>
      <c r="RIA261" s="29"/>
      <c r="RIB261" s="29"/>
      <c r="RIC261" s="29"/>
      <c r="RID261" s="29"/>
      <c r="RIE261" s="29"/>
      <c r="RIF261" s="29"/>
      <c r="RIG261" s="29"/>
      <c r="RIH261" s="29"/>
      <c r="RII261" s="29"/>
      <c r="RIJ261" s="29"/>
      <c r="RIK261" s="29"/>
      <c r="RIL261" s="29"/>
      <c r="RIM261" s="29"/>
      <c r="RIN261" s="29"/>
      <c r="RIO261" s="29"/>
      <c r="RIP261" s="29"/>
      <c r="RIQ261" s="29"/>
      <c r="RIR261" s="29"/>
      <c r="RIS261" s="29"/>
      <c r="RIT261" s="29"/>
      <c r="RIU261" s="29"/>
      <c r="RIV261" s="29"/>
      <c r="RIW261" s="29"/>
      <c r="RIX261" s="29"/>
      <c r="RIY261" s="29"/>
      <c r="RIZ261" s="29"/>
      <c r="RJA261" s="29"/>
      <c r="RJB261" s="29"/>
      <c r="RJC261" s="29"/>
      <c r="RJD261" s="29"/>
      <c r="RJE261" s="29"/>
      <c r="RJF261" s="29"/>
      <c r="RJG261" s="29"/>
      <c r="RJH261" s="29"/>
      <c r="RJI261" s="29"/>
      <c r="RJJ261" s="29"/>
      <c r="RJK261" s="29"/>
      <c r="RJL261" s="29"/>
      <c r="RJM261" s="29"/>
      <c r="RJN261" s="29"/>
      <c r="RJO261" s="29"/>
      <c r="RJP261" s="29"/>
      <c r="RJQ261" s="29"/>
      <c r="RJR261" s="29"/>
      <c r="RJS261" s="29"/>
      <c r="RJT261" s="29"/>
      <c r="RJU261" s="29"/>
      <c r="RJV261" s="29"/>
      <c r="RJW261" s="29"/>
      <c r="RJX261" s="29"/>
      <c r="RJY261" s="29"/>
      <c r="RJZ261" s="29"/>
      <c r="RKA261" s="29"/>
      <c r="RKB261" s="29"/>
      <c r="RKC261" s="29"/>
      <c r="RKD261" s="29"/>
      <c r="RKE261" s="29"/>
      <c r="RKF261" s="29"/>
      <c r="RKG261" s="29"/>
      <c r="RKH261" s="29"/>
      <c r="RKI261" s="29"/>
      <c r="RKJ261" s="29"/>
      <c r="RKK261" s="29"/>
      <c r="RKL261" s="29"/>
      <c r="RKM261" s="29"/>
      <c r="RKN261" s="29"/>
      <c r="RKO261" s="29"/>
      <c r="RKP261" s="29"/>
      <c r="RKQ261" s="29"/>
      <c r="RKR261" s="29"/>
      <c r="RKS261" s="29"/>
      <c r="RKT261" s="29"/>
      <c r="RKU261" s="29"/>
      <c r="RKV261" s="29"/>
      <c r="RKW261" s="29"/>
      <c r="RKX261" s="29"/>
      <c r="RKY261" s="29"/>
      <c r="RKZ261" s="29"/>
      <c r="RLA261" s="29"/>
      <c r="RLB261" s="29"/>
      <c r="RLC261" s="29"/>
      <c r="RLD261" s="29"/>
      <c r="RLE261" s="29"/>
      <c r="RLF261" s="29"/>
      <c r="RLG261" s="29"/>
      <c r="RLH261" s="29"/>
      <c r="RLI261" s="29"/>
      <c r="RLJ261" s="29"/>
      <c r="RLK261" s="29"/>
      <c r="RLL261" s="29"/>
      <c r="RLM261" s="29"/>
      <c r="RLN261" s="29"/>
      <c r="RLO261" s="29"/>
      <c r="RLP261" s="29"/>
      <c r="RLQ261" s="29"/>
      <c r="RLR261" s="29"/>
      <c r="RLS261" s="29"/>
      <c r="RLT261" s="29"/>
      <c r="RLU261" s="29"/>
      <c r="RLV261" s="29"/>
      <c r="RLW261" s="29"/>
      <c r="RLX261" s="29"/>
      <c r="RLY261" s="29"/>
      <c r="RLZ261" s="29"/>
      <c r="RMA261" s="29"/>
      <c r="RMB261" s="29"/>
      <c r="RMC261" s="29"/>
      <c r="RMD261" s="29"/>
      <c r="RME261" s="29"/>
      <c r="RMF261" s="29"/>
      <c r="RMG261" s="29"/>
      <c r="RMH261" s="29"/>
      <c r="RMI261" s="29"/>
      <c r="RMJ261" s="29"/>
      <c r="RMK261" s="29"/>
      <c r="RML261" s="29"/>
      <c r="RMM261" s="29"/>
      <c r="RMN261" s="29"/>
      <c r="RMO261" s="29"/>
      <c r="RMP261" s="29"/>
      <c r="RMQ261" s="29"/>
      <c r="RMR261" s="29"/>
      <c r="RMS261" s="29"/>
      <c r="RMT261" s="29"/>
      <c r="RMU261" s="29"/>
      <c r="RMV261" s="29"/>
      <c r="RMW261" s="29"/>
      <c r="RMX261" s="29"/>
      <c r="RMY261" s="29"/>
      <c r="RMZ261" s="29"/>
      <c r="RNA261" s="29"/>
      <c r="RNB261" s="29"/>
      <c r="RNC261" s="29"/>
      <c r="RND261" s="29"/>
      <c r="RNE261" s="29"/>
      <c r="RNF261" s="29"/>
      <c r="RNG261" s="29"/>
      <c r="RNH261" s="29"/>
      <c r="RNI261" s="29"/>
      <c r="RNJ261" s="29"/>
      <c r="RNK261" s="29"/>
      <c r="RNL261" s="29"/>
      <c r="RNM261" s="29"/>
      <c r="RNN261" s="29"/>
      <c r="RNO261" s="29"/>
      <c r="RNP261" s="29"/>
      <c r="RNQ261" s="29"/>
      <c r="RNR261" s="29"/>
      <c r="RNS261" s="29"/>
      <c r="RNT261" s="29"/>
      <c r="RNU261" s="29"/>
      <c r="RNV261" s="29"/>
      <c r="RNW261" s="29"/>
      <c r="RNX261" s="29"/>
      <c r="RNY261" s="29"/>
      <c r="RNZ261" s="29"/>
      <c r="ROA261" s="29"/>
      <c r="ROB261" s="29"/>
      <c r="ROC261" s="29"/>
      <c r="ROD261" s="29"/>
      <c r="ROE261" s="29"/>
      <c r="ROF261" s="29"/>
      <c r="ROG261" s="29"/>
      <c r="ROH261" s="29"/>
      <c r="ROI261" s="29"/>
      <c r="ROJ261" s="29"/>
      <c r="ROK261" s="29"/>
      <c r="ROL261" s="29"/>
      <c r="ROM261" s="29"/>
      <c r="RON261" s="29"/>
      <c r="ROO261" s="29"/>
      <c r="ROP261" s="29"/>
      <c r="ROQ261" s="29"/>
      <c r="ROR261" s="29"/>
      <c r="ROS261" s="29"/>
      <c r="ROT261" s="29"/>
      <c r="ROU261" s="29"/>
      <c r="ROV261" s="29"/>
      <c r="ROW261" s="29"/>
      <c r="ROX261" s="29"/>
      <c r="ROY261" s="29"/>
      <c r="ROZ261" s="29"/>
      <c r="RPA261" s="29"/>
      <c r="RPB261" s="29"/>
      <c r="RPC261" s="29"/>
      <c r="RPD261" s="29"/>
      <c r="RPE261" s="29"/>
      <c r="RPF261" s="29"/>
      <c r="RPG261" s="29"/>
      <c r="RPH261" s="29"/>
      <c r="RPI261" s="29"/>
      <c r="RPJ261" s="29"/>
      <c r="RPK261" s="29"/>
      <c r="RPL261" s="29"/>
      <c r="RPM261" s="29"/>
      <c r="RPN261" s="29"/>
      <c r="RPO261" s="29"/>
      <c r="RPP261" s="29"/>
      <c r="RPQ261" s="29"/>
      <c r="RPR261" s="29"/>
      <c r="RPS261" s="29"/>
      <c r="RPT261" s="29"/>
      <c r="RPU261" s="29"/>
      <c r="RPV261" s="29"/>
      <c r="RPW261" s="29"/>
      <c r="RPX261" s="29"/>
      <c r="RPY261" s="29"/>
      <c r="RPZ261" s="29"/>
      <c r="RQA261" s="29"/>
      <c r="RQB261" s="29"/>
      <c r="RQC261" s="29"/>
      <c r="RQD261" s="29"/>
      <c r="RQE261" s="29"/>
      <c r="RQF261" s="29"/>
      <c r="RQG261" s="29"/>
      <c r="RQH261" s="29"/>
      <c r="RQI261" s="29"/>
      <c r="RQJ261" s="29"/>
      <c r="RQK261" s="29"/>
      <c r="RQL261" s="29"/>
      <c r="RQM261" s="29"/>
      <c r="RQN261" s="29"/>
      <c r="RQO261" s="29"/>
      <c r="RQP261" s="29"/>
      <c r="RQQ261" s="29"/>
      <c r="RQR261" s="29"/>
      <c r="RQS261" s="29"/>
      <c r="RQT261" s="29"/>
      <c r="RQU261" s="29"/>
      <c r="RQV261" s="29"/>
      <c r="RQW261" s="29"/>
      <c r="RQX261" s="29"/>
      <c r="RQY261" s="29"/>
      <c r="RQZ261" s="29"/>
      <c r="RRA261" s="29"/>
      <c r="RRB261" s="29"/>
      <c r="RRC261" s="29"/>
      <c r="RRD261" s="29"/>
      <c r="RRE261" s="29"/>
      <c r="RRF261" s="29"/>
      <c r="RRG261" s="29"/>
      <c r="RRH261" s="29"/>
      <c r="RRI261" s="29"/>
      <c r="RRJ261" s="29"/>
      <c r="RRK261" s="29"/>
      <c r="RRL261" s="29"/>
      <c r="RRM261" s="29"/>
      <c r="RRN261" s="29"/>
      <c r="RRO261" s="29"/>
      <c r="RRP261" s="29"/>
      <c r="RRQ261" s="29"/>
      <c r="RRR261" s="29"/>
      <c r="RRS261" s="29"/>
      <c r="RRT261" s="29"/>
      <c r="RRU261" s="29"/>
      <c r="RRV261" s="29"/>
      <c r="RRW261" s="29"/>
      <c r="RRX261" s="29"/>
      <c r="RRY261" s="29"/>
      <c r="RRZ261" s="29"/>
      <c r="RSA261" s="29"/>
      <c r="RSB261" s="29"/>
      <c r="RSC261" s="29"/>
      <c r="RSD261" s="29"/>
      <c r="RSE261" s="29"/>
      <c r="RSF261" s="29"/>
      <c r="RSG261" s="29"/>
      <c r="RSH261" s="29"/>
      <c r="RSI261" s="29"/>
      <c r="RSJ261" s="29"/>
      <c r="RSK261" s="29"/>
      <c r="RSL261" s="29"/>
      <c r="RSM261" s="29"/>
      <c r="RSN261" s="29"/>
      <c r="RSO261" s="29"/>
      <c r="RSP261" s="29"/>
      <c r="RSQ261" s="29"/>
      <c r="RSR261" s="29"/>
      <c r="RSS261" s="29"/>
      <c r="RST261" s="29"/>
      <c r="RSU261" s="29"/>
      <c r="RSV261" s="29"/>
      <c r="RSW261" s="29"/>
      <c r="RSX261" s="29"/>
      <c r="RSY261" s="29"/>
      <c r="RSZ261" s="29"/>
      <c r="RTA261" s="29"/>
      <c r="RTB261" s="29"/>
      <c r="RTC261" s="29"/>
      <c r="RTD261" s="29"/>
      <c r="RTE261" s="29"/>
      <c r="RTF261" s="29"/>
      <c r="RTG261" s="29"/>
      <c r="RTH261" s="29"/>
      <c r="RTI261" s="29"/>
      <c r="RTJ261" s="29"/>
      <c r="RTK261" s="29"/>
      <c r="RTL261" s="29"/>
      <c r="RTM261" s="29"/>
      <c r="RTN261" s="29"/>
      <c r="RTO261" s="29"/>
      <c r="RTP261" s="29"/>
      <c r="RTQ261" s="29"/>
      <c r="RTR261" s="29"/>
      <c r="RTS261" s="29"/>
      <c r="RTT261" s="29"/>
      <c r="RTU261" s="29"/>
      <c r="RTV261" s="29"/>
      <c r="RTW261" s="29"/>
      <c r="RTX261" s="29"/>
      <c r="RTY261" s="29"/>
      <c r="RTZ261" s="29"/>
      <c r="RUA261" s="29"/>
      <c r="RUB261" s="29"/>
      <c r="RUC261" s="29"/>
      <c r="RUD261" s="29"/>
      <c r="RUE261" s="29"/>
      <c r="RUF261" s="29"/>
      <c r="RUG261" s="29"/>
      <c r="RUH261" s="29"/>
      <c r="RUI261" s="29"/>
      <c r="RUJ261" s="29"/>
      <c r="RUK261" s="29"/>
      <c r="RUL261" s="29"/>
      <c r="RUM261" s="29"/>
      <c r="RUN261" s="29"/>
      <c r="RUO261" s="29"/>
      <c r="RUP261" s="29"/>
      <c r="RUQ261" s="29"/>
      <c r="RUR261" s="29"/>
      <c r="RUS261" s="29"/>
      <c r="RUT261" s="29"/>
      <c r="RUU261" s="29"/>
      <c r="RUV261" s="29"/>
      <c r="RUW261" s="29"/>
      <c r="RUX261" s="29"/>
      <c r="RUY261" s="29"/>
      <c r="RUZ261" s="29"/>
      <c r="RVA261" s="29"/>
      <c r="RVB261" s="29"/>
      <c r="RVC261" s="29"/>
      <c r="RVD261" s="29"/>
      <c r="RVE261" s="29"/>
      <c r="RVF261" s="29"/>
      <c r="RVG261" s="29"/>
      <c r="RVH261" s="29"/>
      <c r="RVI261" s="29"/>
      <c r="RVJ261" s="29"/>
      <c r="RVK261" s="29"/>
      <c r="RVL261" s="29"/>
      <c r="RVM261" s="29"/>
      <c r="RVN261" s="29"/>
      <c r="RVO261" s="29"/>
      <c r="RVP261" s="29"/>
      <c r="RVQ261" s="29"/>
      <c r="RVR261" s="29"/>
      <c r="RVS261" s="29"/>
      <c r="RVT261" s="29"/>
      <c r="RVU261" s="29"/>
      <c r="RVV261" s="29"/>
      <c r="RVW261" s="29"/>
      <c r="RVX261" s="29"/>
      <c r="RVY261" s="29"/>
      <c r="RVZ261" s="29"/>
      <c r="RWA261" s="29"/>
      <c r="RWB261" s="29"/>
      <c r="RWC261" s="29"/>
      <c r="RWD261" s="29"/>
      <c r="RWE261" s="29"/>
      <c r="RWF261" s="29"/>
      <c r="RWG261" s="29"/>
      <c r="RWH261" s="29"/>
      <c r="RWI261" s="29"/>
      <c r="RWJ261" s="29"/>
      <c r="RWK261" s="29"/>
      <c r="RWL261" s="29"/>
      <c r="RWM261" s="29"/>
      <c r="RWN261" s="29"/>
      <c r="RWO261" s="29"/>
      <c r="RWP261" s="29"/>
      <c r="RWQ261" s="29"/>
      <c r="RWR261" s="29"/>
      <c r="RWS261" s="29"/>
      <c r="RWT261" s="29"/>
      <c r="RWU261" s="29"/>
      <c r="RWV261" s="29"/>
      <c r="RWW261" s="29"/>
      <c r="RWX261" s="29"/>
      <c r="RWY261" s="29"/>
      <c r="RWZ261" s="29"/>
      <c r="RXA261" s="29"/>
      <c r="RXB261" s="29"/>
      <c r="RXC261" s="29"/>
      <c r="RXD261" s="29"/>
      <c r="RXE261" s="29"/>
      <c r="RXF261" s="29"/>
      <c r="RXG261" s="29"/>
      <c r="RXH261" s="29"/>
      <c r="RXI261" s="29"/>
      <c r="RXJ261" s="29"/>
      <c r="RXK261" s="29"/>
      <c r="RXL261" s="29"/>
      <c r="RXM261" s="29"/>
      <c r="RXN261" s="29"/>
      <c r="RXO261" s="29"/>
      <c r="RXP261" s="29"/>
      <c r="RXQ261" s="29"/>
      <c r="RXR261" s="29"/>
      <c r="RXS261" s="29"/>
      <c r="RXT261" s="29"/>
      <c r="RXU261" s="29"/>
      <c r="RXV261" s="29"/>
      <c r="RXW261" s="29"/>
      <c r="RXX261" s="29"/>
      <c r="RXY261" s="29"/>
      <c r="RXZ261" s="29"/>
      <c r="RYA261" s="29"/>
      <c r="RYB261" s="29"/>
      <c r="RYC261" s="29"/>
      <c r="RYD261" s="29"/>
      <c r="RYE261" s="29"/>
      <c r="RYF261" s="29"/>
      <c r="RYG261" s="29"/>
      <c r="RYH261" s="29"/>
      <c r="RYI261" s="29"/>
      <c r="RYJ261" s="29"/>
      <c r="RYK261" s="29"/>
      <c r="RYL261" s="29"/>
      <c r="RYM261" s="29"/>
      <c r="RYN261" s="29"/>
      <c r="RYO261" s="29"/>
      <c r="RYP261" s="29"/>
      <c r="RYQ261" s="29"/>
      <c r="RYR261" s="29"/>
      <c r="RYS261" s="29"/>
      <c r="RYT261" s="29"/>
      <c r="RYU261" s="29"/>
      <c r="RYV261" s="29"/>
      <c r="RYW261" s="29"/>
      <c r="RYX261" s="29"/>
      <c r="RYY261" s="29"/>
      <c r="RYZ261" s="29"/>
      <c r="RZA261" s="29"/>
      <c r="RZB261" s="29"/>
      <c r="RZC261" s="29"/>
      <c r="RZD261" s="29"/>
      <c r="RZE261" s="29"/>
      <c r="RZF261" s="29"/>
      <c r="RZG261" s="29"/>
      <c r="RZH261" s="29"/>
      <c r="RZI261" s="29"/>
      <c r="RZJ261" s="29"/>
      <c r="RZK261" s="29"/>
      <c r="RZL261" s="29"/>
      <c r="RZM261" s="29"/>
      <c r="RZN261" s="29"/>
      <c r="RZO261" s="29"/>
      <c r="RZP261" s="29"/>
      <c r="RZQ261" s="29"/>
      <c r="RZR261" s="29"/>
      <c r="RZS261" s="29"/>
      <c r="RZT261" s="29"/>
      <c r="RZU261" s="29"/>
      <c r="RZV261" s="29"/>
      <c r="RZW261" s="29"/>
      <c r="RZX261" s="29"/>
      <c r="RZY261" s="29"/>
      <c r="RZZ261" s="29"/>
      <c r="SAA261" s="29"/>
      <c r="SAB261" s="29"/>
      <c r="SAC261" s="29"/>
      <c r="SAD261" s="29"/>
      <c r="SAE261" s="29"/>
      <c r="SAF261" s="29"/>
      <c r="SAG261" s="29"/>
      <c r="SAH261" s="29"/>
      <c r="SAI261" s="29"/>
      <c r="SAJ261" s="29"/>
      <c r="SAK261" s="29"/>
      <c r="SAL261" s="29"/>
      <c r="SAM261" s="29"/>
      <c r="SAN261" s="29"/>
      <c r="SAO261" s="29"/>
      <c r="SAP261" s="29"/>
      <c r="SAQ261" s="29"/>
      <c r="SAR261" s="29"/>
      <c r="SAS261" s="29"/>
      <c r="SAT261" s="29"/>
      <c r="SAU261" s="29"/>
      <c r="SAV261" s="29"/>
      <c r="SAW261" s="29"/>
      <c r="SAX261" s="29"/>
      <c r="SAY261" s="29"/>
      <c r="SAZ261" s="29"/>
      <c r="SBA261" s="29"/>
      <c r="SBB261" s="29"/>
      <c r="SBC261" s="29"/>
      <c r="SBD261" s="29"/>
      <c r="SBE261" s="29"/>
      <c r="SBF261" s="29"/>
      <c r="SBG261" s="29"/>
      <c r="SBH261" s="29"/>
      <c r="SBI261" s="29"/>
      <c r="SBJ261" s="29"/>
      <c r="SBK261" s="29"/>
      <c r="SBL261" s="29"/>
      <c r="SBM261" s="29"/>
      <c r="SBN261" s="29"/>
      <c r="SBO261" s="29"/>
      <c r="SBP261" s="29"/>
      <c r="SBQ261" s="29"/>
      <c r="SBR261" s="29"/>
      <c r="SBS261" s="29"/>
      <c r="SBT261" s="29"/>
      <c r="SBU261" s="29"/>
      <c r="SBV261" s="29"/>
      <c r="SBW261" s="29"/>
      <c r="SBX261" s="29"/>
      <c r="SBY261" s="29"/>
      <c r="SBZ261" s="29"/>
      <c r="SCA261" s="29"/>
      <c r="SCB261" s="29"/>
      <c r="SCC261" s="29"/>
      <c r="SCD261" s="29"/>
      <c r="SCE261" s="29"/>
      <c r="SCF261" s="29"/>
      <c r="SCG261" s="29"/>
      <c r="SCH261" s="29"/>
      <c r="SCI261" s="29"/>
      <c r="SCJ261" s="29"/>
      <c r="SCK261" s="29"/>
      <c r="SCL261" s="29"/>
      <c r="SCM261" s="29"/>
      <c r="SCN261" s="29"/>
      <c r="SCO261" s="29"/>
      <c r="SCP261" s="29"/>
      <c r="SCQ261" s="29"/>
      <c r="SCR261" s="29"/>
      <c r="SCS261" s="29"/>
      <c r="SCT261" s="29"/>
      <c r="SCU261" s="29"/>
      <c r="SCV261" s="29"/>
      <c r="SCW261" s="29"/>
      <c r="SCX261" s="29"/>
      <c r="SCY261" s="29"/>
      <c r="SCZ261" s="29"/>
      <c r="SDA261" s="29"/>
      <c r="SDB261" s="29"/>
      <c r="SDC261" s="29"/>
      <c r="SDD261" s="29"/>
      <c r="SDE261" s="29"/>
      <c r="SDF261" s="29"/>
      <c r="SDG261" s="29"/>
      <c r="SDH261" s="29"/>
      <c r="SDI261" s="29"/>
      <c r="SDJ261" s="29"/>
      <c r="SDK261" s="29"/>
      <c r="SDL261" s="29"/>
      <c r="SDM261" s="29"/>
      <c r="SDN261" s="29"/>
      <c r="SDO261" s="29"/>
      <c r="SDP261" s="29"/>
      <c r="SDQ261" s="29"/>
      <c r="SDR261" s="29"/>
      <c r="SDS261" s="29"/>
      <c r="SDT261" s="29"/>
      <c r="SDU261" s="29"/>
      <c r="SDV261" s="29"/>
      <c r="SDW261" s="29"/>
      <c r="SDX261" s="29"/>
      <c r="SDY261" s="29"/>
      <c r="SDZ261" s="29"/>
      <c r="SEA261" s="29"/>
      <c r="SEB261" s="29"/>
      <c r="SEC261" s="29"/>
      <c r="SED261" s="29"/>
      <c r="SEE261" s="29"/>
      <c r="SEF261" s="29"/>
      <c r="SEG261" s="29"/>
      <c r="SEH261" s="29"/>
      <c r="SEI261" s="29"/>
      <c r="SEJ261" s="29"/>
      <c r="SEK261" s="29"/>
      <c r="SEL261" s="29"/>
      <c r="SEM261" s="29"/>
      <c r="SEN261" s="29"/>
      <c r="SEO261" s="29"/>
      <c r="SEP261" s="29"/>
      <c r="SEQ261" s="29"/>
      <c r="SER261" s="29"/>
      <c r="SES261" s="29"/>
      <c r="SET261" s="29"/>
      <c r="SEU261" s="29"/>
      <c r="SEV261" s="29"/>
      <c r="SEW261" s="29"/>
      <c r="SEX261" s="29"/>
      <c r="SEY261" s="29"/>
      <c r="SEZ261" s="29"/>
      <c r="SFA261" s="29"/>
      <c r="SFB261" s="29"/>
      <c r="SFC261" s="29"/>
      <c r="SFD261" s="29"/>
      <c r="SFE261" s="29"/>
      <c r="SFF261" s="29"/>
      <c r="SFG261" s="29"/>
      <c r="SFH261" s="29"/>
      <c r="SFI261" s="29"/>
      <c r="SFJ261" s="29"/>
      <c r="SFK261" s="29"/>
      <c r="SFL261" s="29"/>
      <c r="SFM261" s="29"/>
      <c r="SFN261" s="29"/>
      <c r="SFO261" s="29"/>
      <c r="SFP261" s="29"/>
      <c r="SFQ261" s="29"/>
      <c r="SFR261" s="29"/>
      <c r="SFS261" s="29"/>
      <c r="SFT261" s="29"/>
      <c r="SFU261" s="29"/>
      <c r="SFV261" s="29"/>
      <c r="SFW261" s="29"/>
      <c r="SFX261" s="29"/>
      <c r="SFY261" s="29"/>
      <c r="SFZ261" s="29"/>
      <c r="SGA261" s="29"/>
      <c r="SGB261" s="29"/>
      <c r="SGC261" s="29"/>
      <c r="SGD261" s="29"/>
      <c r="SGE261" s="29"/>
      <c r="SGF261" s="29"/>
      <c r="SGG261" s="29"/>
      <c r="SGH261" s="29"/>
      <c r="SGI261" s="29"/>
      <c r="SGJ261" s="29"/>
      <c r="SGK261" s="29"/>
      <c r="SGL261" s="29"/>
      <c r="SGM261" s="29"/>
      <c r="SGN261" s="29"/>
      <c r="SGO261" s="29"/>
      <c r="SGP261" s="29"/>
      <c r="SGQ261" s="29"/>
      <c r="SGR261" s="29"/>
      <c r="SGS261" s="29"/>
      <c r="SGT261" s="29"/>
      <c r="SGU261" s="29"/>
      <c r="SGV261" s="29"/>
      <c r="SGW261" s="29"/>
      <c r="SGX261" s="29"/>
      <c r="SGY261" s="29"/>
      <c r="SGZ261" s="29"/>
      <c r="SHA261" s="29"/>
      <c r="SHB261" s="29"/>
      <c r="SHC261" s="29"/>
      <c r="SHD261" s="29"/>
      <c r="SHE261" s="29"/>
      <c r="SHF261" s="29"/>
      <c r="SHG261" s="29"/>
      <c r="SHH261" s="29"/>
      <c r="SHI261" s="29"/>
      <c r="SHJ261" s="29"/>
      <c r="SHK261" s="29"/>
      <c r="SHL261" s="29"/>
      <c r="SHM261" s="29"/>
      <c r="SHN261" s="29"/>
      <c r="SHO261" s="29"/>
      <c r="SHP261" s="29"/>
      <c r="SHQ261" s="29"/>
      <c r="SHR261" s="29"/>
      <c r="SHS261" s="29"/>
      <c r="SHT261" s="29"/>
      <c r="SHU261" s="29"/>
      <c r="SHV261" s="29"/>
      <c r="SHW261" s="29"/>
      <c r="SHX261" s="29"/>
      <c r="SHY261" s="29"/>
      <c r="SHZ261" s="29"/>
      <c r="SIA261" s="29"/>
      <c r="SIB261" s="29"/>
      <c r="SIC261" s="29"/>
      <c r="SID261" s="29"/>
      <c r="SIE261" s="29"/>
      <c r="SIF261" s="29"/>
      <c r="SIG261" s="29"/>
      <c r="SIH261" s="29"/>
      <c r="SII261" s="29"/>
      <c r="SIJ261" s="29"/>
      <c r="SIK261" s="29"/>
      <c r="SIL261" s="29"/>
      <c r="SIM261" s="29"/>
      <c r="SIN261" s="29"/>
      <c r="SIO261" s="29"/>
      <c r="SIP261" s="29"/>
      <c r="SIQ261" s="29"/>
      <c r="SIR261" s="29"/>
      <c r="SIS261" s="29"/>
      <c r="SIT261" s="29"/>
      <c r="SIU261" s="29"/>
      <c r="SIV261" s="29"/>
      <c r="SIW261" s="29"/>
      <c r="SIX261" s="29"/>
      <c r="SIY261" s="29"/>
      <c r="SIZ261" s="29"/>
      <c r="SJA261" s="29"/>
      <c r="SJB261" s="29"/>
      <c r="SJC261" s="29"/>
      <c r="SJD261" s="29"/>
      <c r="SJE261" s="29"/>
      <c r="SJF261" s="29"/>
      <c r="SJG261" s="29"/>
      <c r="SJH261" s="29"/>
      <c r="SJI261" s="29"/>
      <c r="SJJ261" s="29"/>
      <c r="SJK261" s="29"/>
      <c r="SJL261" s="29"/>
      <c r="SJM261" s="29"/>
      <c r="SJN261" s="29"/>
      <c r="SJO261" s="29"/>
      <c r="SJP261" s="29"/>
      <c r="SJQ261" s="29"/>
      <c r="SJR261" s="29"/>
      <c r="SJS261" s="29"/>
      <c r="SJT261" s="29"/>
      <c r="SJU261" s="29"/>
      <c r="SJV261" s="29"/>
      <c r="SJW261" s="29"/>
      <c r="SJX261" s="29"/>
      <c r="SJY261" s="29"/>
      <c r="SJZ261" s="29"/>
      <c r="SKA261" s="29"/>
      <c r="SKB261" s="29"/>
      <c r="SKC261" s="29"/>
      <c r="SKD261" s="29"/>
      <c r="SKE261" s="29"/>
      <c r="SKF261" s="29"/>
      <c r="SKG261" s="29"/>
      <c r="SKH261" s="29"/>
      <c r="SKI261" s="29"/>
      <c r="SKJ261" s="29"/>
      <c r="SKK261" s="29"/>
      <c r="SKL261" s="29"/>
      <c r="SKM261" s="29"/>
      <c r="SKN261" s="29"/>
      <c r="SKO261" s="29"/>
      <c r="SKP261" s="29"/>
      <c r="SKQ261" s="29"/>
      <c r="SKR261" s="29"/>
      <c r="SKS261" s="29"/>
      <c r="SKT261" s="29"/>
      <c r="SKU261" s="29"/>
      <c r="SKV261" s="29"/>
      <c r="SKW261" s="29"/>
      <c r="SKX261" s="29"/>
      <c r="SKY261" s="29"/>
      <c r="SKZ261" s="29"/>
      <c r="SLA261" s="29"/>
      <c r="SLB261" s="29"/>
      <c r="SLC261" s="29"/>
      <c r="SLD261" s="29"/>
      <c r="SLE261" s="29"/>
      <c r="SLF261" s="29"/>
      <c r="SLG261" s="29"/>
      <c r="SLH261" s="29"/>
      <c r="SLI261" s="29"/>
      <c r="SLJ261" s="29"/>
      <c r="SLK261" s="29"/>
      <c r="SLL261" s="29"/>
      <c r="SLM261" s="29"/>
      <c r="SLN261" s="29"/>
      <c r="SLO261" s="29"/>
      <c r="SLP261" s="29"/>
      <c r="SLQ261" s="29"/>
      <c r="SLR261" s="29"/>
      <c r="SLS261" s="29"/>
      <c r="SLT261" s="29"/>
      <c r="SLU261" s="29"/>
      <c r="SLV261" s="29"/>
      <c r="SLW261" s="29"/>
      <c r="SLX261" s="29"/>
      <c r="SLY261" s="29"/>
      <c r="SLZ261" s="29"/>
      <c r="SMA261" s="29"/>
      <c r="SMB261" s="29"/>
      <c r="SMC261" s="29"/>
      <c r="SMD261" s="29"/>
      <c r="SME261" s="29"/>
      <c r="SMF261" s="29"/>
      <c r="SMG261" s="29"/>
      <c r="SMH261" s="29"/>
      <c r="SMI261" s="29"/>
      <c r="SMJ261" s="29"/>
      <c r="SMK261" s="29"/>
      <c r="SML261" s="29"/>
      <c r="SMM261" s="29"/>
      <c r="SMN261" s="29"/>
      <c r="SMO261" s="29"/>
      <c r="SMP261" s="29"/>
      <c r="SMQ261" s="29"/>
      <c r="SMR261" s="29"/>
      <c r="SMS261" s="29"/>
      <c r="SMT261" s="29"/>
      <c r="SMU261" s="29"/>
      <c r="SMV261" s="29"/>
      <c r="SMW261" s="29"/>
      <c r="SMX261" s="29"/>
      <c r="SMY261" s="29"/>
      <c r="SMZ261" s="29"/>
      <c r="SNA261" s="29"/>
      <c r="SNB261" s="29"/>
      <c r="SNC261" s="29"/>
      <c r="SND261" s="29"/>
      <c r="SNE261" s="29"/>
      <c r="SNF261" s="29"/>
      <c r="SNG261" s="29"/>
      <c r="SNH261" s="29"/>
      <c r="SNI261" s="29"/>
      <c r="SNJ261" s="29"/>
      <c r="SNK261" s="29"/>
      <c r="SNL261" s="29"/>
      <c r="SNM261" s="29"/>
      <c r="SNN261" s="29"/>
      <c r="SNO261" s="29"/>
      <c r="SNP261" s="29"/>
      <c r="SNQ261" s="29"/>
      <c r="SNR261" s="29"/>
      <c r="SNS261" s="29"/>
      <c r="SNT261" s="29"/>
      <c r="SNU261" s="29"/>
      <c r="SNV261" s="29"/>
      <c r="SNW261" s="29"/>
      <c r="SNX261" s="29"/>
      <c r="SNY261" s="29"/>
      <c r="SNZ261" s="29"/>
      <c r="SOA261" s="29"/>
      <c r="SOB261" s="29"/>
      <c r="SOC261" s="29"/>
      <c r="SOD261" s="29"/>
      <c r="SOE261" s="29"/>
      <c r="SOF261" s="29"/>
      <c r="SOG261" s="29"/>
      <c r="SOH261" s="29"/>
      <c r="SOI261" s="29"/>
      <c r="SOJ261" s="29"/>
      <c r="SOK261" s="29"/>
      <c r="SOL261" s="29"/>
      <c r="SOM261" s="29"/>
      <c r="SON261" s="29"/>
      <c r="SOO261" s="29"/>
      <c r="SOP261" s="29"/>
      <c r="SOQ261" s="29"/>
      <c r="SOR261" s="29"/>
      <c r="SOS261" s="29"/>
      <c r="SOT261" s="29"/>
      <c r="SOU261" s="29"/>
      <c r="SOV261" s="29"/>
      <c r="SOW261" s="29"/>
      <c r="SOX261" s="29"/>
      <c r="SOY261" s="29"/>
      <c r="SOZ261" s="29"/>
      <c r="SPA261" s="29"/>
      <c r="SPB261" s="29"/>
      <c r="SPC261" s="29"/>
      <c r="SPD261" s="29"/>
      <c r="SPE261" s="29"/>
      <c r="SPF261" s="29"/>
      <c r="SPG261" s="29"/>
      <c r="SPH261" s="29"/>
      <c r="SPI261" s="29"/>
      <c r="SPJ261" s="29"/>
      <c r="SPK261" s="29"/>
      <c r="SPL261" s="29"/>
      <c r="SPM261" s="29"/>
      <c r="SPN261" s="29"/>
      <c r="SPO261" s="29"/>
      <c r="SPP261" s="29"/>
      <c r="SPQ261" s="29"/>
      <c r="SPR261" s="29"/>
      <c r="SPS261" s="29"/>
      <c r="SPT261" s="29"/>
      <c r="SPU261" s="29"/>
      <c r="SPV261" s="29"/>
      <c r="SPW261" s="29"/>
      <c r="SPX261" s="29"/>
      <c r="SPY261" s="29"/>
      <c r="SPZ261" s="29"/>
      <c r="SQA261" s="29"/>
      <c r="SQB261" s="29"/>
      <c r="SQC261" s="29"/>
      <c r="SQD261" s="29"/>
      <c r="SQE261" s="29"/>
      <c r="SQF261" s="29"/>
      <c r="SQG261" s="29"/>
      <c r="SQH261" s="29"/>
      <c r="SQI261" s="29"/>
      <c r="SQJ261" s="29"/>
      <c r="SQK261" s="29"/>
      <c r="SQL261" s="29"/>
      <c r="SQM261" s="29"/>
      <c r="SQN261" s="29"/>
      <c r="SQO261" s="29"/>
      <c r="SQP261" s="29"/>
      <c r="SQQ261" s="29"/>
      <c r="SQR261" s="29"/>
      <c r="SQS261" s="29"/>
      <c r="SQT261" s="29"/>
      <c r="SQU261" s="29"/>
      <c r="SQV261" s="29"/>
      <c r="SQW261" s="29"/>
      <c r="SQX261" s="29"/>
      <c r="SQY261" s="29"/>
      <c r="SQZ261" s="29"/>
      <c r="SRA261" s="29"/>
      <c r="SRB261" s="29"/>
      <c r="SRC261" s="29"/>
      <c r="SRD261" s="29"/>
      <c r="SRE261" s="29"/>
      <c r="SRF261" s="29"/>
      <c r="SRG261" s="29"/>
      <c r="SRH261" s="29"/>
      <c r="SRI261" s="29"/>
      <c r="SRJ261" s="29"/>
      <c r="SRK261" s="29"/>
      <c r="SRL261" s="29"/>
      <c r="SRM261" s="29"/>
      <c r="SRN261" s="29"/>
      <c r="SRO261" s="29"/>
      <c r="SRP261" s="29"/>
      <c r="SRQ261" s="29"/>
      <c r="SRR261" s="29"/>
      <c r="SRS261" s="29"/>
      <c r="SRT261" s="29"/>
      <c r="SRU261" s="29"/>
      <c r="SRV261" s="29"/>
      <c r="SRW261" s="29"/>
      <c r="SRX261" s="29"/>
      <c r="SRY261" s="29"/>
      <c r="SRZ261" s="29"/>
      <c r="SSA261" s="29"/>
      <c r="SSB261" s="29"/>
      <c r="SSC261" s="29"/>
      <c r="SSD261" s="29"/>
      <c r="SSE261" s="29"/>
      <c r="SSF261" s="29"/>
      <c r="SSG261" s="29"/>
      <c r="SSH261" s="29"/>
      <c r="SSI261" s="29"/>
      <c r="SSJ261" s="29"/>
      <c r="SSK261" s="29"/>
      <c r="SSL261" s="29"/>
      <c r="SSM261" s="29"/>
      <c r="SSN261" s="29"/>
      <c r="SSO261" s="29"/>
      <c r="SSP261" s="29"/>
      <c r="SSQ261" s="29"/>
      <c r="SSR261" s="29"/>
      <c r="SSS261" s="29"/>
      <c r="SST261" s="29"/>
      <c r="SSU261" s="29"/>
      <c r="SSV261" s="29"/>
      <c r="SSW261" s="29"/>
      <c r="SSX261" s="29"/>
      <c r="SSY261" s="29"/>
      <c r="SSZ261" s="29"/>
      <c r="STA261" s="29"/>
      <c r="STB261" s="29"/>
      <c r="STC261" s="29"/>
      <c r="STD261" s="29"/>
      <c r="STE261" s="29"/>
      <c r="STF261" s="29"/>
      <c r="STG261" s="29"/>
      <c r="STH261" s="29"/>
      <c r="STI261" s="29"/>
      <c r="STJ261" s="29"/>
      <c r="STK261" s="29"/>
      <c r="STL261" s="29"/>
      <c r="STM261" s="29"/>
      <c r="STN261" s="29"/>
      <c r="STO261" s="29"/>
      <c r="STP261" s="29"/>
      <c r="STQ261" s="29"/>
      <c r="STR261" s="29"/>
      <c r="STS261" s="29"/>
      <c r="STT261" s="29"/>
      <c r="STU261" s="29"/>
      <c r="STV261" s="29"/>
      <c r="STW261" s="29"/>
      <c r="STX261" s="29"/>
      <c r="STY261" s="29"/>
      <c r="STZ261" s="29"/>
      <c r="SUA261" s="29"/>
      <c r="SUB261" s="29"/>
      <c r="SUC261" s="29"/>
      <c r="SUD261" s="29"/>
      <c r="SUE261" s="29"/>
      <c r="SUF261" s="29"/>
      <c r="SUG261" s="29"/>
      <c r="SUH261" s="29"/>
      <c r="SUI261" s="29"/>
      <c r="SUJ261" s="29"/>
      <c r="SUK261" s="29"/>
      <c r="SUL261" s="29"/>
      <c r="SUM261" s="29"/>
      <c r="SUN261" s="29"/>
      <c r="SUO261" s="29"/>
      <c r="SUP261" s="29"/>
      <c r="SUQ261" s="29"/>
      <c r="SUR261" s="29"/>
      <c r="SUS261" s="29"/>
      <c r="SUT261" s="29"/>
      <c r="SUU261" s="29"/>
      <c r="SUV261" s="29"/>
      <c r="SUW261" s="29"/>
      <c r="SUX261" s="29"/>
      <c r="SUY261" s="29"/>
      <c r="SUZ261" s="29"/>
      <c r="SVA261" s="29"/>
      <c r="SVB261" s="29"/>
      <c r="SVC261" s="29"/>
      <c r="SVD261" s="29"/>
      <c r="SVE261" s="29"/>
      <c r="SVF261" s="29"/>
      <c r="SVG261" s="29"/>
      <c r="SVH261" s="29"/>
      <c r="SVI261" s="29"/>
      <c r="SVJ261" s="29"/>
      <c r="SVK261" s="29"/>
      <c r="SVL261" s="29"/>
      <c r="SVM261" s="29"/>
      <c r="SVN261" s="29"/>
      <c r="SVO261" s="29"/>
      <c r="SVP261" s="29"/>
      <c r="SVQ261" s="29"/>
      <c r="SVR261" s="29"/>
      <c r="SVS261" s="29"/>
      <c r="SVT261" s="29"/>
      <c r="SVU261" s="29"/>
      <c r="SVV261" s="29"/>
      <c r="SVW261" s="29"/>
      <c r="SVX261" s="29"/>
      <c r="SVY261" s="29"/>
      <c r="SVZ261" s="29"/>
      <c r="SWA261" s="29"/>
      <c r="SWB261" s="29"/>
      <c r="SWC261" s="29"/>
      <c r="SWD261" s="29"/>
      <c r="SWE261" s="29"/>
      <c r="SWF261" s="29"/>
      <c r="SWG261" s="29"/>
      <c r="SWH261" s="29"/>
      <c r="SWI261" s="29"/>
      <c r="SWJ261" s="29"/>
      <c r="SWK261" s="29"/>
      <c r="SWL261" s="29"/>
      <c r="SWM261" s="29"/>
      <c r="SWN261" s="29"/>
      <c r="SWO261" s="29"/>
      <c r="SWP261" s="29"/>
      <c r="SWQ261" s="29"/>
      <c r="SWR261" s="29"/>
      <c r="SWS261" s="29"/>
      <c r="SWT261" s="29"/>
      <c r="SWU261" s="29"/>
      <c r="SWV261" s="29"/>
      <c r="SWW261" s="29"/>
      <c r="SWX261" s="29"/>
      <c r="SWY261" s="29"/>
      <c r="SWZ261" s="29"/>
      <c r="SXA261" s="29"/>
      <c r="SXB261" s="29"/>
      <c r="SXC261" s="29"/>
      <c r="SXD261" s="29"/>
      <c r="SXE261" s="29"/>
      <c r="SXF261" s="29"/>
      <c r="SXG261" s="29"/>
      <c r="SXH261" s="29"/>
      <c r="SXI261" s="29"/>
      <c r="SXJ261" s="29"/>
      <c r="SXK261" s="29"/>
      <c r="SXL261" s="29"/>
      <c r="SXM261" s="29"/>
      <c r="SXN261" s="29"/>
      <c r="SXO261" s="29"/>
      <c r="SXP261" s="29"/>
      <c r="SXQ261" s="29"/>
      <c r="SXR261" s="29"/>
      <c r="SXS261" s="29"/>
      <c r="SXT261" s="29"/>
      <c r="SXU261" s="29"/>
      <c r="SXV261" s="29"/>
      <c r="SXW261" s="29"/>
      <c r="SXX261" s="29"/>
      <c r="SXY261" s="29"/>
      <c r="SXZ261" s="29"/>
      <c r="SYA261" s="29"/>
      <c r="SYB261" s="29"/>
      <c r="SYC261" s="29"/>
      <c r="SYD261" s="29"/>
      <c r="SYE261" s="29"/>
      <c r="SYF261" s="29"/>
      <c r="SYG261" s="29"/>
      <c r="SYH261" s="29"/>
      <c r="SYI261" s="29"/>
      <c r="SYJ261" s="29"/>
      <c r="SYK261" s="29"/>
      <c r="SYL261" s="29"/>
      <c r="SYM261" s="29"/>
      <c r="SYN261" s="29"/>
      <c r="SYO261" s="29"/>
      <c r="SYP261" s="29"/>
      <c r="SYQ261" s="29"/>
      <c r="SYR261" s="29"/>
      <c r="SYS261" s="29"/>
      <c r="SYT261" s="29"/>
      <c r="SYU261" s="29"/>
      <c r="SYV261" s="29"/>
      <c r="SYW261" s="29"/>
      <c r="SYX261" s="29"/>
      <c r="SYY261" s="29"/>
      <c r="SYZ261" s="29"/>
      <c r="SZA261" s="29"/>
      <c r="SZB261" s="29"/>
      <c r="SZC261" s="29"/>
      <c r="SZD261" s="29"/>
      <c r="SZE261" s="29"/>
      <c r="SZF261" s="29"/>
      <c r="SZG261" s="29"/>
      <c r="SZH261" s="29"/>
      <c r="SZI261" s="29"/>
      <c r="SZJ261" s="29"/>
      <c r="SZK261" s="29"/>
      <c r="SZL261" s="29"/>
      <c r="SZM261" s="29"/>
      <c r="SZN261" s="29"/>
      <c r="SZO261" s="29"/>
      <c r="SZP261" s="29"/>
      <c r="SZQ261" s="29"/>
      <c r="SZR261" s="29"/>
      <c r="SZS261" s="29"/>
      <c r="SZT261" s="29"/>
      <c r="SZU261" s="29"/>
      <c r="SZV261" s="29"/>
      <c r="SZW261" s="29"/>
      <c r="SZX261" s="29"/>
      <c r="SZY261" s="29"/>
      <c r="SZZ261" s="29"/>
      <c r="TAA261" s="29"/>
      <c r="TAB261" s="29"/>
      <c r="TAC261" s="29"/>
      <c r="TAD261" s="29"/>
      <c r="TAE261" s="29"/>
      <c r="TAF261" s="29"/>
      <c r="TAG261" s="29"/>
      <c r="TAH261" s="29"/>
      <c r="TAI261" s="29"/>
      <c r="TAJ261" s="29"/>
      <c r="TAK261" s="29"/>
      <c r="TAL261" s="29"/>
      <c r="TAM261" s="29"/>
      <c r="TAN261" s="29"/>
      <c r="TAO261" s="29"/>
      <c r="TAP261" s="29"/>
      <c r="TAQ261" s="29"/>
      <c r="TAR261" s="29"/>
      <c r="TAS261" s="29"/>
      <c r="TAT261" s="29"/>
      <c r="TAU261" s="29"/>
      <c r="TAV261" s="29"/>
      <c r="TAW261" s="29"/>
      <c r="TAX261" s="29"/>
      <c r="TAY261" s="29"/>
      <c r="TAZ261" s="29"/>
      <c r="TBA261" s="29"/>
      <c r="TBB261" s="29"/>
      <c r="TBC261" s="29"/>
      <c r="TBD261" s="29"/>
      <c r="TBE261" s="29"/>
      <c r="TBF261" s="29"/>
      <c r="TBG261" s="29"/>
      <c r="TBH261" s="29"/>
      <c r="TBI261" s="29"/>
      <c r="TBJ261" s="29"/>
      <c r="TBK261" s="29"/>
      <c r="TBL261" s="29"/>
      <c r="TBM261" s="29"/>
      <c r="TBN261" s="29"/>
      <c r="TBO261" s="29"/>
      <c r="TBP261" s="29"/>
      <c r="TBQ261" s="29"/>
      <c r="TBR261" s="29"/>
      <c r="TBS261" s="29"/>
      <c r="TBT261" s="29"/>
      <c r="TBU261" s="29"/>
      <c r="TBV261" s="29"/>
      <c r="TBW261" s="29"/>
      <c r="TBX261" s="29"/>
      <c r="TBY261" s="29"/>
      <c r="TBZ261" s="29"/>
      <c r="TCA261" s="29"/>
      <c r="TCB261" s="29"/>
      <c r="TCC261" s="29"/>
      <c r="TCD261" s="29"/>
      <c r="TCE261" s="29"/>
      <c r="TCF261" s="29"/>
      <c r="TCG261" s="29"/>
      <c r="TCH261" s="29"/>
      <c r="TCI261" s="29"/>
      <c r="TCJ261" s="29"/>
      <c r="TCK261" s="29"/>
      <c r="TCL261" s="29"/>
      <c r="TCM261" s="29"/>
      <c r="TCN261" s="29"/>
      <c r="TCO261" s="29"/>
      <c r="TCP261" s="29"/>
      <c r="TCQ261" s="29"/>
      <c r="TCR261" s="29"/>
      <c r="TCS261" s="29"/>
      <c r="TCT261" s="29"/>
      <c r="TCU261" s="29"/>
      <c r="TCV261" s="29"/>
      <c r="TCW261" s="29"/>
      <c r="TCX261" s="29"/>
      <c r="TCY261" s="29"/>
      <c r="TCZ261" s="29"/>
      <c r="TDA261" s="29"/>
      <c r="TDB261" s="29"/>
      <c r="TDC261" s="29"/>
      <c r="TDD261" s="29"/>
      <c r="TDE261" s="29"/>
      <c r="TDF261" s="29"/>
      <c r="TDG261" s="29"/>
      <c r="TDH261" s="29"/>
      <c r="TDI261" s="29"/>
      <c r="TDJ261" s="29"/>
      <c r="TDK261" s="29"/>
      <c r="TDL261" s="29"/>
      <c r="TDM261" s="29"/>
      <c r="TDN261" s="29"/>
      <c r="TDO261" s="29"/>
      <c r="TDP261" s="29"/>
      <c r="TDQ261" s="29"/>
      <c r="TDR261" s="29"/>
      <c r="TDS261" s="29"/>
      <c r="TDT261" s="29"/>
      <c r="TDU261" s="29"/>
      <c r="TDV261" s="29"/>
      <c r="TDW261" s="29"/>
      <c r="TDX261" s="29"/>
      <c r="TDY261" s="29"/>
      <c r="TDZ261" s="29"/>
      <c r="TEA261" s="29"/>
      <c r="TEB261" s="29"/>
      <c r="TEC261" s="29"/>
      <c r="TED261" s="29"/>
      <c r="TEE261" s="29"/>
      <c r="TEF261" s="29"/>
      <c r="TEG261" s="29"/>
      <c r="TEH261" s="29"/>
      <c r="TEI261" s="29"/>
      <c r="TEJ261" s="29"/>
      <c r="TEK261" s="29"/>
      <c r="TEL261" s="29"/>
      <c r="TEM261" s="29"/>
      <c r="TEN261" s="29"/>
      <c r="TEO261" s="29"/>
      <c r="TEP261" s="29"/>
      <c r="TEQ261" s="29"/>
      <c r="TER261" s="29"/>
      <c r="TES261" s="29"/>
      <c r="TET261" s="29"/>
      <c r="TEU261" s="29"/>
      <c r="TEV261" s="29"/>
      <c r="TEW261" s="29"/>
      <c r="TEX261" s="29"/>
      <c r="TEY261" s="29"/>
      <c r="TEZ261" s="29"/>
      <c r="TFA261" s="29"/>
      <c r="TFB261" s="29"/>
      <c r="TFC261" s="29"/>
      <c r="TFD261" s="29"/>
      <c r="TFE261" s="29"/>
      <c r="TFF261" s="29"/>
      <c r="TFG261" s="29"/>
      <c r="TFH261" s="29"/>
      <c r="TFI261" s="29"/>
      <c r="TFJ261" s="29"/>
      <c r="TFK261" s="29"/>
      <c r="TFL261" s="29"/>
      <c r="TFM261" s="29"/>
      <c r="TFN261" s="29"/>
      <c r="TFO261" s="29"/>
      <c r="TFP261" s="29"/>
      <c r="TFQ261" s="29"/>
      <c r="TFR261" s="29"/>
      <c r="TFS261" s="29"/>
      <c r="TFT261" s="29"/>
      <c r="TFU261" s="29"/>
      <c r="TFV261" s="29"/>
      <c r="TFW261" s="29"/>
      <c r="TFX261" s="29"/>
      <c r="TFY261" s="29"/>
      <c r="TFZ261" s="29"/>
      <c r="TGA261" s="29"/>
      <c r="TGB261" s="29"/>
      <c r="TGC261" s="29"/>
      <c r="TGD261" s="29"/>
      <c r="TGE261" s="29"/>
      <c r="TGF261" s="29"/>
      <c r="TGG261" s="29"/>
      <c r="TGH261" s="29"/>
      <c r="TGI261" s="29"/>
      <c r="TGJ261" s="29"/>
      <c r="TGK261" s="29"/>
      <c r="TGL261" s="29"/>
      <c r="TGM261" s="29"/>
      <c r="TGN261" s="29"/>
      <c r="TGO261" s="29"/>
      <c r="TGP261" s="29"/>
      <c r="TGQ261" s="29"/>
      <c r="TGR261" s="29"/>
      <c r="TGS261" s="29"/>
      <c r="TGT261" s="29"/>
      <c r="TGU261" s="29"/>
      <c r="TGV261" s="29"/>
      <c r="TGW261" s="29"/>
      <c r="TGX261" s="29"/>
      <c r="TGY261" s="29"/>
      <c r="TGZ261" s="29"/>
      <c r="THA261" s="29"/>
      <c r="THB261" s="29"/>
      <c r="THC261" s="29"/>
      <c r="THD261" s="29"/>
      <c r="THE261" s="29"/>
      <c r="THF261" s="29"/>
      <c r="THG261" s="29"/>
      <c r="THH261" s="29"/>
      <c r="THI261" s="29"/>
      <c r="THJ261" s="29"/>
      <c r="THK261" s="29"/>
      <c r="THL261" s="29"/>
      <c r="THM261" s="29"/>
      <c r="THN261" s="29"/>
      <c r="THO261" s="29"/>
      <c r="THP261" s="29"/>
      <c r="THQ261" s="29"/>
      <c r="THR261" s="29"/>
      <c r="THS261" s="29"/>
      <c r="THT261" s="29"/>
      <c r="THU261" s="29"/>
      <c r="THV261" s="29"/>
      <c r="THW261" s="29"/>
      <c r="THX261" s="29"/>
      <c r="THY261" s="29"/>
      <c r="THZ261" s="29"/>
      <c r="TIA261" s="29"/>
      <c r="TIB261" s="29"/>
      <c r="TIC261" s="29"/>
      <c r="TID261" s="29"/>
      <c r="TIE261" s="29"/>
      <c r="TIF261" s="29"/>
      <c r="TIG261" s="29"/>
      <c r="TIH261" s="29"/>
      <c r="TII261" s="29"/>
      <c r="TIJ261" s="29"/>
      <c r="TIK261" s="29"/>
      <c r="TIL261" s="29"/>
      <c r="TIM261" s="29"/>
      <c r="TIN261" s="29"/>
      <c r="TIO261" s="29"/>
      <c r="TIP261" s="29"/>
      <c r="TIQ261" s="29"/>
      <c r="TIR261" s="29"/>
      <c r="TIS261" s="29"/>
      <c r="TIT261" s="29"/>
      <c r="TIU261" s="29"/>
      <c r="TIV261" s="29"/>
      <c r="TIW261" s="29"/>
      <c r="TIX261" s="29"/>
      <c r="TIY261" s="29"/>
      <c r="TIZ261" s="29"/>
      <c r="TJA261" s="29"/>
      <c r="TJB261" s="29"/>
      <c r="TJC261" s="29"/>
      <c r="TJD261" s="29"/>
      <c r="TJE261" s="29"/>
      <c r="TJF261" s="29"/>
      <c r="TJG261" s="29"/>
      <c r="TJH261" s="29"/>
      <c r="TJI261" s="29"/>
      <c r="TJJ261" s="29"/>
      <c r="TJK261" s="29"/>
      <c r="TJL261" s="29"/>
      <c r="TJM261" s="29"/>
      <c r="TJN261" s="29"/>
      <c r="TJO261" s="29"/>
      <c r="TJP261" s="29"/>
      <c r="TJQ261" s="29"/>
      <c r="TJR261" s="29"/>
      <c r="TJS261" s="29"/>
      <c r="TJT261" s="29"/>
      <c r="TJU261" s="29"/>
      <c r="TJV261" s="29"/>
      <c r="TJW261" s="29"/>
      <c r="TJX261" s="29"/>
      <c r="TJY261" s="29"/>
      <c r="TJZ261" s="29"/>
      <c r="TKA261" s="29"/>
      <c r="TKB261" s="29"/>
      <c r="TKC261" s="29"/>
      <c r="TKD261" s="29"/>
      <c r="TKE261" s="29"/>
      <c r="TKF261" s="29"/>
      <c r="TKG261" s="29"/>
      <c r="TKH261" s="29"/>
      <c r="TKI261" s="29"/>
      <c r="TKJ261" s="29"/>
      <c r="TKK261" s="29"/>
      <c r="TKL261" s="29"/>
      <c r="TKM261" s="29"/>
      <c r="TKN261" s="29"/>
      <c r="TKO261" s="29"/>
      <c r="TKP261" s="29"/>
      <c r="TKQ261" s="29"/>
      <c r="TKR261" s="29"/>
      <c r="TKS261" s="29"/>
      <c r="TKT261" s="29"/>
      <c r="TKU261" s="29"/>
      <c r="TKV261" s="29"/>
      <c r="TKW261" s="29"/>
      <c r="TKX261" s="29"/>
      <c r="TKY261" s="29"/>
      <c r="TKZ261" s="29"/>
      <c r="TLA261" s="29"/>
      <c r="TLB261" s="29"/>
      <c r="TLC261" s="29"/>
      <c r="TLD261" s="29"/>
      <c r="TLE261" s="29"/>
      <c r="TLF261" s="29"/>
      <c r="TLG261" s="29"/>
      <c r="TLH261" s="29"/>
      <c r="TLI261" s="29"/>
      <c r="TLJ261" s="29"/>
      <c r="TLK261" s="29"/>
      <c r="TLL261" s="29"/>
      <c r="TLM261" s="29"/>
      <c r="TLN261" s="29"/>
      <c r="TLO261" s="29"/>
      <c r="TLP261" s="29"/>
      <c r="TLQ261" s="29"/>
      <c r="TLR261" s="29"/>
      <c r="TLS261" s="29"/>
      <c r="TLT261" s="29"/>
      <c r="TLU261" s="29"/>
      <c r="TLV261" s="29"/>
      <c r="TLW261" s="29"/>
      <c r="TLX261" s="29"/>
      <c r="TLY261" s="29"/>
      <c r="TLZ261" s="29"/>
      <c r="TMA261" s="29"/>
      <c r="TMB261" s="29"/>
      <c r="TMC261" s="29"/>
      <c r="TMD261" s="29"/>
      <c r="TME261" s="29"/>
      <c r="TMF261" s="29"/>
      <c r="TMG261" s="29"/>
      <c r="TMH261" s="29"/>
      <c r="TMI261" s="29"/>
      <c r="TMJ261" s="29"/>
      <c r="TMK261" s="29"/>
      <c r="TML261" s="29"/>
      <c r="TMM261" s="29"/>
      <c r="TMN261" s="29"/>
      <c r="TMO261" s="29"/>
      <c r="TMP261" s="29"/>
      <c r="TMQ261" s="29"/>
      <c r="TMR261" s="29"/>
      <c r="TMS261" s="29"/>
      <c r="TMT261" s="29"/>
      <c r="TMU261" s="29"/>
      <c r="TMV261" s="29"/>
      <c r="TMW261" s="29"/>
      <c r="TMX261" s="29"/>
      <c r="TMY261" s="29"/>
      <c r="TMZ261" s="29"/>
      <c r="TNA261" s="29"/>
      <c r="TNB261" s="29"/>
      <c r="TNC261" s="29"/>
      <c r="TND261" s="29"/>
      <c r="TNE261" s="29"/>
      <c r="TNF261" s="29"/>
      <c r="TNG261" s="29"/>
      <c r="TNH261" s="29"/>
      <c r="TNI261" s="29"/>
      <c r="TNJ261" s="29"/>
      <c r="TNK261" s="29"/>
      <c r="TNL261" s="29"/>
      <c r="TNM261" s="29"/>
      <c r="TNN261" s="29"/>
      <c r="TNO261" s="29"/>
      <c r="TNP261" s="29"/>
      <c r="TNQ261" s="29"/>
      <c r="TNR261" s="29"/>
      <c r="TNS261" s="29"/>
      <c r="TNT261" s="29"/>
      <c r="TNU261" s="29"/>
      <c r="TNV261" s="29"/>
      <c r="TNW261" s="29"/>
      <c r="TNX261" s="29"/>
      <c r="TNY261" s="29"/>
      <c r="TNZ261" s="29"/>
      <c r="TOA261" s="29"/>
      <c r="TOB261" s="29"/>
      <c r="TOC261" s="29"/>
      <c r="TOD261" s="29"/>
      <c r="TOE261" s="29"/>
      <c r="TOF261" s="29"/>
      <c r="TOG261" s="29"/>
      <c r="TOH261" s="29"/>
      <c r="TOI261" s="29"/>
      <c r="TOJ261" s="29"/>
      <c r="TOK261" s="29"/>
      <c r="TOL261" s="29"/>
      <c r="TOM261" s="29"/>
      <c r="TON261" s="29"/>
      <c r="TOO261" s="29"/>
      <c r="TOP261" s="29"/>
      <c r="TOQ261" s="29"/>
      <c r="TOR261" s="29"/>
      <c r="TOS261" s="29"/>
      <c r="TOT261" s="29"/>
      <c r="TOU261" s="29"/>
      <c r="TOV261" s="29"/>
      <c r="TOW261" s="29"/>
      <c r="TOX261" s="29"/>
      <c r="TOY261" s="29"/>
      <c r="TOZ261" s="29"/>
      <c r="TPA261" s="29"/>
      <c r="TPB261" s="29"/>
      <c r="TPC261" s="29"/>
      <c r="TPD261" s="29"/>
      <c r="TPE261" s="29"/>
      <c r="TPF261" s="29"/>
      <c r="TPG261" s="29"/>
      <c r="TPH261" s="29"/>
      <c r="TPI261" s="29"/>
      <c r="TPJ261" s="29"/>
      <c r="TPK261" s="29"/>
      <c r="TPL261" s="29"/>
      <c r="TPM261" s="29"/>
      <c r="TPN261" s="29"/>
      <c r="TPO261" s="29"/>
      <c r="TPP261" s="29"/>
      <c r="TPQ261" s="29"/>
      <c r="TPR261" s="29"/>
      <c r="TPS261" s="29"/>
      <c r="TPT261" s="29"/>
      <c r="TPU261" s="29"/>
      <c r="TPV261" s="29"/>
      <c r="TPW261" s="29"/>
      <c r="TPX261" s="29"/>
      <c r="TPY261" s="29"/>
      <c r="TPZ261" s="29"/>
      <c r="TQA261" s="29"/>
      <c r="TQB261" s="29"/>
      <c r="TQC261" s="29"/>
      <c r="TQD261" s="29"/>
      <c r="TQE261" s="29"/>
      <c r="TQF261" s="29"/>
      <c r="TQG261" s="29"/>
      <c r="TQH261" s="29"/>
      <c r="TQI261" s="29"/>
      <c r="TQJ261" s="29"/>
      <c r="TQK261" s="29"/>
      <c r="TQL261" s="29"/>
      <c r="TQM261" s="29"/>
      <c r="TQN261" s="29"/>
      <c r="TQO261" s="29"/>
      <c r="TQP261" s="29"/>
      <c r="TQQ261" s="29"/>
      <c r="TQR261" s="29"/>
      <c r="TQS261" s="29"/>
      <c r="TQT261" s="29"/>
      <c r="TQU261" s="29"/>
      <c r="TQV261" s="29"/>
      <c r="TQW261" s="29"/>
      <c r="TQX261" s="29"/>
      <c r="TQY261" s="29"/>
      <c r="TQZ261" s="29"/>
      <c r="TRA261" s="29"/>
      <c r="TRB261" s="29"/>
      <c r="TRC261" s="29"/>
      <c r="TRD261" s="29"/>
      <c r="TRE261" s="29"/>
      <c r="TRF261" s="29"/>
      <c r="TRG261" s="29"/>
      <c r="TRH261" s="29"/>
      <c r="TRI261" s="29"/>
      <c r="TRJ261" s="29"/>
      <c r="TRK261" s="29"/>
      <c r="TRL261" s="29"/>
      <c r="TRM261" s="29"/>
      <c r="TRN261" s="29"/>
      <c r="TRO261" s="29"/>
      <c r="TRP261" s="29"/>
      <c r="TRQ261" s="29"/>
      <c r="TRR261" s="29"/>
      <c r="TRS261" s="29"/>
      <c r="TRT261" s="29"/>
      <c r="TRU261" s="29"/>
      <c r="TRV261" s="29"/>
      <c r="TRW261" s="29"/>
      <c r="TRX261" s="29"/>
      <c r="TRY261" s="29"/>
      <c r="TRZ261" s="29"/>
      <c r="TSA261" s="29"/>
      <c r="TSB261" s="29"/>
      <c r="TSC261" s="29"/>
      <c r="TSD261" s="29"/>
      <c r="TSE261" s="29"/>
      <c r="TSF261" s="29"/>
      <c r="TSG261" s="29"/>
      <c r="TSH261" s="29"/>
      <c r="TSI261" s="29"/>
      <c r="TSJ261" s="29"/>
      <c r="TSK261" s="29"/>
      <c r="TSL261" s="29"/>
      <c r="TSM261" s="29"/>
      <c r="TSN261" s="29"/>
      <c r="TSO261" s="29"/>
      <c r="TSP261" s="29"/>
      <c r="TSQ261" s="29"/>
      <c r="TSR261" s="29"/>
      <c r="TSS261" s="29"/>
      <c r="TST261" s="29"/>
      <c r="TSU261" s="29"/>
      <c r="TSV261" s="29"/>
      <c r="TSW261" s="29"/>
      <c r="TSX261" s="29"/>
      <c r="TSY261" s="29"/>
      <c r="TSZ261" s="29"/>
      <c r="TTA261" s="29"/>
      <c r="TTB261" s="29"/>
      <c r="TTC261" s="29"/>
      <c r="TTD261" s="29"/>
      <c r="TTE261" s="29"/>
      <c r="TTF261" s="29"/>
      <c r="TTG261" s="29"/>
      <c r="TTH261" s="29"/>
      <c r="TTI261" s="29"/>
      <c r="TTJ261" s="29"/>
      <c r="TTK261" s="29"/>
      <c r="TTL261" s="29"/>
      <c r="TTM261" s="29"/>
      <c r="TTN261" s="29"/>
      <c r="TTO261" s="29"/>
      <c r="TTP261" s="29"/>
      <c r="TTQ261" s="29"/>
      <c r="TTR261" s="29"/>
      <c r="TTS261" s="29"/>
      <c r="TTT261" s="29"/>
      <c r="TTU261" s="29"/>
      <c r="TTV261" s="29"/>
      <c r="TTW261" s="29"/>
      <c r="TTX261" s="29"/>
      <c r="TTY261" s="29"/>
      <c r="TTZ261" s="29"/>
      <c r="TUA261" s="29"/>
      <c r="TUB261" s="29"/>
      <c r="TUC261" s="29"/>
      <c r="TUD261" s="29"/>
      <c r="TUE261" s="29"/>
      <c r="TUF261" s="29"/>
      <c r="TUG261" s="29"/>
      <c r="TUH261" s="29"/>
      <c r="TUI261" s="29"/>
      <c r="TUJ261" s="29"/>
      <c r="TUK261" s="29"/>
      <c r="TUL261" s="29"/>
      <c r="TUM261" s="29"/>
      <c r="TUN261" s="29"/>
      <c r="TUO261" s="29"/>
      <c r="TUP261" s="29"/>
      <c r="TUQ261" s="29"/>
      <c r="TUR261" s="29"/>
      <c r="TUS261" s="29"/>
      <c r="TUT261" s="29"/>
      <c r="TUU261" s="29"/>
      <c r="TUV261" s="29"/>
      <c r="TUW261" s="29"/>
      <c r="TUX261" s="29"/>
      <c r="TUY261" s="29"/>
      <c r="TUZ261" s="29"/>
      <c r="TVA261" s="29"/>
      <c r="TVB261" s="29"/>
      <c r="TVC261" s="29"/>
      <c r="TVD261" s="29"/>
      <c r="TVE261" s="29"/>
      <c r="TVF261" s="29"/>
      <c r="TVG261" s="29"/>
      <c r="TVH261" s="29"/>
      <c r="TVI261" s="29"/>
      <c r="TVJ261" s="29"/>
      <c r="TVK261" s="29"/>
      <c r="TVL261" s="29"/>
      <c r="TVM261" s="29"/>
      <c r="TVN261" s="29"/>
      <c r="TVO261" s="29"/>
      <c r="TVP261" s="29"/>
      <c r="TVQ261" s="29"/>
      <c r="TVR261" s="29"/>
      <c r="TVS261" s="29"/>
      <c r="TVT261" s="29"/>
      <c r="TVU261" s="29"/>
      <c r="TVV261" s="29"/>
      <c r="TVW261" s="29"/>
      <c r="TVX261" s="29"/>
      <c r="TVY261" s="29"/>
      <c r="TVZ261" s="29"/>
      <c r="TWA261" s="29"/>
      <c r="TWB261" s="29"/>
      <c r="TWC261" s="29"/>
      <c r="TWD261" s="29"/>
      <c r="TWE261" s="29"/>
      <c r="TWF261" s="29"/>
      <c r="TWG261" s="29"/>
      <c r="TWH261" s="29"/>
      <c r="TWI261" s="29"/>
      <c r="TWJ261" s="29"/>
      <c r="TWK261" s="29"/>
      <c r="TWL261" s="29"/>
      <c r="TWM261" s="29"/>
      <c r="TWN261" s="29"/>
      <c r="TWO261" s="29"/>
      <c r="TWP261" s="29"/>
      <c r="TWQ261" s="29"/>
      <c r="TWR261" s="29"/>
      <c r="TWS261" s="29"/>
      <c r="TWT261" s="29"/>
      <c r="TWU261" s="29"/>
      <c r="TWV261" s="29"/>
      <c r="TWW261" s="29"/>
      <c r="TWX261" s="29"/>
      <c r="TWY261" s="29"/>
      <c r="TWZ261" s="29"/>
      <c r="TXA261" s="29"/>
      <c r="TXB261" s="29"/>
      <c r="TXC261" s="29"/>
      <c r="TXD261" s="29"/>
      <c r="TXE261" s="29"/>
      <c r="TXF261" s="29"/>
      <c r="TXG261" s="29"/>
      <c r="TXH261" s="29"/>
      <c r="TXI261" s="29"/>
      <c r="TXJ261" s="29"/>
      <c r="TXK261" s="29"/>
      <c r="TXL261" s="29"/>
      <c r="TXM261" s="29"/>
      <c r="TXN261" s="29"/>
      <c r="TXO261" s="29"/>
      <c r="TXP261" s="29"/>
      <c r="TXQ261" s="29"/>
      <c r="TXR261" s="29"/>
      <c r="TXS261" s="29"/>
      <c r="TXT261" s="29"/>
      <c r="TXU261" s="29"/>
      <c r="TXV261" s="29"/>
      <c r="TXW261" s="29"/>
      <c r="TXX261" s="29"/>
      <c r="TXY261" s="29"/>
      <c r="TXZ261" s="29"/>
      <c r="TYA261" s="29"/>
      <c r="TYB261" s="29"/>
      <c r="TYC261" s="29"/>
      <c r="TYD261" s="29"/>
      <c r="TYE261" s="29"/>
      <c r="TYF261" s="29"/>
      <c r="TYG261" s="29"/>
      <c r="TYH261" s="29"/>
      <c r="TYI261" s="29"/>
      <c r="TYJ261" s="29"/>
      <c r="TYK261" s="29"/>
      <c r="TYL261" s="29"/>
      <c r="TYM261" s="29"/>
      <c r="TYN261" s="29"/>
      <c r="TYO261" s="29"/>
      <c r="TYP261" s="29"/>
      <c r="TYQ261" s="29"/>
      <c r="TYR261" s="29"/>
      <c r="TYS261" s="29"/>
      <c r="TYT261" s="29"/>
      <c r="TYU261" s="29"/>
      <c r="TYV261" s="29"/>
      <c r="TYW261" s="29"/>
      <c r="TYX261" s="29"/>
      <c r="TYY261" s="29"/>
      <c r="TYZ261" s="29"/>
      <c r="TZA261" s="29"/>
      <c r="TZB261" s="29"/>
      <c r="TZC261" s="29"/>
      <c r="TZD261" s="29"/>
      <c r="TZE261" s="29"/>
      <c r="TZF261" s="29"/>
      <c r="TZG261" s="29"/>
      <c r="TZH261" s="29"/>
      <c r="TZI261" s="29"/>
      <c r="TZJ261" s="29"/>
      <c r="TZK261" s="29"/>
      <c r="TZL261" s="29"/>
      <c r="TZM261" s="29"/>
      <c r="TZN261" s="29"/>
      <c r="TZO261" s="29"/>
      <c r="TZP261" s="29"/>
      <c r="TZQ261" s="29"/>
      <c r="TZR261" s="29"/>
      <c r="TZS261" s="29"/>
      <c r="TZT261" s="29"/>
      <c r="TZU261" s="29"/>
      <c r="TZV261" s="29"/>
      <c r="TZW261" s="29"/>
      <c r="TZX261" s="29"/>
      <c r="TZY261" s="29"/>
      <c r="TZZ261" s="29"/>
      <c r="UAA261" s="29"/>
      <c r="UAB261" s="29"/>
      <c r="UAC261" s="29"/>
      <c r="UAD261" s="29"/>
      <c r="UAE261" s="29"/>
      <c r="UAF261" s="29"/>
      <c r="UAG261" s="29"/>
      <c r="UAH261" s="29"/>
      <c r="UAI261" s="29"/>
      <c r="UAJ261" s="29"/>
      <c r="UAK261" s="29"/>
      <c r="UAL261" s="29"/>
      <c r="UAM261" s="29"/>
      <c r="UAN261" s="29"/>
      <c r="UAO261" s="29"/>
      <c r="UAP261" s="29"/>
      <c r="UAQ261" s="29"/>
      <c r="UAR261" s="29"/>
      <c r="UAS261" s="29"/>
      <c r="UAT261" s="29"/>
      <c r="UAU261" s="29"/>
      <c r="UAV261" s="29"/>
      <c r="UAW261" s="29"/>
      <c r="UAX261" s="29"/>
      <c r="UAY261" s="29"/>
      <c r="UAZ261" s="29"/>
      <c r="UBA261" s="29"/>
      <c r="UBB261" s="29"/>
      <c r="UBC261" s="29"/>
      <c r="UBD261" s="29"/>
      <c r="UBE261" s="29"/>
      <c r="UBF261" s="29"/>
      <c r="UBG261" s="29"/>
      <c r="UBH261" s="29"/>
      <c r="UBI261" s="29"/>
      <c r="UBJ261" s="29"/>
      <c r="UBK261" s="29"/>
      <c r="UBL261" s="29"/>
      <c r="UBM261" s="29"/>
      <c r="UBN261" s="29"/>
      <c r="UBO261" s="29"/>
      <c r="UBP261" s="29"/>
      <c r="UBQ261" s="29"/>
      <c r="UBR261" s="29"/>
      <c r="UBS261" s="29"/>
      <c r="UBT261" s="29"/>
      <c r="UBU261" s="29"/>
      <c r="UBV261" s="29"/>
      <c r="UBW261" s="29"/>
      <c r="UBX261" s="29"/>
      <c r="UBY261" s="29"/>
      <c r="UBZ261" s="29"/>
      <c r="UCA261" s="29"/>
      <c r="UCB261" s="29"/>
      <c r="UCC261" s="29"/>
      <c r="UCD261" s="29"/>
      <c r="UCE261" s="29"/>
      <c r="UCF261" s="29"/>
      <c r="UCG261" s="29"/>
      <c r="UCH261" s="29"/>
      <c r="UCI261" s="29"/>
      <c r="UCJ261" s="29"/>
      <c r="UCK261" s="29"/>
      <c r="UCL261" s="29"/>
      <c r="UCM261" s="29"/>
      <c r="UCN261" s="29"/>
      <c r="UCO261" s="29"/>
      <c r="UCP261" s="29"/>
      <c r="UCQ261" s="29"/>
      <c r="UCR261" s="29"/>
      <c r="UCS261" s="29"/>
      <c r="UCT261" s="29"/>
      <c r="UCU261" s="29"/>
      <c r="UCV261" s="29"/>
      <c r="UCW261" s="29"/>
      <c r="UCX261" s="29"/>
      <c r="UCY261" s="29"/>
      <c r="UCZ261" s="29"/>
      <c r="UDA261" s="29"/>
      <c r="UDB261" s="29"/>
      <c r="UDC261" s="29"/>
      <c r="UDD261" s="29"/>
      <c r="UDE261" s="29"/>
      <c r="UDF261" s="29"/>
      <c r="UDG261" s="29"/>
      <c r="UDH261" s="29"/>
      <c r="UDI261" s="29"/>
      <c r="UDJ261" s="29"/>
      <c r="UDK261" s="29"/>
      <c r="UDL261" s="29"/>
      <c r="UDM261" s="29"/>
      <c r="UDN261" s="29"/>
      <c r="UDO261" s="29"/>
      <c r="UDP261" s="29"/>
      <c r="UDQ261" s="29"/>
      <c r="UDR261" s="29"/>
      <c r="UDS261" s="29"/>
      <c r="UDT261" s="29"/>
      <c r="UDU261" s="29"/>
      <c r="UDV261" s="29"/>
      <c r="UDW261" s="29"/>
      <c r="UDX261" s="29"/>
      <c r="UDY261" s="29"/>
      <c r="UDZ261" s="29"/>
      <c r="UEA261" s="29"/>
      <c r="UEB261" s="29"/>
      <c r="UEC261" s="29"/>
      <c r="UED261" s="29"/>
      <c r="UEE261" s="29"/>
      <c r="UEF261" s="29"/>
      <c r="UEG261" s="29"/>
      <c r="UEH261" s="29"/>
      <c r="UEI261" s="29"/>
      <c r="UEJ261" s="29"/>
      <c r="UEK261" s="29"/>
      <c r="UEL261" s="29"/>
      <c r="UEM261" s="29"/>
      <c r="UEN261" s="29"/>
      <c r="UEO261" s="29"/>
      <c r="UEP261" s="29"/>
      <c r="UEQ261" s="29"/>
      <c r="UER261" s="29"/>
      <c r="UES261" s="29"/>
      <c r="UET261" s="29"/>
      <c r="UEU261" s="29"/>
      <c r="UEV261" s="29"/>
      <c r="UEW261" s="29"/>
      <c r="UEX261" s="29"/>
      <c r="UEY261" s="29"/>
      <c r="UEZ261" s="29"/>
      <c r="UFA261" s="29"/>
      <c r="UFB261" s="29"/>
      <c r="UFC261" s="29"/>
      <c r="UFD261" s="29"/>
      <c r="UFE261" s="29"/>
      <c r="UFF261" s="29"/>
      <c r="UFG261" s="29"/>
      <c r="UFH261" s="29"/>
      <c r="UFI261" s="29"/>
      <c r="UFJ261" s="29"/>
      <c r="UFK261" s="29"/>
      <c r="UFL261" s="29"/>
      <c r="UFM261" s="29"/>
      <c r="UFN261" s="29"/>
      <c r="UFO261" s="29"/>
      <c r="UFP261" s="29"/>
      <c r="UFQ261" s="29"/>
      <c r="UFR261" s="29"/>
      <c r="UFS261" s="29"/>
      <c r="UFT261" s="29"/>
      <c r="UFU261" s="29"/>
      <c r="UFV261" s="29"/>
      <c r="UFW261" s="29"/>
      <c r="UFX261" s="29"/>
      <c r="UFY261" s="29"/>
      <c r="UFZ261" s="29"/>
      <c r="UGA261" s="29"/>
      <c r="UGB261" s="29"/>
      <c r="UGC261" s="29"/>
      <c r="UGD261" s="29"/>
      <c r="UGE261" s="29"/>
      <c r="UGF261" s="29"/>
      <c r="UGG261" s="29"/>
      <c r="UGH261" s="29"/>
      <c r="UGI261" s="29"/>
      <c r="UGJ261" s="29"/>
      <c r="UGK261" s="29"/>
      <c r="UGL261" s="29"/>
      <c r="UGM261" s="29"/>
      <c r="UGN261" s="29"/>
      <c r="UGO261" s="29"/>
      <c r="UGP261" s="29"/>
      <c r="UGQ261" s="29"/>
      <c r="UGR261" s="29"/>
      <c r="UGS261" s="29"/>
      <c r="UGT261" s="29"/>
      <c r="UGU261" s="29"/>
      <c r="UGV261" s="29"/>
      <c r="UGW261" s="29"/>
      <c r="UGX261" s="29"/>
      <c r="UGY261" s="29"/>
      <c r="UGZ261" s="29"/>
      <c r="UHA261" s="29"/>
      <c r="UHB261" s="29"/>
      <c r="UHC261" s="29"/>
      <c r="UHD261" s="29"/>
      <c r="UHE261" s="29"/>
      <c r="UHF261" s="29"/>
      <c r="UHG261" s="29"/>
      <c r="UHH261" s="29"/>
      <c r="UHI261" s="29"/>
      <c r="UHJ261" s="29"/>
      <c r="UHK261" s="29"/>
      <c r="UHL261" s="29"/>
      <c r="UHM261" s="29"/>
      <c r="UHN261" s="29"/>
      <c r="UHO261" s="29"/>
      <c r="UHP261" s="29"/>
      <c r="UHQ261" s="29"/>
      <c r="UHR261" s="29"/>
      <c r="UHS261" s="29"/>
      <c r="UHT261" s="29"/>
      <c r="UHU261" s="29"/>
      <c r="UHV261" s="29"/>
      <c r="UHW261" s="29"/>
      <c r="UHX261" s="29"/>
      <c r="UHY261" s="29"/>
      <c r="UHZ261" s="29"/>
      <c r="UIA261" s="29"/>
      <c r="UIB261" s="29"/>
      <c r="UIC261" s="29"/>
      <c r="UID261" s="29"/>
      <c r="UIE261" s="29"/>
      <c r="UIF261" s="29"/>
      <c r="UIG261" s="29"/>
      <c r="UIH261" s="29"/>
      <c r="UII261" s="29"/>
      <c r="UIJ261" s="29"/>
      <c r="UIK261" s="29"/>
      <c r="UIL261" s="29"/>
      <c r="UIM261" s="29"/>
      <c r="UIN261" s="29"/>
      <c r="UIO261" s="29"/>
      <c r="UIP261" s="29"/>
      <c r="UIQ261" s="29"/>
      <c r="UIR261" s="29"/>
      <c r="UIS261" s="29"/>
      <c r="UIT261" s="29"/>
      <c r="UIU261" s="29"/>
      <c r="UIV261" s="29"/>
      <c r="UIW261" s="29"/>
      <c r="UIX261" s="29"/>
      <c r="UIY261" s="29"/>
      <c r="UIZ261" s="29"/>
      <c r="UJA261" s="29"/>
      <c r="UJB261" s="29"/>
      <c r="UJC261" s="29"/>
      <c r="UJD261" s="29"/>
      <c r="UJE261" s="29"/>
      <c r="UJF261" s="29"/>
      <c r="UJG261" s="29"/>
      <c r="UJH261" s="29"/>
      <c r="UJI261" s="29"/>
      <c r="UJJ261" s="29"/>
      <c r="UJK261" s="29"/>
      <c r="UJL261" s="29"/>
      <c r="UJM261" s="29"/>
      <c r="UJN261" s="29"/>
      <c r="UJO261" s="29"/>
      <c r="UJP261" s="29"/>
      <c r="UJQ261" s="29"/>
      <c r="UJR261" s="29"/>
      <c r="UJS261" s="29"/>
      <c r="UJT261" s="29"/>
      <c r="UJU261" s="29"/>
      <c r="UJV261" s="29"/>
      <c r="UJW261" s="29"/>
      <c r="UJX261" s="29"/>
      <c r="UJY261" s="29"/>
      <c r="UJZ261" s="29"/>
      <c r="UKA261" s="29"/>
      <c r="UKB261" s="29"/>
      <c r="UKC261" s="29"/>
      <c r="UKD261" s="29"/>
      <c r="UKE261" s="29"/>
      <c r="UKF261" s="29"/>
      <c r="UKG261" s="29"/>
      <c r="UKH261" s="29"/>
      <c r="UKI261" s="29"/>
      <c r="UKJ261" s="29"/>
      <c r="UKK261" s="29"/>
      <c r="UKL261" s="29"/>
      <c r="UKM261" s="29"/>
      <c r="UKN261" s="29"/>
      <c r="UKO261" s="29"/>
      <c r="UKP261" s="29"/>
      <c r="UKQ261" s="29"/>
      <c r="UKR261" s="29"/>
      <c r="UKS261" s="29"/>
      <c r="UKT261" s="29"/>
      <c r="UKU261" s="29"/>
      <c r="UKV261" s="29"/>
      <c r="UKW261" s="29"/>
      <c r="UKX261" s="29"/>
      <c r="UKY261" s="29"/>
      <c r="UKZ261" s="29"/>
      <c r="ULA261" s="29"/>
      <c r="ULB261" s="29"/>
      <c r="ULC261" s="29"/>
      <c r="ULD261" s="29"/>
      <c r="ULE261" s="29"/>
      <c r="ULF261" s="29"/>
      <c r="ULG261" s="29"/>
      <c r="ULH261" s="29"/>
      <c r="ULI261" s="29"/>
      <c r="ULJ261" s="29"/>
      <c r="ULK261" s="29"/>
      <c r="ULL261" s="29"/>
      <c r="ULM261" s="29"/>
      <c r="ULN261" s="29"/>
      <c r="ULO261" s="29"/>
      <c r="ULP261" s="29"/>
      <c r="ULQ261" s="29"/>
      <c r="ULR261" s="29"/>
      <c r="ULS261" s="29"/>
      <c r="ULT261" s="29"/>
      <c r="ULU261" s="29"/>
      <c r="ULV261" s="29"/>
      <c r="ULW261" s="29"/>
      <c r="ULX261" s="29"/>
      <c r="ULY261" s="29"/>
      <c r="ULZ261" s="29"/>
      <c r="UMA261" s="29"/>
      <c r="UMB261" s="29"/>
      <c r="UMC261" s="29"/>
      <c r="UMD261" s="29"/>
      <c r="UME261" s="29"/>
      <c r="UMF261" s="29"/>
      <c r="UMG261" s="29"/>
      <c r="UMH261" s="29"/>
      <c r="UMI261" s="29"/>
      <c r="UMJ261" s="29"/>
      <c r="UMK261" s="29"/>
      <c r="UML261" s="29"/>
      <c r="UMM261" s="29"/>
      <c r="UMN261" s="29"/>
      <c r="UMO261" s="29"/>
      <c r="UMP261" s="29"/>
      <c r="UMQ261" s="29"/>
      <c r="UMR261" s="29"/>
      <c r="UMS261" s="29"/>
      <c r="UMT261" s="29"/>
      <c r="UMU261" s="29"/>
      <c r="UMV261" s="29"/>
      <c r="UMW261" s="29"/>
      <c r="UMX261" s="29"/>
      <c r="UMY261" s="29"/>
      <c r="UMZ261" s="29"/>
      <c r="UNA261" s="29"/>
      <c r="UNB261" s="29"/>
      <c r="UNC261" s="29"/>
      <c r="UND261" s="29"/>
      <c r="UNE261" s="29"/>
      <c r="UNF261" s="29"/>
      <c r="UNG261" s="29"/>
      <c r="UNH261" s="29"/>
      <c r="UNI261" s="29"/>
      <c r="UNJ261" s="29"/>
      <c r="UNK261" s="29"/>
      <c r="UNL261" s="29"/>
      <c r="UNM261" s="29"/>
      <c r="UNN261" s="29"/>
      <c r="UNO261" s="29"/>
      <c r="UNP261" s="29"/>
      <c r="UNQ261" s="29"/>
      <c r="UNR261" s="29"/>
      <c r="UNS261" s="29"/>
      <c r="UNT261" s="29"/>
      <c r="UNU261" s="29"/>
      <c r="UNV261" s="29"/>
      <c r="UNW261" s="29"/>
      <c r="UNX261" s="29"/>
      <c r="UNY261" s="29"/>
      <c r="UNZ261" s="29"/>
      <c r="UOA261" s="29"/>
      <c r="UOB261" s="29"/>
      <c r="UOC261" s="29"/>
      <c r="UOD261" s="29"/>
      <c r="UOE261" s="29"/>
      <c r="UOF261" s="29"/>
      <c r="UOG261" s="29"/>
      <c r="UOH261" s="29"/>
      <c r="UOI261" s="29"/>
      <c r="UOJ261" s="29"/>
      <c r="UOK261" s="29"/>
      <c r="UOL261" s="29"/>
      <c r="UOM261" s="29"/>
      <c r="UON261" s="29"/>
      <c r="UOO261" s="29"/>
      <c r="UOP261" s="29"/>
      <c r="UOQ261" s="29"/>
      <c r="UOR261" s="29"/>
      <c r="UOS261" s="29"/>
      <c r="UOT261" s="29"/>
      <c r="UOU261" s="29"/>
      <c r="UOV261" s="29"/>
      <c r="UOW261" s="29"/>
      <c r="UOX261" s="29"/>
      <c r="UOY261" s="29"/>
      <c r="UOZ261" s="29"/>
      <c r="UPA261" s="29"/>
      <c r="UPB261" s="29"/>
      <c r="UPC261" s="29"/>
      <c r="UPD261" s="29"/>
      <c r="UPE261" s="29"/>
      <c r="UPF261" s="29"/>
      <c r="UPG261" s="29"/>
      <c r="UPH261" s="29"/>
      <c r="UPI261" s="29"/>
      <c r="UPJ261" s="29"/>
      <c r="UPK261" s="29"/>
      <c r="UPL261" s="29"/>
      <c r="UPM261" s="29"/>
      <c r="UPN261" s="29"/>
      <c r="UPO261" s="29"/>
      <c r="UPP261" s="29"/>
      <c r="UPQ261" s="29"/>
      <c r="UPR261" s="29"/>
      <c r="UPS261" s="29"/>
      <c r="UPT261" s="29"/>
      <c r="UPU261" s="29"/>
      <c r="UPV261" s="29"/>
      <c r="UPW261" s="29"/>
      <c r="UPX261" s="29"/>
      <c r="UPY261" s="29"/>
      <c r="UPZ261" s="29"/>
      <c r="UQA261" s="29"/>
      <c r="UQB261" s="29"/>
      <c r="UQC261" s="29"/>
      <c r="UQD261" s="29"/>
      <c r="UQE261" s="29"/>
      <c r="UQF261" s="29"/>
      <c r="UQG261" s="29"/>
      <c r="UQH261" s="29"/>
      <c r="UQI261" s="29"/>
      <c r="UQJ261" s="29"/>
      <c r="UQK261" s="29"/>
      <c r="UQL261" s="29"/>
      <c r="UQM261" s="29"/>
      <c r="UQN261" s="29"/>
      <c r="UQO261" s="29"/>
      <c r="UQP261" s="29"/>
      <c r="UQQ261" s="29"/>
      <c r="UQR261" s="29"/>
      <c r="UQS261" s="29"/>
      <c r="UQT261" s="29"/>
      <c r="UQU261" s="29"/>
      <c r="UQV261" s="29"/>
      <c r="UQW261" s="29"/>
      <c r="UQX261" s="29"/>
      <c r="UQY261" s="29"/>
      <c r="UQZ261" s="29"/>
      <c r="URA261" s="29"/>
      <c r="URB261" s="29"/>
      <c r="URC261" s="29"/>
      <c r="URD261" s="29"/>
      <c r="URE261" s="29"/>
      <c r="URF261" s="29"/>
      <c r="URG261" s="29"/>
      <c r="URH261" s="29"/>
      <c r="URI261" s="29"/>
      <c r="URJ261" s="29"/>
      <c r="URK261" s="29"/>
      <c r="URL261" s="29"/>
      <c r="URM261" s="29"/>
      <c r="URN261" s="29"/>
      <c r="URO261" s="29"/>
      <c r="URP261" s="29"/>
      <c r="URQ261" s="29"/>
      <c r="URR261" s="29"/>
      <c r="URS261" s="29"/>
      <c r="URT261" s="29"/>
      <c r="URU261" s="29"/>
      <c r="URV261" s="29"/>
      <c r="URW261" s="29"/>
      <c r="URX261" s="29"/>
      <c r="URY261" s="29"/>
      <c r="URZ261" s="29"/>
      <c r="USA261" s="29"/>
      <c r="USB261" s="29"/>
      <c r="USC261" s="29"/>
      <c r="USD261" s="29"/>
      <c r="USE261" s="29"/>
      <c r="USF261" s="29"/>
      <c r="USG261" s="29"/>
      <c r="USH261" s="29"/>
      <c r="USI261" s="29"/>
      <c r="USJ261" s="29"/>
      <c r="USK261" s="29"/>
      <c r="USL261" s="29"/>
      <c r="USM261" s="29"/>
      <c r="USN261" s="29"/>
      <c r="USO261" s="29"/>
      <c r="USP261" s="29"/>
      <c r="USQ261" s="29"/>
      <c r="USR261" s="29"/>
      <c r="USS261" s="29"/>
      <c r="UST261" s="29"/>
      <c r="USU261" s="29"/>
      <c r="USV261" s="29"/>
      <c r="USW261" s="29"/>
      <c r="USX261" s="29"/>
      <c r="USY261" s="29"/>
      <c r="USZ261" s="29"/>
      <c r="UTA261" s="29"/>
      <c r="UTB261" s="29"/>
      <c r="UTC261" s="29"/>
      <c r="UTD261" s="29"/>
      <c r="UTE261" s="29"/>
      <c r="UTF261" s="29"/>
      <c r="UTG261" s="29"/>
      <c r="UTH261" s="29"/>
      <c r="UTI261" s="29"/>
      <c r="UTJ261" s="29"/>
      <c r="UTK261" s="29"/>
      <c r="UTL261" s="29"/>
      <c r="UTM261" s="29"/>
      <c r="UTN261" s="29"/>
      <c r="UTO261" s="29"/>
      <c r="UTP261" s="29"/>
      <c r="UTQ261" s="29"/>
      <c r="UTR261" s="29"/>
      <c r="UTS261" s="29"/>
      <c r="UTT261" s="29"/>
      <c r="UTU261" s="29"/>
      <c r="UTV261" s="29"/>
      <c r="UTW261" s="29"/>
      <c r="UTX261" s="29"/>
      <c r="UTY261" s="29"/>
      <c r="UTZ261" s="29"/>
      <c r="UUA261" s="29"/>
      <c r="UUB261" s="29"/>
      <c r="UUC261" s="29"/>
      <c r="UUD261" s="29"/>
      <c r="UUE261" s="29"/>
      <c r="UUF261" s="29"/>
      <c r="UUG261" s="29"/>
      <c r="UUH261" s="29"/>
      <c r="UUI261" s="29"/>
      <c r="UUJ261" s="29"/>
      <c r="UUK261" s="29"/>
      <c r="UUL261" s="29"/>
      <c r="UUM261" s="29"/>
      <c r="UUN261" s="29"/>
      <c r="UUO261" s="29"/>
      <c r="UUP261" s="29"/>
      <c r="UUQ261" s="29"/>
      <c r="UUR261" s="29"/>
      <c r="UUS261" s="29"/>
      <c r="UUT261" s="29"/>
      <c r="UUU261" s="29"/>
      <c r="UUV261" s="29"/>
      <c r="UUW261" s="29"/>
      <c r="UUX261" s="29"/>
      <c r="UUY261" s="29"/>
      <c r="UUZ261" s="29"/>
      <c r="UVA261" s="29"/>
      <c r="UVB261" s="29"/>
      <c r="UVC261" s="29"/>
      <c r="UVD261" s="29"/>
      <c r="UVE261" s="29"/>
      <c r="UVF261" s="29"/>
      <c r="UVG261" s="29"/>
      <c r="UVH261" s="29"/>
      <c r="UVI261" s="29"/>
      <c r="UVJ261" s="29"/>
      <c r="UVK261" s="29"/>
      <c r="UVL261" s="29"/>
      <c r="UVM261" s="29"/>
      <c r="UVN261" s="29"/>
      <c r="UVO261" s="29"/>
      <c r="UVP261" s="29"/>
      <c r="UVQ261" s="29"/>
      <c r="UVR261" s="29"/>
      <c r="UVS261" s="29"/>
      <c r="UVT261" s="29"/>
      <c r="UVU261" s="29"/>
      <c r="UVV261" s="29"/>
      <c r="UVW261" s="29"/>
      <c r="UVX261" s="29"/>
      <c r="UVY261" s="29"/>
      <c r="UVZ261" s="29"/>
      <c r="UWA261" s="29"/>
      <c r="UWB261" s="29"/>
      <c r="UWC261" s="29"/>
      <c r="UWD261" s="29"/>
      <c r="UWE261" s="29"/>
      <c r="UWF261" s="29"/>
      <c r="UWG261" s="29"/>
      <c r="UWH261" s="29"/>
      <c r="UWI261" s="29"/>
      <c r="UWJ261" s="29"/>
      <c r="UWK261" s="29"/>
      <c r="UWL261" s="29"/>
      <c r="UWM261" s="29"/>
      <c r="UWN261" s="29"/>
      <c r="UWO261" s="29"/>
      <c r="UWP261" s="29"/>
      <c r="UWQ261" s="29"/>
      <c r="UWR261" s="29"/>
      <c r="UWS261" s="29"/>
      <c r="UWT261" s="29"/>
      <c r="UWU261" s="29"/>
      <c r="UWV261" s="29"/>
      <c r="UWW261" s="29"/>
      <c r="UWX261" s="29"/>
      <c r="UWY261" s="29"/>
      <c r="UWZ261" s="29"/>
      <c r="UXA261" s="29"/>
      <c r="UXB261" s="29"/>
      <c r="UXC261" s="29"/>
      <c r="UXD261" s="29"/>
      <c r="UXE261" s="29"/>
      <c r="UXF261" s="29"/>
      <c r="UXG261" s="29"/>
      <c r="UXH261" s="29"/>
      <c r="UXI261" s="29"/>
      <c r="UXJ261" s="29"/>
      <c r="UXK261" s="29"/>
      <c r="UXL261" s="29"/>
      <c r="UXM261" s="29"/>
      <c r="UXN261" s="29"/>
      <c r="UXO261" s="29"/>
      <c r="UXP261" s="29"/>
      <c r="UXQ261" s="29"/>
      <c r="UXR261" s="29"/>
      <c r="UXS261" s="29"/>
      <c r="UXT261" s="29"/>
      <c r="UXU261" s="29"/>
      <c r="UXV261" s="29"/>
      <c r="UXW261" s="29"/>
      <c r="UXX261" s="29"/>
      <c r="UXY261" s="29"/>
      <c r="UXZ261" s="29"/>
      <c r="UYA261" s="29"/>
      <c r="UYB261" s="29"/>
      <c r="UYC261" s="29"/>
      <c r="UYD261" s="29"/>
      <c r="UYE261" s="29"/>
      <c r="UYF261" s="29"/>
      <c r="UYG261" s="29"/>
      <c r="UYH261" s="29"/>
      <c r="UYI261" s="29"/>
      <c r="UYJ261" s="29"/>
      <c r="UYK261" s="29"/>
      <c r="UYL261" s="29"/>
      <c r="UYM261" s="29"/>
      <c r="UYN261" s="29"/>
      <c r="UYO261" s="29"/>
      <c r="UYP261" s="29"/>
      <c r="UYQ261" s="29"/>
      <c r="UYR261" s="29"/>
      <c r="UYS261" s="29"/>
      <c r="UYT261" s="29"/>
      <c r="UYU261" s="29"/>
      <c r="UYV261" s="29"/>
      <c r="UYW261" s="29"/>
      <c r="UYX261" s="29"/>
      <c r="UYY261" s="29"/>
      <c r="UYZ261" s="29"/>
      <c r="UZA261" s="29"/>
      <c r="UZB261" s="29"/>
      <c r="UZC261" s="29"/>
      <c r="UZD261" s="29"/>
      <c r="UZE261" s="29"/>
      <c r="UZF261" s="29"/>
      <c r="UZG261" s="29"/>
      <c r="UZH261" s="29"/>
      <c r="UZI261" s="29"/>
      <c r="UZJ261" s="29"/>
      <c r="UZK261" s="29"/>
      <c r="UZL261" s="29"/>
      <c r="UZM261" s="29"/>
      <c r="UZN261" s="29"/>
      <c r="UZO261" s="29"/>
      <c r="UZP261" s="29"/>
      <c r="UZQ261" s="29"/>
      <c r="UZR261" s="29"/>
      <c r="UZS261" s="29"/>
      <c r="UZT261" s="29"/>
      <c r="UZU261" s="29"/>
      <c r="UZV261" s="29"/>
      <c r="UZW261" s="29"/>
      <c r="UZX261" s="29"/>
      <c r="UZY261" s="29"/>
      <c r="UZZ261" s="29"/>
      <c r="VAA261" s="29"/>
      <c r="VAB261" s="29"/>
      <c r="VAC261" s="29"/>
      <c r="VAD261" s="29"/>
      <c r="VAE261" s="29"/>
      <c r="VAF261" s="29"/>
      <c r="VAG261" s="29"/>
      <c r="VAH261" s="29"/>
      <c r="VAI261" s="29"/>
      <c r="VAJ261" s="29"/>
      <c r="VAK261" s="29"/>
      <c r="VAL261" s="29"/>
      <c r="VAM261" s="29"/>
      <c r="VAN261" s="29"/>
      <c r="VAO261" s="29"/>
      <c r="VAP261" s="29"/>
      <c r="VAQ261" s="29"/>
      <c r="VAR261" s="29"/>
      <c r="VAS261" s="29"/>
      <c r="VAT261" s="29"/>
      <c r="VAU261" s="29"/>
      <c r="VAV261" s="29"/>
      <c r="VAW261" s="29"/>
      <c r="VAX261" s="29"/>
      <c r="VAY261" s="29"/>
      <c r="VAZ261" s="29"/>
      <c r="VBA261" s="29"/>
      <c r="VBB261" s="29"/>
      <c r="VBC261" s="29"/>
      <c r="VBD261" s="29"/>
      <c r="VBE261" s="29"/>
      <c r="VBF261" s="29"/>
      <c r="VBG261" s="29"/>
      <c r="VBH261" s="29"/>
      <c r="VBI261" s="29"/>
      <c r="VBJ261" s="29"/>
      <c r="VBK261" s="29"/>
      <c r="VBL261" s="29"/>
      <c r="VBM261" s="29"/>
      <c r="VBN261" s="29"/>
      <c r="VBO261" s="29"/>
      <c r="VBP261" s="29"/>
      <c r="VBQ261" s="29"/>
      <c r="VBR261" s="29"/>
      <c r="VBS261" s="29"/>
      <c r="VBT261" s="29"/>
      <c r="VBU261" s="29"/>
      <c r="VBV261" s="29"/>
      <c r="VBW261" s="29"/>
      <c r="VBX261" s="29"/>
      <c r="VBY261" s="29"/>
      <c r="VBZ261" s="29"/>
      <c r="VCA261" s="29"/>
      <c r="VCB261" s="29"/>
      <c r="VCC261" s="29"/>
      <c r="VCD261" s="29"/>
      <c r="VCE261" s="29"/>
      <c r="VCF261" s="29"/>
      <c r="VCG261" s="29"/>
      <c r="VCH261" s="29"/>
      <c r="VCI261" s="29"/>
      <c r="VCJ261" s="29"/>
      <c r="VCK261" s="29"/>
      <c r="VCL261" s="29"/>
      <c r="VCM261" s="29"/>
      <c r="VCN261" s="29"/>
      <c r="VCO261" s="29"/>
      <c r="VCP261" s="29"/>
      <c r="VCQ261" s="29"/>
      <c r="VCR261" s="29"/>
      <c r="VCS261" s="29"/>
      <c r="VCT261" s="29"/>
      <c r="VCU261" s="29"/>
      <c r="VCV261" s="29"/>
      <c r="VCW261" s="29"/>
      <c r="VCX261" s="29"/>
      <c r="VCY261" s="29"/>
      <c r="VCZ261" s="29"/>
      <c r="VDA261" s="29"/>
      <c r="VDB261" s="29"/>
      <c r="VDC261" s="29"/>
      <c r="VDD261" s="29"/>
      <c r="VDE261" s="29"/>
      <c r="VDF261" s="29"/>
      <c r="VDG261" s="29"/>
      <c r="VDH261" s="29"/>
      <c r="VDI261" s="29"/>
      <c r="VDJ261" s="29"/>
      <c r="VDK261" s="29"/>
      <c r="VDL261" s="29"/>
      <c r="VDM261" s="29"/>
      <c r="VDN261" s="29"/>
      <c r="VDO261" s="29"/>
      <c r="VDP261" s="29"/>
      <c r="VDQ261" s="29"/>
      <c r="VDR261" s="29"/>
      <c r="VDS261" s="29"/>
      <c r="VDT261" s="29"/>
      <c r="VDU261" s="29"/>
      <c r="VDV261" s="29"/>
      <c r="VDW261" s="29"/>
      <c r="VDX261" s="29"/>
      <c r="VDY261" s="29"/>
      <c r="VDZ261" s="29"/>
      <c r="VEA261" s="29"/>
      <c r="VEB261" s="29"/>
      <c r="VEC261" s="29"/>
      <c r="VED261" s="29"/>
      <c r="VEE261" s="29"/>
      <c r="VEF261" s="29"/>
      <c r="VEG261" s="29"/>
      <c r="VEH261" s="29"/>
      <c r="VEI261" s="29"/>
      <c r="VEJ261" s="29"/>
      <c r="VEK261" s="29"/>
      <c r="VEL261" s="29"/>
      <c r="VEM261" s="29"/>
      <c r="VEN261" s="29"/>
      <c r="VEO261" s="29"/>
      <c r="VEP261" s="29"/>
      <c r="VEQ261" s="29"/>
      <c r="VER261" s="29"/>
      <c r="VES261" s="29"/>
      <c r="VET261" s="29"/>
      <c r="VEU261" s="29"/>
      <c r="VEV261" s="29"/>
      <c r="VEW261" s="29"/>
      <c r="VEX261" s="29"/>
      <c r="VEY261" s="29"/>
      <c r="VEZ261" s="29"/>
      <c r="VFA261" s="29"/>
      <c r="VFB261" s="29"/>
      <c r="VFC261" s="29"/>
      <c r="VFD261" s="29"/>
      <c r="VFE261" s="29"/>
      <c r="VFF261" s="29"/>
      <c r="VFG261" s="29"/>
      <c r="VFH261" s="29"/>
      <c r="VFI261" s="29"/>
      <c r="VFJ261" s="29"/>
      <c r="VFK261" s="29"/>
      <c r="VFL261" s="29"/>
      <c r="VFM261" s="29"/>
      <c r="VFN261" s="29"/>
      <c r="VFO261" s="29"/>
      <c r="VFP261" s="29"/>
      <c r="VFQ261" s="29"/>
      <c r="VFR261" s="29"/>
      <c r="VFS261" s="29"/>
      <c r="VFT261" s="29"/>
      <c r="VFU261" s="29"/>
      <c r="VFV261" s="29"/>
      <c r="VFW261" s="29"/>
      <c r="VFX261" s="29"/>
      <c r="VFY261" s="29"/>
      <c r="VFZ261" s="29"/>
      <c r="VGA261" s="29"/>
      <c r="VGB261" s="29"/>
      <c r="VGC261" s="29"/>
      <c r="VGD261" s="29"/>
      <c r="VGE261" s="29"/>
      <c r="VGF261" s="29"/>
      <c r="VGG261" s="29"/>
      <c r="VGH261" s="29"/>
      <c r="VGI261" s="29"/>
      <c r="VGJ261" s="29"/>
      <c r="VGK261" s="29"/>
      <c r="VGL261" s="29"/>
      <c r="VGM261" s="29"/>
      <c r="VGN261" s="29"/>
      <c r="VGO261" s="29"/>
      <c r="VGP261" s="29"/>
      <c r="VGQ261" s="29"/>
      <c r="VGR261" s="29"/>
      <c r="VGS261" s="29"/>
      <c r="VGT261" s="29"/>
      <c r="VGU261" s="29"/>
      <c r="VGV261" s="29"/>
      <c r="VGW261" s="29"/>
      <c r="VGX261" s="29"/>
      <c r="VGY261" s="29"/>
      <c r="VGZ261" s="29"/>
      <c r="VHA261" s="29"/>
      <c r="VHB261" s="29"/>
      <c r="VHC261" s="29"/>
      <c r="VHD261" s="29"/>
      <c r="VHE261" s="29"/>
      <c r="VHF261" s="29"/>
      <c r="VHG261" s="29"/>
      <c r="VHH261" s="29"/>
      <c r="VHI261" s="29"/>
      <c r="VHJ261" s="29"/>
      <c r="VHK261" s="29"/>
      <c r="VHL261" s="29"/>
      <c r="VHM261" s="29"/>
      <c r="VHN261" s="29"/>
      <c r="VHO261" s="29"/>
      <c r="VHP261" s="29"/>
      <c r="VHQ261" s="29"/>
      <c r="VHR261" s="29"/>
      <c r="VHS261" s="29"/>
      <c r="VHT261" s="29"/>
      <c r="VHU261" s="29"/>
      <c r="VHV261" s="29"/>
      <c r="VHW261" s="29"/>
      <c r="VHX261" s="29"/>
      <c r="VHY261" s="29"/>
      <c r="VHZ261" s="29"/>
      <c r="VIA261" s="29"/>
      <c r="VIB261" s="29"/>
      <c r="VIC261" s="29"/>
      <c r="VID261" s="29"/>
      <c r="VIE261" s="29"/>
      <c r="VIF261" s="29"/>
      <c r="VIG261" s="29"/>
      <c r="VIH261" s="29"/>
      <c r="VII261" s="29"/>
      <c r="VIJ261" s="29"/>
      <c r="VIK261" s="29"/>
      <c r="VIL261" s="29"/>
      <c r="VIM261" s="29"/>
      <c r="VIN261" s="29"/>
      <c r="VIO261" s="29"/>
      <c r="VIP261" s="29"/>
      <c r="VIQ261" s="29"/>
      <c r="VIR261" s="29"/>
      <c r="VIS261" s="29"/>
      <c r="VIT261" s="29"/>
      <c r="VIU261" s="29"/>
      <c r="VIV261" s="29"/>
      <c r="VIW261" s="29"/>
      <c r="VIX261" s="29"/>
      <c r="VIY261" s="29"/>
      <c r="VIZ261" s="29"/>
      <c r="VJA261" s="29"/>
      <c r="VJB261" s="29"/>
      <c r="VJC261" s="29"/>
      <c r="VJD261" s="29"/>
      <c r="VJE261" s="29"/>
      <c r="VJF261" s="29"/>
      <c r="VJG261" s="29"/>
      <c r="VJH261" s="29"/>
      <c r="VJI261" s="29"/>
      <c r="VJJ261" s="29"/>
      <c r="VJK261" s="29"/>
      <c r="VJL261" s="29"/>
      <c r="VJM261" s="29"/>
      <c r="VJN261" s="29"/>
      <c r="VJO261" s="29"/>
      <c r="VJP261" s="29"/>
      <c r="VJQ261" s="29"/>
      <c r="VJR261" s="29"/>
      <c r="VJS261" s="29"/>
      <c r="VJT261" s="29"/>
      <c r="VJU261" s="29"/>
      <c r="VJV261" s="29"/>
      <c r="VJW261" s="29"/>
      <c r="VJX261" s="29"/>
      <c r="VJY261" s="29"/>
      <c r="VJZ261" s="29"/>
      <c r="VKA261" s="29"/>
      <c r="VKB261" s="29"/>
      <c r="VKC261" s="29"/>
      <c r="VKD261" s="29"/>
      <c r="VKE261" s="29"/>
      <c r="VKF261" s="29"/>
      <c r="VKG261" s="29"/>
      <c r="VKH261" s="29"/>
      <c r="VKI261" s="29"/>
      <c r="VKJ261" s="29"/>
      <c r="VKK261" s="29"/>
      <c r="VKL261" s="29"/>
      <c r="VKM261" s="29"/>
      <c r="VKN261" s="29"/>
      <c r="VKO261" s="29"/>
      <c r="VKP261" s="29"/>
      <c r="VKQ261" s="29"/>
      <c r="VKR261" s="29"/>
      <c r="VKS261" s="29"/>
      <c r="VKT261" s="29"/>
      <c r="VKU261" s="29"/>
      <c r="VKV261" s="29"/>
      <c r="VKW261" s="29"/>
      <c r="VKX261" s="29"/>
      <c r="VKY261" s="29"/>
      <c r="VKZ261" s="29"/>
      <c r="VLA261" s="29"/>
      <c r="VLB261" s="29"/>
      <c r="VLC261" s="29"/>
      <c r="VLD261" s="29"/>
      <c r="VLE261" s="29"/>
      <c r="VLF261" s="29"/>
      <c r="VLG261" s="29"/>
      <c r="VLH261" s="29"/>
      <c r="VLI261" s="29"/>
      <c r="VLJ261" s="29"/>
      <c r="VLK261" s="29"/>
      <c r="VLL261" s="29"/>
      <c r="VLM261" s="29"/>
      <c r="VLN261" s="29"/>
      <c r="VLO261" s="29"/>
      <c r="VLP261" s="29"/>
      <c r="VLQ261" s="29"/>
      <c r="VLR261" s="29"/>
      <c r="VLS261" s="29"/>
      <c r="VLT261" s="29"/>
      <c r="VLU261" s="29"/>
      <c r="VLV261" s="29"/>
      <c r="VLW261" s="29"/>
      <c r="VLX261" s="29"/>
      <c r="VLY261" s="29"/>
      <c r="VLZ261" s="29"/>
      <c r="VMA261" s="29"/>
      <c r="VMB261" s="29"/>
      <c r="VMC261" s="29"/>
      <c r="VMD261" s="29"/>
      <c r="VME261" s="29"/>
      <c r="VMF261" s="29"/>
      <c r="VMG261" s="29"/>
      <c r="VMH261" s="29"/>
      <c r="VMI261" s="29"/>
      <c r="VMJ261" s="29"/>
      <c r="VMK261" s="29"/>
      <c r="VML261" s="29"/>
      <c r="VMM261" s="29"/>
      <c r="VMN261" s="29"/>
      <c r="VMO261" s="29"/>
      <c r="VMP261" s="29"/>
      <c r="VMQ261" s="29"/>
      <c r="VMR261" s="29"/>
      <c r="VMS261" s="29"/>
      <c r="VMT261" s="29"/>
      <c r="VMU261" s="29"/>
      <c r="VMV261" s="29"/>
      <c r="VMW261" s="29"/>
      <c r="VMX261" s="29"/>
      <c r="VMY261" s="29"/>
      <c r="VMZ261" s="29"/>
      <c r="VNA261" s="29"/>
      <c r="VNB261" s="29"/>
      <c r="VNC261" s="29"/>
      <c r="VND261" s="29"/>
      <c r="VNE261" s="29"/>
      <c r="VNF261" s="29"/>
      <c r="VNG261" s="29"/>
      <c r="VNH261" s="29"/>
      <c r="VNI261" s="29"/>
      <c r="VNJ261" s="29"/>
      <c r="VNK261" s="29"/>
      <c r="VNL261" s="29"/>
      <c r="VNM261" s="29"/>
      <c r="VNN261" s="29"/>
      <c r="VNO261" s="29"/>
      <c r="VNP261" s="29"/>
      <c r="VNQ261" s="29"/>
      <c r="VNR261" s="29"/>
      <c r="VNS261" s="29"/>
      <c r="VNT261" s="29"/>
      <c r="VNU261" s="29"/>
      <c r="VNV261" s="29"/>
      <c r="VNW261" s="29"/>
      <c r="VNX261" s="29"/>
      <c r="VNY261" s="29"/>
      <c r="VNZ261" s="29"/>
      <c r="VOA261" s="29"/>
      <c r="VOB261" s="29"/>
      <c r="VOC261" s="29"/>
      <c r="VOD261" s="29"/>
      <c r="VOE261" s="29"/>
      <c r="VOF261" s="29"/>
      <c r="VOG261" s="29"/>
      <c r="VOH261" s="29"/>
      <c r="VOI261" s="29"/>
      <c r="VOJ261" s="29"/>
      <c r="VOK261" s="29"/>
      <c r="VOL261" s="29"/>
      <c r="VOM261" s="29"/>
      <c r="VON261" s="29"/>
      <c r="VOO261" s="29"/>
      <c r="VOP261" s="29"/>
      <c r="VOQ261" s="29"/>
      <c r="VOR261" s="29"/>
      <c r="VOS261" s="29"/>
      <c r="VOT261" s="29"/>
      <c r="VOU261" s="29"/>
      <c r="VOV261" s="29"/>
      <c r="VOW261" s="29"/>
      <c r="VOX261" s="29"/>
      <c r="VOY261" s="29"/>
      <c r="VOZ261" s="29"/>
      <c r="VPA261" s="29"/>
      <c r="VPB261" s="29"/>
      <c r="VPC261" s="29"/>
      <c r="VPD261" s="29"/>
      <c r="VPE261" s="29"/>
      <c r="VPF261" s="29"/>
      <c r="VPG261" s="29"/>
      <c r="VPH261" s="29"/>
      <c r="VPI261" s="29"/>
      <c r="VPJ261" s="29"/>
      <c r="VPK261" s="29"/>
      <c r="VPL261" s="29"/>
      <c r="VPM261" s="29"/>
      <c r="VPN261" s="29"/>
      <c r="VPO261" s="29"/>
      <c r="VPP261" s="29"/>
      <c r="VPQ261" s="29"/>
      <c r="VPR261" s="29"/>
      <c r="VPS261" s="29"/>
      <c r="VPT261" s="29"/>
      <c r="VPU261" s="29"/>
      <c r="VPV261" s="29"/>
      <c r="VPW261" s="29"/>
      <c r="VPX261" s="29"/>
      <c r="VPY261" s="29"/>
      <c r="VPZ261" s="29"/>
      <c r="VQA261" s="29"/>
      <c r="VQB261" s="29"/>
      <c r="VQC261" s="29"/>
      <c r="VQD261" s="29"/>
      <c r="VQE261" s="29"/>
      <c r="VQF261" s="29"/>
      <c r="VQG261" s="29"/>
      <c r="VQH261" s="29"/>
      <c r="VQI261" s="29"/>
      <c r="VQJ261" s="29"/>
      <c r="VQK261" s="29"/>
      <c r="VQL261" s="29"/>
      <c r="VQM261" s="29"/>
      <c r="VQN261" s="29"/>
      <c r="VQO261" s="29"/>
      <c r="VQP261" s="29"/>
      <c r="VQQ261" s="29"/>
      <c r="VQR261" s="29"/>
      <c r="VQS261" s="29"/>
      <c r="VQT261" s="29"/>
      <c r="VQU261" s="29"/>
      <c r="VQV261" s="29"/>
      <c r="VQW261" s="29"/>
      <c r="VQX261" s="29"/>
      <c r="VQY261" s="29"/>
      <c r="VQZ261" s="29"/>
      <c r="VRA261" s="29"/>
      <c r="VRB261" s="29"/>
      <c r="VRC261" s="29"/>
      <c r="VRD261" s="29"/>
      <c r="VRE261" s="29"/>
      <c r="VRF261" s="29"/>
      <c r="VRG261" s="29"/>
      <c r="VRH261" s="29"/>
      <c r="VRI261" s="29"/>
      <c r="VRJ261" s="29"/>
      <c r="VRK261" s="29"/>
      <c r="VRL261" s="29"/>
      <c r="VRM261" s="29"/>
      <c r="VRN261" s="29"/>
      <c r="VRO261" s="29"/>
      <c r="VRP261" s="29"/>
      <c r="VRQ261" s="29"/>
      <c r="VRR261" s="29"/>
      <c r="VRS261" s="29"/>
      <c r="VRT261" s="29"/>
      <c r="VRU261" s="29"/>
      <c r="VRV261" s="29"/>
      <c r="VRW261" s="29"/>
      <c r="VRX261" s="29"/>
      <c r="VRY261" s="29"/>
      <c r="VRZ261" s="29"/>
      <c r="VSA261" s="29"/>
      <c r="VSB261" s="29"/>
      <c r="VSC261" s="29"/>
      <c r="VSD261" s="29"/>
      <c r="VSE261" s="29"/>
      <c r="VSF261" s="29"/>
      <c r="VSG261" s="29"/>
      <c r="VSH261" s="29"/>
      <c r="VSI261" s="29"/>
      <c r="VSJ261" s="29"/>
      <c r="VSK261" s="29"/>
      <c r="VSL261" s="29"/>
      <c r="VSM261" s="29"/>
      <c r="VSN261" s="29"/>
      <c r="VSO261" s="29"/>
      <c r="VSP261" s="29"/>
      <c r="VSQ261" s="29"/>
      <c r="VSR261" s="29"/>
      <c r="VSS261" s="29"/>
      <c r="VST261" s="29"/>
      <c r="VSU261" s="29"/>
      <c r="VSV261" s="29"/>
      <c r="VSW261" s="29"/>
      <c r="VSX261" s="29"/>
      <c r="VSY261" s="29"/>
      <c r="VSZ261" s="29"/>
      <c r="VTA261" s="29"/>
      <c r="VTB261" s="29"/>
      <c r="VTC261" s="29"/>
      <c r="VTD261" s="29"/>
      <c r="VTE261" s="29"/>
      <c r="VTF261" s="29"/>
      <c r="VTG261" s="29"/>
      <c r="VTH261" s="29"/>
      <c r="VTI261" s="29"/>
      <c r="VTJ261" s="29"/>
      <c r="VTK261" s="29"/>
      <c r="VTL261" s="29"/>
      <c r="VTM261" s="29"/>
      <c r="VTN261" s="29"/>
      <c r="VTO261" s="29"/>
      <c r="VTP261" s="29"/>
      <c r="VTQ261" s="29"/>
      <c r="VTR261" s="29"/>
      <c r="VTS261" s="29"/>
      <c r="VTT261" s="29"/>
      <c r="VTU261" s="29"/>
      <c r="VTV261" s="29"/>
      <c r="VTW261" s="29"/>
      <c r="VTX261" s="29"/>
      <c r="VTY261" s="29"/>
      <c r="VTZ261" s="29"/>
      <c r="VUA261" s="29"/>
      <c r="VUB261" s="29"/>
      <c r="VUC261" s="29"/>
      <c r="VUD261" s="29"/>
      <c r="VUE261" s="29"/>
      <c r="VUF261" s="29"/>
      <c r="VUG261" s="29"/>
      <c r="VUH261" s="29"/>
      <c r="VUI261" s="29"/>
      <c r="VUJ261" s="29"/>
      <c r="VUK261" s="29"/>
      <c r="VUL261" s="29"/>
      <c r="VUM261" s="29"/>
      <c r="VUN261" s="29"/>
      <c r="VUO261" s="29"/>
      <c r="VUP261" s="29"/>
      <c r="VUQ261" s="29"/>
      <c r="VUR261" s="29"/>
      <c r="VUS261" s="29"/>
      <c r="VUT261" s="29"/>
      <c r="VUU261" s="29"/>
      <c r="VUV261" s="29"/>
      <c r="VUW261" s="29"/>
      <c r="VUX261" s="29"/>
      <c r="VUY261" s="29"/>
      <c r="VUZ261" s="29"/>
      <c r="VVA261" s="29"/>
      <c r="VVB261" s="29"/>
      <c r="VVC261" s="29"/>
      <c r="VVD261" s="29"/>
      <c r="VVE261" s="29"/>
      <c r="VVF261" s="29"/>
      <c r="VVG261" s="29"/>
      <c r="VVH261" s="29"/>
      <c r="VVI261" s="29"/>
      <c r="VVJ261" s="29"/>
      <c r="VVK261" s="29"/>
      <c r="VVL261" s="29"/>
      <c r="VVM261" s="29"/>
      <c r="VVN261" s="29"/>
      <c r="VVO261" s="29"/>
      <c r="VVP261" s="29"/>
      <c r="VVQ261" s="29"/>
      <c r="VVR261" s="29"/>
      <c r="VVS261" s="29"/>
      <c r="VVT261" s="29"/>
      <c r="VVU261" s="29"/>
      <c r="VVV261" s="29"/>
      <c r="VVW261" s="29"/>
      <c r="VVX261" s="29"/>
      <c r="VVY261" s="29"/>
      <c r="VVZ261" s="29"/>
      <c r="VWA261" s="29"/>
      <c r="VWB261" s="29"/>
      <c r="VWC261" s="29"/>
      <c r="VWD261" s="29"/>
      <c r="VWE261" s="29"/>
      <c r="VWF261" s="29"/>
      <c r="VWG261" s="29"/>
      <c r="VWH261" s="29"/>
      <c r="VWI261" s="29"/>
      <c r="VWJ261" s="29"/>
      <c r="VWK261" s="29"/>
      <c r="VWL261" s="29"/>
      <c r="VWM261" s="29"/>
      <c r="VWN261" s="29"/>
      <c r="VWO261" s="29"/>
      <c r="VWP261" s="29"/>
      <c r="VWQ261" s="29"/>
      <c r="VWR261" s="29"/>
      <c r="VWS261" s="29"/>
      <c r="VWT261" s="29"/>
      <c r="VWU261" s="29"/>
      <c r="VWV261" s="29"/>
      <c r="VWW261" s="29"/>
      <c r="VWX261" s="29"/>
      <c r="VWY261" s="29"/>
      <c r="VWZ261" s="29"/>
      <c r="VXA261" s="29"/>
      <c r="VXB261" s="29"/>
      <c r="VXC261" s="29"/>
      <c r="VXD261" s="29"/>
      <c r="VXE261" s="29"/>
      <c r="VXF261" s="29"/>
      <c r="VXG261" s="29"/>
      <c r="VXH261" s="29"/>
      <c r="VXI261" s="29"/>
      <c r="VXJ261" s="29"/>
      <c r="VXK261" s="29"/>
      <c r="VXL261" s="29"/>
      <c r="VXM261" s="29"/>
      <c r="VXN261" s="29"/>
      <c r="VXO261" s="29"/>
      <c r="VXP261" s="29"/>
      <c r="VXQ261" s="29"/>
      <c r="VXR261" s="29"/>
      <c r="VXS261" s="29"/>
      <c r="VXT261" s="29"/>
      <c r="VXU261" s="29"/>
      <c r="VXV261" s="29"/>
      <c r="VXW261" s="29"/>
      <c r="VXX261" s="29"/>
      <c r="VXY261" s="29"/>
      <c r="VXZ261" s="29"/>
      <c r="VYA261" s="29"/>
      <c r="VYB261" s="29"/>
      <c r="VYC261" s="29"/>
      <c r="VYD261" s="29"/>
      <c r="VYE261" s="29"/>
      <c r="VYF261" s="29"/>
      <c r="VYG261" s="29"/>
      <c r="VYH261" s="29"/>
      <c r="VYI261" s="29"/>
      <c r="VYJ261" s="29"/>
      <c r="VYK261" s="29"/>
      <c r="VYL261" s="29"/>
      <c r="VYM261" s="29"/>
      <c r="VYN261" s="29"/>
      <c r="VYO261" s="29"/>
      <c r="VYP261" s="29"/>
      <c r="VYQ261" s="29"/>
      <c r="VYR261" s="29"/>
      <c r="VYS261" s="29"/>
      <c r="VYT261" s="29"/>
      <c r="VYU261" s="29"/>
      <c r="VYV261" s="29"/>
      <c r="VYW261" s="29"/>
      <c r="VYX261" s="29"/>
      <c r="VYY261" s="29"/>
      <c r="VYZ261" s="29"/>
      <c r="VZA261" s="29"/>
      <c r="VZB261" s="29"/>
      <c r="VZC261" s="29"/>
      <c r="VZD261" s="29"/>
      <c r="VZE261" s="29"/>
      <c r="VZF261" s="29"/>
      <c r="VZG261" s="29"/>
      <c r="VZH261" s="29"/>
      <c r="VZI261" s="29"/>
      <c r="VZJ261" s="29"/>
      <c r="VZK261" s="29"/>
      <c r="VZL261" s="29"/>
      <c r="VZM261" s="29"/>
      <c r="VZN261" s="29"/>
      <c r="VZO261" s="29"/>
      <c r="VZP261" s="29"/>
      <c r="VZQ261" s="29"/>
      <c r="VZR261" s="29"/>
      <c r="VZS261" s="29"/>
      <c r="VZT261" s="29"/>
      <c r="VZU261" s="29"/>
      <c r="VZV261" s="29"/>
      <c r="VZW261" s="29"/>
      <c r="VZX261" s="29"/>
      <c r="VZY261" s="29"/>
      <c r="VZZ261" s="29"/>
      <c r="WAA261" s="29"/>
      <c r="WAB261" s="29"/>
      <c r="WAC261" s="29"/>
      <c r="WAD261" s="29"/>
      <c r="WAE261" s="29"/>
      <c r="WAF261" s="29"/>
      <c r="WAG261" s="29"/>
      <c r="WAH261" s="29"/>
      <c r="WAI261" s="29"/>
      <c r="WAJ261" s="29"/>
      <c r="WAK261" s="29"/>
      <c r="WAL261" s="29"/>
      <c r="WAM261" s="29"/>
      <c r="WAN261" s="29"/>
      <c r="WAO261" s="29"/>
      <c r="WAP261" s="29"/>
      <c r="WAQ261" s="29"/>
      <c r="WAR261" s="29"/>
      <c r="WAS261" s="29"/>
      <c r="WAT261" s="29"/>
      <c r="WAU261" s="29"/>
      <c r="WAV261" s="29"/>
      <c r="WAW261" s="29"/>
      <c r="WAX261" s="29"/>
      <c r="WAY261" s="29"/>
      <c r="WAZ261" s="29"/>
      <c r="WBA261" s="29"/>
      <c r="WBB261" s="29"/>
      <c r="WBC261" s="29"/>
      <c r="WBD261" s="29"/>
      <c r="WBE261" s="29"/>
      <c r="WBF261" s="29"/>
      <c r="WBG261" s="29"/>
      <c r="WBH261" s="29"/>
      <c r="WBI261" s="29"/>
      <c r="WBJ261" s="29"/>
      <c r="WBK261" s="29"/>
      <c r="WBL261" s="29"/>
      <c r="WBM261" s="29"/>
      <c r="WBN261" s="29"/>
      <c r="WBO261" s="29"/>
      <c r="WBP261" s="29"/>
      <c r="WBQ261" s="29"/>
      <c r="WBR261" s="29"/>
      <c r="WBS261" s="29"/>
      <c r="WBT261" s="29"/>
      <c r="WBU261" s="29"/>
      <c r="WBV261" s="29"/>
      <c r="WBW261" s="29"/>
      <c r="WBX261" s="29"/>
      <c r="WBY261" s="29"/>
      <c r="WBZ261" s="29"/>
      <c r="WCA261" s="29"/>
      <c r="WCB261" s="29"/>
      <c r="WCC261" s="29"/>
      <c r="WCD261" s="29"/>
      <c r="WCE261" s="29"/>
      <c r="WCF261" s="29"/>
      <c r="WCG261" s="29"/>
      <c r="WCH261" s="29"/>
      <c r="WCI261" s="29"/>
      <c r="WCJ261" s="29"/>
      <c r="WCK261" s="29"/>
      <c r="WCL261" s="29"/>
      <c r="WCM261" s="29"/>
      <c r="WCN261" s="29"/>
      <c r="WCO261" s="29"/>
      <c r="WCP261" s="29"/>
      <c r="WCQ261" s="29"/>
      <c r="WCR261" s="29"/>
      <c r="WCS261" s="29"/>
      <c r="WCT261" s="29"/>
      <c r="WCU261" s="29"/>
      <c r="WCV261" s="29"/>
      <c r="WCW261" s="29"/>
      <c r="WCX261" s="29"/>
      <c r="WCY261" s="29"/>
      <c r="WCZ261" s="29"/>
      <c r="WDA261" s="29"/>
      <c r="WDB261" s="29"/>
      <c r="WDC261" s="29"/>
      <c r="WDD261" s="29"/>
      <c r="WDE261" s="29"/>
      <c r="WDF261" s="29"/>
      <c r="WDG261" s="29"/>
      <c r="WDH261" s="29"/>
      <c r="WDI261" s="29"/>
      <c r="WDJ261" s="29"/>
      <c r="WDK261" s="29"/>
      <c r="WDL261" s="29"/>
      <c r="WDM261" s="29"/>
      <c r="WDN261" s="29"/>
      <c r="WDO261" s="29"/>
      <c r="WDP261" s="29"/>
      <c r="WDQ261" s="29"/>
      <c r="WDR261" s="29"/>
      <c r="WDS261" s="29"/>
      <c r="WDT261" s="29"/>
      <c r="WDU261" s="29"/>
      <c r="WDV261" s="29"/>
      <c r="WDW261" s="29"/>
      <c r="WDX261" s="29"/>
      <c r="WDY261" s="29"/>
      <c r="WDZ261" s="29"/>
      <c r="WEA261" s="29"/>
      <c r="WEB261" s="29"/>
      <c r="WEC261" s="29"/>
      <c r="WED261" s="29"/>
      <c r="WEE261" s="29"/>
      <c r="WEF261" s="29"/>
      <c r="WEG261" s="29"/>
      <c r="WEH261" s="29"/>
      <c r="WEI261" s="29"/>
      <c r="WEJ261" s="29"/>
      <c r="WEK261" s="29"/>
      <c r="WEL261" s="29"/>
      <c r="WEM261" s="29"/>
      <c r="WEN261" s="29"/>
      <c r="WEO261" s="29"/>
      <c r="WEP261" s="29"/>
      <c r="WEQ261" s="29"/>
      <c r="WER261" s="29"/>
      <c r="WES261" s="29"/>
      <c r="WET261" s="29"/>
      <c r="WEU261" s="29"/>
      <c r="WEV261" s="29"/>
      <c r="WEW261" s="29"/>
      <c r="WEX261" s="29"/>
      <c r="WEY261" s="29"/>
      <c r="WEZ261" s="29"/>
      <c r="WFA261" s="29"/>
      <c r="WFB261" s="29"/>
      <c r="WFC261" s="29"/>
      <c r="WFD261" s="29"/>
      <c r="WFE261" s="29"/>
      <c r="WFF261" s="29"/>
      <c r="WFG261" s="29"/>
      <c r="WFH261" s="29"/>
      <c r="WFI261" s="29"/>
      <c r="WFJ261" s="29"/>
      <c r="WFK261" s="29"/>
      <c r="WFL261" s="29"/>
      <c r="WFM261" s="29"/>
      <c r="WFN261" s="29"/>
      <c r="WFO261" s="29"/>
      <c r="WFP261" s="29"/>
      <c r="WFQ261" s="29"/>
      <c r="WFR261" s="29"/>
      <c r="WFS261" s="29"/>
      <c r="WFT261" s="29"/>
      <c r="WFU261" s="29"/>
      <c r="WFV261" s="29"/>
      <c r="WFW261" s="29"/>
      <c r="WFX261" s="29"/>
      <c r="WFY261" s="29"/>
      <c r="WFZ261" s="29"/>
      <c r="WGA261" s="29"/>
      <c r="WGB261" s="29"/>
      <c r="WGC261" s="29"/>
      <c r="WGD261" s="29"/>
      <c r="WGE261" s="29"/>
      <c r="WGF261" s="29"/>
      <c r="WGG261" s="29"/>
      <c r="WGH261" s="29"/>
      <c r="WGI261" s="29"/>
      <c r="WGJ261" s="29"/>
      <c r="WGK261" s="29"/>
      <c r="WGL261" s="29"/>
      <c r="WGM261" s="29"/>
      <c r="WGN261" s="29"/>
      <c r="WGO261" s="29"/>
      <c r="WGP261" s="29"/>
      <c r="WGQ261" s="29"/>
      <c r="WGR261" s="29"/>
      <c r="WGS261" s="29"/>
      <c r="WGT261" s="29"/>
      <c r="WGU261" s="29"/>
      <c r="WGV261" s="29"/>
      <c r="WGW261" s="29"/>
      <c r="WGX261" s="29"/>
      <c r="WGY261" s="29"/>
      <c r="WGZ261" s="29"/>
      <c r="WHA261" s="29"/>
      <c r="WHB261" s="29"/>
      <c r="WHC261" s="29"/>
      <c r="WHD261" s="29"/>
      <c r="WHE261" s="29"/>
      <c r="WHF261" s="29"/>
      <c r="WHG261" s="29"/>
      <c r="WHH261" s="29"/>
      <c r="WHI261" s="29"/>
      <c r="WHJ261" s="29"/>
      <c r="WHK261" s="29"/>
      <c r="WHL261" s="29"/>
      <c r="WHM261" s="29"/>
      <c r="WHN261" s="29"/>
      <c r="WHO261" s="29"/>
      <c r="WHP261" s="29"/>
      <c r="WHQ261" s="29"/>
      <c r="WHR261" s="29"/>
      <c r="WHS261" s="29"/>
      <c r="WHT261" s="29"/>
      <c r="WHU261" s="29"/>
      <c r="WHV261" s="29"/>
      <c r="WHW261" s="29"/>
      <c r="WHX261" s="29"/>
      <c r="WHY261" s="29"/>
      <c r="WHZ261" s="29"/>
      <c r="WIA261" s="29"/>
      <c r="WIB261" s="29"/>
      <c r="WIC261" s="29"/>
      <c r="WID261" s="29"/>
      <c r="WIE261" s="29"/>
      <c r="WIF261" s="29"/>
      <c r="WIG261" s="29"/>
      <c r="WIH261" s="29"/>
      <c r="WII261" s="29"/>
      <c r="WIJ261" s="29"/>
      <c r="WIK261" s="29"/>
      <c r="WIL261" s="29"/>
      <c r="WIM261" s="29"/>
      <c r="WIN261" s="29"/>
      <c r="WIO261" s="29"/>
      <c r="WIP261" s="29"/>
      <c r="WIQ261" s="29"/>
      <c r="WIR261" s="29"/>
      <c r="WIS261" s="29"/>
      <c r="WIT261" s="29"/>
      <c r="WIU261" s="29"/>
      <c r="WIV261" s="29"/>
      <c r="WIW261" s="29"/>
      <c r="WIX261" s="29"/>
      <c r="WIY261" s="29"/>
      <c r="WIZ261" s="29"/>
      <c r="WJA261" s="29"/>
      <c r="WJB261" s="29"/>
      <c r="WJC261" s="29"/>
      <c r="WJD261" s="29"/>
      <c r="WJE261" s="29"/>
      <c r="WJF261" s="29"/>
      <c r="WJG261" s="29"/>
      <c r="WJH261" s="29"/>
      <c r="WJI261" s="29"/>
      <c r="WJJ261" s="29"/>
      <c r="WJK261" s="29"/>
      <c r="WJL261" s="29"/>
      <c r="WJM261" s="29"/>
      <c r="WJN261" s="29"/>
      <c r="WJO261" s="29"/>
      <c r="WJP261" s="29"/>
      <c r="WJQ261" s="29"/>
      <c r="WJR261" s="29"/>
      <c r="WJS261" s="29"/>
      <c r="WJT261" s="29"/>
      <c r="WJU261" s="29"/>
      <c r="WJV261" s="29"/>
      <c r="WJW261" s="29"/>
      <c r="WJX261" s="29"/>
      <c r="WJY261" s="29"/>
      <c r="WJZ261" s="29"/>
      <c r="WKA261" s="29"/>
      <c r="WKB261" s="29"/>
      <c r="WKC261" s="29"/>
      <c r="WKD261" s="29"/>
      <c r="WKE261" s="29"/>
      <c r="WKF261" s="29"/>
      <c r="WKG261" s="29"/>
      <c r="WKH261" s="29"/>
      <c r="WKI261" s="29"/>
      <c r="WKJ261" s="29"/>
      <c r="WKK261" s="29"/>
      <c r="WKL261" s="29"/>
      <c r="WKM261" s="29"/>
      <c r="WKN261" s="29"/>
      <c r="WKO261" s="29"/>
      <c r="WKP261" s="29"/>
      <c r="WKQ261" s="29"/>
      <c r="WKR261" s="29"/>
      <c r="WKS261" s="29"/>
      <c r="WKT261" s="29"/>
      <c r="WKU261" s="29"/>
      <c r="WKV261" s="29"/>
      <c r="WKW261" s="29"/>
      <c r="WKX261" s="29"/>
      <c r="WKY261" s="29"/>
      <c r="WKZ261" s="29"/>
      <c r="WLA261" s="29"/>
      <c r="WLB261" s="29"/>
      <c r="WLC261" s="29"/>
      <c r="WLD261" s="29"/>
      <c r="WLE261" s="29"/>
      <c r="WLF261" s="29"/>
      <c r="WLG261" s="29"/>
      <c r="WLH261" s="29"/>
      <c r="WLI261" s="29"/>
      <c r="WLJ261" s="29"/>
      <c r="WLK261" s="29"/>
      <c r="WLL261" s="29"/>
      <c r="WLM261" s="29"/>
      <c r="WLN261" s="29"/>
      <c r="WLO261" s="29"/>
      <c r="WLP261" s="29"/>
      <c r="WLQ261" s="29"/>
      <c r="WLR261" s="29"/>
      <c r="WLS261" s="29"/>
      <c r="WLT261" s="29"/>
      <c r="WLU261" s="29"/>
      <c r="WLV261" s="29"/>
      <c r="WLW261" s="29"/>
      <c r="WLX261" s="29"/>
      <c r="WLY261" s="29"/>
      <c r="WLZ261" s="29"/>
      <c r="WMA261" s="29"/>
      <c r="WMB261" s="29"/>
      <c r="WMC261" s="29"/>
      <c r="WMD261" s="29"/>
      <c r="WME261" s="29"/>
      <c r="WMF261" s="29"/>
      <c r="WMG261" s="29"/>
      <c r="WMH261" s="29"/>
      <c r="WMI261" s="29"/>
      <c r="WMJ261" s="29"/>
      <c r="WMK261" s="29"/>
      <c r="WML261" s="29"/>
      <c r="WMM261" s="29"/>
      <c r="WMN261" s="29"/>
      <c r="WMO261" s="29"/>
      <c r="WMP261" s="29"/>
      <c r="WMQ261" s="29"/>
      <c r="WMR261" s="29"/>
      <c r="WMS261" s="29"/>
      <c r="WMT261" s="29"/>
      <c r="WMU261" s="29"/>
      <c r="WMV261" s="29"/>
      <c r="WMW261" s="29"/>
      <c r="WMX261" s="29"/>
      <c r="WMY261" s="29"/>
      <c r="WMZ261" s="29"/>
      <c r="WNA261" s="29"/>
      <c r="WNB261" s="29"/>
      <c r="WNC261" s="29"/>
      <c r="WND261" s="29"/>
      <c r="WNE261" s="29"/>
      <c r="WNF261" s="29"/>
      <c r="WNG261" s="29"/>
      <c r="WNH261" s="29"/>
      <c r="WNI261" s="29"/>
      <c r="WNJ261" s="29"/>
      <c r="WNK261" s="29"/>
      <c r="WNL261" s="29"/>
      <c r="WNM261" s="29"/>
      <c r="WNN261" s="29"/>
      <c r="WNO261" s="29"/>
      <c r="WNP261" s="29"/>
      <c r="WNQ261" s="29"/>
      <c r="WNR261" s="29"/>
      <c r="WNS261" s="29"/>
      <c r="WNT261" s="29"/>
      <c r="WNU261" s="29"/>
      <c r="WNV261" s="29"/>
      <c r="WNW261" s="29"/>
      <c r="WNX261" s="29"/>
      <c r="WNY261" s="29"/>
      <c r="WNZ261" s="29"/>
      <c r="WOA261" s="29"/>
      <c r="WOB261" s="29"/>
      <c r="WOC261" s="29"/>
      <c r="WOD261" s="29"/>
      <c r="WOE261" s="29"/>
      <c r="WOF261" s="29"/>
      <c r="WOG261" s="29"/>
      <c r="WOH261" s="29"/>
      <c r="WOI261" s="29"/>
      <c r="WOJ261" s="29"/>
      <c r="WOK261" s="29"/>
      <c r="WOL261" s="29"/>
      <c r="WOM261" s="29"/>
      <c r="WON261" s="29"/>
      <c r="WOO261" s="29"/>
      <c r="WOP261" s="29"/>
      <c r="WOQ261" s="29"/>
      <c r="WOR261" s="29"/>
      <c r="WOS261" s="29"/>
      <c r="WOT261" s="29"/>
      <c r="WOU261" s="29"/>
      <c r="WOV261" s="29"/>
      <c r="WOW261" s="29"/>
      <c r="WOX261" s="29"/>
      <c r="WOY261" s="29"/>
      <c r="WOZ261" s="29"/>
      <c r="WPA261" s="29"/>
      <c r="WPB261" s="29"/>
      <c r="WPC261" s="29"/>
      <c r="WPD261" s="29"/>
      <c r="WPE261" s="29"/>
      <c r="WPF261" s="29"/>
      <c r="WPG261" s="29"/>
      <c r="WPH261" s="29"/>
      <c r="WPI261" s="29"/>
      <c r="WPJ261" s="29"/>
      <c r="WPK261" s="29"/>
      <c r="WPL261" s="29"/>
      <c r="WPM261" s="29"/>
      <c r="WPN261" s="29"/>
      <c r="WPO261" s="29"/>
      <c r="WPP261" s="29"/>
      <c r="WPQ261" s="29"/>
      <c r="WPR261" s="29"/>
      <c r="WPS261" s="29"/>
      <c r="WPT261" s="29"/>
      <c r="WPU261" s="29"/>
      <c r="WPV261" s="29"/>
      <c r="WPW261" s="29"/>
      <c r="WPX261" s="29"/>
      <c r="WPY261" s="29"/>
      <c r="WPZ261" s="29"/>
      <c r="WQA261" s="29"/>
      <c r="WQB261" s="29"/>
      <c r="WQC261" s="29"/>
      <c r="WQD261" s="29"/>
      <c r="WQE261" s="29"/>
      <c r="WQF261" s="29"/>
      <c r="WQG261" s="29"/>
      <c r="WQH261" s="29"/>
      <c r="WQI261" s="29"/>
      <c r="WQJ261" s="29"/>
      <c r="WQK261" s="29"/>
      <c r="WQL261" s="29"/>
      <c r="WQM261" s="29"/>
      <c r="WQN261" s="29"/>
      <c r="WQO261" s="29"/>
      <c r="WQP261" s="29"/>
      <c r="WQQ261" s="29"/>
      <c r="WQR261" s="29"/>
      <c r="WQS261" s="29"/>
      <c r="WQT261" s="29"/>
      <c r="WQU261" s="29"/>
      <c r="WQV261" s="29"/>
      <c r="WQW261" s="29"/>
      <c r="WQX261" s="29"/>
      <c r="WQY261" s="29"/>
      <c r="WQZ261" s="29"/>
      <c r="WRA261" s="29"/>
      <c r="WRB261" s="29"/>
      <c r="WRC261" s="29"/>
      <c r="WRD261" s="29"/>
      <c r="WRE261" s="29"/>
      <c r="WRF261" s="29"/>
      <c r="WRG261" s="29"/>
      <c r="WRH261" s="29"/>
      <c r="WRI261" s="29"/>
      <c r="WRJ261" s="29"/>
      <c r="WRK261" s="29"/>
      <c r="WRL261" s="29"/>
      <c r="WRM261" s="29"/>
      <c r="WRN261" s="29"/>
      <c r="WRO261" s="29"/>
      <c r="WRP261" s="29"/>
      <c r="WRQ261" s="29"/>
      <c r="WRR261" s="29"/>
      <c r="WRS261" s="29"/>
      <c r="WRT261" s="29"/>
      <c r="WRU261" s="29"/>
      <c r="WRV261" s="29"/>
      <c r="WRW261" s="29"/>
      <c r="WRX261" s="29"/>
      <c r="WRY261" s="29"/>
      <c r="WRZ261" s="29"/>
      <c r="WSA261" s="29"/>
      <c r="WSB261" s="29"/>
      <c r="WSC261" s="29"/>
      <c r="WSD261" s="29"/>
      <c r="WSE261" s="29"/>
      <c r="WSF261" s="29"/>
      <c r="WSG261" s="29"/>
      <c r="WSH261" s="29"/>
      <c r="WSI261" s="29"/>
      <c r="WSJ261" s="29"/>
      <c r="WSK261" s="29"/>
      <c r="WSL261" s="29"/>
      <c r="WSM261" s="29"/>
      <c r="WSN261" s="29"/>
      <c r="WSO261" s="29"/>
      <c r="WSP261" s="29"/>
      <c r="WSQ261" s="29"/>
      <c r="WSR261" s="29"/>
      <c r="WSS261" s="29"/>
      <c r="WST261" s="29"/>
      <c r="WSU261" s="29"/>
      <c r="WSV261" s="29"/>
      <c r="WSW261" s="29"/>
      <c r="WSX261" s="29"/>
      <c r="WSY261" s="29"/>
      <c r="WSZ261" s="29"/>
      <c r="WTA261" s="29"/>
      <c r="WTB261" s="29"/>
      <c r="WTC261" s="29"/>
      <c r="WTD261" s="29"/>
      <c r="WTE261" s="29"/>
      <c r="WTF261" s="29"/>
      <c r="WTG261" s="29"/>
      <c r="WTH261" s="29"/>
      <c r="WTI261" s="29"/>
      <c r="WTJ261" s="29"/>
      <c r="WTK261" s="29"/>
      <c r="WTL261" s="29"/>
      <c r="WTM261" s="29"/>
      <c r="WTN261" s="29"/>
      <c r="WTO261" s="29"/>
      <c r="WTP261" s="29"/>
      <c r="WTQ261" s="29"/>
      <c r="WTR261" s="29"/>
      <c r="WTS261" s="29"/>
      <c r="WTT261" s="29"/>
      <c r="WTU261" s="29"/>
      <c r="WTV261" s="29"/>
      <c r="WTW261" s="29"/>
      <c r="WTX261" s="29"/>
      <c r="WTY261" s="29"/>
      <c r="WTZ261" s="29"/>
      <c r="WUA261" s="29"/>
      <c r="WUB261" s="29"/>
      <c r="WUC261" s="29"/>
      <c r="WUD261" s="29"/>
      <c r="WUE261" s="29"/>
      <c r="WUF261" s="29"/>
      <c r="WUG261" s="29"/>
      <c r="WUH261" s="29"/>
      <c r="WUI261" s="29"/>
      <c r="WUJ261" s="29"/>
      <c r="WUK261" s="29"/>
      <c r="WUL261" s="29"/>
      <c r="WUM261" s="29"/>
      <c r="WUN261" s="29"/>
      <c r="WUO261" s="29"/>
      <c r="WUP261" s="29"/>
      <c r="WUQ261" s="29"/>
      <c r="WUR261" s="29"/>
      <c r="WUS261" s="29"/>
      <c r="WUT261" s="29"/>
      <c r="WUU261" s="29"/>
      <c r="WUV261" s="29"/>
      <c r="WUW261" s="29"/>
      <c r="WUX261" s="29"/>
      <c r="WUY261" s="29"/>
      <c r="WUZ261" s="29"/>
      <c r="WVA261" s="29"/>
      <c r="WVB261" s="29"/>
      <c r="WVC261" s="29"/>
      <c r="WVD261" s="29"/>
      <c r="WVE261" s="29"/>
      <c r="WVF261" s="29"/>
      <c r="WVG261" s="29"/>
      <c r="WVH261" s="29"/>
      <c r="WVI261" s="29"/>
      <c r="WVJ261" s="29"/>
      <c r="WVK261" s="29"/>
      <c r="WVL261" s="29"/>
      <c r="WVM261" s="29"/>
      <c r="WVN261" s="29"/>
      <c r="WVO261" s="29"/>
      <c r="WVP261" s="29"/>
      <c r="WVQ261" s="29"/>
      <c r="WVR261" s="29"/>
      <c r="WVS261" s="29"/>
      <c r="WVT261" s="29"/>
      <c r="WVU261" s="29"/>
      <c r="WVV261" s="29"/>
      <c r="WVW261" s="29"/>
      <c r="WVX261" s="29"/>
      <c r="WVY261" s="29"/>
      <c r="WVZ261" s="29"/>
      <c r="WWA261" s="29"/>
      <c r="WWB261" s="29"/>
      <c r="WWC261" s="29"/>
      <c r="WWD261" s="29"/>
      <c r="WWE261" s="29"/>
      <c r="WWF261" s="29"/>
      <c r="WWG261" s="29"/>
      <c r="WWH261" s="29"/>
      <c r="WWI261" s="29"/>
      <c r="WWJ261" s="29"/>
      <c r="WWK261" s="29"/>
      <c r="WWL261" s="29"/>
      <c r="WWM261" s="29"/>
      <c r="WWN261" s="29"/>
      <c r="WWO261" s="29"/>
      <c r="WWP261" s="29"/>
      <c r="WWQ261" s="29"/>
      <c r="WWR261" s="29"/>
      <c r="WWS261" s="29"/>
      <c r="WWT261" s="29"/>
      <c r="WWU261" s="29"/>
      <c r="WWV261" s="29"/>
      <c r="WWW261" s="29"/>
      <c r="WWX261" s="29"/>
      <c r="WWY261" s="29"/>
      <c r="WWZ261" s="29"/>
      <c r="WXA261" s="29"/>
      <c r="WXB261" s="29"/>
      <c r="WXC261" s="29"/>
      <c r="WXD261" s="29"/>
      <c r="WXE261" s="29"/>
      <c r="WXF261" s="29"/>
      <c r="WXG261" s="29"/>
      <c r="WXH261" s="29"/>
      <c r="WXI261" s="29"/>
      <c r="WXJ261" s="29"/>
      <c r="WXK261" s="29"/>
      <c r="WXL261" s="29"/>
      <c r="WXM261" s="29"/>
      <c r="WXN261" s="29"/>
      <c r="WXO261" s="29"/>
      <c r="WXP261" s="29"/>
      <c r="WXQ261" s="29"/>
      <c r="WXR261" s="29"/>
      <c r="WXS261" s="29"/>
      <c r="WXT261" s="29"/>
      <c r="WXU261" s="29"/>
      <c r="WXV261" s="29"/>
      <c r="WXW261" s="29"/>
      <c r="WXX261" s="29"/>
      <c r="WXY261" s="29"/>
      <c r="WXZ261" s="29"/>
      <c r="WYA261" s="29"/>
      <c r="WYB261" s="29"/>
      <c r="WYC261" s="29"/>
      <c r="WYD261" s="29"/>
      <c r="WYE261" s="29"/>
      <c r="WYF261" s="29"/>
      <c r="WYG261" s="29"/>
      <c r="WYH261" s="29"/>
      <c r="WYI261" s="29"/>
      <c r="WYJ261" s="29"/>
      <c r="WYK261" s="29"/>
      <c r="WYL261" s="29"/>
      <c r="WYM261" s="29"/>
      <c r="WYN261" s="29"/>
      <c r="WYO261" s="29"/>
      <c r="WYP261" s="29"/>
      <c r="WYQ261" s="29"/>
      <c r="WYR261" s="29"/>
      <c r="WYS261" s="29"/>
      <c r="WYT261" s="29"/>
      <c r="WYU261" s="29"/>
      <c r="WYV261" s="29"/>
      <c r="WYW261" s="29"/>
      <c r="WYX261" s="29"/>
      <c r="WYY261" s="29"/>
      <c r="WYZ261" s="29"/>
      <c r="WZA261" s="29"/>
      <c r="WZB261" s="29"/>
      <c r="WZC261" s="29"/>
      <c r="WZD261" s="29"/>
      <c r="WZE261" s="29"/>
      <c r="WZF261" s="29"/>
      <c r="WZG261" s="29"/>
      <c r="WZH261" s="29"/>
      <c r="WZI261" s="29"/>
      <c r="WZJ261" s="29"/>
      <c r="WZK261" s="29"/>
      <c r="WZL261" s="29"/>
      <c r="WZM261" s="29"/>
      <c r="WZN261" s="29"/>
      <c r="WZO261" s="29"/>
      <c r="WZP261" s="29"/>
      <c r="WZQ261" s="29"/>
      <c r="WZR261" s="29"/>
      <c r="WZS261" s="29"/>
      <c r="WZT261" s="29"/>
      <c r="WZU261" s="29"/>
      <c r="WZV261" s="29"/>
      <c r="WZW261" s="29"/>
      <c r="WZX261" s="29"/>
      <c r="WZY261" s="29"/>
      <c r="WZZ261" s="29"/>
      <c r="XAA261" s="29"/>
      <c r="XAB261" s="29"/>
      <c r="XAC261" s="29"/>
      <c r="XAD261" s="29"/>
      <c r="XAE261" s="29"/>
      <c r="XAF261" s="29"/>
      <c r="XAG261" s="29"/>
      <c r="XAH261" s="29"/>
      <c r="XAI261" s="29"/>
      <c r="XAJ261" s="29"/>
      <c r="XAK261" s="29"/>
      <c r="XAL261" s="29"/>
      <c r="XAM261" s="29"/>
      <c r="XAN261" s="29"/>
      <c r="XAO261" s="29"/>
      <c r="XAP261" s="29"/>
      <c r="XAQ261" s="29"/>
      <c r="XAR261" s="29"/>
      <c r="XAS261" s="29"/>
      <c r="XAT261" s="29"/>
      <c r="XAU261" s="29"/>
      <c r="XAV261" s="29"/>
      <c r="XAW261" s="29"/>
      <c r="XAX261" s="29"/>
      <c r="XAY261" s="29"/>
      <c r="XAZ261" s="29"/>
      <c r="XBA261" s="29"/>
      <c r="XBB261" s="29"/>
      <c r="XBC261" s="29"/>
      <c r="XBD261" s="29"/>
      <c r="XBE261" s="29"/>
      <c r="XBF261" s="29"/>
      <c r="XBG261" s="29"/>
      <c r="XBH261" s="29"/>
      <c r="XBI261" s="29"/>
      <c r="XBJ261" s="29"/>
      <c r="XBK261" s="29"/>
      <c r="XBL261" s="29"/>
      <c r="XBM261" s="29"/>
      <c r="XBN261" s="29"/>
      <c r="XBO261" s="29"/>
      <c r="XBP261" s="29"/>
      <c r="XBQ261" s="29"/>
      <c r="XBR261" s="29"/>
      <c r="XBS261" s="29"/>
      <c r="XBT261" s="29"/>
      <c r="XBU261" s="29"/>
      <c r="XBV261" s="29"/>
      <c r="XBW261" s="29"/>
      <c r="XBX261" s="29"/>
      <c r="XBY261" s="29"/>
      <c r="XBZ261" s="29"/>
      <c r="XCA261" s="29"/>
      <c r="XCB261" s="29"/>
      <c r="XCC261" s="29"/>
      <c r="XCD261" s="29"/>
      <c r="XCE261" s="29"/>
      <c r="XCF261" s="29"/>
      <c r="XCG261" s="29"/>
      <c r="XCH261" s="29"/>
      <c r="XCI261" s="29"/>
      <c r="XCJ261" s="29"/>
      <c r="XCK261" s="29"/>
      <c r="XCL261" s="29"/>
      <c r="XCM261" s="29"/>
      <c r="XCN261" s="29"/>
      <c r="XCO261" s="29"/>
      <c r="XCP261" s="29"/>
      <c r="XCQ261" s="29"/>
      <c r="XCR261" s="29"/>
      <c r="XCS261" s="29"/>
      <c r="XCT261" s="29"/>
      <c r="XCU261" s="29"/>
      <c r="XCV261" s="29"/>
      <c r="XCW261" s="29"/>
      <c r="XCX261" s="29"/>
      <c r="XCY261" s="29"/>
      <c r="XCZ261" s="29"/>
      <c r="XDA261" s="29"/>
      <c r="XDB261" s="29"/>
      <c r="XDC261" s="29"/>
      <c r="XDD261" s="29"/>
      <c r="XDE261" s="29"/>
      <c r="XDF261" s="29"/>
      <c r="XDG261" s="29"/>
      <c r="XDH261" s="29"/>
      <c r="XDI261" s="29"/>
      <c r="XDJ261" s="29"/>
      <c r="XDK261" s="29"/>
      <c r="XDL261" s="29"/>
      <c r="XDM261" s="29"/>
      <c r="XDN261" s="29"/>
      <c r="XDO261" s="29"/>
      <c r="XDP261" s="29"/>
      <c r="XDQ261" s="29"/>
      <c r="XDR261" s="29"/>
      <c r="XDS261" s="29"/>
      <c r="XDT261" s="29"/>
      <c r="XDU261" s="29"/>
      <c r="XDV261" s="29"/>
      <c r="XDW261" s="29"/>
      <c r="XDX261" s="29"/>
      <c r="XDY261" s="29"/>
      <c r="XDZ261" s="29"/>
      <c r="XEA261" s="29"/>
      <c r="XEB261" s="29"/>
      <c r="XEC261" s="29"/>
      <c r="XED261" s="29"/>
      <c r="XEE261" s="29"/>
      <c r="XEF261" s="29"/>
      <c r="XEG261" s="29"/>
      <c r="XEH261" s="29"/>
      <c r="XEI261" s="29"/>
      <c r="XEJ261" s="29"/>
      <c r="XEK261" s="29"/>
      <c r="XEL261" s="29"/>
      <c r="XEM261" s="29"/>
      <c r="XEN261" s="29"/>
      <c r="XEO261" s="29"/>
      <c r="XEP261" s="29"/>
      <c r="XEQ261" s="29"/>
      <c r="XER261" s="29"/>
      <c r="XES261" s="29"/>
      <c r="XET261" s="29"/>
      <c r="XEU261" s="29"/>
      <c r="XEV261" s="29"/>
      <c r="XEW261" s="29"/>
      <c r="XEX261" s="29"/>
      <c r="XEY261" s="29"/>
      <c r="XEZ261" s="29"/>
      <c r="XFA261" s="29"/>
      <c r="XFB261" s="29"/>
      <c r="XFC261" s="29"/>
      <c r="XFD261" s="29"/>
    </row>
    <row r="262" spans="1:16384" s="38" customFormat="1">
      <c r="A262" s="3" t="s">
        <v>215</v>
      </c>
      <c r="B262" s="3" t="s">
        <v>216</v>
      </c>
      <c r="C262" s="5" t="s">
        <v>13</v>
      </c>
      <c r="D262" s="3" t="s">
        <v>1634</v>
      </c>
      <c r="E262" s="3" t="s">
        <v>1635</v>
      </c>
      <c r="F262" s="3" t="s">
        <v>1636</v>
      </c>
      <c r="G262" s="3" t="s">
        <v>1637</v>
      </c>
      <c r="H262" s="3" t="s">
        <v>1638</v>
      </c>
      <c r="I262" s="2">
        <v>12501.36</v>
      </c>
      <c r="J262" s="2">
        <v>2500.27</v>
      </c>
      <c r="K262" s="93">
        <f t="shared" si="0"/>
        <v>10001.09</v>
      </c>
      <c r="L262" s="2"/>
      <c r="M262" s="2"/>
      <c r="N262" s="2"/>
      <c r="O262" s="2"/>
      <c r="P262" s="2"/>
      <c r="Q262" s="2"/>
      <c r="R262" s="2"/>
    </row>
    <row r="263" spans="1:16384" s="38" customFormat="1">
      <c r="A263" s="3" t="s">
        <v>215</v>
      </c>
      <c r="B263" s="3" t="s">
        <v>216</v>
      </c>
      <c r="C263" s="5" t="s">
        <v>1639</v>
      </c>
      <c r="D263" s="3" t="s">
        <v>1640</v>
      </c>
      <c r="E263" s="3" t="s">
        <v>1641</v>
      </c>
      <c r="F263" s="3" t="s">
        <v>242</v>
      </c>
      <c r="G263" s="3" t="s">
        <v>1642</v>
      </c>
      <c r="H263" s="3" t="s">
        <v>1643</v>
      </c>
      <c r="I263" s="2">
        <v>61339.840000000004</v>
      </c>
      <c r="J263" s="2">
        <v>12267.970000000001</v>
      </c>
      <c r="K263" s="93">
        <f t="shared" si="0"/>
        <v>49071.87</v>
      </c>
      <c r="L263" s="2"/>
      <c r="M263" s="2"/>
      <c r="N263" s="2"/>
      <c r="O263" s="2"/>
      <c r="P263" s="2"/>
      <c r="Q263" s="2"/>
      <c r="R263" s="2"/>
    </row>
    <row r="264" spans="1:16384" s="38" customFormat="1">
      <c r="A264" s="3" t="s">
        <v>215</v>
      </c>
      <c r="B264" s="3" t="s">
        <v>216</v>
      </c>
      <c r="C264" s="109" t="s">
        <v>1639</v>
      </c>
      <c r="D264" s="27" t="s">
        <v>1644</v>
      </c>
      <c r="E264" s="27" t="s">
        <v>1645</v>
      </c>
      <c r="F264" s="27" t="s">
        <v>242</v>
      </c>
      <c r="G264" s="27" t="s">
        <v>1341</v>
      </c>
      <c r="H264" s="27" t="s">
        <v>1643</v>
      </c>
      <c r="I264" s="30">
        <v>71503.759999999995</v>
      </c>
      <c r="J264" s="30">
        <v>14300.75</v>
      </c>
      <c r="K264" s="104">
        <f t="shared" si="0"/>
        <v>57203.009999999995</v>
      </c>
      <c r="L264" s="2"/>
      <c r="M264" s="2"/>
      <c r="N264" s="2"/>
      <c r="O264" s="2"/>
      <c r="P264" s="2"/>
      <c r="Q264" s="2"/>
      <c r="R264" s="2"/>
    </row>
    <row r="265" spans="1:16384" s="38" customFormat="1">
      <c r="A265" s="3" t="s">
        <v>215</v>
      </c>
      <c r="B265" s="3" t="s">
        <v>216</v>
      </c>
      <c r="C265" s="111" t="s">
        <v>1646</v>
      </c>
      <c r="D265" s="29" t="s">
        <v>1647</v>
      </c>
      <c r="E265" s="29" t="s">
        <v>1629</v>
      </c>
      <c r="F265" s="29" t="s">
        <v>1648</v>
      </c>
      <c r="G265" s="29" t="s">
        <v>23</v>
      </c>
      <c r="H265" s="29" t="s">
        <v>1631</v>
      </c>
      <c r="I265" s="72">
        <v>7425</v>
      </c>
      <c r="J265" s="72">
        <v>1485</v>
      </c>
      <c r="K265" s="103">
        <f t="shared" si="0"/>
        <v>5940</v>
      </c>
      <c r="L265" s="72"/>
      <c r="M265" s="72"/>
      <c r="N265" s="72"/>
      <c r="O265" s="72"/>
      <c r="P265" s="2"/>
      <c r="Q265" s="72"/>
      <c r="R265" s="72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  <c r="DC265" s="29"/>
      <c r="DD265" s="29"/>
      <c r="DE265" s="29"/>
      <c r="DF265" s="29"/>
      <c r="DG265" s="29"/>
      <c r="DH265" s="29"/>
      <c r="DI265" s="29"/>
      <c r="DJ265" s="29"/>
      <c r="DK265" s="29"/>
      <c r="DL265" s="29"/>
      <c r="DM265" s="29"/>
      <c r="DN265" s="29"/>
      <c r="DO265" s="29"/>
      <c r="DP265" s="29"/>
      <c r="DQ265" s="29"/>
      <c r="DR265" s="29"/>
      <c r="DS265" s="29"/>
      <c r="DT265" s="29"/>
      <c r="DU265" s="29"/>
      <c r="DV265" s="29"/>
      <c r="DW265" s="29"/>
      <c r="DX265" s="29"/>
      <c r="DY265" s="29"/>
      <c r="DZ265" s="29"/>
      <c r="EA265" s="29"/>
      <c r="EB265" s="29"/>
      <c r="EC265" s="29"/>
      <c r="ED265" s="29"/>
      <c r="EE265" s="29"/>
      <c r="EF265" s="29"/>
      <c r="EG265" s="29"/>
      <c r="EH265" s="29"/>
      <c r="EI265" s="29"/>
      <c r="EJ265" s="29"/>
      <c r="EK265" s="29"/>
      <c r="EL265" s="29"/>
      <c r="EM265" s="29"/>
      <c r="EN265" s="29"/>
      <c r="EO265" s="29"/>
      <c r="EP265" s="29"/>
      <c r="EQ265" s="29"/>
      <c r="ER265" s="29"/>
      <c r="ES265" s="29"/>
      <c r="ET265" s="29"/>
      <c r="EU265" s="29"/>
      <c r="EV265" s="29"/>
      <c r="EW265" s="29"/>
      <c r="EX265" s="29"/>
      <c r="EY265" s="29"/>
      <c r="EZ265" s="29"/>
      <c r="FA265" s="29"/>
      <c r="FB265" s="29"/>
      <c r="FC265" s="29"/>
      <c r="FD265" s="29"/>
      <c r="FE265" s="29"/>
      <c r="FF265" s="29"/>
      <c r="FG265" s="29"/>
      <c r="FH265" s="29"/>
      <c r="FI265" s="29"/>
      <c r="FJ265" s="29"/>
      <c r="FK265" s="29"/>
      <c r="FL265" s="29"/>
      <c r="FM265" s="29"/>
      <c r="FN265" s="29"/>
      <c r="FO265" s="29"/>
      <c r="FP265" s="29"/>
      <c r="FQ265" s="29"/>
      <c r="FR265" s="29"/>
      <c r="FS265" s="29"/>
      <c r="FT265" s="29"/>
      <c r="FU265" s="29"/>
      <c r="FV265" s="29"/>
      <c r="FW265" s="29"/>
      <c r="FX265" s="29"/>
      <c r="FY265" s="29"/>
      <c r="FZ265" s="29"/>
      <c r="GA265" s="29"/>
      <c r="GB265" s="29"/>
      <c r="GC265" s="29"/>
      <c r="GD265" s="29"/>
      <c r="GE265" s="29"/>
      <c r="GF265" s="29"/>
      <c r="GG265" s="29"/>
      <c r="GH265" s="29"/>
      <c r="GI265" s="29"/>
      <c r="GJ265" s="29"/>
      <c r="GK265" s="29"/>
      <c r="GL265" s="29"/>
      <c r="GM265" s="29"/>
      <c r="GN265" s="29"/>
      <c r="GO265" s="29"/>
      <c r="GP265" s="29"/>
      <c r="GQ265" s="29"/>
      <c r="GR265" s="29"/>
      <c r="GS265" s="29"/>
      <c r="GT265" s="29"/>
      <c r="GU265" s="29"/>
      <c r="GV265" s="29"/>
      <c r="GW265" s="29"/>
      <c r="GX265" s="29"/>
      <c r="GY265" s="29"/>
      <c r="GZ265" s="29"/>
      <c r="HA265" s="29"/>
      <c r="HB265" s="29"/>
      <c r="HC265" s="29"/>
      <c r="HD265" s="29"/>
      <c r="HE265" s="29"/>
      <c r="HF265" s="29"/>
      <c r="HG265" s="29"/>
      <c r="HH265" s="29"/>
      <c r="HI265" s="29"/>
      <c r="HJ265" s="29"/>
      <c r="HK265" s="29"/>
      <c r="HL265" s="29"/>
      <c r="HM265" s="29"/>
      <c r="HN265" s="29"/>
      <c r="HO265" s="29"/>
      <c r="HP265" s="29"/>
      <c r="HQ265" s="29"/>
      <c r="HR265" s="29"/>
      <c r="HS265" s="29"/>
      <c r="HT265" s="29"/>
      <c r="HU265" s="29"/>
      <c r="HV265" s="29"/>
      <c r="HW265" s="29"/>
      <c r="HX265" s="29"/>
      <c r="HY265" s="29"/>
      <c r="HZ265" s="29"/>
      <c r="IA265" s="29"/>
      <c r="IB265" s="29"/>
      <c r="IC265" s="29"/>
      <c r="ID265" s="29"/>
      <c r="IE265" s="29"/>
      <c r="IF265" s="29"/>
      <c r="IG265" s="29"/>
      <c r="IH265" s="29"/>
      <c r="II265" s="29"/>
      <c r="IJ265" s="29"/>
      <c r="IK265" s="29"/>
      <c r="IL265" s="29"/>
      <c r="IM265" s="29"/>
      <c r="IN265" s="29"/>
      <c r="IO265" s="29"/>
      <c r="IP265" s="29"/>
      <c r="IQ265" s="29"/>
      <c r="IR265" s="29"/>
      <c r="IS265" s="29"/>
      <c r="IT265" s="29"/>
      <c r="IU265" s="29"/>
      <c r="IV265" s="29"/>
      <c r="IW265" s="29"/>
      <c r="IX265" s="29"/>
      <c r="IY265" s="29"/>
      <c r="IZ265" s="29"/>
      <c r="JA265" s="29"/>
      <c r="JB265" s="29"/>
      <c r="JC265" s="29"/>
      <c r="JD265" s="29"/>
      <c r="JE265" s="29"/>
      <c r="JF265" s="29"/>
      <c r="JG265" s="29"/>
      <c r="JH265" s="29"/>
      <c r="JI265" s="29"/>
      <c r="JJ265" s="29"/>
      <c r="JK265" s="29"/>
      <c r="JL265" s="29"/>
      <c r="JM265" s="29"/>
      <c r="JN265" s="29"/>
      <c r="JO265" s="29"/>
      <c r="JP265" s="29"/>
      <c r="JQ265" s="29"/>
      <c r="JR265" s="29"/>
      <c r="JS265" s="29"/>
      <c r="JT265" s="29"/>
      <c r="JU265" s="29"/>
      <c r="JV265" s="29"/>
      <c r="JW265" s="29"/>
      <c r="JX265" s="29"/>
      <c r="JY265" s="29"/>
      <c r="JZ265" s="29"/>
      <c r="KA265" s="29"/>
      <c r="KB265" s="29"/>
      <c r="KC265" s="29"/>
      <c r="KD265" s="29"/>
      <c r="KE265" s="29"/>
      <c r="KF265" s="29"/>
      <c r="KG265" s="29"/>
      <c r="KH265" s="29"/>
      <c r="KI265" s="29"/>
      <c r="KJ265" s="29"/>
      <c r="KK265" s="29"/>
      <c r="KL265" s="29"/>
      <c r="KM265" s="29"/>
      <c r="KN265" s="29"/>
      <c r="KO265" s="29"/>
      <c r="KP265" s="29"/>
      <c r="KQ265" s="29"/>
      <c r="KR265" s="29"/>
      <c r="KS265" s="29"/>
      <c r="KT265" s="29"/>
      <c r="KU265" s="29"/>
      <c r="KV265" s="29"/>
      <c r="KW265" s="29"/>
      <c r="KX265" s="29"/>
      <c r="KY265" s="29"/>
      <c r="KZ265" s="29"/>
      <c r="LA265" s="29"/>
      <c r="LB265" s="29"/>
      <c r="LC265" s="29"/>
      <c r="LD265" s="29"/>
      <c r="LE265" s="29"/>
      <c r="LF265" s="29"/>
      <c r="LG265" s="29"/>
      <c r="LH265" s="29"/>
      <c r="LI265" s="29"/>
      <c r="LJ265" s="29"/>
      <c r="LK265" s="29"/>
      <c r="LL265" s="29"/>
      <c r="LM265" s="29"/>
      <c r="LN265" s="29"/>
      <c r="LO265" s="29"/>
      <c r="LP265" s="29"/>
      <c r="LQ265" s="29"/>
      <c r="LR265" s="29"/>
      <c r="LS265" s="29"/>
      <c r="LT265" s="29"/>
      <c r="LU265" s="29"/>
      <c r="LV265" s="29"/>
      <c r="LW265" s="29"/>
      <c r="LX265" s="29"/>
      <c r="LY265" s="29"/>
      <c r="LZ265" s="29"/>
      <c r="MA265" s="29"/>
      <c r="MB265" s="29"/>
      <c r="MC265" s="29"/>
      <c r="MD265" s="29"/>
      <c r="ME265" s="29"/>
      <c r="MF265" s="29"/>
      <c r="MG265" s="29"/>
      <c r="MH265" s="29"/>
      <c r="MI265" s="29"/>
      <c r="MJ265" s="29"/>
      <c r="MK265" s="29"/>
      <c r="ML265" s="29"/>
      <c r="MM265" s="29"/>
      <c r="MN265" s="29"/>
      <c r="MO265" s="29"/>
      <c r="MP265" s="29"/>
      <c r="MQ265" s="29"/>
      <c r="MR265" s="29"/>
      <c r="MS265" s="29"/>
      <c r="MT265" s="29"/>
      <c r="MU265" s="29"/>
      <c r="MV265" s="29"/>
      <c r="MW265" s="29"/>
      <c r="MX265" s="29"/>
      <c r="MY265" s="29"/>
      <c r="MZ265" s="29"/>
      <c r="NA265" s="29"/>
      <c r="NB265" s="29"/>
      <c r="NC265" s="29"/>
      <c r="ND265" s="29"/>
      <c r="NE265" s="29"/>
      <c r="NF265" s="29"/>
      <c r="NG265" s="29"/>
      <c r="NH265" s="29"/>
      <c r="NI265" s="29"/>
      <c r="NJ265" s="29"/>
      <c r="NK265" s="29"/>
      <c r="NL265" s="29"/>
      <c r="NM265" s="29"/>
      <c r="NN265" s="29"/>
      <c r="NO265" s="29"/>
      <c r="NP265" s="29"/>
      <c r="NQ265" s="29"/>
      <c r="NR265" s="29"/>
      <c r="NS265" s="29"/>
      <c r="NT265" s="29"/>
      <c r="NU265" s="29"/>
      <c r="NV265" s="29"/>
      <c r="NW265" s="29"/>
      <c r="NX265" s="29"/>
      <c r="NY265" s="29"/>
      <c r="NZ265" s="29"/>
      <c r="OA265" s="29"/>
      <c r="OB265" s="29"/>
      <c r="OC265" s="29"/>
      <c r="OD265" s="29"/>
      <c r="OE265" s="29"/>
      <c r="OF265" s="29"/>
      <c r="OG265" s="29"/>
      <c r="OH265" s="29"/>
      <c r="OI265" s="29"/>
      <c r="OJ265" s="29"/>
      <c r="OK265" s="29"/>
      <c r="OL265" s="29"/>
      <c r="OM265" s="29"/>
      <c r="ON265" s="29"/>
      <c r="OO265" s="29"/>
      <c r="OP265" s="29"/>
      <c r="OQ265" s="29"/>
      <c r="OR265" s="29"/>
      <c r="OS265" s="29"/>
      <c r="OT265" s="29"/>
      <c r="OU265" s="29"/>
      <c r="OV265" s="29"/>
      <c r="OW265" s="29"/>
      <c r="OX265" s="29"/>
      <c r="OY265" s="29"/>
      <c r="OZ265" s="29"/>
      <c r="PA265" s="29"/>
      <c r="PB265" s="29"/>
      <c r="PC265" s="29"/>
      <c r="PD265" s="29"/>
      <c r="PE265" s="29"/>
      <c r="PF265" s="29"/>
      <c r="PG265" s="29"/>
      <c r="PH265" s="29"/>
      <c r="PI265" s="29"/>
      <c r="PJ265" s="29"/>
      <c r="PK265" s="29"/>
      <c r="PL265" s="29"/>
      <c r="PM265" s="29"/>
      <c r="PN265" s="29"/>
      <c r="PO265" s="29"/>
      <c r="PP265" s="29"/>
      <c r="PQ265" s="29"/>
      <c r="PR265" s="29"/>
      <c r="PS265" s="29"/>
      <c r="PT265" s="29"/>
      <c r="PU265" s="29"/>
      <c r="PV265" s="29"/>
      <c r="PW265" s="29"/>
      <c r="PX265" s="29"/>
      <c r="PY265" s="29"/>
      <c r="PZ265" s="29"/>
      <c r="QA265" s="29"/>
      <c r="QB265" s="29"/>
      <c r="QC265" s="29"/>
      <c r="QD265" s="29"/>
      <c r="QE265" s="29"/>
      <c r="QF265" s="29"/>
      <c r="QG265" s="29"/>
      <c r="QH265" s="29"/>
      <c r="QI265" s="29"/>
      <c r="QJ265" s="29"/>
      <c r="QK265" s="29"/>
      <c r="QL265" s="29"/>
      <c r="QM265" s="29"/>
      <c r="QN265" s="29"/>
      <c r="QO265" s="29"/>
      <c r="QP265" s="29"/>
      <c r="QQ265" s="29"/>
      <c r="QR265" s="29"/>
      <c r="QS265" s="29"/>
      <c r="QT265" s="29"/>
      <c r="QU265" s="29"/>
      <c r="QV265" s="29"/>
      <c r="QW265" s="29"/>
      <c r="QX265" s="29"/>
      <c r="QY265" s="29"/>
      <c r="QZ265" s="29"/>
      <c r="RA265" s="29"/>
      <c r="RB265" s="29"/>
      <c r="RC265" s="29"/>
      <c r="RD265" s="29"/>
      <c r="RE265" s="29"/>
      <c r="RF265" s="29"/>
      <c r="RG265" s="29"/>
      <c r="RH265" s="29"/>
      <c r="RI265" s="29"/>
      <c r="RJ265" s="29"/>
      <c r="RK265" s="29"/>
      <c r="RL265" s="29"/>
      <c r="RM265" s="29"/>
      <c r="RN265" s="29"/>
      <c r="RO265" s="29"/>
      <c r="RP265" s="29"/>
      <c r="RQ265" s="29"/>
      <c r="RR265" s="29"/>
      <c r="RS265" s="29"/>
      <c r="RT265" s="29"/>
      <c r="RU265" s="29"/>
      <c r="RV265" s="29"/>
      <c r="RW265" s="29"/>
      <c r="RX265" s="29"/>
      <c r="RY265" s="29"/>
      <c r="RZ265" s="29"/>
      <c r="SA265" s="29"/>
      <c r="SB265" s="29"/>
      <c r="SC265" s="29"/>
      <c r="SD265" s="29"/>
      <c r="SE265" s="29"/>
      <c r="SF265" s="29"/>
      <c r="SG265" s="29"/>
      <c r="SH265" s="29"/>
      <c r="SI265" s="29"/>
      <c r="SJ265" s="29"/>
      <c r="SK265" s="29"/>
      <c r="SL265" s="29"/>
      <c r="SM265" s="29"/>
      <c r="SN265" s="29"/>
      <c r="SO265" s="29"/>
      <c r="SP265" s="29"/>
      <c r="SQ265" s="29"/>
      <c r="SR265" s="29"/>
      <c r="SS265" s="29"/>
      <c r="ST265" s="29"/>
      <c r="SU265" s="29"/>
      <c r="SV265" s="29"/>
      <c r="SW265" s="29"/>
      <c r="SX265" s="29"/>
      <c r="SY265" s="29"/>
      <c r="SZ265" s="29"/>
      <c r="TA265" s="29"/>
      <c r="TB265" s="29"/>
      <c r="TC265" s="29"/>
      <c r="TD265" s="29"/>
      <c r="TE265" s="29"/>
      <c r="TF265" s="29"/>
      <c r="TG265" s="29"/>
      <c r="TH265" s="29"/>
      <c r="TI265" s="29"/>
      <c r="TJ265" s="29"/>
      <c r="TK265" s="29"/>
      <c r="TL265" s="29"/>
      <c r="TM265" s="29"/>
      <c r="TN265" s="29"/>
      <c r="TO265" s="29"/>
      <c r="TP265" s="29"/>
      <c r="TQ265" s="29"/>
      <c r="TR265" s="29"/>
      <c r="TS265" s="29"/>
      <c r="TT265" s="29"/>
      <c r="TU265" s="29"/>
      <c r="TV265" s="29"/>
      <c r="TW265" s="29"/>
      <c r="TX265" s="29"/>
      <c r="TY265" s="29"/>
      <c r="TZ265" s="29"/>
      <c r="UA265" s="29"/>
      <c r="UB265" s="29"/>
      <c r="UC265" s="29"/>
      <c r="UD265" s="29"/>
      <c r="UE265" s="29"/>
      <c r="UF265" s="29"/>
      <c r="UG265" s="29"/>
      <c r="UH265" s="29"/>
      <c r="UI265" s="29"/>
      <c r="UJ265" s="29"/>
      <c r="UK265" s="29"/>
      <c r="UL265" s="29"/>
      <c r="UM265" s="29"/>
      <c r="UN265" s="29"/>
      <c r="UO265" s="29"/>
      <c r="UP265" s="29"/>
      <c r="UQ265" s="29"/>
      <c r="UR265" s="29"/>
      <c r="US265" s="29"/>
      <c r="UT265" s="29"/>
      <c r="UU265" s="29"/>
      <c r="UV265" s="29"/>
      <c r="UW265" s="29"/>
      <c r="UX265" s="29"/>
      <c r="UY265" s="29"/>
      <c r="UZ265" s="29"/>
      <c r="VA265" s="29"/>
      <c r="VB265" s="29"/>
      <c r="VC265" s="29"/>
      <c r="VD265" s="29"/>
      <c r="VE265" s="29"/>
      <c r="VF265" s="29"/>
      <c r="VG265" s="29"/>
      <c r="VH265" s="29"/>
      <c r="VI265" s="29"/>
      <c r="VJ265" s="29"/>
      <c r="VK265" s="29"/>
      <c r="VL265" s="29"/>
      <c r="VM265" s="29"/>
      <c r="VN265" s="29"/>
      <c r="VO265" s="29"/>
      <c r="VP265" s="29"/>
      <c r="VQ265" s="29"/>
      <c r="VR265" s="29"/>
      <c r="VS265" s="29"/>
      <c r="VT265" s="29"/>
      <c r="VU265" s="29"/>
      <c r="VV265" s="29"/>
      <c r="VW265" s="29"/>
      <c r="VX265" s="29"/>
      <c r="VY265" s="29"/>
      <c r="VZ265" s="29"/>
      <c r="WA265" s="29"/>
      <c r="WB265" s="29"/>
      <c r="WC265" s="29"/>
      <c r="WD265" s="29"/>
      <c r="WE265" s="29"/>
      <c r="WF265" s="29"/>
      <c r="WG265" s="29"/>
      <c r="WH265" s="29"/>
      <c r="WI265" s="29"/>
      <c r="WJ265" s="29"/>
      <c r="WK265" s="29"/>
      <c r="WL265" s="29"/>
      <c r="WM265" s="29"/>
      <c r="WN265" s="29"/>
      <c r="WO265" s="29"/>
      <c r="WP265" s="29"/>
      <c r="WQ265" s="29"/>
      <c r="WR265" s="29"/>
      <c r="WS265" s="29"/>
      <c r="WT265" s="29"/>
      <c r="WU265" s="29"/>
      <c r="WV265" s="29"/>
      <c r="WW265" s="29"/>
      <c r="WX265" s="29"/>
      <c r="WY265" s="29"/>
      <c r="WZ265" s="29"/>
      <c r="XA265" s="29"/>
      <c r="XB265" s="29"/>
      <c r="XC265" s="29"/>
      <c r="XD265" s="29"/>
      <c r="XE265" s="29"/>
      <c r="XF265" s="29"/>
      <c r="XG265" s="29"/>
      <c r="XH265" s="29"/>
      <c r="XI265" s="29"/>
      <c r="XJ265" s="29"/>
      <c r="XK265" s="29"/>
      <c r="XL265" s="29"/>
      <c r="XM265" s="29"/>
      <c r="XN265" s="29"/>
      <c r="XO265" s="29"/>
      <c r="XP265" s="29"/>
      <c r="XQ265" s="29"/>
      <c r="XR265" s="29"/>
      <c r="XS265" s="29"/>
      <c r="XT265" s="29"/>
      <c r="XU265" s="29"/>
      <c r="XV265" s="29"/>
      <c r="XW265" s="29"/>
      <c r="XX265" s="29"/>
      <c r="XY265" s="29"/>
      <c r="XZ265" s="29"/>
      <c r="YA265" s="29"/>
      <c r="YB265" s="29"/>
      <c r="YC265" s="29"/>
      <c r="YD265" s="29"/>
      <c r="YE265" s="29"/>
      <c r="YF265" s="29"/>
      <c r="YG265" s="29"/>
      <c r="YH265" s="29"/>
      <c r="YI265" s="29"/>
      <c r="YJ265" s="29"/>
      <c r="YK265" s="29"/>
      <c r="YL265" s="29"/>
      <c r="YM265" s="29"/>
      <c r="YN265" s="29"/>
      <c r="YO265" s="29"/>
      <c r="YP265" s="29"/>
      <c r="YQ265" s="29"/>
      <c r="YR265" s="29"/>
      <c r="YS265" s="29"/>
      <c r="YT265" s="29"/>
      <c r="YU265" s="29"/>
      <c r="YV265" s="29"/>
      <c r="YW265" s="29"/>
      <c r="YX265" s="29"/>
      <c r="YY265" s="29"/>
      <c r="YZ265" s="29"/>
      <c r="ZA265" s="29"/>
      <c r="ZB265" s="29"/>
      <c r="ZC265" s="29"/>
      <c r="ZD265" s="29"/>
      <c r="ZE265" s="29"/>
      <c r="ZF265" s="29"/>
      <c r="ZG265" s="29"/>
      <c r="ZH265" s="29"/>
      <c r="ZI265" s="29"/>
      <c r="ZJ265" s="29"/>
      <c r="ZK265" s="29"/>
      <c r="ZL265" s="29"/>
      <c r="ZM265" s="29"/>
      <c r="ZN265" s="29"/>
      <c r="ZO265" s="29"/>
      <c r="ZP265" s="29"/>
      <c r="ZQ265" s="29"/>
      <c r="ZR265" s="29"/>
      <c r="ZS265" s="29"/>
      <c r="ZT265" s="29"/>
      <c r="ZU265" s="29"/>
      <c r="ZV265" s="29"/>
      <c r="ZW265" s="29"/>
      <c r="ZX265" s="29"/>
      <c r="ZY265" s="29"/>
      <c r="ZZ265" s="29"/>
      <c r="AAA265" s="29"/>
      <c r="AAB265" s="29"/>
      <c r="AAC265" s="29"/>
      <c r="AAD265" s="29"/>
      <c r="AAE265" s="29"/>
      <c r="AAF265" s="29"/>
      <c r="AAG265" s="29"/>
      <c r="AAH265" s="29"/>
      <c r="AAI265" s="29"/>
      <c r="AAJ265" s="29"/>
      <c r="AAK265" s="29"/>
      <c r="AAL265" s="29"/>
      <c r="AAM265" s="29"/>
      <c r="AAN265" s="29"/>
      <c r="AAO265" s="29"/>
      <c r="AAP265" s="29"/>
      <c r="AAQ265" s="29"/>
      <c r="AAR265" s="29"/>
      <c r="AAS265" s="29"/>
      <c r="AAT265" s="29"/>
      <c r="AAU265" s="29"/>
      <c r="AAV265" s="29"/>
      <c r="AAW265" s="29"/>
      <c r="AAX265" s="29"/>
      <c r="AAY265" s="29"/>
      <c r="AAZ265" s="29"/>
      <c r="ABA265" s="29"/>
      <c r="ABB265" s="29"/>
      <c r="ABC265" s="29"/>
      <c r="ABD265" s="29"/>
      <c r="ABE265" s="29"/>
      <c r="ABF265" s="29"/>
      <c r="ABG265" s="29"/>
      <c r="ABH265" s="29"/>
      <c r="ABI265" s="29"/>
      <c r="ABJ265" s="29"/>
      <c r="ABK265" s="29"/>
      <c r="ABL265" s="29"/>
      <c r="ABM265" s="29"/>
      <c r="ABN265" s="29"/>
      <c r="ABO265" s="29"/>
      <c r="ABP265" s="29"/>
      <c r="ABQ265" s="29"/>
      <c r="ABR265" s="29"/>
      <c r="ABS265" s="29"/>
      <c r="ABT265" s="29"/>
      <c r="ABU265" s="29"/>
      <c r="ABV265" s="29"/>
      <c r="ABW265" s="29"/>
      <c r="ABX265" s="29"/>
      <c r="ABY265" s="29"/>
      <c r="ABZ265" s="29"/>
      <c r="ACA265" s="29"/>
      <c r="ACB265" s="29"/>
      <c r="ACC265" s="29"/>
      <c r="ACD265" s="29"/>
      <c r="ACE265" s="29"/>
      <c r="ACF265" s="29"/>
      <c r="ACG265" s="29"/>
      <c r="ACH265" s="29"/>
      <c r="ACI265" s="29"/>
      <c r="ACJ265" s="29"/>
      <c r="ACK265" s="29"/>
      <c r="ACL265" s="29"/>
      <c r="ACM265" s="29"/>
      <c r="ACN265" s="29"/>
      <c r="ACO265" s="29"/>
      <c r="ACP265" s="29"/>
      <c r="ACQ265" s="29"/>
      <c r="ACR265" s="29"/>
      <c r="ACS265" s="29"/>
      <c r="ACT265" s="29"/>
      <c r="ACU265" s="29"/>
      <c r="ACV265" s="29"/>
      <c r="ACW265" s="29"/>
      <c r="ACX265" s="29"/>
      <c r="ACY265" s="29"/>
      <c r="ACZ265" s="29"/>
      <c r="ADA265" s="29"/>
      <c r="ADB265" s="29"/>
      <c r="ADC265" s="29"/>
      <c r="ADD265" s="29"/>
      <c r="ADE265" s="29"/>
      <c r="ADF265" s="29"/>
      <c r="ADG265" s="29"/>
      <c r="ADH265" s="29"/>
      <c r="ADI265" s="29"/>
      <c r="ADJ265" s="29"/>
      <c r="ADK265" s="29"/>
      <c r="ADL265" s="29"/>
      <c r="ADM265" s="29"/>
      <c r="ADN265" s="29"/>
      <c r="ADO265" s="29"/>
      <c r="ADP265" s="29"/>
      <c r="ADQ265" s="29"/>
      <c r="ADR265" s="29"/>
      <c r="ADS265" s="29"/>
      <c r="ADT265" s="29"/>
      <c r="ADU265" s="29"/>
      <c r="ADV265" s="29"/>
      <c r="ADW265" s="29"/>
      <c r="ADX265" s="29"/>
      <c r="ADY265" s="29"/>
      <c r="ADZ265" s="29"/>
      <c r="AEA265" s="29"/>
      <c r="AEB265" s="29"/>
      <c r="AEC265" s="29"/>
      <c r="AED265" s="29"/>
      <c r="AEE265" s="29"/>
      <c r="AEF265" s="29"/>
      <c r="AEG265" s="29"/>
      <c r="AEH265" s="29"/>
      <c r="AEI265" s="29"/>
      <c r="AEJ265" s="29"/>
      <c r="AEK265" s="29"/>
      <c r="AEL265" s="29"/>
      <c r="AEM265" s="29"/>
      <c r="AEN265" s="29"/>
      <c r="AEO265" s="29"/>
      <c r="AEP265" s="29"/>
      <c r="AEQ265" s="29"/>
      <c r="AER265" s="29"/>
      <c r="AES265" s="29"/>
      <c r="AET265" s="29"/>
      <c r="AEU265" s="29"/>
      <c r="AEV265" s="29"/>
      <c r="AEW265" s="29"/>
      <c r="AEX265" s="29"/>
      <c r="AEY265" s="29"/>
      <c r="AEZ265" s="29"/>
      <c r="AFA265" s="29"/>
      <c r="AFB265" s="29"/>
      <c r="AFC265" s="29"/>
      <c r="AFD265" s="29"/>
      <c r="AFE265" s="29"/>
      <c r="AFF265" s="29"/>
      <c r="AFG265" s="29"/>
      <c r="AFH265" s="29"/>
      <c r="AFI265" s="29"/>
      <c r="AFJ265" s="29"/>
      <c r="AFK265" s="29"/>
      <c r="AFL265" s="29"/>
      <c r="AFM265" s="29"/>
      <c r="AFN265" s="29"/>
      <c r="AFO265" s="29"/>
      <c r="AFP265" s="29"/>
      <c r="AFQ265" s="29"/>
      <c r="AFR265" s="29"/>
      <c r="AFS265" s="29"/>
      <c r="AFT265" s="29"/>
      <c r="AFU265" s="29"/>
      <c r="AFV265" s="29"/>
      <c r="AFW265" s="29"/>
      <c r="AFX265" s="29"/>
      <c r="AFY265" s="29"/>
      <c r="AFZ265" s="29"/>
      <c r="AGA265" s="29"/>
      <c r="AGB265" s="29"/>
      <c r="AGC265" s="29"/>
      <c r="AGD265" s="29"/>
      <c r="AGE265" s="29"/>
      <c r="AGF265" s="29"/>
      <c r="AGG265" s="29"/>
      <c r="AGH265" s="29"/>
      <c r="AGI265" s="29"/>
      <c r="AGJ265" s="29"/>
      <c r="AGK265" s="29"/>
      <c r="AGL265" s="29"/>
      <c r="AGM265" s="29"/>
      <c r="AGN265" s="29"/>
      <c r="AGO265" s="29"/>
      <c r="AGP265" s="29"/>
      <c r="AGQ265" s="29"/>
      <c r="AGR265" s="29"/>
      <c r="AGS265" s="29"/>
      <c r="AGT265" s="29"/>
      <c r="AGU265" s="29"/>
      <c r="AGV265" s="29"/>
      <c r="AGW265" s="29"/>
      <c r="AGX265" s="29"/>
      <c r="AGY265" s="29"/>
      <c r="AGZ265" s="29"/>
      <c r="AHA265" s="29"/>
      <c r="AHB265" s="29"/>
      <c r="AHC265" s="29"/>
      <c r="AHD265" s="29"/>
      <c r="AHE265" s="29"/>
      <c r="AHF265" s="29"/>
      <c r="AHG265" s="29"/>
      <c r="AHH265" s="29"/>
      <c r="AHI265" s="29"/>
      <c r="AHJ265" s="29"/>
      <c r="AHK265" s="29"/>
      <c r="AHL265" s="29"/>
      <c r="AHM265" s="29"/>
      <c r="AHN265" s="29"/>
      <c r="AHO265" s="29"/>
      <c r="AHP265" s="29"/>
      <c r="AHQ265" s="29"/>
      <c r="AHR265" s="29"/>
      <c r="AHS265" s="29"/>
      <c r="AHT265" s="29"/>
      <c r="AHU265" s="29"/>
      <c r="AHV265" s="29"/>
      <c r="AHW265" s="29"/>
      <c r="AHX265" s="29"/>
      <c r="AHY265" s="29"/>
      <c r="AHZ265" s="29"/>
      <c r="AIA265" s="29"/>
      <c r="AIB265" s="29"/>
      <c r="AIC265" s="29"/>
      <c r="AID265" s="29"/>
      <c r="AIE265" s="29"/>
      <c r="AIF265" s="29"/>
      <c r="AIG265" s="29"/>
      <c r="AIH265" s="29"/>
      <c r="AII265" s="29"/>
      <c r="AIJ265" s="29"/>
      <c r="AIK265" s="29"/>
      <c r="AIL265" s="29"/>
      <c r="AIM265" s="29"/>
      <c r="AIN265" s="29"/>
      <c r="AIO265" s="29"/>
      <c r="AIP265" s="29"/>
      <c r="AIQ265" s="29"/>
      <c r="AIR265" s="29"/>
      <c r="AIS265" s="29"/>
      <c r="AIT265" s="29"/>
      <c r="AIU265" s="29"/>
      <c r="AIV265" s="29"/>
      <c r="AIW265" s="29"/>
      <c r="AIX265" s="29"/>
      <c r="AIY265" s="29"/>
      <c r="AIZ265" s="29"/>
      <c r="AJA265" s="29"/>
      <c r="AJB265" s="29"/>
      <c r="AJC265" s="29"/>
      <c r="AJD265" s="29"/>
      <c r="AJE265" s="29"/>
      <c r="AJF265" s="29"/>
      <c r="AJG265" s="29"/>
      <c r="AJH265" s="29"/>
      <c r="AJI265" s="29"/>
      <c r="AJJ265" s="29"/>
      <c r="AJK265" s="29"/>
      <c r="AJL265" s="29"/>
      <c r="AJM265" s="29"/>
      <c r="AJN265" s="29"/>
      <c r="AJO265" s="29"/>
      <c r="AJP265" s="29"/>
      <c r="AJQ265" s="29"/>
      <c r="AJR265" s="29"/>
      <c r="AJS265" s="29"/>
      <c r="AJT265" s="29"/>
      <c r="AJU265" s="29"/>
      <c r="AJV265" s="29"/>
      <c r="AJW265" s="29"/>
      <c r="AJX265" s="29"/>
      <c r="AJY265" s="29"/>
      <c r="AJZ265" s="29"/>
      <c r="AKA265" s="29"/>
      <c r="AKB265" s="29"/>
      <c r="AKC265" s="29"/>
      <c r="AKD265" s="29"/>
      <c r="AKE265" s="29"/>
      <c r="AKF265" s="29"/>
      <c r="AKG265" s="29"/>
      <c r="AKH265" s="29"/>
      <c r="AKI265" s="29"/>
      <c r="AKJ265" s="29"/>
      <c r="AKK265" s="29"/>
      <c r="AKL265" s="29"/>
      <c r="AKM265" s="29"/>
      <c r="AKN265" s="29"/>
      <c r="AKO265" s="29"/>
      <c r="AKP265" s="29"/>
      <c r="AKQ265" s="29"/>
      <c r="AKR265" s="29"/>
      <c r="AKS265" s="29"/>
      <c r="AKT265" s="29"/>
      <c r="AKU265" s="29"/>
      <c r="AKV265" s="29"/>
      <c r="AKW265" s="29"/>
      <c r="AKX265" s="29"/>
      <c r="AKY265" s="29"/>
      <c r="AKZ265" s="29"/>
      <c r="ALA265" s="29"/>
      <c r="ALB265" s="29"/>
      <c r="ALC265" s="29"/>
      <c r="ALD265" s="29"/>
      <c r="ALE265" s="29"/>
      <c r="ALF265" s="29"/>
      <c r="ALG265" s="29"/>
      <c r="ALH265" s="29"/>
      <c r="ALI265" s="29"/>
      <c r="ALJ265" s="29"/>
      <c r="ALK265" s="29"/>
      <c r="ALL265" s="29"/>
      <c r="ALM265" s="29"/>
      <c r="ALN265" s="29"/>
      <c r="ALO265" s="29"/>
      <c r="ALP265" s="29"/>
      <c r="ALQ265" s="29"/>
      <c r="ALR265" s="29"/>
      <c r="ALS265" s="29"/>
      <c r="ALT265" s="29"/>
      <c r="ALU265" s="29"/>
      <c r="ALV265" s="29"/>
      <c r="ALW265" s="29"/>
      <c r="ALX265" s="29"/>
      <c r="ALY265" s="29"/>
      <c r="ALZ265" s="29"/>
      <c r="AMA265" s="29"/>
      <c r="AMB265" s="29"/>
      <c r="AMC265" s="29"/>
      <c r="AMD265" s="29"/>
      <c r="AME265" s="29"/>
      <c r="AMF265" s="29"/>
      <c r="AMG265" s="29"/>
      <c r="AMH265" s="29"/>
      <c r="AMI265" s="29"/>
      <c r="AMJ265" s="29"/>
      <c r="AMK265" s="29"/>
      <c r="AML265" s="29"/>
      <c r="AMM265" s="29"/>
      <c r="AMN265" s="29"/>
      <c r="AMO265" s="29"/>
      <c r="AMP265" s="29"/>
      <c r="AMQ265" s="29"/>
      <c r="AMR265" s="29"/>
      <c r="AMS265" s="29"/>
      <c r="AMT265" s="29"/>
      <c r="AMU265" s="29"/>
      <c r="AMV265" s="29"/>
      <c r="AMW265" s="29"/>
      <c r="AMX265" s="29"/>
      <c r="AMY265" s="29"/>
      <c r="AMZ265" s="29"/>
      <c r="ANA265" s="29"/>
      <c r="ANB265" s="29"/>
      <c r="ANC265" s="29"/>
      <c r="AND265" s="29"/>
      <c r="ANE265" s="29"/>
      <c r="ANF265" s="29"/>
      <c r="ANG265" s="29"/>
      <c r="ANH265" s="29"/>
      <c r="ANI265" s="29"/>
      <c r="ANJ265" s="29"/>
      <c r="ANK265" s="29"/>
      <c r="ANL265" s="29"/>
      <c r="ANM265" s="29"/>
      <c r="ANN265" s="29"/>
      <c r="ANO265" s="29"/>
      <c r="ANP265" s="29"/>
      <c r="ANQ265" s="29"/>
      <c r="ANR265" s="29"/>
      <c r="ANS265" s="29"/>
      <c r="ANT265" s="29"/>
      <c r="ANU265" s="29"/>
      <c r="ANV265" s="29"/>
      <c r="ANW265" s="29"/>
      <c r="ANX265" s="29"/>
      <c r="ANY265" s="29"/>
      <c r="ANZ265" s="29"/>
      <c r="AOA265" s="29"/>
      <c r="AOB265" s="29"/>
      <c r="AOC265" s="29"/>
      <c r="AOD265" s="29"/>
      <c r="AOE265" s="29"/>
      <c r="AOF265" s="29"/>
      <c r="AOG265" s="29"/>
      <c r="AOH265" s="29"/>
      <c r="AOI265" s="29"/>
      <c r="AOJ265" s="29"/>
      <c r="AOK265" s="29"/>
      <c r="AOL265" s="29"/>
      <c r="AOM265" s="29"/>
      <c r="AON265" s="29"/>
      <c r="AOO265" s="29"/>
      <c r="AOP265" s="29"/>
      <c r="AOQ265" s="29"/>
      <c r="AOR265" s="29"/>
      <c r="AOS265" s="29"/>
      <c r="AOT265" s="29"/>
      <c r="AOU265" s="29"/>
      <c r="AOV265" s="29"/>
      <c r="AOW265" s="29"/>
      <c r="AOX265" s="29"/>
      <c r="AOY265" s="29"/>
      <c r="AOZ265" s="29"/>
      <c r="APA265" s="29"/>
      <c r="APB265" s="29"/>
      <c r="APC265" s="29"/>
      <c r="APD265" s="29"/>
      <c r="APE265" s="29"/>
      <c r="APF265" s="29"/>
      <c r="APG265" s="29"/>
      <c r="APH265" s="29"/>
      <c r="API265" s="29"/>
      <c r="APJ265" s="29"/>
      <c r="APK265" s="29"/>
      <c r="APL265" s="29"/>
      <c r="APM265" s="29"/>
      <c r="APN265" s="29"/>
      <c r="APO265" s="29"/>
      <c r="APP265" s="29"/>
      <c r="APQ265" s="29"/>
      <c r="APR265" s="29"/>
      <c r="APS265" s="29"/>
      <c r="APT265" s="29"/>
      <c r="APU265" s="29"/>
      <c r="APV265" s="29"/>
      <c r="APW265" s="29"/>
      <c r="APX265" s="29"/>
      <c r="APY265" s="29"/>
      <c r="APZ265" s="29"/>
      <c r="AQA265" s="29"/>
      <c r="AQB265" s="29"/>
      <c r="AQC265" s="29"/>
      <c r="AQD265" s="29"/>
      <c r="AQE265" s="29"/>
      <c r="AQF265" s="29"/>
      <c r="AQG265" s="29"/>
      <c r="AQH265" s="29"/>
      <c r="AQI265" s="29"/>
      <c r="AQJ265" s="29"/>
      <c r="AQK265" s="29"/>
      <c r="AQL265" s="29"/>
      <c r="AQM265" s="29"/>
      <c r="AQN265" s="29"/>
      <c r="AQO265" s="29"/>
      <c r="AQP265" s="29"/>
      <c r="AQQ265" s="29"/>
      <c r="AQR265" s="29"/>
      <c r="AQS265" s="29"/>
      <c r="AQT265" s="29"/>
      <c r="AQU265" s="29"/>
      <c r="AQV265" s="29"/>
      <c r="AQW265" s="29"/>
      <c r="AQX265" s="29"/>
      <c r="AQY265" s="29"/>
      <c r="AQZ265" s="29"/>
      <c r="ARA265" s="29"/>
      <c r="ARB265" s="29"/>
      <c r="ARC265" s="29"/>
      <c r="ARD265" s="29"/>
      <c r="ARE265" s="29"/>
      <c r="ARF265" s="29"/>
      <c r="ARG265" s="29"/>
      <c r="ARH265" s="29"/>
      <c r="ARI265" s="29"/>
      <c r="ARJ265" s="29"/>
      <c r="ARK265" s="29"/>
      <c r="ARL265" s="29"/>
      <c r="ARM265" s="29"/>
      <c r="ARN265" s="29"/>
      <c r="ARO265" s="29"/>
      <c r="ARP265" s="29"/>
      <c r="ARQ265" s="29"/>
      <c r="ARR265" s="29"/>
      <c r="ARS265" s="29"/>
      <c r="ART265" s="29"/>
      <c r="ARU265" s="29"/>
      <c r="ARV265" s="29"/>
      <c r="ARW265" s="29"/>
      <c r="ARX265" s="29"/>
      <c r="ARY265" s="29"/>
      <c r="ARZ265" s="29"/>
      <c r="ASA265" s="29"/>
      <c r="ASB265" s="29"/>
      <c r="ASC265" s="29"/>
      <c r="ASD265" s="29"/>
      <c r="ASE265" s="29"/>
      <c r="ASF265" s="29"/>
      <c r="ASG265" s="29"/>
      <c r="ASH265" s="29"/>
      <c r="ASI265" s="29"/>
      <c r="ASJ265" s="29"/>
      <c r="ASK265" s="29"/>
      <c r="ASL265" s="29"/>
      <c r="ASM265" s="29"/>
      <c r="ASN265" s="29"/>
      <c r="ASO265" s="29"/>
      <c r="ASP265" s="29"/>
      <c r="ASQ265" s="29"/>
      <c r="ASR265" s="29"/>
      <c r="ASS265" s="29"/>
      <c r="AST265" s="29"/>
      <c r="ASU265" s="29"/>
      <c r="ASV265" s="29"/>
      <c r="ASW265" s="29"/>
      <c r="ASX265" s="29"/>
      <c r="ASY265" s="29"/>
      <c r="ASZ265" s="29"/>
      <c r="ATA265" s="29"/>
      <c r="ATB265" s="29"/>
      <c r="ATC265" s="29"/>
      <c r="ATD265" s="29"/>
      <c r="ATE265" s="29"/>
      <c r="ATF265" s="29"/>
      <c r="ATG265" s="29"/>
      <c r="ATH265" s="29"/>
      <c r="ATI265" s="29"/>
      <c r="ATJ265" s="29"/>
      <c r="ATK265" s="29"/>
      <c r="ATL265" s="29"/>
      <c r="ATM265" s="29"/>
      <c r="ATN265" s="29"/>
      <c r="ATO265" s="29"/>
      <c r="ATP265" s="29"/>
      <c r="ATQ265" s="29"/>
      <c r="ATR265" s="29"/>
      <c r="ATS265" s="29"/>
      <c r="ATT265" s="29"/>
      <c r="ATU265" s="29"/>
      <c r="ATV265" s="29"/>
      <c r="ATW265" s="29"/>
      <c r="ATX265" s="29"/>
      <c r="ATY265" s="29"/>
      <c r="ATZ265" s="29"/>
      <c r="AUA265" s="29"/>
      <c r="AUB265" s="29"/>
      <c r="AUC265" s="29"/>
      <c r="AUD265" s="29"/>
      <c r="AUE265" s="29"/>
      <c r="AUF265" s="29"/>
      <c r="AUG265" s="29"/>
      <c r="AUH265" s="29"/>
      <c r="AUI265" s="29"/>
      <c r="AUJ265" s="29"/>
      <c r="AUK265" s="29"/>
      <c r="AUL265" s="29"/>
      <c r="AUM265" s="29"/>
      <c r="AUN265" s="29"/>
      <c r="AUO265" s="29"/>
      <c r="AUP265" s="29"/>
      <c r="AUQ265" s="29"/>
      <c r="AUR265" s="29"/>
      <c r="AUS265" s="29"/>
      <c r="AUT265" s="29"/>
      <c r="AUU265" s="29"/>
      <c r="AUV265" s="29"/>
      <c r="AUW265" s="29"/>
      <c r="AUX265" s="29"/>
      <c r="AUY265" s="29"/>
      <c r="AUZ265" s="29"/>
      <c r="AVA265" s="29"/>
      <c r="AVB265" s="29"/>
      <c r="AVC265" s="29"/>
      <c r="AVD265" s="29"/>
      <c r="AVE265" s="29"/>
      <c r="AVF265" s="29"/>
      <c r="AVG265" s="29"/>
      <c r="AVH265" s="29"/>
      <c r="AVI265" s="29"/>
      <c r="AVJ265" s="29"/>
      <c r="AVK265" s="29"/>
      <c r="AVL265" s="29"/>
      <c r="AVM265" s="29"/>
      <c r="AVN265" s="29"/>
      <c r="AVO265" s="29"/>
      <c r="AVP265" s="29"/>
      <c r="AVQ265" s="29"/>
      <c r="AVR265" s="29"/>
      <c r="AVS265" s="29"/>
      <c r="AVT265" s="29"/>
      <c r="AVU265" s="29"/>
      <c r="AVV265" s="29"/>
      <c r="AVW265" s="29"/>
      <c r="AVX265" s="29"/>
      <c r="AVY265" s="29"/>
      <c r="AVZ265" s="29"/>
      <c r="AWA265" s="29"/>
      <c r="AWB265" s="29"/>
      <c r="AWC265" s="29"/>
      <c r="AWD265" s="29"/>
      <c r="AWE265" s="29"/>
      <c r="AWF265" s="29"/>
      <c r="AWG265" s="29"/>
      <c r="AWH265" s="29"/>
      <c r="AWI265" s="29"/>
      <c r="AWJ265" s="29"/>
      <c r="AWK265" s="29"/>
      <c r="AWL265" s="29"/>
      <c r="AWM265" s="29"/>
      <c r="AWN265" s="29"/>
      <c r="AWO265" s="29"/>
      <c r="AWP265" s="29"/>
      <c r="AWQ265" s="29"/>
      <c r="AWR265" s="29"/>
      <c r="AWS265" s="29"/>
      <c r="AWT265" s="29"/>
      <c r="AWU265" s="29"/>
      <c r="AWV265" s="29"/>
      <c r="AWW265" s="29"/>
      <c r="AWX265" s="29"/>
      <c r="AWY265" s="29"/>
      <c r="AWZ265" s="29"/>
      <c r="AXA265" s="29"/>
      <c r="AXB265" s="29"/>
      <c r="AXC265" s="29"/>
      <c r="AXD265" s="29"/>
      <c r="AXE265" s="29"/>
      <c r="AXF265" s="29"/>
      <c r="AXG265" s="29"/>
      <c r="AXH265" s="29"/>
      <c r="AXI265" s="29"/>
      <c r="AXJ265" s="29"/>
      <c r="AXK265" s="29"/>
      <c r="AXL265" s="29"/>
      <c r="AXM265" s="29"/>
      <c r="AXN265" s="29"/>
      <c r="AXO265" s="29"/>
      <c r="AXP265" s="29"/>
      <c r="AXQ265" s="29"/>
      <c r="AXR265" s="29"/>
      <c r="AXS265" s="29"/>
      <c r="AXT265" s="29"/>
      <c r="AXU265" s="29"/>
      <c r="AXV265" s="29"/>
      <c r="AXW265" s="29"/>
      <c r="AXX265" s="29"/>
      <c r="AXY265" s="29"/>
      <c r="AXZ265" s="29"/>
      <c r="AYA265" s="29"/>
      <c r="AYB265" s="29"/>
      <c r="AYC265" s="29"/>
      <c r="AYD265" s="29"/>
      <c r="AYE265" s="29"/>
      <c r="AYF265" s="29"/>
      <c r="AYG265" s="29"/>
      <c r="AYH265" s="29"/>
      <c r="AYI265" s="29"/>
      <c r="AYJ265" s="29"/>
      <c r="AYK265" s="29"/>
      <c r="AYL265" s="29"/>
      <c r="AYM265" s="29"/>
      <c r="AYN265" s="29"/>
      <c r="AYO265" s="29"/>
      <c r="AYP265" s="29"/>
      <c r="AYQ265" s="29"/>
      <c r="AYR265" s="29"/>
      <c r="AYS265" s="29"/>
      <c r="AYT265" s="29"/>
      <c r="AYU265" s="29"/>
      <c r="AYV265" s="29"/>
      <c r="AYW265" s="29"/>
      <c r="AYX265" s="29"/>
      <c r="AYY265" s="29"/>
      <c r="AYZ265" s="29"/>
      <c r="AZA265" s="29"/>
      <c r="AZB265" s="29"/>
      <c r="AZC265" s="29"/>
      <c r="AZD265" s="29"/>
      <c r="AZE265" s="29"/>
      <c r="AZF265" s="29"/>
      <c r="AZG265" s="29"/>
      <c r="AZH265" s="29"/>
      <c r="AZI265" s="29"/>
      <c r="AZJ265" s="29"/>
      <c r="AZK265" s="29"/>
      <c r="AZL265" s="29"/>
      <c r="AZM265" s="29"/>
      <c r="AZN265" s="29"/>
      <c r="AZO265" s="29"/>
      <c r="AZP265" s="29"/>
      <c r="AZQ265" s="29"/>
      <c r="AZR265" s="29"/>
      <c r="AZS265" s="29"/>
      <c r="AZT265" s="29"/>
      <c r="AZU265" s="29"/>
      <c r="AZV265" s="29"/>
      <c r="AZW265" s="29"/>
      <c r="AZX265" s="29"/>
      <c r="AZY265" s="29"/>
      <c r="AZZ265" s="29"/>
      <c r="BAA265" s="29"/>
      <c r="BAB265" s="29"/>
      <c r="BAC265" s="29"/>
      <c r="BAD265" s="29"/>
      <c r="BAE265" s="29"/>
      <c r="BAF265" s="29"/>
      <c r="BAG265" s="29"/>
      <c r="BAH265" s="29"/>
      <c r="BAI265" s="29"/>
      <c r="BAJ265" s="29"/>
      <c r="BAK265" s="29"/>
      <c r="BAL265" s="29"/>
      <c r="BAM265" s="29"/>
      <c r="BAN265" s="29"/>
      <c r="BAO265" s="29"/>
      <c r="BAP265" s="29"/>
      <c r="BAQ265" s="29"/>
      <c r="BAR265" s="29"/>
      <c r="BAS265" s="29"/>
      <c r="BAT265" s="29"/>
      <c r="BAU265" s="29"/>
      <c r="BAV265" s="29"/>
      <c r="BAW265" s="29"/>
      <c r="BAX265" s="29"/>
      <c r="BAY265" s="29"/>
      <c r="BAZ265" s="29"/>
      <c r="BBA265" s="29"/>
      <c r="BBB265" s="29"/>
      <c r="BBC265" s="29"/>
      <c r="BBD265" s="29"/>
      <c r="BBE265" s="29"/>
      <c r="BBF265" s="29"/>
      <c r="BBG265" s="29"/>
      <c r="BBH265" s="29"/>
      <c r="BBI265" s="29"/>
      <c r="BBJ265" s="29"/>
      <c r="BBK265" s="29"/>
      <c r="BBL265" s="29"/>
      <c r="BBM265" s="29"/>
      <c r="BBN265" s="29"/>
      <c r="BBO265" s="29"/>
      <c r="BBP265" s="29"/>
      <c r="BBQ265" s="29"/>
      <c r="BBR265" s="29"/>
      <c r="BBS265" s="29"/>
      <c r="BBT265" s="29"/>
      <c r="BBU265" s="29"/>
      <c r="BBV265" s="29"/>
      <c r="BBW265" s="29"/>
      <c r="BBX265" s="29"/>
      <c r="BBY265" s="29"/>
      <c r="BBZ265" s="29"/>
      <c r="BCA265" s="29"/>
      <c r="BCB265" s="29"/>
      <c r="BCC265" s="29"/>
      <c r="BCD265" s="29"/>
      <c r="BCE265" s="29"/>
      <c r="BCF265" s="29"/>
      <c r="BCG265" s="29"/>
      <c r="BCH265" s="29"/>
      <c r="BCI265" s="29"/>
      <c r="BCJ265" s="29"/>
      <c r="BCK265" s="29"/>
      <c r="BCL265" s="29"/>
      <c r="BCM265" s="29"/>
      <c r="BCN265" s="29"/>
      <c r="BCO265" s="29"/>
      <c r="BCP265" s="29"/>
      <c r="BCQ265" s="29"/>
      <c r="BCR265" s="29"/>
      <c r="BCS265" s="29"/>
      <c r="BCT265" s="29"/>
      <c r="BCU265" s="29"/>
      <c r="BCV265" s="29"/>
      <c r="BCW265" s="29"/>
      <c r="BCX265" s="29"/>
      <c r="BCY265" s="29"/>
      <c r="BCZ265" s="29"/>
      <c r="BDA265" s="29"/>
      <c r="BDB265" s="29"/>
      <c r="BDC265" s="29"/>
      <c r="BDD265" s="29"/>
      <c r="BDE265" s="29"/>
      <c r="BDF265" s="29"/>
      <c r="BDG265" s="29"/>
      <c r="BDH265" s="29"/>
      <c r="BDI265" s="29"/>
      <c r="BDJ265" s="29"/>
      <c r="BDK265" s="29"/>
      <c r="BDL265" s="29"/>
      <c r="BDM265" s="29"/>
      <c r="BDN265" s="29"/>
      <c r="BDO265" s="29"/>
      <c r="BDP265" s="29"/>
      <c r="BDQ265" s="29"/>
      <c r="BDR265" s="29"/>
      <c r="BDS265" s="29"/>
      <c r="BDT265" s="29"/>
      <c r="BDU265" s="29"/>
      <c r="BDV265" s="29"/>
      <c r="BDW265" s="29"/>
      <c r="BDX265" s="29"/>
      <c r="BDY265" s="29"/>
      <c r="BDZ265" s="29"/>
      <c r="BEA265" s="29"/>
      <c r="BEB265" s="29"/>
      <c r="BEC265" s="29"/>
      <c r="BED265" s="29"/>
      <c r="BEE265" s="29"/>
      <c r="BEF265" s="29"/>
      <c r="BEG265" s="29"/>
      <c r="BEH265" s="29"/>
      <c r="BEI265" s="29"/>
      <c r="BEJ265" s="29"/>
      <c r="BEK265" s="29"/>
      <c r="BEL265" s="29"/>
      <c r="BEM265" s="29"/>
      <c r="BEN265" s="29"/>
      <c r="BEO265" s="29"/>
      <c r="BEP265" s="29"/>
      <c r="BEQ265" s="29"/>
      <c r="BER265" s="29"/>
      <c r="BES265" s="29"/>
      <c r="BET265" s="29"/>
      <c r="BEU265" s="29"/>
      <c r="BEV265" s="29"/>
      <c r="BEW265" s="29"/>
      <c r="BEX265" s="29"/>
      <c r="BEY265" s="29"/>
      <c r="BEZ265" s="29"/>
      <c r="BFA265" s="29"/>
      <c r="BFB265" s="29"/>
      <c r="BFC265" s="29"/>
      <c r="BFD265" s="29"/>
      <c r="BFE265" s="29"/>
      <c r="BFF265" s="29"/>
      <c r="BFG265" s="29"/>
      <c r="BFH265" s="29"/>
      <c r="BFI265" s="29"/>
      <c r="BFJ265" s="29"/>
      <c r="BFK265" s="29"/>
      <c r="BFL265" s="29"/>
      <c r="BFM265" s="29"/>
      <c r="BFN265" s="29"/>
      <c r="BFO265" s="29"/>
      <c r="BFP265" s="29"/>
      <c r="BFQ265" s="29"/>
      <c r="BFR265" s="29"/>
      <c r="BFS265" s="29"/>
      <c r="BFT265" s="29"/>
      <c r="BFU265" s="29"/>
      <c r="BFV265" s="29"/>
      <c r="BFW265" s="29"/>
      <c r="BFX265" s="29"/>
      <c r="BFY265" s="29"/>
      <c r="BFZ265" s="29"/>
      <c r="BGA265" s="29"/>
      <c r="BGB265" s="29"/>
      <c r="BGC265" s="29"/>
      <c r="BGD265" s="29"/>
      <c r="BGE265" s="29"/>
      <c r="BGF265" s="29"/>
      <c r="BGG265" s="29"/>
      <c r="BGH265" s="29"/>
      <c r="BGI265" s="29"/>
      <c r="BGJ265" s="29"/>
      <c r="BGK265" s="29"/>
      <c r="BGL265" s="29"/>
      <c r="BGM265" s="29"/>
      <c r="BGN265" s="29"/>
      <c r="BGO265" s="29"/>
      <c r="BGP265" s="29"/>
      <c r="BGQ265" s="29"/>
      <c r="BGR265" s="29"/>
      <c r="BGS265" s="29"/>
      <c r="BGT265" s="29"/>
      <c r="BGU265" s="29"/>
      <c r="BGV265" s="29"/>
      <c r="BGW265" s="29"/>
      <c r="BGX265" s="29"/>
      <c r="BGY265" s="29"/>
      <c r="BGZ265" s="29"/>
      <c r="BHA265" s="29"/>
      <c r="BHB265" s="29"/>
      <c r="BHC265" s="29"/>
      <c r="BHD265" s="29"/>
      <c r="BHE265" s="29"/>
      <c r="BHF265" s="29"/>
      <c r="BHG265" s="29"/>
      <c r="BHH265" s="29"/>
      <c r="BHI265" s="29"/>
      <c r="BHJ265" s="29"/>
      <c r="BHK265" s="29"/>
      <c r="BHL265" s="29"/>
      <c r="BHM265" s="29"/>
      <c r="BHN265" s="29"/>
      <c r="BHO265" s="29"/>
      <c r="BHP265" s="29"/>
      <c r="BHQ265" s="29"/>
      <c r="BHR265" s="29"/>
      <c r="BHS265" s="29"/>
      <c r="BHT265" s="29"/>
      <c r="BHU265" s="29"/>
      <c r="BHV265" s="29"/>
      <c r="BHW265" s="29"/>
      <c r="BHX265" s="29"/>
      <c r="BHY265" s="29"/>
      <c r="BHZ265" s="29"/>
      <c r="BIA265" s="29"/>
      <c r="BIB265" s="29"/>
      <c r="BIC265" s="29"/>
      <c r="BID265" s="29"/>
      <c r="BIE265" s="29"/>
      <c r="BIF265" s="29"/>
      <c r="BIG265" s="29"/>
      <c r="BIH265" s="29"/>
      <c r="BII265" s="29"/>
      <c r="BIJ265" s="29"/>
      <c r="BIK265" s="29"/>
      <c r="BIL265" s="29"/>
      <c r="BIM265" s="29"/>
      <c r="BIN265" s="29"/>
      <c r="BIO265" s="29"/>
      <c r="BIP265" s="29"/>
      <c r="BIQ265" s="29"/>
      <c r="BIR265" s="29"/>
      <c r="BIS265" s="29"/>
      <c r="BIT265" s="29"/>
      <c r="BIU265" s="29"/>
      <c r="BIV265" s="29"/>
      <c r="BIW265" s="29"/>
      <c r="BIX265" s="29"/>
      <c r="BIY265" s="29"/>
      <c r="BIZ265" s="29"/>
      <c r="BJA265" s="29"/>
      <c r="BJB265" s="29"/>
      <c r="BJC265" s="29"/>
      <c r="BJD265" s="29"/>
      <c r="BJE265" s="29"/>
      <c r="BJF265" s="29"/>
      <c r="BJG265" s="29"/>
      <c r="BJH265" s="29"/>
      <c r="BJI265" s="29"/>
      <c r="BJJ265" s="29"/>
      <c r="BJK265" s="29"/>
      <c r="BJL265" s="29"/>
      <c r="BJM265" s="29"/>
      <c r="BJN265" s="29"/>
      <c r="BJO265" s="29"/>
      <c r="BJP265" s="29"/>
      <c r="BJQ265" s="29"/>
      <c r="BJR265" s="29"/>
      <c r="BJS265" s="29"/>
      <c r="BJT265" s="29"/>
      <c r="BJU265" s="29"/>
      <c r="BJV265" s="29"/>
      <c r="BJW265" s="29"/>
      <c r="BJX265" s="29"/>
      <c r="BJY265" s="29"/>
      <c r="BJZ265" s="29"/>
      <c r="BKA265" s="29"/>
      <c r="BKB265" s="29"/>
      <c r="BKC265" s="29"/>
      <c r="BKD265" s="29"/>
      <c r="BKE265" s="29"/>
      <c r="BKF265" s="29"/>
      <c r="BKG265" s="29"/>
      <c r="BKH265" s="29"/>
      <c r="BKI265" s="29"/>
      <c r="BKJ265" s="29"/>
      <c r="BKK265" s="29"/>
      <c r="BKL265" s="29"/>
      <c r="BKM265" s="29"/>
      <c r="BKN265" s="29"/>
      <c r="BKO265" s="29"/>
      <c r="BKP265" s="29"/>
      <c r="BKQ265" s="29"/>
      <c r="BKR265" s="29"/>
      <c r="BKS265" s="29"/>
      <c r="BKT265" s="29"/>
      <c r="BKU265" s="29"/>
      <c r="BKV265" s="29"/>
      <c r="BKW265" s="29"/>
      <c r="BKX265" s="29"/>
      <c r="BKY265" s="29"/>
      <c r="BKZ265" s="29"/>
      <c r="BLA265" s="29"/>
      <c r="BLB265" s="29"/>
      <c r="BLC265" s="29"/>
      <c r="BLD265" s="29"/>
      <c r="BLE265" s="29"/>
      <c r="BLF265" s="29"/>
      <c r="BLG265" s="29"/>
      <c r="BLH265" s="29"/>
      <c r="BLI265" s="29"/>
      <c r="BLJ265" s="29"/>
      <c r="BLK265" s="29"/>
      <c r="BLL265" s="29"/>
      <c r="BLM265" s="29"/>
      <c r="BLN265" s="29"/>
      <c r="BLO265" s="29"/>
      <c r="BLP265" s="29"/>
      <c r="BLQ265" s="29"/>
      <c r="BLR265" s="29"/>
      <c r="BLS265" s="29"/>
      <c r="BLT265" s="29"/>
      <c r="BLU265" s="29"/>
      <c r="BLV265" s="29"/>
      <c r="BLW265" s="29"/>
      <c r="BLX265" s="29"/>
      <c r="BLY265" s="29"/>
      <c r="BLZ265" s="29"/>
      <c r="BMA265" s="29"/>
      <c r="BMB265" s="29"/>
      <c r="BMC265" s="29"/>
      <c r="BMD265" s="29"/>
      <c r="BME265" s="29"/>
      <c r="BMF265" s="29"/>
      <c r="BMG265" s="29"/>
      <c r="BMH265" s="29"/>
      <c r="BMI265" s="29"/>
      <c r="BMJ265" s="29"/>
      <c r="BMK265" s="29"/>
      <c r="BML265" s="29"/>
      <c r="BMM265" s="29"/>
      <c r="BMN265" s="29"/>
      <c r="BMO265" s="29"/>
      <c r="BMP265" s="29"/>
      <c r="BMQ265" s="29"/>
      <c r="BMR265" s="29"/>
      <c r="BMS265" s="29"/>
      <c r="BMT265" s="29"/>
      <c r="BMU265" s="29"/>
      <c r="BMV265" s="29"/>
      <c r="BMW265" s="29"/>
      <c r="BMX265" s="29"/>
      <c r="BMY265" s="29"/>
      <c r="BMZ265" s="29"/>
      <c r="BNA265" s="29"/>
      <c r="BNB265" s="29"/>
      <c r="BNC265" s="29"/>
      <c r="BND265" s="29"/>
      <c r="BNE265" s="29"/>
      <c r="BNF265" s="29"/>
      <c r="BNG265" s="29"/>
      <c r="BNH265" s="29"/>
      <c r="BNI265" s="29"/>
      <c r="BNJ265" s="29"/>
      <c r="BNK265" s="29"/>
      <c r="BNL265" s="29"/>
      <c r="BNM265" s="29"/>
      <c r="BNN265" s="29"/>
      <c r="BNO265" s="29"/>
      <c r="BNP265" s="29"/>
      <c r="BNQ265" s="29"/>
      <c r="BNR265" s="29"/>
      <c r="BNS265" s="29"/>
      <c r="BNT265" s="29"/>
      <c r="BNU265" s="29"/>
      <c r="BNV265" s="29"/>
      <c r="BNW265" s="29"/>
      <c r="BNX265" s="29"/>
      <c r="BNY265" s="29"/>
      <c r="BNZ265" s="29"/>
      <c r="BOA265" s="29"/>
      <c r="BOB265" s="29"/>
      <c r="BOC265" s="29"/>
      <c r="BOD265" s="29"/>
      <c r="BOE265" s="29"/>
      <c r="BOF265" s="29"/>
      <c r="BOG265" s="29"/>
      <c r="BOH265" s="29"/>
      <c r="BOI265" s="29"/>
      <c r="BOJ265" s="29"/>
      <c r="BOK265" s="29"/>
      <c r="BOL265" s="29"/>
      <c r="BOM265" s="29"/>
      <c r="BON265" s="29"/>
      <c r="BOO265" s="29"/>
      <c r="BOP265" s="29"/>
      <c r="BOQ265" s="29"/>
      <c r="BOR265" s="29"/>
      <c r="BOS265" s="29"/>
      <c r="BOT265" s="29"/>
      <c r="BOU265" s="29"/>
      <c r="BOV265" s="29"/>
      <c r="BOW265" s="29"/>
      <c r="BOX265" s="29"/>
      <c r="BOY265" s="29"/>
      <c r="BOZ265" s="29"/>
      <c r="BPA265" s="29"/>
      <c r="BPB265" s="29"/>
      <c r="BPC265" s="29"/>
      <c r="BPD265" s="29"/>
      <c r="BPE265" s="29"/>
      <c r="BPF265" s="29"/>
      <c r="BPG265" s="29"/>
      <c r="BPH265" s="29"/>
      <c r="BPI265" s="29"/>
      <c r="BPJ265" s="29"/>
      <c r="BPK265" s="29"/>
      <c r="BPL265" s="29"/>
      <c r="BPM265" s="29"/>
      <c r="BPN265" s="29"/>
      <c r="BPO265" s="29"/>
      <c r="BPP265" s="29"/>
      <c r="BPQ265" s="29"/>
      <c r="BPR265" s="29"/>
      <c r="BPS265" s="29"/>
      <c r="BPT265" s="29"/>
      <c r="BPU265" s="29"/>
      <c r="BPV265" s="29"/>
      <c r="BPW265" s="29"/>
      <c r="BPX265" s="29"/>
      <c r="BPY265" s="29"/>
      <c r="BPZ265" s="29"/>
      <c r="BQA265" s="29"/>
      <c r="BQB265" s="29"/>
      <c r="BQC265" s="29"/>
      <c r="BQD265" s="29"/>
      <c r="BQE265" s="29"/>
      <c r="BQF265" s="29"/>
      <c r="BQG265" s="29"/>
      <c r="BQH265" s="29"/>
      <c r="BQI265" s="29"/>
      <c r="BQJ265" s="29"/>
      <c r="BQK265" s="29"/>
      <c r="BQL265" s="29"/>
      <c r="BQM265" s="29"/>
      <c r="BQN265" s="29"/>
      <c r="BQO265" s="29"/>
      <c r="BQP265" s="29"/>
      <c r="BQQ265" s="29"/>
      <c r="BQR265" s="29"/>
      <c r="BQS265" s="29"/>
      <c r="BQT265" s="29"/>
      <c r="BQU265" s="29"/>
      <c r="BQV265" s="29"/>
      <c r="BQW265" s="29"/>
      <c r="BQX265" s="29"/>
      <c r="BQY265" s="29"/>
      <c r="BQZ265" s="29"/>
      <c r="BRA265" s="29"/>
      <c r="BRB265" s="29"/>
      <c r="BRC265" s="29"/>
      <c r="BRD265" s="29"/>
      <c r="BRE265" s="29"/>
      <c r="BRF265" s="29"/>
      <c r="BRG265" s="29"/>
      <c r="BRH265" s="29"/>
      <c r="BRI265" s="29"/>
      <c r="BRJ265" s="29"/>
      <c r="BRK265" s="29"/>
      <c r="BRL265" s="29"/>
      <c r="BRM265" s="29"/>
      <c r="BRN265" s="29"/>
      <c r="BRO265" s="29"/>
      <c r="BRP265" s="29"/>
      <c r="BRQ265" s="29"/>
      <c r="BRR265" s="29"/>
      <c r="BRS265" s="29"/>
      <c r="BRT265" s="29"/>
      <c r="BRU265" s="29"/>
      <c r="BRV265" s="29"/>
      <c r="BRW265" s="29"/>
      <c r="BRX265" s="29"/>
      <c r="BRY265" s="29"/>
      <c r="BRZ265" s="29"/>
      <c r="BSA265" s="29"/>
      <c r="BSB265" s="29"/>
      <c r="BSC265" s="29"/>
      <c r="BSD265" s="29"/>
      <c r="BSE265" s="29"/>
      <c r="BSF265" s="29"/>
      <c r="BSG265" s="29"/>
      <c r="BSH265" s="29"/>
      <c r="BSI265" s="29"/>
      <c r="BSJ265" s="29"/>
      <c r="BSK265" s="29"/>
      <c r="BSL265" s="29"/>
      <c r="BSM265" s="29"/>
      <c r="BSN265" s="29"/>
      <c r="BSO265" s="29"/>
      <c r="BSP265" s="29"/>
      <c r="BSQ265" s="29"/>
      <c r="BSR265" s="29"/>
      <c r="BSS265" s="29"/>
      <c r="BST265" s="29"/>
      <c r="BSU265" s="29"/>
      <c r="BSV265" s="29"/>
      <c r="BSW265" s="29"/>
      <c r="BSX265" s="29"/>
      <c r="BSY265" s="29"/>
      <c r="BSZ265" s="29"/>
      <c r="BTA265" s="29"/>
      <c r="BTB265" s="29"/>
      <c r="BTC265" s="29"/>
      <c r="BTD265" s="29"/>
      <c r="BTE265" s="29"/>
      <c r="BTF265" s="29"/>
      <c r="BTG265" s="29"/>
      <c r="BTH265" s="29"/>
      <c r="BTI265" s="29"/>
      <c r="BTJ265" s="29"/>
      <c r="BTK265" s="29"/>
      <c r="BTL265" s="29"/>
      <c r="BTM265" s="29"/>
      <c r="BTN265" s="29"/>
      <c r="BTO265" s="29"/>
      <c r="BTP265" s="29"/>
      <c r="BTQ265" s="29"/>
      <c r="BTR265" s="29"/>
      <c r="BTS265" s="29"/>
      <c r="BTT265" s="29"/>
      <c r="BTU265" s="29"/>
      <c r="BTV265" s="29"/>
      <c r="BTW265" s="29"/>
      <c r="BTX265" s="29"/>
      <c r="BTY265" s="29"/>
      <c r="BTZ265" s="29"/>
      <c r="BUA265" s="29"/>
      <c r="BUB265" s="29"/>
      <c r="BUC265" s="29"/>
      <c r="BUD265" s="29"/>
      <c r="BUE265" s="29"/>
      <c r="BUF265" s="29"/>
      <c r="BUG265" s="29"/>
      <c r="BUH265" s="29"/>
      <c r="BUI265" s="29"/>
      <c r="BUJ265" s="29"/>
      <c r="BUK265" s="29"/>
      <c r="BUL265" s="29"/>
      <c r="BUM265" s="29"/>
      <c r="BUN265" s="29"/>
      <c r="BUO265" s="29"/>
      <c r="BUP265" s="29"/>
      <c r="BUQ265" s="29"/>
      <c r="BUR265" s="29"/>
      <c r="BUS265" s="29"/>
      <c r="BUT265" s="29"/>
      <c r="BUU265" s="29"/>
      <c r="BUV265" s="29"/>
      <c r="BUW265" s="29"/>
      <c r="BUX265" s="29"/>
      <c r="BUY265" s="29"/>
      <c r="BUZ265" s="29"/>
      <c r="BVA265" s="29"/>
      <c r="BVB265" s="29"/>
      <c r="BVC265" s="29"/>
      <c r="BVD265" s="29"/>
      <c r="BVE265" s="29"/>
      <c r="BVF265" s="29"/>
      <c r="BVG265" s="29"/>
      <c r="BVH265" s="29"/>
      <c r="BVI265" s="29"/>
      <c r="BVJ265" s="29"/>
      <c r="BVK265" s="29"/>
      <c r="BVL265" s="29"/>
      <c r="BVM265" s="29"/>
      <c r="BVN265" s="29"/>
      <c r="BVO265" s="29"/>
      <c r="BVP265" s="29"/>
      <c r="BVQ265" s="29"/>
      <c r="BVR265" s="29"/>
      <c r="BVS265" s="29"/>
      <c r="BVT265" s="29"/>
      <c r="BVU265" s="29"/>
      <c r="BVV265" s="29"/>
      <c r="BVW265" s="29"/>
      <c r="BVX265" s="29"/>
      <c r="BVY265" s="29"/>
      <c r="BVZ265" s="29"/>
      <c r="BWA265" s="29"/>
      <c r="BWB265" s="29"/>
      <c r="BWC265" s="29"/>
      <c r="BWD265" s="29"/>
      <c r="BWE265" s="29"/>
      <c r="BWF265" s="29"/>
      <c r="BWG265" s="29"/>
      <c r="BWH265" s="29"/>
      <c r="BWI265" s="29"/>
      <c r="BWJ265" s="29"/>
      <c r="BWK265" s="29"/>
      <c r="BWL265" s="29"/>
      <c r="BWM265" s="29"/>
      <c r="BWN265" s="29"/>
      <c r="BWO265" s="29"/>
      <c r="BWP265" s="29"/>
      <c r="BWQ265" s="29"/>
      <c r="BWR265" s="29"/>
      <c r="BWS265" s="29"/>
      <c r="BWT265" s="29"/>
      <c r="BWU265" s="29"/>
      <c r="BWV265" s="29"/>
      <c r="BWW265" s="29"/>
      <c r="BWX265" s="29"/>
      <c r="BWY265" s="29"/>
      <c r="BWZ265" s="29"/>
      <c r="BXA265" s="29"/>
      <c r="BXB265" s="29"/>
      <c r="BXC265" s="29"/>
      <c r="BXD265" s="29"/>
      <c r="BXE265" s="29"/>
      <c r="BXF265" s="29"/>
      <c r="BXG265" s="29"/>
      <c r="BXH265" s="29"/>
      <c r="BXI265" s="29"/>
      <c r="BXJ265" s="29"/>
      <c r="BXK265" s="29"/>
      <c r="BXL265" s="29"/>
      <c r="BXM265" s="29"/>
      <c r="BXN265" s="29"/>
      <c r="BXO265" s="29"/>
      <c r="BXP265" s="29"/>
      <c r="BXQ265" s="29"/>
      <c r="BXR265" s="29"/>
      <c r="BXS265" s="29"/>
      <c r="BXT265" s="29"/>
      <c r="BXU265" s="29"/>
      <c r="BXV265" s="29"/>
      <c r="BXW265" s="29"/>
      <c r="BXX265" s="29"/>
      <c r="BXY265" s="29"/>
      <c r="BXZ265" s="29"/>
      <c r="BYA265" s="29"/>
      <c r="BYB265" s="29"/>
      <c r="BYC265" s="29"/>
      <c r="BYD265" s="29"/>
      <c r="BYE265" s="29"/>
      <c r="BYF265" s="29"/>
      <c r="BYG265" s="29"/>
      <c r="BYH265" s="29"/>
      <c r="BYI265" s="29"/>
      <c r="BYJ265" s="29"/>
      <c r="BYK265" s="29"/>
      <c r="BYL265" s="29"/>
      <c r="BYM265" s="29"/>
      <c r="BYN265" s="29"/>
      <c r="BYO265" s="29"/>
      <c r="BYP265" s="29"/>
      <c r="BYQ265" s="29"/>
      <c r="BYR265" s="29"/>
      <c r="BYS265" s="29"/>
      <c r="BYT265" s="29"/>
      <c r="BYU265" s="29"/>
      <c r="BYV265" s="29"/>
      <c r="BYW265" s="29"/>
      <c r="BYX265" s="29"/>
      <c r="BYY265" s="29"/>
      <c r="BYZ265" s="29"/>
      <c r="BZA265" s="29"/>
      <c r="BZB265" s="29"/>
      <c r="BZC265" s="29"/>
      <c r="BZD265" s="29"/>
      <c r="BZE265" s="29"/>
      <c r="BZF265" s="29"/>
      <c r="BZG265" s="29"/>
      <c r="BZH265" s="29"/>
      <c r="BZI265" s="29"/>
      <c r="BZJ265" s="29"/>
      <c r="BZK265" s="29"/>
      <c r="BZL265" s="29"/>
      <c r="BZM265" s="29"/>
      <c r="BZN265" s="29"/>
      <c r="BZO265" s="29"/>
      <c r="BZP265" s="29"/>
      <c r="BZQ265" s="29"/>
      <c r="BZR265" s="29"/>
      <c r="BZS265" s="29"/>
      <c r="BZT265" s="29"/>
      <c r="BZU265" s="29"/>
      <c r="BZV265" s="29"/>
      <c r="BZW265" s="29"/>
      <c r="BZX265" s="29"/>
      <c r="BZY265" s="29"/>
      <c r="BZZ265" s="29"/>
      <c r="CAA265" s="29"/>
      <c r="CAB265" s="29"/>
      <c r="CAC265" s="29"/>
      <c r="CAD265" s="29"/>
      <c r="CAE265" s="29"/>
      <c r="CAF265" s="29"/>
      <c r="CAG265" s="29"/>
      <c r="CAH265" s="29"/>
      <c r="CAI265" s="29"/>
      <c r="CAJ265" s="29"/>
      <c r="CAK265" s="29"/>
      <c r="CAL265" s="29"/>
      <c r="CAM265" s="29"/>
      <c r="CAN265" s="29"/>
      <c r="CAO265" s="29"/>
      <c r="CAP265" s="29"/>
      <c r="CAQ265" s="29"/>
      <c r="CAR265" s="29"/>
      <c r="CAS265" s="29"/>
      <c r="CAT265" s="29"/>
      <c r="CAU265" s="29"/>
      <c r="CAV265" s="29"/>
      <c r="CAW265" s="29"/>
      <c r="CAX265" s="29"/>
      <c r="CAY265" s="29"/>
      <c r="CAZ265" s="29"/>
      <c r="CBA265" s="29"/>
      <c r="CBB265" s="29"/>
      <c r="CBC265" s="29"/>
      <c r="CBD265" s="29"/>
      <c r="CBE265" s="29"/>
      <c r="CBF265" s="29"/>
      <c r="CBG265" s="29"/>
      <c r="CBH265" s="29"/>
      <c r="CBI265" s="29"/>
      <c r="CBJ265" s="29"/>
      <c r="CBK265" s="29"/>
      <c r="CBL265" s="29"/>
      <c r="CBM265" s="29"/>
      <c r="CBN265" s="29"/>
      <c r="CBO265" s="29"/>
      <c r="CBP265" s="29"/>
      <c r="CBQ265" s="29"/>
      <c r="CBR265" s="29"/>
      <c r="CBS265" s="29"/>
      <c r="CBT265" s="29"/>
      <c r="CBU265" s="29"/>
      <c r="CBV265" s="29"/>
      <c r="CBW265" s="29"/>
      <c r="CBX265" s="29"/>
      <c r="CBY265" s="29"/>
      <c r="CBZ265" s="29"/>
      <c r="CCA265" s="29"/>
      <c r="CCB265" s="29"/>
      <c r="CCC265" s="29"/>
      <c r="CCD265" s="29"/>
      <c r="CCE265" s="29"/>
      <c r="CCF265" s="29"/>
      <c r="CCG265" s="29"/>
      <c r="CCH265" s="29"/>
      <c r="CCI265" s="29"/>
      <c r="CCJ265" s="29"/>
      <c r="CCK265" s="29"/>
      <c r="CCL265" s="29"/>
      <c r="CCM265" s="29"/>
      <c r="CCN265" s="29"/>
      <c r="CCO265" s="29"/>
      <c r="CCP265" s="29"/>
      <c r="CCQ265" s="29"/>
      <c r="CCR265" s="29"/>
      <c r="CCS265" s="29"/>
      <c r="CCT265" s="29"/>
      <c r="CCU265" s="29"/>
      <c r="CCV265" s="29"/>
      <c r="CCW265" s="29"/>
      <c r="CCX265" s="29"/>
      <c r="CCY265" s="29"/>
      <c r="CCZ265" s="29"/>
      <c r="CDA265" s="29"/>
      <c r="CDB265" s="29"/>
      <c r="CDC265" s="29"/>
      <c r="CDD265" s="29"/>
      <c r="CDE265" s="29"/>
      <c r="CDF265" s="29"/>
      <c r="CDG265" s="29"/>
      <c r="CDH265" s="29"/>
      <c r="CDI265" s="29"/>
      <c r="CDJ265" s="29"/>
      <c r="CDK265" s="29"/>
      <c r="CDL265" s="29"/>
      <c r="CDM265" s="29"/>
      <c r="CDN265" s="29"/>
      <c r="CDO265" s="29"/>
      <c r="CDP265" s="29"/>
      <c r="CDQ265" s="29"/>
      <c r="CDR265" s="29"/>
      <c r="CDS265" s="29"/>
      <c r="CDT265" s="29"/>
      <c r="CDU265" s="29"/>
      <c r="CDV265" s="29"/>
      <c r="CDW265" s="29"/>
      <c r="CDX265" s="29"/>
      <c r="CDY265" s="29"/>
      <c r="CDZ265" s="29"/>
      <c r="CEA265" s="29"/>
      <c r="CEB265" s="29"/>
      <c r="CEC265" s="29"/>
      <c r="CED265" s="29"/>
      <c r="CEE265" s="29"/>
      <c r="CEF265" s="29"/>
      <c r="CEG265" s="29"/>
      <c r="CEH265" s="29"/>
      <c r="CEI265" s="29"/>
      <c r="CEJ265" s="29"/>
      <c r="CEK265" s="29"/>
      <c r="CEL265" s="29"/>
      <c r="CEM265" s="29"/>
      <c r="CEN265" s="29"/>
      <c r="CEO265" s="29"/>
      <c r="CEP265" s="29"/>
      <c r="CEQ265" s="29"/>
      <c r="CER265" s="29"/>
      <c r="CES265" s="29"/>
      <c r="CET265" s="29"/>
      <c r="CEU265" s="29"/>
      <c r="CEV265" s="29"/>
      <c r="CEW265" s="29"/>
      <c r="CEX265" s="29"/>
      <c r="CEY265" s="29"/>
      <c r="CEZ265" s="29"/>
      <c r="CFA265" s="29"/>
      <c r="CFB265" s="29"/>
      <c r="CFC265" s="29"/>
      <c r="CFD265" s="29"/>
      <c r="CFE265" s="29"/>
      <c r="CFF265" s="29"/>
      <c r="CFG265" s="29"/>
      <c r="CFH265" s="29"/>
      <c r="CFI265" s="29"/>
      <c r="CFJ265" s="29"/>
      <c r="CFK265" s="29"/>
      <c r="CFL265" s="29"/>
      <c r="CFM265" s="29"/>
      <c r="CFN265" s="29"/>
      <c r="CFO265" s="29"/>
      <c r="CFP265" s="29"/>
      <c r="CFQ265" s="29"/>
      <c r="CFR265" s="29"/>
      <c r="CFS265" s="29"/>
      <c r="CFT265" s="29"/>
      <c r="CFU265" s="29"/>
      <c r="CFV265" s="29"/>
      <c r="CFW265" s="29"/>
      <c r="CFX265" s="29"/>
      <c r="CFY265" s="29"/>
      <c r="CFZ265" s="29"/>
      <c r="CGA265" s="29"/>
      <c r="CGB265" s="29"/>
      <c r="CGC265" s="29"/>
      <c r="CGD265" s="29"/>
      <c r="CGE265" s="29"/>
      <c r="CGF265" s="29"/>
      <c r="CGG265" s="29"/>
      <c r="CGH265" s="29"/>
      <c r="CGI265" s="29"/>
      <c r="CGJ265" s="29"/>
      <c r="CGK265" s="29"/>
      <c r="CGL265" s="29"/>
      <c r="CGM265" s="29"/>
      <c r="CGN265" s="29"/>
      <c r="CGO265" s="29"/>
      <c r="CGP265" s="29"/>
      <c r="CGQ265" s="29"/>
      <c r="CGR265" s="29"/>
      <c r="CGS265" s="29"/>
      <c r="CGT265" s="29"/>
      <c r="CGU265" s="29"/>
      <c r="CGV265" s="29"/>
      <c r="CGW265" s="29"/>
      <c r="CGX265" s="29"/>
      <c r="CGY265" s="29"/>
      <c r="CGZ265" s="29"/>
      <c r="CHA265" s="29"/>
      <c r="CHB265" s="29"/>
      <c r="CHC265" s="29"/>
      <c r="CHD265" s="29"/>
      <c r="CHE265" s="29"/>
      <c r="CHF265" s="29"/>
      <c r="CHG265" s="29"/>
      <c r="CHH265" s="29"/>
      <c r="CHI265" s="29"/>
      <c r="CHJ265" s="29"/>
      <c r="CHK265" s="29"/>
      <c r="CHL265" s="29"/>
      <c r="CHM265" s="29"/>
      <c r="CHN265" s="29"/>
      <c r="CHO265" s="29"/>
      <c r="CHP265" s="29"/>
      <c r="CHQ265" s="29"/>
      <c r="CHR265" s="29"/>
      <c r="CHS265" s="29"/>
      <c r="CHT265" s="29"/>
      <c r="CHU265" s="29"/>
      <c r="CHV265" s="29"/>
      <c r="CHW265" s="29"/>
      <c r="CHX265" s="29"/>
      <c r="CHY265" s="29"/>
      <c r="CHZ265" s="29"/>
      <c r="CIA265" s="29"/>
      <c r="CIB265" s="29"/>
      <c r="CIC265" s="29"/>
      <c r="CID265" s="29"/>
      <c r="CIE265" s="29"/>
      <c r="CIF265" s="29"/>
      <c r="CIG265" s="29"/>
      <c r="CIH265" s="29"/>
      <c r="CII265" s="29"/>
      <c r="CIJ265" s="29"/>
      <c r="CIK265" s="29"/>
      <c r="CIL265" s="29"/>
      <c r="CIM265" s="29"/>
      <c r="CIN265" s="29"/>
      <c r="CIO265" s="29"/>
      <c r="CIP265" s="29"/>
      <c r="CIQ265" s="29"/>
      <c r="CIR265" s="29"/>
      <c r="CIS265" s="29"/>
      <c r="CIT265" s="29"/>
      <c r="CIU265" s="29"/>
      <c r="CIV265" s="29"/>
      <c r="CIW265" s="29"/>
      <c r="CIX265" s="29"/>
      <c r="CIY265" s="29"/>
      <c r="CIZ265" s="29"/>
      <c r="CJA265" s="29"/>
      <c r="CJB265" s="29"/>
      <c r="CJC265" s="29"/>
      <c r="CJD265" s="29"/>
      <c r="CJE265" s="29"/>
      <c r="CJF265" s="29"/>
      <c r="CJG265" s="29"/>
      <c r="CJH265" s="29"/>
      <c r="CJI265" s="29"/>
      <c r="CJJ265" s="29"/>
      <c r="CJK265" s="29"/>
      <c r="CJL265" s="29"/>
      <c r="CJM265" s="29"/>
      <c r="CJN265" s="29"/>
      <c r="CJO265" s="29"/>
      <c r="CJP265" s="29"/>
      <c r="CJQ265" s="29"/>
      <c r="CJR265" s="29"/>
      <c r="CJS265" s="29"/>
      <c r="CJT265" s="29"/>
      <c r="CJU265" s="29"/>
      <c r="CJV265" s="29"/>
      <c r="CJW265" s="29"/>
      <c r="CJX265" s="29"/>
      <c r="CJY265" s="29"/>
      <c r="CJZ265" s="29"/>
      <c r="CKA265" s="29"/>
      <c r="CKB265" s="29"/>
      <c r="CKC265" s="29"/>
      <c r="CKD265" s="29"/>
      <c r="CKE265" s="29"/>
      <c r="CKF265" s="29"/>
      <c r="CKG265" s="29"/>
      <c r="CKH265" s="29"/>
      <c r="CKI265" s="29"/>
      <c r="CKJ265" s="29"/>
      <c r="CKK265" s="29"/>
      <c r="CKL265" s="29"/>
      <c r="CKM265" s="29"/>
      <c r="CKN265" s="29"/>
      <c r="CKO265" s="29"/>
      <c r="CKP265" s="29"/>
      <c r="CKQ265" s="29"/>
      <c r="CKR265" s="29"/>
      <c r="CKS265" s="29"/>
      <c r="CKT265" s="29"/>
      <c r="CKU265" s="29"/>
      <c r="CKV265" s="29"/>
      <c r="CKW265" s="29"/>
      <c r="CKX265" s="29"/>
      <c r="CKY265" s="29"/>
      <c r="CKZ265" s="29"/>
      <c r="CLA265" s="29"/>
      <c r="CLB265" s="29"/>
      <c r="CLC265" s="29"/>
      <c r="CLD265" s="29"/>
      <c r="CLE265" s="29"/>
      <c r="CLF265" s="29"/>
      <c r="CLG265" s="29"/>
      <c r="CLH265" s="29"/>
      <c r="CLI265" s="29"/>
      <c r="CLJ265" s="29"/>
      <c r="CLK265" s="29"/>
      <c r="CLL265" s="29"/>
      <c r="CLM265" s="29"/>
      <c r="CLN265" s="29"/>
      <c r="CLO265" s="29"/>
      <c r="CLP265" s="29"/>
      <c r="CLQ265" s="29"/>
      <c r="CLR265" s="29"/>
      <c r="CLS265" s="29"/>
      <c r="CLT265" s="29"/>
      <c r="CLU265" s="29"/>
      <c r="CLV265" s="29"/>
      <c r="CLW265" s="29"/>
      <c r="CLX265" s="29"/>
      <c r="CLY265" s="29"/>
      <c r="CLZ265" s="29"/>
      <c r="CMA265" s="29"/>
      <c r="CMB265" s="29"/>
      <c r="CMC265" s="29"/>
      <c r="CMD265" s="29"/>
      <c r="CME265" s="29"/>
      <c r="CMF265" s="29"/>
      <c r="CMG265" s="29"/>
      <c r="CMH265" s="29"/>
      <c r="CMI265" s="29"/>
      <c r="CMJ265" s="29"/>
      <c r="CMK265" s="29"/>
      <c r="CML265" s="29"/>
      <c r="CMM265" s="29"/>
      <c r="CMN265" s="29"/>
      <c r="CMO265" s="29"/>
      <c r="CMP265" s="29"/>
      <c r="CMQ265" s="29"/>
      <c r="CMR265" s="29"/>
      <c r="CMS265" s="29"/>
      <c r="CMT265" s="29"/>
      <c r="CMU265" s="29"/>
      <c r="CMV265" s="29"/>
      <c r="CMW265" s="29"/>
      <c r="CMX265" s="29"/>
      <c r="CMY265" s="29"/>
      <c r="CMZ265" s="29"/>
      <c r="CNA265" s="29"/>
      <c r="CNB265" s="29"/>
      <c r="CNC265" s="29"/>
      <c r="CND265" s="29"/>
      <c r="CNE265" s="29"/>
      <c r="CNF265" s="29"/>
      <c r="CNG265" s="29"/>
      <c r="CNH265" s="29"/>
      <c r="CNI265" s="29"/>
      <c r="CNJ265" s="29"/>
      <c r="CNK265" s="29"/>
      <c r="CNL265" s="29"/>
      <c r="CNM265" s="29"/>
      <c r="CNN265" s="29"/>
      <c r="CNO265" s="29"/>
      <c r="CNP265" s="29"/>
      <c r="CNQ265" s="29"/>
      <c r="CNR265" s="29"/>
      <c r="CNS265" s="29"/>
      <c r="CNT265" s="29"/>
      <c r="CNU265" s="29"/>
      <c r="CNV265" s="29"/>
      <c r="CNW265" s="29"/>
      <c r="CNX265" s="29"/>
      <c r="CNY265" s="29"/>
      <c r="CNZ265" s="29"/>
      <c r="COA265" s="29"/>
      <c r="COB265" s="29"/>
      <c r="COC265" s="29"/>
      <c r="COD265" s="29"/>
      <c r="COE265" s="29"/>
      <c r="COF265" s="29"/>
      <c r="COG265" s="29"/>
      <c r="COH265" s="29"/>
      <c r="COI265" s="29"/>
      <c r="COJ265" s="29"/>
      <c r="COK265" s="29"/>
      <c r="COL265" s="29"/>
      <c r="COM265" s="29"/>
      <c r="CON265" s="29"/>
      <c r="COO265" s="29"/>
      <c r="COP265" s="29"/>
      <c r="COQ265" s="29"/>
      <c r="COR265" s="29"/>
      <c r="COS265" s="29"/>
      <c r="COT265" s="29"/>
      <c r="COU265" s="29"/>
      <c r="COV265" s="29"/>
      <c r="COW265" s="29"/>
      <c r="COX265" s="29"/>
      <c r="COY265" s="29"/>
      <c r="COZ265" s="29"/>
      <c r="CPA265" s="29"/>
      <c r="CPB265" s="29"/>
      <c r="CPC265" s="29"/>
      <c r="CPD265" s="29"/>
      <c r="CPE265" s="29"/>
      <c r="CPF265" s="29"/>
      <c r="CPG265" s="29"/>
      <c r="CPH265" s="29"/>
      <c r="CPI265" s="29"/>
      <c r="CPJ265" s="29"/>
      <c r="CPK265" s="29"/>
      <c r="CPL265" s="29"/>
      <c r="CPM265" s="29"/>
      <c r="CPN265" s="29"/>
      <c r="CPO265" s="29"/>
      <c r="CPP265" s="29"/>
      <c r="CPQ265" s="29"/>
      <c r="CPR265" s="29"/>
      <c r="CPS265" s="29"/>
      <c r="CPT265" s="29"/>
      <c r="CPU265" s="29"/>
      <c r="CPV265" s="29"/>
      <c r="CPW265" s="29"/>
      <c r="CPX265" s="29"/>
      <c r="CPY265" s="29"/>
      <c r="CPZ265" s="29"/>
      <c r="CQA265" s="29"/>
      <c r="CQB265" s="29"/>
      <c r="CQC265" s="29"/>
      <c r="CQD265" s="29"/>
      <c r="CQE265" s="29"/>
      <c r="CQF265" s="29"/>
      <c r="CQG265" s="29"/>
      <c r="CQH265" s="29"/>
      <c r="CQI265" s="29"/>
      <c r="CQJ265" s="29"/>
      <c r="CQK265" s="29"/>
      <c r="CQL265" s="29"/>
      <c r="CQM265" s="29"/>
      <c r="CQN265" s="29"/>
      <c r="CQO265" s="29"/>
      <c r="CQP265" s="29"/>
      <c r="CQQ265" s="29"/>
      <c r="CQR265" s="29"/>
      <c r="CQS265" s="29"/>
      <c r="CQT265" s="29"/>
      <c r="CQU265" s="29"/>
      <c r="CQV265" s="29"/>
      <c r="CQW265" s="29"/>
      <c r="CQX265" s="29"/>
      <c r="CQY265" s="29"/>
      <c r="CQZ265" s="29"/>
      <c r="CRA265" s="29"/>
      <c r="CRB265" s="29"/>
      <c r="CRC265" s="29"/>
      <c r="CRD265" s="29"/>
      <c r="CRE265" s="29"/>
      <c r="CRF265" s="29"/>
      <c r="CRG265" s="29"/>
      <c r="CRH265" s="29"/>
      <c r="CRI265" s="29"/>
      <c r="CRJ265" s="29"/>
      <c r="CRK265" s="29"/>
      <c r="CRL265" s="29"/>
      <c r="CRM265" s="29"/>
      <c r="CRN265" s="29"/>
      <c r="CRO265" s="29"/>
      <c r="CRP265" s="29"/>
      <c r="CRQ265" s="29"/>
      <c r="CRR265" s="29"/>
      <c r="CRS265" s="29"/>
      <c r="CRT265" s="29"/>
      <c r="CRU265" s="29"/>
      <c r="CRV265" s="29"/>
      <c r="CRW265" s="29"/>
      <c r="CRX265" s="29"/>
      <c r="CRY265" s="29"/>
      <c r="CRZ265" s="29"/>
      <c r="CSA265" s="29"/>
      <c r="CSB265" s="29"/>
      <c r="CSC265" s="29"/>
      <c r="CSD265" s="29"/>
      <c r="CSE265" s="29"/>
      <c r="CSF265" s="29"/>
      <c r="CSG265" s="29"/>
      <c r="CSH265" s="29"/>
      <c r="CSI265" s="29"/>
      <c r="CSJ265" s="29"/>
      <c r="CSK265" s="29"/>
      <c r="CSL265" s="29"/>
      <c r="CSM265" s="29"/>
      <c r="CSN265" s="29"/>
      <c r="CSO265" s="29"/>
      <c r="CSP265" s="29"/>
      <c r="CSQ265" s="29"/>
      <c r="CSR265" s="29"/>
      <c r="CSS265" s="29"/>
      <c r="CST265" s="29"/>
      <c r="CSU265" s="29"/>
      <c r="CSV265" s="29"/>
      <c r="CSW265" s="29"/>
      <c r="CSX265" s="29"/>
      <c r="CSY265" s="29"/>
      <c r="CSZ265" s="29"/>
      <c r="CTA265" s="29"/>
      <c r="CTB265" s="29"/>
      <c r="CTC265" s="29"/>
      <c r="CTD265" s="29"/>
      <c r="CTE265" s="29"/>
      <c r="CTF265" s="29"/>
      <c r="CTG265" s="29"/>
      <c r="CTH265" s="29"/>
      <c r="CTI265" s="29"/>
      <c r="CTJ265" s="29"/>
      <c r="CTK265" s="29"/>
      <c r="CTL265" s="29"/>
      <c r="CTM265" s="29"/>
      <c r="CTN265" s="29"/>
      <c r="CTO265" s="29"/>
      <c r="CTP265" s="29"/>
      <c r="CTQ265" s="29"/>
      <c r="CTR265" s="29"/>
      <c r="CTS265" s="29"/>
      <c r="CTT265" s="29"/>
      <c r="CTU265" s="29"/>
      <c r="CTV265" s="29"/>
      <c r="CTW265" s="29"/>
      <c r="CTX265" s="29"/>
      <c r="CTY265" s="29"/>
      <c r="CTZ265" s="29"/>
      <c r="CUA265" s="29"/>
      <c r="CUB265" s="29"/>
      <c r="CUC265" s="29"/>
      <c r="CUD265" s="29"/>
      <c r="CUE265" s="29"/>
      <c r="CUF265" s="29"/>
      <c r="CUG265" s="29"/>
      <c r="CUH265" s="29"/>
      <c r="CUI265" s="29"/>
      <c r="CUJ265" s="29"/>
      <c r="CUK265" s="29"/>
      <c r="CUL265" s="29"/>
      <c r="CUM265" s="29"/>
      <c r="CUN265" s="29"/>
      <c r="CUO265" s="29"/>
      <c r="CUP265" s="29"/>
      <c r="CUQ265" s="29"/>
      <c r="CUR265" s="29"/>
      <c r="CUS265" s="29"/>
      <c r="CUT265" s="29"/>
      <c r="CUU265" s="29"/>
      <c r="CUV265" s="29"/>
      <c r="CUW265" s="29"/>
      <c r="CUX265" s="29"/>
      <c r="CUY265" s="29"/>
      <c r="CUZ265" s="29"/>
      <c r="CVA265" s="29"/>
      <c r="CVB265" s="29"/>
      <c r="CVC265" s="29"/>
      <c r="CVD265" s="29"/>
      <c r="CVE265" s="29"/>
      <c r="CVF265" s="29"/>
      <c r="CVG265" s="29"/>
      <c r="CVH265" s="29"/>
      <c r="CVI265" s="29"/>
      <c r="CVJ265" s="29"/>
      <c r="CVK265" s="29"/>
      <c r="CVL265" s="29"/>
      <c r="CVM265" s="29"/>
      <c r="CVN265" s="29"/>
      <c r="CVO265" s="29"/>
      <c r="CVP265" s="29"/>
      <c r="CVQ265" s="29"/>
      <c r="CVR265" s="29"/>
      <c r="CVS265" s="29"/>
      <c r="CVT265" s="29"/>
      <c r="CVU265" s="29"/>
      <c r="CVV265" s="29"/>
      <c r="CVW265" s="29"/>
      <c r="CVX265" s="29"/>
      <c r="CVY265" s="29"/>
      <c r="CVZ265" s="29"/>
      <c r="CWA265" s="29"/>
      <c r="CWB265" s="29"/>
      <c r="CWC265" s="29"/>
      <c r="CWD265" s="29"/>
      <c r="CWE265" s="29"/>
      <c r="CWF265" s="29"/>
      <c r="CWG265" s="29"/>
      <c r="CWH265" s="29"/>
      <c r="CWI265" s="29"/>
      <c r="CWJ265" s="29"/>
      <c r="CWK265" s="29"/>
      <c r="CWL265" s="29"/>
      <c r="CWM265" s="29"/>
      <c r="CWN265" s="29"/>
      <c r="CWO265" s="29"/>
      <c r="CWP265" s="29"/>
      <c r="CWQ265" s="29"/>
      <c r="CWR265" s="29"/>
      <c r="CWS265" s="29"/>
      <c r="CWT265" s="29"/>
      <c r="CWU265" s="29"/>
      <c r="CWV265" s="29"/>
      <c r="CWW265" s="29"/>
      <c r="CWX265" s="29"/>
      <c r="CWY265" s="29"/>
      <c r="CWZ265" s="29"/>
      <c r="CXA265" s="29"/>
      <c r="CXB265" s="29"/>
      <c r="CXC265" s="29"/>
      <c r="CXD265" s="29"/>
      <c r="CXE265" s="29"/>
      <c r="CXF265" s="29"/>
      <c r="CXG265" s="29"/>
      <c r="CXH265" s="29"/>
      <c r="CXI265" s="29"/>
      <c r="CXJ265" s="29"/>
      <c r="CXK265" s="29"/>
      <c r="CXL265" s="29"/>
      <c r="CXM265" s="29"/>
      <c r="CXN265" s="29"/>
      <c r="CXO265" s="29"/>
      <c r="CXP265" s="29"/>
      <c r="CXQ265" s="29"/>
      <c r="CXR265" s="29"/>
      <c r="CXS265" s="29"/>
      <c r="CXT265" s="29"/>
      <c r="CXU265" s="29"/>
      <c r="CXV265" s="29"/>
      <c r="CXW265" s="29"/>
      <c r="CXX265" s="29"/>
      <c r="CXY265" s="29"/>
      <c r="CXZ265" s="29"/>
      <c r="CYA265" s="29"/>
      <c r="CYB265" s="29"/>
      <c r="CYC265" s="29"/>
      <c r="CYD265" s="29"/>
      <c r="CYE265" s="29"/>
      <c r="CYF265" s="29"/>
      <c r="CYG265" s="29"/>
      <c r="CYH265" s="29"/>
      <c r="CYI265" s="29"/>
      <c r="CYJ265" s="29"/>
      <c r="CYK265" s="29"/>
      <c r="CYL265" s="29"/>
      <c r="CYM265" s="29"/>
      <c r="CYN265" s="29"/>
      <c r="CYO265" s="29"/>
      <c r="CYP265" s="29"/>
      <c r="CYQ265" s="29"/>
      <c r="CYR265" s="29"/>
      <c r="CYS265" s="29"/>
      <c r="CYT265" s="29"/>
      <c r="CYU265" s="29"/>
      <c r="CYV265" s="29"/>
      <c r="CYW265" s="29"/>
      <c r="CYX265" s="29"/>
      <c r="CYY265" s="29"/>
      <c r="CYZ265" s="29"/>
      <c r="CZA265" s="29"/>
      <c r="CZB265" s="29"/>
      <c r="CZC265" s="29"/>
      <c r="CZD265" s="29"/>
      <c r="CZE265" s="29"/>
      <c r="CZF265" s="29"/>
      <c r="CZG265" s="29"/>
      <c r="CZH265" s="29"/>
      <c r="CZI265" s="29"/>
      <c r="CZJ265" s="29"/>
      <c r="CZK265" s="29"/>
      <c r="CZL265" s="29"/>
      <c r="CZM265" s="29"/>
      <c r="CZN265" s="29"/>
      <c r="CZO265" s="29"/>
      <c r="CZP265" s="29"/>
      <c r="CZQ265" s="29"/>
      <c r="CZR265" s="29"/>
      <c r="CZS265" s="29"/>
      <c r="CZT265" s="29"/>
      <c r="CZU265" s="29"/>
      <c r="CZV265" s="29"/>
      <c r="CZW265" s="29"/>
      <c r="CZX265" s="29"/>
      <c r="CZY265" s="29"/>
      <c r="CZZ265" s="29"/>
      <c r="DAA265" s="29"/>
      <c r="DAB265" s="29"/>
      <c r="DAC265" s="29"/>
      <c r="DAD265" s="29"/>
      <c r="DAE265" s="29"/>
      <c r="DAF265" s="29"/>
      <c r="DAG265" s="29"/>
      <c r="DAH265" s="29"/>
      <c r="DAI265" s="29"/>
      <c r="DAJ265" s="29"/>
      <c r="DAK265" s="29"/>
      <c r="DAL265" s="29"/>
      <c r="DAM265" s="29"/>
      <c r="DAN265" s="29"/>
      <c r="DAO265" s="29"/>
      <c r="DAP265" s="29"/>
      <c r="DAQ265" s="29"/>
      <c r="DAR265" s="29"/>
      <c r="DAS265" s="29"/>
      <c r="DAT265" s="29"/>
      <c r="DAU265" s="29"/>
      <c r="DAV265" s="29"/>
      <c r="DAW265" s="29"/>
      <c r="DAX265" s="29"/>
      <c r="DAY265" s="29"/>
      <c r="DAZ265" s="29"/>
      <c r="DBA265" s="29"/>
      <c r="DBB265" s="29"/>
      <c r="DBC265" s="29"/>
      <c r="DBD265" s="29"/>
      <c r="DBE265" s="29"/>
      <c r="DBF265" s="29"/>
      <c r="DBG265" s="29"/>
      <c r="DBH265" s="29"/>
      <c r="DBI265" s="29"/>
      <c r="DBJ265" s="29"/>
      <c r="DBK265" s="29"/>
      <c r="DBL265" s="29"/>
      <c r="DBM265" s="29"/>
      <c r="DBN265" s="29"/>
      <c r="DBO265" s="29"/>
      <c r="DBP265" s="29"/>
      <c r="DBQ265" s="29"/>
      <c r="DBR265" s="29"/>
      <c r="DBS265" s="29"/>
      <c r="DBT265" s="29"/>
      <c r="DBU265" s="29"/>
      <c r="DBV265" s="29"/>
      <c r="DBW265" s="29"/>
      <c r="DBX265" s="29"/>
      <c r="DBY265" s="29"/>
      <c r="DBZ265" s="29"/>
      <c r="DCA265" s="29"/>
      <c r="DCB265" s="29"/>
      <c r="DCC265" s="29"/>
      <c r="DCD265" s="29"/>
      <c r="DCE265" s="29"/>
      <c r="DCF265" s="29"/>
      <c r="DCG265" s="29"/>
      <c r="DCH265" s="29"/>
      <c r="DCI265" s="29"/>
      <c r="DCJ265" s="29"/>
      <c r="DCK265" s="29"/>
      <c r="DCL265" s="29"/>
      <c r="DCM265" s="29"/>
      <c r="DCN265" s="29"/>
      <c r="DCO265" s="29"/>
      <c r="DCP265" s="29"/>
      <c r="DCQ265" s="29"/>
      <c r="DCR265" s="29"/>
      <c r="DCS265" s="29"/>
      <c r="DCT265" s="29"/>
      <c r="DCU265" s="29"/>
      <c r="DCV265" s="29"/>
      <c r="DCW265" s="29"/>
      <c r="DCX265" s="29"/>
      <c r="DCY265" s="29"/>
      <c r="DCZ265" s="29"/>
      <c r="DDA265" s="29"/>
      <c r="DDB265" s="29"/>
      <c r="DDC265" s="29"/>
      <c r="DDD265" s="29"/>
      <c r="DDE265" s="29"/>
      <c r="DDF265" s="29"/>
      <c r="DDG265" s="29"/>
      <c r="DDH265" s="29"/>
      <c r="DDI265" s="29"/>
      <c r="DDJ265" s="29"/>
      <c r="DDK265" s="29"/>
      <c r="DDL265" s="29"/>
      <c r="DDM265" s="29"/>
      <c r="DDN265" s="29"/>
      <c r="DDO265" s="29"/>
      <c r="DDP265" s="29"/>
      <c r="DDQ265" s="29"/>
      <c r="DDR265" s="29"/>
      <c r="DDS265" s="29"/>
      <c r="DDT265" s="29"/>
      <c r="DDU265" s="29"/>
      <c r="DDV265" s="29"/>
      <c r="DDW265" s="29"/>
      <c r="DDX265" s="29"/>
      <c r="DDY265" s="29"/>
      <c r="DDZ265" s="29"/>
      <c r="DEA265" s="29"/>
      <c r="DEB265" s="29"/>
      <c r="DEC265" s="29"/>
      <c r="DED265" s="29"/>
      <c r="DEE265" s="29"/>
      <c r="DEF265" s="29"/>
      <c r="DEG265" s="29"/>
      <c r="DEH265" s="29"/>
      <c r="DEI265" s="29"/>
      <c r="DEJ265" s="29"/>
      <c r="DEK265" s="29"/>
      <c r="DEL265" s="29"/>
      <c r="DEM265" s="29"/>
      <c r="DEN265" s="29"/>
      <c r="DEO265" s="29"/>
      <c r="DEP265" s="29"/>
      <c r="DEQ265" s="29"/>
      <c r="DER265" s="29"/>
      <c r="DES265" s="29"/>
      <c r="DET265" s="29"/>
      <c r="DEU265" s="29"/>
      <c r="DEV265" s="29"/>
      <c r="DEW265" s="29"/>
      <c r="DEX265" s="29"/>
      <c r="DEY265" s="29"/>
      <c r="DEZ265" s="29"/>
      <c r="DFA265" s="29"/>
      <c r="DFB265" s="29"/>
      <c r="DFC265" s="29"/>
      <c r="DFD265" s="29"/>
      <c r="DFE265" s="29"/>
      <c r="DFF265" s="29"/>
      <c r="DFG265" s="29"/>
      <c r="DFH265" s="29"/>
      <c r="DFI265" s="29"/>
      <c r="DFJ265" s="29"/>
      <c r="DFK265" s="29"/>
      <c r="DFL265" s="29"/>
      <c r="DFM265" s="29"/>
      <c r="DFN265" s="29"/>
      <c r="DFO265" s="29"/>
      <c r="DFP265" s="29"/>
      <c r="DFQ265" s="29"/>
      <c r="DFR265" s="29"/>
      <c r="DFS265" s="29"/>
      <c r="DFT265" s="29"/>
      <c r="DFU265" s="29"/>
      <c r="DFV265" s="29"/>
      <c r="DFW265" s="29"/>
      <c r="DFX265" s="29"/>
      <c r="DFY265" s="29"/>
      <c r="DFZ265" s="29"/>
      <c r="DGA265" s="29"/>
      <c r="DGB265" s="29"/>
      <c r="DGC265" s="29"/>
      <c r="DGD265" s="29"/>
      <c r="DGE265" s="29"/>
      <c r="DGF265" s="29"/>
      <c r="DGG265" s="29"/>
      <c r="DGH265" s="29"/>
      <c r="DGI265" s="29"/>
      <c r="DGJ265" s="29"/>
      <c r="DGK265" s="29"/>
      <c r="DGL265" s="29"/>
      <c r="DGM265" s="29"/>
      <c r="DGN265" s="29"/>
      <c r="DGO265" s="29"/>
      <c r="DGP265" s="29"/>
      <c r="DGQ265" s="29"/>
      <c r="DGR265" s="29"/>
      <c r="DGS265" s="29"/>
      <c r="DGT265" s="29"/>
      <c r="DGU265" s="29"/>
      <c r="DGV265" s="29"/>
      <c r="DGW265" s="29"/>
      <c r="DGX265" s="29"/>
      <c r="DGY265" s="29"/>
      <c r="DGZ265" s="29"/>
      <c r="DHA265" s="29"/>
      <c r="DHB265" s="29"/>
      <c r="DHC265" s="29"/>
      <c r="DHD265" s="29"/>
      <c r="DHE265" s="29"/>
      <c r="DHF265" s="29"/>
      <c r="DHG265" s="29"/>
      <c r="DHH265" s="29"/>
      <c r="DHI265" s="29"/>
      <c r="DHJ265" s="29"/>
      <c r="DHK265" s="29"/>
      <c r="DHL265" s="29"/>
      <c r="DHM265" s="29"/>
      <c r="DHN265" s="29"/>
      <c r="DHO265" s="29"/>
      <c r="DHP265" s="29"/>
      <c r="DHQ265" s="29"/>
      <c r="DHR265" s="29"/>
      <c r="DHS265" s="29"/>
      <c r="DHT265" s="29"/>
      <c r="DHU265" s="29"/>
      <c r="DHV265" s="29"/>
      <c r="DHW265" s="29"/>
      <c r="DHX265" s="29"/>
      <c r="DHY265" s="29"/>
      <c r="DHZ265" s="29"/>
      <c r="DIA265" s="29"/>
      <c r="DIB265" s="29"/>
      <c r="DIC265" s="29"/>
      <c r="DID265" s="29"/>
      <c r="DIE265" s="29"/>
      <c r="DIF265" s="29"/>
      <c r="DIG265" s="29"/>
      <c r="DIH265" s="29"/>
      <c r="DII265" s="29"/>
      <c r="DIJ265" s="29"/>
      <c r="DIK265" s="29"/>
      <c r="DIL265" s="29"/>
      <c r="DIM265" s="29"/>
      <c r="DIN265" s="29"/>
      <c r="DIO265" s="29"/>
      <c r="DIP265" s="29"/>
      <c r="DIQ265" s="29"/>
      <c r="DIR265" s="29"/>
      <c r="DIS265" s="29"/>
      <c r="DIT265" s="29"/>
      <c r="DIU265" s="29"/>
      <c r="DIV265" s="29"/>
      <c r="DIW265" s="29"/>
      <c r="DIX265" s="29"/>
      <c r="DIY265" s="29"/>
      <c r="DIZ265" s="29"/>
      <c r="DJA265" s="29"/>
      <c r="DJB265" s="29"/>
      <c r="DJC265" s="29"/>
      <c r="DJD265" s="29"/>
      <c r="DJE265" s="29"/>
      <c r="DJF265" s="29"/>
      <c r="DJG265" s="29"/>
      <c r="DJH265" s="29"/>
      <c r="DJI265" s="29"/>
      <c r="DJJ265" s="29"/>
      <c r="DJK265" s="29"/>
      <c r="DJL265" s="29"/>
      <c r="DJM265" s="29"/>
      <c r="DJN265" s="29"/>
      <c r="DJO265" s="29"/>
      <c r="DJP265" s="29"/>
      <c r="DJQ265" s="29"/>
      <c r="DJR265" s="29"/>
      <c r="DJS265" s="29"/>
      <c r="DJT265" s="29"/>
      <c r="DJU265" s="29"/>
      <c r="DJV265" s="29"/>
      <c r="DJW265" s="29"/>
      <c r="DJX265" s="29"/>
      <c r="DJY265" s="29"/>
      <c r="DJZ265" s="29"/>
      <c r="DKA265" s="29"/>
      <c r="DKB265" s="29"/>
      <c r="DKC265" s="29"/>
      <c r="DKD265" s="29"/>
      <c r="DKE265" s="29"/>
      <c r="DKF265" s="29"/>
      <c r="DKG265" s="29"/>
      <c r="DKH265" s="29"/>
      <c r="DKI265" s="29"/>
      <c r="DKJ265" s="29"/>
      <c r="DKK265" s="29"/>
      <c r="DKL265" s="29"/>
      <c r="DKM265" s="29"/>
      <c r="DKN265" s="29"/>
      <c r="DKO265" s="29"/>
      <c r="DKP265" s="29"/>
      <c r="DKQ265" s="29"/>
      <c r="DKR265" s="29"/>
      <c r="DKS265" s="29"/>
      <c r="DKT265" s="29"/>
      <c r="DKU265" s="29"/>
      <c r="DKV265" s="29"/>
      <c r="DKW265" s="29"/>
      <c r="DKX265" s="29"/>
      <c r="DKY265" s="29"/>
      <c r="DKZ265" s="29"/>
      <c r="DLA265" s="29"/>
      <c r="DLB265" s="29"/>
      <c r="DLC265" s="29"/>
      <c r="DLD265" s="29"/>
      <c r="DLE265" s="29"/>
      <c r="DLF265" s="29"/>
      <c r="DLG265" s="29"/>
      <c r="DLH265" s="29"/>
      <c r="DLI265" s="29"/>
      <c r="DLJ265" s="29"/>
      <c r="DLK265" s="29"/>
      <c r="DLL265" s="29"/>
      <c r="DLM265" s="29"/>
      <c r="DLN265" s="29"/>
      <c r="DLO265" s="29"/>
      <c r="DLP265" s="29"/>
      <c r="DLQ265" s="29"/>
      <c r="DLR265" s="29"/>
      <c r="DLS265" s="29"/>
      <c r="DLT265" s="29"/>
      <c r="DLU265" s="29"/>
      <c r="DLV265" s="29"/>
      <c r="DLW265" s="29"/>
      <c r="DLX265" s="29"/>
      <c r="DLY265" s="29"/>
      <c r="DLZ265" s="29"/>
      <c r="DMA265" s="29"/>
      <c r="DMB265" s="29"/>
      <c r="DMC265" s="29"/>
      <c r="DMD265" s="29"/>
      <c r="DME265" s="29"/>
      <c r="DMF265" s="29"/>
      <c r="DMG265" s="29"/>
      <c r="DMH265" s="29"/>
      <c r="DMI265" s="29"/>
      <c r="DMJ265" s="29"/>
      <c r="DMK265" s="29"/>
      <c r="DML265" s="29"/>
      <c r="DMM265" s="29"/>
      <c r="DMN265" s="29"/>
      <c r="DMO265" s="29"/>
      <c r="DMP265" s="29"/>
      <c r="DMQ265" s="29"/>
      <c r="DMR265" s="29"/>
      <c r="DMS265" s="29"/>
      <c r="DMT265" s="29"/>
      <c r="DMU265" s="29"/>
      <c r="DMV265" s="29"/>
      <c r="DMW265" s="29"/>
      <c r="DMX265" s="29"/>
      <c r="DMY265" s="29"/>
      <c r="DMZ265" s="29"/>
      <c r="DNA265" s="29"/>
      <c r="DNB265" s="29"/>
      <c r="DNC265" s="29"/>
      <c r="DND265" s="29"/>
      <c r="DNE265" s="29"/>
      <c r="DNF265" s="29"/>
      <c r="DNG265" s="29"/>
      <c r="DNH265" s="29"/>
      <c r="DNI265" s="29"/>
      <c r="DNJ265" s="29"/>
      <c r="DNK265" s="29"/>
      <c r="DNL265" s="29"/>
      <c r="DNM265" s="29"/>
      <c r="DNN265" s="29"/>
      <c r="DNO265" s="29"/>
      <c r="DNP265" s="29"/>
      <c r="DNQ265" s="29"/>
      <c r="DNR265" s="29"/>
      <c r="DNS265" s="29"/>
      <c r="DNT265" s="29"/>
      <c r="DNU265" s="29"/>
      <c r="DNV265" s="29"/>
      <c r="DNW265" s="29"/>
      <c r="DNX265" s="29"/>
      <c r="DNY265" s="29"/>
      <c r="DNZ265" s="29"/>
      <c r="DOA265" s="29"/>
      <c r="DOB265" s="29"/>
      <c r="DOC265" s="29"/>
      <c r="DOD265" s="29"/>
      <c r="DOE265" s="29"/>
      <c r="DOF265" s="29"/>
      <c r="DOG265" s="29"/>
      <c r="DOH265" s="29"/>
      <c r="DOI265" s="29"/>
      <c r="DOJ265" s="29"/>
      <c r="DOK265" s="29"/>
      <c r="DOL265" s="29"/>
      <c r="DOM265" s="29"/>
      <c r="DON265" s="29"/>
      <c r="DOO265" s="29"/>
      <c r="DOP265" s="29"/>
      <c r="DOQ265" s="29"/>
      <c r="DOR265" s="29"/>
      <c r="DOS265" s="29"/>
      <c r="DOT265" s="29"/>
      <c r="DOU265" s="29"/>
      <c r="DOV265" s="29"/>
      <c r="DOW265" s="29"/>
      <c r="DOX265" s="29"/>
      <c r="DOY265" s="29"/>
      <c r="DOZ265" s="29"/>
      <c r="DPA265" s="29"/>
      <c r="DPB265" s="29"/>
      <c r="DPC265" s="29"/>
      <c r="DPD265" s="29"/>
      <c r="DPE265" s="29"/>
      <c r="DPF265" s="29"/>
      <c r="DPG265" s="29"/>
      <c r="DPH265" s="29"/>
      <c r="DPI265" s="29"/>
      <c r="DPJ265" s="29"/>
      <c r="DPK265" s="29"/>
      <c r="DPL265" s="29"/>
      <c r="DPM265" s="29"/>
      <c r="DPN265" s="29"/>
      <c r="DPO265" s="29"/>
      <c r="DPP265" s="29"/>
      <c r="DPQ265" s="29"/>
      <c r="DPR265" s="29"/>
      <c r="DPS265" s="29"/>
      <c r="DPT265" s="29"/>
      <c r="DPU265" s="29"/>
      <c r="DPV265" s="29"/>
      <c r="DPW265" s="29"/>
      <c r="DPX265" s="29"/>
      <c r="DPY265" s="29"/>
      <c r="DPZ265" s="29"/>
      <c r="DQA265" s="29"/>
      <c r="DQB265" s="29"/>
      <c r="DQC265" s="29"/>
      <c r="DQD265" s="29"/>
      <c r="DQE265" s="29"/>
      <c r="DQF265" s="29"/>
      <c r="DQG265" s="29"/>
      <c r="DQH265" s="29"/>
      <c r="DQI265" s="29"/>
      <c r="DQJ265" s="29"/>
      <c r="DQK265" s="29"/>
      <c r="DQL265" s="29"/>
      <c r="DQM265" s="29"/>
      <c r="DQN265" s="29"/>
      <c r="DQO265" s="29"/>
      <c r="DQP265" s="29"/>
      <c r="DQQ265" s="29"/>
      <c r="DQR265" s="29"/>
      <c r="DQS265" s="29"/>
      <c r="DQT265" s="29"/>
      <c r="DQU265" s="29"/>
      <c r="DQV265" s="29"/>
      <c r="DQW265" s="29"/>
      <c r="DQX265" s="29"/>
      <c r="DQY265" s="29"/>
      <c r="DQZ265" s="29"/>
      <c r="DRA265" s="29"/>
      <c r="DRB265" s="29"/>
      <c r="DRC265" s="29"/>
      <c r="DRD265" s="29"/>
      <c r="DRE265" s="29"/>
      <c r="DRF265" s="29"/>
      <c r="DRG265" s="29"/>
      <c r="DRH265" s="29"/>
      <c r="DRI265" s="29"/>
      <c r="DRJ265" s="29"/>
      <c r="DRK265" s="29"/>
      <c r="DRL265" s="29"/>
      <c r="DRM265" s="29"/>
      <c r="DRN265" s="29"/>
      <c r="DRO265" s="29"/>
      <c r="DRP265" s="29"/>
      <c r="DRQ265" s="29"/>
      <c r="DRR265" s="29"/>
      <c r="DRS265" s="29"/>
      <c r="DRT265" s="29"/>
      <c r="DRU265" s="29"/>
      <c r="DRV265" s="29"/>
      <c r="DRW265" s="29"/>
      <c r="DRX265" s="29"/>
      <c r="DRY265" s="29"/>
      <c r="DRZ265" s="29"/>
      <c r="DSA265" s="29"/>
      <c r="DSB265" s="29"/>
      <c r="DSC265" s="29"/>
      <c r="DSD265" s="29"/>
      <c r="DSE265" s="29"/>
      <c r="DSF265" s="29"/>
      <c r="DSG265" s="29"/>
      <c r="DSH265" s="29"/>
      <c r="DSI265" s="29"/>
      <c r="DSJ265" s="29"/>
      <c r="DSK265" s="29"/>
      <c r="DSL265" s="29"/>
      <c r="DSM265" s="29"/>
      <c r="DSN265" s="29"/>
      <c r="DSO265" s="29"/>
      <c r="DSP265" s="29"/>
      <c r="DSQ265" s="29"/>
      <c r="DSR265" s="29"/>
      <c r="DSS265" s="29"/>
      <c r="DST265" s="29"/>
      <c r="DSU265" s="29"/>
      <c r="DSV265" s="29"/>
      <c r="DSW265" s="29"/>
      <c r="DSX265" s="29"/>
      <c r="DSY265" s="29"/>
      <c r="DSZ265" s="29"/>
      <c r="DTA265" s="29"/>
      <c r="DTB265" s="29"/>
      <c r="DTC265" s="29"/>
      <c r="DTD265" s="29"/>
      <c r="DTE265" s="29"/>
      <c r="DTF265" s="29"/>
      <c r="DTG265" s="29"/>
      <c r="DTH265" s="29"/>
      <c r="DTI265" s="29"/>
      <c r="DTJ265" s="29"/>
      <c r="DTK265" s="29"/>
      <c r="DTL265" s="29"/>
      <c r="DTM265" s="29"/>
      <c r="DTN265" s="29"/>
      <c r="DTO265" s="29"/>
      <c r="DTP265" s="29"/>
      <c r="DTQ265" s="29"/>
      <c r="DTR265" s="29"/>
      <c r="DTS265" s="29"/>
      <c r="DTT265" s="29"/>
      <c r="DTU265" s="29"/>
      <c r="DTV265" s="29"/>
      <c r="DTW265" s="29"/>
      <c r="DTX265" s="29"/>
      <c r="DTY265" s="29"/>
      <c r="DTZ265" s="29"/>
      <c r="DUA265" s="29"/>
      <c r="DUB265" s="29"/>
      <c r="DUC265" s="29"/>
      <c r="DUD265" s="29"/>
      <c r="DUE265" s="29"/>
      <c r="DUF265" s="29"/>
      <c r="DUG265" s="29"/>
      <c r="DUH265" s="29"/>
      <c r="DUI265" s="29"/>
      <c r="DUJ265" s="29"/>
      <c r="DUK265" s="29"/>
      <c r="DUL265" s="29"/>
      <c r="DUM265" s="29"/>
      <c r="DUN265" s="29"/>
      <c r="DUO265" s="29"/>
      <c r="DUP265" s="29"/>
      <c r="DUQ265" s="29"/>
      <c r="DUR265" s="29"/>
      <c r="DUS265" s="29"/>
      <c r="DUT265" s="29"/>
      <c r="DUU265" s="29"/>
      <c r="DUV265" s="29"/>
      <c r="DUW265" s="29"/>
      <c r="DUX265" s="29"/>
      <c r="DUY265" s="29"/>
      <c r="DUZ265" s="29"/>
      <c r="DVA265" s="29"/>
      <c r="DVB265" s="29"/>
      <c r="DVC265" s="29"/>
      <c r="DVD265" s="29"/>
      <c r="DVE265" s="29"/>
      <c r="DVF265" s="29"/>
      <c r="DVG265" s="29"/>
      <c r="DVH265" s="29"/>
      <c r="DVI265" s="29"/>
      <c r="DVJ265" s="29"/>
      <c r="DVK265" s="29"/>
      <c r="DVL265" s="29"/>
      <c r="DVM265" s="29"/>
      <c r="DVN265" s="29"/>
      <c r="DVO265" s="29"/>
      <c r="DVP265" s="29"/>
      <c r="DVQ265" s="29"/>
      <c r="DVR265" s="29"/>
      <c r="DVS265" s="29"/>
      <c r="DVT265" s="29"/>
      <c r="DVU265" s="29"/>
      <c r="DVV265" s="29"/>
      <c r="DVW265" s="29"/>
      <c r="DVX265" s="29"/>
      <c r="DVY265" s="29"/>
      <c r="DVZ265" s="29"/>
      <c r="DWA265" s="29"/>
      <c r="DWB265" s="29"/>
      <c r="DWC265" s="29"/>
      <c r="DWD265" s="29"/>
      <c r="DWE265" s="29"/>
      <c r="DWF265" s="29"/>
      <c r="DWG265" s="29"/>
      <c r="DWH265" s="29"/>
      <c r="DWI265" s="29"/>
      <c r="DWJ265" s="29"/>
      <c r="DWK265" s="29"/>
      <c r="DWL265" s="29"/>
      <c r="DWM265" s="29"/>
      <c r="DWN265" s="29"/>
      <c r="DWO265" s="29"/>
      <c r="DWP265" s="29"/>
      <c r="DWQ265" s="29"/>
      <c r="DWR265" s="29"/>
      <c r="DWS265" s="29"/>
      <c r="DWT265" s="29"/>
      <c r="DWU265" s="29"/>
      <c r="DWV265" s="29"/>
      <c r="DWW265" s="29"/>
      <c r="DWX265" s="29"/>
      <c r="DWY265" s="29"/>
      <c r="DWZ265" s="29"/>
      <c r="DXA265" s="29"/>
      <c r="DXB265" s="29"/>
      <c r="DXC265" s="29"/>
      <c r="DXD265" s="29"/>
      <c r="DXE265" s="29"/>
      <c r="DXF265" s="29"/>
      <c r="DXG265" s="29"/>
      <c r="DXH265" s="29"/>
      <c r="DXI265" s="29"/>
      <c r="DXJ265" s="29"/>
      <c r="DXK265" s="29"/>
      <c r="DXL265" s="29"/>
      <c r="DXM265" s="29"/>
      <c r="DXN265" s="29"/>
      <c r="DXO265" s="29"/>
      <c r="DXP265" s="29"/>
      <c r="DXQ265" s="29"/>
      <c r="DXR265" s="29"/>
      <c r="DXS265" s="29"/>
      <c r="DXT265" s="29"/>
      <c r="DXU265" s="29"/>
      <c r="DXV265" s="29"/>
      <c r="DXW265" s="29"/>
      <c r="DXX265" s="29"/>
      <c r="DXY265" s="29"/>
      <c r="DXZ265" s="29"/>
      <c r="DYA265" s="29"/>
      <c r="DYB265" s="29"/>
      <c r="DYC265" s="29"/>
      <c r="DYD265" s="29"/>
      <c r="DYE265" s="29"/>
      <c r="DYF265" s="29"/>
      <c r="DYG265" s="29"/>
      <c r="DYH265" s="29"/>
      <c r="DYI265" s="29"/>
      <c r="DYJ265" s="29"/>
      <c r="DYK265" s="29"/>
      <c r="DYL265" s="29"/>
      <c r="DYM265" s="29"/>
      <c r="DYN265" s="29"/>
      <c r="DYO265" s="29"/>
      <c r="DYP265" s="29"/>
      <c r="DYQ265" s="29"/>
      <c r="DYR265" s="29"/>
      <c r="DYS265" s="29"/>
      <c r="DYT265" s="29"/>
      <c r="DYU265" s="29"/>
      <c r="DYV265" s="29"/>
      <c r="DYW265" s="29"/>
      <c r="DYX265" s="29"/>
      <c r="DYY265" s="29"/>
      <c r="DYZ265" s="29"/>
      <c r="DZA265" s="29"/>
      <c r="DZB265" s="29"/>
      <c r="DZC265" s="29"/>
      <c r="DZD265" s="29"/>
      <c r="DZE265" s="29"/>
      <c r="DZF265" s="29"/>
      <c r="DZG265" s="29"/>
      <c r="DZH265" s="29"/>
      <c r="DZI265" s="29"/>
      <c r="DZJ265" s="29"/>
      <c r="DZK265" s="29"/>
      <c r="DZL265" s="29"/>
      <c r="DZM265" s="29"/>
      <c r="DZN265" s="29"/>
      <c r="DZO265" s="29"/>
      <c r="DZP265" s="29"/>
      <c r="DZQ265" s="29"/>
      <c r="DZR265" s="29"/>
      <c r="DZS265" s="29"/>
      <c r="DZT265" s="29"/>
      <c r="DZU265" s="29"/>
      <c r="DZV265" s="29"/>
      <c r="DZW265" s="29"/>
      <c r="DZX265" s="29"/>
      <c r="DZY265" s="29"/>
      <c r="DZZ265" s="29"/>
      <c r="EAA265" s="29"/>
      <c r="EAB265" s="29"/>
      <c r="EAC265" s="29"/>
      <c r="EAD265" s="29"/>
      <c r="EAE265" s="29"/>
      <c r="EAF265" s="29"/>
      <c r="EAG265" s="29"/>
      <c r="EAH265" s="29"/>
      <c r="EAI265" s="29"/>
      <c r="EAJ265" s="29"/>
      <c r="EAK265" s="29"/>
      <c r="EAL265" s="29"/>
      <c r="EAM265" s="29"/>
      <c r="EAN265" s="29"/>
      <c r="EAO265" s="29"/>
      <c r="EAP265" s="29"/>
      <c r="EAQ265" s="29"/>
      <c r="EAR265" s="29"/>
      <c r="EAS265" s="29"/>
      <c r="EAT265" s="29"/>
      <c r="EAU265" s="29"/>
      <c r="EAV265" s="29"/>
      <c r="EAW265" s="29"/>
      <c r="EAX265" s="29"/>
      <c r="EAY265" s="29"/>
      <c r="EAZ265" s="29"/>
      <c r="EBA265" s="29"/>
      <c r="EBB265" s="29"/>
      <c r="EBC265" s="29"/>
      <c r="EBD265" s="29"/>
      <c r="EBE265" s="29"/>
      <c r="EBF265" s="29"/>
      <c r="EBG265" s="29"/>
      <c r="EBH265" s="29"/>
      <c r="EBI265" s="29"/>
      <c r="EBJ265" s="29"/>
      <c r="EBK265" s="29"/>
      <c r="EBL265" s="29"/>
      <c r="EBM265" s="29"/>
      <c r="EBN265" s="29"/>
      <c r="EBO265" s="29"/>
      <c r="EBP265" s="29"/>
      <c r="EBQ265" s="29"/>
      <c r="EBR265" s="29"/>
      <c r="EBS265" s="29"/>
      <c r="EBT265" s="29"/>
      <c r="EBU265" s="29"/>
      <c r="EBV265" s="29"/>
      <c r="EBW265" s="29"/>
      <c r="EBX265" s="29"/>
      <c r="EBY265" s="29"/>
      <c r="EBZ265" s="29"/>
      <c r="ECA265" s="29"/>
      <c r="ECB265" s="29"/>
      <c r="ECC265" s="29"/>
      <c r="ECD265" s="29"/>
      <c r="ECE265" s="29"/>
      <c r="ECF265" s="29"/>
      <c r="ECG265" s="29"/>
      <c r="ECH265" s="29"/>
      <c r="ECI265" s="29"/>
      <c r="ECJ265" s="29"/>
      <c r="ECK265" s="29"/>
      <c r="ECL265" s="29"/>
      <c r="ECM265" s="29"/>
      <c r="ECN265" s="29"/>
      <c r="ECO265" s="29"/>
      <c r="ECP265" s="29"/>
      <c r="ECQ265" s="29"/>
      <c r="ECR265" s="29"/>
      <c r="ECS265" s="29"/>
      <c r="ECT265" s="29"/>
      <c r="ECU265" s="29"/>
      <c r="ECV265" s="29"/>
      <c r="ECW265" s="29"/>
      <c r="ECX265" s="29"/>
      <c r="ECY265" s="29"/>
      <c r="ECZ265" s="29"/>
      <c r="EDA265" s="29"/>
      <c r="EDB265" s="29"/>
      <c r="EDC265" s="29"/>
      <c r="EDD265" s="29"/>
      <c r="EDE265" s="29"/>
      <c r="EDF265" s="29"/>
      <c r="EDG265" s="29"/>
      <c r="EDH265" s="29"/>
      <c r="EDI265" s="29"/>
      <c r="EDJ265" s="29"/>
      <c r="EDK265" s="29"/>
      <c r="EDL265" s="29"/>
      <c r="EDM265" s="29"/>
      <c r="EDN265" s="29"/>
      <c r="EDO265" s="29"/>
      <c r="EDP265" s="29"/>
      <c r="EDQ265" s="29"/>
      <c r="EDR265" s="29"/>
      <c r="EDS265" s="29"/>
      <c r="EDT265" s="29"/>
      <c r="EDU265" s="29"/>
      <c r="EDV265" s="29"/>
      <c r="EDW265" s="29"/>
      <c r="EDX265" s="29"/>
      <c r="EDY265" s="29"/>
      <c r="EDZ265" s="29"/>
      <c r="EEA265" s="29"/>
      <c r="EEB265" s="29"/>
      <c r="EEC265" s="29"/>
      <c r="EED265" s="29"/>
      <c r="EEE265" s="29"/>
      <c r="EEF265" s="29"/>
      <c r="EEG265" s="29"/>
      <c r="EEH265" s="29"/>
      <c r="EEI265" s="29"/>
      <c r="EEJ265" s="29"/>
      <c r="EEK265" s="29"/>
      <c r="EEL265" s="29"/>
      <c r="EEM265" s="29"/>
      <c r="EEN265" s="29"/>
      <c r="EEO265" s="29"/>
      <c r="EEP265" s="29"/>
      <c r="EEQ265" s="29"/>
      <c r="EER265" s="29"/>
      <c r="EES265" s="29"/>
      <c r="EET265" s="29"/>
      <c r="EEU265" s="29"/>
      <c r="EEV265" s="29"/>
      <c r="EEW265" s="29"/>
      <c r="EEX265" s="29"/>
      <c r="EEY265" s="29"/>
      <c r="EEZ265" s="29"/>
      <c r="EFA265" s="29"/>
      <c r="EFB265" s="29"/>
      <c r="EFC265" s="29"/>
      <c r="EFD265" s="29"/>
      <c r="EFE265" s="29"/>
      <c r="EFF265" s="29"/>
      <c r="EFG265" s="29"/>
      <c r="EFH265" s="29"/>
      <c r="EFI265" s="29"/>
      <c r="EFJ265" s="29"/>
      <c r="EFK265" s="29"/>
      <c r="EFL265" s="29"/>
      <c r="EFM265" s="29"/>
      <c r="EFN265" s="29"/>
      <c r="EFO265" s="29"/>
      <c r="EFP265" s="29"/>
      <c r="EFQ265" s="29"/>
      <c r="EFR265" s="29"/>
      <c r="EFS265" s="29"/>
      <c r="EFT265" s="29"/>
      <c r="EFU265" s="29"/>
      <c r="EFV265" s="29"/>
      <c r="EFW265" s="29"/>
      <c r="EFX265" s="29"/>
      <c r="EFY265" s="29"/>
      <c r="EFZ265" s="29"/>
      <c r="EGA265" s="29"/>
      <c r="EGB265" s="29"/>
      <c r="EGC265" s="29"/>
      <c r="EGD265" s="29"/>
      <c r="EGE265" s="29"/>
      <c r="EGF265" s="29"/>
      <c r="EGG265" s="29"/>
      <c r="EGH265" s="29"/>
      <c r="EGI265" s="29"/>
      <c r="EGJ265" s="29"/>
      <c r="EGK265" s="29"/>
      <c r="EGL265" s="29"/>
      <c r="EGM265" s="29"/>
      <c r="EGN265" s="29"/>
      <c r="EGO265" s="29"/>
      <c r="EGP265" s="29"/>
      <c r="EGQ265" s="29"/>
      <c r="EGR265" s="29"/>
      <c r="EGS265" s="29"/>
      <c r="EGT265" s="29"/>
      <c r="EGU265" s="29"/>
      <c r="EGV265" s="29"/>
      <c r="EGW265" s="29"/>
      <c r="EGX265" s="29"/>
      <c r="EGY265" s="29"/>
      <c r="EGZ265" s="29"/>
      <c r="EHA265" s="29"/>
      <c r="EHB265" s="29"/>
      <c r="EHC265" s="29"/>
      <c r="EHD265" s="29"/>
      <c r="EHE265" s="29"/>
      <c r="EHF265" s="29"/>
      <c r="EHG265" s="29"/>
      <c r="EHH265" s="29"/>
      <c r="EHI265" s="29"/>
      <c r="EHJ265" s="29"/>
      <c r="EHK265" s="29"/>
      <c r="EHL265" s="29"/>
      <c r="EHM265" s="29"/>
      <c r="EHN265" s="29"/>
      <c r="EHO265" s="29"/>
      <c r="EHP265" s="29"/>
      <c r="EHQ265" s="29"/>
      <c r="EHR265" s="29"/>
      <c r="EHS265" s="29"/>
      <c r="EHT265" s="29"/>
      <c r="EHU265" s="29"/>
      <c r="EHV265" s="29"/>
      <c r="EHW265" s="29"/>
      <c r="EHX265" s="29"/>
      <c r="EHY265" s="29"/>
      <c r="EHZ265" s="29"/>
      <c r="EIA265" s="29"/>
      <c r="EIB265" s="29"/>
      <c r="EIC265" s="29"/>
      <c r="EID265" s="29"/>
      <c r="EIE265" s="29"/>
      <c r="EIF265" s="29"/>
      <c r="EIG265" s="29"/>
      <c r="EIH265" s="29"/>
      <c r="EII265" s="29"/>
      <c r="EIJ265" s="29"/>
      <c r="EIK265" s="29"/>
      <c r="EIL265" s="29"/>
      <c r="EIM265" s="29"/>
      <c r="EIN265" s="29"/>
      <c r="EIO265" s="29"/>
      <c r="EIP265" s="29"/>
      <c r="EIQ265" s="29"/>
      <c r="EIR265" s="29"/>
      <c r="EIS265" s="29"/>
      <c r="EIT265" s="29"/>
      <c r="EIU265" s="29"/>
      <c r="EIV265" s="29"/>
      <c r="EIW265" s="29"/>
      <c r="EIX265" s="29"/>
      <c r="EIY265" s="29"/>
      <c r="EIZ265" s="29"/>
      <c r="EJA265" s="29"/>
      <c r="EJB265" s="29"/>
      <c r="EJC265" s="29"/>
      <c r="EJD265" s="29"/>
      <c r="EJE265" s="29"/>
      <c r="EJF265" s="29"/>
      <c r="EJG265" s="29"/>
      <c r="EJH265" s="29"/>
      <c r="EJI265" s="29"/>
      <c r="EJJ265" s="29"/>
      <c r="EJK265" s="29"/>
      <c r="EJL265" s="29"/>
      <c r="EJM265" s="29"/>
      <c r="EJN265" s="29"/>
      <c r="EJO265" s="29"/>
      <c r="EJP265" s="29"/>
      <c r="EJQ265" s="29"/>
      <c r="EJR265" s="29"/>
      <c r="EJS265" s="29"/>
      <c r="EJT265" s="29"/>
      <c r="EJU265" s="29"/>
      <c r="EJV265" s="29"/>
      <c r="EJW265" s="29"/>
      <c r="EJX265" s="29"/>
      <c r="EJY265" s="29"/>
      <c r="EJZ265" s="29"/>
      <c r="EKA265" s="29"/>
      <c r="EKB265" s="29"/>
      <c r="EKC265" s="29"/>
      <c r="EKD265" s="29"/>
      <c r="EKE265" s="29"/>
      <c r="EKF265" s="29"/>
      <c r="EKG265" s="29"/>
      <c r="EKH265" s="29"/>
      <c r="EKI265" s="29"/>
      <c r="EKJ265" s="29"/>
      <c r="EKK265" s="29"/>
      <c r="EKL265" s="29"/>
      <c r="EKM265" s="29"/>
      <c r="EKN265" s="29"/>
      <c r="EKO265" s="29"/>
      <c r="EKP265" s="29"/>
      <c r="EKQ265" s="29"/>
      <c r="EKR265" s="29"/>
      <c r="EKS265" s="29"/>
      <c r="EKT265" s="29"/>
      <c r="EKU265" s="29"/>
      <c r="EKV265" s="29"/>
      <c r="EKW265" s="29"/>
      <c r="EKX265" s="29"/>
      <c r="EKY265" s="29"/>
      <c r="EKZ265" s="29"/>
      <c r="ELA265" s="29"/>
      <c r="ELB265" s="29"/>
      <c r="ELC265" s="29"/>
      <c r="ELD265" s="29"/>
      <c r="ELE265" s="29"/>
      <c r="ELF265" s="29"/>
      <c r="ELG265" s="29"/>
      <c r="ELH265" s="29"/>
      <c r="ELI265" s="29"/>
      <c r="ELJ265" s="29"/>
      <c r="ELK265" s="29"/>
      <c r="ELL265" s="29"/>
      <c r="ELM265" s="29"/>
      <c r="ELN265" s="29"/>
      <c r="ELO265" s="29"/>
      <c r="ELP265" s="29"/>
      <c r="ELQ265" s="29"/>
      <c r="ELR265" s="29"/>
      <c r="ELS265" s="29"/>
      <c r="ELT265" s="29"/>
      <c r="ELU265" s="29"/>
      <c r="ELV265" s="29"/>
      <c r="ELW265" s="29"/>
      <c r="ELX265" s="29"/>
      <c r="ELY265" s="29"/>
      <c r="ELZ265" s="29"/>
      <c r="EMA265" s="29"/>
      <c r="EMB265" s="29"/>
      <c r="EMC265" s="29"/>
      <c r="EMD265" s="29"/>
      <c r="EME265" s="29"/>
      <c r="EMF265" s="29"/>
      <c r="EMG265" s="29"/>
      <c r="EMH265" s="29"/>
      <c r="EMI265" s="29"/>
      <c r="EMJ265" s="29"/>
      <c r="EMK265" s="29"/>
      <c r="EML265" s="29"/>
      <c r="EMM265" s="29"/>
      <c r="EMN265" s="29"/>
      <c r="EMO265" s="29"/>
      <c r="EMP265" s="29"/>
      <c r="EMQ265" s="29"/>
      <c r="EMR265" s="29"/>
      <c r="EMS265" s="29"/>
      <c r="EMT265" s="29"/>
      <c r="EMU265" s="29"/>
      <c r="EMV265" s="29"/>
      <c r="EMW265" s="29"/>
      <c r="EMX265" s="29"/>
      <c r="EMY265" s="29"/>
      <c r="EMZ265" s="29"/>
      <c r="ENA265" s="29"/>
      <c r="ENB265" s="29"/>
      <c r="ENC265" s="29"/>
      <c r="END265" s="29"/>
      <c r="ENE265" s="29"/>
      <c r="ENF265" s="29"/>
      <c r="ENG265" s="29"/>
      <c r="ENH265" s="29"/>
      <c r="ENI265" s="29"/>
      <c r="ENJ265" s="29"/>
      <c r="ENK265" s="29"/>
      <c r="ENL265" s="29"/>
      <c r="ENM265" s="29"/>
      <c r="ENN265" s="29"/>
      <c r="ENO265" s="29"/>
      <c r="ENP265" s="29"/>
      <c r="ENQ265" s="29"/>
      <c r="ENR265" s="29"/>
      <c r="ENS265" s="29"/>
      <c r="ENT265" s="29"/>
      <c r="ENU265" s="29"/>
      <c r="ENV265" s="29"/>
      <c r="ENW265" s="29"/>
      <c r="ENX265" s="29"/>
      <c r="ENY265" s="29"/>
      <c r="ENZ265" s="29"/>
      <c r="EOA265" s="29"/>
      <c r="EOB265" s="29"/>
      <c r="EOC265" s="29"/>
      <c r="EOD265" s="29"/>
      <c r="EOE265" s="29"/>
      <c r="EOF265" s="29"/>
      <c r="EOG265" s="29"/>
      <c r="EOH265" s="29"/>
      <c r="EOI265" s="29"/>
      <c r="EOJ265" s="29"/>
      <c r="EOK265" s="29"/>
      <c r="EOL265" s="29"/>
      <c r="EOM265" s="29"/>
      <c r="EON265" s="29"/>
      <c r="EOO265" s="29"/>
      <c r="EOP265" s="29"/>
      <c r="EOQ265" s="29"/>
      <c r="EOR265" s="29"/>
      <c r="EOS265" s="29"/>
      <c r="EOT265" s="29"/>
      <c r="EOU265" s="29"/>
      <c r="EOV265" s="29"/>
      <c r="EOW265" s="29"/>
      <c r="EOX265" s="29"/>
      <c r="EOY265" s="29"/>
      <c r="EOZ265" s="29"/>
      <c r="EPA265" s="29"/>
      <c r="EPB265" s="29"/>
      <c r="EPC265" s="29"/>
      <c r="EPD265" s="29"/>
      <c r="EPE265" s="29"/>
      <c r="EPF265" s="29"/>
      <c r="EPG265" s="29"/>
      <c r="EPH265" s="29"/>
      <c r="EPI265" s="29"/>
      <c r="EPJ265" s="29"/>
      <c r="EPK265" s="29"/>
      <c r="EPL265" s="29"/>
      <c r="EPM265" s="29"/>
      <c r="EPN265" s="29"/>
      <c r="EPO265" s="29"/>
      <c r="EPP265" s="29"/>
      <c r="EPQ265" s="29"/>
      <c r="EPR265" s="29"/>
      <c r="EPS265" s="29"/>
      <c r="EPT265" s="29"/>
      <c r="EPU265" s="29"/>
      <c r="EPV265" s="29"/>
      <c r="EPW265" s="29"/>
      <c r="EPX265" s="29"/>
      <c r="EPY265" s="29"/>
      <c r="EPZ265" s="29"/>
      <c r="EQA265" s="29"/>
      <c r="EQB265" s="29"/>
      <c r="EQC265" s="29"/>
      <c r="EQD265" s="29"/>
      <c r="EQE265" s="29"/>
      <c r="EQF265" s="29"/>
      <c r="EQG265" s="29"/>
      <c r="EQH265" s="29"/>
      <c r="EQI265" s="29"/>
      <c r="EQJ265" s="29"/>
      <c r="EQK265" s="29"/>
      <c r="EQL265" s="29"/>
      <c r="EQM265" s="29"/>
      <c r="EQN265" s="29"/>
      <c r="EQO265" s="29"/>
      <c r="EQP265" s="29"/>
      <c r="EQQ265" s="29"/>
      <c r="EQR265" s="29"/>
      <c r="EQS265" s="29"/>
      <c r="EQT265" s="29"/>
      <c r="EQU265" s="29"/>
      <c r="EQV265" s="29"/>
      <c r="EQW265" s="29"/>
      <c r="EQX265" s="29"/>
      <c r="EQY265" s="29"/>
      <c r="EQZ265" s="29"/>
      <c r="ERA265" s="29"/>
      <c r="ERB265" s="29"/>
      <c r="ERC265" s="29"/>
      <c r="ERD265" s="29"/>
      <c r="ERE265" s="29"/>
      <c r="ERF265" s="29"/>
      <c r="ERG265" s="29"/>
      <c r="ERH265" s="29"/>
      <c r="ERI265" s="29"/>
      <c r="ERJ265" s="29"/>
      <c r="ERK265" s="29"/>
      <c r="ERL265" s="29"/>
      <c r="ERM265" s="29"/>
      <c r="ERN265" s="29"/>
      <c r="ERO265" s="29"/>
      <c r="ERP265" s="29"/>
      <c r="ERQ265" s="29"/>
      <c r="ERR265" s="29"/>
      <c r="ERS265" s="29"/>
      <c r="ERT265" s="29"/>
      <c r="ERU265" s="29"/>
      <c r="ERV265" s="29"/>
      <c r="ERW265" s="29"/>
      <c r="ERX265" s="29"/>
      <c r="ERY265" s="29"/>
      <c r="ERZ265" s="29"/>
      <c r="ESA265" s="29"/>
      <c r="ESB265" s="29"/>
      <c r="ESC265" s="29"/>
      <c r="ESD265" s="29"/>
      <c r="ESE265" s="29"/>
      <c r="ESF265" s="29"/>
      <c r="ESG265" s="29"/>
      <c r="ESH265" s="29"/>
      <c r="ESI265" s="29"/>
      <c r="ESJ265" s="29"/>
      <c r="ESK265" s="29"/>
      <c r="ESL265" s="29"/>
      <c r="ESM265" s="29"/>
      <c r="ESN265" s="29"/>
      <c r="ESO265" s="29"/>
      <c r="ESP265" s="29"/>
      <c r="ESQ265" s="29"/>
      <c r="ESR265" s="29"/>
      <c r="ESS265" s="29"/>
      <c r="EST265" s="29"/>
      <c r="ESU265" s="29"/>
      <c r="ESV265" s="29"/>
      <c r="ESW265" s="29"/>
      <c r="ESX265" s="29"/>
      <c r="ESY265" s="29"/>
      <c r="ESZ265" s="29"/>
      <c r="ETA265" s="29"/>
      <c r="ETB265" s="29"/>
      <c r="ETC265" s="29"/>
      <c r="ETD265" s="29"/>
      <c r="ETE265" s="29"/>
      <c r="ETF265" s="29"/>
      <c r="ETG265" s="29"/>
      <c r="ETH265" s="29"/>
      <c r="ETI265" s="29"/>
      <c r="ETJ265" s="29"/>
      <c r="ETK265" s="29"/>
      <c r="ETL265" s="29"/>
      <c r="ETM265" s="29"/>
      <c r="ETN265" s="29"/>
      <c r="ETO265" s="29"/>
      <c r="ETP265" s="29"/>
      <c r="ETQ265" s="29"/>
      <c r="ETR265" s="29"/>
      <c r="ETS265" s="29"/>
      <c r="ETT265" s="29"/>
      <c r="ETU265" s="29"/>
      <c r="ETV265" s="29"/>
      <c r="ETW265" s="29"/>
      <c r="ETX265" s="29"/>
      <c r="ETY265" s="29"/>
      <c r="ETZ265" s="29"/>
      <c r="EUA265" s="29"/>
      <c r="EUB265" s="29"/>
      <c r="EUC265" s="29"/>
      <c r="EUD265" s="29"/>
      <c r="EUE265" s="29"/>
      <c r="EUF265" s="29"/>
      <c r="EUG265" s="29"/>
      <c r="EUH265" s="29"/>
      <c r="EUI265" s="29"/>
      <c r="EUJ265" s="29"/>
      <c r="EUK265" s="29"/>
      <c r="EUL265" s="29"/>
      <c r="EUM265" s="29"/>
      <c r="EUN265" s="29"/>
      <c r="EUO265" s="29"/>
      <c r="EUP265" s="29"/>
      <c r="EUQ265" s="29"/>
      <c r="EUR265" s="29"/>
      <c r="EUS265" s="29"/>
      <c r="EUT265" s="29"/>
      <c r="EUU265" s="29"/>
      <c r="EUV265" s="29"/>
      <c r="EUW265" s="29"/>
      <c r="EUX265" s="29"/>
      <c r="EUY265" s="29"/>
      <c r="EUZ265" s="29"/>
      <c r="EVA265" s="29"/>
      <c r="EVB265" s="29"/>
      <c r="EVC265" s="29"/>
      <c r="EVD265" s="29"/>
      <c r="EVE265" s="29"/>
      <c r="EVF265" s="29"/>
      <c r="EVG265" s="29"/>
      <c r="EVH265" s="29"/>
      <c r="EVI265" s="29"/>
      <c r="EVJ265" s="29"/>
      <c r="EVK265" s="29"/>
      <c r="EVL265" s="29"/>
      <c r="EVM265" s="29"/>
      <c r="EVN265" s="29"/>
      <c r="EVO265" s="29"/>
      <c r="EVP265" s="29"/>
      <c r="EVQ265" s="29"/>
      <c r="EVR265" s="29"/>
      <c r="EVS265" s="29"/>
      <c r="EVT265" s="29"/>
      <c r="EVU265" s="29"/>
      <c r="EVV265" s="29"/>
      <c r="EVW265" s="29"/>
      <c r="EVX265" s="29"/>
      <c r="EVY265" s="29"/>
      <c r="EVZ265" s="29"/>
      <c r="EWA265" s="29"/>
      <c r="EWB265" s="29"/>
      <c r="EWC265" s="29"/>
      <c r="EWD265" s="29"/>
      <c r="EWE265" s="29"/>
      <c r="EWF265" s="29"/>
      <c r="EWG265" s="29"/>
      <c r="EWH265" s="29"/>
      <c r="EWI265" s="29"/>
      <c r="EWJ265" s="29"/>
      <c r="EWK265" s="29"/>
      <c r="EWL265" s="29"/>
      <c r="EWM265" s="29"/>
      <c r="EWN265" s="29"/>
      <c r="EWO265" s="29"/>
      <c r="EWP265" s="29"/>
      <c r="EWQ265" s="29"/>
      <c r="EWR265" s="29"/>
      <c r="EWS265" s="29"/>
      <c r="EWT265" s="29"/>
      <c r="EWU265" s="29"/>
      <c r="EWV265" s="29"/>
      <c r="EWW265" s="29"/>
      <c r="EWX265" s="29"/>
      <c r="EWY265" s="29"/>
      <c r="EWZ265" s="29"/>
      <c r="EXA265" s="29"/>
      <c r="EXB265" s="29"/>
      <c r="EXC265" s="29"/>
      <c r="EXD265" s="29"/>
      <c r="EXE265" s="29"/>
      <c r="EXF265" s="29"/>
      <c r="EXG265" s="29"/>
      <c r="EXH265" s="29"/>
      <c r="EXI265" s="29"/>
      <c r="EXJ265" s="29"/>
      <c r="EXK265" s="29"/>
      <c r="EXL265" s="29"/>
      <c r="EXM265" s="29"/>
      <c r="EXN265" s="29"/>
      <c r="EXO265" s="29"/>
      <c r="EXP265" s="29"/>
      <c r="EXQ265" s="29"/>
      <c r="EXR265" s="29"/>
      <c r="EXS265" s="29"/>
      <c r="EXT265" s="29"/>
      <c r="EXU265" s="29"/>
      <c r="EXV265" s="29"/>
      <c r="EXW265" s="29"/>
      <c r="EXX265" s="29"/>
      <c r="EXY265" s="29"/>
      <c r="EXZ265" s="29"/>
      <c r="EYA265" s="29"/>
      <c r="EYB265" s="29"/>
      <c r="EYC265" s="29"/>
      <c r="EYD265" s="29"/>
      <c r="EYE265" s="29"/>
      <c r="EYF265" s="29"/>
      <c r="EYG265" s="29"/>
      <c r="EYH265" s="29"/>
      <c r="EYI265" s="29"/>
      <c r="EYJ265" s="29"/>
      <c r="EYK265" s="29"/>
      <c r="EYL265" s="29"/>
      <c r="EYM265" s="29"/>
      <c r="EYN265" s="29"/>
      <c r="EYO265" s="29"/>
      <c r="EYP265" s="29"/>
      <c r="EYQ265" s="29"/>
      <c r="EYR265" s="29"/>
      <c r="EYS265" s="29"/>
      <c r="EYT265" s="29"/>
      <c r="EYU265" s="29"/>
      <c r="EYV265" s="29"/>
      <c r="EYW265" s="29"/>
      <c r="EYX265" s="29"/>
      <c r="EYY265" s="29"/>
      <c r="EYZ265" s="29"/>
      <c r="EZA265" s="29"/>
      <c r="EZB265" s="29"/>
      <c r="EZC265" s="29"/>
      <c r="EZD265" s="29"/>
      <c r="EZE265" s="29"/>
      <c r="EZF265" s="29"/>
      <c r="EZG265" s="29"/>
      <c r="EZH265" s="29"/>
      <c r="EZI265" s="29"/>
      <c r="EZJ265" s="29"/>
      <c r="EZK265" s="29"/>
      <c r="EZL265" s="29"/>
      <c r="EZM265" s="29"/>
      <c r="EZN265" s="29"/>
      <c r="EZO265" s="29"/>
      <c r="EZP265" s="29"/>
      <c r="EZQ265" s="29"/>
      <c r="EZR265" s="29"/>
      <c r="EZS265" s="29"/>
      <c r="EZT265" s="29"/>
      <c r="EZU265" s="29"/>
      <c r="EZV265" s="29"/>
      <c r="EZW265" s="29"/>
      <c r="EZX265" s="29"/>
      <c r="EZY265" s="29"/>
      <c r="EZZ265" s="29"/>
      <c r="FAA265" s="29"/>
      <c r="FAB265" s="29"/>
      <c r="FAC265" s="29"/>
      <c r="FAD265" s="29"/>
      <c r="FAE265" s="29"/>
      <c r="FAF265" s="29"/>
      <c r="FAG265" s="29"/>
      <c r="FAH265" s="29"/>
      <c r="FAI265" s="29"/>
      <c r="FAJ265" s="29"/>
      <c r="FAK265" s="29"/>
      <c r="FAL265" s="29"/>
      <c r="FAM265" s="29"/>
      <c r="FAN265" s="29"/>
      <c r="FAO265" s="29"/>
      <c r="FAP265" s="29"/>
      <c r="FAQ265" s="29"/>
      <c r="FAR265" s="29"/>
      <c r="FAS265" s="29"/>
      <c r="FAT265" s="29"/>
      <c r="FAU265" s="29"/>
      <c r="FAV265" s="29"/>
      <c r="FAW265" s="29"/>
      <c r="FAX265" s="29"/>
      <c r="FAY265" s="29"/>
      <c r="FAZ265" s="29"/>
      <c r="FBA265" s="29"/>
      <c r="FBB265" s="29"/>
      <c r="FBC265" s="29"/>
      <c r="FBD265" s="29"/>
      <c r="FBE265" s="29"/>
      <c r="FBF265" s="29"/>
      <c r="FBG265" s="29"/>
      <c r="FBH265" s="29"/>
      <c r="FBI265" s="29"/>
      <c r="FBJ265" s="29"/>
      <c r="FBK265" s="29"/>
      <c r="FBL265" s="29"/>
      <c r="FBM265" s="29"/>
      <c r="FBN265" s="29"/>
      <c r="FBO265" s="29"/>
      <c r="FBP265" s="29"/>
      <c r="FBQ265" s="29"/>
      <c r="FBR265" s="29"/>
      <c r="FBS265" s="29"/>
      <c r="FBT265" s="29"/>
      <c r="FBU265" s="29"/>
      <c r="FBV265" s="29"/>
      <c r="FBW265" s="29"/>
      <c r="FBX265" s="29"/>
      <c r="FBY265" s="29"/>
      <c r="FBZ265" s="29"/>
      <c r="FCA265" s="29"/>
      <c r="FCB265" s="29"/>
      <c r="FCC265" s="29"/>
      <c r="FCD265" s="29"/>
      <c r="FCE265" s="29"/>
      <c r="FCF265" s="29"/>
      <c r="FCG265" s="29"/>
      <c r="FCH265" s="29"/>
      <c r="FCI265" s="29"/>
      <c r="FCJ265" s="29"/>
      <c r="FCK265" s="29"/>
      <c r="FCL265" s="29"/>
      <c r="FCM265" s="29"/>
      <c r="FCN265" s="29"/>
      <c r="FCO265" s="29"/>
      <c r="FCP265" s="29"/>
      <c r="FCQ265" s="29"/>
      <c r="FCR265" s="29"/>
      <c r="FCS265" s="29"/>
      <c r="FCT265" s="29"/>
      <c r="FCU265" s="29"/>
      <c r="FCV265" s="29"/>
      <c r="FCW265" s="29"/>
      <c r="FCX265" s="29"/>
      <c r="FCY265" s="29"/>
      <c r="FCZ265" s="29"/>
      <c r="FDA265" s="29"/>
      <c r="FDB265" s="29"/>
      <c r="FDC265" s="29"/>
      <c r="FDD265" s="29"/>
      <c r="FDE265" s="29"/>
      <c r="FDF265" s="29"/>
      <c r="FDG265" s="29"/>
      <c r="FDH265" s="29"/>
      <c r="FDI265" s="29"/>
      <c r="FDJ265" s="29"/>
      <c r="FDK265" s="29"/>
      <c r="FDL265" s="29"/>
      <c r="FDM265" s="29"/>
      <c r="FDN265" s="29"/>
      <c r="FDO265" s="29"/>
      <c r="FDP265" s="29"/>
      <c r="FDQ265" s="29"/>
      <c r="FDR265" s="29"/>
      <c r="FDS265" s="29"/>
      <c r="FDT265" s="29"/>
      <c r="FDU265" s="29"/>
      <c r="FDV265" s="29"/>
      <c r="FDW265" s="29"/>
      <c r="FDX265" s="29"/>
      <c r="FDY265" s="29"/>
      <c r="FDZ265" s="29"/>
      <c r="FEA265" s="29"/>
      <c r="FEB265" s="29"/>
      <c r="FEC265" s="29"/>
      <c r="FED265" s="29"/>
      <c r="FEE265" s="29"/>
      <c r="FEF265" s="29"/>
      <c r="FEG265" s="29"/>
      <c r="FEH265" s="29"/>
      <c r="FEI265" s="29"/>
      <c r="FEJ265" s="29"/>
      <c r="FEK265" s="29"/>
      <c r="FEL265" s="29"/>
      <c r="FEM265" s="29"/>
      <c r="FEN265" s="29"/>
      <c r="FEO265" s="29"/>
      <c r="FEP265" s="29"/>
      <c r="FEQ265" s="29"/>
      <c r="FER265" s="29"/>
      <c r="FES265" s="29"/>
      <c r="FET265" s="29"/>
      <c r="FEU265" s="29"/>
      <c r="FEV265" s="29"/>
      <c r="FEW265" s="29"/>
      <c r="FEX265" s="29"/>
      <c r="FEY265" s="29"/>
      <c r="FEZ265" s="29"/>
      <c r="FFA265" s="29"/>
      <c r="FFB265" s="29"/>
      <c r="FFC265" s="29"/>
      <c r="FFD265" s="29"/>
      <c r="FFE265" s="29"/>
      <c r="FFF265" s="29"/>
      <c r="FFG265" s="29"/>
      <c r="FFH265" s="29"/>
      <c r="FFI265" s="29"/>
      <c r="FFJ265" s="29"/>
      <c r="FFK265" s="29"/>
      <c r="FFL265" s="29"/>
      <c r="FFM265" s="29"/>
      <c r="FFN265" s="29"/>
      <c r="FFO265" s="29"/>
      <c r="FFP265" s="29"/>
      <c r="FFQ265" s="29"/>
      <c r="FFR265" s="29"/>
      <c r="FFS265" s="29"/>
      <c r="FFT265" s="29"/>
      <c r="FFU265" s="29"/>
      <c r="FFV265" s="29"/>
      <c r="FFW265" s="29"/>
      <c r="FFX265" s="29"/>
      <c r="FFY265" s="29"/>
      <c r="FFZ265" s="29"/>
      <c r="FGA265" s="29"/>
      <c r="FGB265" s="29"/>
      <c r="FGC265" s="29"/>
      <c r="FGD265" s="29"/>
      <c r="FGE265" s="29"/>
      <c r="FGF265" s="29"/>
      <c r="FGG265" s="29"/>
      <c r="FGH265" s="29"/>
      <c r="FGI265" s="29"/>
      <c r="FGJ265" s="29"/>
      <c r="FGK265" s="29"/>
      <c r="FGL265" s="29"/>
      <c r="FGM265" s="29"/>
      <c r="FGN265" s="29"/>
      <c r="FGO265" s="29"/>
      <c r="FGP265" s="29"/>
      <c r="FGQ265" s="29"/>
      <c r="FGR265" s="29"/>
      <c r="FGS265" s="29"/>
      <c r="FGT265" s="29"/>
      <c r="FGU265" s="29"/>
      <c r="FGV265" s="29"/>
      <c r="FGW265" s="29"/>
      <c r="FGX265" s="29"/>
      <c r="FGY265" s="29"/>
      <c r="FGZ265" s="29"/>
      <c r="FHA265" s="29"/>
      <c r="FHB265" s="29"/>
      <c r="FHC265" s="29"/>
      <c r="FHD265" s="29"/>
      <c r="FHE265" s="29"/>
      <c r="FHF265" s="29"/>
      <c r="FHG265" s="29"/>
      <c r="FHH265" s="29"/>
      <c r="FHI265" s="29"/>
      <c r="FHJ265" s="29"/>
      <c r="FHK265" s="29"/>
      <c r="FHL265" s="29"/>
      <c r="FHM265" s="29"/>
      <c r="FHN265" s="29"/>
      <c r="FHO265" s="29"/>
      <c r="FHP265" s="29"/>
      <c r="FHQ265" s="29"/>
      <c r="FHR265" s="29"/>
      <c r="FHS265" s="29"/>
      <c r="FHT265" s="29"/>
      <c r="FHU265" s="29"/>
      <c r="FHV265" s="29"/>
      <c r="FHW265" s="29"/>
      <c r="FHX265" s="29"/>
      <c r="FHY265" s="29"/>
      <c r="FHZ265" s="29"/>
      <c r="FIA265" s="29"/>
      <c r="FIB265" s="29"/>
      <c r="FIC265" s="29"/>
      <c r="FID265" s="29"/>
      <c r="FIE265" s="29"/>
      <c r="FIF265" s="29"/>
      <c r="FIG265" s="29"/>
      <c r="FIH265" s="29"/>
      <c r="FII265" s="29"/>
      <c r="FIJ265" s="29"/>
      <c r="FIK265" s="29"/>
      <c r="FIL265" s="29"/>
      <c r="FIM265" s="29"/>
      <c r="FIN265" s="29"/>
      <c r="FIO265" s="29"/>
      <c r="FIP265" s="29"/>
      <c r="FIQ265" s="29"/>
      <c r="FIR265" s="29"/>
      <c r="FIS265" s="29"/>
      <c r="FIT265" s="29"/>
      <c r="FIU265" s="29"/>
      <c r="FIV265" s="29"/>
      <c r="FIW265" s="29"/>
      <c r="FIX265" s="29"/>
      <c r="FIY265" s="29"/>
      <c r="FIZ265" s="29"/>
      <c r="FJA265" s="29"/>
      <c r="FJB265" s="29"/>
      <c r="FJC265" s="29"/>
      <c r="FJD265" s="29"/>
      <c r="FJE265" s="29"/>
      <c r="FJF265" s="29"/>
      <c r="FJG265" s="29"/>
      <c r="FJH265" s="29"/>
      <c r="FJI265" s="29"/>
      <c r="FJJ265" s="29"/>
      <c r="FJK265" s="29"/>
      <c r="FJL265" s="29"/>
      <c r="FJM265" s="29"/>
      <c r="FJN265" s="29"/>
      <c r="FJO265" s="29"/>
      <c r="FJP265" s="29"/>
      <c r="FJQ265" s="29"/>
      <c r="FJR265" s="29"/>
      <c r="FJS265" s="29"/>
      <c r="FJT265" s="29"/>
      <c r="FJU265" s="29"/>
      <c r="FJV265" s="29"/>
      <c r="FJW265" s="29"/>
      <c r="FJX265" s="29"/>
      <c r="FJY265" s="29"/>
      <c r="FJZ265" s="29"/>
      <c r="FKA265" s="29"/>
      <c r="FKB265" s="29"/>
      <c r="FKC265" s="29"/>
      <c r="FKD265" s="29"/>
      <c r="FKE265" s="29"/>
      <c r="FKF265" s="29"/>
      <c r="FKG265" s="29"/>
      <c r="FKH265" s="29"/>
      <c r="FKI265" s="29"/>
      <c r="FKJ265" s="29"/>
      <c r="FKK265" s="29"/>
      <c r="FKL265" s="29"/>
      <c r="FKM265" s="29"/>
      <c r="FKN265" s="29"/>
      <c r="FKO265" s="29"/>
      <c r="FKP265" s="29"/>
      <c r="FKQ265" s="29"/>
      <c r="FKR265" s="29"/>
      <c r="FKS265" s="29"/>
      <c r="FKT265" s="29"/>
      <c r="FKU265" s="29"/>
      <c r="FKV265" s="29"/>
      <c r="FKW265" s="29"/>
      <c r="FKX265" s="29"/>
      <c r="FKY265" s="29"/>
      <c r="FKZ265" s="29"/>
      <c r="FLA265" s="29"/>
      <c r="FLB265" s="29"/>
      <c r="FLC265" s="29"/>
      <c r="FLD265" s="29"/>
      <c r="FLE265" s="29"/>
      <c r="FLF265" s="29"/>
      <c r="FLG265" s="29"/>
      <c r="FLH265" s="29"/>
      <c r="FLI265" s="29"/>
      <c r="FLJ265" s="29"/>
      <c r="FLK265" s="29"/>
      <c r="FLL265" s="29"/>
      <c r="FLM265" s="29"/>
      <c r="FLN265" s="29"/>
      <c r="FLO265" s="29"/>
      <c r="FLP265" s="29"/>
      <c r="FLQ265" s="29"/>
      <c r="FLR265" s="29"/>
      <c r="FLS265" s="29"/>
      <c r="FLT265" s="29"/>
      <c r="FLU265" s="29"/>
      <c r="FLV265" s="29"/>
      <c r="FLW265" s="29"/>
      <c r="FLX265" s="29"/>
      <c r="FLY265" s="29"/>
      <c r="FLZ265" s="29"/>
      <c r="FMA265" s="29"/>
      <c r="FMB265" s="29"/>
      <c r="FMC265" s="29"/>
      <c r="FMD265" s="29"/>
      <c r="FME265" s="29"/>
      <c r="FMF265" s="29"/>
      <c r="FMG265" s="29"/>
      <c r="FMH265" s="29"/>
      <c r="FMI265" s="29"/>
      <c r="FMJ265" s="29"/>
      <c r="FMK265" s="29"/>
      <c r="FML265" s="29"/>
      <c r="FMM265" s="29"/>
      <c r="FMN265" s="29"/>
      <c r="FMO265" s="29"/>
      <c r="FMP265" s="29"/>
      <c r="FMQ265" s="29"/>
      <c r="FMR265" s="29"/>
      <c r="FMS265" s="29"/>
      <c r="FMT265" s="29"/>
      <c r="FMU265" s="29"/>
      <c r="FMV265" s="29"/>
      <c r="FMW265" s="29"/>
      <c r="FMX265" s="29"/>
      <c r="FMY265" s="29"/>
      <c r="FMZ265" s="29"/>
      <c r="FNA265" s="29"/>
      <c r="FNB265" s="29"/>
      <c r="FNC265" s="29"/>
      <c r="FND265" s="29"/>
      <c r="FNE265" s="29"/>
      <c r="FNF265" s="29"/>
      <c r="FNG265" s="29"/>
      <c r="FNH265" s="29"/>
      <c r="FNI265" s="29"/>
      <c r="FNJ265" s="29"/>
      <c r="FNK265" s="29"/>
      <c r="FNL265" s="29"/>
      <c r="FNM265" s="29"/>
      <c r="FNN265" s="29"/>
      <c r="FNO265" s="29"/>
      <c r="FNP265" s="29"/>
      <c r="FNQ265" s="29"/>
      <c r="FNR265" s="29"/>
      <c r="FNS265" s="29"/>
      <c r="FNT265" s="29"/>
      <c r="FNU265" s="29"/>
      <c r="FNV265" s="29"/>
      <c r="FNW265" s="29"/>
      <c r="FNX265" s="29"/>
      <c r="FNY265" s="29"/>
      <c r="FNZ265" s="29"/>
      <c r="FOA265" s="29"/>
      <c r="FOB265" s="29"/>
      <c r="FOC265" s="29"/>
      <c r="FOD265" s="29"/>
      <c r="FOE265" s="29"/>
      <c r="FOF265" s="29"/>
      <c r="FOG265" s="29"/>
      <c r="FOH265" s="29"/>
      <c r="FOI265" s="29"/>
      <c r="FOJ265" s="29"/>
      <c r="FOK265" s="29"/>
      <c r="FOL265" s="29"/>
      <c r="FOM265" s="29"/>
      <c r="FON265" s="29"/>
      <c r="FOO265" s="29"/>
      <c r="FOP265" s="29"/>
      <c r="FOQ265" s="29"/>
      <c r="FOR265" s="29"/>
      <c r="FOS265" s="29"/>
      <c r="FOT265" s="29"/>
      <c r="FOU265" s="29"/>
      <c r="FOV265" s="29"/>
      <c r="FOW265" s="29"/>
      <c r="FOX265" s="29"/>
      <c r="FOY265" s="29"/>
      <c r="FOZ265" s="29"/>
      <c r="FPA265" s="29"/>
      <c r="FPB265" s="29"/>
      <c r="FPC265" s="29"/>
      <c r="FPD265" s="29"/>
      <c r="FPE265" s="29"/>
      <c r="FPF265" s="29"/>
      <c r="FPG265" s="29"/>
      <c r="FPH265" s="29"/>
      <c r="FPI265" s="29"/>
      <c r="FPJ265" s="29"/>
      <c r="FPK265" s="29"/>
      <c r="FPL265" s="29"/>
      <c r="FPM265" s="29"/>
      <c r="FPN265" s="29"/>
      <c r="FPO265" s="29"/>
      <c r="FPP265" s="29"/>
      <c r="FPQ265" s="29"/>
      <c r="FPR265" s="29"/>
      <c r="FPS265" s="29"/>
      <c r="FPT265" s="29"/>
      <c r="FPU265" s="29"/>
      <c r="FPV265" s="29"/>
      <c r="FPW265" s="29"/>
      <c r="FPX265" s="29"/>
      <c r="FPY265" s="29"/>
      <c r="FPZ265" s="29"/>
      <c r="FQA265" s="29"/>
      <c r="FQB265" s="29"/>
      <c r="FQC265" s="29"/>
      <c r="FQD265" s="29"/>
      <c r="FQE265" s="29"/>
      <c r="FQF265" s="29"/>
      <c r="FQG265" s="29"/>
      <c r="FQH265" s="29"/>
      <c r="FQI265" s="29"/>
      <c r="FQJ265" s="29"/>
      <c r="FQK265" s="29"/>
      <c r="FQL265" s="29"/>
      <c r="FQM265" s="29"/>
      <c r="FQN265" s="29"/>
      <c r="FQO265" s="29"/>
      <c r="FQP265" s="29"/>
      <c r="FQQ265" s="29"/>
      <c r="FQR265" s="29"/>
      <c r="FQS265" s="29"/>
      <c r="FQT265" s="29"/>
      <c r="FQU265" s="29"/>
      <c r="FQV265" s="29"/>
      <c r="FQW265" s="29"/>
      <c r="FQX265" s="29"/>
      <c r="FQY265" s="29"/>
      <c r="FQZ265" s="29"/>
      <c r="FRA265" s="29"/>
      <c r="FRB265" s="29"/>
      <c r="FRC265" s="29"/>
      <c r="FRD265" s="29"/>
      <c r="FRE265" s="29"/>
      <c r="FRF265" s="29"/>
      <c r="FRG265" s="29"/>
      <c r="FRH265" s="29"/>
      <c r="FRI265" s="29"/>
      <c r="FRJ265" s="29"/>
      <c r="FRK265" s="29"/>
      <c r="FRL265" s="29"/>
      <c r="FRM265" s="29"/>
      <c r="FRN265" s="29"/>
      <c r="FRO265" s="29"/>
      <c r="FRP265" s="29"/>
      <c r="FRQ265" s="29"/>
      <c r="FRR265" s="29"/>
      <c r="FRS265" s="29"/>
      <c r="FRT265" s="29"/>
      <c r="FRU265" s="29"/>
      <c r="FRV265" s="29"/>
      <c r="FRW265" s="29"/>
      <c r="FRX265" s="29"/>
      <c r="FRY265" s="29"/>
      <c r="FRZ265" s="29"/>
      <c r="FSA265" s="29"/>
      <c r="FSB265" s="29"/>
      <c r="FSC265" s="29"/>
      <c r="FSD265" s="29"/>
      <c r="FSE265" s="29"/>
      <c r="FSF265" s="29"/>
      <c r="FSG265" s="29"/>
      <c r="FSH265" s="29"/>
      <c r="FSI265" s="29"/>
      <c r="FSJ265" s="29"/>
      <c r="FSK265" s="29"/>
      <c r="FSL265" s="29"/>
      <c r="FSM265" s="29"/>
      <c r="FSN265" s="29"/>
      <c r="FSO265" s="29"/>
      <c r="FSP265" s="29"/>
      <c r="FSQ265" s="29"/>
      <c r="FSR265" s="29"/>
      <c r="FSS265" s="29"/>
      <c r="FST265" s="29"/>
      <c r="FSU265" s="29"/>
      <c r="FSV265" s="29"/>
      <c r="FSW265" s="29"/>
      <c r="FSX265" s="29"/>
      <c r="FSY265" s="29"/>
      <c r="FSZ265" s="29"/>
      <c r="FTA265" s="29"/>
      <c r="FTB265" s="29"/>
      <c r="FTC265" s="29"/>
      <c r="FTD265" s="29"/>
      <c r="FTE265" s="29"/>
      <c r="FTF265" s="29"/>
      <c r="FTG265" s="29"/>
      <c r="FTH265" s="29"/>
      <c r="FTI265" s="29"/>
      <c r="FTJ265" s="29"/>
      <c r="FTK265" s="29"/>
      <c r="FTL265" s="29"/>
      <c r="FTM265" s="29"/>
      <c r="FTN265" s="29"/>
      <c r="FTO265" s="29"/>
      <c r="FTP265" s="29"/>
      <c r="FTQ265" s="29"/>
      <c r="FTR265" s="29"/>
      <c r="FTS265" s="29"/>
      <c r="FTT265" s="29"/>
      <c r="FTU265" s="29"/>
      <c r="FTV265" s="29"/>
      <c r="FTW265" s="29"/>
      <c r="FTX265" s="29"/>
      <c r="FTY265" s="29"/>
      <c r="FTZ265" s="29"/>
      <c r="FUA265" s="29"/>
      <c r="FUB265" s="29"/>
      <c r="FUC265" s="29"/>
      <c r="FUD265" s="29"/>
      <c r="FUE265" s="29"/>
      <c r="FUF265" s="29"/>
      <c r="FUG265" s="29"/>
      <c r="FUH265" s="29"/>
      <c r="FUI265" s="29"/>
      <c r="FUJ265" s="29"/>
      <c r="FUK265" s="29"/>
      <c r="FUL265" s="29"/>
      <c r="FUM265" s="29"/>
      <c r="FUN265" s="29"/>
      <c r="FUO265" s="29"/>
      <c r="FUP265" s="29"/>
      <c r="FUQ265" s="29"/>
      <c r="FUR265" s="29"/>
      <c r="FUS265" s="29"/>
      <c r="FUT265" s="29"/>
      <c r="FUU265" s="29"/>
      <c r="FUV265" s="29"/>
      <c r="FUW265" s="29"/>
      <c r="FUX265" s="29"/>
      <c r="FUY265" s="29"/>
      <c r="FUZ265" s="29"/>
      <c r="FVA265" s="29"/>
      <c r="FVB265" s="29"/>
      <c r="FVC265" s="29"/>
      <c r="FVD265" s="29"/>
      <c r="FVE265" s="29"/>
      <c r="FVF265" s="29"/>
      <c r="FVG265" s="29"/>
      <c r="FVH265" s="29"/>
      <c r="FVI265" s="29"/>
      <c r="FVJ265" s="29"/>
      <c r="FVK265" s="29"/>
      <c r="FVL265" s="29"/>
      <c r="FVM265" s="29"/>
      <c r="FVN265" s="29"/>
      <c r="FVO265" s="29"/>
      <c r="FVP265" s="29"/>
      <c r="FVQ265" s="29"/>
      <c r="FVR265" s="29"/>
      <c r="FVS265" s="29"/>
      <c r="FVT265" s="29"/>
      <c r="FVU265" s="29"/>
      <c r="FVV265" s="29"/>
      <c r="FVW265" s="29"/>
      <c r="FVX265" s="29"/>
      <c r="FVY265" s="29"/>
      <c r="FVZ265" s="29"/>
      <c r="FWA265" s="29"/>
      <c r="FWB265" s="29"/>
      <c r="FWC265" s="29"/>
      <c r="FWD265" s="29"/>
      <c r="FWE265" s="29"/>
      <c r="FWF265" s="29"/>
      <c r="FWG265" s="29"/>
      <c r="FWH265" s="29"/>
      <c r="FWI265" s="29"/>
      <c r="FWJ265" s="29"/>
      <c r="FWK265" s="29"/>
      <c r="FWL265" s="29"/>
      <c r="FWM265" s="29"/>
      <c r="FWN265" s="29"/>
      <c r="FWO265" s="29"/>
      <c r="FWP265" s="29"/>
      <c r="FWQ265" s="29"/>
      <c r="FWR265" s="29"/>
      <c r="FWS265" s="29"/>
      <c r="FWT265" s="29"/>
      <c r="FWU265" s="29"/>
      <c r="FWV265" s="29"/>
      <c r="FWW265" s="29"/>
      <c r="FWX265" s="29"/>
      <c r="FWY265" s="29"/>
      <c r="FWZ265" s="29"/>
      <c r="FXA265" s="29"/>
      <c r="FXB265" s="29"/>
      <c r="FXC265" s="29"/>
      <c r="FXD265" s="29"/>
      <c r="FXE265" s="29"/>
      <c r="FXF265" s="29"/>
      <c r="FXG265" s="29"/>
      <c r="FXH265" s="29"/>
      <c r="FXI265" s="29"/>
      <c r="FXJ265" s="29"/>
      <c r="FXK265" s="29"/>
      <c r="FXL265" s="29"/>
      <c r="FXM265" s="29"/>
      <c r="FXN265" s="29"/>
      <c r="FXO265" s="29"/>
      <c r="FXP265" s="29"/>
      <c r="FXQ265" s="29"/>
      <c r="FXR265" s="29"/>
      <c r="FXS265" s="29"/>
      <c r="FXT265" s="29"/>
      <c r="FXU265" s="29"/>
      <c r="FXV265" s="29"/>
      <c r="FXW265" s="29"/>
      <c r="FXX265" s="29"/>
      <c r="FXY265" s="29"/>
      <c r="FXZ265" s="29"/>
      <c r="FYA265" s="29"/>
      <c r="FYB265" s="29"/>
      <c r="FYC265" s="29"/>
      <c r="FYD265" s="29"/>
      <c r="FYE265" s="29"/>
      <c r="FYF265" s="29"/>
      <c r="FYG265" s="29"/>
      <c r="FYH265" s="29"/>
      <c r="FYI265" s="29"/>
      <c r="FYJ265" s="29"/>
      <c r="FYK265" s="29"/>
      <c r="FYL265" s="29"/>
      <c r="FYM265" s="29"/>
      <c r="FYN265" s="29"/>
      <c r="FYO265" s="29"/>
      <c r="FYP265" s="29"/>
      <c r="FYQ265" s="29"/>
      <c r="FYR265" s="29"/>
      <c r="FYS265" s="29"/>
      <c r="FYT265" s="29"/>
      <c r="FYU265" s="29"/>
      <c r="FYV265" s="29"/>
      <c r="FYW265" s="29"/>
      <c r="FYX265" s="29"/>
      <c r="FYY265" s="29"/>
      <c r="FYZ265" s="29"/>
      <c r="FZA265" s="29"/>
      <c r="FZB265" s="29"/>
      <c r="FZC265" s="29"/>
      <c r="FZD265" s="29"/>
      <c r="FZE265" s="29"/>
      <c r="FZF265" s="29"/>
      <c r="FZG265" s="29"/>
      <c r="FZH265" s="29"/>
      <c r="FZI265" s="29"/>
      <c r="FZJ265" s="29"/>
      <c r="FZK265" s="29"/>
      <c r="FZL265" s="29"/>
      <c r="FZM265" s="29"/>
      <c r="FZN265" s="29"/>
      <c r="FZO265" s="29"/>
      <c r="FZP265" s="29"/>
      <c r="FZQ265" s="29"/>
      <c r="FZR265" s="29"/>
      <c r="FZS265" s="29"/>
      <c r="FZT265" s="29"/>
      <c r="FZU265" s="29"/>
      <c r="FZV265" s="29"/>
      <c r="FZW265" s="29"/>
      <c r="FZX265" s="29"/>
      <c r="FZY265" s="29"/>
      <c r="FZZ265" s="29"/>
      <c r="GAA265" s="29"/>
      <c r="GAB265" s="29"/>
      <c r="GAC265" s="29"/>
      <c r="GAD265" s="29"/>
      <c r="GAE265" s="29"/>
      <c r="GAF265" s="29"/>
      <c r="GAG265" s="29"/>
      <c r="GAH265" s="29"/>
      <c r="GAI265" s="29"/>
      <c r="GAJ265" s="29"/>
      <c r="GAK265" s="29"/>
      <c r="GAL265" s="29"/>
      <c r="GAM265" s="29"/>
      <c r="GAN265" s="29"/>
      <c r="GAO265" s="29"/>
      <c r="GAP265" s="29"/>
      <c r="GAQ265" s="29"/>
      <c r="GAR265" s="29"/>
      <c r="GAS265" s="29"/>
      <c r="GAT265" s="29"/>
      <c r="GAU265" s="29"/>
      <c r="GAV265" s="29"/>
      <c r="GAW265" s="29"/>
      <c r="GAX265" s="29"/>
      <c r="GAY265" s="29"/>
      <c r="GAZ265" s="29"/>
      <c r="GBA265" s="29"/>
      <c r="GBB265" s="29"/>
      <c r="GBC265" s="29"/>
      <c r="GBD265" s="29"/>
      <c r="GBE265" s="29"/>
      <c r="GBF265" s="29"/>
      <c r="GBG265" s="29"/>
      <c r="GBH265" s="29"/>
      <c r="GBI265" s="29"/>
      <c r="GBJ265" s="29"/>
      <c r="GBK265" s="29"/>
      <c r="GBL265" s="29"/>
      <c r="GBM265" s="29"/>
      <c r="GBN265" s="29"/>
      <c r="GBO265" s="29"/>
      <c r="GBP265" s="29"/>
      <c r="GBQ265" s="29"/>
      <c r="GBR265" s="29"/>
      <c r="GBS265" s="29"/>
      <c r="GBT265" s="29"/>
      <c r="GBU265" s="29"/>
      <c r="GBV265" s="29"/>
      <c r="GBW265" s="29"/>
      <c r="GBX265" s="29"/>
      <c r="GBY265" s="29"/>
      <c r="GBZ265" s="29"/>
      <c r="GCA265" s="29"/>
      <c r="GCB265" s="29"/>
      <c r="GCC265" s="29"/>
      <c r="GCD265" s="29"/>
      <c r="GCE265" s="29"/>
      <c r="GCF265" s="29"/>
      <c r="GCG265" s="29"/>
      <c r="GCH265" s="29"/>
      <c r="GCI265" s="29"/>
      <c r="GCJ265" s="29"/>
      <c r="GCK265" s="29"/>
      <c r="GCL265" s="29"/>
      <c r="GCM265" s="29"/>
      <c r="GCN265" s="29"/>
      <c r="GCO265" s="29"/>
      <c r="GCP265" s="29"/>
      <c r="GCQ265" s="29"/>
      <c r="GCR265" s="29"/>
      <c r="GCS265" s="29"/>
      <c r="GCT265" s="29"/>
      <c r="GCU265" s="29"/>
      <c r="GCV265" s="29"/>
      <c r="GCW265" s="29"/>
      <c r="GCX265" s="29"/>
      <c r="GCY265" s="29"/>
      <c r="GCZ265" s="29"/>
      <c r="GDA265" s="29"/>
      <c r="GDB265" s="29"/>
      <c r="GDC265" s="29"/>
      <c r="GDD265" s="29"/>
      <c r="GDE265" s="29"/>
      <c r="GDF265" s="29"/>
      <c r="GDG265" s="29"/>
      <c r="GDH265" s="29"/>
      <c r="GDI265" s="29"/>
      <c r="GDJ265" s="29"/>
      <c r="GDK265" s="29"/>
      <c r="GDL265" s="29"/>
      <c r="GDM265" s="29"/>
      <c r="GDN265" s="29"/>
      <c r="GDO265" s="29"/>
      <c r="GDP265" s="29"/>
      <c r="GDQ265" s="29"/>
      <c r="GDR265" s="29"/>
      <c r="GDS265" s="29"/>
      <c r="GDT265" s="29"/>
      <c r="GDU265" s="29"/>
      <c r="GDV265" s="29"/>
      <c r="GDW265" s="29"/>
      <c r="GDX265" s="29"/>
      <c r="GDY265" s="29"/>
      <c r="GDZ265" s="29"/>
      <c r="GEA265" s="29"/>
      <c r="GEB265" s="29"/>
      <c r="GEC265" s="29"/>
      <c r="GED265" s="29"/>
      <c r="GEE265" s="29"/>
      <c r="GEF265" s="29"/>
      <c r="GEG265" s="29"/>
      <c r="GEH265" s="29"/>
      <c r="GEI265" s="29"/>
      <c r="GEJ265" s="29"/>
      <c r="GEK265" s="29"/>
      <c r="GEL265" s="29"/>
      <c r="GEM265" s="29"/>
      <c r="GEN265" s="29"/>
      <c r="GEO265" s="29"/>
      <c r="GEP265" s="29"/>
      <c r="GEQ265" s="29"/>
      <c r="GER265" s="29"/>
      <c r="GES265" s="29"/>
      <c r="GET265" s="29"/>
      <c r="GEU265" s="29"/>
      <c r="GEV265" s="29"/>
      <c r="GEW265" s="29"/>
      <c r="GEX265" s="29"/>
      <c r="GEY265" s="29"/>
      <c r="GEZ265" s="29"/>
      <c r="GFA265" s="29"/>
      <c r="GFB265" s="29"/>
      <c r="GFC265" s="29"/>
      <c r="GFD265" s="29"/>
      <c r="GFE265" s="29"/>
      <c r="GFF265" s="29"/>
      <c r="GFG265" s="29"/>
      <c r="GFH265" s="29"/>
      <c r="GFI265" s="29"/>
      <c r="GFJ265" s="29"/>
      <c r="GFK265" s="29"/>
      <c r="GFL265" s="29"/>
      <c r="GFM265" s="29"/>
      <c r="GFN265" s="29"/>
      <c r="GFO265" s="29"/>
      <c r="GFP265" s="29"/>
      <c r="GFQ265" s="29"/>
      <c r="GFR265" s="29"/>
      <c r="GFS265" s="29"/>
      <c r="GFT265" s="29"/>
      <c r="GFU265" s="29"/>
      <c r="GFV265" s="29"/>
      <c r="GFW265" s="29"/>
      <c r="GFX265" s="29"/>
      <c r="GFY265" s="29"/>
      <c r="GFZ265" s="29"/>
      <c r="GGA265" s="29"/>
      <c r="GGB265" s="29"/>
      <c r="GGC265" s="29"/>
      <c r="GGD265" s="29"/>
      <c r="GGE265" s="29"/>
      <c r="GGF265" s="29"/>
      <c r="GGG265" s="29"/>
      <c r="GGH265" s="29"/>
      <c r="GGI265" s="29"/>
      <c r="GGJ265" s="29"/>
      <c r="GGK265" s="29"/>
      <c r="GGL265" s="29"/>
      <c r="GGM265" s="29"/>
      <c r="GGN265" s="29"/>
      <c r="GGO265" s="29"/>
      <c r="GGP265" s="29"/>
      <c r="GGQ265" s="29"/>
      <c r="GGR265" s="29"/>
      <c r="GGS265" s="29"/>
      <c r="GGT265" s="29"/>
      <c r="GGU265" s="29"/>
      <c r="GGV265" s="29"/>
      <c r="GGW265" s="29"/>
      <c r="GGX265" s="29"/>
      <c r="GGY265" s="29"/>
      <c r="GGZ265" s="29"/>
      <c r="GHA265" s="29"/>
      <c r="GHB265" s="29"/>
      <c r="GHC265" s="29"/>
      <c r="GHD265" s="29"/>
      <c r="GHE265" s="29"/>
      <c r="GHF265" s="29"/>
      <c r="GHG265" s="29"/>
      <c r="GHH265" s="29"/>
      <c r="GHI265" s="29"/>
      <c r="GHJ265" s="29"/>
      <c r="GHK265" s="29"/>
      <c r="GHL265" s="29"/>
      <c r="GHM265" s="29"/>
      <c r="GHN265" s="29"/>
      <c r="GHO265" s="29"/>
      <c r="GHP265" s="29"/>
      <c r="GHQ265" s="29"/>
      <c r="GHR265" s="29"/>
      <c r="GHS265" s="29"/>
      <c r="GHT265" s="29"/>
      <c r="GHU265" s="29"/>
      <c r="GHV265" s="29"/>
      <c r="GHW265" s="29"/>
      <c r="GHX265" s="29"/>
      <c r="GHY265" s="29"/>
      <c r="GHZ265" s="29"/>
      <c r="GIA265" s="29"/>
      <c r="GIB265" s="29"/>
      <c r="GIC265" s="29"/>
      <c r="GID265" s="29"/>
      <c r="GIE265" s="29"/>
      <c r="GIF265" s="29"/>
      <c r="GIG265" s="29"/>
      <c r="GIH265" s="29"/>
      <c r="GII265" s="29"/>
      <c r="GIJ265" s="29"/>
      <c r="GIK265" s="29"/>
      <c r="GIL265" s="29"/>
      <c r="GIM265" s="29"/>
      <c r="GIN265" s="29"/>
      <c r="GIO265" s="29"/>
      <c r="GIP265" s="29"/>
      <c r="GIQ265" s="29"/>
      <c r="GIR265" s="29"/>
      <c r="GIS265" s="29"/>
      <c r="GIT265" s="29"/>
      <c r="GIU265" s="29"/>
      <c r="GIV265" s="29"/>
      <c r="GIW265" s="29"/>
      <c r="GIX265" s="29"/>
      <c r="GIY265" s="29"/>
      <c r="GIZ265" s="29"/>
      <c r="GJA265" s="29"/>
      <c r="GJB265" s="29"/>
      <c r="GJC265" s="29"/>
      <c r="GJD265" s="29"/>
      <c r="GJE265" s="29"/>
      <c r="GJF265" s="29"/>
      <c r="GJG265" s="29"/>
      <c r="GJH265" s="29"/>
      <c r="GJI265" s="29"/>
      <c r="GJJ265" s="29"/>
      <c r="GJK265" s="29"/>
      <c r="GJL265" s="29"/>
      <c r="GJM265" s="29"/>
      <c r="GJN265" s="29"/>
      <c r="GJO265" s="29"/>
      <c r="GJP265" s="29"/>
      <c r="GJQ265" s="29"/>
      <c r="GJR265" s="29"/>
      <c r="GJS265" s="29"/>
      <c r="GJT265" s="29"/>
      <c r="GJU265" s="29"/>
      <c r="GJV265" s="29"/>
      <c r="GJW265" s="29"/>
      <c r="GJX265" s="29"/>
      <c r="GJY265" s="29"/>
      <c r="GJZ265" s="29"/>
      <c r="GKA265" s="29"/>
      <c r="GKB265" s="29"/>
      <c r="GKC265" s="29"/>
      <c r="GKD265" s="29"/>
      <c r="GKE265" s="29"/>
      <c r="GKF265" s="29"/>
      <c r="GKG265" s="29"/>
      <c r="GKH265" s="29"/>
      <c r="GKI265" s="29"/>
      <c r="GKJ265" s="29"/>
      <c r="GKK265" s="29"/>
      <c r="GKL265" s="29"/>
      <c r="GKM265" s="29"/>
      <c r="GKN265" s="29"/>
      <c r="GKO265" s="29"/>
      <c r="GKP265" s="29"/>
      <c r="GKQ265" s="29"/>
      <c r="GKR265" s="29"/>
      <c r="GKS265" s="29"/>
      <c r="GKT265" s="29"/>
      <c r="GKU265" s="29"/>
      <c r="GKV265" s="29"/>
      <c r="GKW265" s="29"/>
      <c r="GKX265" s="29"/>
      <c r="GKY265" s="29"/>
      <c r="GKZ265" s="29"/>
      <c r="GLA265" s="29"/>
      <c r="GLB265" s="29"/>
      <c r="GLC265" s="29"/>
      <c r="GLD265" s="29"/>
      <c r="GLE265" s="29"/>
      <c r="GLF265" s="29"/>
      <c r="GLG265" s="29"/>
      <c r="GLH265" s="29"/>
      <c r="GLI265" s="29"/>
      <c r="GLJ265" s="29"/>
      <c r="GLK265" s="29"/>
      <c r="GLL265" s="29"/>
      <c r="GLM265" s="29"/>
      <c r="GLN265" s="29"/>
      <c r="GLO265" s="29"/>
      <c r="GLP265" s="29"/>
      <c r="GLQ265" s="29"/>
      <c r="GLR265" s="29"/>
      <c r="GLS265" s="29"/>
      <c r="GLT265" s="29"/>
      <c r="GLU265" s="29"/>
      <c r="GLV265" s="29"/>
      <c r="GLW265" s="29"/>
      <c r="GLX265" s="29"/>
      <c r="GLY265" s="29"/>
      <c r="GLZ265" s="29"/>
      <c r="GMA265" s="29"/>
      <c r="GMB265" s="29"/>
      <c r="GMC265" s="29"/>
      <c r="GMD265" s="29"/>
      <c r="GME265" s="29"/>
      <c r="GMF265" s="29"/>
      <c r="GMG265" s="29"/>
      <c r="GMH265" s="29"/>
      <c r="GMI265" s="29"/>
      <c r="GMJ265" s="29"/>
      <c r="GMK265" s="29"/>
      <c r="GML265" s="29"/>
      <c r="GMM265" s="29"/>
      <c r="GMN265" s="29"/>
      <c r="GMO265" s="29"/>
      <c r="GMP265" s="29"/>
      <c r="GMQ265" s="29"/>
      <c r="GMR265" s="29"/>
      <c r="GMS265" s="29"/>
      <c r="GMT265" s="29"/>
      <c r="GMU265" s="29"/>
      <c r="GMV265" s="29"/>
      <c r="GMW265" s="29"/>
      <c r="GMX265" s="29"/>
      <c r="GMY265" s="29"/>
      <c r="GMZ265" s="29"/>
      <c r="GNA265" s="29"/>
      <c r="GNB265" s="29"/>
      <c r="GNC265" s="29"/>
      <c r="GND265" s="29"/>
      <c r="GNE265" s="29"/>
      <c r="GNF265" s="29"/>
      <c r="GNG265" s="29"/>
      <c r="GNH265" s="29"/>
      <c r="GNI265" s="29"/>
      <c r="GNJ265" s="29"/>
      <c r="GNK265" s="29"/>
      <c r="GNL265" s="29"/>
      <c r="GNM265" s="29"/>
      <c r="GNN265" s="29"/>
      <c r="GNO265" s="29"/>
      <c r="GNP265" s="29"/>
      <c r="GNQ265" s="29"/>
      <c r="GNR265" s="29"/>
      <c r="GNS265" s="29"/>
      <c r="GNT265" s="29"/>
      <c r="GNU265" s="29"/>
      <c r="GNV265" s="29"/>
      <c r="GNW265" s="29"/>
      <c r="GNX265" s="29"/>
      <c r="GNY265" s="29"/>
      <c r="GNZ265" s="29"/>
      <c r="GOA265" s="29"/>
      <c r="GOB265" s="29"/>
      <c r="GOC265" s="29"/>
      <c r="GOD265" s="29"/>
      <c r="GOE265" s="29"/>
      <c r="GOF265" s="29"/>
      <c r="GOG265" s="29"/>
      <c r="GOH265" s="29"/>
      <c r="GOI265" s="29"/>
      <c r="GOJ265" s="29"/>
      <c r="GOK265" s="29"/>
      <c r="GOL265" s="29"/>
      <c r="GOM265" s="29"/>
      <c r="GON265" s="29"/>
      <c r="GOO265" s="29"/>
      <c r="GOP265" s="29"/>
      <c r="GOQ265" s="29"/>
      <c r="GOR265" s="29"/>
      <c r="GOS265" s="29"/>
      <c r="GOT265" s="29"/>
      <c r="GOU265" s="29"/>
      <c r="GOV265" s="29"/>
      <c r="GOW265" s="29"/>
      <c r="GOX265" s="29"/>
      <c r="GOY265" s="29"/>
      <c r="GOZ265" s="29"/>
      <c r="GPA265" s="29"/>
      <c r="GPB265" s="29"/>
      <c r="GPC265" s="29"/>
      <c r="GPD265" s="29"/>
      <c r="GPE265" s="29"/>
      <c r="GPF265" s="29"/>
      <c r="GPG265" s="29"/>
      <c r="GPH265" s="29"/>
      <c r="GPI265" s="29"/>
      <c r="GPJ265" s="29"/>
      <c r="GPK265" s="29"/>
      <c r="GPL265" s="29"/>
      <c r="GPM265" s="29"/>
      <c r="GPN265" s="29"/>
      <c r="GPO265" s="29"/>
      <c r="GPP265" s="29"/>
      <c r="GPQ265" s="29"/>
      <c r="GPR265" s="29"/>
      <c r="GPS265" s="29"/>
      <c r="GPT265" s="29"/>
      <c r="GPU265" s="29"/>
      <c r="GPV265" s="29"/>
      <c r="GPW265" s="29"/>
      <c r="GPX265" s="29"/>
      <c r="GPY265" s="29"/>
      <c r="GPZ265" s="29"/>
      <c r="GQA265" s="29"/>
      <c r="GQB265" s="29"/>
      <c r="GQC265" s="29"/>
      <c r="GQD265" s="29"/>
      <c r="GQE265" s="29"/>
      <c r="GQF265" s="29"/>
      <c r="GQG265" s="29"/>
      <c r="GQH265" s="29"/>
      <c r="GQI265" s="29"/>
      <c r="GQJ265" s="29"/>
      <c r="GQK265" s="29"/>
      <c r="GQL265" s="29"/>
      <c r="GQM265" s="29"/>
      <c r="GQN265" s="29"/>
      <c r="GQO265" s="29"/>
      <c r="GQP265" s="29"/>
      <c r="GQQ265" s="29"/>
      <c r="GQR265" s="29"/>
      <c r="GQS265" s="29"/>
      <c r="GQT265" s="29"/>
      <c r="GQU265" s="29"/>
      <c r="GQV265" s="29"/>
      <c r="GQW265" s="29"/>
      <c r="GQX265" s="29"/>
      <c r="GQY265" s="29"/>
      <c r="GQZ265" s="29"/>
      <c r="GRA265" s="29"/>
      <c r="GRB265" s="29"/>
      <c r="GRC265" s="29"/>
      <c r="GRD265" s="29"/>
      <c r="GRE265" s="29"/>
      <c r="GRF265" s="29"/>
      <c r="GRG265" s="29"/>
      <c r="GRH265" s="29"/>
      <c r="GRI265" s="29"/>
      <c r="GRJ265" s="29"/>
      <c r="GRK265" s="29"/>
      <c r="GRL265" s="29"/>
      <c r="GRM265" s="29"/>
      <c r="GRN265" s="29"/>
      <c r="GRO265" s="29"/>
      <c r="GRP265" s="29"/>
      <c r="GRQ265" s="29"/>
      <c r="GRR265" s="29"/>
      <c r="GRS265" s="29"/>
      <c r="GRT265" s="29"/>
      <c r="GRU265" s="29"/>
      <c r="GRV265" s="29"/>
      <c r="GRW265" s="29"/>
      <c r="GRX265" s="29"/>
      <c r="GRY265" s="29"/>
      <c r="GRZ265" s="29"/>
      <c r="GSA265" s="29"/>
      <c r="GSB265" s="29"/>
      <c r="GSC265" s="29"/>
      <c r="GSD265" s="29"/>
      <c r="GSE265" s="29"/>
      <c r="GSF265" s="29"/>
      <c r="GSG265" s="29"/>
      <c r="GSH265" s="29"/>
      <c r="GSI265" s="29"/>
      <c r="GSJ265" s="29"/>
      <c r="GSK265" s="29"/>
      <c r="GSL265" s="29"/>
      <c r="GSM265" s="29"/>
      <c r="GSN265" s="29"/>
      <c r="GSO265" s="29"/>
      <c r="GSP265" s="29"/>
      <c r="GSQ265" s="29"/>
      <c r="GSR265" s="29"/>
      <c r="GSS265" s="29"/>
      <c r="GST265" s="29"/>
      <c r="GSU265" s="29"/>
      <c r="GSV265" s="29"/>
      <c r="GSW265" s="29"/>
      <c r="GSX265" s="29"/>
      <c r="GSY265" s="29"/>
      <c r="GSZ265" s="29"/>
      <c r="GTA265" s="29"/>
      <c r="GTB265" s="29"/>
      <c r="GTC265" s="29"/>
      <c r="GTD265" s="29"/>
      <c r="GTE265" s="29"/>
      <c r="GTF265" s="29"/>
      <c r="GTG265" s="29"/>
      <c r="GTH265" s="29"/>
      <c r="GTI265" s="29"/>
      <c r="GTJ265" s="29"/>
      <c r="GTK265" s="29"/>
      <c r="GTL265" s="29"/>
      <c r="GTM265" s="29"/>
      <c r="GTN265" s="29"/>
      <c r="GTO265" s="29"/>
      <c r="GTP265" s="29"/>
      <c r="GTQ265" s="29"/>
      <c r="GTR265" s="29"/>
      <c r="GTS265" s="29"/>
      <c r="GTT265" s="29"/>
      <c r="GTU265" s="29"/>
      <c r="GTV265" s="29"/>
      <c r="GTW265" s="29"/>
      <c r="GTX265" s="29"/>
      <c r="GTY265" s="29"/>
      <c r="GTZ265" s="29"/>
      <c r="GUA265" s="29"/>
      <c r="GUB265" s="29"/>
      <c r="GUC265" s="29"/>
      <c r="GUD265" s="29"/>
      <c r="GUE265" s="29"/>
      <c r="GUF265" s="29"/>
      <c r="GUG265" s="29"/>
      <c r="GUH265" s="29"/>
      <c r="GUI265" s="29"/>
      <c r="GUJ265" s="29"/>
      <c r="GUK265" s="29"/>
      <c r="GUL265" s="29"/>
      <c r="GUM265" s="29"/>
      <c r="GUN265" s="29"/>
      <c r="GUO265" s="29"/>
      <c r="GUP265" s="29"/>
      <c r="GUQ265" s="29"/>
      <c r="GUR265" s="29"/>
      <c r="GUS265" s="29"/>
      <c r="GUT265" s="29"/>
      <c r="GUU265" s="29"/>
      <c r="GUV265" s="29"/>
      <c r="GUW265" s="29"/>
      <c r="GUX265" s="29"/>
      <c r="GUY265" s="29"/>
      <c r="GUZ265" s="29"/>
      <c r="GVA265" s="29"/>
      <c r="GVB265" s="29"/>
      <c r="GVC265" s="29"/>
      <c r="GVD265" s="29"/>
      <c r="GVE265" s="29"/>
      <c r="GVF265" s="29"/>
      <c r="GVG265" s="29"/>
      <c r="GVH265" s="29"/>
      <c r="GVI265" s="29"/>
      <c r="GVJ265" s="29"/>
      <c r="GVK265" s="29"/>
      <c r="GVL265" s="29"/>
      <c r="GVM265" s="29"/>
      <c r="GVN265" s="29"/>
      <c r="GVO265" s="29"/>
      <c r="GVP265" s="29"/>
      <c r="GVQ265" s="29"/>
      <c r="GVR265" s="29"/>
      <c r="GVS265" s="29"/>
      <c r="GVT265" s="29"/>
      <c r="GVU265" s="29"/>
      <c r="GVV265" s="29"/>
      <c r="GVW265" s="29"/>
      <c r="GVX265" s="29"/>
      <c r="GVY265" s="29"/>
      <c r="GVZ265" s="29"/>
      <c r="GWA265" s="29"/>
      <c r="GWB265" s="29"/>
      <c r="GWC265" s="29"/>
      <c r="GWD265" s="29"/>
      <c r="GWE265" s="29"/>
      <c r="GWF265" s="29"/>
      <c r="GWG265" s="29"/>
      <c r="GWH265" s="29"/>
      <c r="GWI265" s="29"/>
      <c r="GWJ265" s="29"/>
      <c r="GWK265" s="29"/>
      <c r="GWL265" s="29"/>
      <c r="GWM265" s="29"/>
      <c r="GWN265" s="29"/>
      <c r="GWO265" s="29"/>
      <c r="GWP265" s="29"/>
      <c r="GWQ265" s="29"/>
      <c r="GWR265" s="29"/>
      <c r="GWS265" s="29"/>
      <c r="GWT265" s="29"/>
      <c r="GWU265" s="29"/>
      <c r="GWV265" s="29"/>
      <c r="GWW265" s="29"/>
      <c r="GWX265" s="29"/>
      <c r="GWY265" s="29"/>
      <c r="GWZ265" s="29"/>
      <c r="GXA265" s="29"/>
      <c r="GXB265" s="29"/>
      <c r="GXC265" s="29"/>
      <c r="GXD265" s="29"/>
      <c r="GXE265" s="29"/>
      <c r="GXF265" s="29"/>
      <c r="GXG265" s="29"/>
      <c r="GXH265" s="29"/>
      <c r="GXI265" s="29"/>
      <c r="GXJ265" s="29"/>
      <c r="GXK265" s="29"/>
      <c r="GXL265" s="29"/>
      <c r="GXM265" s="29"/>
      <c r="GXN265" s="29"/>
      <c r="GXO265" s="29"/>
      <c r="GXP265" s="29"/>
      <c r="GXQ265" s="29"/>
      <c r="GXR265" s="29"/>
      <c r="GXS265" s="29"/>
      <c r="GXT265" s="29"/>
      <c r="GXU265" s="29"/>
      <c r="GXV265" s="29"/>
      <c r="GXW265" s="29"/>
      <c r="GXX265" s="29"/>
      <c r="GXY265" s="29"/>
      <c r="GXZ265" s="29"/>
      <c r="GYA265" s="29"/>
      <c r="GYB265" s="29"/>
      <c r="GYC265" s="29"/>
      <c r="GYD265" s="29"/>
      <c r="GYE265" s="29"/>
      <c r="GYF265" s="29"/>
      <c r="GYG265" s="29"/>
      <c r="GYH265" s="29"/>
      <c r="GYI265" s="29"/>
      <c r="GYJ265" s="29"/>
      <c r="GYK265" s="29"/>
      <c r="GYL265" s="29"/>
      <c r="GYM265" s="29"/>
      <c r="GYN265" s="29"/>
      <c r="GYO265" s="29"/>
      <c r="GYP265" s="29"/>
      <c r="GYQ265" s="29"/>
      <c r="GYR265" s="29"/>
      <c r="GYS265" s="29"/>
      <c r="GYT265" s="29"/>
      <c r="GYU265" s="29"/>
      <c r="GYV265" s="29"/>
      <c r="GYW265" s="29"/>
      <c r="GYX265" s="29"/>
      <c r="GYY265" s="29"/>
      <c r="GYZ265" s="29"/>
      <c r="GZA265" s="29"/>
      <c r="GZB265" s="29"/>
      <c r="GZC265" s="29"/>
      <c r="GZD265" s="29"/>
      <c r="GZE265" s="29"/>
      <c r="GZF265" s="29"/>
      <c r="GZG265" s="29"/>
      <c r="GZH265" s="29"/>
      <c r="GZI265" s="29"/>
      <c r="GZJ265" s="29"/>
      <c r="GZK265" s="29"/>
      <c r="GZL265" s="29"/>
      <c r="GZM265" s="29"/>
      <c r="GZN265" s="29"/>
      <c r="GZO265" s="29"/>
      <c r="GZP265" s="29"/>
      <c r="GZQ265" s="29"/>
      <c r="GZR265" s="29"/>
      <c r="GZS265" s="29"/>
      <c r="GZT265" s="29"/>
      <c r="GZU265" s="29"/>
      <c r="GZV265" s="29"/>
      <c r="GZW265" s="29"/>
      <c r="GZX265" s="29"/>
      <c r="GZY265" s="29"/>
      <c r="GZZ265" s="29"/>
      <c r="HAA265" s="29"/>
      <c r="HAB265" s="29"/>
      <c r="HAC265" s="29"/>
      <c r="HAD265" s="29"/>
      <c r="HAE265" s="29"/>
      <c r="HAF265" s="29"/>
      <c r="HAG265" s="29"/>
      <c r="HAH265" s="29"/>
      <c r="HAI265" s="29"/>
      <c r="HAJ265" s="29"/>
      <c r="HAK265" s="29"/>
      <c r="HAL265" s="29"/>
      <c r="HAM265" s="29"/>
      <c r="HAN265" s="29"/>
      <c r="HAO265" s="29"/>
      <c r="HAP265" s="29"/>
      <c r="HAQ265" s="29"/>
      <c r="HAR265" s="29"/>
      <c r="HAS265" s="29"/>
      <c r="HAT265" s="29"/>
      <c r="HAU265" s="29"/>
      <c r="HAV265" s="29"/>
      <c r="HAW265" s="29"/>
      <c r="HAX265" s="29"/>
      <c r="HAY265" s="29"/>
      <c r="HAZ265" s="29"/>
      <c r="HBA265" s="29"/>
      <c r="HBB265" s="29"/>
      <c r="HBC265" s="29"/>
      <c r="HBD265" s="29"/>
      <c r="HBE265" s="29"/>
      <c r="HBF265" s="29"/>
      <c r="HBG265" s="29"/>
      <c r="HBH265" s="29"/>
      <c r="HBI265" s="29"/>
      <c r="HBJ265" s="29"/>
      <c r="HBK265" s="29"/>
      <c r="HBL265" s="29"/>
      <c r="HBM265" s="29"/>
      <c r="HBN265" s="29"/>
      <c r="HBO265" s="29"/>
      <c r="HBP265" s="29"/>
      <c r="HBQ265" s="29"/>
      <c r="HBR265" s="29"/>
      <c r="HBS265" s="29"/>
      <c r="HBT265" s="29"/>
      <c r="HBU265" s="29"/>
      <c r="HBV265" s="29"/>
      <c r="HBW265" s="29"/>
      <c r="HBX265" s="29"/>
      <c r="HBY265" s="29"/>
      <c r="HBZ265" s="29"/>
      <c r="HCA265" s="29"/>
      <c r="HCB265" s="29"/>
      <c r="HCC265" s="29"/>
      <c r="HCD265" s="29"/>
      <c r="HCE265" s="29"/>
      <c r="HCF265" s="29"/>
      <c r="HCG265" s="29"/>
      <c r="HCH265" s="29"/>
      <c r="HCI265" s="29"/>
      <c r="HCJ265" s="29"/>
      <c r="HCK265" s="29"/>
      <c r="HCL265" s="29"/>
      <c r="HCM265" s="29"/>
      <c r="HCN265" s="29"/>
      <c r="HCO265" s="29"/>
      <c r="HCP265" s="29"/>
      <c r="HCQ265" s="29"/>
      <c r="HCR265" s="29"/>
      <c r="HCS265" s="29"/>
      <c r="HCT265" s="29"/>
      <c r="HCU265" s="29"/>
      <c r="HCV265" s="29"/>
      <c r="HCW265" s="29"/>
      <c r="HCX265" s="29"/>
      <c r="HCY265" s="29"/>
      <c r="HCZ265" s="29"/>
      <c r="HDA265" s="29"/>
      <c r="HDB265" s="29"/>
      <c r="HDC265" s="29"/>
      <c r="HDD265" s="29"/>
      <c r="HDE265" s="29"/>
      <c r="HDF265" s="29"/>
      <c r="HDG265" s="29"/>
      <c r="HDH265" s="29"/>
      <c r="HDI265" s="29"/>
      <c r="HDJ265" s="29"/>
      <c r="HDK265" s="29"/>
      <c r="HDL265" s="29"/>
      <c r="HDM265" s="29"/>
      <c r="HDN265" s="29"/>
      <c r="HDO265" s="29"/>
      <c r="HDP265" s="29"/>
      <c r="HDQ265" s="29"/>
      <c r="HDR265" s="29"/>
      <c r="HDS265" s="29"/>
      <c r="HDT265" s="29"/>
      <c r="HDU265" s="29"/>
      <c r="HDV265" s="29"/>
      <c r="HDW265" s="29"/>
      <c r="HDX265" s="29"/>
      <c r="HDY265" s="29"/>
      <c r="HDZ265" s="29"/>
      <c r="HEA265" s="29"/>
      <c r="HEB265" s="29"/>
      <c r="HEC265" s="29"/>
      <c r="HED265" s="29"/>
      <c r="HEE265" s="29"/>
      <c r="HEF265" s="29"/>
      <c r="HEG265" s="29"/>
      <c r="HEH265" s="29"/>
      <c r="HEI265" s="29"/>
      <c r="HEJ265" s="29"/>
      <c r="HEK265" s="29"/>
      <c r="HEL265" s="29"/>
      <c r="HEM265" s="29"/>
      <c r="HEN265" s="29"/>
      <c r="HEO265" s="29"/>
      <c r="HEP265" s="29"/>
      <c r="HEQ265" s="29"/>
      <c r="HER265" s="29"/>
      <c r="HES265" s="29"/>
      <c r="HET265" s="29"/>
      <c r="HEU265" s="29"/>
      <c r="HEV265" s="29"/>
      <c r="HEW265" s="29"/>
      <c r="HEX265" s="29"/>
      <c r="HEY265" s="29"/>
      <c r="HEZ265" s="29"/>
      <c r="HFA265" s="29"/>
      <c r="HFB265" s="29"/>
      <c r="HFC265" s="29"/>
      <c r="HFD265" s="29"/>
      <c r="HFE265" s="29"/>
      <c r="HFF265" s="29"/>
      <c r="HFG265" s="29"/>
      <c r="HFH265" s="29"/>
      <c r="HFI265" s="29"/>
      <c r="HFJ265" s="29"/>
      <c r="HFK265" s="29"/>
      <c r="HFL265" s="29"/>
      <c r="HFM265" s="29"/>
      <c r="HFN265" s="29"/>
      <c r="HFO265" s="29"/>
      <c r="HFP265" s="29"/>
      <c r="HFQ265" s="29"/>
      <c r="HFR265" s="29"/>
      <c r="HFS265" s="29"/>
      <c r="HFT265" s="29"/>
      <c r="HFU265" s="29"/>
      <c r="HFV265" s="29"/>
      <c r="HFW265" s="29"/>
      <c r="HFX265" s="29"/>
      <c r="HFY265" s="29"/>
      <c r="HFZ265" s="29"/>
      <c r="HGA265" s="29"/>
      <c r="HGB265" s="29"/>
      <c r="HGC265" s="29"/>
      <c r="HGD265" s="29"/>
      <c r="HGE265" s="29"/>
      <c r="HGF265" s="29"/>
      <c r="HGG265" s="29"/>
      <c r="HGH265" s="29"/>
      <c r="HGI265" s="29"/>
      <c r="HGJ265" s="29"/>
      <c r="HGK265" s="29"/>
      <c r="HGL265" s="29"/>
      <c r="HGM265" s="29"/>
      <c r="HGN265" s="29"/>
      <c r="HGO265" s="29"/>
      <c r="HGP265" s="29"/>
      <c r="HGQ265" s="29"/>
      <c r="HGR265" s="29"/>
      <c r="HGS265" s="29"/>
      <c r="HGT265" s="29"/>
      <c r="HGU265" s="29"/>
      <c r="HGV265" s="29"/>
      <c r="HGW265" s="29"/>
      <c r="HGX265" s="29"/>
      <c r="HGY265" s="29"/>
      <c r="HGZ265" s="29"/>
      <c r="HHA265" s="29"/>
      <c r="HHB265" s="29"/>
      <c r="HHC265" s="29"/>
      <c r="HHD265" s="29"/>
      <c r="HHE265" s="29"/>
      <c r="HHF265" s="29"/>
      <c r="HHG265" s="29"/>
      <c r="HHH265" s="29"/>
      <c r="HHI265" s="29"/>
      <c r="HHJ265" s="29"/>
      <c r="HHK265" s="29"/>
      <c r="HHL265" s="29"/>
      <c r="HHM265" s="29"/>
      <c r="HHN265" s="29"/>
      <c r="HHO265" s="29"/>
      <c r="HHP265" s="29"/>
      <c r="HHQ265" s="29"/>
      <c r="HHR265" s="29"/>
      <c r="HHS265" s="29"/>
      <c r="HHT265" s="29"/>
      <c r="HHU265" s="29"/>
      <c r="HHV265" s="29"/>
      <c r="HHW265" s="29"/>
      <c r="HHX265" s="29"/>
      <c r="HHY265" s="29"/>
      <c r="HHZ265" s="29"/>
      <c r="HIA265" s="29"/>
      <c r="HIB265" s="29"/>
      <c r="HIC265" s="29"/>
      <c r="HID265" s="29"/>
      <c r="HIE265" s="29"/>
      <c r="HIF265" s="29"/>
      <c r="HIG265" s="29"/>
      <c r="HIH265" s="29"/>
      <c r="HII265" s="29"/>
      <c r="HIJ265" s="29"/>
      <c r="HIK265" s="29"/>
      <c r="HIL265" s="29"/>
      <c r="HIM265" s="29"/>
      <c r="HIN265" s="29"/>
      <c r="HIO265" s="29"/>
      <c r="HIP265" s="29"/>
      <c r="HIQ265" s="29"/>
      <c r="HIR265" s="29"/>
      <c r="HIS265" s="29"/>
      <c r="HIT265" s="29"/>
      <c r="HIU265" s="29"/>
      <c r="HIV265" s="29"/>
      <c r="HIW265" s="29"/>
      <c r="HIX265" s="29"/>
      <c r="HIY265" s="29"/>
      <c r="HIZ265" s="29"/>
      <c r="HJA265" s="29"/>
      <c r="HJB265" s="29"/>
      <c r="HJC265" s="29"/>
      <c r="HJD265" s="29"/>
      <c r="HJE265" s="29"/>
      <c r="HJF265" s="29"/>
      <c r="HJG265" s="29"/>
      <c r="HJH265" s="29"/>
      <c r="HJI265" s="29"/>
      <c r="HJJ265" s="29"/>
      <c r="HJK265" s="29"/>
      <c r="HJL265" s="29"/>
      <c r="HJM265" s="29"/>
      <c r="HJN265" s="29"/>
      <c r="HJO265" s="29"/>
      <c r="HJP265" s="29"/>
      <c r="HJQ265" s="29"/>
      <c r="HJR265" s="29"/>
      <c r="HJS265" s="29"/>
      <c r="HJT265" s="29"/>
      <c r="HJU265" s="29"/>
      <c r="HJV265" s="29"/>
      <c r="HJW265" s="29"/>
      <c r="HJX265" s="29"/>
      <c r="HJY265" s="29"/>
      <c r="HJZ265" s="29"/>
      <c r="HKA265" s="29"/>
      <c r="HKB265" s="29"/>
      <c r="HKC265" s="29"/>
      <c r="HKD265" s="29"/>
      <c r="HKE265" s="29"/>
      <c r="HKF265" s="29"/>
      <c r="HKG265" s="29"/>
      <c r="HKH265" s="29"/>
      <c r="HKI265" s="29"/>
      <c r="HKJ265" s="29"/>
      <c r="HKK265" s="29"/>
      <c r="HKL265" s="29"/>
      <c r="HKM265" s="29"/>
      <c r="HKN265" s="29"/>
      <c r="HKO265" s="29"/>
      <c r="HKP265" s="29"/>
      <c r="HKQ265" s="29"/>
      <c r="HKR265" s="29"/>
      <c r="HKS265" s="29"/>
      <c r="HKT265" s="29"/>
      <c r="HKU265" s="29"/>
      <c r="HKV265" s="29"/>
      <c r="HKW265" s="29"/>
      <c r="HKX265" s="29"/>
      <c r="HKY265" s="29"/>
      <c r="HKZ265" s="29"/>
      <c r="HLA265" s="29"/>
      <c r="HLB265" s="29"/>
      <c r="HLC265" s="29"/>
      <c r="HLD265" s="29"/>
      <c r="HLE265" s="29"/>
      <c r="HLF265" s="29"/>
      <c r="HLG265" s="29"/>
      <c r="HLH265" s="29"/>
      <c r="HLI265" s="29"/>
      <c r="HLJ265" s="29"/>
      <c r="HLK265" s="29"/>
      <c r="HLL265" s="29"/>
      <c r="HLM265" s="29"/>
      <c r="HLN265" s="29"/>
      <c r="HLO265" s="29"/>
      <c r="HLP265" s="29"/>
      <c r="HLQ265" s="29"/>
      <c r="HLR265" s="29"/>
      <c r="HLS265" s="29"/>
      <c r="HLT265" s="29"/>
      <c r="HLU265" s="29"/>
      <c r="HLV265" s="29"/>
      <c r="HLW265" s="29"/>
      <c r="HLX265" s="29"/>
      <c r="HLY265" s="29"/>
      <c r="HLZ265" s="29"/>
      <c r="HMA265" s="29"/>
      <c r="HMB265" s="29"/>
      <c r="HMC265" s="29"/>
      <c r="HMD265" s="29"/>
      <c r="HME265" s="29"/>
      <c r="HMF265" s="29"/>
      <c r="HMG265" s="29"/>
      <c r="HMH265" s="29"/>
      <c r="HMI265" s="29"/>
      <c r="HMJ265" s="29"/>
      <c r="HMK265" s="29"/>
      <c r="HML265" s="29"/>
      <c r="HMM265" s="29"/>
      <c r="HMN265" s="29"/>
      <c r="HMO265" s="29"/>
      <c r="HMP265" s="29"/>
      <c r="HMQ265" s="29"/>
      <c r="HMR265" s="29"/>
      <c r="HMS265" s="29"/>
      <c r="HMT265" s="29"/>
      <c r="HMU265" s="29"/>
      <c r="HMV265" s="29"/>
      <c r="HMW265" s="29"/>
      <c r="HMX265" s="29"/>
      <c r="HMY265" s="29"/>
      <c r="HMZ265" s="29"/>
      <c r="HNA265" s="29"/>
      <c r="HNB265" s="29"/>
      <c r="HNC265" s="29"/>
      <c r="HND265" s="29"/>
      <c r="HNE265" s="29"/>
      <c r="HNF265" s="29"/>
      <c r="HNG265" s="29"/>
      <c r="HNH265" s="29"/>
      <c r="HNI265" s="29"/>
      <c r="HNJ265" s="29"/>
      <c r="HNK265" s="29"/>
      <c r="HNL265" s="29"/>
      <c r="HNM265" s="29"/>
      <c r="HNN265" s="29"/>
      <c r="HNO265" s="29"/>
      <c r="HNP265" s="29"/>
      <c r="HNQ265" s="29"/>
      <c r="HNR265" s="29"/>
      <c r="HNS265" s="29"/>
      <c r="HNT265" s="29"/>
      <c r="HNU265" s="29"/>
      <c r="HNV265" s="29"/>
      <c r="HNW265" s="29"/>
      <c r="HNX265" s="29"/>
      <c r="HNY265" s="29"/>
      <c r="HNZ265" s="29"/>
      <c r="HOA265" s="29"/>
      <c r="HOB265" s="29"/>
      <c r="HOC265" s="29"/>
      <c r="HOD265" s="29"/>
      <c r="HOE265" s="29"/>
      <c r="HOF265" s="29"/>
      <c r="HOG265" s="29"/>
      <c r="HOH265" s="29"/>
      <c r="HOI265" s="29"/>
      <c r="HOJ265" s="29"/>
      <c r="HOK265" s="29"/>
      <c r="HOL265" s="29"/>
      <c r="HOM265" s="29"/>
      <c r="HON265" s="29"/>
      <c r="HOO265" s="29"/>
      <c r="HOP265" s="29"/>
      <c r="HOQ265" s="29"/>
      <c r="HOR265" s="29"/>
      <c r="HOS265" s="29"/>
      <c r="HOT265" s="29"/>
      <c r="HOU265" s="29"/>
      <c r="HOV265" s="29"/>
      <c r="HOW265" s="29"/>
      <c r="HOX265" s="29"/>
      <c r="HOY265" s="29"/>
      <c r="HOZ265" s="29"/>
      <c r="HPA265" s="29"/>
      <c r="HPB265" s="29"/>
      <c r="HPC265" s="29"/>
      <c r="HPD265" s="29"/>
      <c r="HPE265" s="29"/>
      <c r="HPF265" s="29"/>
      <c r="HPG265" s="29"/>
      <c r="HPH265" s="29"/>
      <c r="HPI265" s="29"/>
      <c r="HPJ265" s="29"/>
      <c r="HPK265" s="29"/>
      <c r="HPL265" s="29"/>
      <c r="HPM265" s="29"/>
      <c r="HPN265" s="29"/>
      <c r="HPO265" s="29"/>
      <c r="HPP265" s="29"/>
      <c r="HPQ265" s="29"/>
      <c r="HPR265" s="29"/>
      <c r="HPS265" s="29"/>
      <c r="HPT265" s="29"/>
      <c r="HPU265" s="29"/>
      <c r="HPV265" s="29"/>
      <c r="HPW265" s="29"/>
      <c r="HPX265" s="29"/>
      <c r="HPY265" s="29"/>
      <c r="HPZ265" s="29"/>
      <c r="HQA265" s="29"/>
      <c r="HQB265" s="29"/>
      <c r="HQC265" s="29"/>
      <c r="HQD265" s="29"/>
      <c r="HQE265" s="29"/>
      <c r="HQF265" s="29"/>
      <c r="HQG265" s="29"/>
      <c r="HQH265" s="29"/>
      <c r="HQI265" s="29"/>
      <c r="HQJ265" s="29"/>
      <c r="HQK265" s="29"/>
      <c r="HQL265" s="29"/>
      <c r="HQM265" s="29"/>
      <c r="HQN265" s="29"/>
      <c r="HQO265" s="29"/>
      <c r="HQP265" s="29"/>
      <c r="HQQ265" s="29"/>
      <c r="HQR265" s="29"/>
      <c r="HQS265" s="29"/>
      <c r="HQT265" s="29"/>
      <c r="HQU265" s="29"/>
      <c r="HQV265" s="29"/>
      <c r="HQW265" s="29"/>
      <c r="HQX265" s="29"/>
      <c r="HQY265" s="29"/>
      <c r="HQZ265" s="29"/>
      <c r="HRA265" s="29"/>
      <c r="HRB265" s="29"/>
      <c r="HRC265" s="29"/>
      <c r="HRD265" s="29"/>
      <c r="HRE265" s="29"/>
      <c r="HRF265" s="29"/>
      <c r="HRG265" s="29"/>
      <c r="HRH265" s="29"/>
      <c r="HRI265" s="29"/>
      <c r="HRJ265" s="29"/>
      <c r="HRK265" s="29"/>
      <c r="HRL265" s="29"/>
      <c r="HRM265" s="29"/>
      <c r="HRN265" s="29"/>
      <c r="HRO265" s="29"/>
      <c r="HRP265" s="29"/>
      <c r="HRQ265" s="29"/>
      <c r="HRR265" s="29"/>
      <c r="HRS265" s="29"/>
      <c r="HRT265" s="29"/>
      <c r="HRU265" s="29"/>
      <c r="HRV265" s="29"/>
      <c r="HRW265" s="29"/>
      <c r="HRX265" s="29"/>
      <c r="HRY265" s="29"/>
      <c r="HRZ265" s="29"/>
      <c r="HSA265" s="29"/>
      <c r="HSB265" s="29"/>
      <c r="HSC265" s="29"/>
      <c r="HSD265" s="29"/>
      <c r="HSE265" s="29"/>
      <c r="HSF265" s="29"/>
      <c r="HSG265" s="29"/>
      <c r="HSH265" s="29"/>
      <c r="HSI265" s="29"/>
      <c r="HSJ265" s="29"/>
      <c r="HSK265" s="29"/>
      <c r="HSL265" s="29"/>
      <c r="HSM265" s="29"/>
      <c r="HSN265" s="29"/>
      <c r="HSO265" s="29"/>
      <c r="HSP265" s="29"/>
      <c r="HSQ265" s="29"/>
      <c r="HSR265" s="29"/>
      <c r="HSS265" s="29"/>
      <c r="HST265" s="29"/>
      <c r="HSU265" s="29"/>
      <c r="HSV265" s="29"/>
      <c r="HSW265" s="29"/>
      <c r="HSX265" s="29"/>
      <c r="HSY265" s="29"/>
      <c r="HSZ265" s="29"/>
      <c r="HTA265" s="29"/>
      <c r="HTB265" s="29"/>
      <c r="HTC265" s="29"/>
      <c r="HTD265" s="29"/>
      <c r="HTE265" s="29"/>
      <c r="HTF265" s="29"/>
      <c r="HTG265" s="29"/>
      <c r="HTH265" s="29"/>
      <c r="HTI265" s="29"/>
      <c r="HTJ265" s="29"/>
      <c r="HTK265" s="29"/>
      <c r="HTL265" s="29"/>
      <c r="HTM265" s="29"/>
      <c r="HTN265" s="29"/>
      <c r="HTO265" s="29"/>
      <c r="HTP265" s="29"/>
      <c r="HTQ265" s="29"/>
      <c r="HTR265" s="29"/>
      <c r="HTS265" s="29"/>
      <c r="HTT265" s="29"/>
      <c r="HTU265" s="29"/>
      <c r="HTV265" s="29"/>
      <c r="HTW265" s="29"/>
      <c r="HTX265" s="29"/>
      <c r="HTY265" s="29"/>
      <c r="HTZ265" s="29"/>
      <c r="HUA265" s="29"/>
      <c r="HUB265" s="29"/>
      <c r="HUC265" s="29"/>
      <c r="HUD265" s="29"/>
      <c r="HUE265" s="29"/>
      <c r="HUF265" s="29"/>
      <c r="HUG265" s="29"/>
      <c r="HUH265" s="29"/>
      <c r="HUI265" s="29"/>
      <c r="HUJ265" s="29"/>
      <c r="HUK265" s="29"/>
      <c r="HUL265" s="29"/>
      <c r="HUM265" s="29"/>
      <c r="HUN265" s="29"/>
      <c r="HUO265" s="29"/>
      <c r="HUP265" s="29"/>
      <c r="HUQ265" s="29"/>
      <c r="HUR265" s="29"/>
      <c r="HUS265" s="29"/>
      <c r="HUT265" s="29"/>
      <c r="HUU265" s="29"/>
      <c r="HUV265" s="29"/>
      <c r="HUW265" s="29"/>
      <c r="HUX265" s="29"/>
      <c r="HUY265" s="29"/>
      <c r="HUZ265" s="29"/>
      <c r="HVA265" s="29"/>
      <c r="HVB265" s="29"/>
      <c r="HVC265" s="29"/>
      <c r="HVD265" s="29"/>
      <c r="HVE265" s="29"/>
      <c r="HVF265" s="29"/>
      <c r="HVG265" s="29"/>
      <c r="HVH265" s="29"/>
      <c r="HVI265" s="29"/>
      <c r="HVJ265" s="29"/>
      <c r="HVK265" s="29"/>
      <c r="HVL265" s="29"/>
      <c r="HVM265" s="29"/>
      <c r="HVN265" s="29"/>
      <c r="HVO265" s="29"/>
      <c r="HVP265" s="29"/>
      <c r="HVQ265" s="29"/>
      <c r="HVR265" s="29"/>
      <c r="HVS265" s="29"/>
      <c r="HVT265" s="29"/>
      <c r="HVU265" s="29"/>
      <c r="HVV265" s="29"/>
      <c r="HVW265" s="29"/>
      <c r="HVX265" s="29"/>
      <c r="HVY265" s="29"/>
      <c r="HVZ265" s="29"/>
      <c r="HWA265" s="29"/>
      <c r="HWB265" s="29"/>
      <c r="HWC265" s="29"/>
      <c r="HWD265" s="29"/>
      <c r="HWE265" s="29"/>
      <c r="HWF265" s="29"/>
      <c r="HWG265" s="29"/>
      <c r="HWH265" s="29"/>
      <c r="HWI265" s="29"/>
      <c r="HWJ265" s="29"/>
      <c r="HWK265" s="29"/>
      <c r="HWL265" s="29"/>
      <c r="HWM265" s="29"/>
      <c r="HWN265" s="29"/>
      <c r="HWO265" s="29"/>
      <c r="HWP265" s="29"/>
      <c r="HWQ265" s="29"/>
      <c r="HWR265" s="29"/>
      <c r="HWS265" s="29"/>
      <c r="HWT265" s="29"/>
      <c r="HWU265" s="29"/>
      <c r="HWV265" s="29"/>
      <c r="HWW265" s="29"/>
      <c r="HWX265" s="29"/>
      <c r="HWY265" s="29"/>
      <c r="HWZ265" s="29"/>
      <c r="HXA265" s="29"/>
      <c r="HXB265" s="29"/>
      <c r="HXC265" s="29"/>
      <c r="HXD265" s="29"/>
      <c r="HXE265" s="29"/>
      <c r="HXF265" s="29"/>
      <c r="HXG265" s="29"/>
      <c r="HXH265" s="29"/>
      <c r="HXI265" s="29"/>
      <c r="HXJ265" s="29"/>
      <c r="HXK265" s="29"/>
      <c r="HXL265" s="29"/>
      <c r="HXM265" s="29"/>
      <c r="HXN265" s="29"/>
      <c r="HXO265" s="29"/>
      <c r="HXP265" s="29"/>
      <c r="HXQ265" s="29"/>
      <c r="HXR265" s="29"/>
      <c r="HXS265" s="29"/>
      <c r="HXT265" s="29"/>
      <c r="HXU265" s="29"/>
      <c r="HXV265" s="29"/>
      <c r="HXW265" s="29"/>
      <c r="HXX265" s="29"/>
      <c r="HXY265" s="29"/>
      <c r="HXZ265" s="29"/>
      <c r="HYA265" s="29"/>
      <c r="HYB265" s="29"/>
      <c r="HYC265" s="29"/>
      <c r="HYD265" s="29"/>
      <c r="HYE265" s="29"/>
      <c r="HYF265" s="29"/>
      <c r="HYG265" s="29"/>
      <c r="HYH265" s="29"/>
      <c r="HYI265" s="29"/>
      <c r="HYJ265" s="29"/>
      <c r="HYK265" s="29"/>
      <c r="HYL265" s="29"/>
      <c r="HYM265" s="29"/>
      <c r="HYN265" s="29"/>
      <c r="HYO265" s="29"/>
      <c r="HYP265" s="29"/>
      <c r="HYQ265" s="29"/>
      <c r="HYR265" s="29"/>
      <c r="HYS265" s="29"/>
      <c r="HYT265" s="29"/>
      <c r="HYU265" s="29"/>
      <c r="HYV265" s="29"/>
      <c r="HYW265" s="29"/>
      <c r="HYX265" s="29"/>
      <c r="HYY265" s="29"/>
      <c r="HYZ265" s="29"/>
      <c r="HZA265" s="29"/>
      <c r="HZB265" s="29"/>
      <c r="HZC265" s="29"/>
      <c r="HZD265" s="29"/>
      <c r="HZE265" s="29"/>
      <c r="HZF265" s="29"/>
      <c r="HZG265" s="29"/>
      <c r="HZH265" s="29"/>
      <c r="HZI265" s="29"/>
      <c r="HZJ265" s="29"/>
      <c r="HZK265" s="29"/>
      <c r="HZL265" s="29"/>
      <c r="HZM265" s="29"/>
      <c r="HZN265" s="29"/>
      <c r="HZO265" s="29"/>
      <c r="HZP265" s="29"/>
      <c r="HZQ265" s="29"/>
      <c r="HZR265" s="29"/>
      <c r="HZS265" s="29"/>
      <c r="HZT265" s="29"/>
      <c r="HZU265" s="29"/>
      <c r="HZV265" s="29"/>
      <c r="HZW265" s="29"/>
      <c r="HZX265" s="29"/>
      <c r="HZY265" s="29"/>
      <c r="HZZ265" s="29"/>
      <c r="IAA265" s="29"/>
      <c r="IAB265" s="29"/>
      <c r="IAC265" s="29"/>
      <c r="IAD265" s="29"/>
      <c r="IAE265" s="29"/>
      <c r="IAF265" s="29"/>
      <c r="IAG265" s="29"/>
      <c r="IAH265" s="29"/>
      <c r="IAI265" s="29"/>
      <c r="IAJ265" s="29"/>
      <c r="IAK265" s="29"/>
      <c r="IAL265" s="29"/>
      <c r="IAM265" s="29"/>
      <c r="IAN265" s="29"/>
      <c r="IAO265" s="29"/>
      <c r="IAP265" s="29"/>
      <c r="IAQ265" s="29"/>
      <c r="IAR265" s="29"/>
      <c r="IAS265" s="29"/>
      <c r="IAT265" s="29"/>
      <c r="IAU265" s="29"/>
      <c r="IAV265" s="29"/>
      <c r="IAW265" s="29"/>
      <c r="IAX265" s="29"/>
      <c r="IAY265" s="29"/>
      <c r="IAZ265" s="29"/>
      <c r="IBA265" s="29"/>
      <c r="IBB265" s="29"/>
      <c r="IBC265" s="29"/>
      <c r="IBD265" s="29"/>
      <c r="IBE265" s="29"/>
      <c r="IBF265" s="29"/>
      <c r="IBG265" s="29"/>
      <c r="IBH265" s="29"/>
      <c r="IBI265" s="29"/>
      <c r="IBJ265" s="29"/>
      <c r="IBK265" s="29"/>
      <c r="IBL265" s="29"/>
      <c r="IBM265" s="29"/>
      <c r="IBN265" s="29"/>
      <c r="IBO265" s="29"/>
      <c r="IBP265" s="29"/>
      <c r="IBQ265" s="29"/>
      <c r="IBR265" s="29"/>
      <c r="IBS265" s="29"/>
      <c r="IBT265" s="29"/>
      <c r="IBU265" s="29"/>
      <c r="IBV265" s="29"/>
      <c r="IBW265" s="29"/>
      <c r="IBX265" s="29"/>
      <c r="IBY265" s="29"/>
      <c r="IBZ265" s="29"/>
      <c r="ICA265" s="29"/>
      <c r="ICB265" s="29"/>
      <c r="ICC265" s="29"/>
      <c r="ICD265" s="29"/>
      <c r="ICE265" s="29"/>
      <c r="ICF265" s="29"/>
      <c r="ICG265" s="29"/>
      <c r="ICH265" s="29"/>
      <c r="ICI265" s="29"/>
      <c r="ICJ265" s="29"/>
      <c r="ICK265" s="29"/>
      <c r="ICL265" s="29"/>
      <c r="ICM265" s="29"/>
      <c r="ICN265" s="29"/>
      <c r="ICO265" s="29"/>
      <c r="ICP265" s="29"/>
      <c r="ICQ265" s="29"/>
      <c r="ICR265" s="29"/>
      <c r="ICS265" s="29"/>
      <c r="ICT265" s="29"/>
      <c r="ICU265" s="29"/>
      <c r="ICV265" s="29"/>
      <c r="ICW265" s="29"/>
      <c r="ICX265" s="29"/>
      <c r="ICY265" s="29"/>
      <c r="ICZ265" s="29"/>
      <c r="IDA265" s="29"/>
      <c r="IDB265" s="29"/>
      <c r="IDC265" s="29"/>
      <c r="IDD265" s="29"/>
      <c r="IDE265" s="29"/>
      <c r="IDF265" s="29"/>
      <c r="IDG265" s="29"/>
      <c r="IDH265" s="29"/>
      <c r="IDI265" s="29"/>
      <c r="IDJ265" s="29"/>
      <c r="IDK265" s="29"/>
      <c r="IDL265" s="29"/>
      <c r="IDM265" s="29"/>
      <c r="IDN265" s="29"/>
      <c r="IDO265" s="29"/>
      <c r="IDP265" s="29"/>
      <c r="IDQ265" s="29"/>
      <c r="IDR265" s="29"/>
      <c r="IDS265" s="29"/>
      <c r="IDT265" s="29"/>
      <c r="IDU265" s="29"/>
      <c r="IDV265" s="29"/>
      <c r="IDW265" s="29"/>
      <c r="IDX265" s="29"/>
      <c r="IDY265" s="29"/>
      <c r="IDZ265" s="29"/>
      <c r="IEA265" s="29"/>
      <c r="IEB265" s="29"/>
      <c r="IEC265" s="29"/>
      <c r="IED265" s="29"/>
      <c r="IEE265" s="29"/>
      <c r="IEF265" s="29"/>
      <c r="IEG265" s="29"/>
      <c r="IEH265" s="29"/>
      <c r="IEI265" s="29"/>
      <c r="IEJ265" s="29"/>
      <c r="IEK265" s="29"/>
      <c r="IEL265" s="29"/>
      <c r="IEM265" s="29"/>
      <c r="IEN265" s="29"/>
      <c r="IEO265" s="29"/>
      <c r="IEP265" s="29"/>
      <c r="IEQ265" s="29"/>
      <c r="IER265" s="29"/>
      <c r="IES265" s="29"/>
      <c r="IET265" s="29"/>
      <c r="IEU265" s="29"/>
      <c r="IEV265" s="29"/>
      <c r="IEW265" s="29"/>
      <c r="IEX265" s="29"/>
      <c r="IEY265" s="29"/>
      <c r="IEZ265" s="29"/>
      <c r="IFA265" s="29"/>
      <c r="IFB265" s="29"/>
      <c r="IFC265" s="29"/>
      <c r="IFD265" s="29"/>
      <c r="IFE265" s="29"/>
      <c r="IFF265" s="29"/>
      <c r="IFG265" s="29"/>
      <c r="IFH265" s="29"/>
      <c r="IFI265" s="29"/>
      <c r="IFJ265" s="29"/>
      <c r="IFK265" s="29"/>
      <c r="IFL265" s="29"/>
      <c r="IFM265" s="29"/>
      <c r="IFN265" s="29"/>
      <c r="IFO265" s="29"/>
      <c r="IFP265" s="29"/>
      <c r="IFQ265" s="29"/>
      <c r="IFR265" s="29"/>
      <c r="IFS265" s="29"/>
      <c r="IFT265" s="29"/>
      <c r="IFU265" s="29"/>
      <c r="IFV265" s="29"/>
      <c r="IFW265" s="29"/>
      <c r="IFX265" s="29"/>
      <c r="IFY265" s="29"/>
      <c r="IFZ265" s="29"/>
      <c r="IGA265" s="29"/>
      <c r="IGB265" s="29"/>
      <c r="IGC265" s="29"/>
      <c r="IGD265" s="29"/>
      <c r="IGE265" s="29"/>
      <c r="IGF265" s="29"/>
      <c r="IGG265" s="29"/>
      <c r="IGH265" s="29"/>
      <c r="IGI265" s="29"/>
      <c r="IGJ265" s="29"/>
      <c r="IGK265" s="29"/>
      <c r="IGL265" s="29"/>
      <c r="IGM265" s="29"/>
      <c r="IGN265" s="29"/>
      <c r="IGO265" s="29"/>
      <c r="IGP265" s="29"/>
      <c r="IGQ265" s="29"/>
      <c r="IGR265" s="29"/>
      <c r="IGS265" s="29"/>
      <c r="IGT265" s="29"/>
      <c r="IGU265" s="29"/>
      <c r="IGV265" s="29"/>
      <c r="IGW265" s="29"/>
      <c r="IGX265" s="29"/>
      <c r="IGY265" s="29"/>
      <c r="IGZ265" s="29"/>
      <c r="IHA265" s="29"/>
      <c r="IHB265" s="29"/>
      <c r="IHC265" s="29"/>
      <c r="IHD265" s="29"/>
      <c r="IHE265" s="29"/>
      <c r="IHF265" s="29"/>
      <c r="IHG265" s="29"/>
      <c r="IHH265" s="29"/>
      <c r="IHI265" s="29"/>
      <c r="IHJ265" s="29"/>
      <c r="IHK265" s="29"/>
      <c r="IHL265" s="29"/>
      <c r="IHM265" s="29"/>
      <c r="IHN265" s="29"/>
      <c r="IHO265" s="29"/>
      <c r="IHP265" s="29"/>
      <c r="IHQ265" s="29"/>
      <c r="IHR265" s="29"/>
      <c r="IHS265" s="29"/>
      <c r="IHT265" s="29"/>
      <c r="IHU265" s="29"/>
      <c r="IHV265" s="29"/>
      <c r="IHW265" s="29"/>
      <c r="IHX265" s="29"/>
      <c r="IHY265" s="29"/>
      <c r="IHZ265" s="29"/>
      <c r="IIA265" s="29"/>
      <c r="IIB265" s="29"/>
      <c r="IIC265" s="29"/>
      <c r="IID265" s="29"/>
      <c r="IIE265" s="29"/>
      <c r="IIF265" s="29"/>
      <c r="IIG265" s="29"/>
      <c r="IIH265" s="29"/>
      <c r="III265" s="29"/>
      <c r="IIJ265" s="29"/>
      <c r="IIK265" s="29"/>
      <c r="IIL265" s="29"/>
      <c r="IIM265" s="29"/>
      <c r="IIN265" s="29"/>
      <c r="IIO265" s="29"/>
      <c r="IIP265" s="29"/>
      <c r="IIQ265" s="29"/>
      <c r="IIR265" s="29"/>
      <c r="IIS265" s="29"/>
      <c r="IIT265" s="29"/>
      <c r="IIU265" s="29"/>
      <c r="IIV265" s="29"/>
      <c r="IIW265" s="29"/>
      <c r="IIX265" s="29"/>
      <c r="IIY265" s="29"/>
      <c r="IIZ265" s="29"/>
      <c r="IJA265" s="29"/>
      <c r="IJB265" s="29"/>
      <c r="IJC265" s="29"/>
      <c r="IJD265" s="29"/>
      <c r="IJE265" s="29"/>
      <c r="IJF265" s="29"/>
      <c r="IJG265" s="29"/>
      <c r="IJH265" s="29"/>
      <c r="IJI265" s="29"/>
      <c r="IJJ265" s="29"/>
      <c r="IJK265" s="29"/>
      <c r="IJL265" s="29"/>
      <c r="IJM265" s="29"/>
      <c r="IJN265" s="29"/>
      <c r="IJO265" s="29"/>
      <c r="IJP265" s="29"/>
      <c r="IJQ265" s="29"/>
      <c r="IJR265" s="29"/>
      <c r="IJS265" s="29"/>
      <c r="IJT265" s="29"/>
      <c r="IJU265" s="29"/>
      <c r="IJV265" s="29"/>
      <c r="IJW265" s="29"/>
      <c r="IJX265" s="29"/>
      <c r="IJY265" s="29"/>
      <c r="IJZ265" s="29"/>
      <c r="IKA265" s="29"/>
      <c r="IKB265" s="29"/>
      <c r="IKC265" s="29"/>
      <c r="IKD265" s="29"/>
      <c r="IKE265" s="29"/>
      <c r="IKF265" s="29"/>
      <c r="IKG265" s="29"/>
      <c r="IKH265" s="29"/>
      <c r="IKI265" s="29"/>
      <c r="IKJ265" s="29"/>
      <c r="IKK265" s="29"/>
      <c r="IKL265" s="29"/>
      <c r="IKM265" s="29"/>
      <c r="IKN265" s="29"/>
      <c r="IKO265" s="29"/>
      <c r="IKP265" s="29"/>
      <c r="IKQ265" s="29"/>
      <c r="IKR265" s="29"/>
      <c r="IKS265" s="29"/>
      <c r="IKT265" s="29"/>
      <c r="IKU265" s="29"/>
      <c r="IKV265" s="29"/>
      <c r="IKW265" s="29"/>
      <c r="IKX265" s="29"/>
      <c r="IKY265" s="29"/>
      <c r="IKZ265" s="29"/>
      <c r="ILA265" s="29"/>
      <c r="ILB265" s="29"/>
      <c r="ILC265" s="29"/>
      <c r="ILD265" s="29"/>
      <c r="ILE265" s="29"/>
      <c r="ILF265" s="29"/>
      <c r="ILG265" s="29"/>
      <c r="ILH265" s="29"/>
      <c r="ILI265" s="29"/>
      <c r="ILJ265" s="29"/>
      <c r="ILK265" s="29"/>
      <c r="ILL265" s="29"/>
      <c r="ILM265" s="29"/>
      <c r="ILN265" s="29"/>
      <c r="ILO265" s="29"/>
      <c r="ILP265" s="29"/>
      <c r="ILQ265" s="29"/>
      <c r="ILR265" s="29"/>
      <c r="ILS265" s="29"/>
      <c r="ILT265" s="29"/>
      <c r="ILU265" s="29"/>
      <c r="ILV265" s="29"/>
      <c r="ILW265" s="29"/>
      <c r="ILX265" s="29"/>
      <c r="ILY265" s="29"/>
      <c r="ILZ265" s="29"/>
      <c r="IMA265" s="29"/>
      <c r="IMB265" s="29"/>
      <c r="IMC265" s="29"/>
      <c r="IMD265" s="29"/>
      <c r="IME265" s="29"/>
      <c r="IMF265" s="29"/>
      <c r="IMG265" s="29"/>
      <c r="IMH265" s="29"/>
      <c r="IMI265" s="29"/>
      <c r="IMJ265" s="29"/>
      <c r="IMK265" s="29"/>
      <c r="IML265" s="29"/>
      <c r="IMM265" s="29"/>
      <c r="IMN265" s="29"/>
      <c r="IMO265" s="29"/>
      <c r="IMP265" s="29"/>
      <c r="IMQ265" s="29"/>
      <c r="IMR265" s="29"/>
      <c r="IMS265" s="29"/>
      <c r="IMT265" s="29"/>
      <c r="IMU265" s="29"/>
      <c r="IMV265" s="29"/>
      <c r="IMW265" s="29"/>
      <c r="IMX265" s="29"/>
      <c r="IMY265" s="29"/>
      <c r="IMZ265" s="29"/>
      <c r="INA265" s="29"/>
      <c r="INB265" s="29"/>
      <c r="INC265" s="29"/>
      <c r="IND265" s="29"/>
      <c r="INE265" s="29"/>
      <c r="INF265" s="29"/>
      <c r="ING265" s="29"/>
      <c r="INH265" s="29"/>
      <c r="INI265" s="29"/>
      <c r="INJ265" s="29"/>
      <c r="INK265" s="29"/>
      <c r="INL265" s="29"/>
      <c r="INM265" s="29"/>
      <c r="INN265" s="29"/>
      <c r="INO265" s="29"/>
      <c r="INP265" s="29"/>
      <c r="INQ265" s="29"/>
      <c r="INR265" s="29"/>
      <c r="INS265" s="29"/>
      <c r="INT265" s="29"/>
      <c r="INU265" s="29"/>
      <c r="INV265" s="29"/>
      <c r="INW265" s="29"/>
      <c r="INX265" s="29"/>
      <c r="INY265" s="29"/>
      <c r="INZ265" s="29"/>
      <c r="IOA265" s="29"/>
      <c r="IOB265" s="29"/>
      <c r="IOC265" s="29"/>
      <c r="IOD265" s="29"/>
      <c r="IOE265" s="29"/>
      <c r="IOF265" s="29"/>
      <c r="IOG265" s="29"/>
      <c r="IOH265" s="29"/>
      <c r="IOI265" s="29"/>
      <c r="IOJ265" s="29"/>
      <c r="IOK265" s="29"/>
      <c r="IOL265" s="29"/>
      <c r="IOM265" s="29"/>
      <c r="ION265" s="29"/>
      <c r="IOO265" s="29"/>
      <c r="IOP265" s="29"/>
      <c r="IOQ265" s="29"/>
      <c r="IOR265" s="29"/>
      <c r="IOS265" s="29"/>
      <c r="IOT265" s="29"/>
      <c r="IOU265" s="29"/>
      <c r="IOV265" s="29"/>
      <c r="IOW265" s="29"/>
      <c r="IOX265" s="29"/>
      <c r="IOY265" s="29"/>
      <c r="IOZ265" s="29"/>
      <c r="IPA265" s="29"/>
      <c r="IPB265" s="29"/>
      <c r="IPC265" s="29"/>
      <c r="IPD265" s="29"/>
      <c r="IPE265" s="29"/>
      <c r="IPF265" s="29"/>
      <c r="IPG265" s="29"/>
      <c r="IPH265" s="29"/>
      <c r="IPI265" s="29"/>
      <c r="IPJ265" s="29"/>
      <c r="IPK265" s="29"/>
      <c r="IPL265" s="29"/>
      <c r="IPM265" s="29"/>
      <c r="IPN265" s="29"/>
      <c r="IPO265" s="29"/>
      <c r="IPP265" s="29"/>
      <c r="IPQ265" s="29"/>
      <c r="IPR265" s="29"/>
      <c r="IPS265" s="29"/>
      <c r="IPT265" s="29"/>
      <c r="IPU265" s="29"/>
      <c r="IPV265" s="29"/>
      <c r="IPW265" s="29"/>
      <c r="IPX265" s="29"/>
      <c r="IPY265" s="29"/>
      <c r="IPZ265" s="29"/>
      <c r="IQA265" s="29"/>
      <c r="IQB265" s="29"/>
      <c r="IQC265" s="29"/>
      <c r="IQD265" s="29"/>
      <c r="IQE265" s="29"/>
      <c r="IQF265" s="29"/>
      <c r="IQG265" s="29"/>
      <c r="IQH265" s="29"/>
      <c r="IQI265" s="29"/>
      <c r="IQJ265" s="29"/>
      <c r="IQK265" s="29"/>
      <c r="IQL265" s="29"/>
      <c r="IQM265" s="29"/>
      <c r="IQN265" s="29"/>
      <c r="IQO265" s="29"/>
      <c r="IQP265" s="29"/>
      <c r="IQQ265" s="29"/>
      <c r="IQR265" s="29"/>
      <c r="IQS265" s="29"/>
      <c r="IQT265" s="29"/>
      <c r="IQU265" s="29"/>
      <c r="IQV265" s="29"/>
      <c r="IQW265" s="29"/>
      <c r="IQX265" s="29"/>
      <c r="IQY265" s="29"/>
      <c r="IQZ265" s="29"/>
      <c r="IRA265" s="29"/>
      <c r="IRB265" s="29"/>
      <c r="IRC265" s="29"/>
      <c r="IRD265" s="29"/>
      <c r="IRE265" s="29"/>
      <c r="IRF265" s="29"/>
      <c r="IRG265" s="29"/>
      <c r="IRH265" s="29"/>
      <c r="IRI265" s="29"/>
      <c r="IRJ265" s="29"/>
      <c r="IRK265" s="29"/>
      <c r="IRL265" s="29"/>
      <c r="IRM265" s="29"/>
      <c r="IRN265" s="29"/>
      <c r="IRO265" s="29"/>
      <c r="IRP265" s="29"/>
      <c r="IRQ265" s="29"/>
      <c r="IRR265" s="29"/>
      <c r="IRS265" s="29"/>
      <c r="IRT265" s="29"/>
      <c r="IRU265" s="29"/>
      <c r="IRV265" s="29"/>
      <c r="IRW265" s="29"/>
      <c r="IRX265" s="29"/>
      <c r="IRY265" s="29"/>
      <c r="IRZ265" s="29"/>
      <c r="ISA265" s="29"/>
      <c r="ISB265" s="29"/>
      <c r="ISC265" s="29"/>
      <c r="ISD265" s="29"/>
      <c r="ISE265" s="29"/>
      <c r="ISF265" s="29"/>
      <c r="ISG265" s="29"/>
      <c r="ISH265" s="29"/>
      <c r="ISI265" s="29"/>
      <c r="ISJ265" s="29"/>
      <c r="ISK265" s="29"/>
      <c r="ISL265" s="29"/>
      <c r="ISM265" s="29"/>
      <c r="ISN265" s="29"/>
      <c r="ISO265" s="29"/>
      <c r="ISP265" s="29"/>
      <c r="ISQ265" s="29"/>
      <c r="ISR265" s="29"/>
      <c r="ISS265" s="29"/>
      <c r="IST265" s="29"/>
      <c r="ISU265" s="29"/>
      <c r="ISV265" s="29"/>
      <c r="ISW265" s="29"/>
      <c r="ISX265" s="29"/>
      <c r="ISY265" s="29"/>
      <c r="ISZ265" s="29"/>
      <c r="ITA265" s="29"/>
      <c r="ITB265" s="29"/>
      <c r="ITC265" s="29"/>
      <c r="ITD265" s="29"/>
      <c r="ITE265" s="29"/>
      <c r="ITF265" s="29"/>
      <c r="ITG265" s="29"/>
      <c r="ITH265" s="29"/>
      <c r="ITI265" s="29"/>
      <c r="ITJ265" s="29"/>
      <c r="ITK265" s="29"/>
      <c r="ITL265" s="29"/>
      <c r="ITM265" s="29"/>
      <c r="ITN265" s="29"/>
      <c r="ITO265" s="29"/>
      <c r="ITP265" s="29"/>
      <c r="ITQ265" s="29"/>
      <c r="ITR265" s="29"/>
      <c r="ITS265" s="29"/>
      <c r="ITT265" s="29"/>
      <c r="ITU265" s="29"/>
      <c r="ITV265" s="29"/>
      <c r="ITW265" s="29"/>
      <c r="ITX265" s="29"/>
      <c r="ITY265" s="29"/>
      <c r="ITZ265" s="29"/>
      <c r="IUA265" s="29"/>
      <c r="IUB265" s="29"/>
      <c r="IUC265" s="29"/>
      <c r="IUD265" s="29"/>
      <c r="IUE265" s="29"/>
      <c r="IUF265" s="29"/>
      <c r="IUG265" s="29"/>
      <c r="IUH265" s="29"/>
      <c r="IUI265" s="29"/>
      <c r="IUJ265" s="29"/>
      <c r="IUK265" s="29"/>
      <c r="IUL265" s="29"/>
      <c r="IUM265" s="29"/>
      <c r="IUN265" s="29"/>
      <c r="IUO265" s="29"/>
      <c r="IUP265" s="29"/>
      <c r="IUQ265" s="29"/>
      <c r="IUR265" s="29"/>
      <c r="IUS265" s="29"/>
      <c r="IUT265" s="29"/>
      <c r="IUU265" s="29"/>
      <c r="IUV265" s="29"/>
      <c r="IUW265" s="29"/>
      <c r="IUX265" s="29"/>
      <c r="IUY265" s="29"/>
      <c r="IUZ265" s="29"/>
      <c r="IVA265" s="29"/>
      <c r="IVB265" s="29"/>
      <c r="IVC265" s="29"/>
      <c r="IVD265" s="29"/>
      <c r="IVE265" s="29"/>
      <c r="IVF265" s="29"/>
      <c r="IVG265" s="29"/>
      <c r="IVH265" s="29"/>
      <c r="IVI265" s="29"/>
      <c r="IVJ265" s="29"/>
      <c r="IVK265" s="29"/>
      <c r="IVL265" s="29"/>
      <c r="IVM265" s="29"/>
      <c r="IVN265" s="29"/>
      <c r="IVO265" s="29"/>
      <c r="IVP265" s="29"/>
      <c r="IVQ265" s="29"/>
      <c r="IVR265" s="29"/>
      <c r="IVS265" s="29"/>
      <c r="IVT265" s="29"/>
      <c r="IVU265" s="29"/>
      <c r="IVV265" s="29"/>
      <c r="IVW265" s="29"/>
      <c r="IVX265" s="29"/>
      <c r="IVY265" s="29"/>
      <c r="IVZ265" s="29"/>
      <c r="IWA265" s="29"/>
      <c r="IWB265" s="29"/>
      <c r="IWC265" s="29"/>
      <c r="IWD265" s="29"/>
      <c r="IWE265" s="29"/>
      <c r="IWF265" s="29"/>
      <c r="IWG265" s="29"/>
      <c r="IWH265" s="29"/>
      <c r="IWI265" s="29"/>
      <c r="IWJ265" s="29"/>
      <c r="IWK265" s="29"/>
      <c r="IWL265" s="29"/>
      <c r="IWM265" s="29"/>
      <c r="IWN265" s="29"/>
      <c r="IWO265" s="29"/>
      <c r="IWP265" s="29"/>
      <c r="IWQ265" s="29"/>
      <c r="IWR265" s="29"/>
      <c r="IWS265" s="29"/>
      <c r="IWT265" s="29"/>
      <c r="IWU265" s="29"/>
      <c r="IWV265" s="29"/>
      <c r="IWW265" s="29"/>
      <c r="IWX265" s="29"/>
      <c r="IWY265" s="29"/>
      <c r="IWZ265" s="29"/>
      <c r="IXA265" s="29"/>
      <c r="IXB265" s="29"/>
      <c r="IXC265" s="29"/>
      <c r="IXD265" s="29"/>
      <c r="IXE265" s="29"/>
      <c r="IXF265" s="29"/>
      <c r="IXG265" s="29"/>
      <c r="IXH265" s="29"/>
      <c r="IXI265" s="29"/>
      <c r="IXJ265" s="29"/>
      <c r="IXK265" s="29"/>
      <c r="IXL265" s="29"/>
      <c r="IXM265" s="29"/>
      <c r="IXN265" s="29"/>
      <c r="IXO265" s="29"/>
      <c r="IXP265" s="29"/>
      <c r="IXQ265" s="29"/>
      <c r="IXR265" s="29"/>
      <c r="IXS265" s="29"/>
      <c r="IXT265" s="29"/>
      <c r="IXU265" s="29"/>
      <c r="IXV265" s="29"/>
      <c r="IXW265" s="29"/>
      <c r="IXX265" s="29"/>
      <c r="IXY265" s="29"/>
      <c r="IXZ265" s="29"/>
      <c r="IYA265" s="29"/>
      <c r="IYB265" s="29"/>
      <c r="IYC265" s="29"/>
      <c r="IYD265" s="29"/>
      <c r="IYE265" s="29"/>
      <c r="IYF265" s="29"/>
      <c r="IYG265" s="29"/>
      <c r="IYH265" s="29"/>
      <c r="IYI265" s="29"/>
      <c r="IYJ265" s="29"/>
      <c r="IYK265" s="29"/>
      <c r="IYL265" s="29"/>
      <c r="IYM265" s="29"/>
      <c r="IYN265" s="29"/>
      <c r="IYO265" s="29"/>
      <c r="IYP265" s="29"/>
      <c r="IYQ265" s="29"/>
      <c r="IYR265" s="29"/>
      <c r="IYS265" s="29"/>
      <c r="IYT265" s="29"/>
      <c r="IYU265" s="29"/>
      <c r="IYV265" s="29"/>
      <c r="IYW265" s="29"/>
      <c r="IYX265" s="29"/>
      <c r="IYY265" s="29"/>
      <c r="IYZ265" s="29"/>
      <c r="IZA265" s="29"/>
      <c r="IZB265" s="29"/>
      <c r="IZC265" s="29"/>
      <c r="IZD265" s="29"/>
      <c r="IZE265" s="29"/>
      <c r="IZF265" s="29"/>
      <c r="IZG265" s="29"/>
      <c r="IZH265" s="29"/>
      <c r="IZI265" s="29"/>
      <c r="IZJ265" s="29"/>
      <c r="IZK265" s="29"/>
      <c r="IZL265" s="29"/>
      <c r="IZM265" s="29"/>
      <c r="IZN265" s="29"/>
      <c r="IZO265" s="29"/>
      <c r="IZP265" s="29"/>
      <c r="IZQ265" s="29"/>
      <c r="IZR265" s="29"/>
      <c r="IZS265" s="29"/>
      <c r="IZT265" s="29"/>
      <c r="IZU265" s="29"/>
      <c r="IZV265" s="29"/>
      <c r="IZW265" s="29"/>
      <c r="IZX265" s="29"/>
      <c r="IZY265" s="29"/>
      <c r="IZZ265" s="29"/>
      <c r="JAA265" s="29"/>
      <c r="JAB265" s="29"/>
      <c r="JAC265" s="29"/>
      <c r="JAD265" s="29"/>
      <c r="JAE265" s="29"/>
      <c r="JAF265" s="29"/>
      <c r="JAG265" s="29"/>
      <c r="JAH265" s="29"/>
      <c r="JAI265" s="29"/>
      <c r="JAJ265" s="29"/>
      <c r="JAK265" s="29"/>
      <c r="JAL265" s="29"/>
      <c r="JAM265" s="29"/>
      <c r="JAN265" s="29"/>
      <c r="JAO265" s="29"/>
      <c r="JAP265" s="29"/>
      <c r="JAQ265" s="29"/>
      <c r="JAR265" s="29"/>
      <c r="JAS265" s="29"/>
      <c r="JAT265" s="29"/>
      <c r="JAU265" s="29"/>
      <c r="JAV265" s="29"/>
      <c r="JAW265" s="29"/>
      <c r="JAX265" s="29"/>
      <c r="JAY265" s="29"/>
      <c r="JAZ265" s="29"/>
      <c r="JBA265" s="29"/>
      <c r="JBB265" s="29"/>
      <c r="JBC265" s="29"/>
      <c r="JBD265" s="29"/>
      <c r="JBE265" s="29"/>
      <c r="JBF265" s="29"/>
      <c r="JBG265" s="29"/>
      <c r="JBH265" s="29"/>
      <c r="JBI265" s="29"/>
      <c r="JBJ265" s="29"/>
      <c r="JBK265" s="29"/>
      <c r="JBL265" s="29"/>
      <c r="JBM265" s="29"/>
      <c r="JBN265" s="29"/>
      <c r="JBO265" s="29"/>
      <c r="JBP265" s="29"/>
      <c r="JBQ265" s="29"/>
      <c r="JBR265" s="29"/>
      <c r="JBS265" s="29"/>
      <c r="JBT265" s="29"/>
      <c r="JBU265" s="29"/>
      <c r="JBV265" s="29"/>
      <c r="JBW265" s="29"/>
      <c r="JBX265" s="29"/>
      <c r="JBY265" s="29"/>
      <c r="JBZ265" s="29"/>
      <c r="JCA265" s="29"/>
      <c r="JCB265" s="29"/>
      <c r="JCC265" s="29"/>
      <c r="JCD265" s="29"/>
      <c r="JCE265" s="29"/>
      <c r="JCF265" s="29"/>
      <c r="JCG265" s="29"/>
      <c r="JCH265" s="29"/>
      <c r="JCI265" s="29"/>
      <c r="JCJ265" s="29"/>
      <c r="JCK265" s="29"/>
      <c r="JCL265" s="29"/>
      <c r="JCM265" s="29"/>
      <c r="JCN265" s="29"/>
      <c r="JCO265" s="29"/>
      <c r="JCP265" s="29"/>
      <c r="JCQ265" s="29"/>
      <c r="JCR265" s="29"/>
      <c r="JCS265" s="29"/>
      <c r="JCT265" s="29"/>
      <c r="JCU265" s="29"/>
      <c r="JCV265" s="29"/>
      <c r="JCW265" s="29"/>
      <c r="JCX265" s="29"/>
      <c r="JCY265" s="29"/>
      <c r="JCZ265" s="29"/>
      <c r="JDA265" s="29"/>
      <c r="JDB265" s="29"/>
      <c r="JDC265" s="29"/>
      <c r="JDD265" s="29"/>
      <c r="JDE265" s="29"/>
      <c r="JDF265" s="29"/>
      <c r="JDG265" s="29"/>
      <c r="JDH265" s="29"/>
      <c r="JDI265" s="29"/>
      <c r="JDJ265" s="29"/>
      <c r="JDK265" s="29"/>
      <c r="JDL265" s="29"/>
      <c r="JDM265" s="29"/>
      <c r="JDN265" s="29"/>
      <c r="JDO265" s="29"/>
      <c r="JDP265" s="29"/>
      <c r="JDQ265" s="29"/>
      <c r="JDR265" s="29"/>
      <c r="JDS265" s="29"/>
      <c r="JDT265" s="29"/>
      <c r="JDU265" s="29"/>
      <c r="JDV265" s="29"/>
      <c r="JDW265" s="29"/>
      <c r="JDX265" s="29"/>
      <c r="JDY265" s="29"/>
      <c r="JDZ265" s="29"/>
      <c r="JEA265" s="29"/>
      <c r="JEB265" s="29"/>
      <c r="JEC265" s="29"/>
      <c r="JED265" s="29"/>
      <c r="JEE265" s="29"/>
      <c r="JEF265" s="29"/>
      <c r="JEG265" s="29"/>
      <c r="JEH265" s="29"/>
      <c r="JEI265" s="29"/>
      <c r="JEJ265" s="29"/>
      <c r="JEK265" s="29"/>
      <c r="JEL265" s="29"/>
      <c r="JEM265" s="29"/>
      <c r="JEN265" s="29"/>
      <c r="JEO265" s="29"/>
      <c r="JEP265" s="29"/>
      <c r="JEQ265" s="29"/>
      <c r="JER265" s="29"/>
      <c r="JES265" s="29"/>
      <c r="JET265" s="29"/>
      <c r="JEU265" s="29"/>
      <c r="JEV265" s="29"/>
      <c r="JEW265" s="29"/>
      <c r="JEX265" s="29"/>
      <c r="JEY265" s="29"/>
      <c r="JEZ265" s="29"/>
      <c r="JFA265" s="29"/>
      <c r="JFB265" s="29"/>
      <c r="JFC265" s="29"/>
      <c r="JFD265" s="29"/>
      <c r="JFE265" s="29"/>
      <c r="JFF265" s="29"/>
      <c r="JFG265" s="29"/>
      <c r="JFH265" s="29"/>
      <c r="JFI265" s="29"/>
      <c r="JFJ265" s="29"/>
      <c r="JFK265" s="29"/>
      <c r="JFL265" s="29"/>
      <c r="JFM265" s="29"/>
      <c r="JFN265" s="29"/>
      <c r="JFO265" s="29"/>
      <c r="JFP265" s="29"/>
      <c r="JFQ265" s="29"/>
      <c r="JFR265" s="29"/>
      <c r="JFS265" s="29"/>
      <c r="JFT265" s="29"/>
      <c r="JFU265" s="29"/>
      <c r="JFV265" s="29"/>
      <c r="JFW265" s="29"/>
      <c r="JFX265" s="29"/>
      <c r="JFY265" s="29"/>
      <c r="JFZ265" s="29"/>
      <c r="JGA265" s="29"/>
      <c r="JGB265" s="29"/>
      <c r="JGC265" s="29"/>
      <c r="JGD265" s="29"/>
      <c r="JGE265" s="29"/>
      <c r="JGF265" s="29"/>
      <c r="JGG265" s="29"/>
      <c r="JGH265" s="29"/>
      <c r="JGI265" s="29"/>
      <c r="JGJ265" s="29"/>
      <c r="JGK265" s="29"/>
      <c r="JGL265" s="29"/>
      <c r="JGM265" s="29"/>
      <c r="JGN265" s="29"/>
      <c r="JGO265" s="29"/>
      <c r="JGP265" s="29"/>
      <c r="JGQ265" s="29"/>
      <c r="JGR265" s="29"/>
      <c r="JGS265" s="29"/>
      <c r="JGT265" s="29"/>
      <c r="JGU265" s="29"/>
      <c r="JGV265" s="29"/>
      <c r="JGW265" s="29"/>
      <c r="JGX265" s="29"/>
      <c r="JGY265" s="29"/>
      <c r="JGZ265" s="29"/>
      <c r="JHA265" s="29"/>
      <c r="JHB265" s="29"/>
      <c r="JHC265" s="29"/>
      <c r="JHD265" s="29"/>
      <c r="JHE265" s="29"/>
      <c r="JHF265" s="29"/>
      <c r="JHG265" s="29"/>
      <c r="JHH265" s="29"/>
      <c r="JHI265" s="29"/>
      <c r="JHJ265" s="29"/>
      <c r="JHK265" s="29"/>
      <c r="JHL265" s="29"/>
      <c r="JHM265" s="29"/>
      <c r="JHN265" s="29"/>
      <c r="JHO265" s="29"/>
      <c r="JHP265" s="29"/>
      <c r="JHQ265" s="29"/>
      <c r="JHR265" s="29"/>
      <c r="JHS265" s="29"/>
      <c r="JHT265" s="29"/>
      <c r="JHU265" s="29"/>
      <c r="JHV265" s="29"/>
      <c r="JHW265" s="29"/>
      <c r="JHX265" s="29"/>
      <c r="JHY265" s="29"/>
      <c r="JHZ265" s="29"/>
      <c r="JIA265" s="29"/>
      <c r="JIB265" s="29"/>
      <c r="JIC265" s="29"/>
      <c r="JID265" s="29"/>
      <c r="JIE265" s="29"/>
      <c r="JIF265" s="29"/>
      <c r="JIG265" s="29"/>
      <c r="JIH265" s="29"/>
      <c r="JII265" s="29"/>
      <c r="JIJ265" s="29"/>
      <c r="JIK265" s="29"/>
      <c r="JIL265" s="29"/>
      <c r="JIM265" s="29"/>
      <c r="JIN265" s="29"/>
      <c r="JIO265" s="29"/>
      <c r="JIP265" s="29"/>
      <c r="JIQ265" s="29"/>
      <c r="JIR265" s="29"/>
      <c r="JIS265" s="29"/>
      <c r="JIT265" s="29"/>
      <c r="JIU265" s="29"/>
      <c r="JIV265" s="29"/>
      <c r="JIW265" s="29"/>
      <c r="JIX265" s="29"/>
      <c r="JIY265" s="29"/>
      <c r="JIZ265" s="29"/>
      <c r="JJA265" s="29"/>
      <c r="JJB265" s="29"/>
      <c r="JJC265" s="29"/>
      <c r="JJD265" s="29"/>
      <c r="JJE265" s="29"/>
      <c r="JJF265" s="29"/>
      <c r="JJG265" s="29"/>
      <c r="JJH265" s="29"/>
      <c r="JJI265" s="29"/>
      <c r="JJJ265" s="29"/>
      <c r="JJK265" s="29"/>
      <c r="JJL265" s="29"/>
      <c r="JJM265" s="29"/>
      <c r="JJN265" s="29"/>
      <c r="JJO265" s="29"/>
      <c r="JJP265" s="29"/>
      <c r="JJQ265" s="29"/>
      <c r="JJR265" s="29"/>
      <c r="JJS265" s="29"/>
      <c r="JJT265" s="29"/>
      <c r="JJU265" s="29"/>
      <c r="JJV265" s="29"/>
      <c r="JJW265" s="29"/>
      <c r="JJX265" s="29"/>
      <c r="JJY265" s="29"/>
      <c r="JJZ265" s="29"/>
      <c r="JKA265" s="29"/>
      <c r="JKB265" s="29"/>
      <c r="JKC265" s="29"/>
      <c r="JKD265" s="29"/>
      <c r="JKE265" s="29"/>
      <c r="JKF265" s="29"/>
      <c r="JKG265" s="29"/>
      <c r="JKH265" s="29"/>
      <c r="JKI265" s="29"/>
      <c r="JKJ265" s="29"/>
      <c r="JKK265" s="29"/>
      <c r="JKL265" s="29"/>
      <c r="JKM265" s="29"/>
      <c r="JKN265" s="29"/>
      <c r="JKO265" s="29"/>
      <c r="JKP265" s="29"/>
      <c r="JKQ265" s="29"/>
      <c r="JKR265" s="29"/>
      <c r="JKS265" s="29"/>
      <c r="JKT265" s="29"/>
      <c r="JKU265" s="29"/>
      <c r="JKV265" s="29"/>
      <c r="JKW265" s="29"/>
      <c r="JKX265" s="29"/>
      <c r="JKY265" s="29"/>
      <c r="JKZ265" s="29"/>
      <c r="JLA265" s="29"/>
      <c r="JLB265" s="29"/>
      <c r="JLC265" s="29"/>
      <c r="JLD265" s="29"/>
      <c r="JLE265" s="29"/>
      <c r="JLF265" s="29"/>
      <c r="JLG265" s="29"/>
      <c r="JLH265" s="29"/>
      <c r="JLI265" s="29"/>
      <c r="JLJ265" s="29"/>
      <c r="JLK265" s="29"/>
      <c r="JLL265" s="29"/>
      <c r="JLM265" s="29"/>
      <c r="JLN265" s="29"/>
      <c r="JLO265" s="29"/>
      <c r="JLP265" s="29"/>
      <c r="JLQ265" s="29"/>
      <c r="JLR265" s="29"/>
      <c r="JLS265" s="29"/>
      <c r="JLT265" s="29"/>
      <c r="JLU265" s="29"/>
      <c r="JLV265" s="29"/>
      <c r="JLW265" s="29"/>
      <c r="JLX265" s="29"/>
      <c r="JLY265" s="29"/>
      <c r="JLZ265" s="29"/>
      <c r="JMA265" s="29"/>
      <c r="JMB265" s="29"/>
      <c r="JMC265" s="29"/>
      <c r="JMD265" s="29"/>
      <c r="JME265" s="29"/>
      <c r="JMF265" s="29"/>
      <c r="JMG265" s="29"/>
      <c r="JMH265" s="29"/>
      <c r="JMI265" s="29"/>
      <c r="JMJ265" s="29"/>
      <c r="JMK265" s="29"/>
      <c r="JML265" s="29"/>
      <c r="JMM265" s="29"/>
      <c r="JMN265" s="29"/>
      <c r="JMO265" s="29"/>
      <c r="JMP265" s="29"/>
      <c r="JMQ265" s="29"/>
      <c r="JMR265" s="29"/>
      <c r="JMS265" s="29"/>
      <c r="JMT265" s="29"/>
      <c r="JMU265" s="29"/>
      <c r="JMV265" s="29"/>
      <c r="JMW265" s="29"/>
      <c r="JMX265" s="29"/>
      <c r="JMY265" s="29"/>
      <c r="JMZ265" s="29"/>
      <c r="JNA265" s="29"/>
      <c r="JNB265" s="29"/>
      <c r="JNC265" s="29"/>
      <c r="JND265" s="29"/>
      <c r="JNE265" s="29"/>
      <c r="JNF265" s="29"/>
      <c r="JNG265" s="29"/>
      <c r="JNH265" s="29"/>
      <c r="JNI265" s="29"/>
      <c r="JNJ265" s="29"/>
      <c r="JNK265" s="29"/>
      <c r="JNL265" s="29"/>
      <c r="JNM265" s="29"/>
      <c r="JNN265" s="29"/>
      <c r="JNO265" s="29"/>
      <c r="JNP265" s="29"/>
      <c r="JNQ265" s="29"/>
      <c r="JNR265" s="29"/>
      <c r="JNS265" s="29"/>
      <c r="JNT265" s="29"/>
      <c r="JNU265" s="29"/>
      <c r="JNV265" s="29"/>
      <c r="JNW265" s="29"/>
      <c r="JNX265" s="29"/>
      <c r="JNY265" s="29"/>
      <c r="JNZ265" s="29"/>
      <c r="JOA265" s="29"/>
      <c r="JOB265" s="29"/>
      <c r="JOC265" s="29"/>
      <c r="JOD265" s="29"/>
      <c r="JOE265" s="29"/>
      <c r="JOF265" s="29"/>
      <c r="JOG265" s="29"/>
      <c r="JOH265" s="29"/>
      <c r="JOI265" s="29"/>
      <c r="JOJ265" s="29"/>
      <c r="JOK265" s="29"/>
      <c r="JOL265" s="29"/>
      <c r="JOM265" s="29"/>
      <c r="JON265" s="29"/>
      <c r="JOO265" s="29"/>
      <c r="JOP265" s="29"/>
      <c r="JOQ265" s="29"/>
      <c r="JOR265" s="29"/>
      <c r="JOS265" s="29"/>
      <c r="JOT265" s="29"/>
      <c r="JOU265" s="29"/>
      <c r="JOV265" s="29"/>
      <c r="JOW265" s="29"/>
      <c r="JOX265" s="29"/>
      <c r="JOY265" s="29"/>
      <c r="JOZ265" s="29"/>
      <c r="JPA265" s="29"/>
      <c r="JPB265" s="29"/>
      <c r="JPC265" s="29"/>
      <c r="JPD265" s="29"/>
      <c r="JPE265" s="29"/>
      <c r="JPF265" s="29"/>
      <c r="JPG265" s="29"/>
      <c r="JPH265" s="29"/>
      <c r="JPI265" s="29"/>
      <c r="JPJ265" s="29"/>
      <c r="JPK265" s="29"/>
      <c r="JPL265" s="29"/>
      <c r="JPM265" s="29"/>
      <c r="JPN265" s="29"/>
      <c r="JPO265" s="29"/>
      <c r="JPP265" s="29"/>
      <c r="JPQ265" s="29"/>
      <c r="JPR265" s="29"/>
      <c r="JPS265" s="29"/>
      <c r="JPT265" s="29"/>
      <c r="JPU265" s="29"/>
      <c r="JPV265" s="29"/>
      <c r="JPW265" s="29"/>
      <c r="JPX265" s="29"/>
      <c r="JPY265" s="29"/>
      <c r="JPZ265" s="29"/>
      <c r="JQA265" s="29"/>
      <c r="JQB265" s="29"/>
      <c r="JQC265" s="29"/>
      <c r="JQD265" s="29"/>
      <c r="JQE265" s="29"/>
      <c r="JQF265" s="29"/>
      <c r="JQG265" s="29"/>
      <c r="JQH265" s="29"/>
      <c r="JQI265" s="29"/>
      <c r="JQJ265" s="29"/>
      <c r="JQK265" s="29"/>
      <c r="JQL265" s="29"/>
      <c r="JQM265" s="29"/>
      <c r="JQN265" s="29"/>
      <c r="JQO265" s="29"/>
      <c r="JQP265" s="29"/>
      <c r="JQQ265" s="29"/>
      <c r="JQR265" s="29"/>
      <c r="JQS265" s="29"/>
      <c r="JQT265" s="29"/>
      <c r="JQU265" s="29"/>
      <c r="JQV265" s="29"/>
      <c r="JQW265" s="29"/>
      <c r="JQX265" s="29"/>
      <c r="JQY265" s="29"/>
      <c r="JQZ265" s="29"/>
      <c r="JRA265" s="29"/>
      <c r="JRB265" s="29"/>
      <c r="JRC265" s="29"/>
      <c r="JRD265" s="29"/>
      <c r="JRE265" s="29"/>
      <c r="JRF265" s="29"/>
      <c r="JRG265" s="29"/>
      <c r="JRH265" s="29"/>
      <c r="JRI265" s="29"/>
      <c r="JRJ265" s="29"/>
      <c r="JRK265" s="29"/>
      <c r="JRL265" s="29"/>
      <c r="JRM265" s="29"/>
      <c r="JRN265" s="29"/>
      <c r="JRO265" s="29"/>
      <c r="JRP265" s="29"/>
      <c r="JRQ265" s="29"/>
      <c r="JRR265" s="29"/>
      <c r="JRS265" s="29"/>
      <c r="JRT265" s="29"/>
      <c r="JRU265" s="29"/>
      <c r="JRV265" s="29"/>
      <c r="JRW265" s="29"/>
      <c r="JRX265" s="29"/>
      <c r="JRY265" s="29"/>
      <c r="JRZ265" s="29"/>
      <c r="JSA265" s="29"/>
      <c r="JSB265" s="29"/>
      <c r="JSC265" s="29"/>
      <c r="JSD265" s="29"/>
      <c r="JSE265" s="29"/>
      <c r="JSF265" s="29"/>
      <c r="JSG265" s="29"/>
      <c r="JSH265" s="29"/>
      <c r="JSI265" s="29"/>
      <c r="JSJ265" s="29"/>
      <c r="JSK265" s="29"/>
      <c r="JSL265" s="29"/>
      <c r="JSM265" s="29"/>
      <c r="JSN265" s="29"/>
      <c r="JSO265" s="29"/>
      <c r="JSP265" s="29"/>
      <c r="JSQ265" s="29"/>
      <c r="JSR265" s="29"/>
      <c r="JSS265" s="29"/>
      <c r="JST265" s="29"/>
      <c r="JSU265" s="29"/>
      <c r="JSV265" s="29"/>
      <c r="JSW265" s="29"/>
      <c r="JSX265" s="29"/>
      <c r="JSY265" s="29"/>
      <c r="JSZ265" s="29"/>
      <c r="JTA265" s="29"/>
      <c r="JTB265" s="29"/>
      <c r="JTC265" s="29"/>
      <c r="JTD265" s="29"/>
      <c r="JTE265" s="29"/>
      <c r="JTF265" s="29"/>
      <c r="JTG265" s="29"/>
      <c r="JTH265" s="29"/>
      <c r="JTI265" s="29"/>
      <c r="JTJ265" s="29"/>
      <c r="JTK265" s="29"/>
      <c r="JTL265" s="29"/>
      <c r="JTM265" s="29"/>
      <c r="JTN265" s="29"/>
      <c r="JTO265" s="29"/>
      <c r="JTP265" s="29"/>
      <c r="JTQ265" s="29"/>
      <c r="JTR265" s="29"/>
      <c r="JTS265" s="29"/>
      <c r="JTT265" s="29"/>
      <c r="JTU265" s="29"/>
      <c r="JTV265" s="29"/>
      <c r="JTW265" s="29"/>
      <c r="JTX265" s="29"/>
      <c r="JTY265" s="29"/>
      <c r="JTZ265" s="29"/>
      <c r="JUA265" s="29"/>
      <c r="JUB265" s="29"/>
      <c r="JUC265" s="29"/>
      <c r="JUD265" s="29"/>
      <c r="JUE265" s="29"/>
      <c r="JUF265" s="29"/>
      <c r="JUG265" s="29"/>
      <c r="JUH265" s="29"/>
      <c r="JUI265" s="29"/>
      <c r="JUJ265" s="29"/>
      <c r="JUK265" s="29"/>
      <c r="JUL265" s="29"/>
      <c r="JUM265" s="29"/>
      <c r="JUN265" s="29"/>
      <c r="JUO265" s="29"/>
      <c r="JUP265" s="29"/>
      <c r="JUQ265" s="29"/>
      <c r="JUR265" s="29"/>
      <c r="JUS265" s="29"/>
      <c r="JUT265" s="29"/>
      <c r="JUU265" s="29"/>
      <c r="JUV265" s="29"/>
      <c r="JUW265" s="29"/>
      <c r="JUX265" s="29"/>
      <c r="JUY265" s="29"/>
      <c r="JUZ265" s="29"/>
      <c r="JVA265" s="29"/>
      <c r="JVB265" s="29"/>
      <c r="JVC265" s="29"/>
      <c r="JVD265" s="29"/>
      <c r="JVE265" s="29"/>
      <c r="JVF265" s="29"/>
      <c r="JVG265" s="29"/>
      <c r="JVH265" s="29"/>
      <c r="JVI265" s="29"/>
      <c r="JVJ265" s="29"/>
      <c r="JVK265" s="29"/>
      <c r="JVL265" s="29"/>
      <c r="JVM265" s="29"/>
      <c r="JVN265" s="29"/>
      <c r="JVO265" s="29"/>
      <c r="JVP265" s="29"/>
      <c r="JVQ265" s="29"/>
      <c r="JVR265" s="29"/>
      <c r="JVS265" s="29"/>
      <c r="JVT265" s="29"/>
      <c r="JVU265" s="29"/>
      <c r="JVV265" s="29"/>
      <c r="JVW265" s="29"/>
      <c r="JVX265" s="29"/>
      <c r="JVY265" s="29"/>
      <c r="JVZ265" s="29"/>
      <c r="JWA265" s="29"/>
      <c r="JWB265" s="29"/>
      <c r="JWC265" s="29"/>
      <c r="JWD265" s="29"/>
      <c r="JWE265" s="29"/>
      <c r="JWF265" s="29"/>
      <c r="JWG265" s="29"/>
      <c r="JWH265" s="29"/>
      <c r="JWI265" s="29"/>
      <c r="JWJ265" s="29"/>
      <c r="JWK265" s="29"/>
      <c r="JWL265" s="29"/>
      <c r="JWM265" s="29"/>
      <c r="JWN265" s="29"/>
      <c r="JWO265" s="29"/>
      <c r="JWP265" s="29"/>
      <c r="JWQ265" s="29"/>
      <c r="JWR265" s="29"/>
      <c r="JWS265" s="29"/>
      <c r="JWT265" s="29"/>
      <c r="JWU265" s="29"/>
      <c r="JWV265" s="29"/>
      <c r="JWW265" s="29"/>
      <c r="JWX265" s="29"/>
      <c r="JWY265" s="29"/>
      <c r="JWZ265" s="29"/>
      <c r="JXA265" s="29"/>
      <c r="JXB265" s="29"/>
      <c r="JXC265" s="29"/>
      <c r="JXD265" s="29"/>
      <c r="JXE265" s="29"/>
      <c r="JXF265" s="29"/>
      <c r="JXG265" s="29"/>
      <c r="JXH265" s="29"/>
      <c r="JXI265" s="29"/>
      <c r="JXJ265" s="29"/>
      <c r="JXK265" s="29"/>
      <c r="JXL265" s="29"/>
      <c r="JXM265" s="29"/>
      <c r="JXN265" s="29"/>
      <c r="JXO265" s="29"/>
      <c r="JXP265" s="29"/>
      <c r="JXQ265" s="29"/>
      <c r="JXR265" s="29"/>
      <c r="JXS265" s="29"/>
      <c r="JXT265" s="29"/>
      <c r="JXU265" s="29"/>
      <c r="JXV265" s="29"/>
      <c r="JXW265" s="29"/>
      <c r="JXX265" s="29"/>
      <c r="JXY265" s="29"/>
      <c r="JXZ265" s="29"/>
      <c r="JYA265" s="29"/>
      <c r="JYB265" s="29"/>
      <c r="JYC265" s="29"/>
      <c r="JYD265" s="29"/>
      <c r="JYE265" s="29"/>
      <c r="JYF265" s="29"/>
      <c r="JYG265" s="29"/>
      <c r="JYH265" s="29"/>
      <c r="JYI265" s="29"/>
      <c r="JYJ265" s="29"/>
      <c r="JYK265" s="29"/>
      <c r="JYL265" s="29"/>
      <c r="JYM265" s="29"/>
      <c r="JYN265" s="29"/>
      <c r="JYO265" s="29"/>
      <c r="JYP265" s="29"/>
      <c r="JYQ265" s="29"/>
      <c r="JYR265" s="29"/>
      <c r="JYS265" s="29"/>
      <c r="JYT265" s="29"/>
      <c r="JYU265" s="29"/>
      <c r="JYV265" s="29"/>
      <c r="JYW265" s="29"/>
      <c r="JYX265" s="29"/>
      <c r="JYY265" s="29"/>
      <c r="JYZ265" s="29"/>
      <c r="JZA265" s="29"/>
      <c r="JZB265" s="29"/>
      <c r="JZC265" s="29"/>
      <c r="JZD265" s="29"/>
      <c r="JZE265" s="29"/>
      <c r="JZF265" s="29"/>
      <c r="JZG265" s="29"/>
      <c r="JZH265" s="29"/>
      <c r="JZI265" s="29"/>
      <c r="JZJ265" s="29"/>
      <c r="JZK265" s="29"/>
      <c r="JZL265" s="29"/>
      <c r="JZM265" s="29"/>
      <c r="JZN265" s="29"/>
      <c r="JZO265" s="29"/>
      <c r="JZP265" s="29"/>
      <c r="JZQ265" s="29"/>
      <c r="JZR265" s="29"/>
      <c r="JZS265" s="29"/>
      <c r="JZT265" s="29"/>
      <c r="JZU265" s="29"/>
      <c r="JZV265" s="29"/>
      <c r="JZW265" s="29"/>
      <c r="JZX265" s="29"/>
      <c r="JZY265" s="29"/>
      <c r="JZZ265" s="29"/>
      <c r="KAA265" s="29"/>
      <c r="KAB265" s="29"/>
      <c r="KAC265" s="29"/>
      <c r="KAD265" s="29"/>
      <c r="KAE265" s="29"/>
      <c r="KAF265" s="29"/>
      <c r="KAG265" s="29"/>
      <c r="KAH265" s="29"/>
      <c r="KAI265" s="29"/>
      <c r="KAJ265" s="29"/>
      <c r="KAK265" s="29"/>
      <c r="KAL265" s="29"/>
      <c r="KAM265" s="29"/>
      <c r="KAN265" s="29"/>
      <c r="KAO265" s="29"/>
      <c r="KAP265" s="29"/>
      <c r="KAQ265" s="29"/>
      <c r="KAR265" s="29"/>
      <c r="KAS265" s="29"/>
      <c r="KAT265" s="29"/>
      <c r="KAU265" s="29"/>
      <c r="KAV265" s="29"/>
      <c r="KAW265" s="29"/>
      <c r="KAX265" s="29"/>
      <c r="KAY265" s="29"/>
      <c r="KAZ265" s="29"/>
      <c r="KBA265" s="29"/>
      <c r="KBB265" s="29"/>
      <c r="KBC265" s="29"/>
      <c r="KBD265" s="29"/>
      <c r="KBE265" s="29"/>
      <c r="KBF265" s="29"/>
      <c r="KBG265" s="29"/>
      <c r="KBH265" s="29"/>
      <c r="KBI265" s="29"/>
      <c r="KBJ265" s="29"/>
      <c r="KBK265" s="29"/>
      <c r="KBL265" s="29"/>
      <c r="KBM265" s="29"/>
      <c r="KBN265" s="29"/>
      <c r="KBO265" s="29"/>
      <c r="KBP265" s="29"/>
      <c r="KBQ265" s="29"/>
      <c r="KBR265" s="29"/>
      <c r="KBS265" s="29"/>
      <c r="KBT265" s="29"/>
      <c r="KBU265" s="29"/>
      <c r="KBV265" s="29"/>
      <c r="KBW265" s="29"/>
      <c r="KBX265" s="29"/>
      <c r="KBY265" s="29"/>
      <c r="KBZ265" s="29"/>
      <c r="KCA265" s="29"/>
      <c r="KCB265" s="29"/>
      <c r="KCC265" s="29"/>
      <c r="KCD265" s="29"/>
      <c r="KCE265" s="29"/>
      <c r="KCF265" s="29"/>
      <c r="KCG265" s="29"/>
      <c r="KCH265" s="29"/>
      <c r="KCI265" s="29"/>
      <c r="KCJ265" s="29"/>
      <c r="KCK265" s="29"/>
      <c r="KCL265" s="29"/>
      <c r="KCM265" s="29"/>
      <c r="KCN265" s="29"/>
      <c r="KCO265" s="29"/>
      <c r="KCP265" s="29"/>
      <c r="KCQ265" s="29"/>
      <c r="KCR265" s="29"/>
      <c r="KCS265" s="29"/>
      <c r="KCT265" s="29"/>
      <c r="KCU265" s="29"/>
      <c r="KCV265" s="29"/>
      <c r="KCW265" s="29"/>
      <c r="KCX265" s="29"/>
      <c r="KCY265" s="29"/>
      <c r="KCZ265" s="29"/>
      <c r="KDA265" s="29"/>
      <c r="KDB265" s="29"/>
      <c r="KDC265" s="29"/>
      <c r="KDD265" s="29"/>
      <c r="KDE265" s="29"/>
      <c r="KDF265" s="29"/>
      <c r="KDG265" s="29"/>
      <c r="KDH265" s="29"/>
      <c r="KDI265" s="29"/>
      <c r="KDJ265" s="29"/>
      <c r="KDK265" s="29"/>
      <c r="KDL265" s="29"/>
      <c r="KDM265" s="29"/>
      <c r="KDN265" s="29"/>
      <c r="KDO265" s="29"/>
      <c r="KDP265" s="29"/>
      <c r="KDQ265" s="29"/>
      <c r="KDR265" s="29"/>
      <c r="KDS265" s="29"/>
      <c r="KDT265" s="29"/>
      <c r="KDU265" s="29"/>
      <c r="KDV265" s="29"/>
      <c r="KDW265" s="29"/>
      <c r="KDX265" s="29"/>
      <c r="KDY265" s="29"/>
      <c r="KDZ265" s="29"/>
      <c r="KEA265" s="29"/>
      <c r="KEB265" s="29"/>
      <c r="KEC265" s="29"/>
      <c r="KED265" s="29"/>
      <c r="KEE265" s="29"/>
      <c r="KEF265" s="29"/>
      <c r="KEG265" s="29"/>
      <c r="KEH265" s="29"/>
      <c r="KEI265" s="29"/>
      <c r="KEJ265" s="29"/>
      <c r="KEK265" s="29"/>
      <c r="KEL265" s="29"/>
      <c r="KEM265" s="29"/>
      <c r="KEN265" s="29"/>
      <c r="KEO265" s="29"/>
      <c r="KEP265" s="29"/>
      <c r="KEQ265" s="29"/>
      <c r="KER265" s="29"/>
      <c r="KES265" s="29"/>
      <c r="KET265" s="29"/>
      <c r="KEU265" s="29"/>
      <c r="KEV265" s="29"/>
      <c r="KEW265" s="29"/>
      <c r="KEX265" s="29"/>
      <c r="KEY265" s="29"/>
      <c r="KEZ265" s="29"/>
      <c r="KFA265" s="29"/>
      <c r="KFB265" s="29"/>
      <c r="KFC265" s="29"/>
      <c r="KFD265" s="29"/>
      <c r="KFE265" s="29"/>
      <c r="KFF265" s="29"/>
      <c r="KFG265" s="29"/>
      <c r="KFH265" s="29"/>
      <c r="KFI265" s="29"/>
      <c r="KFJ265" s="29"/>
      <c r="KFK265" s="29"/>
      <c r="KFL265" s="29"/>
      <c r="KFM265" s="29"/>
      <c r="KFN265" s="29"/>
      <c r="KFO265" s="29"/>
      <c r="KFP265" s="29"/>
      <c r="KFQ265" s="29"/>
      <c r="KFR265" s="29"/>
      <c r="KFS265" s="29"/>
      <c r="KFT265" s="29"/>
      <c r="KFU265" s="29"/>
      <c r="KFV265" s="29"/>
      <c r="KFW265" s="29"/>
      <c r="KFX265" s="29"/>
      <c r="KFY265" s="29"/>
      <c r="KFZ265" s="29"/>
      <c r="KGA265" s="29"/>
      <c r="KGB265" s="29"/>
      <c r="KGC265" s="29"/>
      <c r="KGD265" s="29"/>
      <c r="KGE265" s="29"/>
      <c r="KGF265" s="29"/>
      <c r="KGG265" s="29"/>
      <c r="KGH265" s="29"/>
      <c r="KGI265" s="29"/>
      <c r="KGJ265" s="29"/>
      <c r="KGK265" s="29"/>
      <c r="KGL265" s="29"/>
      <c r="KGM265" s="29"/>
      <c r="KGN265" s="29"/>
      <c r="KGO265" s="29"/>
      <c r="KGP265" s="29"/>
      <c r="KGQ265" s="29"/>
      <c r="KGR265" s="29"/>
      <c r="KGS265" s="29"/>
      <c r="KGT265" s="29"/>
      <c r="KGU265" s="29"/>
      <c r="KGV265" s="29"/>
      <c r="KGW265" s="29"/>
      <c r="KGX265" s="29"/>
      <c r="KGY265" s="29"/>
      <c r="KGZ265" s="29"/>
      <c r="KHA265" s="29"/>
      <c r="KHB265" s="29"/>
      <c r="KHC265" s="29"/>
      <c r="KHD265" s="29"/>
      <c r="KHE265" s="29"/>
      <c r="KHF265" s="29"/>
      <c r="KHG265" s="29"/>
      <c r="KHH265" s="29"/>
      <c r="KHI265" s="29"/>
      <c r="KHJ265" s="29"/>
      <c r="KHK265" s="29"/>
      <c r="KHL265" s="29"/>
      <c r="KHM265" s="29"/>
      <c r="KHN265" s="29"/>
      <c r="KHO265" s="29"/>
      <c r="KHP265" s="29"/>
      <c r="KHQ265" s="29"/>
      <c r="KHR265" s="29"/>
      <c r="KHS265" s="29"/>
      <c r="KHT265" s="29"/>
      <c r="KHU265" s="29"/>
      <c r="KHV265" s="29"/>
      <c r="KHW265" s="29"/>
      <c r="KHX265" s="29"/>
      <c r="KHY265" s="29"/>
      <c r="KHZ265" s="29"/>
      <c r="KIA265" s="29"/>
      <c r="KIB265" s="29"/>
      <c r="KIC265" s="29"/>
      <c r="KID265" s="29"/>
      <c r="KIE265" s="29"/>
      <c r="KIF265" s="29"/>
      <c r="KIG265" s="29"/>
      <c r="KIH265" s="29"/>
      <c r="KII265" s="29"/>
      <c r="KIJ265" s="29"/>
      <c r="KIK265" s="29"/>
      <c r="KIL265" s="29"/>
      <c r="KIM265" s="29"/>
      <c r="KIN265" s="29"/>
      <c r="KIO265" s="29"/>
      <c r="KIP265" s="29"/>
      <c r="KIQ265" s="29"/>
      <c r="KIR265" s="29"/>
      <c r="KIS265" s="29"/>
      <c r="KIT265" s="29"/>
      <c r="KIU265" s="29"/>
      <c r="KIV265" s="29"/>
      <c r="KIW265" s="29"/>
      <c r="KIX265" s="29"/>
      <c r="KIY265" s="29"/>
      <c r="KIZ265" s="29"/>
      <c r="KJA265" s="29"/>
      <c r="KJB265" s="29"/>
      <c r="KJC265" s="29"/>
      <c r="KJD265" s="29"/>
      <c r="KJE265" s="29"/>
      <c r="KJF265" s="29"/>
      <c r="KJG265" s="29"/>
      <c r="KJH265" s="29"/>
      <c r="KJI265" s="29"/>
      <c r="KJJ265" s="29"/>
      <c r="KJK265" s="29"/>
      <c r="KJL265" s="29"/>
      <c r="KJM265" s="29"/>
      <c r="KJN265" s="29"/>
      <c r="KJO265" s="29"/>
      <c r="KJP265" s="29"/>
      <c r="KJQ265" s="29"/>
      <c r="KJR265" s="29"/>
      <c r="KJS265" s="29"/>
      <c r="KJT265" s="29"/>
      <c r="KJU265" s="29"/>
      <c r="KJV265" s="29"/>
      <c r="KJW265" s="29"/>
      <c r="KJX265" s="29"/>
      <c r="KJY265" s="29"/>
      <c r="KJZ265" s="29"/>
      <c r="KKA265" s="29"/>
      <c r="KKB265" s="29"/>
      <c r="KKC265" s="29"/>
      <c r="KKD265" s="29"/>
      <c r="KKE265" s="29"/>
      <c r="KKF265" s="29"/>
      <c r="KKG265" s="29"/>
      <c r="KKH265" s="29"/>
      <c r="KKI265" s="29"/>
      <c r="KKJ265" s="29"/>
      <c r="KKK265" s="29"/>
      <c r="KKL265" s="29"/>
      <c r="KKM265" s="29"/>
      <c r="KKN265" s="29"/>
      <c r="KKO265" s="29"/>
      <c r="KKP265" s="29"/>
      <c r="KKQ265" s="29"/>
      <c r="KKR265" s="29"/>
      <c r="KKS265" s="29"/>
      <c r="KKT265" s="29"/>
      <c r="KKU265" s="29"/>
      <c r="KKV265" s="29"/>
      <c r="KKW265" s="29"/>
      <c r="KKX265" s="29"/>
      <c r="KKY265" s="29"/>
      <c r="KKZ265" s="29"/>
      <c r="KLA265" s="29"/>
      <c r="KLB265" s="29"/>
      <c r="KLC265" s="29"/>
      <c r="KLD265" s="29"/>
      <c r="KLE265" s="29"/>
      <c r="KLF265" s="29"/>
      <c r="KLG265" s="29"/>
      <c r="KLH265" s="29"/>
      <c r="KLI265" s="29"/>
      <c r="KLJ265" s="29"/>
      <c r="KLK265" s="29"/>
      <c r="KLL265" s="29"/>
      <c r="KLM265" s="29"/>
      <c r="KLN265" s="29"/>
      <c r="KLO265" s="29"/>
      <c r="KLP265" s="29"/>
      <c r="KLQ265" s="29"/>
      <c r="KLR265" s="29"/>
      <c r="KLS265" s="29"/>
      <c r="KLT265" s="29"/>
      <c r="KLU265" s="29"/>
      <c r="KLV265" s="29"/>
      <c r="KLW265" s="29"/>
      <c r="KLX265" s="29"/>
      <c r="KLY265" s="29"/>
      <c r="KLZ265" s="29"/>
      <c r="KMA265" s="29"/>
      <c r="KMB265" s="29"/>
      <c r="KMC265" s="29"/>
      <c r="KMD265" s="29"/>
      <c r="KME265" s="29"/>
      <c r="KMF265" s="29"/>
      <c r="KMG265" s="29"/>
      <c r="KMH265" s="29"/>
      <c r="KMI265" s="29"/>
      <c r="KMJ265" s="29"/>
      <c r="KMK265" s="29"/>
      <c r="KML265" s="29"/>
      <c r="KMM265" s="29"/>
      <c r="KMN265" s="29"/>
      <c r="KMO265" s="29"/>
      <c r="KMP265" s="29"/>
      <c r="KMQ265" s="29"/>
      <c r="KMR265" s="29"/>
      <c r="KMS265" s="29"/>
      <c r="KMT265" s="29"/>
      <c r="KMU265" s="29"/>
      <c r="KMV265" s="29"/>
      <c r="KMW265" s="29"/>
      <c r="KMX265" s="29"/>
      <c r="KMY265" s="29"/>
      <c r="KMZ265" s="29"/>
      <c r="KNA265" s="29"/>
      <c r="KNB265" s="29"/>
      <c r="KNC265" s="29"/>
      <c r="KND265" s="29"/>
      <c r="KNE265" s="29"/>
      <c r="KNF265" s="29"/>
      <c r="KNG265" s="29"/>
      <c r="KNH265" s="29"/>
      <c r="KNI265" s="29"/>
      <c r="KNJ265" s="29"/>
      <c r="KNK265" s="29"/>
      <c r="KNL265" s="29"/>
      <c r="KNM265" s="29"/>
      <c r="KNN265" s="29"/>
      <c r="KNO265" s="29"/>
      <c r="KNP265" s="29"/>
      <c r="KNQ265" s="29"/>
      <c r="KNR265" s="29"/>
      <c r="KNS265" s="29"/>
      <c r="KNT265" s="29"/>
      <c r="KNU265" s="29"/>
      <c r="KNV265" s="29"/>
      <c r="KNW265" s="29"/>
      <c r="KNX265" s="29"/>
      <c r="KNY265" s="29"/>
      <c r="KNZ265" s="29"/>
      <c r="KOA265" s="29"/>
      <c r="KOB265" s="29"/>
      <c r="KOC265" s="29"/>
      <c r="KOD265" s="29"/>
      <c r="KOE265" s="29"/>
      <c r="KOF265" s="29"/>
      <c r="KOG265" s="29"/>
      <c r="KOH265" s="29"/>
      <c r="KOI265" s="29"/>
      <c r="KOJ265" s="29"/>
      <c r="KOK265" s="29"/>
      <c r="KOL265" s="29"/>
      <c r="KOM265" s="29"/>
      <c r="KON265" s="29"/>
      <c r="KOO265" s="29"/>
      <c r="KOP265" s="29"/>
      <c r="KOQ265" s="29"/>
      <c r="KOR265" s="29"/>
      <c r="KOS265" s="29"/>
      <c r="KOT265" s="29"/>
      <c r="KOU265" s="29"/>
      <c r="KOV265" s="29"/>
      <c r="KOW265" s="29"/>
      <c r="KOX265" s="29"/>
      <c r="KOY265" s="29"/>
      <c r="KOZ265" s="29"/>
      <c r="KPA265" s="29"/>
      <c r="KPB265" s="29"/>
      <c r="KPC265" s="29"/>
      <c r="KPD265" s="29"/>
      <c r="KPE265" s="29"/>
      <c r="KPF265" s="29"/>
      <c r="KPG265" s="29"/>
      <c r="KPH265" s="29"/>
      <c r="KPI265" s="29"/>
      <c r="KPJ265" s="29"/>
      <c r="KPK265" s="29"/>
      <c r="KPL265" s="29"/>
      <c r="KPM265" s="29"/>
      <c r="KPN265" s="29"/>
      <c r="KPO265" s="29"/>
      <c r="KPP265" s="29"/>
      <c r="KPQ265" s="29"/>
      <c r="KPR265" s="29"/>
      <c r="KPS265" s="29"/>
      <c r="KPT265" s="29"/>
      <c r="KPU265" s="29"/>
      <c r="KPV265" s="29"/>
      <c r="KPW265" s="29"/>
      <c r="KPX265" s="29"/>
      <c r="KPY265" s="29"/>
      <c r="KPZ265" s="29"/>
      <c r="KQA265" s="29"/>
      <c r="KQB265" s="29"/>
      <c r="KQC265" s="29"/>
      <c r="KQD265" s="29"/>
      <c r="KQE265" s="29"/>
      <c r="KQF265" s="29"/>
      <c r="KQG265" s="29"/>
      <c r="KQH265" s="29"/>
      <c r="KQI265" s="29"/>
      <c r="KQJ265" s="29"/>
      <c r="KQK265" s="29"/>
      <c r="KQL265" s="29"/>
      <c r="KQM265" s="29"/>
      <c r="KQN265" s="29"/>
      <c r="KQO265" s="29"/>
      <c r="KQP265" s="29"/>
      <c r="KQQ265" s="29"/>
      <c r="KQR265" s="29"/>
      <c r="KQS265" s="29"/>
      <c r="KQT265" s="29"/>
      <c r="KQU265" s="29"/>
      <c r="KQV265" s="29"/>
      <c r="KQW265" s="29"/>
      <c r="KQX265" s="29"/>
      <c r="KQY265" s="29"/>
      <c r="KQZ265" s="29"/>
      <c r="KRA265" s="29"/>
      <c r="KRB265" s="29"/>
      <c r="KRC265" s="29"/>
      <c r="KRD265" s="29"/>
      <c r="KRE265" s="29"/>
      <c r="KRF265" s="29"/>
      <c r="KRG265" s="29"/>
      <c r="KRH265" s="29"/>
      <c r="KRI265" s="29"/>
      <c r="KRJ265" s="29"/>
      <c r="KRK265" s="29"/>
      <c r="KRL265" s="29"/>
      <c r="KRM265" s="29"/>
      <c r="KRN265" s="29"/>
      <c r="KRO265" s="29"/>
      <c r="KRP265" s="29"/>
      <c r="KRQ265" s="29"/>
      <c r="KRR265" s="29"/>
      <c r="KRS265" s="29"/>
      <c r="KRT265" s="29"/>
      <c r="KRU265" s="29"/>
      <c r="KRV265" s="29"/>
      <c r="KRW265" s="29"/>
      <c r="KRX265" s="29"/>
      <c r="KRY265" s="29"/>
      <c r="KRZ265" s="29"/>
      <c r="KSA265" s="29"/>
      <c r="KSB265" s="29"/>
      <c r="KSC265" s="29"/>
      <c r="KSD265" s="29"/>
      <c r="KSE265" s="29"/>
      <c r="KSF265" s="29"/>
      <c r="KSG265" s="29"/>
      <c r="KSH265" s="29"/>
      <c r="KSI265" s="29"/>
      <c r="KSJ265" s="29"/>
      <c r="KSK265" s="29"/>
      <c r="KSL265" s="29"/>
      <c r="KSM265" s="29"/>
      <c r="KSN265" s="29"/>
      <c r="KSO265" s="29"/>
      <c r="KSP265" s="29"/>
      <c r="KSQ265" s="29"/>
      <c r="KSR265" s="29"/>
      <c r="KSS265" s="29"/>
      <c r="KST265" s="29"/>
      <c r="KSU265" s="29"/>
      <c r="KSV265" s="29"/>
      <c r="KSW265" s="29"/>
      <c r="KSX265" s="29"/>
      <c r="KSY265" s="29"/>
      <c r="KSZ265" s="29"/>
      <c r="KTA265" s="29"/>
      <c r="KTB265" s="29"/>
      <c r="KTC265" s="29"/>
      <c r="KTD265" s="29"/>
      <c r="KTE265" s="29"/>
      <c r="KTF265" s="29"/>
      <c r="KTG265" s="29"/>
      <c r="KTH265" s="29"/>
      <c r="KTI265" s="29"/>
      <c r="KTJ265" s="29"/>
      <c r="KTK265" s="29"/>
      <c r="KTL265" s="29"/>
      <c r="KTM265" s="29"/>
      <c r="KTN265" s="29"/>
      <c r="KTO265" s="29"/>
      <c r="KTP265" s="29"/>
      <c r="KTQ265" s="29"/>
      <c r="KTR265" s="29"/>
      <c r="KTS265" s="29"/>
      <c r="KTT265" s="29"/>
      <c r="KTU265" s="29"/>
      <c r="KTV265" s="29"/>
      <c r="KTW265" s="29"/>
      <c r="KTX265" s="29"/>
      <c r="KTY265" s="29"/>
      <c r="KTZ265" s="29"/>
      <c r="KUA265" s="29"/>
      <c r="KUB265" s="29"/>
      <c r="KUC265" s="29"/>
      <c r="KUD265" s="29"/>
      <c r="KUE265" s="29"/>
      <c r="KUF265" s="29"/>
      <c r="KUG265" s="29"/>
      <c r="KUH265" s="29"/>
      <c r="KUI265" s="29"/>
      <c r="KUJ265" s="29"/>
      <c r="KUK265" s="29"/>
      <c r="KUL265" s="29"/>
      <c r="KUM265" s="29"/>
      <c r="KUN265" s="29"/>
      <c r="KUO265" s="29"/>
      <c r="KUP265" s="29"/>
      <c r="KUQ265" s="29"/>
      <c r="KUR265" s="29"/>
      <c r="KUS265" s="29"/>
      <c r="KUT265" s="29"/>
      <c r="KUU265" s="29"/>
      <c r="KUV265" s="29"/>
      <c r="KUW265" s="29"/>
      <c r="KUX265" s="29"/>
      <c r="KUY265" s="29"/>
      <c r="KUZ265" s="29"/>
      <c r="KVA265" s="29"/>
      <c r="KVB265" s="29"/>
      <c r="KVC265" s="29"/>
      <c r="KVD265" s="29"/>
      <c r="KVE265" s="29"/>
      <c r="KVF265" s="29"/>
      <c r="KVG265" s="29"/>
      <c r="KVH265" s="29"/>
      <c r="KVI265" s="29"/>
      <c r="KVJ265" s="29"/>
      <c r="KVK265" s="29"/>
      <c r="KVL265" s="29"/>
      <c r="KVM265" s="29"/>
      <c r="KVN265" s="29"/>
      <c r="KVO265" s="29"/>
      <c r="KVP265" s="29"/>
      <c r="KVQ265" s="29"/>
      <c r="KVR265" s="29"/>
      <c r="KVS265" s="29"/>
      <c r="KVT265" s="29"/>
      <c r="KVU265" s="29"/>
      <c r="KVV265" s="29"/>
      <c r="KVW265" s="29"/>
      <c r="KVX265" s="29"/>
      <c r="KVY265" s="29"/>
      <c r="KVZ265" s="29"/>
      <c r="KWA265" s="29"/>
      <c r="KWB265" s="29"/>
      <c r="KWC265" s="29"/>
      <c r="KWD265" s="29"/>
      <c r="KWE265" s="29"/>
      <c r="KWF265" s="29"/>
      <c r="KWG265" s="29"/>
      <c r="KWH265" s="29"/>
      <c r="KWI265" s="29"/>
      <c r="KWJ265" s="29"/>
      <c r="KWK265" s="29"/>
      <c r="KWL265" s="29"/>
      <c r="KWM265" s="29"/>
      <c r="KWN265" s="29"/>
      <c r="KWO265" s="29"/>
      <c r="KWP265" s="29"/>
      <c r="KWQ265" s="29"/>
      <c r="KWR265" s="29"/>
      <c r="KWS265" s="29"/>
      <c r="KWT265" s="29"/>
      <c r="KWU265" s="29"/>
      <c r="KWV265" s="29"/>
      <c r="KWW265" s="29"/>
      <c r="KWX265" s="29"/>
      <c r="KWY265" s="29"/>
      <c r="KWZ265" s="29"/>
      <c r="KXA265" s="29"/>
      <c r="KXB265" s="29"/>
      <c r="KXC265" s="29"/>
      <c r="KXD265" s="29"/>
      <c r="KXE265" s="29"/>
      <c r="KXF265" s="29"/>
      <c r="KXG265" s="29"/>
      <c r="KXH265" s="29"/>
      <c r="KXI265" s="29"/>
      <c r="KXJ265" s="29"/>
      <c r="KXK265" s="29"/>
      <c r="KXL265" s="29"/>
      <c r="KXM265" s="29"/>
      <c r="KXN265" s="29"/>
      <c r="KXO265" s="29"/>
      <c r="KXP265" s="29"/>
      <c r="KXQ265" s="29"/>
      <c r="KXR265" s="29"/>
      <c r="KXS265" s="29"/>
      <c r="KXT265" s="29"/>
      <c r="KXU265" s="29"/>
      <c r="KXV265" s="29"/>
      <c r="KXW265" s="29"/>
      <c r="KXX265" s="29"/>
      <c r="KXY265" s="29"/>
      <c r="KXZ265" s="29"/>
      <c r="KYA265" s="29"/>
      <c r="KYB265" s="29"/>
      <c r="KYC265" s="29"/>
      <c r="KYD265" s="29"/>
      <c r="KYE265" s="29"/>
      <c r="KYF265" s="29"/>
      <c r="KYG265" s="29"/>
      <c r="KYH265" s="29"/>
      <c r="KYI265" s="29"/>
      <c r="KYJ265" s="29"/>
      <c r="KYK265" s="29"/>
      <c r="KYL265" s="29"/>
      <c r="KYM265" s="29"/>
      <c r="KYN265" s="29"/>
      <c r="KYO265" s="29"/>
      <c r="KYP265" s="29"/>
      <c r="KYQ265" s="29"/>
      <c r="KYR265" s="29"/>
      <c r="KYS265" s="29"/>
      <c r="KYT265" s="29"/>
      <c r="KYU265" s="29"/>
      <c r="KYV265" s="29"/>
      <c r="KYW265" s="29"/>
      <c r="KYX265" s="29"/>
      <c r="KYY265" s="29"/>
      <c r="KYZ265" s="29"/>
      <c r="KZA265" s="29"/>
      <c r="KZB265" s="29"/>
      <c r="KZC265" s="29"/>
      <c r="KZD265" s="29"/>
      <c r="KZE265" s="29"/>
      <c r="KZF265" s="29"/>
      <c r="KZG265" s="29"/>
      <c r="KZH265" s="29"/>
      <c r="KZI265" s="29"/>
      <c r="KZJ265" s="29"/>
      <c r="KZK265" s="29"/>
      <c r="KZL265" s="29"/>
      <c r="KZM265" s="29"/>
      <c r="KZN265" s="29"/>
      <c r="KZO265" s="29"/>
      <c r="KZP265" s="29"/>
      <c r="KZQ265" s="29"/>
      <c r="KZR265" s="29"/>
      <c r="KZS265" s="29"/>
      <c r="KZT265" s="29"/>
      <c r="KZU265" s="29"/>
      <c r="KZV265" s="29"/>
      <c r="KZW265" s="29"/>
      <c r="KZX265" s="29"/>
      <c r="KZY265" s="29"/>
      <c r="KZZ265" s="29"/>
      <c r="LAA265" s="29"/>
      <c r="LAB265" s="29"/>
      <c r="LAC265" s="29"/>
      <c r="LAD265" s="29"/>
      <c r="LAE265" s="29"/>
      <c r="LAF265" s="29"/>
      <c r="LAG265" s="29"/>
      <c r="LAH265" s="29"/>
      <c r="LAI265" s="29"/>
      <c r="LAJ265" s="29"/>
      <c r="LAK265" s="29"/>
      <c r="LAL265" s="29"/>
      <c r="LAM265" s="29"/>
      <c r="LAN265" s="29"/>
      <c r="LAO265" s="29"/>
      <c r="LAP265" s="29"/>
      <c r="LAQ265" s="29"/>
      <c r="LAR265" s="29"/>
      <c r="LAS265" s="29"/>
      <c r="LAT265" s="29"/>
      <c r="LAU265" s="29"/>
      <c r="LAV265" s="29"/>
      <c r="LAW265" s="29"/>
      <c r="LAX265" s="29"/>
      <c r="LAY265" s="29"/>
      <c r="LAZ265" s="29"/>
      <c r="LBA265" s="29"/>
      <c r="LBB265" s="29"/>
      <c r="LBC265" s="29"/>
      <c r="LBD265" s="29"/>
      <c r="LBE265" s="29"/>
      <c r="LBF265" s="29"/>
      <c r="LBG265" s="29"/>
      <c r="LBH265" s="29"/>
      <c r="LBI265" s="29"/>
      <c r="LBJ265" s="29"/>
      <c r="LBK265" s="29"/>
      <c r="LBL265" s="29"/>
      <c r="LBM265" s="29"/>
      <c r="LBN265" s="29"/>
      <c r="LBO265" s="29"/>
      <c r="LBP265" s="29"/>
      <c r="LBQ265" s="29"/>
      <c r="LBR265" s="29"/>
      <c r="LBS265" s="29"/>
      <c r="LBT265" s="29"/>
      <c r="LBU265" s="29"/>
      <c r="LBV265" s="29"/>
      <c r="LBW265" s="29"/>
      <c r="LBX265" s="29"/>
      <c r="LBY265" s="29"/>
      <c r="LBZ265" s="29"/>
      <c r="LCA265" s="29"/>
      <c r="LCB265" s="29"/>
      <c r="LCC265" s="29"/>
      <c r="LCD265" s="29"/>
      <c r="LCE265" s="29"/>
      <c r="LCF265" s="29"/>
      <c r="LCG265" s="29"/>
      <c r="LCH265" s="29"/>
      <c r="LCI265" s="29"/>
      <c r="LCJ265" s="29"/>
      <c r="LCK265" s="29"/>
      <c r="LCL265" s="29"/>
      <c r="LCM265" s="29"/>
      <c r="LCN265" s="29"/>
      <c r="LCO265" s="29"/>
      <c r="LCP265" s="29"/>
      <c r="LCQ265" s="29"/>
      <c r="LCR265" s="29"/>
      <c r="LCS265" s="29"/>
      <c r="LCT265" s="29"/>
      <c r="LCU265" s="29"/>
      <c r="LCV265" s="29"/>
      <c r="LCW265" s="29"/>
      <c r="LCX265" s="29"/>
      <c r="LCY265" s="29"/>
      <c r="LCZ265" s="29"/>
      <c r="LDA265" s="29"/>
      <c r="LDB265" s="29"/>
      <c r="LDC265" s="29"/>
      <c r="LDD265" s="29"/>
      <c r="LDE265" s="29"/>
      <c r="LDF265" s="29"/>
      <c r="LDG265" s="29"/>
      <c r="LDH265" s="29"/>
      <c r="LDI265" s="29"/>
      <c r="LDJ265" s="29"/>
      <c r="LDK265" s="29"/>
      <c r="LDL265" s="29"/>
      <c r="LDM265" s="29"/>
      <c r="LDN265" s="29"/>
      <c r="LDO265" s="29"/>
      <c r="LDP265" s="29"/>
      <c r="LDQ265" s="29"/>
      <c r="LDR265" s="29"/>
      <c r="LDS265" s="29"/>
      <c r="LDT265" s="29"/>
      <c r="LDU265" s="29"/>
      <c r="LDV265" s="29"/>
      <c r="LDW265" s="29"/>
      <c r="LDX265" s="29"/>
      <c r="LDY265" s="29"/>
      <c r="LDZ265" s="29"/>
      <c r="LEA265" s="29"/>
      <c r="LEB265" s="29"/>
      <c r="LEC265" s="29"/>
      <c r="LED265" s="29"/>
      <c r="LEE265" s="29"/>
      <c r="LEF265" s="29"/>
      <c r="LEG265" s="29"/>
      <c r="LEH265" s="29"/>
      <c r="LEI265" s="29"/>
      <c r="LEJ265" s="29"/>
      <c r="LEK265" s="29"/>
      <c r="LEL265" s="29"/>
      <c r="LEM265" s="29"/>
      <c r="LEN265" s="29"/>
      <c r="LEO265" s="29"/>
      <c r="LEP265" s="29"/>
      <c r="LEQ265" s="29"/>
      <c r="LER265" s="29"/>
      <c r="LES265" s="29"/>
      <c r="LET265" s="29"/>
      <c r="LEU265" s="29"/>
      <c r="LEV265" s="29"/>
      <c r="LEW265" s="29"/>
      <c r="LEX265" s="29"/>
      <c r="LEY265" s="29"/>
      <c r="LEZ265" s="29"/>
      <c r="LFA265" s="29"/>
      <c r="LFB265" s="29"/>
      <c r="LFC265" s="29"/>
      <c r="LFD265" s="29"/>
      <c r="LFE265" s="29"/>
      <c r="LFF265" s="29"/>
      <c r="LFG265" s="29"/>
      <c r="LFH265" s="29"/>
      <c r="LFI265" s="29"/>
      <c r="LFJ265" s="29"/>
      <c r="LFK265" s="29"/>
      <c r="LFL265" s="29"/>
      <c r="LFM265" s="29"/>
      <c r="LFN265" s="29"/>
      <c r="LFO265" s="29"/>
      <c r="LFP265" s="29"/>
      <c r="LFQ265" s="29"/>
      <c r="LFR265" s="29"/>
      <c r="LFS265" s="29"/>
      <c r="LFT265" s="29"/>
      <c r="LFU265" s="29"/>
      <c r="LFV265" s="29"/>
      <c r="LFW265" s="29"/>
      <c r="LFX265" s="29"/>
      <c r="LFY265" s="29"/>
      <c r="LFZ265" s="29"/>
      <c r="LGA265" s="29"/>
      <c r="LGB265" s="29"/>
      <c r="LGC265" s="29"/>
      <c r="LGD265" s="29"/>
      <c r="LGE265" s="29"/>
      <c r="LGF265" s="29"/>
      <c r="LGG265" s="29"/>
      <c r="LGH265" s="29"/>
      <c r="LGI265" s="29"/>
      <c r="LGJ265" s="29"/>
      <c r="LGK265" s="29"/>
      <c r="LGL265" s="29"/>
      <c r="LGM265" s="29"/>
      <c r="LGN265" s="29"/>
      <c r="LGO265" s="29"/>
      <c r="LGP265" s="29"/>
      <c r="LGQ265" s="29"/>
      <c r="LGR265" s="29"/>
      <c r="LGS265" s="29"/>
      <c r="LGT265" s="29"/>
      <c r="LGU265" s="29"/>
      <c r="LGV265" s="29"/>
      <c r="LGW265" s="29"/>
      <c r="LGX265" s="29"/>
      <c r="LGY265" s="29"/>
      <c r="LGZ265" s="29"/>
      <c r="LHA265" s="29"/>
      <c r="LHB265" s="29"/>
      <c r="LHC265" s="29"/>
      <c r="LHD265" s="29"/>
      <c r="LHE265" s="29"/>
      <c r="LHF265" s="29"/>
      <c r="LHG265" s="29"/>
      <c r="LHH265" s="29"/>
      <c r="LHI265" s="29"/>
      <c r="LHJ265" s="29"/>
      <c r="LHK265" s="29"/>
      <c r="LHL265" s="29"/>
      <c r="LHM265" s="29"/>
      <c r="LHN265" s="29"/>
      <c r="LHO265" s="29"/>
      <c r="LHP265" s="29"/>
      <c r="LHQ265" s="29"/>
      <c r="LHR265" s="29"/>
      <c r="LHS265" s="29"/>
      <c r="LHT265" s="29"/>
      <c r="LHU265" s="29"/>
      <c r="LHV265" s="29"/>
      <c r="LHW265" s="29"/>
      <c r="LHX265" s="29"/>
      <c r="LHY265" s="29"/>
      <c r="LHZ265" s="29"/>
      <c r="LIA265" s="29"/>
      <c r="LIB265" s="29"/>
      <c r="LIC265" s="29"/>
      <c r="LID265" s="29"/>
      <c r="LIE265" s="29"/>
      <c r="LIF265" s="29"/>
      <c r="LIG265" s="29"/>
      <c r="LIH265" s="29"/>
      <c r="LII265" s="29"/>
      <c r="LIJ265" s="29"/>
      <c r="LIK265" s="29"/>
      <c r="LIL265" s="29"/>
      <c r="LIM265" s="29"/>
      <c r="LIN265" s="29"/>
      <c r="LIO265" s="29"/>
      <c r="LIP265" s="29"/>
      <c r="LIQ265" s="29"/>
      <c r="LIR265" s="29"/>
      <c r="LIS265" s="29"/>
      <c r="LIT265" s="29"/>
      <c r="LIU265" s="29"/>
      <c r="LIV265" s="29"/>
      <c r="LIW265" s="29"/>
      <c r="LIX265" s="29"/>
      <c r="LIY265" s="29"/>
      <c r="LIZ265" s="29"/>
      <c r="LJA265" s="29"/>
      <c r="LJB265" s="29"/>
      <c r="LJC265" s="29"/>
      <c r="LJD265" s="29"/>
      <c r="LJE265" s="29"/>
      <c r="LJF265" s="29"/>
      <c r="LJG265" s="29"/>
      <c r="LJH265" s="29"/>
      <c r="LJI265" s="29"/>
      <c r="LJJ265" s="29"/>
      <c r="LJK265" s="29"/>
      <c r="LJL265" s="29"/>
      <c r="LJM265" s="29"/>
      <c r="LJN265" s="29"/>
      <c r="LJO265" s="29"/>
      <c r="LJP265" s="29"/>
      <c r="LJQ265" s="29"/>
      <c r="LJR265" s="29"/>
      <c r="LJS265" s="29"/>
      <c r="LJT265" s="29"/>
      <c r="LJU265" s="29"/>
      <c r="LJV265" s="29"/>
      <c r="LJW265" s="29"/>
      <c r="LJX265" s="29"/>
      <c r="LJY265" s="29"/>
      <c r="LJZ265" s="29"/>
      <c r="LKA265" s="29"/>
      <c r="LKB265" s="29"/>
      <c r="LKC265" s="29"/>
      <c r="LKD265" s="29"/>
      <c r="LKE265" s="29"/>
      <c r="LKF265" s="29"/>
      <c r="LKG265" s="29"/>
      <c r="LKH265" s="29"/>
      <c r="LKI265" s="29"/>
      <c r="LKJ265" s="29"/>
      <c r="LKK265" s="29"/>
      <c r="LKL265" s="29"/>
      <c r="LKM265" s="29"/>
      <c r="LKN265" s="29"/>
      <c r="LKO265" s="29"/>
      <c r="LKP265" s="29"/>
      <c r="LKQ265" s="29"/>
      <c r="LKR265" s="29"/>
      <c r="LKS265" s="29"/>
      <c r="LKT265" s="29"/>
      <c r="LKU265" s="29"/>
      <c r="LKV265" s="29"/>
      <c r="LKW265" s="29"/>
      <c r="LKX265" s="29"/>
      <c r="LKY265" s="29"/>
      <c r="LKZ265" s="29"/>
      <c r="LLA265" s="29"/>
      <c r="LLB265" s="29"/>
      <c r="LLC265" s="29"/>
      <c r="LLD265" s="29"/>
      <c r="LLE265" s="29"/>
      <c r="LLF265" s="29"/>
      <c r="LLG265" s="29"/>
      <c r="LLH265" s="29"/>
      <c r="LLI265" s="29"/>
      <c r="LLJ265" s="29"/>
      <c r="LLK265" s="29"/>
      <c r="LLL265" s="29"/>
      <c r="LLM265" s="29"/>
      <c r="LLN265" s="29"/>
      <c r="LLO265" s="29"/>
      <c r="LLP265" s="29"/>
      <c r="LLQ265" s="29"/>
      <c r="LLR265" s="29"/>
      <c r="LLS265" s="29"/>
      <c r="LLT265" s="29"/>
      <c r="LLU265" s="29"/>
      <c r="LLV265" s="29"/>
      <c r="LLW265" s="29"/>
      <c r="LLX265" s="29"/>
      <c r="LLY265" s="29"/>
      <c r="LLZ265" s="29"/>
      <c r="LMA265" s="29"/>
      <c r="LMB265" s="29"/>
      <c r="LMC265" s="29"/>
      <c r="LMD265" s="29"/>
      <c r="LME265" s="29"/>
      <c r="LMF265" s="29"/>
      <c r="LMG265" s="29"/>
      <c r="LMH265" s="29"/>
      <c r="LMI265" s="29"/>
      <c r="LMJ265" s="29"/>
      <c r="LMK265" s="29"/>
      <c r="LML265" s="29"/>
      <c r="LMM265" s="29"/>
      <c r="LMN265" s="29"/>
      <c r="LMO265" s="29"/>
      <c r="LMP265" s="29"/>
      <c r="LMQ265" s="29"/>
      <c r="LMR265" s="29"/>
      <c r="LMS265" s="29"/>
      <c r="LMT265" s="29"/>
      <c r="LMU265" s="29"/>
      <c r="LMV265" s="29"/>
      <c r="LMW265" s="29"/>
      <c r="LMX265" s="29"/>
      <c r="LMY265" s="29"/>
      <c r="LMZ265" s="29"/>
      <c r="LNA265" s="29"/>
      <c r="LNB265" s="29"/>
      <c r="LNC265" s="29"/>
      <c r="LND265" s="29"/>
      <c r="LNE265" s="29"/>
      <c r="LNF265" s="29"/>
      <c r="LNG265" s="29"/>
      <c r="LNH265" s="29"/>
      <c r="LNI265" s="29"/>
      <c r="LNJ265" s="29"/>
      <c r="LNK265" s="29"/>
      <c r="LNL265" s="29"/>
      <c r="LNM265" s="29"/>
      <c r="LNN265" s="29"/>
      <c r="LNO265" s="29"/>
      <c r="LNP265" s="29"/>
      <c r="LNQ265" s="29"/>
      <c r="LNR265" s="29"/>
      <c r="LNS265" s="29"/>
      <c r="LNT265" s="29"/>
      <c r="LNU265" s="29"/>
      <c r="LNV265" s="29"/>
      <c r="LNW265" s="29"/>
      <c r="LNX265" s="29"/>
      <c r="LNY265" s="29"/>
      <c r="LNZ265" s="29"/>
      <c r="LOA265" s="29"/>
      <c r="LOB265" s="29"/>
      <c r="LOC265" s="29"/>
      <c r="LOD265" s="29"/>
      <c r="LOE265" s="29"/>
      <c r="LOF265" s="29"/>
      <c r="LOG265" s="29"/>
      <c r="LOH265" s="29"/>
      <c r="LOI265" s="29"/>
      <c r="LOJ265" s="29"/>
      <c r="LOK265" s="29"/>
      <c r="LOL265" s="29"/>
      <c r="LOM265" s="29"/>
      <c r="LON265" s="29"/>
      <c r="LOO265" s="29"/>
      <c r="LOP265" s="29"/>
      <c r="LOQ265" s="29"/>
      <c r="LOR265" s="29"/>
      <c r="LOS265" s="29"/>
      <c r="LOT265" s="29"/>
      <c r="LOU265" s="29"/>
      <c r="LOV265" s="29"/>
      <c r="LOW265" s="29"/>
      <c r="LOX265" s="29"/>
      <c r="LOY265" s="29"/>
      <c r="LOZ265" s="29"/>
      <c r="LPA265" s="29"/>
      <c r="LPB265" s="29"/>
      <c r="LPC265" s="29"/>
      <c r="LPD265" s="29"/>
      <c r="LPE265" s="29"/>
      <c r="LPF265" s="29"/>
      <c r="LPG265" s="29"/>
      <c r="LPH265" s="29"/>
      <c r="LPI265" s="29"/>
      <c r="LPJ265" s="29"/>
      <c r="LPK265" s="29"/>
      <c r="LPL265" s="29"/>
      <c r="LPM265" s="29"/>
      <c r="LPN265" s="29"/>
      <c r="LPO265" s="29"/>
      <c r="LPP265" s="29"/>
      <c r="LPQ265" s="29"/>
      <c r="LPR265" s="29"/>
      <c r="LPS265" s="29"/>
      <c r="LPT265" s="29"/>
      <c r="LPU265" s="29"/>
      <c r="LPV265" s="29"/>
      <c r="LPW265" s="29"/>
      <c r="LPX265" s="29"/>
      <c r="LPY265" s="29"/>
      <c r="LPZ265" s="29"/>
      <c r="LQA265" s="29"/>
      <c r="LQB265" s="29"/>
      <c r="LQC265" s="29"/>
      <c r="LQD265" s="29"/>
      <c r="LQE265" s="29"/>
      <c r="LQF265" s="29"/>
      <c r="LQG265" s="29"/>
      <c r="LQH265" s="29"/>
      <c r="LQI265" s="29"/>
      <c r="LQJ265" s="29"/>
      <c r="LQK265" s="29"/>
      <c r="LQL265" s="29"/>
      <c r="LQM265" s="29"/>
      <c r="LQN265" s="29"/>
      <c r="LQO265" s="29"/>
      <c r="LQP265" s="29"/>
      <c r="LQQ265" s="29"/>
      <c r="LQR265" s="29"/>
      <c r="LQS265" s="29"/>
      <c r="LQT265" s="29"/>
      <c r="LQU265" s="29"/>
      <c r="LQV265" s="29"/>
      <c r="LQW265" s="29"/>
      <c r="LQX265" s="29"/>
      <c r="LQY265" s="29"/>
      <c r="LQZ265" s="29"/>
      <c r="LRA265" s="29"/>
      <c r="LRB265" s="29"/>
      <c r="LRC265" s="29"/>
      <c r="LRD265" s="29"/>
      <c r="LRE265" s="29"/>
      <c r="LRF265" s="29"/>
      <c r="LRG265" s="29"/>
      <c r="LRH265" s="29"/>
      <c r="LRI265" s="29"/>
      <c r="LRJ265" s="29"/>
      <c r="LRK265" s="29"/>
      <c r="LRL265" s="29"/>
      <c r="LRM265" s="29"/>
      <c r="LRN265" s="29"/>
      <c r="LRO265" s="29"/>
      <c r="LRP265" s="29"/>
      <c r="LRQ265" s="29"/>
      <c r="LRR265" s="29"/>
      <c r="LRS265" s="29"/>
      <c r="LRT265" s="29"/>
      <c r="LRU265" s="29"/>
      <c r="LRV265" s="29"/>
      <c r="LRW265" s="29"/>
      <c r="LRX265" s="29"/>
      <c r="LRY265" s="29"/>
      <c r="LRZ265" s="29"/>
      <c r="LSA265" s="29"/>
      <c r="LSB265" s="29"/>
      <c r="LSC265" s="29"/>
      <c r="LSD265" s="29"/>
      <c r="LSE265" s="29"/>
      <c r="LSF265" s="29"/>
      <c r="LSG265" s="29"/>
      <c r="LSH265" s="29"/>
      <c r="LSI265" s="29"/>
      <c r="LSJ265" s="29"/>
      <c r="LSK265" s="29"/>
      <c r="LSL265" s="29"/>
      <c r="LSM265" s="29"/>
      <c r="LSN265" s="29"/>
      <c r="LSO265" s="29"/>
      <c r="LSP265" s="29"/>
      <c r="LSQ265" s="29"/>
      <c r="LSR265" s="29"/>
      <c r="LSS265" s="29"/>
      <c r="LST265" s="29"/>
      <c r="LSU265" s="29"/>
      <c r="LSV265" s="29"/>
      <c r="LSW265" s="29"/>
      <c r="LSX265" s="29"/>
      <c r="LSY265" s="29"/>
      <c r="LSZ265" s="29"/>
      <c r="LTA265" s="29"/>
      <c r="LTB265" s="29"/>
      <c r="LTC265" s="29"/>
      <c r="LTD265" s="29"/>
      <c r="LTE265" s="29"/>
      <c r="LTF265" s="29"/>
      <c r="LTG265" s="29"/>
      <c r="LTH265" s="29"/>
      <c r="LTI265" s="29"/>
      <c r="LTJ265" s="29"/>
      <c r="LTK265" s="29"/>
      <c r="LTL265" s="29"/>
      <c r="LTM265" s="29"/>
      <c r="LTN265" s="29"/>
      <c r="LTO265" s="29"/>
      <c r="LTP265" s="29"/>
      <c r="LTQ265" s="29"/>
      <c r="LTR265" s="29"/>
      <c r="LTS265" s="29"/>
      <c r="LTT265" s="29"/>
      <c r="LTU265" s="29"/>
      <c r="LTV265" s="29"/>
      <c r="LTW265" s="29"/>
      <c r="LTX265" s="29"/>
      <c r="LTY265" s="29"/>
      <c r="LTZ265" s="29"/>
      <c r="LUA265" s="29"/>
      <c r="LUB265" s="29"/>
      <c r="LUC265" s="29"/>
      <c r="LUD265" s="29"/>
      <c r="LUE265" s="29"/>
      <c r="LUF265" s="29"/>
      <c r="LUG265" s="29"/>
      <c r="LUH265" s="29"/>
      <c r="LUI265" s="29"/>
      <c r="LUJ265" s="29"/>
      <c r="LUK265" s="29"/>
      <c r="LUL265" s="29"/>
      <c r="LUM265" s="29"/>
      <c r="LUN265" s="29"/>
      <c r="LUO265" s="29"/>
      <c r="LUP265" s="29"/>
      <c r="LUQ265" s="29"/>
      <c r="LUR265" s="29"/>
      <c r="LUS265" s="29"/>
      <c r="LUT265" s="29"/>
      <c r="LUU265" s="29"/>
      <c r="LUV265" s="29"/>
      <c r="LUW265" s="29"/>
      <c r="LUX265" s="29"/>
      <c r="LUY265" s="29"/>
      <c r="LUZ265" s="29"/>
      <c r="LVA265" s="29"/>
      <c r="LVB265" s="29"/>
      <c r="LVC265" s="29"/>
      <c r="LVD265" s="29"/>
      <c r="LVE265" s="29"/>
      <c r="LVF265" s="29"/>
      <c r="LVG265" s="29"/>
      <c r="LVH265" s="29"/>
      <c r="LVI265" s="29"/>
      <c r="LVJ265" s="29"/>
      <c r="LVK265" s="29"/>
      <c r="LVL265" s="29"/>
      <c r="LVM265" s="29"/>
      <c r="LVN265" s="29"/>
      <c r="LVO265" s="29"/>
      <c r="LVP265" s="29"/>
      <c r="LVQ265" s="29"/>
      <c r="LVR265" s="29"/>
      <c r="LVS265" s="29"/>
      <c r="LVT265" s="29"/>
      <c r="LVU265" s="29"/>
      <c r="LVV265" s="29"/>
      <c r="LVW265" s="29"/>
      <c r="LVX265" s="29"/>
      <c r="LVY265" s="29"/>
      <c r="LVZ265" s="29"/>
      <c r="LWA265" s="29"/>
      <c r="LWB265" s="29"/>
      <c r="LWC265" s="29"/>
      <c r="LWD265" s="29"/>
      <c r="LWE265" s="29"/>
      <c r="LWF265" s="29"/>
      <c r="LWG265" s="29"/>
      <c r="LWH265" s="29"/>
      <c r="LWI265" s="29"/>
      <c r="LWJ265" s="29"/>
      <c r="LWK265" s="29"/>
      <c r="LWL265" s="29"/>
      <c r="LWM265" s="29"/>
      <c r="LWN265" s="29"/>
      <c r="LWO265" s="29"/>
      <c r="LWP265" s="29"/>
      <c r="LWQ265" s="29"/>
      <c r="LWR265" s="29"/>
      <c r="LWS265" s="29"/>
      <c r="LWT265" s="29"/>
      <c r="LWU265" s="29"/>
      <c r="LWV265" s="29"/>
      <c r="LWW265" s="29"/>
      <c r="LWX265" s="29"/>
      <c r="LWY265" s="29"/>
      <c r="LWZ265" s="29"/>
      <c r="LXA265" s="29"/>
      <c r="LXB265" s="29"/>
      <c r="LXC265" s="29"/>
      <c r="LXD265" s="29"/>
      <c r="LXE265" s="29"/>
      <c r="LXF265" s="29"/>
      <c r="LXG265" s="29"/>
      <c r="LXH265" s="29"/>
      <c r="LXI265" s="29"/>
      <c r="LXJ265" s="29"/>
      <c r="LXK265" s="29"/>
      <c r="LXL265" s="29"/>
      <c r="LXM265" s="29"/>
      <c r="LXN265" s="29"/>
      <c r="LXO265" s="29"/>
      <c r="LXP265" s="29"/>
      <c r="LXQ265" s="29"/>
      <c r="LXR265" s="29"/>
      <c r="LXS265" s="29"/>
      <c r="LXT265" s="29"/>
      <c r="LXU265" s="29"/>
      <c r="LXV265" s="29"/>
      <c r="LXW265" s="29"/>
      <c r="LXX265" s="29"/>
      <c r="LXY265" s="29"/>
      <c r="LXZ265" s="29"/>
      <c r="LYA265" s="29"/>
      <c r="LYB265" s="29"/>
      <c r="LYC265" s="29"/>
      <c r="LYD265" s="29"/>
      <c r="LYE265" s="29"/>
      <c r="LYF265" s="29"/>
      <c r="LYG265" s="29"/>
      <c r="LYH265" s="29"/>
      <c r="LYI265" s="29"/>
      <c r="LYJ265" s="29"/>
      <c r="LYK265" s="29"/>
      <c r="LYL265" s="29"/>
      <c r="LYM265" s="29"/>
      <c r="LYN265" s="29"/>
      <c r="LYO265" s="29"/>
      <c r="LYP265" s="29"/>
      <c r="LYQ265" s="29"/>
      <c r="LYR265" s="29"/>
      <c r="LYS265" s="29"/>
      <c r="LYT265" s="29"/>
      <c r="LYU265" s="29"/>
      <c r="LYV265" s="29"/>
      <c r="LYW265" s="29"/>
      <c r="LYX265" s="29"/>
      <c r="LYY265" s="29"/>
      <c r="LYZ265" s="29"/>
      <c r="LZA265" s="29"/>
      <c r="LZB265" s="29"/>
      <c r="LZC265" s="29"/>
      <c r="LZD265" s="29"/>
      <c r="LZE265" s="29"/>
      <c r="LZF265" s="29"/>
      <c r="LZG265" s="29"/>
      <c r="LZH265" s="29"/>
      <c r="LZI265" s="29"/>
      <c r="LZJ265" s="29"/>
      <c r="LZK265" s="29"/>
      <c r="LZL265" s="29"/>
      <c r="LZM265" s="29"/>
      <c r="LZN265" s="29"/>
      <c r="LZO265" s="29"/>
      <c r="LZP265" s="29"/>
      <c r="LZQ265" s="29"/>
      <c r="LZR265" s="29"/>
      <c r="LZS265" s="29"/>
      <c r="LZT265" s="29"/>
      <c r="LZU265" s="29"/>
      <c r="LZV265" s="29"/>
      <c r="LZW265" s="29"/>
      <c r="LZX265" s="29"/>
      <c r="LZY265" s="29"/>
      <c r="LZZ265" s="29"/>
      <c r="MAA265" s="29"/>
      <c r="MAB265" s="29"/>
      <c r="MAC265" s="29"/>
      <c r="MAD265" s="29"/>
      <c r="MAE265" s="29"/>
      <c r="MAF265" s="29"/>
      <c r="MAG265" s="29"/>
      <c r="MAH265" s="29"/>
      <c r="MAI265" s="29"/>
      <c r="MAJ265" s="29"/>
      <c r="MAK265" s="29"/>
      <c r="MAL265" s="29"/>
      <c r="MAM265" s="29"/>
      <c r="MAN265" s="29"/>
      <c r="MAO265" s="29"/>
      <c r="MAP265" s="29"/>
      <c r="MAQ265" s="29"/>
      <c r="MAR265" s="29"/>
      <c r="MAS265" s="29"/>
      <c r="MAT265" s="29"/>
      <c r="MAU265" s="29"/>
      <c r="MAV265" s="29"/>
      <c r="MAW265" s="29"/>
      <c r="MAX265" s="29"/>
      <c r="MAY265" s="29"/>
      <c r="MAZ265" s="29"/>
      <c r="MBA265" s="29"/>
      <c r="MBB265" s="29"/>
      <c r="MBC265" s="29"/>
      <c r="MBD265" s="29"/>
      <c r="MBE265" s="29"/>
      <c r="MBF265" s="29"/>
      <c r="MBG265" s="29"/>
      <c r="MBH265" s="29"/>
      <c r="MBI265" s="29"/>
      <c r="MBJ265" s="29"/>
      <c r="MBK265" s="29"/>
      <c r="MBL265" s="29"/>
      <c r="MBM265" s="29"/>
      <c r="MBN265" s="29"/>
      <c r="MBO265" s="29"/>
      <c r="MBP265" s="29"/>
      <c r="MBQ265" s="29"/>
      <c r="MBR265" s="29"/>
      <c r="MBS265" s="29"/>
      <c r="MBT265" s="29"/>
      <c r="MBU265" s="29"/>
      <c r="MBV265" s="29"/>
      <c r="MBW265" s="29"/>
      <c r="MBX265" s="29"/>
      <c r="MBY265" s="29"/>
      <c r="MBZ265" s="29"/>
      <c r="MCA265" s="29"/>
      <c r="MCB265" s="29"/>
      <c r="MCC265" s="29"/>
      <c r="MCD265" s="29"/>
      <c r="MCE265" s="29"/>
      <c r="MCF265" s="29"/>
      <c r="MCG265" s="29"/>
      <c r="MCH265" s="29"/>
      <c r="MCI265" s="29"/>
      <c r="MCJ265" s="29"/>
      <c r="MCK265" s="29"/>
      <c r="MCL265" s="29"/>
      <c r="MCM265" s="29"/>
      <c r="MCN265" s="29"/>
      <c r="MCO265" s="29"/>
      <c r="MCP265" s="29"/>
      <c r="MCQ265" s="29"/>
      <c r="MCR265" s="29"/>
      <c r="MCS265" s="29"/>
      <c r="MCT265" s="29"/>
      <c r="MCU265" s="29"/>
      <c r="MCV265" s="29"/>
      <c r="MCW265" s="29"/>
      <c r="MCX265" s="29"/>
      <c r="MCY265" s="29"/>
      <c r="MCZ265" s="29"/>
      <c r="MDA265" s="29"/>
      <c r="MDB265" s="29"/>
      <c r="MDC265" s="29"/>
      <c r="MDD265" s="29"/>
      <c r="MDE265" s="29"/>
      <c r="MDF265" s="29"/>
      <c r="MDG265" s="29"/>
      <c r="MDH265" s="29"/>
      <c r="MDI265" s="29"/>
      <c r="MDJ265" s="29"/>
      <c r="MDK265" s="29"/>
      <c r="MDL265" s="29"/>
      <c r="MDM265" s="29"/>
      <c r="MDN265" s="29"/>
      <c r="MDO265" s="29"/>
      <c r="MDP265" s="29"/>
      <c r="MDQ265" s="29"/>
      <c r="MDR265" s="29"/>
      <c r="MDS265" s="29"/>
      <c r="MDT265" s="29"/>
      <c r="MDU265" s="29"/>
      <c r="MDV265" s="29"/>
      <c r="MDW265" s="29"/>
      <c r="MDX265" s="29"/>
      <c r="MDY265" s="29"/>
      <c r="MDZ265" s="29"/>
      <c r="MEA265" s="29"/>
      <c r="MEB265" s="29"/>
      <c r="MEC265" s="29"/>
      <c r="MED265" s="29"/>
      <c r="MEE265" s="29"/>
      <c r="MEF265" s="29"/>
      <c r="MEG265" s="29"/>
      <c r="MEH265" s="29"/>
      <c r="MEI265" s="29"/>
      <c r="MEJ265" s="29"/>
      <c r="MEK265" s="29"/>
      <c r="MEL265" s="29"/>
      <c r="MEM265" s="29"/>
      <c r="MEN265" s="29"/>
      <c r="MEO265" s="29"/>
      <c r="MEP265" s="29"/>
      <c r="MEQ265" s="29"/>
      <c r="MER265" s="29"/>
      <c r="MES265" s="29"/>
      <c r="MET265" s="29"/>
      <c r="MEU265" s="29"/>
      <c r="MEV265" s="29"/>
      <c r="MEW265" s="29"/>
      <c r="MEX265" s="29"/>
      <c r="MEY265" s="29"/>
      <c r="MEZ265" s="29"/>
      <c r="MFA265" s="29"/>
      <c r="MFB265" s="29"/>
      <c r="MFC265" s="29"/>
      <c r="MFD265" s="29"/>
      <c r="MFE265" s="29"/>
      <c r="MFF265" s="29"/>
      <c r="MFG265" s="29"/>
      <c r="MFH265" s="29"/>
      <c r="MFI265" s="29"/>
      <c r="MFJ265" s="29"/>
      <c r="MFK265" s="29"/>
      <c r="MFL265" s="29"/>
      <c r="MFM265" s="29"/>
      <c r="MFN265" s="29"/>
      <c r="MFO265" s="29"/>
      <c r="MFP265" s="29"/>
      <c r="MFQ265" s="29"/>
      <c r="MFR265" s="29"/>
      <c r="MFS265" s="29"/>
      <c r="MFT265" s="29"/>
      <c r="MFU265" s="29"/>
      <c r="MFV265" s="29"/>
      <c r="MFW265" s="29"/>
      <c r="MFX265" s="29"/>
      <c r="MFY265" s="29"/>
      <c r="MFZ265" s="29"/>
      <c r="MGA265" s="29"/>
      <c r="MGB265" s="29"/>
      <c r="MGC265" s="29"/>
      <c r="MGD265" s="29"/>
      <c r="MGE265" s="29"/>
      <c r="MGF265" s="29"/>
      <c r="MGG265" s="29"/>
      <c r="MGH265" s="29"/>
      <c r="MGI265" s="29"/>
      <c r="MGJ265" s="29"/>
      <c r="MGK265" s="29"/>
      <c r="MGL265" s="29"/>
      <c r="MGM265" s="29"/>
      <c r="MGN265" s="29"/>
      <c r="MGO265" s="29"/>
      <c r="MGP265" s="29"/>
      <c r="MGQ265" s="29"/>
      <c r="MGR265" s="29"/>
      <c r="MGS265" s="29"/>
      <c r="MGT265" s="29"/>
      <c r="MGU265" s="29"/>
      <c r="MGV265" s="29"/>
      <c r="MGW265" s="29"/>
      <c r="MGX265" s="29"/>
      <c r="MGY265" s="29"/>
      <c r="MGZ265" s="29"/>
      <c r="MHA265" s="29"/>
      <c r="MHB265" s="29"/>
      <c r="MHC265" s="29"/>
      <c r="MHD265" s="29"/>
      <c r="MHE265" s="29"/>
      <c r="MHF265" s="29"/>
      <c r="MHG265" s="29"/>
      <c r="MHH265" s="29"/>
      <c r="MHI265" s="29"/>
      <c r="MHJ265" s="29"/>
      <c r="MHK265" s="29"/>
      <c r="MHL265" s="29"/>
      <c r="MHM265" s="29"/>
      <c r="MHN265" s="29"/>
      <c r="MHO265" s="29"/>
      <c r="MHP265" s="29"/>
      <c r="MHQ265" s="29"/>
      <c r="MHR265" s="29"/>
      <c r="MHS265" s="29"/>
      <c r="MHT265" s="29"/>
      <c r="MHU265" s="29"/>
      <c r="MHV265" s="29"/>
      <c r="MHW265" s="29"/>
      <c r="MHX265" s="29"/>
      <c r="MHY265" s="29"/>
      <c r="MHZ265" s="29"/>
      <c r="MIA265" s="29"/>
      <c r="MIB265" s="29"/>
      <c r="MIC265" s="29"/>
      <c r="MID265" s="29"/>
      <c r="MIE265" s="29"/>
      <c r="MIF265" s="29"/>
      <c r="MIG265" s="29"/>
      <c r="MIH265" s="29"/>
      <c r="MII265" s="29"/>
      <c r="MIJ265" s="29"/>
      <c r="MIK265" s="29"/>
      <c r="MIL265" s="29"/>
      <c r="MIM265" s="29"/>
      <c r="MIN265" s="29"/>
      <c r="MIO265" s="29"/>
      <c r="MIP265" s="29"/>
      <c r="MIQ265" s="29"/>
      <c r="MIR265" s="29"/>
      <c r="MIS265" s="29"/>
      <c r="MIT265" s="29"/>
      <c r="MIU265" s="29"/>
      <c r="MIV265" s="29"/>
      <c r="MIW265" s="29"/>
      <c r="MIX265" s="29"/>
      <c r="MIY265" s="29"/>
      <c r="MIZ265" s="29"/>
      <c r="MJA265" s="29"/>
      <c r="MJB265" s="29"/>
      <c r="MJC265" s="29"/>
      <c r="MJD265" s="29"/>
      <c r="MJE265" s="29"/>
      <c r="MJF265" s="29"/>
      <c r="MJG265" s="29"/>
      <c r="MJH265" s="29"/>
      <c r="MJI265" s="29"/>
      <c r="MJJ265" s="29"/>
      <c r="MJK265" s="29"/>
      <c r="MJL265" s="29"/>
      <c r="MJM265" s="29"/>
      <c r="MJN265" s="29"/>
      <c r="MJO265" s="29"/>
      <c r="MJP265" s="29"/>
      <c r="MJQ265" s="29"/>
      <c r="MJR265" s="29"/>
      <c r="MJS265" s="29"/>
      <c r="MJT265" s="29"/>
      <c r="MJU265" s="29"/>
      <c r="MJV265" s="29"/>
      <c r="MJW265" s="29"/>
      <c r="MJX265" s="29"/>
      <c r="MJY265" s="29"/>
      <c r="MJZ265" s="29"/>
      <c r="MKA265" s="29"/>
      <c r="MKB265" s="29"/>
      <c r="MKC265" s="29"/>
      <c r="MKD265" s="29"/>
      <c r="MKE265" s="29"/>
      <c r="MKF265" s="29"/>
      <c r="MKG265" s="29"/>
      <c r="MKH265" s="29"/>
      <c r="MKI265" s="29"/>
      <c r="MKJ265" s="29"/>
      <c r="MKK265" s="29"/>
      <c r="MKL265" s="29"/>
      <c r="MKM265" s="29"/>
      <c r="MKN265" s="29"/>
      <c r="MKO265" s="29"/>
      <c r="MKP265" s="29"/>
      <c r="MKQ265" s="29"/>
      <c r="MKR265" s="29"/>
      <c r="MKS265" s="29"/>
      <c r="MKT265" s="29"/>
      <c r="MKU265" s="29"/>
      <c r="MKV265" s="29"/>
      <c r="MKW265" s="29"/>
      <c r="MKX265" s="29"/>
      <c r="MKY265" s="29"/>
      <c r="MKZ265" s="29"/>
      <c r="MLA265" s="29"/>
      <c r="MLB265" s="29"/>
      <c r="MLC265" s="29"/>
      <c r="MLD265" s="29"/>
      <c r="MLE265" s="29"/>
      <c r="MLF265" s="29"/>
      <c r="MLG265" s="29"/>
      <c r="MLH265" s="29"/>
      <c r="MLI265" s="29"/>
      <c r="MLJ265" s="29"/>
      <c r="MLK265" s="29"/>
      <c r="MLL265" s="29"/>
      <c r="MLM265" s="29"/>
      <c r="MLN265" s="29"/>
      <c r="MLO265" s="29"/>
      <c r="MLP265" s="29"/>
      <c r="MLQ265" s="29"/>
      <c r="MLR265" s="29"/>
      <c r="MLS265" s="29"/>
      <c r="MLT265" s="29"/>
      <c r="MLU265" s="29"/>
      <c r="MLV265" s="29"/>
      <c r="MLW265" s="29"/>
      <c r="MLX265" s="29"/>
      <c r="MLY265" s="29"/>
      <c r="MLZ265" s="29"/>
      <c r="MMA265" s="29"/>
      <c r="MMB265" s="29"/>
      <c r="MMC265" s="29"/>
      <c r="MMD265" s="29"/>
      <c r="MME265" s="29"/>
      <c r="MMF265" s="29"/>
      <c r="MMG265" s="29"/>
      <c r="MMH265" s="29"/>
      <c r="MMI265" s="29"/>
      <c r="MMJ265" s="29"/>
      <c r="MMK265" s="29"/>
      <c r="MML265" s="29"/>
      <c r="MMM265" s="29"/>
      <c r="MMN265" s="29"/>
      <c r="MMO265" s="29"/>
      <c r="MMP265" s="29"/>
      <c r="MMQ265" s="29"/>
      <c r="MMR265" s="29"/>
      <c r="MMS265" s="29"/>
      <c r="MMT265" s="29"/>
      <c r="MMU265" s="29"/>
      <c r="MMV265" s="29"/>
      <c r="MMW265" s="29"/>
      <c r="MMX265" s="29"/>
      <c r="MMY265" s="29"/>
      <c r="MMZ265" s="29"/>
      <c r="MNA265" s="29"/>
      <c r="MNB265" s="29"/>
      <c r="MNC265" s="29"/>
      <c r="MND265" s="29"/>
      <c r="MNE265" s="29"/>
      <c r="MNF265" s="29"/>
      <c r="MNG265" s="29"/>
      <c r="MNH265" s="29"/>
      <c r="MNI265" s="29"/>
      <c r="MNJ265" s="29"/>
      <c r="MNK265" s="29"/>
      <c r="MNL265" s="29"/>
      <c r="MNM265" s="29"/>
      <c r="MNN265" s="29"/>
      <c r="MNO265" s="29"/>
      <c r="MNP265" s="29"/>
      <c r="MNQ265" s="29"/>
      <c r="MNR265" s="29"/>
      <c r="MNS265" s="29"/>
      <c r="MNT265" s="29"/>
      <c r="MNU265" s="29"/>
      <c r="MNV265" s="29"/>
      <c r="MNW265" s="29"/>
      <c r="MNX265" s="29"/>
      <c r="MNY265" s="29"/>
      <c r="MNZ265" s="29"/>
      <c r="MOA265" s="29"/>
      <c r="MOB265" s="29"/>
      <c r="MOC265" s="29"/>
      <c r="MOD265" s="29"/>
      <c r="MOE265" s="29"/>
      <c r="MOF265" s="29"/>
      <c r="MOG265" s="29"/>
      <c r="MOH265" s="29"/>
      <c r="MOI265" s="29"/>
      <c r="MOJ265" s="29"/>
      <c r="MOK265" s="29"/>
      <c r="MOL265" s="29"/>
      <c r="MOM265" s="29"/>
      <c r="MON265" s="29"/>
      <c r="MOO265" s="29"/>
      <c r="MOP265" s="29"/>
      <c r="MOQ265" s="29"/>
      <c r="MOR265" s="29"/>
      <c r="MOS265" s="29"/>
      <c r="MOT265" s="29"/>
      <c r="MOU265" s="29"/>
      <c r="MOV265" s="29"/>
      <c r="MOW265" s="29"/>
      <c r="MOX265" s="29"/>
      <c r="MOY265" s="29"/>
      <c r="MOZ265" s="29"/>
      <c r="MPA265" s="29"/>
      <c r="MPB265" s="29"/>
      <c r="MPC265" s="29"/>
      <c r="MPD265" s="29"/>
      <c r="MPE265" s="29"/>
      <c r="MPF265" s="29"/>
      <c r="MPG265" s="29"/>
      <c r="MPH265" s="29"/>
      <c r="MPI265" s="29"/>
      <c r="MPJ265" s="29"/>
      <c r="MPK265" s="29"/>
      <c r="MPL265" s="29"/>
      <c r="MPM265" s="29"/>
      <c r="MPN265" s="29"/>
      <c r="MPO265" s="29"/>
      <c r="MPP265" s="29"/>
      <c r="MPQ265" s="29"/>
      <c r="MPR265" s="29"/>
      <c r="MPS265" s="29"/>
      <c r="MPT265" s="29"/>
      <c r="MPU265" s="29"/>
      <c r="MPV265" s="29"/>
      <c r="MPW265" s="29"/>
      <c r="MPX265" s="29"/>
      <c r="MPY265" s="29"/>
      <c r="MPZ265" s="29"/>
      <c r="MQA265" s="29"/>
      <c r="MQB265" s="29"/>
      <c r="MQC265" s="29"/>
      <c r="MQD265" s="29"/>
      <c r="MQE265" s="29"/>
      <c r="MQF265" s="29"/>
      <c r="MQG265" s="29"/>
      <c r="MQH265" s="29"/>
      <c r="MQI265" s="29"/>
      <c r="MQJ265" s="29"/>
      <c r="MQK265" s="29"/>
      <c r="MQL265" s="29"/>
      <c r="MQM265" s="29"/>
      <c r="MQN265" s="29"/>
      <c r="MQO265" s="29"/>
      <c r="MQP265" s="29"/>
      <c r="MQQ265" s="29"/>
      <c r="MQR265" s="29"/>
      <c r="MQS265" s="29"/>
      <c r="MQT265" s="29"/>
      <c r="MQU265" s="29"/>
      <c r="MQV265" s="29"/>
      <c r="MQW265" s="29"/>
      <c r="MQX265" s="29"/>
      <c r="MQY265" s="29"/>
      <c r="MQZ265" s="29"/>
      <c r="MRA265" s="29"/>
      <c r="MRB265" s="29"/>
      <c r="MRC265" s="29"/>
      <c r="MRD265" s="29"/>
      <c r="MRE265" s="29"/>
      <c r="MRF265" s="29"/>
      <c r="MRG265" s="29"/>
      <c r="MRH265" s="29"/>
      <c r="MRI265" s="29"/>
      <c r="MRJ265" s="29"/>
      <c r="MRK265" s="29"/>
      <c r="MRL265" s="29"/>
      <c r="MRM265" s="29"/>
      <c r="MRN265" s="29"/>
      <c r="MRO265" s="29"/>
      <c r="MRP265" s="29"/>
      <c r="MRQ265" s="29"/>
      <c r="MRR265" s="29"/>
      <c r="MRS265" s="29"/>
      <c r="MRT265" s="29"/>
      <c r="MRU265" s="29"/>
      <c r="MRV265" s="29"/>
      <c r="MRW265" s="29"/>
      <c r="MRX265" s="29"/>
      <c r="MRY265" s="29"/>
      <c r="MRZ265" s="29"/>
      <c r="MSA265" s="29"/>
      <c r="MSB265" s="29"/>
      <c r="MSC265" s="29"/>
      <c r="MSD265" s="29"/>
      <c r="MSE265" s="29"/>
      <c r="MSF265" s="29"/>
      <c r="MSG265" s="29"/>
      <c r="MSH265" s="29"/>
      <c r="MSI265" s="29"/>
      <c r="MSJ265" s="29"/>
      <c r="MSK265" s="29"/>
      <c r="MSL265" s="29"/>
      <c r="MSM265" s="29"/>
      <c r="MSN265" s="29"/>
      <c r="MSO265" s="29"/>
      <c r="MSP265" s="29"/>
      <c r="MSQ265" s="29"/>
      <c r="MSR265" s="29"/>
      <c r="MSS265" s="29"/>
      <c r="MST265" s="29"/>
      <c r="MSU265" s="29"/>
      <c r="MSV265" s="29"/>
      <c r="MSW265" s="29"/>
      <c r="MSX265" s="29"/>
      <c r="MSY265" s="29"/>
      <c r="MSZ265" s="29"/>
      <c r="MTA265" s="29"/>
      <c r="MTB265" s="29"/>
      <c r="MTC265" s="29"/>
      <c r="MTD265" s="29"/>
      <c r="MTE265" s="29"/>
      <c r="MTF265" s="29"/>
      <c r="MTG265" s="29"/>
      <c r="MTH265" s="29"/>
      <c r="MTI265" s="29"/>
      <c r="MTJ265" s="29"/>
      <c r="MTK265" s="29"/>
      <c r="MTL265" s="29"/>
      <c r="MTM265" s="29"/>
      <c r="MTN265" s="29"/>
      <c r="MTO265" s="29"/>
      <c r="MTP265" s="29"/>
      <c r="MTQ265" s="29"/>
      <c r="MTR265" s="29"/>
      <c r="MTS265" s="29"/>
      <c r="MTT265" s="29"/>
      <c r="MTU265" s="29"/>
      <c r="MTV265" s="29"/>
      <c r="MTW265" s="29"/>
      <c r="MTX265" s="29"/>
      <c r="MTY265" s="29"/>
      <c r="MTZ265" s="29"/>
      <c r="MUA265" s="29"/>
      <c r="MUB265" s="29"/>
      <c r="MUC265" s="29"/>
      <c r="MUD265" s="29"/>
      <c r="MUE265" s="29"/>
      <c r="MUF265" s="29"/>
      <c r="MUG265" s="29"/>
      <c r="MUH265" s="29"/>
      <c r="MUI265" s="29"/>
      <c r="MUJ265" s="29"/>
      <c r="MUK265" s="29"/>
      <c r="MUL265" s="29"/>
      <c r="MUM265" s="29"/>
      <c r="MUN265" s="29"/>
      <c r="MUO265" s="29"/>
      <c r="MUP265" s="29"/>
      <c r="MUQ265" s="29"/>
      <c r="MUR265" s="29"/>
      <c r="MUS265" s="29"/>
      <c r="MUT265" s="29"/>
      <c r="MUU265" s="29"/>
      <c r="MUV265" s="29"/>
      <c r="MUW265" s="29"/>
      <c r="MUX265" s="29"/>
      <c r="MUY265" s="29"/>
      <c r="MUZ265" s="29"/>
      <c r="MVA265" s="29"/>
      <c r="MVB265" s="29"/>
      <c r="MVC265" s="29"/>
      <c r="MVD265" s="29"/>
      <c r="MVE265" s="29"/>
      <c r="MVF265" s="29"/>
      <c r="MVG265" s="29"/>
      <c r="MVH265" s="29"/>
      <c r="MVI265" s="29"/>
      <c r="MVJ265" s="29"/>
      <c r="MVK265" s="29"/>
      <c r="MVL265" s="29"/>
      <c r="MVM265" s="29"/>
      <c r="MVN265" s="29"/>
      <c r="MVO265" s="29"/>
      <c r="MVP265" s="29"/>
      <c r="MVQ265" s="29"/>
      <c r="MVR265" s="29"/>
      <c r="MVS265" s="29"/>
      <c r="MVT265" s="29"/>
      <c r="MVU265" s="29"/>
      <c r="MVV265" s="29"/>
      <c r="MVW265" s="29"/>
      <c r="MVX265" s="29"/>
      <c r="MVY265" s="29"/>
      <c r="MVZ265" s="29"/>
      <c r="MWA265" s="29"/>
      <c r="MWB265" s="29"/>
      <c r="MWC265" s="29"/>
      <c r="MWD265" s="29"/>
      <c r="MWE265" s="29"/>
      <c r="MWF265" s="29"/>
      <c r="MWG265" s="29"/>
      <c r="MWH265" s="29"/>
      <c r="MWI265" s="29"/>
      <c r="MWJ265" s="29"/>
      <c r="MWK265" s="29"/>
      <c r="MWL265" s="29"/>
      <c r="MWM265" s="29"/>
      <c r="MWN265" s="29"/>
      <c r="MWO265" s="29"/>
      <c r="MWP265" s="29"/>
      <c r="MWQ265" s="29"/>
      <c r="MWR265" s="29"/>
      <c r="MWS265" s="29"/>
      <c r="MWT265" s="29"/>
      <c r="MWU265" s="29"/>
      <c r="MWV265" s="29"/>
      <c r="MWW265" s="29"/>
      <c r="MWX265" s="29"/>
      <c r="MWY265" s="29"/>
      <c r="MWZ265" s="29"/>
      <c r="MXA265" s="29"/>
      <c r="MXB265" s="29"/>
      <c r="MXC265" s="29"/>
      <c r="MXD265" s="29"/>
      <c r="MXE265" s="29"/>
      <c r="MXF265" s="29"/>
      <c r="MXG265" s="29"/>
      <c r="MXH265" s="29"/>
      <c r="MXI265" s="29"/>
      <c r="MXJ265" s="29"/>
      <c r="MXK265" s="29"/>
      <c r="MXL265" s="29"/>
      <c r="MXM265" s="29"/>
      <c r="MXN265" s="29"/>
      <c r="MXO265" s="29"/>
      <c r="MXP265" s="29"/>
      <c r="MXQ265" s="29"/>
      <c r="MXR265" s="29"/>
      <c r="MXS265" s="29"/>
      <c r="MXT265" s="29"/>
      <c r="MXU265" s="29"/>
      <c r="MXV265" s="29"/>
      <c r="MXW265" s="29"/>
      <c r="MXX265" s="29"/>
      <c r="MXY265" s="29"/>
      <c r="MXZ265" s="29"/>
      <c r="MYA265" s="29"/>
      <c r="MYB265" s="29"/>
      <c r="MYC265" s="29"/>
      <c r="MYD265" s="29"/>
      <c r="MYE265" s="29"/>
      <c r="MYF265" s="29"/>
      <c r="MYG265" s="29"/>
      <c r="MYH265" s="29"/>
      <c r="MYI265" s="29"/>
      <c r="MYJ265" s="29"/>
      <c r="MYK265" s="29"/>
      <c r="MYL265" s="29"/>
      <c r="MYM265" s="29"/>
      <c r="MYN265" s="29"/>
      <c r="MYO265" s="29"/>
      <c r="MYP265" s="29"/>
      <c r="MYQ265" s="29"/>
      <c r="MYR265" s="29"/>
      <c r="MYS265" s="29"/>
      <c r="MYT265" s="29"/>
      <c r="MYU265" s="29"/>
      <c r="MYV265" s="29"/>
      <c r="MYW265" s="29"/>
      <c r="MYX265" s="29"/>
      <c r="MYY265" s="29"/>
      <c r="MYZ265" s="29"/>
      <c r="MZA265" s="29"/>
      <c r="MZB265" s="29"/>
      <c r="MZC265" s="29"/>
      <c r="MZD265" s="29"/>
      <c r="MZE265" s="29"/>
      <c r="MZF265" s="29"/>
      <c r="MZG265" s="29"/>
      <c r="MZH265" s="29"/>
      <c r="MZI265" s="29"/>
      <c r="MZJ265" s="29"/>
      <c r="MZK265" s="29"/>
      <c r="MZL265" s="29"/>
      <c r="MZM265" s="29"/>
      <c r="MZN265" s="29"/>
      <c r="MZO265" s="29"/>
      <c r="MZP265" s="29"/>
      <c r="MZQ265" s="29"/>
      <c r="MZR265" s="29"/>
      <c r="MZS265" s="29"/>
      <c r="MZT265" s="29"/>
      <c r="MZU265" s="29"/>
      <c r="MZV265" s="29"/>
      <c r="MZW265" s="29"/>
      <c r="MZX265" s="29"/>
      <c r="MZY265" s="29"/>
      <c r="MZZ265" s="29"/>
      <c r="NAA265" s="29"/>
      <c r="NAB265" s="29"/>
      <c r="NAC265" s="29"/>
      <c r="NAD265" s="29"/>
      <c r="NAE265" s="29"/>
      <c r="NAF265" s="29"/>
      <c r="NAG265" s="29"/>
      <c r="NAH265" s="29"/>
      <c r="NAI265" s="29"/>
      <c r="NAJ265" s="29"/>
      <c r="NAK265" s="29"/>
      <c r="NAL265" s="29"/>
      <c r="NAM265" s="29"/>
      <c r="NAN265" s="29"/>
      <c r="NAO265" s="29"/>
      <c r="NAP265" s="29"/>
      <c r="NAQ265" s="29"/>
      <c r="NAR265" s="29"/>
      <c r="NAS265" s="29"/>
      <c r="NAT265" s="29"/>
      <c r="NAU265" s="29"/>
      <c r="NAV265" s="29"/>
      <c r="NAW265" s="29"/>
      <c r="NAX265" s="29"/>
      <c r="NAY265" s="29"/>
      <c r="NAZ265" s="29"/>
      <c r="NBA265" s="29"/>
      <c r="NBB265" s="29"/>
      <c r="NBC265" s="29"/>
      <c r="NBD265" s="29"/>
      <c r="NBE265" s="29"/>
      <c r="NBF265" s="29"/>
      <c r="NBG265" s="29"/>
      <c r="NBH265" s="29"/>
      <c r="NBI265" s="29"/>
      <c r="NBJ265" s="29"/>
      <c r="NBK265" s="29"/>
      <c r="NBL265" s="29"/>
      <c r="NBM265" s="29"/>
      <c r="NBN265" s="29"/>
      <c r="NBO265" s="29"/>
      <c r="NBP265" s="29"/>
      <c r="NBQ265" s="29"/>
      <c r="NBR265" s="29"/>
      <c r="NBS265" s="29"/>
      <c r="NBT265" s="29"/>
      <c r="NBU265" s="29"/>
      <c r="NBV265" s="29"/>
      <c r="NBW265" s="29"/>
      <c r="NBX265" s="29"/>
      <c r="NBY265" s="29"/>
      <c r="NBZ265" s="29"/>
      <c r="NCA265" s="29"/>
      <c r="NCB265" s="29"/>
      <c r="NCC265" s="29"/>
      <c r="NCD265" s="29"/>
      <c r="NCE265" s="29"/>
      <c r="NCF265" s="29"/>
      <c r="NCG265" s="29"/>
      <c r="NCH265" s="29"/>
      <c r="NCI265" s="29"/>
      <c r="NCJ265" s="29"/>
      <c r="NCK265" s="29"/>
      <c r="NCL265" s="29"/>
      <c r="NCM265" s="29"/>
      <c r="NCN265" s="29"/>
      <c r="NCO265" s="29"/>
      <c r="NCP265" s="29"/>
      <c r="NCQ265" s="29"/>
      <c r="NCR265" s="29"/>
      <c r="NCS265" s="29"/>
      <c r="NCT265" s="29"/>
      <c r="NCU265" s="29"/>
      <c r="NCV265" s="29"/>
      <c r="NCW265" s="29"/>
      <c r="NCX265" s="29"/>
      <c r="NCY265" s="29"/>
      <c r="NCZ265" s="29"/>
      <c r="NDA265" s="29"/>
      <c r="NDB265" s="29"/>
      <c r="NDC265" s="29"/>
      <c r="NDD265" s="29"/>
      <c r="NDE265" s="29"/>
      <c r="NDF265" s="29"/>
      <c r="NDG265" s="29"/>
      <c r="NDH265" s="29"/>
      <c r="NDI265" s="29"/>
      <c r="NDJ265" s="29"/>
      <c r="NDK265" s="29"/>
      <c r="NDL265" s="29"/>
      <c r="NDM265" s="29"/>
      <c r="NDN265" s="29"/>
      <c r="NDO265" s="29"/>
      <c r="NDP265" s="29"/>
      <c r="NDQ265" s="29"/>
      <c r="NDR265" s="29"/>
      <c r="NDS265" s="29"/>
      <c r="NDT265" s="29"/>
      <c r="NDU265" s="29"/>
      <c r="NDV265" s="29"/>
      <c r="NDW265" s="29"/>
      <c r="NDX265" s="29"/>
      <c r="NDY265" s="29"/>
      <c r="NDZ265" s="29"/>
      <c r="NEA265" s="29"/>
      <c r="NEB265" s="29"/>
      <c r="NEC265" s="29"/>
      <c r="NED265" s="29"/>
      <c r="NEE265" s="29"/>
      <c r="NEF265" s="29"/>
      <c r="NEG265" s="29"/>
      <c r="NEH265" s="29"/>
      <c r="NEI265" s="29"/>
      <c r="NEJ265" s="29"/>
      <c r="NEK265" s="29"/>
      <c r="NEL265" s="29"/>
      <c r="NEM265" s="29"/>
      <c r="NEN265" s="29"/>
      <c r="NEO265" s="29"/>
      <c r="NEP265" s="29"/>
      <c r="NEQ265" s="29"/>
      <c r="NER265" s="29"/>
      <c r="NES265" s="29"/>
      <c r="NET265" s="29"/>
      <c r="NEU265" s="29"/>
      <c r="NEV265" s="29"/>
      <c r="NEW265" s="29"/>
      <c r="NEX265" s="29"/>
      <c r="NEY265" s="29"/>
      <c r="NEZ265" s="29"/>
      <c r="NFA265" s="29"/>
      <c r="NFB265" s="29"/>
      <c r="NFC265" s="29"/>
      <c r="NFD265" s="29"/>
      <c r="NFE265" s="29"/>
      <c r="NFF265" s="29"/>
      <c r="NFG265" s="29"/>
      <c r="NFH265" s="29"/>
      <c r="NFI265" s="29"/>
      <c r="NFJ265" s="29"/>
      <c r="NFK265" s="29"/>
      <c r="NFL265" s="29"/>
      <c r="NFM265" s="29"/>
      <c r="NFN265" s="29"/>
      <c r="NFO265" s="29"/>
      <c r="NFP265" s="29"/>
      <c r="NFQ265" s="29"/>
      <c r="NFR265" s="29"/>
      <c r="NFS265" s="29"/>
      <c r="NFT265" s="29"/>
      <c r="NFU265" s="29"/>
      <c r="NFV265" s="29"/>
      <c r="NFW265" s="29"/>
      <c r="NFX265" s="29"/>
      <c r="NFY265" s="29"/>
      <c r="NFZ265" s="29"/>
      <c r="NGA265" s="29"/>
      <c r="NGB265" s="29"/>
      <c r="NGC265" s="29"/>
      <c r="NGD265" s="29"/>
      <c r="NGE265" s="29"/>
      <c r="NGF265" s="29"/>
      <c r="NGG265" s="29"/>
      <c r="NGH265" s="29"/>
      <c r="NGI265" s="29"/>
      <c r="NGJ265" s="29"/>
      <c r="NGK265" s="29"/>
      <c r="NGL265" s="29"/>
      <c r="NGM265" s="29"/>
      <c r="NGN265" s="29"/>
      <c r="NGO265" s="29"/>
      <c r="NGP265" s="29"/>
      <c r="NGQ265" s="29"/>
      <c r="NGR265" s="29"/>
      <c r="NGS265" s="29"/>
      <c r="NGT265" s="29"/>
      <c r="NGU265" s="29"/>
      <c r="NGV265" s="29"/>
      <c r="NGW265" s="29"/>
      <c r="NGX265" s="29"/>
      <c r="NGY265" s="29"/>
      <c r="NGZ265" s="29"/>
      <c r="NHA265" s="29"/>
      <c r="NHB265" s="29"/>
      <c r="NHC265" s="29"/>
      <c r="NHD265" s="29"/>
      <c r="NHE265" s="29"/>
      <c r="NHF265" s="29"/>
      <c r="NHG265" s="29"/>
      <c r="NHH265" s="29"/>
      <c r="NHI265" s="29"/>
      <c r="NHJ265" s="29"/>
      <c r="NHK265" s="29"/>
      <c r="NHL265" s="29"/>
      <c r="NHM265" s="29"/>
      <c r="NHN265" s="29"/>
      <c r="NHO265" s="29"/>
      <c r="NHP265" s="29"/>
      <c r="NHQ265" s="29"/>
      <c r="NHR265" s="29"/>
      <c r="NHS265" s="29"/>
      <c r="NHT265" s="29"/>
      <c r="NHU265" s="29"/>
      <c r="NHV265" s="29"/>
      <c r="NHW265" s="29"/>
      <c r="NHX265" s="29"/>
      <c r="NHY265" s="29"/>
      <c r="NHZ265" s="29"/>
      <c r="NIA265" s="29"/>
      <c r="NIB265" s="29"/>
      <c r="NIC265" s="29"/>
      <c r="NID265" s="29"/>
      <c r="NIE265" s="29"/>
      <c r="NIF265" s="29"/>
      <c r="NIG265" s="29"/>
      <c r="NIH265" s="29"/>
      <c r="NII265" s="29"/>
      <c r="NIJ265" s="29"/>
      <c r="NIK265" s="29"/>
      <c r="NIL265" s="29"/>
      <c r="NIM265" s="29"/>
      <c r="NIN265" s="29"/>
      <c r="NIO265" s="29"/>
      <c r="NIP265" s="29"/>
      <c r="NIQ265" s="29"/>
      <c r="NIR265" s="29"/>
      <c r="NIS265" s="29"/>
      <c r="NIT265" s="29"/>
      <c r="NIU265" s="29"/>
      <c r="NIV265" s="29"/>
      <c r="NIW265" s="29"/>
      <c r="NIX265" s="29"/>
      <c r="NIY265" s="29"/>
      <c r="NIZ265" s="29"/>
      <c r="NJA265" s="29"/>
      <c r="NJB265" s="29"/>
      <c r="NJC265" s="29"/>
      <c r="NJD265" s="29"/>
      <c r="NJE265" s="29"/>
      <c r="NJF265" s="29"/>
      <c r="NJG265" s="29"/>
      <c r="NJH265" s="29"/>
      <c r="NJI265" s="29"/>
      <c r="NJJ265" s="29"/>
      <c r="NJK265" s="29"/>
      <c r="NJL265" s="29"/>
      <c r="NJM265" s="29"/>
      <c r="NJN265" s="29"/>
      <c r="NJO265" s="29"/>
      <c r="NJP265" s="29"/>
      <c r="NJQ265" s="29"/>
      <c r="NJR265" s="29"/>
      <c r="NJS265" s="29"/>
      <c r="NJT265" s="29"/>
      <c r="NJU265" s="29"/>
      <c r="NJV265" s="29"/>
      <c r="NJW265" s="29"/>
      <c r="NJX265" s="29"/>
      <c r="NJY265" s="29"/>
      <c r="NJZ265" s="29"/>
      <c r="NKA265" s="29"/>
      <c r="NKB265" s="29"/>
      <c r="NKC265" s="29"/>
      <c r="NKD265" s="29"/>
      <c r="NKE265" s="29"/>
      <c r="NKF265" s="29"/>
      <c r="NKG265" s="29"/>
      <c r="NKH265" s="29"/>
      <c r="NKI265" s="29"/>
      <c r="NKJ265" s="29"/>
      <c r="NKK265" s="29"/>
      <c r="NKL265" s="29"/>
      <c r="NKM265" s="29"/>
      <c r="NKN265" s="29"/>
      <c r="NKO265" s="29"/>
      <c r="NKP265" s="29"/>
      <c r="NKQ265" s="29"/>
      <c r="NKR265" s="29"/>
      <c r="NKS265" s="29"/>
      <c r="NKT265" s="29"/>
      <c r="NKU265" s="29"/>
      <c r="NKV265" s="29"/>
      <c r="NKW265" s="29"/>
      <c r="NKX265" s="29"/>
      <c r="NKY265" s="29"/>
      <c r="NKZ265" s="29"/>
      <c r="NLA265" s="29"/>
      <c r="NLB265" s="29"/>
      <c r="NLC265" s="29"/>
      <c r="NLD265" s="29"/>
      <c r="NLE265" s="29"/>
      <c r="NLF265" s="29"/>
      <c r="NLG265" s="29"/>
      <c r="NLH265" s="29"/>
      <c r="NLI265" s="29"/>
      <c r="NLJ265" s="29"/>
      <c r="NLK265" s="29"/>
      <c r="NLL265" s="29"/>
      <c r="NLM265" s="29"/>
      <c r="NLN265" s="29"/>
      <c r="NLO265" s="29"/>
      <c r="NLP265" s="29"/>
      <c r="NLQ265" s="29"/>
      <c r="NLR265" s="29"/>
      <c r="NLS265" s="29"/>
      <c r="NLT265" s="29"/>
      <c r="NLU265" s="29"/>
      <c r="NLV265" s="29"/>
      <c r="NLW265" s="29"/>
      <c r="NLX265" s="29"/>
      <c r="NLY265" s="29"/>
      <c r="NLZ265" s="29"/>
      <c r="NMA265" s="29"/>
      <c r="NMB265" s="29"/>
      <c r="NMC265" s="29"/>
      <c r="NMD265" s="29"/>
      <c r="NME265" s="29"/>
      <c r="NMF265" s="29"/>
      <c r="NMG265" s="29"/>
      <c r="NMH265" s="29"/>
      <c r="NMI265" s="29"/>
      <c r="NMJ265" s="29"/>
      <c r="NMK265" s="29"/>
      <c r="NML265" s="29"/>
      <c r="NMM265" s="29"/>
      <c r="NMN265" s="29"/>
      <c r="NMO265" s="29"/>
      <c r="NMP265" s="29"/>
      <c r="NMQ265" s="29"/>
      <c r="NMR265" s="29"/>
      <c r="NMS265" s="29"/>
      <c r="NMT265" s="29"/>
      <c r="NMU265" s="29"/>
      <c r="NMV265" s="29"/>
      <c r="NMW265" s="29"/>
      <c r="NMX265" s="29"/>
      <c r="NMY265" s="29"/>
      <c r="NMZ265" s="29"/>
      <c r="NNA265" s="29"/>
      <c r="NNB265" s="29"/>
      <c r="NNC265" s="29"/>
      <c r="NND265" s="29"/>
      <c r="NNE265" s="29"/>
      <c r="NNF265" s="29"/>
      <c r="NNG265" s="29"/>
      <c r="NNH265" s="29"/>
      <c r="NNI265" s="29"/>
      <c r="NNJ265" s="29"/>
      <c r="NNK265" s="29"/>
      <c r="NNL265" s="29"/>
      <c r="NNM265" s="29"/>
      <c r="NNN265" s="29"/>
      <c r="NNO265" s="29"/>
      <c r="NNP265" s="29"/>
      <c r="NNQ265" s="29"/>
      <c r="NNR265" s="29"/>
      <c r="NNS265" s="29"/>
      <c r="NNT265" s="29"/>
      <c r="NNU265" s="29"/>
      <c r="NNV265" s="29"/>
      <c r="NNW265" s="29"/>
      <c r="NNX265" s="29"/>
      <c r="NNY265" s="29"/>
      <c r="NNZ265" s="29"/>
      <c r="NOA265" s="29"/>
      <c r="NOB265" s="29"/>
      <c r="NOC265" s="29"/>
      <c r="NOD265" s="29"/>
      <c r="NOE265" s="29"/>
      <c r="NOF265" s="29"/>
      <c r="NOG265" s="29"/>
      <c r="NOH265" s="29"/>
      <c r="NOI265" s="29"/>
      <c r="NOJ265" s="29"/>
      <c r="NOK265" s="29"/>
      <c r="NOL265" s="29"/>
      <c r="NOM265" s="29"/>
      <c r="NON265" s="29"/>
      <c r="NOO265" s="29"/>
      <c r="NOP265" s="29"/>
      <c r="NOQ265" s="29"/>
      <c r="NOR265" s="29"/>
      <c r="NOS265" s="29"/>
      <c r="NOT265" s="29"/>
      <c r="NOU265" s="29"/>
      <c r="NOV265" s="29"/>
      <c r="NOW265" s="29"/>
      <c r="NOX265" s="29"/>
      <c r="NOY265" s="29"/>
      <c r="NOZ265" s="29"/>
      <c r="NPA265" s="29"/>
      <c r="NPB265" s="29"/>
      <c r="NPC265" s="29"/>
      <c r="NPD265" s="29"/>
      <c r="NPE265" s="29"/>
      <c r="NPF265" s="29"/>
      <c r="NPG265" s="29"/>
      <c r="NPH265" s="29"/>
      <c r="NPI265" s="29"/>
      <c r="NPJ265" s="29"/>
      <c r="NPK265" s="29"/>
      <c r="NPL265" s="29"/>
      <c r="NPM265" s="29"/>
      <c r="NPN265" s="29"/>
      <c r="NPO265" s="29"/>
      <c r="NPP265" s="29"/>
      <c r="NPQ265" s="29"/>
      <c r="NPR265" s="29"/>
      <c r="NPS265" s="29"/>
      <c r="NPT265" s="29"/>
      <c r="NPU265" s="29"/>
      <c r="NPV265" s="29"/>
      <c r="NPW265" s="29"/>
      <c r="NPX265" s="29"/>
      <c r="NPY265" s="29"/>
      <c r="NPZ265" s="29"/>
      <c r="NQA265" s="29"/>
      <c r="NQB265" s="29"/>
      <c r="NQC265" s="29"/>
      <c r="NQD265" s="29"/>
      <c r="NQE265" s="29"/>
      <c r="NQF265" s="29"/>
      <c r="NQG265" s="29"/>
      <c r="NQH265" s="29"/>
      <c r="NQI265" s="29"/>
      <c r="NQJ265" s="29"/>
      <c r="NQK265" s="29"/>
      <c r="NQL265" s="29"/>
      <c r="NQM265" s="29"/>
      <c r="NQN265" s="29"/>
      <c r="NQO265" s="29"/>
      <c r="NQP265" s="29"/>
      <c r="NQQ265" s="29"/>
      <c r="NQR265" s="29"/>
      <c r="NQS265" s="29"/>
      <c r="NQT265" s="29"/>
      <c r="NQU265" s="29"/>
      <c r="NQV265" s="29"/>
      <c r="NQW265" s="29"/>
      <c r="NQX265" s="29"/>
      <c r="NQY265" s="29"/>
      <c r="NQZ265" s="29"/>
      <c r="NRA265" s="29"/>
      <c r="NRB265" s="29"/>
      <c r="NRC265" s="29"/>
      <c r="NRD265" s="29"/>
      <c r="NRE265" s="29"/>
      <c r="NRF265" s="29"/>
      <c r="NRG265" s="29"/>
      <c r="NRH265" s="29"/>
      <c r="NRI265" s="29"/>
      <c r="NRJ265" s="29"/>
      <c r="NRK265" s="29"/>
      <c r="NRL265" s="29"/>
      <c r="NRM265" s="29"/>
      <c r="NRN265" s="29"/>
      <c r="NRO265" s="29"/>
      <c r="NRP265" s="29"/>
      <c r="NRQ265" s="29"/>
      <c r="NRR265" s="29"/>
      <c r="NRS265" s="29"/>
      <c r="NRT265" s="29"/>
      <c r="NRU265" s="29"/>
      <c r="NRV265" s="29"/>
      <c r="NRW265" s="29"/>
      <c r="NRX265" s="29"/>
      <c r="NRY265" s="29"/>
      <c r="NRZ265" s="29"/>
      <c r="NSA265" s="29"/>
      <c r="NSB265" s="29"/>
      <c r="NSC265" s="29"/>
      <c r="NSD265" s="29"/>
      <c r="NSE265" s="29"/>
      <c r="NSF265" s="29"/>
      <c r="NSG265" s="29"/>
      <c r="NSH265" s="29"/>
      <c r="NSI265" s="29"/>
      <c r="NSJ265" s="29"/>
      <c r="NSK265" s="29"/>
      <c r="NSL265" s="29"/>
      <c r="NSM265" s="29"/>
      <c r="NSN265" s="29"/>
      <c r="NSO265" s="29"/>
      <c r="NSP265" s="29"/>
      <c r="NSQ265" s="29"/>
      <c r="NSR265" s="29"/>
      <c r="NSS265" s="29"/>
      <c r="NST265" s="29"/>
      <c r="NSU265" s="29"/>
      <c r="NSV265" s="29"/>
      <c r="NSW265" s="29"/>
      <c r="NSX265" s="29"/>
      <c r="NSY265" s="29"/>
      <c r="NSZ265" s="29"/>
      <c r="NTA265" s="29"/>
      <c r="NTB265" s="29"/>
      <c r="NTC265" s="29"/>
      <c r="NTD265" s="29"/>
      <c r="NTE265" s="29"/>
      <c r="NTF265" s="29"/>
      <c r="NTG265" s="29"/>
      <c r="NTH265" s="29"/>
      <c r="NTI265" s="29"/>
      <c r="NTJ265" s="29"/>
      <c r="NTK265" s="29"/>
      <c r="NTL265" s="29"/>
      <c r="NTM265" s="29"/>
      <c r="NTN265" s="29"/>
      <c r="NTO265" s="29"/>
      <c r="NTP265" s="29"/>
      <c r="NTQ265" s="29"/>
      <c r="NTR265" s="29"/>
      <c r="NTS265" s="29"/>
      <c r="NTT265" s="29"/>
      <c r="NTU265" s="29"/>
      <c r="NTV265" s="29"/>
      <c r="NTW265" s="29"/>
      <c r="NTX265" s="29"/>
      <c r="NTY265" s="29"/>
      <c r="NTZ265" s="29"/>
      <c r="NUA265" s="29"/>
      <c r="NUB265" s="29"/>
      <c r="NUC265" s="29"/>
      <c r="NUD265" s="29"/>
      <c r="NUE265" s="29"/>
      <c r="NUF265" s="29"/>
      <c r="NUG265" s="29"/>
      <c r="NUH265" s="29"/>
      <c r="NUI265" s="29"/>
      <c r="NUJ265" s="29"/>
      <c r="NUK265" s="29"/>
      <c r="NUL265" s="29"/>
      <c r="NUM265" s="29"/>
      <c r="NUN265" s="29"/>
      <c r="NUO265" s="29"/>
      <c r="NUP265" s="29"/>
      <c r="NUQ265" s="29"/>
      <c r="NUR265" s="29"/>
      <c r="NUS265" s="29"/>
      <c r="NUT265" s="29"/>
      <c r="NUU265" s="29"/>
      <c r="NUV265" s="29"/>
      <c r="NUW265" s="29"/>
      <c r="NUX265" s="29"/>
      <c r="NUY265" s="29"/>
      <c r="NUZ265" s="29"/>
      <c r="NVA265" s="29"/>
      <c r="NVB265" s="29"/>
      <c r="NVC265" s="29"/>
      <c r="NVD265" s="29"/>
      <c r="NVE265" s="29"/>
      <c r="NVF265" s="29"/>
      <c r="NVG265" s="29"/>
      <c r="NVH265" s="29"/>
      <c r="NVI265" s="29"/>
      <c r="NVJ265" s="29"/>
      <c r="NVK265" s="29"/>
      <c r="NVL265" s="29"/>
      <c r="NVM265" s="29"/>
      <c r="NVN265" s="29"/>
      <c r="NVO265" s="29"/>
      <c r="NVP265" s="29"/>
      <c r="NVQ265" s="29"/>
      <c r="NVR265" s="29"/>
      <c r="NVS265" s="29"/>
      <c r="NVT265" s="29"/>
      <c r="NVU265" s="29"/>
      <c r="NVV265" s="29"/>
      <c r="NVW265" s="29"/>
      <c r="NVX265" s="29"/>
      <c r="NVY265" s="29"/>
      <c r="NVZ265" s="29"/>
      <c r="NWA265" s="29"/>
      <c r="NWB265" s="29"/>
      <c r="NWC265" s="29"/>
      <c r="NWD265" s="29"/>
      <c r="NWE265" s="29"/>
      <c r="NWF265" s="29"/>
      <c r="NWG265" s="29"/>
      <c r="NWH265" s="29"/>
      <c r="NWI265" s="29"/>
      <c r="NWJ265" s="29"/>
      <c r="NWK265" s="29"/>
      <c r="NWL265" s="29"/>
      <c r="NWM265" s="29"/>
      <c r="NWN265" s="29"/>
      <c r="NWO265" s="29"/>
      <c r="NWP265" s="29"/>
      <c r="NWQ265" s="29"/>
      <c r="NWR265" s="29"/>
      <c r="NWS265" s="29"/>
      <c r="NWT265" s="29"/>
      <c r="NWU265" s="29"/>
      <c r="NWV265" s="29"/>
      <c r="NWW265" s="29"/>
      <c r="NWX265" s="29"/>
      <c r="NWY265" s="29"/>
      <c r="NWZ265" s="29"/>
      <c r="NXA265" s="29"/>
      <c r="NXB265" s="29"/>
      <c r="NXC265" s="29"/>
      <c r="NXD265" s="29"/>
      <c r="NXE265" s="29"/>
      <c r="NXF265" s="29"/>
      <c r="NXG265" s="29"/>
      <c r="NXH265" s="29"/>
      <c r="NXI265" s="29"/>
      <c r="NXJ265" s="29"/>
      <c r="NXK265" s="29"/>
      <c r="NXL265" s="29"/>
      <c r="NXM265" s="29"/>
      <c r="NXN265" s="29"/>
      <c r="NXO265" s="29"/>
      <c r="NXP265" s="29"/>
      <c r="NXQ265" s="29"/>
      <c r="NXR265" s="29"/>
      <c r="NXS265" s="29"/>
      <c r="NXT265" s="29"/>
      <c r="NXU265" s="29"/>
      <c r="NXV265" s="29"/>
      <c r="NXW265" s="29"/>
      <c r="NXX265" s="29"/>
      <c r="NXY265" s="29"/>
      <c r="NXZ265" s="29"/>
      <c r="NYA265" s="29"/>
      <c r="NYB265" s="29"/>
      <c r="NYC265" s="29"/>
      <c r="NYD265" s="29"/>
      <c r="NYE265" s="29"/>
      <c r="NYF265" s="29"/>
      <c r="NYG265" s="29"/>
      <c r="NYH265" s="29"/>
      <c r="NYI265" s="29"/>
      <c r="NYJ265" s="29"/>
      <c r="NYK265" s="29"/>
      <c r="NYL265" s="29"/>
      <c r="NYM265" s="29"/>
      <c r="NYN265" s="29"/>
      <c r="NYO265" s="29"/>
      <c r="NYP265" s="29"/>
      <c r="NYQ265" s="29"/>
      <c r="NYR265" s="29"/>
      <c r="NYS265" s="29"/>
      <c r="NYT265" s="29"/>
      <c r="NYU265" s="29"/>
      <c r="NYV265" s="29"/>
      <c r="NYW265" s="29"/>
      <c r="NYX265" s="29"/>
      <c r="NYY265" s="29"/>
      <c r="NYZ265" s="29"/>
      <c r="NZA265" s="29"/>
      <c r="NZB265" s="29"/>
      <c r="NZC265" s="29"/>
      <c r="NZD265" s="29"/>
      <c r="NZE265" s="29"/>
      <c r="NZF265" s="29"/>
      <c r="NZG265" s="29"/>
      <c r="NZH265" s="29"/>
      <c r="NZI265" s="29"/>
      <c r="NZJ265" s="29"/>
      <c r="NZK265" s="29"/>
      <c r="NZL265" s="29"/>
      <c r="NZM265" s="29"/>
      <c r="NZN265" s="29"/>
      <c r="NZO265" s="29"/>
      <c r="NZP265" s="29"/>
      <c r="NZQ265" s="29"/>
      <c r="NZR265" s="29"/>
      <c r="NZS265" s="29"/>
      <c r="NZT265" s="29"/>
      <c r="NZU265" s="29"/>
      <c r="NZV265" s="29"/>
      <c r="NZW265" s="29"/>
      <c r="NZX265" s="29"/>
      <c r="NZY265" s="29"/>
      <c r="NZZ265" s="29"/>
      <c r="OAA265" s="29"/>
      <c r="OAB265" s="29"/>
      <c r="OAC265" s="29"/>
      <c r="OAD265" s="29"/>
      <c r="OAE265" s="29"/>
      <c r="OAF265" s="29"/>
      <c r="OAG265" s="29"/>
      <c r="OAH265" s="29"/>
      <c r="OAI265" s="29"/>
      <c r="OAJ265" s="29"/>
      <c r="OAK265" s="29"/>
      <c r="OAL265" s="29"/>
      <c r="OAM265" s="29"/>
      <c r="OAN265" s="29"/>
      <c r="OAO265" s="29"/>
      <c r="OAP265" s="29"/>
      <c r="OAQ265" s="29"/>
      <c r="OAR265" s="29"/>
      <c r="OAS265" s="29"/>
      <c r="OAT265" s="29"/>
      <c r="OAU265" s="29"/>
      <c r="OAV265" s="29"/>
      <c r="OAW265" s="29"/>
      <c r="OAX265" s="29"/>
      <c r="OAY265" s="29"/>
      <c r="OAZ265" s="29"/>
      <c r="OBA265" s="29"/>
      <c r="OBB265" s="29"/>
      <c r="OBC265" s="29"/>
      <c r="OBD265" s="29"/>
      <c r="OBE265" s="29"/>
      <c r="OBF265" s="29"/>
      <c r="OBG265" s="29"/>
      <c r="OBH265" s="29"/>
      <c r="OBI265" s="29"/>
      <c r="OBJ265" s="29"/>
      <c r="OBK265" s="29"/>
      <c r="OBL265" s="29"/>
      <c r="OBM265" s="29"/>
      <c r="OBN265" s="29"/>
      <c r="OBO265" s="29"/>
      <c r="OBP265" s="29"/>
      <c r="OBQ265" s="29"/>
      <c r="OBR265" s="29"/>
      <c r="OBS265" s="29"/>
      <c r="OBT265" s="29"/>
      <c r="OBU265" s="29"/>
      <c r="OBV265" s="29"/>
      <c r="OBW265" s="29"/>
      <c r="OBX265" s="29"/>
      <c r="OBY265" s="29"/>
      <c r="OBZ265" s="29"/>
      <c r="OCA265" s="29"/>
      <c r="OCB265" s="29"/>
      <c r="OCC265" s="29"/>
      <c r="OCD265" s="29"/>
      <c r="OCE265" s="29"/>
      <c r="OCF265" s="29"/>
      <c r="OCG265" s="29"/>
      <c r="OCH265" s="29"/>
      <c r="OCI265" s="29"/>
      <c r="OCJ265" s="29"/>
      <c r="OCK265" s="29"/>
      <c r="OCL265" s="29"/>
      <c r="OCM265" s="29"/>
      <c r="OCN265" s="29"/>
      <c r="OCO265" s="29"/>
      <c r="OCP265" s="29"/>
      <c r="OCQ265" s="29"/>
      <c r="OCR265" s="29"/>
      <c r="OCS265" s="29"/>
      <c r="OCT265" s="29"/>
      <c r="OCU265" s="29"/>
      <c r="OCV265" s="29"/>
      <c r="OCW265" s="29"/>
      <c r="OCX265" s="29"/>
      <c r="OCY265" s="29"/>
      <c r="OCZ265" s="29"/>
      <c r="ODA265" s="29"/>
      <c r="ODB265" s="29"/>
      <c r="ODC265" s="29"/>
      <c r="ODD265" s="29"/>
      <c r="ODE265" s="29"/>
      <c r="ODF265" s="29"/>
      <c r="ODG265" s="29"/>
      <c r="ODH265" s="29"/>
      <c r="ODI265" s="29"/>
      <c r="ODJ265" s="29"/>
      <c r="ODK265" s="29"/>
      <c r="ODL265" s="29"/>
      <c r="ODM265" s="29"/>
      <c r="ODN265" s="29"/>
      <c r="ODO265" s="29"/>
      <c r="ODP265" s="29"/>
      <c r="ODQ265" s="29"/>
      <c r="ODR265" s="29"/>
      <c r="ODS265" s="29"/>
      <c r="ODT265" s="29"/>
      <c r="ODU265" s="29"/>
      <c r="ODV265" s="29"/>
      <c r="ODW265" s="29"/>
      <c r="ODX265" s="29"/>
      <c r="ODY265" s="29"/>
      <c r="ODZ265" s="29"/>
      <c r="OEA265" s="29"/>
      <c r="OEB265" s="29"/>
      <c r="OEC265" s="29"/>
      <c r="OED265" s="29"/>
      <c r="OEE265" s="29"/>
      <c r="OEF265" s="29"/>
      <c r="OEG265" s="29"/>
      <c r="OEH265" s="29"/>
      <c r="OEI265" s="29"/>
      <c r="OEJ265" s="29"/>
      <c r="OEK265" s="29"/>
      <c r="OEL265" s="29"/>
      <c r="OEM265" s="29"/>
      <c r="OEN265" s="29"/>
      <c r="OEO265" s="29"/>
      <c r="OEP265" s="29"/>
      <c r="OEQ265" s="29"/>
      <c r="OER265" s="29"/>
      <c r="OES265" s="29"/>
      <c r="OET265" s="29"/>
      <c r="OEU265" s="29"/>
      <c r="OEV265" s="29"/>
      <c r="OEW265" s="29"/>
      <c r="OEX265" s="29"/>
      <c r="OEY265" s="29"/>
      <c r="OEZ265" s="29"/>
      <c r="OFA265" s="29"/>
      <c r="OFB265" s="29"/>
      <c r="OFC265" s="29"/>
      <c r="OFD265" s="29"/>
      <c r="OFE265" s="29"/>
      <c r="OFF265" s="29"/>
      <c r="OFG265" s="29"/>
      <c r="OFH265" s="29"/>
      <c r="OFI265" s="29"/>
      <c r="OFJ265" s="29"/>
      <c r="OFK265" s="29"/>
      <c r="OFL265" s="29"/>
      <c r="OFM265" s="29"/>
      <c r="OFN265" s="29"/>
      <c r="OFO265" s="29"/>
      <c r="OFP265" s="29"/>
      <c r="OFQ265" s="29"/>
      <c r="OFR265" s="29"/>
      <c r="OFS265" s="29"/>
      <c r="OFT265" s="29"/>
      <c r="OFU265" s="29"/>
      <c r="OFV265" s="29"/>
      <c r="OFW265" s="29"/>
      <c r="OFX265" s="29"/>
      <c r="OFY265" s="29"/>
      <c r="OFZ265" s="29"/>
      <c r="OGA265" s="29"/>
      <c r="OGB265" s="29"/>
      <c r="OGC265" s="29"/>
      <c r="OGD265" s="29"/>
      <c r="OGE265" s="29"/>
      <c r="OGF265" s="29"/>
      <c r="OGG265" s="29"/>
      <c r="OGH265" s="29"/>
      <c r="OGI265" s="29"/>
      <c r="OGJ265" s="29"/>
      <c r="OGK265" s="29"/>
      <c r="OGL265" s="29"/>
      <c r="OGM265" s="29"/>
      <c r="OGN265" s="29"/>
      <c r="OGO265" s="29"/>
      <c r="OGP265" s="29"/>
      <c r="OGQ265" s="29"/>
      <c r="OGR265" s="29"/>
      <c r="OGS265" s="29"/>
      <c r="OGT265" s="29"/>
      <c r="OGU265" s="29"/>
      <c r="OGV265" s="29"/>
      <c r="OGW265" s="29"/>
      <c r="OGX265" s="29"/>
      <c r="OGY265" s="29"/>
      <c r="OGZ265" s="29"/>
      <c r="OHA265" s="29"/>
      <c r="OHB265" s="29"/>
      <c r="OHC265" s="29"/>
      <c r="OHD265" s="29"/>
      <c r="OHE265" s="29"/>
      <c r="OHF265" s="29"/>
      <c r="OHG265" s="29"/>
      <c r="OHH265" s="29"/>
      <c r="OHI265" s="29"/>
      <c r="OHJ265" s="29"/>
      <c r="OHK265" s="29"/>
      <c r="OHL265" s="29"/>
      <c r="OHM265" s="29"/>
      <c r="OHN265" s="29"/>
      <c r="OHO265" s="29"/>
      <c r="OHP265" s="29"/>
      <c r="OHQ265" s="29"/>
      <c r="OHR265" s="29"/>
      <c r="OHS265" s="29"/>
      <c r="OHT265" s="29"/>
      <c r="OHU265" s="29"/>
      <c r="OHV265" s="29"/>
      <c r="OHW265" s="29"/>
      <c r="OHX265" s="29"/>
      <c r="OHY265" s="29"/>
      <c r="OHZ265" s="29"/>
      <c r="OIA265" s="29"/>
      <c r="OIB265" s="29"/>
      <c r="OIC265" s="29"/>
      <c r="OID265" s="29"/>
      <c r="OIE265" s="29"/>
      <c r="OIF265" s="29"/>
      <c r="OIG265" s="29"/>
      <c r="OIH265" s="29"/>
      <c r="OII265" s="29"/>
      <c r="OIJ265" s="29"/>
      <c r="OIK265" s="29"/>
      <c r="OIL265" s="29"/>
      <c r="OIM265" s="29"/>
      <c r="OIN265" s="29"/>
      <c r="OIO265" s="29"/>
      <c r="OIP265" s="29"/>
      <c r="OIQ265" s="29"/>
      <c r="OIR265" s="29"/>
      <c r="OIS265" s="29"/>
      <c r="OIT265" s="29"/>
      <c r="OIU265" s="29"/>
      <c r="OIV265" s="29"/>
      <c r="OIW265" s="29"/>
      <c r="OIX265" s="29"/>
      <c r="OIY265" s="29"/>
      <c r="OIZ265" s="29"/>
      <c r="OJA265" s="29"/>
      <c r="OJB265" s="29"/>
      <c r="OJC265" s="29"/>
      <c r="OJD265" s="29"/>
      <c r="OJE265" s="29"/>
      <c r="OJF265" s="29"/>
      <c r="OJG265" s="29"/>
      <c r="OJH265" s="29"/>
      <c r="OJI265" s="29"/>
      <c r="OJJ265" s="29"/>
      <c r="OJK265" s="29"/>
      <c r="OJL265" s="29"/>
      <c r="OJM265" s="29"/>
      <c r="OJN265" s="29"/>
      <c r="OJO265" s="29"/>
      <c r="OJP265" s="29"/>
      <c r="OJQ265" s="29"/>
      <c r="OJR265" s="29"/>
      <c r="OJS265" s="29"/>
      <c r="OJT265" s="29"/>
      <c r="OJU265" s="29"/>
      <c r="OJV265" s="29"/>
      <c r="OJW265" s="29"/>
      <c r="OJX265" s="29"/>
      <c r="OJY265" s="29"/>
      <c r="OJZ265" s="29"/>
      <c r="OKA265" s="29"/>
      <c r="OKB265" s="29"/>
      <c r="OKC265" s="29"/>
      <c r="OKD265" s="29"/>
      <c r="OKE265" s="29"/>
      <c r="OKF265" s="29"/>
      <c r="OKG265" s="29"/>
      <c r="OKH265" s="29"/>
      <c r="OKI265" s="29"/>
      <c r="OKJ265" s="29"/>
      <c r="OKK265" s="29"/>
      <c r="OKL265" s="29"/>
      <c r="OKM265" s="29"/>
      <c r="OKN265" s="29"/>
      <c r="OKO265" s="29"/>
      <c r="OKP265" s="29"/>
      <c r="OKQ265" s="29"/>
      <c r="OKR265" s="29"/>
      <c r="OKS265" s="29"/>
      <c r="OKT265" s="29"/>
      <c r="OKU265" s="29"/>
      <c r="OKV265" s="29"/>
      <c r="OKW265" s="29"/>
      <c r="OKX265" s="29"/>
      <c r="OKY265" s="29"/>
      <c r="OKZ265" s="29"/>
      <c r="OLA265" s="29"/>
      <c r="OLB265" s="29"/>
      <c r="OLC265" s="29"/>
      <c r="OLD265" s="29"/>
      <c r="OLE265" s="29"/>
      <c r="OLF265" s="29"/>
      <c r="OLG265" s="29"/>
      <c r="OLH265" s="29"/>
      <c r="OLI265" s="29"/>
      <c r="OLJ265" s="29"/>
      <c r="OLK265" s="29"/>
      <c r="OLL265" s="29"/>
      <c r="OLM265" s="29"/>
      <c r="OLN265" s="29"/>
      <c r="OLO265" s="29"/>
      <c r="OLP265" s="29"/>
      <c r="OLQ265" s="29"/>
      <c r="OLR265" s="29"/>
      <c r="OLS265" s="29"/>
      <c r="OLT265" s="29"/>
      <c r="OLU265" s="29"/>
      <c r="OLV265" s="29"/>
      <c r="OLW265" s="29"/>
      <c r="OLX265" s="29"/>
      <c r="OLY265" s="29"/>
      <c r="OLZ265" s="29"/>
      <c r="OMA265" s="29"/>
      <c r="OMB265" s="29"/>
      <c r="OMC265" s="29"/>
      <c r="OMD265" s="29"/>
      <c r="OME265" s="29"/>
      <c r="OMF265" s="29"/>
      <c r="OMG265" s="29"/>
      <c r="OMH265" s="29"/>
      <c r="OMI265" s="29"/>
      <c r="OMJ265" s="29"/>
      <c r="OMK265" s="29"/>
      <c r="OML265" s="29"/>
      <c r="OMM265" s="29"/>
      <c r="OMN265" s="29"/>
      <c r="OMO265" s="29"/>
      <c r="OMP265" s="29"/>
      <c r="OMQ265" s="29"/>
      <c r="OMR265" s="29"/>
      <c r="OMS265" s="29"/>
      <c r="OMT265" s="29"/>
      <c r="OMU265" s="29"/>
      <c r="OMV265" s="29"/>
      <c r="OMW265" s="29"/>
      <c r="OMX265" s="29"/>
      <c r="OMY265" s="29"/>
      <c r="OMZ265" s="29"/>
      <c r="ONA265" s="29"/>
      <c r="ONB265" s="29"/>
      <c r="ONC265" s="29"/>
      <c r="OND265" s="29"/>
      <c r="ONE265" s="29"/>
      <c r="ONF265" s="29"/>
      <c r="ONG265" s="29"/>
      <c r="ONH265" s="29"/>
      <c r="ONI265" s="29"/>
      <c r="ONJ265" s="29"/>
      <c r="ONK265" s="29"/>
      <c r="ONL265" s="29"/>
      <c r="ONM265" s="29"/>
      <c r="ONN265" s="29"/>
      <c r="ONO265" s="29"/>
      <c r="ONP265" s="29"/>
      <c r="ONQ265" s="29"/>
      <c r="ONR265" s="29"/>
      <c r="ONS265" s="29"/>
      <c r="ONT265" s="29"/>
      <c r="ONU265" s="29"/>
      <c r="ONV265" s="29"/>
      <c r="ONW265" s="29"/>
      <c r="ONX265" s="29"/>
      <c r="ONY265" s="29"/>
      <c r="ONZ265" s="29"/>
      <c r="OOA265" s="29"/>
      <c r="OOB265" s="29"/>
      <c r="OOC265" s="29"/>
      <c r="OOD265" s="29"/>
      <c r="OOE265" s="29"/>
      <c r="OOF265" s="29"/>
      <c r="OOG265" s="29"/>
      <c r="OOH265" s="29"/>
      <c r="OOI265" s="29"/>
      <c r="OOJ265" s="29"/>
      <c r="OOK265" s="29"/>
      <c r="OOL265" s="29"/>
      <c r="OOM265" s="29"/>
      <c r="OON265" s="29"/>
      <c r="OOO265" s="29"/>
      <c r="OOP265" s="29"/>
      <c r="OOQ265" s="29"/>
      <c r="OOR265" s="29"/>
      <c r="OOS265" s="29"/>
      <c r="OOT265" s="29"/>
      <c r="OOU265" s="29"/>
      <c r="OOV265" s="29"/>
      <c r="OOW265" s="29"/>
      <c r="OOX265" s="29"/>
      <c r="OOY265" s="29"/>
      <c r="OOZ265" s="29"/>
      <c r="OPA265" s="29"/>
      <c r="OPB265" s="29"/>
      <c r="OPC265" s="29"/>
      <c r="OPD265" s="29"/>
      <c r="OPE265" s="29"/>
      <c r="OPF265" s="29"/>
      <c r="OPG265" s="29"/>
      <c r="OPH265" s="29"/>
      <c r="OPI265" s="29"/>
      <c r="OPJ265" s="29"/>
      <c r="OPK265" s="29"/>
      <c r="OPL265" s="29"/>
      <c r="OPM265" s="29"/>
      <c r="OPN265" s="29"/>
      <c r="OPO265" s="29"/>
      <c r="OPP265" s="29"/>
      <c r="OPQ265" s="29"/>
      <c r="OPR265" s="29"/>
      <c r="OPS265" s="29"/>
      <c r="OPT265" s="29"/>
      <c r="OPU265" s="29"/>
      <c r="OPV265" s="29"/>
      <c r="OPW265" s="29"/>
      <c r="OPX265" s="29"/>
      <c r="OPY265" s="29"/>
      <c r="OPZ265" s="29"/>
      <c r="OQA265" s="29"/>
      <c r="OQB265" s="29"/>
      <c r="OQC265" s="29"/>
      <c r="OQD265" s="29"/>
      <c r="OQE265" s="29"/>
      <c r="OQF265" s="29"/>
      <c r="OQG265" s="29"/>
      <c r="OQH265" s="29"/>
      <c r="OQI265" s="29"/>
      <c r="OQJ265" s="29"/>
      <c r="OQK265" s="29"/>
      <c r="OQL265" s="29"/>
      <c r="OQM265" s="29"/>
      <c r="OQN265" s="29"/>
      <c r="OQO265" s="29"/>
      <c r="OQP265" s="29"/>
      <c r="OQQ265" s="29"/>
      <c r="OQR265" s="29"/>
      <c r="OQS265" s="29"/>
      <c r="OQT265" s="29"/>
      <c r="OQU265" s="29"/>
      <c r="OQV265" s="29"/>
      <c r="OQW265" s="29"/>
      <c r="OQX265" s="29"/>
      <c r="OQY265" s="29"/>
      <c r="OQZ265" s="29"/>
      <c r="ORA265" s="29"/>
      <c r="ORB265" s="29"/>
      <c r="ORC265" s="29"/>
      <c r="ORD265" s="29"/>
      <c r="ORE265" s="29"/>
      <c r="ORF265" s="29"/>
      <c r="ORG265" s="29"/>
      <c r="ORH265" s="29"/>
      <c r="ORI265" s="29"/>
      <c r="ORJ265" s="29"/>
      <c r="ORK265" s="29"/>
      <c r="ORL265" s="29"/>
      <c r="ORM265" s="29"/>
      <c r="ORN265" s="29"/>
      <c r="ORO265" s="29"/>
      <c r="ORP265" s="29"/>
      <c r="ORQ265" s="29"/>
      <c r="ORR265" s="29"/>
      <c r="ORS265" s="29"/>
      <c r="ORT265" s="29"/>
      <c r="ORU265" s="29"/>
      <c r="ORV265" s="29"/>
      <c r="ORW265" s="29"/>
      <c r="ORX265" s="29"/>
      <c r="ORY265" s="29"/>
      <c r="ORZ265" s="29"/>
      <c r="OSA265" s="29"/>
      <c r="OSB265" s="29"/>
      <c r="OSC265" s="29"/>
      <c r="OSD265" s="29"/>
      <c r="OSE265" s="29"/>
      <c r="OSF265" s="29"/>
      <c r="OSG265" s="29"/>
      <c r="OSH265" s="29"/>
      <c r="OSI265" s="29"/>
      <c r="OSJ265" s="29"/>
      <c r="OSK265" s="29"/>
      <c r="OSL265" s="29"/>
      <c r="OSM265" s="29"/>
      <c r="OSN265" s="29"/>
      <c r="OSO265" s="29"/>
      <c r="OSP265" s="29"/>
      <c r="OSQ265" s="29"/>
      <c r="OSR265" s="29"/>
      <c r="OSS265" s="29"/>
      <c r="OST265" s="29"/>
      <c r="OSU265" s="29"/>
      <c r="OSV265" s="29"/>
      <c r="OSW265" s="29"/>
      <c r="OSX265" s="29"/>
      <c r="OSY265" s="29"/>
      <c r="OSZ265" s="29"/>
      <c r="OTA265" s="29"/>
      <c r="OTB265" s="29"/>
      <c r="OTC265" s="29"/>
      <c r="OTD265" s="29"/>
      <c r="OTE265" s="29"/>
      <c r="OTF265" s="29"/>
      <c r="OTG265" s="29"/>
      <c r="OTH265" s="29"/>
      <c r="OTI265" s="29"/>
      <c r="OTJ265" s="29"/>
      <c r="OTK265" s="29"/>
      <c r="OTL265" s="29"/>
      <c r="OTM265" s="29"/>
      <c r="OTN265" s="29"/>
      <c r="OTO265" s="29"/>
      <c r="OTP265" s="29"/>
      <c r="OTQ265" s="29"/>
      <c r="OTR265" s="29"/>
      <c r="OTS265" s="29"/>
      <c r="OTT265" s="29"/>
      <c r="OTU265" s="29"/>
      <c r="OTV265" s="29"/>
      <c r="OTW265" s="29"/>
      <c r="OTX265" s="29"/>
      <c r="OTY265" s="29"/>
      <c r="OTZ265" s="29"/>
      <c r="OUA265" s="29"/>
      <c r="OUB265" s="29"/>
      <c r="OUC265" s="29"/>
      <c r="OUD265" s="29"/>
      <c r="OUE265" s="29"/>
      <c r="OUF265" s="29"/>
      <c r="OUG265" s="29"/>
      <c r="OUH265" s="29"/>
      <c r="OUI265" s="29"/>
      <c r="OUJ265" s="29"/>
      <c r="OUK265" s="29"/>
      <c r="OUL265" s="29"/>
      <c r="OUM265" s="29"/>
      <c r="OUN265" s="29"/>
      <c r="OUO265" s="29"/>
      <c r="OUP265" s="29"/>
      <c r="OUQ265" s="29"/>
      <c r="OUR265" s="29"/>
      <c r="OUS265" s="29"/>
      <c r="OUT265" s="29"/>
      <c r="OUU265" s="29"/>
      <c r="OUV265" s="29"/>
      <c r="OUW265" s="29"/>
      <c r="OUX265" s="29"/>
      <c r="OUY265" s="29"/>
      <c r="OUZ265" s="29"/>
      <c r="OVA265" s="29"/>
      <c r="OVB265" s="29"/>
      <c r="OVC265" s="29"/>
      <c r="OVD265" s="29"/>
      <c r="OVE265" s="29"/>
      <c r="OVF265" s="29"/>
      <c r="OVG265" s="29"/>
      <c r="OVH265" s="29"/>
      <c r="OVI265" s="29"/>
      <c r="OVJ265" s="29"/>
      <c r="OVK265" s="29"/>
      <c r="OVL265" s="29"/>
      <c r="OVM265" s="29"/>
      <c r="OVN265" s="29"/>
      <c r="OVO265" s="29"/>
      <c r="OVP265" s="29"/>
      <c r="OVQ265" s="29"/>
      <c r="OVR265" s="29"/>
      <c r="OVS265" s="29"/>
      <c r="OVT265" s="29"/>
      <c r="OVU265" s="29"/>
      <c r="OVV265" s="29"/>
      <c r="OVW265" s="29"/>
      <c r="OVX265" s="29"/>
      <c r="OVY265" s="29"/>
      <c r="OVZ265" s="29"/>
      <c r="OWA265" s="29"/>
      <c r="OWB265" s="29"/>
      <c r="OWC265" s="29"/>
      <c r="OWD265" s="29"/>
      <c r="OWE265" s="29"/>
      <c r="OWF265" s="29"/>
      <c r="OWG265" s="29"/>
      <c r="OWH265" s="29"/>
      <c r="OWI265" s="29"/>
      <c r="OWJ265" s="29"/>
      <c r="OWK265" s="29"/>
      <c r="OWL265" s="29"/>
      <c r="OWM265" s="29"/>
      <c r="OWN265" s="29"/>
      <c r="OWO265" s="29"/>
      <c r="OWP265" s="29"/>
      <c r="OWQ265" s="29"/>
      <c r="OWR265" s="29"/>
      <c r="OWS265" s="29"/>
      <c r="OWT265" s="29"/>
      <c r="OWU265" s="29"/>
      <c r="OWV265" s="29"/>
      <c r="OWW265" s="29"/>
      <c r="OWX265" s="29"/>
      <c r="OWY265" s="29"/>
      <c r="OWZ265" s="29"/>
      <c r="OXA265" s="29"/>
      <c r="OXB265" s="29"/>
      <c r="OXC265" s="29"/>
      <c r="OXD265" s="29"/>
      <c r="OXE265" s="29"/>
      <c r="OXF265" s="29"/>
      <c r="OXG265" s="29"/>
      <c r="OXH265" s="29"/>
      <c r="OXI265" s="29"/>
      <c r="OXJ265" s="29"/>
      <c r="OXK265" s="29"/>
      <c r="OXL265" s="29"/>
      <c r="OXM265" s="29"/>
      <c r="OXN265" s="29"/>
      <c r="OXO265" s="29"/>
      <c r="OXP265" s="29"/>
      <c r="OXQ265" s="29"/>
      <c r="OXR265" s="29"/>
      <c r="OXS265" s="29"/>
      <c r="OXT265" s="29"/>
      <c r="OXU265" s="29"/>
      <c r="OXV265" s="29"/>
      <c r="OXW265" s="29"/>
      <c r="OXX265" s="29"/>
      <c r="OXY265" s="29"/>
      <c r="OXZ265" s="29"/>
      <c r="OYA265" s="29"/>
      <c r="OYB265" s="29"/>
      <c r="OYC265" s="29"/>
      <c r="OYD265" s="29"/>
      <c r="OYE265" s="29"/>
      <c r="OYF265" s="29"/>
      <c r="OYG265" s="29"/>
      <c r="OYH265" s="29"/>
      <c r="OYI265" s="29"/>
      <c r="OYJ265" s="29"/>
      <c r="OYK265" s="29"/>
      <c r="OYL265" s="29"/>
      <c r="OYM265" s="29"/>
      <c r="OYN265" s="29"/>
      <c r="OYO265" s="29"/>
      <c r="OYP265" s="29"/>
      <c r="OYQ265" s="29"/>
      <c r="OYR265" s="29"/>
      <c r="OYS265" s="29"/>
      <c r="OYT265" s="29"/>
      <c r="OYU265" s="29"/>
      <c r="OYV265" s="29"/>
      <c r="OYW265" s="29"/>
      <c r="OYX265" s="29"/>
      <c r="OYY265" s="29"/>
      <c r="OYZ265" s="29"/>
      <c r="OZA265" s="29"/>
      <c r="OZB265" s="29"/>
      <c r="OZC265" s="29"/>
      <c r="OZD265" s="29"/>
      <c r="OZE265" s="29"/>
      <c r="OZF265" s="29"/>
      <c r="OZG265" s="29"/>
      <c r="OZH265" s="29"/>
      <c r="OZI265" s="29"/>
      <c r="OZJ265" s="29"/>
      <c r="OZK265" s="29"/>
      <c r="OZL265" s="29"/>
      <c r="OZM265" s="29"/>
      <c r="OZN265" s="29"/>
      <c r="OZO265" s="29"/>
      <c r="OZP265" s="29"/>
      <c r="OZQ265" s="29"/>
      <c r="OZR265" s="29"/>
      <c r="OZS265" s="29"/>
      <c r="OZT265" s="29"/>
      <c r="OZU265" s="29"/>
      <c r="OZV265" s="29"/>
      <c r="OZW265" s="29"/>
      <c r="OZX265" s="29"/>
      <c r="OZY265" s="29"/>
      <c r="OZZ265" s="29"/>
      <c r="PAA265" s="29"/>
      <c r="PAB265" s="29"/>
      <c r="PAC265" s="29"/>
      <c r="PAD265" s="29"/>
      <c r="PAE265" s="29"/>
      <c r="PAF265" s="29"/>
      <c r="PAG265" s="29"/>
      <c r="PAH265" s="29"/>
      <c r="PAI265" s="29"/>
      <c r="PAJ265" s="29"/>
      <c r="PAK265" s="29"/>
      <c r="PAL265" s="29"/>
      <c r="PAM265" s="29"/>
      <c r="PAN265" s="29"/>
      <c r="PAO265" s="29"/>
      <c r="PAP265" s="29"/>
      <c r="PAQ265" s="29"/>
      <c r="PAR265" s="29"/>
      <c r="PAS265" s="29"/>
      <c r="PAT265" s="29"/>
      <c r="PAU265" s="29"/>
      <c r="PAV265" s="29"/>
      <c r="PAW265" s="29"/>
      <c r="PAX265" s="29"/>
      <c r="PAY265" s="29"/>
      <c r="PAZ265" s="29"/>
      <c r="PBA265" s="29"/>
      <c r="PBB265" s="29"/>
      <c r="PBC265" s="29"/>
      <c r="PBD265" s="29"/>
      <c r="PBE265" s="29"/>
      <c r="PBF265" s="29"/>
      <c r="PBG265" s="29"/>
      <c r="PBH265" s="29"/>
      <c r="PBI265" s="29"/>
      <c r="PBJ265" s="29"/>
      <c r="PBK265" s="29"/>
      <c r="PBL265" s="29"/>
      <c r="PBM265" s="29"/>
      <c r="PBN265" s="29"/>
      <c r="PBO265" s="29"/>
      <c r="PBP265" s="29"/>
      <c r="PBQ265" s="29"/>
      <c r="PBR265" s="29"/>
      <c r="PBS265" s="29"/>
      <c r="PBT265" s="29"/>
      <c r="PBU265" s="29"/>
      <c r="PBV265" s="29"/>
      <c r="PBW265" s="29"/>
      <c r="PBX265" s="29"/>
      <c r="PBY265" s="29"/>
      <c r="PBZ265" s="29"/>
      <c r="PCA265" s="29"/>
      <c r="PCB265" s="29"/>
      <c r="PCC265" s="29"/>
      <c r="PCD265" s="29"/>
      <c r="PCE265" s="29"/>
      <c r="PCF265" s="29"/>
      <c r="PCG265" s="29"/>
      <c r="PCH265" s="29"/>
      <c r="PCI265" s="29"/>
      <c r="PCJ265" s="29"/>
      <c r="PCK265" s="29"/>
      <c r="PCL265" s="29"/>
      <c r="PCM265" s="29"/>
      <c r="PCN265" s="29"/>
      <c r="PCO265" s="29"/>
      <c r="PCP265" s="29"/>
      <c r="PCQ265" s="29"/>
      <c r="PCR265" s="29"/>
      <c r="PCS265" s="29"/>
      <c r="PCT265" s="29"/>
      <c r="PCU265" s="29"/>
      <c r="PCV265" s="29"/>
      <c r="PCW265" s="29"/>
      <c r="PCX265" s="29"/>
      <c r="PCY265" s="29"/>
      <c r="PCZ265" s="29"/>
      <c r="PDA265" s="29"/>
      <c r="PDB265" s="29"/>
      <c r="PDC265" s="29"/>
      <c r="PDD265" s="29"/>
      <c r="PDE265" s="29"/>
      <c r="PDF265" s="29"/>
      <c r="PDG265" s="29"/>
      <c r="PDH265" s="29"/>
      <c r="PDI265" s="29"/>
      <c r="PDJ265" s="29"/>
      <c r="PDK265" s="29"/>
      <c r="PDL265" s="29"/>
      <c r="PDM265" s="29"/>
      <c r="PDN265" s="29"/>
      <c r="PDO265" s="29"/>
      <c r="PDP265" s="29"/>
      <c r="PDQ265" s="29"/>
      <c r="PDR265" s="29"/>
      <c r="PDS265" s="29"/>
      <c r="PDT265" s="29"/>
      <c r="PDU265" s="29"/>
      <c r="PDV265" s="29"/>
      <c r="PDW265" s="29"/>
      <c r="PDX265" s="29"/>
      <c r="PDY265" s="29"/>
      <c r="PDZ265" s="29"/>
      <c r="PEA265" s="29"/>
      <c r="PEB265" s="29"/>
      <c r="PEC265" s="29"/>
      <c r="PED265" s="29"/>
      <c r="PEE265" s="29"/>
      <c r="PEF265" s="29"/>
      <c r="PEG265" s="29"/>
      <c r="PEH265" s="29"/>
      <c r="PEI265" s="29"/>
      <c r="PEJ265" s="29"/>
      <c r="PEK265" s="29"/>
      <c r="PEL265" s="29"/>
      <c r="PEM265" s="29"/>
      <c r="PEN265" s="29"/>
      <c r="PEO265" s="29"/>
      <c r="PEP265" s="29"/>
      <c r="PEQ265" s="29"/>
      <c r="PER265" s="29"/>
      <c r="PES265" s="29"/>
      <c r="PET265" s="29"/>
      <c r="PEU265" s="29"/>
      <c r="PEV265" s="29"/>
      <c r="PEW265" s="29"/>
      <c r="PEX265" s="29"/>
      <c r="PEY265" s="29"/>
      <c r="PEZ265" s="29"/>
      <c r="PFA265" s="29"/>
      <c r="PFB265" s="29"/>
      <c r="PFC265" s="29"/>
      <c r="PFD265" s="29"/>
      <c r="PFE265" s="29"/>
      <c r="PFF265" s="29"/>
      <c r="PFG265" s="29"/>
      <c r="PFH265" s="29"/>
      <c r="PFI265" s="29"/>
      <c r="PFJ265" s="29"/>
      <c r="PFK265" s="29"/>
      <c r="PFL265" s="29"/>
      <c r="PFM265" s="29"/>
      <c r="PFN265" s="29"/>
      <c r="PFO265" s="29"/>
      <c r="PFP265" s="29"/>
      <c r="PFQ265" s="29"/>
      <c r="PFR265" s="29"/>
      <c r="PFS265" s="29"/>
      <c r="PFT265" s="29"/>
      <c r="PFU265" s="29"/>
      <c r="PFV265" s="29"/>
      <c r="PFW265" s="29"/>
      <c r="PFX265" s="29"/>
      <c r="PFY265" s="29"/>
      <c r="PFZ265" s="29"/>
      <c r="PGA265" s="29"/>
      <c r="PGB265" s="29"/>
      <c r="PGC265" s="29"/>
      <c r="PGD265" s="29"/>
      <c r="PGE265" s="29"/>
      <c r="PGF265" s="29"/>
      <c r="PGG265" s="29"/>
      <c r="PGH265" s="29"/>
      <c r="PGI265" s="29"/>
      <c r="PGJ265" s="29"/>
      <c r="PGK265" s="29"/>
      <c r="PGL265" s="29"/>
      <c r="PGM265" s="29"/>
      <c r="PGN265" s="29"/>
      <c r="PGO265" s="29"/>
      <c r="PGP265" s="29"/>
      <c r="PGQ265" s="29"/>
      <c r="PGR265" s="29"/>
      <c r="PGS265" s="29"/>
      <c r="PGT265" s="29"/>
      <c r="PGU265" s="29"/>
      <c r="PGV265" s="29"/>
      <c r="PGW265" s="29"/>
      <c r="PGX265" s="29"/>
      <c r="PGY265" s="29"/>
      <c r="PGZ265" s="29"/>
      <c r="PHA265" s="29"/>
      <c r="PHB265" s="29"/>
      <c r="PHC265" s="29"/>
      <c r="PHD265" s="29"/>
      <c r="PHE265" s="29"/>
      <c r="PHF265" s="29"/>
      <c r="PHG265" s="29"/>
      <c r="PHH265" s="29"/>
      <c r="PHI265" s="29"/>
      <c r="PHJ265" s="29"/>
      <c r="PHK265" s="29"/>
      <c r="PHL265" s="29"/>
      <c r="PHM265" s="29"/>
      <c r="PHN265" s="29"/>
      <c r="PHO265" s="29"/>
      <c r="PHP265" s="29"/>
      <c r="PHQ265" s="29"/>
      <c r="PHR265" s="29"/>
      <c r="PHS265" s="29"/>
      <c r="PHT265" s="29"/>
      <c r="PHU265" s="29"/>
      <c r="PHV265" s="29"/>
      <c r="PHW265" s="29"/>
      <c r="PHX265" s="29"/>
      <c r="PHY265" s="29"/>
      <c r="PHZ265" s="29"/>
      <c r="PIA265" s="29"/>
      <c r="PIB265" s="29"/>
      <c r="PIC265" s="29"/>
      <c r="PID265" s="29"/>
      <c r="PIE265" s="29"/>
      <c r="PIF265" s="29"/>
      <c r="PIG265" s="29"/>
      <c r="PIH265" s="29"/>
      <c r="PII265" s="29"/>
      <c r="PIJ265" s="29"/>
      <c r="PIK265" s="29"/>
      <c r="PIL265" s="29"/>
      <c r="PIM265" s="29"/>
      <c r="PIN265" s="29"/>
      <c r="PIO265" s="29"/>
      <c r="PIP265" s="29"/>
      <c r="PIQ265" s="29"/>
      <c r="PIR265" s="29"/>
      <c r="PIS265" s="29"/>
      <c r="PIT265" s="29"/>
      <c r="PIU265" s="29"/>
      <c r="PIV265" s="29"/>
      <c r="PIW265" s="29"/>
      <c r="PIX265" s="29"/>
      <c r="PIY265" s="29"/>
      <c r="PIZ265" s="29"/>
      <c r="PJA265" s="29"/>
      <c r="PJB265" s="29"/>
      <c r="PJC265" s="29"/>
      <c r="PJD265" s="29"/>
      <c r="PJE265" s="29"/>
      <c r="PJF265" s="29"/>
      <c r="PJG265" s="29"/>
      <c r="PJH265" s="29"/>
      <c r="PJI265" s="29"/>
      <c r="PJJ265" s="29"/>
      <c r="PJK265" s="29"/>
      <c r="PJL265" s="29"/>
      <c r="PJM265" s="29"/>
      <c r="PJN265" s="29"/>
      <c r="PJO265" s="29"/>
      <c r="PJP265" s="29"/>
      <c r="PJQ265" s="29"/>
      <c r="PJR265" s="29"/>
      <c r="PJS265" s="29"/>
      <c r="PJT265" s="29"/>
      <c r="PJU265" s="29"/>
      <c r="PJV265" s="29"/>
      <c r="PJW265" s="29"/>
      <c r="PJX265" s="29"/>
      <c r="PJY265" s="29"/>
      <c r="PJZ265" s="29"/>
      <c r="PKA265" s="29"/>
      <c r="PKB265" s="29"/>
      <c r="PKC265" s="29"/>
      <c r="PKD265" s="29"/>
      <c r="PKE265" s="29"/>
      <c r="PKF265" s="29"/>
      <c r="PKG265" s="29"/>
      <c r="PKH265" s="29"/>
      <c r="PKI265" s="29"/>
      <c r="PKJ265" s="29"/>
      <c r="PKK265" s="29"/>
      <c r="PKL265" s="29"/>
      <c r="PKM265" s="29"/>
      <c r="PKN265" s="29"/>
      <c r="PKO265" s="29"/>
      <c r="PKP265" s="29"/>
      <c r="PKQ265" s="29"/>
      <c r="PKR265" s="29"/>
      <c r="PKS265" s="29"/>
      <c r="PKT265" s="29"/>
      <c r="PKU265" s="29"/>
      <c r="PKV265" s="29"/>
      <c r="PKW265" s="29"/>
      <c r="PKX265" s="29"/>
      <c r="PKY265" s="29"/>
      <c r="PKZ265" s="29"/>
      <c r="PLA265" s="29"/>
      <c r="PLB265" s="29"/>
      <c r="PLC265" s="29"/>
      <c r="PLD265" s="29"/>
      <c r="PLE265" s="29"/>
      <c r="PLF265" s="29"/>
      <c r="PLG265" s="29"/>
      <c r="PLH265" s="29"/>
      <c r="PLI265" s="29"/>
      <c r="PLJ265" s="29"/>
      <c r="PLK265" s="29"/>
      <c r="PLL265" s="29"/>
      <c r="PLM265" s="29"/>
      <c r="PLN265" s="29"/>
      <c r="PLO265" s="29"/>
      <c r="PLP265" s="29"/>
      <c r="PLQ265" s="29"/>
      <c r="PLR265" s="29"/>
      <c r="PLS265" s="29"/>
      <c r="PLT265" s="29"/>
      <c r="PLU265" s="29"/>
      <c r="PLV265" s="29"/>
      <c r="PLW265" s="29"/>
      <c r="PLX265" s="29"/>
      <c r="PLY265" s="29"/>
      <c r="PLZ265" s="29"/>
      <c r="PMA265" s="29"/>
      <c r="PMB265" s="29"/>
      <c r="PMC265" s="29"/>
      <c r="PMD265" s="29"/>
      <c r="PME265" s="29"/>
      <c r="PMF265" s="29"/>
      <c r="PMG265" s="29"/>
      <c r="PMH265" s="29"/>
      <c r="PMI265" s="29"/>
      <c r="PMJ265" s="29"/>
      <c r="PMK265" s="29"/>
      <c r="PML265" s="29"/>
      <c r="PMM265" s="29"/>
      <c r="PMN265" s="29"/>
      <c r="PMO265" s="29"/>
      <c r="PMP265" s="29"/>
      <c r="PMQ265" s="29"/>
      <c r="PMR265" s="29"/>
      <c r="PMS265" s="29"/>
      <c r="PMT265" s="29"/>
      <c r="PMU265" s="29"/>
      <c r="PMV265" s="29"/>
      <c r="PMW265" s="29"/>
      <c r="PMX265" s="29"/>
      <c r="PMY265" s="29"/>
      <c r="PMZ265" s="29"/>
      <c r="PNA265" s="29"/>
      <c r="PNB265" s="29"/>
      <c r="PNC265" s="29"/>
      <c r="PND265" s="29"/>
      <c r="PNE265" s="29"/>
      <c r="PNF265" s="29"/>
      <c r="PNG265" s="29"/>
      <c r="PNH265" s="29"/>
      <c r="PNI265" s="29"/>
      <c r="PNJ265" s="29"/>
      <c r="PNK265" s="29"/>
      <c r="PNL265" s="29"/>
      <c r="PNM265" s="29"/>
      <c r="PNN265" s="29"/>
      <c r="PNO265" s="29"/>
      <c r="PNP265" s="29"/>
      <c r="PNQ265" s="29"/>
      <c r="PNR265" s="29"/>
      <c r="PNS265" s="29"/>
      <c r="PNT265" s="29"/>
      <c r="PNU265" s="29"/>
      <c r="PNV265" s="29"/>
      <c r="PNW265" s="29"/>
      <c r="PNX265" s="29"/>
      <c r="PNY265" s="29"/>
      <c r="PNZ265" s="29"/>
      <c r="POA265" s="29"/>
      <c r="POB265" s="29"/>
      <c r="POC265" s="29"/>
      <c r="POD265" s="29"/>
      <c r="POE265" s="29"/>
      <c r="POF265" s="29"/>
      <c r="POG265" s="29"/>
      <c r="POH265" s="29"/>
      <c r="POI265" s="29"/>
      <c r="POJ265" s="29"/>
      <c r="POK265" s="29"/>
      <c r="POL265" s="29"/>
      <c r="POM265" s="29"/>
      <c r="PON265" s="29"/>
      <c r="POO265" s="29"/>
      <c r="POP265" s="29"/>
      <c r="POQ265" s="29"/>
      <c r="POR265" s="29"/>
      <c r="POS265" s="29"/>
      <c r="POT265" s="29"/>
      <c r="POU265" s="29"/>
      <c r="POV265" s="29"/>
      <c r="POW265" s="29"/>
      <c r="POX265" s="29"/>
      <c r="POY265" s="29"/>
      <c r="POZ265" s="29"/>
      <c r="PPA265" s="29"/>
      <c r="PPB265" s="29"/>
      <c r="PPC265" s="29"/>
      <c r="PPD265" s="29"/>
      <c r="PPE265" s="29"/>
      <c r="PPF265" s="29"/>
      <c r="PPG265" s="29"/>
      <c r="PPH265" s="29"/>
      <c r="PPI265" s="29"/>
      <c r="PPJ265" s="29"/>
      <c r="PPK265" s="29"/>
      <c r="PPL265" s="29"/>
      <c r="PPM265" s="29"/>
      <c r="PPN265" s="29"/>
      <c r="PPO265" s="29"/>
      <c r="PPP265" s="29"/>
      <c r="PPQ265" s="29"/>
      <c r="PPR265" s="29"/>
      <c r="PPS265" s="29"/>
      <c r="PPT265" s="29"/>
      <c r="PPU265" s="29"/>
      <c r="PPV265" s="29"/>
      <c r="PPW265" s="29"/>
      <c r="PPX265" s="29"/>
      <c r="PPY265" s="29"/>
      <c r="PPZ265" s="29"/>
      <c r="PQA265" s="29"/>
      <c r="PQB265" s="29"/>
      <c r="PQC265" s="29"/>
      <c r="PQD265" s="29"/>
      <c r="PQE265" s="29"/>
      <c r="PQF265" s="29"/>
      <c r="PQG265" s="29"/>
      <c r="PQH265" s="29"/>
      <c r="PQI265" s="29"/>
      <c r="PQJ265" s="29"/>
      <c r="PQK265" s="29"/>
      <c r="PQL265" s="29"/>
      <c r="PQM265" s="29"/>
      <c r="PQN265" s="29"/>
      <c r="PQO265" s="29"/>
      <c r="PQP265" s="29"/>
      <c r="PQQ265" s="29"/>
      <c r="PQR265" s="29"/>
      <c r="PQS265" s="29"/>
      <c r="PQT265" s="29"/>
      <c r="PQU265" s="29"/>
      <c r="PQV265" s="29"/>
      <c r="PQW265" s="29"/>
      <c r="PQX265" s="29"/>
      <c r="PQY265" s="29"/>
      <c r="PQZ265" s="29"/>
      <c r="PRA265" s="29"/>
      <c r="PRB265" s="29"/>
      <c r="PRC265" s="29"/>
      <c r="PRD265" s="29"/>
      <c r="PRE265" s="29"/>
      <c r="PRF265" s="29"/>
      <c r="PRG265" s="29"/>
      <c r="PRH265" s="29"/>
      <c r="PRI265" s="29"/>
      <c r="PRJ265" s="29"/>
      <c r="PRK265" s="29"/>
      <c r="PRL265" s="29"/>
      <c r="PRM265" s="29"/>
      <c r="PRN265" s="29"/>
      <c r="PRO265" s="29"/>
      <c r="PRP265" s="29"/>
      <c r="PRQ265" s="29"/>
      <c r="PRR265" s="29"/>
      <c r="PRS265" s="29"/>
      <c r="PRT265" s="29"/>
      <c r="PRU265" s="29"/>
      <c r="PRV265" s="29"/>
      <c r="PRW265" s="29"/>
      <c r="PRX265" s="29"/>
      <c r="PRY265" s="29"/>
      <c r="PRZ265" s="29"/>
      <c r="PSA265" s="29"/>
      <c r="PSB265" s="29"/>
      <c r="PSC265" s="29"/>
      <c r="PSD265" s="29"/>
      <c r="PSE265" s="29"/>
      <c r="PSF265" s="29"/>
      <c r="PSG265" s="29"/>
      <c r="PSH265" s="29"/>
      <c r="PSI265" s="29"/>
      <c r="PSJ265" s="29"/>
      <c r="PSK265" s="29"/>
      <c r="PSL265" s="29"/>
      <c r="PSM265" s="29"/>
      <c r="PSN265" s="29"/>
      <c r="PSO265" s="29"/>
      <c r="PSP265" s="29"/>
      <c r="PSQ265" s="29"/>
      <c r="PSR265" s="29"/>
      <c r="PSS265" s="29"/>
      <c r="PST265" s="29"/>
      <c r="PSU265" s="29"/>
      <c r="PSV265" s="29"/>
      <c r="PSW265" s="29"/>
      <c r="PSX265" s="29"/>
      <c r="PSY265" s="29"/>
      <c r="PSZ265" s="29"/>
      <c r="PTA265" s="29"/>
      <c r="PTB265" s="29"/>
      <c r="PTC265" s="29"/>
      <c r="PTD265" s="29"/>
      <c r="PTE265" s="29"/>
      <c r="PTF265" s="29"/>
      <c r="PTG265" s="29"/>
      <c r="PTH265" s="29"/>
      <c r="PTI265" s="29"/>
      <c r="PTJ265" s="29"/>
      <c r="PTK265" s="29"/>
      <c r="PTL265" s="29"/>
      <c r="PTM265" s="29"/>
      <c r="PTN265" s="29"/>
      <c r="PTO265" s="29"/>
      <c r="PTP265" s="29"/>
      <c r="PTQ265" s="29"/>
      <c r="PTR265" s="29"/>
      <c r="PTS265" s="29"/>
      <c r="PTT265" s="29"/>
      <c r="PTU265" s="29"/>
      <c r="PTV265" s="29"/>
      <c r="PTW265" s="29"/>
      <c r="PTX265" s="29"/>
      <c r="PTY265" s="29"/>
      <c r="PTZ265" s="29"/>
      <c r="PUA265" s="29"/>
      <c r="PUB265" s="29"/>
      <c r="PUC265" s="29"/>
      <c r="PUD265" s="29"/>
      <c r="PUE265" s="29"/>
      <c r="PUF265" s="29"/>
      <c r="PUG265" s="29"/>
      <c r="PUH265" s="29"/>
      <c r="PUI265" s="29"/>
      <c r="PUJ265" s="29"/>
      <c r="PUK265" s="29"/>
      <c r="PUL265" s="29"/>
      <c r="PUM265" s="29"/>
      <c r="PUN265" s="29"/>
      <c r="PUO265" s="29"/>
      <c r="PUP265" s="29"/>
      <c r="PUQ265" s="29"/>
      <c r="PUR265" s="29"/>
      <c r="PUS265" s="29"/>
      <c r="PUT265" s="29"/>
      <c r="PUU265" s="29"/>
      <c r="PUV265" s="29"/>
      <c r="PUW265" s="29"/>
      <c r="PUX265" s="29"/>
      <c r="PUY265" s="29"/>
      <c r="PUZ265" s="29"/>
      <c r="PVA265" s="29"/>
      <c r="PVB265" s="29"/>
      <c r="PVC265" s="29"/>
      <c r="PVD265" s="29"/>
      <c r="PVE265" s="29"/>
      <c r="PVF265" s="29"/>
      <c r="PVG265" s="29"/>
      <c r="PVH265" s="29"/>
      <c r="PVI265" s="29"/>
      <c r="PVJ265" s="29"/>
      <c r="PVK265" s="29"/>
      <c r="PVL265" s="29"/>
      <c r="PVM265" s="29"/>
      <c r="PVN265" s="29"/>
      <c r="PVO265" s="29"/>
      <c r="PVP265" s="29"/>
      <c r="PVQ265" s="29"/>
      <c r="PVR265" s="29"/>
      <c r="PVS265" s="29"/>
      <c r="PVT265" s="29"/>
      <c r="PVU265" s="29"/>
      <c r="PVV265" s="29"/>
      <c r="PVW265" s="29"/>
      <c r="PVX265" s="29"/>
      <c r="PVY265" s="29"/>
      <c r="PVZ265" s="29"/>
      <c r="PWA265" s="29"/>
      <c r="PWB265" s="29"/>
      <c r="PWC265" s="29"/>
      <c r="PWD265" s="29"/>
      <c r="PWE265" s="29"/>
      <c r="PWF265" s="29"/>
      <c r="PWG265" s="29"/>
      <c r="PWH265" s="29"/>
      <c r="PWI265" s="29"/>
      <c r="PWJ265" s="29"/>
      <c r="PWK265" s="29"/>
      <c r="PWL265" s="29"/>
      <c r="PWM265" s="29"/>
      <c r="PWN265" s="29"/>
      <c r="PWO265" s="29"/>
      <c r="PWP265" s="29"/>
      <c r="PWQ265" s="29"/>
      <c r="PWR265" s="29"/>
      <c r="PWS265" s="29"/>
      <c r="PWT265" s="29"/>
      <c r="PWU265" s="29"/>
      <c r="PWV265" s="29"/>
      <c r="PWW265" s="29"/>
      <c r="PWX265" s="29"/>
      <c r="PWY265" s="29"/>
      <c r="PWZ265" s="29"/>
      <c r="PXA265" s="29"/>
      <c r="PXB265" s="29"/>
      <c r="PXC265" s="29"/>
      <c r="PXD265" s="29"/>
      <c r="PXE265" s="29"/>
      <c r="PXF265" s="29"/>
      <c r="PXG265" s="29"/>
      <c r="PXH265" s="29"/>
      <c r="PXI265" s="29"/>
      <c r="PXJ265" s="29"/>
      <c r="PXK265" s="29"/>
      <c r="PXL265" s="29"/>
      <c r="PXM265" s="29"/>
      <c r="PXN265" s="29"/>
      <c r="PXO265" s="29"/>
      <c r="PXP265" s="29"/>
      <c r="PXQ265" s="29"/>
      <c r="PXR265" s="29"/>
      <c r="PXS265" s="29"/>
      <c r="PXT265" s="29"/>
      <c r="PXU265" s="29"/>
      <c r="PXV265" s="29"/>
      <c r="PXW265" s="29"/>
      <c r="PXX265" s="29"/>
      <c r="PXY265" s="29"/>
      <c r="PXZ265" s="29"/>
      <c r="PYA265" s="29"/>
      <c r="PYB265" s="29"/>
      <c r="PYC265" s="29"/>
      <c r="PYD265" s="29"/>
      <c r="PYE265" s="29"/>
      <c r="PYF265" s="29"/>
      <c r="PYG265" s="29"/>
      <c r="PYH265" s="29"/>
      <c r="PYI265" s="29"/>
      <c r="PYJ265" s="29"/>
      <c r="PYK265" s="29"/>
      <c r="PYL265" s="29"/>
      <c r="PYM265" s="29"/>
      <c r="PYN265" s="29"/>
      <c r="PYO265" s="29"/>
      <c r="PYP265" s="29"/>
      <c r="PYQ265" s="29"/>
      <c r="PYR265" s="29"/>
      <c r="PYS265" s="29"/>
      <c r="PYT265" s="29"/>
      <c r="PYU265" s="29"/>
      <c r="PYV265" s="29"/>
      <c r="PYW265" s="29"/>
      <c r="PYX265" s="29"/>
      <c r="PYY265" s="29"/>
      <c r="PYZ265" s="29"/>
      <c r="PZA265" s="29"/>
      <c r="PZB265" s="29"/>
      <c r="PZC265" s="29"/>
      <c r="PZD265" s="29"/>
      <c r="PZE265" s="29"/>
      <c r="PZF265" s="29"/>
      <c r="PZG265" s="29"/>
      <c r="PZH265" s="29"/>
      <c r="PZI265" s="29"/>
      <c r="PZJ265" s="29"/>
      <c r="PZK265" s="29"/>
      <c r="PZL265" s="29"/>
      <c r="PZM265" s="29"/>
      <c r="PZN265" s="29"/>
      <c r="PZO265" s="29"/>
      <c r="PZP265" s="29"/>
      <c r="PZQ265" s="29"/>
      <c r="PZR265" s="29"/>
      <c r="PZS265" s="29"/>
      <c r="PZT265" s="29"/>
      <c r="PZU265" s="29"/>
      <c r="PZV265" s="29"/>
      <c r="PZW265" s="29"/>
      <c r="PZX265" s="29"/>
      <c r="PZY265" s="29"/>
      <c r="PZZ265" s="29"/>
      <c r="QAA265" s="29"/>
      <c r="QAB265" s="29"/>
      <c r="QAC265" s="29"/>
      <c r="QAD265" s="29"/>
      <c r="QAE265" s="29"/>
      <c r="QAF265" s="29"/>
      <c r="QAG265" s="29"/>
      <c r="QAH265" s="29"/>
      <c r="QAI265" s="29"/>
      <c r="QAJ265" s="29"/>
      <c r="QAK265" s="29"/>
      <c r="QAL265" s="29"/>
      <c r="QAM265" s="29"/>
      <c r="QAN265" s="29"/>
      <c r="QAO265" s="29"/>
      <c r="QAP265" s="29"/>
      <c r="QAQ265" s="29"/>
      <c r="QAR265" s="29"/>
      <c r="QAS265" s="29"/>
      <c r="QAT265" s="29"/>
      <c r="QAU265" s="29"/>
      <c r="QAV265" s="29"/>
      <c r="QAW265" s="29"/>
      <c r="QAX265" s="29"/>
      <c r="QAY265" s="29"/>
      <c r="QAZ265" s="29"/>
      <c r="QBA265" s="29"/>
      <c r="QBB265" s="29"/>
      <c r="QBC265" s="29"/>
      <c r="QBD265" s="29"/>
      <c r="QBE265" s="29"/>
      <c r="QBF265" s="29"/>
      <c r="QBG265" s="29"/>
      <c r="QBH265" s="29"/>
      <c r="QBI265" s="29"/>
      <c r="QBJ265" s="29"/>
      <c r="QBK265" s="29"/>
      <c r="QBL265" s="29"/>
      <c r="QBM265" s="29"/>
      <c r="QBN265" s="29"/>
      <c r="QBO265" s="29"/>
      <c r="QBP265" s="29"/>
      <c r="QBQ265" s="29"/>
      <c r="QBR265" s="29"/>
      <c r="QBS265" s="29"/>
      <c r="QBT265" s="29"/>
      <c r="QBU265" s="29"/>
      <c r="QBV265" s="29"/>
      <c r="QBW265" s="29"/>
      <c r="QBX265" s="29"/>
      <c r="QBY265" s="29"/>
      <c r="QBZ265" s="29"/>
      <c r="QCA265" s="29"/>
      <c r="QCB265" s="29"/>
      <c r="QCC265" s="29"/>
      <c r="QCD265" s="29"/>
      <c r="QCE265" s="29"/>
      <c r="QCF265" s="29"/>
      <c r="QCG265" s="29"/>
      <c r="QCH265" s="29"/>
      <c r="QCI265" s="29"/>
      <c r="QCJ265" s="29"/>
      <c r="QCK265" s="29"/>
      <c r="QCL265" s="29"/>
      <c r="QCM265" s="29"/>
      <c r="QCN265" s="29"/>
      <c r="QCO265" s="29"/>
      <c r="QCP265" s="29"/>
      <c r="QCQ265" s="29"/>
      <c r="QCR265" s="29"/>
      <c r="QCS265" s="29"/>
      <c r="QCT265" s="29"/>
      <c r="QCU265" s="29"/>
      <c r="QCV265" s="29"/>
      <c r="QCW265" s="29"/>
      <c r="QCX265" s="29"/>
      <c r="QCY265" s="29"/>
      <c r="QCZ265" s="29"/>
      <c r="QDA265" s="29"/>
      <c r="QDB265" s="29"/>
      <c r="QDC265" s="29"/>
      <c r="QDD265" s="29"/>
      <c r="QDE265" s="29"/>
      <c r="QDF265" s="29"/>
      <c r="QDG265" s="29"/>
      <c r="QDH265" s="29"/>
      <c r="QDI265" s="29"/>
      <c r="QDJ265" s="29"/>
      <c r="QDK265" s="29"/>
      <c r="QDL265" s="29"/>
      <c r="QDM265" s="29"/>
      <c r="QDN265" s="29"/>
      <c r="QDO265" s="29"/>
      <c r="QDP265" s="29"/>
      <c r="QDQ265" s="29"/>
      <c r="QDR265" s="29"/>
      <c r="QDS265" s="29"/>
      <c r="QDT265" s="29"/>
      <c r="QDU265" s="29"/>
      <c r="QDV265" s="29"/>
      <c r="QDW265" s="29"/>
      <c r="QDX265" s="29"/>
      <c r="QDY265" s="29"/>
      <c r="QDZ265" s="29"/>
      <c r="QEA265" s="29"/>
      <c r="QEB265" s="29"/>
      <c r="QEC265" s="29"/>
      <c r="QED265" s="29"/>
      <c r="QEE265" s="29"/>
      <c r="QEF265" s="29"/>
      <c r="QEG265" s="29"/>
      <c r="QEH265" s="29"/>
      <c r="QEI265" s="29"/>
      <c r="QEJ265" s="29"/>
      <c r="QEK265" s="29"/>
      <c r="QEL265" s="29"/>
      <c r="QEM265" s="29"/>
      <c r="QEN265" s="29"/>
      <c r="QEO265" s="29"/>
      <c r="QEP265" s="29"/>
      <c r="QEQ265" s="29"/>
      <c r="QER265" s="29"/>
      <c r="QES265" s="29"/>
      <c r="QET265" s="29"/>
      <c r="QEU265" s="29"/>
      <c r="QEV265" s="29"/>
      <c r="QEW265" s="29"/>
      <c r="QEX265" s="29"/>
      <c r="QEY265" s="29"/>
      <c r="QEZ265" s="29"/>
      <c r="QFA265" s="29"/>
      <c r="QFB265" s="29"/>
      <c r="QFC265" s="29"/>
      <c r="QFD265" s="29"/>
      <c r="QFE265" s="29"/>
      <c r="QFF265" s="29"/>
      <c r="QFG265" s="29"/>
      <c r="QFH265" s="29"/>
      <c r="QFI265" s="29"/>
      <c r="QFJ265" s="29"/>
      <c r="QFK265" s="29"/>
      <c r="QFL265" s="29"/>
      <c r="QFM265" s="29"/>
      <c r="QFN265" s="29"/>
      <c r="QFO265" s="29"/>
      <c r="QFP265" s="29"/>
      <c r="QFQ265" s="29"/>
      <c r="QFR265" s="29"/>
      <c r="QFS265" s="29"/>
      <c r="QFT265" s="29"/>
      <c r="QFU265" s="29"/>
      <c r="QFV265" s="29"/>
      <c r="QFW265" s="29"/>
      <c r="QFX265" s="29"/>
      <c r="QFY265" s="29"/>
      <c r="QFZ265" s="29"/>
      <c r="QGA265" s="29"/>
      <c r="QGB265" s="29"/>
      <c r="QGC265" s="29"/>
      <c r="QGD265" s="29"/>
      <c r="QGE265" s="29"/>
      <c r="QGF265" s="29"/>
      <c r="QGG265" s="29"/>
      <c r="QGH265" s="29"/>
      <c r="QGI265" s="29"/>
      <c r="QGJ265" s="29"/>
      <c r="QGK265" s="29"/>
      <c r="QGL265" s="29"/>
      <c r="QGM265" s="29"/>
      <c r="QGN265" s="29"/>
      <c r="QGO265" s="29"/>
      <c r="QGP265" s="29"/>
      <c r="QGQ265" s="29"/>
      <c r="QGR265" s="29"/>
      <c r="QGS265" s="29"/>
      <c r="QGT265" s="29"/>
      <c r="QGU265" s="29"/>
      <c r="QGV265" s="29"/>
      <c r="QGW265" s="29"/>
      <c r="QGX265" s="29"/>
      <c r="QGY265" s="29"/>
      <c r="QGZ265" s="29"/>
      <c r="QHA265" s="29"/>
      <c r="QHB265" s="29"/>
      <c r="QHC265" s="29"/>
      <c r="QHD265" s="29"/>
      <c r="QHE265" s="29"/>
      <c r="QHF265" s="29"/>
      <c r="QHG265" s="29"/>
      <c r="QHH265" s="29"/>
      <c r="QHI265" s="29"/>
      <c r="QHJ265" s="29"/>
      <c r="QHK265" s="29"/>
      <c r="QHL265" s="29"/>
      <c r="QHM265" s="29"/>
      <c r="QHN265" s="29"/>
      <c r="QHO265" s="29"/>
      <c r="QHP265" s="29"/>
      <c r="QHQ265" s="29"/>
      <c r="QHR265" s="29"/>
      <c r="QHS265" s="29"/>
      <c r="QHT265" s="29"/>
      <c r="QHU265" s="29"/>
      <c r="QHV265" s="29"/>
      <c r="QHW265" s="29"/>
      <c r="QHX265" s="29"/>
      <c r="QHY265" s="29"/>
      <c r="QHZ265" s="29"/>
      <c r="QIA265" s="29"/>
      <c r="QIB265" s="29"/>
      <c r="QIC265" s="29"/>
      <c r="QID265" s="29"/>
      <c r="QIE265" s="29"/>
      <c r="QIF265" s="29"/>
      <c r="QIG265" s="29"/>
      <c r="QIH265" s="29"/>
      <c r="QII265" s="29"/>
      <c r="QIJ265" s="29"/>
      <c r="QIK265" s="29"/>
      <c r="QIL265" s="29"/>
      <c r="QIM265" s="29"/>
      <c r="QIN265" s="29"/>
      <c r="QIO265" s="29"/>
      <c r="QIP265" s="29"/>
      <c r="QIQ265" s="29"/>
      <c r="QIR265" s="29"/>
      <c r="QIS265" s="29"/>
      <c r="QIT265" s="29"/>
      <c r="QIU265" s="29"/>
      <c r="QIV265" s="29"/>
      <c r="QIW265" s="29"/>
      <c r="QIX265" s="29"/>
      <c r="QIY265" s="29"/>
      <c r="QIZ265" s="29"/>
      <c r="QJA265" s="29"/>
      <c r="QJB265" s="29"/>
      <c r="QJC265" s="29"/>
      <c r="QJD265" s="29"/>
      <c r="QJE265" s="29"/>
      <c r="QJF265" s="29"/>
      <c r="QJG265" s="29"/>
      <c r="QJH265" s="29"/>
      <c r="QJI265" s="29"/>
      <c r="QJJ265" s="29"/>
      <c r="QJK265" s="29"/>
      <c r="QJL265" s="29"/>
      <c r="QJM265" s="29"/>
      <c r="QJN265" s="29"/>
      <c r="QJO265" s="29"/>
      <c r="QJP265" s="29"/>
      <c r="QJQ265" s="29"/>
      <c r="QJR265" s="29"/>
      <c r="QJS265" s="29"/>
      <c r="QJT265" s="29"/>
      <c r="QJU265" s="29"/>
      <c r="QJV265" s="29"/>
      <c r="QJW265" s="29"/>
      <c r="QJX265" s="29"/>
      <c r="QJY265" s="29"/>
      <c r="QJZ265" s="29"/>
      <c r="QKA265" s="29"/>
      <c r="QKB265" s="29"/>
      <c r="QKC265" s="29"/>
      <c r="QKD265" s="29"/>
      <c r="QKE265" s="29"/>
      <c r="QKF265" s="29"/>
      <c r="QKG265" s="29"/>
      <c r="QKH265" s="29"/>
      <c r="QKI265" s="29"/>
      <c r="QKJ265" s="29"/>
      <c r="QKK265" s="29"/>
      <c r="QKL265" s="29"/>
      <c r="QKM265" s="29"/>
      <c r="QKN265" s="29"/>
      <c r="QKO265" s="29"/>
      <c r="QKP265" s="29"/>
      <c r="QKQ265" s="29"/>
      <c r="QKR265" s="29"/>
      <c r="QKS265" s="29"/>
      <c r="QKT265" s="29"/>
      <c r="QKU265" s="29"/>
      <c r="QKV265" s="29"/>
      <c r="QKW265" s="29"/>
      <c r="QKX265" s="29"/>
      <c r="QKY265" s="29"/>
      <c r="QKZ265" s="29"/>
      <c r="QLA265" s="29"/>
      <c r="QLB265" s="29"/>
      <c r="QLC265" s="29"/>
      <c r="QLD265" s="29"/>
      <c r="QLE265" s="29"/>
      <c r="QLF265" s="29"/>
      <c r="QLG265" s="29"/>
      <c r="QLH265" s="29"/>
      <c r="QLI265" s="29"/>
      <c r="QLJ265" s="29"/>
      <c r="QLK265" s="29"/>
      <c r="QLL265" s="29"/>
      <c r="QLM265" s="29"/>
      <c r="QLN265" s="29"/>
      <c r="QLO265" s="29"/>
      <c r="QLP265" s="29"/>
      <c r="QLQ265" s="29"/>
      <c r="QLR265" s="29"/>
      <c r="QLS265" s="29"/>
      <c r="QLT265" s="29"/>
      <c r="QLU265" s="29"/>
      <c r="QLV265" s="29"/>
      <c r="QLW265" s="29"/>
      <c r="QLX265" s="29"/>
      <c r="QLY265" s="29"/>
      <c r="QLZ265" s="29"/>
      <c r="QMA265" s="29"/>
      <c r="QMB265" s="29"/>
      <c r="QMC265" s="29"/>
      <c r="QMD265" s="29"/>
      <c r="QME265" s="29"/>
      <c r="QMF265" s="29"/>
      <c r="QMG265" s="29"/>
      <c r="QMH265" s="29"/>
      <c r="QMI265" s="29"/>
      <c r="QMJ265" s="29"/>
      <c r="QMK265" s="29"/>
      <c r="QML265" s="29"/>
      <c r="QMM265" s="29"/>
      <c r="QMN265" s="29"/>
      <c r="QMO265" s="29"/>
      <c r="QMP265" s="29"/>
      <c r="QMQ265" s="29"/>
      <c r="QMR265" s="29"/>
      <c r="QMS265" s="29"/>
      <c r="QMT265" s="29"/>
      <c r="QMU265" s="29"/>
      <c r="QMV265" s="29"/>
      <c r="QMW265" s="29"/>
      <c r="QMX265" s="29"/>
      <c r="QMY265" s="29"/>
      <c r="QMZ265" s="29"/>
      <c r="QNA265" s="29"/>
      <c r="QNB265" s="29"/>
      <c r="QNC265" s="29"/>
      <c r="QND265" s="29"/>
      <c r="QNE265" s="29"/>
      <c r="QNF265" s="29"/>
      <c r="QNG265" s="29"/>
      <c r="QNH265" s="29"/>
      <c r="QNI265" s="29"/>
      <c r="QNJ265" s="29"/>
      <c r="QNK265" s="29"/>
      <c r="QNL265" s="29"/>
      <c r="QNM265" s="29"/>
      <c r="QNN265" s="29"/>
      <c r="QNO265" s="29"/>
      <c r="QNP265" s="29"/>
      <c r="QNQ265" s="29"/>
      <c r="QNR265" s="29"/>
      <c r="QNS265" s="29"/>
      <c r="QNT265" s="29"/>
      <c r="QNU265" s="29"/>
      <c r="QNV265" s="29"/>
      <c r="QNW265" s="29"/>
      <c r="QNX265" s="29"/>
      <c r="QNY265" s="29"/>
      <c r="QNZ265" s="29"/>
      <c r="QOA265" s="29"/>
      <c r="QOB265" s="29"/>
      <c r="QOC265" s="29"/>
      <c r="QOD265" s="29"/>
      <c r="QOE265" s="29"/>
      <c r="QOF265" s="29"/>
      <c r="QOG265" s="29"/>
      <c r="QOH265" s="29"/>
      <c r="QOI265" s="29"/>
      <c r="QOJ265" s="29"/>
      <c r="QOK265" s="29"/>
      <c r="QOL265" s="29"/>
      <c r="QOM265" s="29"/>
      <c r="QON265" s="29"/>
      <c r="QOO265" s="29"/>
      <c r="QOP265" s="29"/>
      <c r="QOQ265" s="29"/>
      <c r="QOR265" s="29"/>
      <c r="QOS265" s="29"/>
      <c r="QOT265" s="29"/>
      <c r="QOU265" s="29"/>
      <c r="QOV265" s="29"/>
      <c r="QOW265" s="29"/>
      <c r="QOX265" s="29"/>
      <c r="QOY265" s="29"/>
      <c r="QOZ265" s="29"/>
      <c r="QPA265" s="29"/>
      <c r="QPB265" s="29"/>
      <c r="QPC265" s="29"/>
      <c r="QPD265" s="29"/>
      <c r="QPE265" s="29"/>
      <c r="QPF265" s="29"/>
      <c r="QPG265" s="29"/>
      <c r="QPH265" s="29"/>
      <c r="QPI265" s="29"/>
      <c r="QPJ265" s="29"/>
      <c r="QPK265" s="29"/>
      <c r="QPL265" s="29"/>
      <c r="QPM265" s="29"/>
      <c r="QPN265" s="29"/>
      <c r="QPO265" s="29"/>
      <c r="QPP265" s="29"/>
      <c r="QPQ265" s="29"/>
      <c r="QPR265" s="29"/>
      <c r="QPS265" s="29"/>
      <c r="QPT265" s="29"/>
      <c r="QPU265" s="29"/>
      <c r="QPV265" s="29"/>
      <c r="QPW265" s="29"/>
      <c r="QPX265" s="29"/>
      <c r="QPY265" s="29"/>
      <c r="QPZ265" s="29"/>
      <c r="QQA265" s="29"/>
      <c r="QQB265" s="29"/>
      <c r="QQC265" s="29"/>
      <c r="QQD265" s="29"/>
      <c r="QQE265" s="29"/>
      <c r="QQF265" s="29"/>
      <c r="QQG265" s="29"/>
      <c r="QQH265" s="29"/>
      <c r="QQI265" s="29"/>
      <c r="QQJ265" s="29"/>
      <c r="QQK265" s="29"/>
      <c r="QQL265" s="29"/>
      <c r="QQM265" s="29"/>
      <c r="QQN265" s="29"/>
      <c r="QQO265" s="29"/>
      <c r="QQP265" s="29"/>
      <c r="QQQ265" s="29"/>
      <c r="QQR265" s="29"/>
      <c r="QQS265" s="29"/>
      <c r="QQT265" s="29"/>
      <c r="QQU265" s="29"/>
      <c r="QQV265" s="29"/>
      <c r="QQW265" s="29"/>
      <c r="QQX265" s="29"/>
      <c r="QQY265" s="29"/>
      <c r="QQZ265" s="29"/>
      <c r="QRA265" s="29"/>
      <c r="QRB265" s="29"/>
      <c r="QRC265" s="29"/>
      <c r="QRD265" s="29"/>
      <c r="QRE265" s="29"/>
      <c r="QRF265" s="29"/>
      <c r="QRG265" s="29"/>
      <c r="QRH265" s="29"/>
      <c r="QRI265" s="29"/>
      <c r="QRJ265" s="29"/>
      <c r="QRK265" s="29"/>
      <c r="QRL265" s="29"/>
      <c r="QRM265" s="29"/>
      <c r="QRN265" s="29"/>
      <c r="QRO265" s="29"/>
      <c r="QRP265" s="29"/>
      <c r="QRQ265" s="29"/>
      <c r="QRR265" s="29"/>
      <c r="QRS265" s="29"/>
      <c r="QRT265" s="29"/>
      <c r="QRU265" s="29"/>
      <c r="QRV265" s="29"/>
      <c r="QRW265" s="29"/>
      <c r="QRX265" s="29"/>
      <c r="QRY265" s="29"/>
      <c r="QRZ265" s="29"/>
      <c r="QSA265" s="29"/>
      <c r="QSB265" s="29"/>
      <c r="QSC265" s="29"/>
      <c r="QSD265" s="29"/>
      <c r="QSE265" s="29"/>
      <c r="QSF265" s="29"/>
      <c r="QSG265" s="29"/>
      <c r="QSH265" s="29"/>
      <c r="QSI265" s="29"/>
      <c r="QSJ265" s="29"/>
      <c r="QSK265" s="29"/>
      <c r="QSL265" s="29"/>
      <c r="QSM265" s="29"/>
      <c r="QSN265" s="29"/>
      <c r="QSO265" s="29"/>
      <c r="QSP265" s="29"/>
      <c r="QSQ265" s="29"/>
      <c r="QSR265" s="29"/>
      <c r="QSS265" s="29"/>
      <c r="QST265" s="29"/>
      <c r="QSU265" s="29"/>
      <c r="QSV265" s="29"/>
      <c r="QSW265" s="29"/>
      <c r="QSX265" s="29"/>
      <c r="QSY265" s="29"/>
      <c r="QSZ265" s="29"/>
      <c r="QTA265" s="29"/>
      <c r="QTB265" s="29"/>
      <c r="QTC265" s="29"/>
      <c r="QTD265" s="29"/>
      <c r="QTE265" s="29"/>
      <c r="QTF265" s="29"/>
      <c r="QTG265" s="29"/>
      <c r="QTH265" s="29"/>
      <c r="QTI265" s="29"/>
      <c r="QTJ265" s="29"/>
      <c r="QTK265" s="29"/>
      <c r="QTL265" s="29"/>
      <c r="QTM265" s="29"/>
      <c r="QTN265" s="29"/>
      <c r="QTO265" s="29"/>
      <c r="QTP265" s="29"/>
      <c r="QTQ265" s="29"/>
      <c r="QTR265" s="29"/>
      <c r="QTS265" s="29"/>
      <c r="QTT265" s="29"/>
      <c r="QTU265" s="29"/>
      <c r="QTV265" s="29"/>
      <c r="QTW265" s="29"/>
      <c r="QTX265" s="29"/>
      <c r="QTY265" s="29"/>
      <c r="QTZ265" s="29"/>
      <c r="QUA265" s="29"/>
      <c r="QUB265" s="29"/>
      <c r="QUC265" s="29"/>
      <c r="QUD265" s="29"/>
      <c r="QUE265" s="29"/>
      <c r="QUF265" s="29"/>
      <c r="QUG265" s="29"/>
      <c r="QUH265" s="29"/>
      <c r="QUI265" s="29"/>
      <c r="QUJ265" s="29"/>
      <c r="QUK265" s="29"/>
      <c r="QUL265" s="29"/>
      <c r="QUM265" s="29"/>
      <c r="QUN265" s="29"/>
      <c r="QUO265" s="29"/>
      <c r="QUP265" s="29"/>
      <c r="QUQ265" s="29"/>
      <c r="QUR265" s="29"/>
      <c r="QUS265" s="29"/>
      <c r="QUT265" s="29"/>
      <c r="QUU265" s="29"/>
      <c r="QUV265" s="29"/>
      <c r="QUW265" s="29"/>
      <c r="QUX265" s="29"/>
      <c r="QUY265" s="29"/>
      <c r="QUZ265" s="29"/>
      <c r="QVA265" s="29"/>
      <c r="QVB265" s="29"/>
      <c r="QVC265" s="29"/>
      <c r="QVD265" s="29"/>
      <c r="QVE265" s="29"/>
      <c r="QVF265" s="29"/>
      <c r="QVG265" s="29"/>
      <c r="QVH265" s="29"/>
      <c r="QVI265" s="29"/>
      <c r="QVJ265" s="29"/>
      <c r="QVK265" s="29"/>
      <c r="QVL265" s="29"/>
      <c r="QVM265" s="29"/>
      <c r="QVN265" s="29"/>
      <c r="QVO265" s="29"/>
      <c r="QVP265" s="29"/>
      <c r="QVQ265" s="29"/>
      <c r="QVR265" s="29"/>
      <c r="QVS265" s="29"/>
      <c r="QVT265" s="29"/>
      <c r="QVU265" s="29"/>
      <c r="QVV265" s="29"/>
      <c r="QVW265" s="29"/>
      <c r="QVX265" s="29"/>
      <c r="QVY265" s="29"/>
      <c r="QVZ265" s="29"/>
      <c r="QWA265" s="29"/>
      <c r="QWB265" s="29"/>
      <c r="QWC265" s="29"/>
      <c r="QWD265" s="29"/>
      <c r="QWE265" s="29"/>
      <c r="QWF265" s="29"/>
      <c r="QWG265" s="29"/>
      <c r="QWH265" s="29"/>
      <c r="QWI265" s="29"/>
      <c r="QWJ265" s="29"/>
      <c r="QWK265" s="29"/>
      <c r="QWL265" s="29"/>
      <c r="QWM265" s="29"/>
      <c r="QWN265" s="29"/>
      <c r="QWO265" s="29"/>
      <c r="QWP265" s="29"/>
      <c r="QWQ265" s="29"/>
      <c r="QWR265" s="29"/>
      <c r="QWS265" s="29"/>
      <c r="QWT265" s="29"/>
      <c r="QWU265" s="29"/>
      <c r="QWV265" s="29"/>
      <c r="QWW265" s="29"/>
      <c r="QWX265" s="29"/>
      <c r="QWY265" s="29"/>
      <c r="QWZ265" s="29"/>
      <c r="QXA265" s="29"/>
      <c r="QXB265" s="29"/>
      <c r="QXC265" s="29"/>
      <c r="QXD265" s="29"/>
      <c r="QXE265" s="29"/>
      <c r="QXF265" s="29"/>
      <c r="QXG265" s="29"/>
      <c r="QXH265" s="29"/>
      <c r="QXI265" s="29"/>
      <c r="QXJ265" s="29"/>
      <c r="QXK265" s="29"/>
      <c r="QXL265" s="29"/>
      <c r="QXM265" s="29"/>
      <c r="QXN265" s="29"/>
      <c r="QXO265" s="29"/>
      <c r="QXP265" s="29"/>
      <c r="QXQ265" s="29"/>
      <c r="QXR265" s="29"/>
      <c r="QXS265" s="29"/>
      <c r="QXT265" s="29"/>
      <c r="QXU265" s="29"/>
      <c r="QXV265" s="29"/>
      <c r="QXW265" s="29"/>
      <c r="QXX265" s="29"/>
      <c r="QXY265" s="29"/>
      <c r="QXZ265" s="29"/>
      <c r="QYA265" s="29"/>
      <c r="QYB265" s="29"/>
      <c r="QYC265" s="29"/>
      <c r="QYD265" s="29"/>
      <c r="QYE265" s="29"/>
      <c r="QYF265" s="29"/>
      <c r="QYG265" s="29"/>
      <c r="QYH265" s="29"/>
      <c r="QYI265" s="29"/>
      <c r="QYJ265" s="29"/>
      <c r="QYK265" s="29"/>
      <c r="QYL265" s="29"/>
      <c r="QYM265" s="29"/>
      <c r="QYN265" s="29"/>
      <c r="QYO265" s="29"/>
      <c r="QYP265" s="29"/>
      <c r="QYQ265" s="29"/>
      <c r="QYR265" s="29"/>
      <c r="QYS265" s="29"/>
      <c r="QYT265" s="29"/>
      <c r="QYU265" s="29"/>
      <c r="QYV265" s="29"/>
      <c r="QYW265" s="29"/>
      <c r="QYX265" s="29"/>
      <c r="QYY265" s="29"/>
      <c r="QYZ265" s="29"/>
      <c r="QZA265" s="29"/>
      <c r="QZB265" s="29"/>
      <c r="QZC265" s="29"/>
      <c r="QZD265" s="29"/>
      <c r="QZE265" s="29"/>
      <c r="QZF265" s="29"/>
      <c r="QZG265" s="29"/>
      <c r="QZH265" s="29"/>
      <c r="QZI265" s="29"/>
      <c r="QZJ265" s="29"/>
      <c r="QZK265" s="29"/>
      <c r="QZL265" s="29"/>
      <c r="QZM265" s="29"/>
      <c r="QZN265" s="29"/>
      <c r="QZO265" s="29"/>
      <c r="QZP265" s="29"/>
      <c r="QZQ265" s="29"/>
      <c r="QZR265" s="29"/>
      <c r="QZS265" s="29"/>
      <c r="QZT265" s="29"/>
      <c r="QZU265" s="29"/>
      <c r="QZV265" s="29"/>
      <c r="QZW265" s="29"/>
      <c r="QZX265" s="29"/>
      <c r="QZY265" s="29"/>
      <c r="QZZ265" s="29"/>
      <c r="RAA265" s="29"/>
      <c r="RAB265" s="29"/>
      <c r="RAC265" s="29"/>
      <c r="RAD265" s="29"/>
      <c r="RAE265" s="29"/>
      <c r="RAF265" s="29"/>
      <c r="RAG265" s="29"/>
      <c r="RAH265" s="29"/>
      <c r="RAI265" s="29"/>
      <c r="RAJ265" s="29"/>
      <c r="RAK265" s="29"/>
      <c r="RAL265" s="29"/>
      <c r="RAM265" s="29"/>
      <c r="RAN265" s="29"/>
      <c r="RAO265" s="29"/>
      <c r="RAP265" s="29"/>
      <c r="RAQ265" s="29"/>
      <c r="RAR265" s="29"/>
      <c r="RAS265" s="29"/>
      <c r="RAT265" s="29"/>
      <c r="RAU265" s="29"/>
      <c r="RAV265" s="29"/>
      <c r="RAW265" s="29"/>
      <c r="RAX265" s="29"/>
      <c r="RAY265" s="29"/>
      <c r="RAZ265" s="29"/>
      <c r="RBA265" s="29"/>
      <c r="RBB265" s="29"/>
      <c r="RBC265" s="29"/>
      <c r="RBD265" s="29"/>
      <c r="RBE265" s="29"/>
      <c r="RBF265" s="29"/>
      <c r="RBG265" s="29"/>
      <c r="RBH265" s="29"/>
      <c r="RBI265" s="29"/>
      <c r="RBJ265" s="29"/>
      <c r="RBK265" s="29"/>
      <c r="RBL265" s="29"/>
      <c r="RBM265" s="29"/>
      <c r="RBN265" s="29"/>
      <c r="RBO265" s="29"/>
      <c r="RBP265" s="29"/>
      <c r="RBQ265" s="29"/>
      <c r="RBR265" s="29"/>
      <c r="RBS265" s="29"/>
      <c r="RBT265" s="29"/>
      <c r="RBU265" s="29"/>
      <c r="RBV265" s="29"/>
      <c r="RBW265" s="29"/>
      <c r="RBX265" s="29"/>
      <c r="RBY265" s="29"/>
      <c r="RBZ265" s="29"/>
      <c r="RCA265" s="29"/>
      <c r="RCB265" s="29"/>
      <c r="RCC265" s="29"/>
      <c r="RCD265" s="29"/>
      <c r="RCE265" s="29"/>
      <c r="RCF265" s="29"/>
      <c r="RCG265" s="29"/>
      <c r="RCH265" s="29"/>
      <c r="RCI265" s="29"/>
      <c r="RCJ265" s="29"/>
      <c r="RCK265" s="29"/>
      <c r="RCL265" s="29"/>
      <c r="RCM265" s="29"/>
      <c r="RCN265" s="29"/>
      <c r="RCO265" s="29"/>
      <c r="RCP265" s="29"/>
      <c r="RCQ265" s="29"/>
      <c r="RCR265" s="29"/>
      <c r="RCS265" s="29"/>
      <c r="RCT265" s="29"/>
      <c r="RCU265" s="29"/>
      <c r="RCV265" s="29"/>
      <c r="RCW265" s="29"/>
      <c r="RCX265" s="29"/>
      <c r="RCY265" s="29"/>
      <c r="RCZ265" s="29"/>
      <c r="RDA265" s="29"/>
      <c r="RDB265" s="29"/>
      <c r="RDC265" s="29"/>
      <c r="RDD265" s="29"/>
      <c r="RDE265" s="29"/>
      <c r="RDF265" s="29"/>
      <c r="RDG265" s="29"/>
      <c r="RDH265" s="29"/>
      <c r="RDI265" s="29"/>
      <c r="RDJ265" s="29"/>
      <c r="RDK265" s="29"/>
      <c r="RDL265" s="29"/>
      <c r="RDM265" s="29"/>
      <c r="RDN265" s="29"/>
      <c r="RDO265" s="29"/>
      <c r="RDP265" s="29"/>
      <c r="RDQ265" s="29"/>
      <c r="RDR265" s="29"/>
      <c r="RDS265" s="29"/>
      <c r="RDT265" s="29"/>
      <c r="RDU265" s="29"/>
      <c r="RDV265" s="29"/>
      <c r="RDW265" s="29"/>
      <c r="RDX265" s="29"/>
      <c r="RDY265" s="29"/>
      <c r="RDZ265" s="29"/>
      <c r="REA265" s="29"/>
      <c r="REB265" s="29"/>
      <c r="REC265" s="29"/>
      <c r="RED265" s="29"/>
      <c r="REE265" s="29"/>
      <c r="REF265" s="29"/>
      <c r="REG265" s="29"/>
      <c r="REH265" s="29"/>
      <c r="REI265" s="29"/>
      <c r="REJ265" s="29"/>
      <c r="REK265" s="29"/>
      <c r="REL265" s="29"/>
      <c r="REM265" s="29"/>
      <c r="REN265" s="29"/>
      <c r="REO265" s="29"/>
      <c r="REP265" s="29"/>
      <c r="REQ265" s="29"/>
      <c r="RER265" s="29"/>
      <c r="RES265" s="29"/>
      <c r="RET265" s="29"/>
      <c r="REU265" s="29"/>
      <c r="REV265" s="29"/>
      <c r="REW265" s="29"/>
      <c r="REX265" s="29"/>
      <c r="REY265" s="29"/>
      <c r="REZ265" s="29"/>
      <c r="RFA265" s="29"/>
      <c r="RFB265" s="29"/>
      <c r="RFC265" s="29"/>
      <c r="RFD265" s="29"/>
      <c r="RFE265" s="29"/>
      <c r="RFF265" s="29"/>
      <c r="RFG265" s="29"/>
      <c r="RFH265" s="29"/>
      <c r="RFI265" s="29"/>
      <c r="RFJ265" s="29"/>
      <c r="RFK265" s="29"/>
      <c r="RFL265" s="29"/>
      <c r="RFM265" s="29"/>
      <c r="RFN265" s="29"/>
      <c r="RFO265" s="29"/>
      <c r="RFP265" s="29"/>
      <c r="RFQ265" s="29"/>
      <c r="RFR265" s="29"/>
      <c r="RFS265" s="29"/>
      <c r="RFT265" s="29"/>
      <c r="RFU265" s="29"/>
      <c r="RFV265" s="29"/>
      <c r="RFW265" s="29"/>
      <c r="RFX265" s="29"/>
      <c r="RFY265" s="29"/>
      <c r="RFZ265" s="29"/>
      <c r="RGA265" s="29"/>
      <c r="RGB265" s="29"/>
      <c r="RGC265" s="29"/>
      <c r="RGD265" s="29"/>
      <c r="RGE265" s="29"/>
      <c r="RGF265" s="29"/>
      <c r="RGG265" s="29"/>
      <c r="RGH265" s="29"/>
      <c r="RGI265" s="29"/>
      <c r="RGJ265" s="29"/>
      <c r="RGK265" s="29"/>
      <c r="RGL265" s="29"/>
      <c r="RGM265" s="29"/>
      <c r="RGN265" s="29"/>
      <c r="RGO265" s="29"/>
      <c r="RGP265" s="29"/>
      <c r="RGQ265" s="29"/>
      <c r="RGR265" s="29"/>
      <c r="RGS265" s="29"/>
      <c r="RGT265" s="29"/>
      <c r="RGU265" s="29"/>
      <c r="RGV265" s="29"/>
      <c r="RGW265" s="29"/>
      <c r="RGX265" s="29"/>
      <c r="RGY265" s="29"/>
      <c r="RGZ265" s="29"/>
      <c r="RHA265" s="29"/>
      <c r="RHB265" s="29"/>
      <c r="RHC265" s="29"/>
      <c r="RHD265" s="29"/>
      <c r="RHE265" s="29"/>
      <c r="RHF265" s="29"/>
      <c r="RHG265" s="29"/>
      <c r="RHH265" s="29"/>
      <c r="RHI265" s="29"/>
      <c r="RHJ265" s="29"/>
      <c r="RHK265" s="29"/>
      <c r="RHL265" s="29"/>
      <c r="RHM265" s="29"/>
      <c r="RHN265" s="29"/>
      <c r="RHO265" s="29"/>
      <c r="RHP265" s="29"/>
      <c r="RHQ265" s="29"/>
      <c r="RHR265" s="29"/>
      <c r="RHS265" s="29"/>
      <c r="RHT265" s="29"/>
      <c r="RHU265" s="29"/>
      <c r="RHV265" s="29"/>
      <c r="RHW265" s="29"/>
      <c r="RHX265" s="29"/>
      <c r="RHY265" s="29"/>
      <c r="RHZ265" s="29"/>
      <c r="RIA265" s="29"/>
      <c r="RIB265" s="29"/>
      <c r="RIC265" s="29"/>
      <c r="RID265" s="29"/>
      <c r="RIE265" s="29"/>
      <c r="RIF265" s="29"/>
      <c r="RIG265" s="29"/>
      <c r="RIH265" s="29"/>
      <c r="RII265" s="29"/>
      <c r="RIJ265" s="29"/>
      <c r="RIK265" s="29"/>
      <c r="RIL265" s="29"/>
      <c r="RIM265" s="29"/>
      <c r="RIN265" s="29"/>
      <c r="RIO265" s="29"/>
      <c r="RIP265" s="29"/>
      <c r="RIQ265" s="29"/>
      <c r="RIR265" s="29"/>
      <c r="RIS265" s="29"/>
      <c r="RIT265" s="29"/>
      <c r="RIU265" s="29"/>
      <c r="RIV265" s="29"/>
      <c r="RIW265" s="29"/>
      <c r="RIX265" s="29"/>
      <c r="RIY265" s="29"/>
      <c r="RIZ265" s="29"/>
      <c r="RJA265" s="29"/>
      <c r="RJB265" s="29"/>
      <c r="RJC265" s="29"/>
      <c r="RJD265" s="29"/>
      <c r="RJE265" s="29"/>
      <c r="RJF265" s="29"/>
      <c r="RJG265" s="29"/>
      <c r="RJH265" s="29"/>
      <c r="RJI265" s="29"/>
      <c r="RJJ265" s="29"/>
      <c r="RJK265" s="29"/>
      <c r="RJL265" s="29"/>
      <c r="RJM265" s="29"/>
      <c r="RJN265" s="29"/>
      <c r="RJO265" s="29"/>
      <c r="RJP265" s="29"/>
      <c r="RJQ265" s="29"/>
      <c r="RJR265" s="29"/>
      <c r="RJS265" s="29"/>
      <c r="RJT265" s="29"/>
      <c r="RJU265" s="29"/>
      <c r="RJV265" s="29"/>
      <c r="RJW265" s="29"/>
      <c r="RJX265" s="29"/>
      <c r="RJY265" s="29"/>
      <c r="RJZ265" s="29"/>
      <c r="RKA265" s="29"/>
      <c r="RKB265" s="29"/>
      <c r="RKC265" s="29"/>
      <c r="RKD265" s="29"/>
      <c r="RKE265" s="29"/>
      <c r="RKF265" s="29"/>
      <c r="RKG265" s="29"/>
      <c r="RKH265" s="29"/>
      <c r="RKI265" s="29"/>
      <c r="RKJ265" s="29"/>
      <c r="RKK265" s="29"/>
      <c r="RKL265" s="29"/>
      <c r="RKM265" s="29"/>
      <c r="RKN265" s="29"/>
      <c r="RKO265" s="29"/>
      <c r="RKP265" s="29"/>
      <c r="RKQ265" s="29"/>
      <c r="RKR265" s="29"/>
      <c r="RKS265" s="29"/>
      <c r="RKT265" s="29"/>
      <c r="RKU265" s="29"/>
      <c r="RKV265" s="29"/>
      <c r="RKW265" s="29"/>
      <c r="RKX265" s="29"/>
      <c r="RKY265" s="29"/>
      <c r="RKZ265" s="29"/>
      <c r="RLA265" s="29"/>
      <c r="RLB265" s="29"/>
      <c r="RLC265" s="29"/>
      <c r="RLD265" s="29"/>
      <c r="RLE265" s="29"/>
      <c r="RLF265" s="29"/>
      <c r="RLG265" s="29"/>
      <c r="RLH265" s="29"/>
      <c r="RLI265" s="29"/>
      <c r="RLJ265" s="29"/>
      <c r="RLK265" s="29"/>
      <c r="RLL265" s="29"/>
      <c r="RLM265" s="29"/>
      <c r="RLN265" s="29"/>
      <c r="RLO265" s="29"/>
      <c r="RLP265" s="29"/>
      <c r="RLQ265" s="29"/>
      <c r="RLR265" s="29"/>
      <c r="RLS265" s="29"/>
      <c r="RLT265" s="29"/>
      <c r="RLU265" s="29"/>
      <c r="RLV265" s="29"/>
      <c r="RLW265" s="29"/>
      <c r="RLX265" s="29"/>
      <c r="RLY265" s="29"/>
      <c r="RLZ265" s="29"/>
      <c r="RMA265" s="29"/>
      <c r="RMB265" s="29"/>
      <c r="RMC265" s="29"/>
      <c r="RMD265" s="29"/>
      <c r="RME265" s="29"/>
      <c r="RMF265" s="29"/>
      <c r="RMG265" s="29"/>
      <c r="RMH265" s="29"/>
      <c r="RMI265" s="29"/>
      <c r="RMJ265" s="29"/>
      <c r="RMK265" s="29"/>
      <c r="RML265" s="29"/>
      <c r="RMM265" s="29"/>
      <c r="RMN265" s="29"/>
      <c r="RMO265" s="29"/>
      <c r="RMP265" s="29"/>
      <c r="RMQ265" s="29"/>
      <c r="RMR265" s="29"/>
      <c r="RMS265" s="29"/>
      <c r="RMT265" s="29"/>
      <c r="RMU265" s="29"/>
      <c r="RMV265" s="29"/>
      <c r="RMW265" s="29"/>
      <c r="RMX265" s="29"/>
      <c r="RMY265" s="29"/>
      <c r="RMZ265" s="29"/>
      <c r="RNA265" s="29"/>
      <c r="RNB265" s="29"/>
      <c r="RNC265" s="29"/>
      <c r="RND265" s="29"/>
      <c r="RNE265" s="29"/>
      <c r="RNF265" s="29"/>
      <c r="RNG265" s="29"/>
      <c r="RNH265" s="29"/>
      <c r="RNI265" s="29"/>
      <c r="RNJ265" s="29"/>
      <c r="RNK265" s="29"/>
      <c r="RNL265" s="29"/>
      <c r="RNM265" s="29"/>
      <c r="RNN265" s="29"/>
      <c r="RNO265" s="29"/>
      <c r="RNP265" s="29"/>
      <c r="RNQ265" s="29"/>
      <c r="RNR265" s="29"/>
      <c r="RNS265" s="29"/>
      <c r="RNT265" s="29"/>
      <c r="RNU265" s="29"/>
      <c r="RNV265" s="29"/>
      <c r="RNW265" s="29"/>
      <c r="RNX265" s="29"/>
      <c r="RNY265" s="29"/>
      <c r="RNZ265" s="29"/>
      <c r="ROA265" s="29"/>
      <c r="ROB265" s="29"/>
      <c r="ROC265" s="29"/>
      <c r="ROD265" s="29"/>
      <c r="ROE265" s="29"/>
      <c r="ROF265" s="29"/>
      <c r="ROG265" s="29"/>
      <c r="ROH265" s="29"/>
      <c r="ROI265" s="29"/>
      <c r="ROJ265" s="29"/>
      <c r="ROK265" s="29"/>
      <c r="ROL265" s="29"/>
      <c r="ROM265" s="29"/>
      <c r="RON265" s="29"/>
      <c r="ROO265" s="29"/>
      <c r="ROP265" s="29"/>
      <c r="ROQ265" s="29"/>
      <c r="ROR265" s="29"/>
      <c r="ROS265" s="29"/>
      <c r="ROT265" s="29"/>
      <c r="ROU265" s="29"/>
      <c r="ROV265" s="29"/>
      <c r="ROW265" s="29"/>
      <c r="ROX265" s="29"/>
      <c r="ROY265" s="29"/>
      <c r="ROZ265" s="29"/>
      <c r="RPA265" s="29"/>
      <c r="RPB265" s="29"/>
      <c r="RPC265" s="29"/>
      <c r="RPD265" s="29"/>
      <c r="RPE265" s="29"/>
      <c r="RPF265" s="29"/>
      <c r="RPG265" s="29"/>
      <c r="RPH265" s="29"/>
      <c r="RPI265" s="29"/>
      <c r="RPJ265" s="29"/>
      <c r="RPK265" s="29"/>
      <c r="RPL265" s="29"/>
      <c r="RPM265" s="29"/>
      <c r="RPN265" s="29"/>
      <c r="RPO265" s="29"/>
      <c r="RPP265" s="29"/>
      <c r="RPQ265" s="29"/>
      <c r="RPR265" s="29"/>
      <c r="RPS265" s="29"/>
      <c r="RPT265" s="29"/>
      <c r="RPU265" s="29"/>
      <c r="RPV265" s="29"/>
      <c r="RPW265" s="29"/>
      <c r="RPX265" s="29"/>
      <c r="RPY265" s="29"/>
      <c r="RPZ265" s="29"/>
      <c r="RQA265" s="29"/>
      <c r="RQB265" s="29"/>
      <c r="RQC265" s="29"/>
      <c r="RQD265" s="29"/>
      <c r="RQE265" s="29"/>
      <c r="RQF265" s="29"/>
      <c r="RQG265" s="29"/>
      <c r="RQH265" s="29"/>
      <c r="RQI265" s="29"/>
      <c r="RQJ265" s="29"/>
      <c r="RQK265" s="29"/>
      <c r="RQL265" s="29"/>
      <c r="RQM265" s="29"/>
      <c r="RQN265" s="29"/>
      <c r="RQO265" s="29"/>
      <c r="RQP265" s="29"/>
      <c r="RQQ265" s="29"/>
      <c r="RQR265" s="29"/>
      <c r="RQS265" s="29"/>
      <c r="RQT265" s="29"/>
      <c r="RQU265" s="29"/>
      <c r="RQV265" s="29"/>
      <c r="RQW265" s="29"/>
      <c r="RQX265" s="29"/>
      <c r="RQY265" s="29"/>
      <c r="RQZ265" s="29"/>
      <c r="RRA265" s="29"/>
      <c r="RRB265" s="29"/>
      <c r="RRC265" s="29"/>
      <c r="RRD265" s="29"/>
      <c r="RRE265" s="29"/>
      <c r="RRF265" s="29"/>
      <c r="RRG265" s="29"/>
      <c r="RRH265" s="29"/>
      <c r="RRI265" s="29"/>
      <c r="RRJ265" s="29"/>
      <c r="RRK265" s="29"/>
      <c r="RRL265" s="29"/>
      <c r="RRM265" s="29"/>
      <c r="RRN265" s="29"/>
      <c r="RRO265" s="29"/>
      <c r="RRP265" s="29"/>
      <c r="RRQ265" s="29"/>
      <c r="RRR265" s="29"/>
      <c r="RRS265" s="29"/>
      <c r="RRT265" s="29"/>
      <c r="RRU265" s="29"/>
      <c r="RRV265" s="29"/>
      <c r="RRW265" s="29"/>
      <c r="RRX265" s="29"/>
      <c r="RRY265" s="29"/>
      <c r="RRZ265" s="29"/>
      <c r="RSA265" s="29"/>
      <c r="RSB265" s="29"/>
      <c r="RSC265" s="29"/>
      <c r="RSD265" s="29"/>
      <c r="RSE265" s="29"/>
      <c r="RSF265" s="29"/>
      <c r="RSG265" s="29"/>
      <c r="RSH265" s="29"/>
      <c r="RSI265" s="29"/>
      <c r="RSJ265" s="29"/>
      <c r="RSK265" s="29"/>
      <c r="RSL265" s="29"/>
      <c r="RSM265" s="29"/>
      <c r="RSN265" s="29"/>
      <c r="RSO265" s="29"/>
      <c r="RSP265" s="29"/>
      <c r="RSQ265" s="29"/>
      <c r="RSR265" s="29"/>
      <c r="RSS265" s="29"/>
      <c r="RST265" s="29"/>
      <c r="RSU265" s="29"/>
      <c r="RSV265" s="29"/>
      <c r="RSW265" s="29"/>
      <c r="RSX265" s="29"/>
      <c r="RSY265" s="29"/>
      <c r="RSZ265" s="29"/>
      <c r="RTA265" s="29"/>
      <c r="RTB265" s="29"/>
      <c r="RTC265" s="29"/>
      <c r="RTD265" s="29"/>
      <c r="RTE265" s="29"/>
      <c r="RTF265" s="29"/>
      <c r="RTG265" s="29"/>
      <c r="RTH265" s="29"/>
      <c r="RTI265" s="29"/>
      <c r="RTJ265" s="29"/>
      <c r="RTK265" s="29"/>
      <c r="RTL265" s="29"/>
      <c r="RTM265" s="29"/>
      <c r="RTN265" s="29"/>
      <c r="RTO265" s="29"/>
      <c r="RTP265" s="29"/>
      <c r="RTQ265" s="29"/>
      <c r="RTR265" s="29"/>
      <c r="RTS265" s="29"/>
      <c r="RTT265" s="29"/>
      <c r="RTU265" s="29"/>
      <c r="RTV265" s="29"/>
      <c r="RTW265" s="29"/>
      <c r="RTX265" s="29"/>
      <c r="RTY265" s="29"/>
      <c r="RTZ265" s="29"/>
      <c r="RUA265" s="29"/>
      <c r="RUB265" s="29"/>
      <c r="RUC265" s="29"/>
      <c r="RUD265" s="29"/>
      <c r="RUE265" s="29"/>
      <c r="RUF265" s="29"/>
      <c r="RUG265" s="29"/>
      <c r="RUH265" s="29"/>
      <c r="RUI265" s="29"/>
      <c r="RUJ265" s="29"/>
      <c r="RUK265" s="29"/>
      <c r="RUL265" s="29"/>
      <c r="RUM265" s="29"/>
      <c r="RUN265" s="29"/>
      <c r="RUO265" s="29"/>
      <c r="RUP265" s="29"/>
      <c r="RUQ265" s="29"/>
      <c r="RUR265" s="29"/>
      <c r="RUS265" s="29"/>
      <c r="RUT265" s="29"/>
      <c r="RUU265" s="29"/>
      <c r="RUV265" s="29"/>
      <c r="RUW265" s="29"/>
      <c r="RUX265" s="29"/>
      <c r="RUY265" s="29"/>
      <c r="RUZ265" s="29"/>
      <c r="RVA265" s="29"/>
      <c r="RVB265" s="29"/>
      <c r="RVC265" s="29"/>
      <c r="RVD265" s="29"/>
      <c r="RVE265" s="29"/>
      <c r="RVF265" s="29"/>
      <c r="RVG265" s="29"/>
      <c r="RVH265" s="29"/>
      <c r="RVI265" s="29"/>
      <c r="RVJ265" s="29"/>
      <c r="RVK265" s="29"/>
      <c r="RVL265" s="29"/>
      <c r="RVM265" s="29"/>
      <c r="RVN265" s="29"/>
      <c r="RVO265" s="29"/>
      <c r="RVP265" s="29"/>
      <c r="RVQ265" s="29"/>
      <c r="RVR265" s="29"/>
      <c r="RVS265" s="29"/>
      <c r="RVT265" s="29"/>
      <c r="RVU265" s="29"/>
      <c r="RVV265" s="29"/>
      <c r="RVW265" s="29"/>
      <c r="RVX265" s="29"/>
      <c r="RVY265" s="29"/>
      <c r="RVZ265" s="29"/>
      <c r="RWA265" s="29"/>
      <c r="RWB265" s="29"/>
      <c r="RWC265" s="29"/>
      <c r="RWD265" s="29"/>
      <c r="RWE265" s="29"/>
      <c r="RWF265" s="29"/>
      <c r="RWG265" s="29"/>
      <c r="RWH265" s="29"/>
      <c r="RWI265" s="29"/>
      <c r="RWJ265" s="29"/>
      <c r="RWK265" s="29"/>
      <c r="RWL265" s="29"/>
      <c r="RWM265" s="29"/>
      <c r="RWN265" s="29"/>
      <c r="RWO265" s="29"/>
      <c r="RWP265" s="29"/>
      <c r="RWQ265" s="29"/>
      <c r="RWR265" s="29"/>
      <c r="RWS265" s="29"/>
      <c r="RWT265" s="29"/>
      <c r="RWU265" s="29"/>
      <c r="RWV265" s="29"/>
      <c r="RWW265" s="29"/>
      <c r="RWX265" s="29"/>
      <c r="RWY265" s="29"/>
      <c r="RWZ265" s="29"/>
      <c r="RXA265" s="29"/>
      <c r="RXB265" s="29"/>
      <c r="RXC265" s="29"/>
      <c r="RXD265" s="29"/>
      <c r="RXE265" s="29"/>
      <c r="RXF265" s="29"/>
      <c r="RXG265" s="29"/>
      <c r="RXH265" s="29"/>
      <c r="RXI265" s="29"/>
      <c r="RXJ265" s="29"/>
      <c r="RXK265" s="29"/>
      <c r="RXL265" s="29"/>
      <c r="RXM265" s="29"/>
      <c r="RXN265" s="29"/>
      <c r="RXO265" s="29"/>
      <c r="RXP265" s="29"/>
      <c r="RXQ265" s="29"/>
      <c r="RXR265" s="29"/>
      <c r="RXS265" s="29"/>
      <c r="RXT265" s="29"/>
      <c r="RXU265" s="29"/>
      <c r="RXV265" s="29"/>
      <c r="RXW265" s="29"/>
      <c r="RXX265" s="29"/>
      <c r="RXY265" s="29"/>
      <c r="RXZ265" s="29"/>
      <c r="RYA265" s="29"/>
      <c r="RYB265" s="29"/>
      <c r="RYC265" s="29"/>
      <c r="RYD265" s="29"/>
      <c r="RYE265" s="29"/>
      <c r="RYF265" s="29"/>
      <c r="RYG265" s="29"/>
      <c r="RYH265" s="29"/>
      <c r="RYI265" s="29"/>
      <c r="RYJ265" s="29"/>
      <c r="RYK265" s="29"/>
      <c r="RYL265" s="29"/>
      <c r="RYM265" s="29"/>
      <c r="RYN265" s="29"/>
      <c r="RYO265" s="29"/>
      <c r="RYP265" s="29"/>
      <c r="RYQ265" s="29"/>
      <c r="RYR265" s="29"/>
      <c r="RYS265" s="29"/>
      <c r="RYT265" s="29"/>
      <c r="RYU265" s="29"/>
      <c r="RYV265" s="29"/>
      <c r="RYW265" s="29"/>
      <c r="RYX265" s="29"/>
      <c r="RYY265" s="29"/>
      <c r="RYZ265" s="29"/>
      <c r="RZA265" s="29"/>
      <c r="RZB265" s="29"/>
      <c r="RZC265" s="29"/>
      <c r="RZD265" s="29"/>
      <c r="RZE265" s="29"/>
      <c r="RZF265" s="29"/>
      <c r="RZG265" s="29"/>
      <c r="RZH265" s="29"/>
      <c r="RZI265" s="29"/>
      <c r="RZJ265" s="29"/>
      <c r="RZK265" s="29"/>
      <c r="RZL265" s="29"/>
      <c r="RZM265" s="29"/>
      <c r="RZN265" s="29"/>
      <c r="RZO265" s="29"/>
      <c r="RZP265" s="29"/>
      <c r="RZQ265" s="29"/>
      <c r="RZR265" s="29"/>
      <c r="RZS265" s="29"/>
      <c r="RZT265" s="29"/>
      <c r="RZU265" s="29"/>
      <c r="RZV265" s="29"/>
      <c r="RZW265" s="29"/>
      <c r="RZX265" s="29"/>
      <c r="RZY265" s="29"/>
      <c r="RZZ265" s="29"/>
      <c r="SAA265" s="29"/>
      <c r="SAB265" s="29"/>
      <c r="SAC265" s="29"/>
      <c r="SAD265" s="29"/>
      <c r="SAE265" s="29"/>
      <c r="SAF265" s="29"/>
      <c r="SAG265" s="29"/>
      <c r="SAH265" s="29"/>
      <c r="SAI265" s="29"/>
      <c r="SAJ265" s="29"/>
      <c r="SAK265" s="29"/>
      <c r="SAL265" s="29"/>
      <c r="SAM265" s="29"/>
      <c r="SAN265" s="29"/>
      <c r="SAO265" s="29"/>
      <c r="SAP265" s="29"/>
      <c r="SAQ265" s="29"/>
      <c r="SAR265" s="29"/>
      <c r="SAS265" s="29"/>
      <c r="SAT265" s="29"/>
      <c r="SAU265" s="29"/>
      <c r="SAV265" s="29"/>
      <c r="SAW265" s="29"/>
      <c r="SAX265" s="29"/>
      <c r="SAY265" s="29"/>
      <c r="SAZ265" s="29"/>
      <c r="SBA265" s="29"/>
      <c r="SBB265" s="29"/>
      <c r="SBC265" s="29"/>
      <c r="SBD265" s="29"/>
      <c r="SBE265" s="29"/>
      <c r="SBF265" s="29"/>
      <c r="SBG265" s="29"/>
      <c r="SBH265" s="29"/>
      <c r="SBI265" s="29"/>
      <c r="SBJ265" s="29"/>
      <c r="SBK265" s="29"/>
      <c r="SBL265" s="29"/>
      <c r="SBM265" s="29"/>
      <c r="SBN265" s="29"/>
      <c r="SBO265" s="29"/>
      <c r="SBP265" s="29"/>
      <c r="SBQ265" s="29"/>
      <c r="SBR265" s="29"/>
      <c r="SBS265" s="29"/>
      <c r="SBT265" s="29"/>
      <c r="SBU265" s="29"/>
      <c r="SBV265" s="29"/>
      <c r="SBW265" s="29"/>
      <c r="SBX265" s="29"/>
      <c r="SBY265" s="29"/>
      <c r="SBZ265" s="29"/>
      <c r="SCA265" s="29"/>
      <c r="SCB265" s="29"/>
      <c r="SCC265" s="29"/>
      <c r="SCD265" s="29"/>
      <c r="SCE265" s="29"/>
      <c r="SCF265" s="29"/>
      <c r="SCG265" s="29"/>
      <c r="SCH265" s="29"/>
      <c r="SCI265" s="29"/>
      <c r="SCJ265" s="29"/>
      <c r="SCK265" s="29"/>
      <c r="SCL265" s="29"/>
      <c r="SCM265" s="29"/>
      <c r="SCN265" s="29"/>
      <c r="SCO265" s="29"/>
      <c r="SCP265" s="29"/>
      <c r="SCQ265" s="29"/>
      <c r="SCR265" s="29"/>
      <c r="SCS265" s="29"/>
      <c r="SCT265" s="29"/>
      <c r="SCU265" s="29"/>
      <c r="SCV265" s="29"/>
      <c r="SCW265" s="29"/>
      <c r="SCX265" s="29"/>
      <c r="SCY265" s="29"/>
      <c r="SCZ265" s="29"/>
      <c r="SDA265" s="29"/>
      <c r="SDB265" s="29"/>
      <c r="SDC265" s="29"/>
      <c r="SDD265" s="29"/>
      <c r="SDE265" s="29"/>
      <c r="SDF265" s="29"/>
      <c r="SDG265" s="29"/>
      <c r="SDH265" s="29"/>
      <c r="SDI265" s="29"/>
      <c r="SDJ265" s="29"/>
      <c r="SDK265" s="29"/>
      <c r="SDL265" s="29"/>
      <c r="SDM265" s="29"/>
      <c r="SDN265" s="29"/>
      <c r="SDO265" s="29"/>
      <c r="SDP265" s="29"/>
      <c r="SDQ265" s="29"/>
      <c r="SDR265" s="29"/>
      <c r="SDS265" s="29"/>
      <c r="SDT265" s="29"/>
      <c r="SDU265" s="29"/>
      <c r="SDV265" s="29"/>
      <c r="SDW265" s="29"/>
      <c r="SDX265" s="29"/>
      <c r="SDY265" s="29"/>
      <c r="SDZ265" s="29"/>
      <c r="SEA265" s="29"/>
      <c r="SEB265" s="29"/>
      <c r="SEC265" s="29"/>
      <c r="SED265" s="29"/>
      <c r="SEE265" s="29"/>
      <c r="SEF265" s="29"/>
      <c r="SEG265" s="29"/>
      <c r="SEH265" s="29"/>
      <c r="SEI265" s="29"/>
      <c r="SEJ265" s="29"/>
      <c r="SEK265" s="29"/>
      <c r="SEL265" s="29"/>
      <c r="SEM265" s="29"/>
      <c r="SEN265" s="29"/>
      <c r="SEO265" s="29"/>
      <c r="SEP265" s="29"/>
      <c r="SEQ265" s="29"/>
      <c r="SER265" s="29"/>
      <c r="SES265" s="29"/>
      <c r="SET265" s="29"/>
      <c r="SEU265" s="29"/>
      <c r="SEV265" s="29"/>
      <c r="SEW265" s="29"/>
      <c r="SEX265" s="29"/>
      <c r="SEY265" s="29"/>
      <c r="SEZ265" s="29"/>
      <c r="SFA265" s="29"/>
      <c r="SFB265" s="29"/>
      <c r="SFC265" s="29"/>
      <c r="SFD265" s="29"/>
      <c r="SFE265" s="29"/>
      <c r="SFF265" s="29"/>
      <c r="SFG265" s="29"/>
      <c r="SFH265" s="29"/>
      <c r="SFI265" s="29"/>
      <c r="SFJ265" s="29"/>
      <c r="SFK265" s="29"/>
      <c r="SFL265" s="29"/>
      <c r="SFM265" s="29"/>
      <c r="SFN265" s="29"/>
      <c r="SFO265" s="29"/>
      <c r="SFP265" s="29"/>
      <c r="SFQ265" s="29"/>
      <c r="SFR265" s="29"/>
      <c r="SFS265" s="29"/>
      <c r="SFT265" s="29"/>
      <c r="SFU265" s="29"/>
      <c r="SFV265" s="29"/>
      <c r="SFW265" s="29"/>
      <c r="SFX265" s="29"/>
      <c r="SFY265" s="29"/>
      <c r="SFZ265" s="29"/>
      <c r="SGA265" s="29"/>
      <c r="SGB265" s="29"/>
      <c r="SGC265" s="29"/>
      <c r="SGD265" s="29"/>
      <c r="SGE265" s="29"/>
      <c r="SGF265" s="29"/>
      <c r="SGG265" s="29"/>
      <c r="SGH265" s="29"/>
      <c r="SGI265" s="29"/>
      <c r="SGJ265" s="29"/>
      <c r="SGK265" s="29"/>
      <c r="SGL265" s="29"/>
      <c r="SGM265" s="29"/>
      <c r="SGN265" s="29"/>
      <c r="SGO265" s="29"/>
      <c r="SGP265" s="29"/>
      <c r="SGQ265" s="29"/>
      <c r="SGR265" s="29"/>
      <c r="SGS265" s="29"/>
      <c r="SGT265" s="29"/>
      <c r="SGU265" s="29"/>
      <c r="SGV265" s="29"/>
      <c r="SGW265" s="29"/>
      <c r="SGX265" s="29"/>
      <c r="SGY265" s="29"/>
      <c r="SGZ265" s="29"/>
      <c r="SHA265" s="29"/>
      <c r="SHB265" s="29"/>
      <c r="SHC265" s="29"/>
      <c r="SHD265" s="29"/>
      <c r="SHE265" s="29"/>
      <c r="SHF265" s="29"/>
      <c r="SHG265" s="29"/>
      <c r="SHH265" s="29"/>
      <c r="SHI265" s="29"/>
      <c r="SHJ265" s="29"/>
      <c r="SHK265" s="29"/>
      <c r="SHL265" s="29"/>
      <c r="SHM265" s="29"/>
      <c r="SHN265" s="29"/>
      <c r="SHO265" s="29"/>
      <c r="SHP265" s="29"/>
      <c r="SHQ265" s="29"/>
      <c r="SHR265" s="29"/>
      <c r="SHS265" s="29"/>
      <c r="SHT265" s="29"/>
      <c r="SHU265" s="29"/>
      <c r="SHV265" s="29"/>
      <c r="SHW265" s="29"/>
      <c r="SHX265" s="29"/>
      <c r="SHY265" s="29"/>
      <c r="SHZ265" s="29"/>
      <c r="SIA265" s="29"/>
      <c r="SIB265" s="29"/>
      <c r="SIC265" s="29"/>
      <c r="SID265" s="29"/>
      <c r="SIE265" s="29"/>
      <c r="SIF265" s="29"/>
      <c r="SIG265" s="29"/>
      <c r="SIH265" s="29"/>
      <c r="SII265" s="29"/>
      <c r="SIJ265" s="29"/>
      <c r="SIK265" s="29"/>
      <c r="SIL265" s="29"/>
      <c r="SIM265" s="29"/>
      <c r="SIN265" s="29"/>
      <c r="SIO265" s="29"/>
      <c r="SIP265" s="29"/>
      <c r="SIQ265" s="29"/>
      <c r="SIR265" s="29"/>
      <c r="SIS265" s="29"/>
      <c r="SIT265" s="29"/>
      <c r="SIU265" s="29"/>
      <c r="SIV265" s="29"/>
      <c r="SIW265" s="29"/>
      <c r="SIX265" s="29"/>
      <c r="SIY265" s="29"/>
      <c r="SIZ265" s="29"/>
      <c r="SJA265" s="29"/>
      <c r="SJB265" s="29"/>
      <c r="SJC265" s="29"/>
      <c r="SJD265" s="29"/>
      <c r="SJE265" s="29"/>
      <c r="SJF265" s="29"/>
      <c r="SJG265" s="29"/>
      <c r="SJH265" s="29"/>
      <c r="SJI265" s="29"/>
      <c r="SJJ265" s="29"/>
      <c r="SJK265" s="29"/>
      <c r="SJL265" s="29"/>
      <c r="SJM265" s="29"/>
      <c r="SJN265" s="29"/>
      <c r="SJO265" s="29"/>
      <c r="SJP265" s="29"/>
      <c r="SJQ265" s="29"/>
      <c r="SJR265" s="29"/>
      <c r="SJS265" s="29"/>
      <c r="SJT265" s="29"/>
      <c r="SJU265" s="29"/>
      <c r="SJV265" s="29"/>
      <c r="SJW265" s="29"/>
      <c r="SJX265" s="29"/>
      <c r="SJY265" s="29"/>
      <c r="SJZ265" s="29"/>
      <c r="SKA265" s="29"/>
      <c r="SKB265" s="29"/>
      <c r="SKC265" s="29"/>
      <c r="SKD265" s="29"/>
      <c r="SKE265" s="29"/>
      <c r="SKF265" s="29"/>
      <c r="SKG265" s="29"/>
      <c r="SKH265" s="29"/>
      <c r="SKI265" s="29"/>
      <c r="SKJ265" s="29"/>
      <c r="SKK265" s="29"/>
      <c r="SKL265" s="29"/>
      <c r="SKM265" s="29"/>
      <c r="SKN265" s="29"/>
      <c r="SKO265" s="29"/>
      <c r="SKP265" s="29"/>
      <c r="SKQ265" s="29"/>
      <c r="SKR265" s="29"/>
      <c r="SKS265" s="29"/>
      <c r="SKT265" s="29"/>
      <c r="SKU265" s="29"/>
      <c r="SKV265" s="29"/>
      <c r="SKW265" s="29"/>
      <c r="SKX265" s="29"/>
      <c r="SKY265" s="29"/>
      <c r="SKZ265" s="29"/>
      <c r="SLA265" s="29"/>
      <c r="SLB265" s="29"/>
      <c r="SLC265" s="29"/>
      <c r="SLD265" s="29"/>
      <c r="SLE265" s="29"/>
      <c r="SLF265" s="29"/>
      <c r="SLG265" s="29"/>
      <c r="SLH265" s="29"/>
      <c r="SLI265" s="29"/>
      <c r="SLJ265" s="29"/>
      <c r="SLK265" s="29"/>
      <c r="SLL265" s="29"/>
      <c r="SLM265" s="29"/>
      <c r="SLN265" s="29"/>
      <c r="SLO265" s="29"/>
      <c r="SLP265" s="29"/>
      <c r="SLQ265" s="29"/>
      <c r="SLR265" s="29"/>
      <c r="SLS265" s="29"/>
      <c r="SLT265" s="29"/>
      <c r="SLU265" s="29"/>
      <c r="SLV265" s="29"/>
      <c r="SLW265" s="29"/>
      <c r="SLX265" s="29"/>
      <c r="SLY265" s="29"/>
      <c r="SLZ265" s="29"/>
      <c r="SMA265" s="29"/>
      <c r="SMB265" s="29"/>
      <c r="SMC265" s="29"/>
      <c r="SMD265" s="29"/>
      <c r="SME265" s="29"/>
      <c r="SMF265" s="29"/>
      <c r="SMG265" s="29"/>
      <c r="SMH265" s="29"/>
      <c r="SMI265" s="29"/>
      <c r="SMJ265" s="29"/>
      <c r="SMK265" s="29"/>
      <c r="SML265" s="29"/>
      <c r="SMM265" s="29"/>
      <c r="SMN265" s="29"/>
      <c r="SMO265" s="29"/>
      <c r="SMP265" s="29"/>
      <c r="SMQ265" s="29"/>
      <c r="SMR265" s="29"/>
      <c r="SMS265" s="29"/>
      <c r="SMT265" s="29"/>
      <c r="SMU265" s="29"/>
      <c r="SMV265" s="29"/>
      <c r="SMW265" s="29"/>
      <c r="SMX265" s="29"/>
      <c r="SMY265" s="29"/>
      <c r="SMZ265" s="29"/>
      <c r="SNA265" s="29"/>
      <c r="SNB265" s="29"/>
      <c r="SNC265" s="29"/>
      <c r="SND265" s="29"/>
      <c r="SNE265" s="29"/>
      <c r="SNF265" s="29"/>
      <c r="SNG265" s="29"/>
      <c r="SNH265" s="29"/>
      <c r="SNI265" s="29"/>
      <c r="SNJ265" s="29"/>
      <c r="SNK265" s="29"/>
      <c r="SNL265" s="29"/>
      <c r="SNM265" s="29"/>
      <c r="SNN265" s="29"/>
      <c r="SNO265" s="29"/>
      <c r="SNP265" s="29"/>
      <c r="SNQ265" s="29"/>
      <c r="SNR265" s="29"/>
      <c r="SNS265" s="29"/>
      <c r="SNT265" s="29"/>
      <c r="SNU265" s="29"/>
      <c r="SNV265" s="29"/>
      <c r="SNW265" s="29"/>
      <c r="SNX265" s="29"/>
      <c r="SNY265" s="29"/>
      <c r="SNZ265" s="29"/>
      <c r="SOA265" s="29"/>
      <c r="SOB265" s="29"/>
      <c r="SOC265" s="29"/>
      <c r="SOD265" s="29"/>
      <c r="SOE265" s="29"/>
      <c r="SOF265" s="29"/>
      <c r="SOG265" s="29"/>
      <c r="SOH265" s="29"/>
      <c r="SOI265" s="29"/>
      <c r="SOJ265" s="29"/>
      <c r="SOK265" s="29"/>
      <c r="SOL265" s="29"/>
      <c r="SOM265" s="29"/>
      <c r="SON265" s="29"/>
      <c r="SOO265" s="29"/>
      <c r="SOP265" s="29"/>
      <c r="SOQ265" s="29"/>
      <c r="SOR265" s="29"/>
      <c r="SOS265" s="29"/>
      <c r="SOT265" s="29"/>
      <c r="SOU265" s="29"/>
      <c r="SOV265" s="29"/>
      <c r="SOW265" s="29"/>
      <c r="SOX265" s="29"/>
      <c r="SOY265" s="29"/>
      <c r="SOZ265" s="29"/>
      <c r="SPA265" s="29"/>
      <c r="SPB265" s="29"/>
      <c r="SPC265" s="29"/>
      <c r="SPD265" s="29"/>
      <c r="SPE265" s="29"/>
      <c r="SPF265" s="29"/>
      <c r="SPG265" s="29"/>
      <c r="SPH265" s="29"/>
      <c r="SPI265" s="29"/>
      <c r="SPJ265" s="29"/>
      <c r="SPK265" s="29"/>
      <c r="SPL265" s="29"/>
      <c r="SPM265" s="29"/>
      <c r="SPN265" s="29"/>
      <c r="SPO265" s="29"/>
      <c r="SPP265" s="29"/>
      <c r="SPQ265" s="29"/>
      <c r="SPR265" s="29"/>
      <c r="SPS265" s="29"/>
      <c r="SPT265" s="29"/>
      <c r="SPU265" s="29"/>
      <c r="SPV265" s="29"/>
      <c r="SPW265" s="29"/>
      <c r="SPX265" s="29"/>
      <c r="SPY265" s="29"/>
      <c r="SPZ265" s="29"/>
      <c r="SQA265" s="29"/>
      <c r="SQB265" s="29"/>
      <c r="SQC265" s="29"/>
      <c r="SQD265" s="29"/>
      <c r="SQE265" s="29"/>
      <c r="SQF265" s="29"/>
      <c r="SQG265" s="29"/>
      <c r="SQH265" s="29"/>
      <c r="SQI265" s="29"/>
      <c r="SQJ265" s="29"/>
      <c r="SQK265" s="29"/>
      <c r="SQL265" s="29"/>
      <c r="SQM265" s="29"/>
      <c r="SQN265" s="29"/>
      <c r="SQO265" s="29"/>
      <c r="SQP265" s="29"/>
      <c r="SQQ265" s="29"/>
      <c r="SQR265" s="29"/>
      <c r="SQS265" s="29"/>
      <c r="SQT265" s="29"/>
      <c r="SQU265" s="29"/>
      <c r="SQV265" s="29"/>
      <c r="SQW265" s="29"/>
      <c r="SQX265" s="29"/>
      <c r="SQY265" s="29"/>
      <c r="SQZ265" s="29"/>
      <c r="SRA265" s="29"/>
      <c r="SRB265" s="29"/>
      <c r="SRC265" s="29"/>
      <c r="SRD265" s="29"/>
      <c r="SRE265" s="29"/>
      <c r="SRF265" s="29"/>
      <c r="SRG265" s="29"/>
      <c r="SRH265" s="29"/>
      <c r="SRI265" s="29"/>
      <c r="SRJ265" s="29"/>
      <c r="SRK265" s="29"/>
      <c r="SRL265" s="29"/>
      <c r="SRM265" s="29"/>
      <c r="SRN265" s="29"/>
      <c r="SRO265" s="29"/>
      <c r="SRP265" s="29"/>
      <c r="SRQ265" s="29"/>
      <c r="SRR265" s="29"/>
      <c r="SRS265" s="29"/>
      <c r="SRT265" s="29"/>
      <c r="SRU265" s="29"/>
      <c r="SRV265" s="29"/>
      <c r="SRW265" s="29"/>
      <c r="SRX265" s="29"/>
      <c r="SRY265" s="29"/>
      <c r="SRZ265" s="29"/>
      <c r="SSA265" s="29"/>
      <c r="SSB265" s="29"/>
      <c r="SSC265" s="29"/>
      <c r="SSD265" s="29"/>
      <c r="SSE265" s="29"/>
      <c r="SSF265" s="29"/>
      <c r="SSG265" s="29"/>
      <c r="SSH265" s="29"/>
      <c r="SSI265" s="29"/>
      <c r="SSJ265" s="29"/>
      <c r="SSK265" s="29"/>
      <c r="SSL265" s="29"/>
      <c r="SSM265" s="29"/>
      <c r="SSN265" s="29"/>
      <c r="SSO265" s="29"/>
      <c r="SSP265" s="29"/>
      <c r="SSQ265" s="29"/>
      <c r="SSR265" s="29"/>
      <c r="SSS265" s="29"/>
      <c r="SST265" s="29"/>
      <c r="SSU265" s="29"/>
      <c r="SSV265" s="29"/>
      <c r="SSW265" s="29"/>
      <c r="SSX265" s="29"/>
      <c r="SSY265" s="29"/>
      <c r="SSZ265" s="29"/>
      <c r="STA265" s="29"/>
      <c r="STB265" s="29"/>
      <c r="STC265" s="29"/>
      <c r="STD265" s="29"/>
      <c r="STE265" s="29"/>
      <c r="STF265" s="29"/>
      <c r="STG265" s="29"/>
      <c r="STH265" s="29"/>
      <c r="STI265" s="29"/>
      <c r="STJ265" s="29"/>
      <c r="STK265" s="29"/>
      <c r="STL265" s="29"/>
      <c r="STM265" s="29"/>
      <c r="STN265" s="29"/>
      <c r="STO265" s="29"/>
      <c r="STP265" s="29"/>
      <c r="STQ265" s="29"/>
      <c r="STR265" s="29"/>
      <c r="STS265" s="29"/>
      <c r="STT265" s="29"/>
      <c r="STU265" s="29"/>
      <c r="STV265" s="29"/>
      <c r="STW265" s="29"/>
      <c r="STX265" s="29"/>
      <c r="STY265" s="29"/>
      <c r="STZ265" s="29"/>
      <c r="SUA265" s="29"/>
      <c r="SUB265" s="29"/>
      <c r="SUC265" s="29"/>
      <c r="SUD265" s="29"/>
      <c r="SUE265" s="29"/>
      <c r="SUF265" s="29"/>
      <c r="SUG265" s="29"/>
      <c r="SUH265" s="29"/>
      <c r="SUI265" s="29"/>
      <c r="SUJ265" s="29"/>
      <c r="SUK265" s="29"/>
      <c r="SUL265" s="29"/>
      <c r="SUM265" s="29"/>
      <c r="SUN265" s="29"/>
      <c r="SUO265" s="29"/>
      <c r="SUP265" s="29"/>
      <c r="SUQ265" s="29"/>
      <c r="SUR265" s="29"/>
      <c r="SUS265" s="29"/>
      <c r="SUT265" s="29"/>
      <c r="SUU265" s="29"/>
      <c r="SUV265" s="29"/>
      <c r="SUW265" s="29"/>
      <c r="SUX265" s="29"/>
      <c r="SUY265" s="29"/>
      <c r="SUZ265" s="29"/>
      <c r="SVA265" s="29"/>
      <c r="SVB265" s="29"/>
      <c r="SVC265" s="29"/>
      <c r="SVD265" s="29"/>
      <c r="SVE265" s="29"/>
      <c r="SVF265" s="29"/>
      <c r="SVG265" s="29"/>
      <c r="SVH265" s="29"/>
      <c r="SVI265" s="29"/>
      <c r="SVJ265" s="29"/>
      <c r="SVK265" s="29"/>
      <c r="SVL265" s="29"/>
      <c r="SVM265" s="29"/>
      <c r="SVN265" s="29"/>
      <c r="SVO265" s="29"/>
      <c r="SVP265" s="29"/>
      <c r="SVQ265" s="29"/>
      <c r="SVR265" s="29"/>
      <c r="SVS265" s="29"/>
      <c r="SVT265" s="29"/>
      <c r="SVU265" s="29"/>
      <c r="SVV265" s="29"/>
      <c r="SVW265" s="29"/>
      <c r="SVX265" s="29"/>
      <c r="SVY265" s="29"/>
      <c r="SVZ265" s="29"/>
      <c r="SWA265" s="29"/>
      <c r="SWB265" s="29"/>
      <c r="SWC265" s="29"/>
      <c r="SWD265" s="29"/>
      <c r="SWE265" s="29"/>
      <c r="SWF265" s="29"/>
      <c r="SWG265" s="29"/>
      <c r="SWH265" s="29"/>
      <c r="SWI265" s="29"/>
      <c r="SWJ265" s="29"/>
      <c r="SWK265" s="29"/>
      <c r="SWL265" s="29"/>
      <c r="SWM265" s="29"/>
      <c r="SWN265" s="29"/>
      <c r="SWO265" s="29"/>
      <c r="SWP265" s="29"/>
      <c r="SWQ265" s="29"/>
      <c r="SWR265" s="29"/>
      <c r="SWS265" s="29"/>
      <c r="SWT265" s="29"/>
      <c r="SWU265" s="29"/>
      <c r="SWV265" s="29"/>
      <c r="SWW265" s="29"/>
      <c r="SWX265" s="29"/>
      <c r="SWY265" s="29"/>
      <c r="SWZ265" s="29"/>
      <c r="SXA265" s="29"/>
      <c r="SXB265" s="29"/>
      <c r="SXC265" s="29"/>
      <c r="SXD265" s="29"/>
      <c r="SXE265" s="29"/>
      <c r="SXF265" s="29"/>
      <c r="SXG265" s="29"/>
      <c r="SXH265" s="29"/>
      <c r="SXI265" s="29"/>
      <c r="SXJ265" s="29"/>
      <c r="SXK265" s="29"/>
      <c r="SXL265" s="29"/>
      <c r="SXM265" s="29"/>
      <c r="SXN265" s="29"/>
      <c r="SXO265" s="29"/>
      <c r="SXP265" s="29"/>
      <c r="SXQ265" s="29"/>
      <c r="SXR265" s="29"/>
      <c r="SXS265" s="29"/>
      <c r="SXT265" s="29"/>
      <c r="SXU265" s="29"/>
      <c r="SXV265" s="29"/>
      <c r="SXW265" s="29"/>
      <c r="SXX265" s="29"/>
      <c r="SXY265" s="29"/>
      <c r="SXZ265" s="29"/>
      <c r="SYA265" s="29"/>
      <c r="SYB265" s="29"/>
      <c r="SYC265" s="29"/>
      <c r="SYD265" s="29"/>
      <c r="SYE265" s="29"/>
      <c r="SYF265" s="29"/>
      <c r="SYG265" s="29"/>
      <c r="SYH265" s="29"/>
      <c r="SYI265" s="29"/>
      <c r="SYJ265" s="29"/>
      <c r="SYK265" s="29"/>
      <c r="SYL265" s="29"/>
      <c r="SYM265" s="29"/>
      <c r="SYN265" s="29"/>
      <c r="SYO265" s="29"/>
      <c r="SYP265" s="29"/>
      <c r="SYQ265" s="29"/>
      <c r="SYR265" s="29"/>
      <c r="SYS265" s="29"/>
      <c r="SYT265" s="29"/>
      <c r="SYU265" s="29"/>
      <c r="SYV265" s="29"/>
      <c r="SYW265" s="29"/>
      <c r="SYX265" s="29"/>
      <c r="SYY265" s="29"/>
      <c r="SYZ265" s="29"/>
      <c r="SZA265" s="29"/>
      <c r="SZB265" s="29"/>
      <c r="SZC265" s="29"/>
      <c r="SZD265" s="29"/>
      <c r="SZE265" s="29"/>
      <c r="SZF265" s="29"/>
      <c r="SZG265" s="29"/>
      <c r="SZH265" s="29"/>
      <c r="SZI265" s="29"/>
      <c r="SZJ265" s="29"/>
      <c r="SZK265" s="29"/>
      <c r="SZL265" s="29"/>
      <c r="SZM265" s="29"/>
      <c r="SZN265" s="29"/>
      <c r="SZO265" s="29"/>
      <c r="SZP265" s="29"/>
      <c r="SZQ265" s="29"/>
      <c r="SZR265" s="29"/>
      <c r="SZS265" s="29"/>
      <c r="SZT265" s="29"/>
      <c r="SZU265" s="29"/>
      <c r="SZV265" s="29"/>
      <c r="SZW265" s="29"/>
      <c r="SZX265" s="29"/>
      <c r="SZY265" s="29"/>
      <c r="SZZ265" s="29"/>
      <c r="TAA265" s="29"/>
      <c r="TAB265" s="29"/>
      <c r="TAC265" s="29"/>
      <c r="TAD265" s="29"/>
      <c r="TAE265" s="29"/>
      <c r="TAF265" s="29"/>
      <c r="TAG265" s="29"/>
      <c r="TAH265" s="29"/>
      <c r="TAI265" s="29"/>
      <c r="TAJ265" s="29"/>
      <c r="TAK265" s="29"/>
      <c r="TAL265" s="29"/>
      <c r="TAM265" s="29"/>
      <c r="TAN265" s="29"/>
      <c r="TAO265" s="29"/>
      <c r="TAP265" s="29"/>
      <c r="TAQ265" s="29"/>
      <c r="TAR265" s="29"/>
      <c r="TAS265" s="29"/>
      <c r="TAT265" s="29"/>
      <c r="TAU265" s="29"/>
      <c r="TAV265" s="29"/>
      <c r="TAW265" s="29"/>
      <c r="TAX265" s="29"/>
      <c r="TAY265" s="29"/>
      <c r="TAZ265" s="29"/>
      <c r="TBA265" s="29"/>
      <c r="TBB265" s="29"/>
      <c r="TBC265" s="29"/>
      <c r="TBD265" s="29"/>
      <c r="TBE265" s="29"/>
      <c r="TBF265" s="29"/>
      <c r="TBG265" s="29"/>
      <c r="TBH265" s="29"/>
      <c r="TBI265" s="29"/>
      <c r="TBJ265" s="29"/>
      <c r="TBK265" s="29"/>
      <c r="TBL265" s="29"/>
      <c r="TBM265" s="29"/>
      <c r="TBN265" s="29"/>
      <c r="TBO265" s="29"/>
      <c r="TBP265" s="29"/>
      <c r="TBQ265" s="29"/>
      <c r="TBR265" s="29"/>
      <c r="TBS265" s="29"/>
      <c r="TBT265" s="29"/>
      <c r="TBU265" s="29"/>
      <c r="TBV265" s="29"/>
      <c r="TBW265" s="29"/>
      <c r="TBX265" s="29"/>
      <c r="TBY265" s="29"/>
      <c r="TBZ265" s="29"/>
      <c r="TCA265" s="29"/>
      <c r="TCB265" s="29"/>
      <c r="TCC265" s="29"/>
      <c r="TCD265" s="29"/>
      <c r="TCE265" s="29"/>
      <c r="TCF265" s="29"/>
      <c r="TCG265" s="29"/>
      <c r="TCH265" s="29"/>
      <c r="TCI265" s="29"/>
      <c r="TCJ265" s="29"/>
      <c r="TCK265" s="29"/>
      <c r="TCL265" s="29"/>
      <c r="TCM265" s="29"/>
      <c r="TCN265" s="29"/>
      <c r="TCO265" s="29"/>
      <c r="TCP265" s="29"/>
      <c r="TCQ265" s="29"/>
      <c r="TCR265" s="29"/>
      <c r="TCS265" s="29"/>
      <c r="TCT265" s="29"/>
      <c r="TCU265" s="29"/>
      <c r="TCV265" s="29"/>
      <c r="TCW265" s="29"/>
      <c r="TCX265" s="29"/>
      <c r="TCY265" s="29"/>
      <c r="TCZ265" s="29"/>
      <c r="TDA265" s="29"/>
      <c r="TDB265" s="29"/>
      <c r="TDC265" s="29"/>
      <c r="TDD265" s="29"/>
      <c r="TDE265" s="29"/>
      <c r="TDF265" s="29"/>
      <c r="TDG265" s="29"/>
      <c r="TDH265" s="29"/>
      <c r="TDI265" s="29"/>
      <c r="TDJ265" s="29"/>
      <c r="TDK265" s="29"/>
      <c r="TDL265" s="29"/>
      <c r="TDM265" s="29"/>
      <c r="TDN265" s="29"/>
      <c r="TDO265" s="29"/>
      <c r="TDP265" s="29"/>
      <c r="TDQ265" s="29"/>
      <c r="TDR265" s="29"/>
      <c r="TDS265" s="29"/>
      <c r="TDT265" s="29"/>
      <c r="TDU265" s="29"/>
      <c r="TDV265" s="29"/>
      <c r="TDW265" s="29"/>
      <c r="TDX265" s="29"/>
      <c r="TDY265" s="29"/>
      <c r="TDZ265" s="29"/>
      <c r="TEA265" s="29"/>
      <c r="TEB265" s="29"/>
      <c r="TEC265" s="29"/>
      <c r="TED265" s="29"/>
      <c r="TEE265" s="29"/>
      <c r="TEF265" s="29"/>
      <c r="TEG265" s="29"/>
      <c r="TEH265" s="29"/>
      <c r="TEI265" s="29"/>
      <c r="TEJ265" s="29"/>
      <c r="TEK265" s="29"/>
      <c r="TEL265" s="29"/>
      <c r="TEM265" s="29"/>
      <c r="TEN265" s="29"/>
      <c r="TEO265" s="29"/>
      <c r="TEP265" s="29"/>
      <c r="TEQ265" s="29"/>
      <c r="TER265" s="29"/>
      <c r="TES265" s="29"/>
      <c r="TET265" s="29"/>
      <c r="TEU265" s="29"/>
      <c r="TEV265" s="29"/>
      <c r="TEW265" s="29"/>
      <c r="TEX265" s="29"/>
      <c r="TEY265" s="29"/>
      <c r="TEZ265" s="29"/>
      <c r="TFA265" s="29"/>
      <c r="TFB265" s="29"/>
      <c r="TFC265" s="29"/>
      <c r="TFD265" s="29"/>
      <c r="TFE265" s="29"/>
      <c r="TFF265" s="29"/>
      <c r="TFG265" s="29"/>
      <c r="TFH265" s="29"/>
      <c r="TFI265" s="29"/>
      <c r="TFJ265" s="29"/>
      <c r="TFK265" s="29"/>
      <c r="TFL265" s="29"/>
      <c r="TFM265" s="29"/>
      <c r="TFN265" s="29"/>
      <c r="TFO265" s="29"/>
      <c r="TFP265" s="29"/>
      <c r="TFQ265" s="29"/>
      <c r="TFR265" s="29"/>
      <c r="TFS265" s="29"/>
      <c r="TFT265" s="29"/>
      <c r="TFU265" s="29"/>
      <c r="TFV265" s="29"/>
      <c r="TFW265" s="29"/>
      <c r="TFX265" s="29"/>
      <c r="TFY265" s="29"/>
      <c r="TFZ265" s="29"/>
      <c r="TGA265" s="29"/>
      <c r="TGB265" s="29"/>
      <c r="TGC265" s="29"/>
      <c r="TGD265" s="29"/>
      <c r="TGE265" s="29"/>
      <c r="TGF265" s="29"/>
      <c r="TGG265" s="29"/>
      <c r="TGH265" s="29"/>
      <c r="TGI265" s="29"/>
      <c r="TGJ265" s="29"/>
      <c r="TGK265" s="29"/>
      <c r="TGL265" s="29"/>
      <c r="TGM265" s="29"/>
      <c r="TGN265" s="29"/>
      <c r="TGO265" s="29"/>
      <c r="TGP265" s="29"/>
      <c r="TGQ265" s="29"/>
      <c r="TGR265" s="29"/>
      <c r="TGS265" s="29"/>
      <c r="TGT265" s="29"/>
      <c r="TGU265" s="29"/>
      <c r="TGV265" s="29"/>
      <c r="TGW265" s="29"/>
      <c r="TGX265" s="29"/>
      <c r="TGY265" s="29"/>
      <c r="TGZ265" s="29"/>
      <c r="THA265" s="29"/>
      <c r="THB265" s="29"/>
      <c r="THC265" s="29"/>
      <c r="THD265" s="29"/>
      <c r="THE265" s="29"/>
      <c r="THF265" s="29"/>
      <c r="THG265" s="29"/>
      <c r="THH265" s="29"/>
      <c r="THI265" s="29"/>
      <c r="THJ265" s="29"/>
      <c r="THK265" s="29"/>
      <c r="THL265" s="29"/>
      <c r="THM265" s="29"/>
      <c r="THN265" s="29"/>
      <c r="THO265" s="29"/>
      <c r="THP265" s="29"/>
      <c r="THQ265" s="29"/>
      <c r="THR265" s="29"/>
      <c r="THS265" s="29"/>
      <c r="THT265" s="29"/>
      <c r="THU265" s="29"/>
      <c r="THV265" s="29"/>
      <c r="THW265" s="29"/>
      <c r="THX265" s="29"/>
      <c r="THY265" s="29"/>
      <c r="THZ265" s="29"/>
      <c r="TIA265" s="29"/>
      <c r="TIB265" s="29"/>
      <c r="TIC265" s="29"/>
      <c r="TID265" s="29"/>
      <c r="TIE265" s="29"/>
      <c r="TIF265" s="29"/>
      <c r="TIG265" s="29"/>
      <c r="TIH265" s="29"/>
      <c r="TII265" s="29"/>
      <c r="TIJ265" s="29"/>
      <c r="TIK265" s="29"/>
      <c r="TIL265" s="29"/>
      <c r="TIM265" s="29"/>
      <c r="TIN265" s="29"/>
      <c r="TIO265" s="29"/>
      <c r="TIP265" s="29"/>
      <c r="TIQ265" s="29"/>
      <c r="TIR265" s="29"/>
      <c r="TIS265" s="29"/>
      <c r="TIT265" s="29"/>
      <c r="TIU265" s="29"/>
      <c r="TIV265" s="29"/>
      <c r="TIW265" s="29"/>
      <c r="TIX265" s="29"/>
      <c r="TIY265" s="29"/>
      <c r="TIZ265" s="29"/>
      <c r="TJA265" s="29"/>
      <c r="TJB265" s="29"/>
      <c r="TJC265" s="29"/>
      <c r="TJD265" s="29"/>
      <c r="TJE265" s="29"/>
      <c r="TJF265" s="29"/>
      <c r="TJG265" s="29"/>
      <c r="TJH265" s="29"/>
      <c r="TJI265" s="29"/>
      <c r="TJJ265" s="29"/>
      <c r="TJK265" s="29"/>
      <c r="TJL265" s="29"/>
      <c r="TJM265" s="29"/>
      <c r="TJN265" s="29"/>
      <c r="TJO265" s="29"/>
      <c r="TJP265" s="29"/>
      <c r="TJQ265" s="29"/>
      <c r="TJR265" s="29"/>
      <c r="TJS265" s="29"/>
      <c r="TJT265" s="29"/>
      <c r="TJU265" s="29"/>
      <c r="TJV265" s="29"/>
      <c r="TJW265" s="29"/>
      <c r="TJX265" s="29"/>
      <c r="TJY265" s="29"/>
      <c r="TJZ265" s="29"/>
      <c r="TKA265" s="29"/>
      <c r="TKB265" s="29"/>
      <c r="TKC265" s="29"/>
      <c r="TKD265" s="29"/>
      <c r="TKE265" s="29"/>
      <c r="TKF265" s="29"/>
      <c r="TKG265" s="29"/>
      <c r="TKH265" s="29"/>
      <c r="TKI265" s="29"/>
      <c r="TKJ265" s="29"/>
      <c r="TKK265" s="29"/>
      <c r="TKL265" s="29"/>
      <c r="TKM265" s="29"/>
      <c r="TKN265" s="29"/>
      <c r="TKO265" s="29"/>
      <c r="TKP265" s="29"/>
      <c r="TKQ265" s="29"/>
      <c r="TKR265" s="29"/>
      <c r="TKS265" s="29"/>
      <c r="TKT265" s="29"/>
      <c r="TKU265" s="29"/>
      <c r="TKV265" s="29"/>
      <c r="TKW265" s="29"/>
      <c r="TKX265" s="29"/>
      <c r="TKY265" s="29"/>
      <c r="TKZ265" s="29"/>
      <c r="TLA265" s="29"/>
      <c r="TLB265" s="29"/>
      <c r="TLC265" s="29"/>
      <c r="TLD265" s="29"/>
      <c r="TLE265" s="29"/>
      <c r="TLF265" s="29"/>
      <c r="TLG265" s="29"/>
      <c r="TLH265" s="29"/>
      <c r="TLI265" s="29"/>
      <c r="TLJ265" s="29"/>
      <c r="TLK265" s="29"/>
      <c r="TLL265" s="29"/>
      <c r="TLM265" s="29"/>
      <c r="TLN265" s="29"/>
      <c r="TLO265" s="29"/>
      <c r="TLP265" s="29"/>
      <c r="TLQ265" s="29"/>
      <c r="TLR265" s="29"/>
      <c r="TLS265" s="29"/>
      <c r="TLT265" s="29"/>
      <c r="TLU265" s="29"/>
      <c r="TLV265" s="29"/>
      <c r="TLW265" s="29"/>
      <c r="TLX265" s="29"/>
      <c r="TLY265" s="29"/>
      <c r="TLZ265" s="29"/>
      <c r="TMA265" s="29"/>
      <c r="TMB265" s="29"/>
      <c r="TMC265" s="29"/>
      <c r="TMD265" s="29"/>
      <c r="TME265" s="29"/>
      <c r="TMF265" s="29"/>
      <c r="TMG265" s="29"/>
      <c r="TMH265" s="29"/>
      <c r="TMI265" s="29"/>
      <c r="TMJ265" s="29"/>
      <c r="TMK265" s="29"/>
      <c r="TML265" s="29"/>
      <c r="TMM265" s="29"/>
      <c r="TMN265" s="29"/>
      <c r="TMO265" s="29"/>
      <c r="TMP265" s="29"/>
      <c r="TMQ265" s="29"/>
      <c r="TMR265" s="29"/>
      <c r="TMS265" s="29"/>
      <c r="TMT265" s="29"/>
      <c r="TMU265" s="29"/>
      <c r="TMV265" s="29"/>
      <c r="TMW265" s="29"/>
      <c r="TMX265" s="29"/>
      <c r="TMY265" s="29"/>
      <c r="TMZ265" s="29"/>
      <c r="TNA265" s="29"/>
      <c r="TNB265" s="29"/>
      <c r="TNC265" s="29"/>
      <c r="TND265" s="29"/>
      <c r="TNE265" s="29"/>
      <c r="TNF265" s="29"/>
      <c r="TNG265" s="29"/>
      <c r="TNH265" s="29"/>
      <c r="TNI265" s="29"/>
      <c r="TNJ265" s="29"/>
      <c r="TNK265" s="29"/>
      <c r="TNL265" s="29"/>
      <c r="TNM265" s="29"/>
      <c r="TNN265" s="29"/>
      <c r="TNO265" s="29"/>
      <c r="TNP265" s="29"/>
      <c r="TNQ265" s="29"/>
      <c r="TNR265" s="29"/>
      <c r="TNS265" s="29"/>
      <c r="TNT265" s="29"/>
      <c r="TNU265" s="29"/>
      <c r="TNV265" s="29"/>
      <c r="TNW265" s="29"/>
      <c r="TNX265" s="29"/>
      <c r="TNY265" s="29"/>
      <c r="TNZ265" s="29"/>
      <c r="TOA265" s="29"/>
      <c r="TOB265" s="29"/>
      <c r="TOC265" s="29"/>
      <c r="TOD265" s="29"/>
      <c r="TOE265" s="29"/>
      <c r="TOF265" s="29"/>
      <c r="TOG265" s="29"/>
      <c r="TOH265" s="29"/>
      <c r="TOI265" s="29"/>
      <c r="TOJ265" s="29"/>
      <c r="TOK265" s="29"/>
      <c r="TOL265" s="29"/>
      <c r="TOM265" s="29"/>
      <c r="TON265" s="29"/>
      <c r="TOO265" s="29"/>
      <c r="TOP265" s="29"/>
      <c r="TOQ265" s="29"/>
      <c r="TOR265" s="29"/>
      <c r="TOS265" s="29"/>
      <c r="TOT265" s="29"/>
      <c r="TOU265" s="29"/>
      <c r="TOV265" s="29"/>
      <c r="TOW265" s="29"/>
      <c r="TOX265" s="29"/>
      <c r="TOY265" s="29"/>
      <c r="TOZ265" s="29"/>
      <c r="TPA265" s="29"/>
      <c r="TPB265" s="29"/>
      <c r="TPC265" s="29"/>
      <c r="TPD265" s="29"/>
      <c r="TPE265" s="29"/>
      <c r="TPF265" s="29"/>
      <c r="TPG265" s="29"/>
      <c r="TPH265" s="29"/>
      <c r="TPI265" s="29"/>
      <c r="TPJ265" s="29"/>
      <c r="TPK265" s="29"/>
      <c r="TPL265" s="29"/>
      <c r="TPM265" s="29"/>
      <c r="TPN265" s="29"/>
      <c r="TPO265" s="29"/>
      <c r="TPP265" s="29"/>
      <c r="TPQ265" s="29"/>
      <c r="TPR265" s="29"/>
      <c r="TPS265" s="29"/>
      <c r="TPT265" s="29"/>
      <c r="TPU265" s="29"/>
      <c r="TPV265" s="29"/>
      <c r="TPW265" s="29"/>
      <c r="TPX265" s="29"/>
      <c r="TPY265" s="29"/>
      <c r="TPZ265" s="29"/>
      <c r="TQA265" s="29"/>
      <c r="TQB265" s="29"/>
      <c r="TQC265" s="29"/>
      <c r="TQD265" s="29"/>
      <c r="TQE265" s="29"/>
      <c r="TQF265" s="29"/>
      <c r="TQG265" s="29"/>
      <c r="TQH265" s="29"/>
      <c r="TQI265" s="29"/>
      <c r="TQJ265" s="29"/>
      <c r="TQK265" s="29"/>
      <c r="TQL265" s="29"/>
      <c r="TQM265" s="29"/>
      <c r="TQN265" s="29"/>
      <c r="TQO265" s="29"/>
      <c r="TQP265" s="29"/>
      <c r="TQQ265" s="29"/>
      <c r="TQR265" s="29"/>
      <c r="TQS265" s="29"/>
      <c r="TQT265" s="29"/>
      <c r="TQU265" s="29"/>
      <c r="TQV265" s="29"/>
      <c r="TQW265" s="29"/>
      <c r="TQX265" s="29"/>
      <c r="TQY265" s="29"/>
      <c r="TQZ265" s="29"/>
      <c r="TRA265" s="29"/>
      <c r="TRB265" s="29"/>
      <c r="TRC265" s="29"/>
      <c r="TRD265" s="29"/>
      <c r="TRE265" s="29"/>
      <c r="TRF265" s="29"/>
      <c r="TRG265" s="29"/>
      <c r="TRH265" s="29"/>
      <c r="TRI265" s="29"/>
      <c r="TRJ265" s="29"/>
      <c r="TRK265" s="29"/>
      <c r="TRL265" s="29"/>
      <c r="TRM265" s="29"/>
      <c r="TRN265" s="29"/>
      <c r="TRO265" s="29"/>
      <c r="TRP265" s="29"/>
      <c r="TRQ265" s="29"/>
      <c r="TRR265" s="29"/>
      <c r="TRS265" s="29"/>
      <c r="TRT265" s="29"/>
      <c r="TRU265" s="29"/>
      <c r="TRV265" s="29"/>
      <c r="TRW265" s="29"/>
      <c r="TRX265" s="29"/>
      <c r="TRY265" s="29"/>
      <c r="TRZ265" s="29"/>
      <c r="TSA265" s="29"/>
      <c r="TSB265" s="29"/>
      <c r="TSC265" s="29"/>
      <c r="TSD265" s="29"/>
      <c r="TSE265" s="29"/>
      <c r="TSF265" s="29"/>
      <c r="TSG265" s="29"/>
      <c r="TSH265" s="29"/>
      <c r="TSI265" s="29"/>
      <c r="TSJ265" s="29"/>
      <c r="TSK265" s="29"/>
      <c r="TSL265" s="29"/>
      <c r="TSM265" s="29"/>
      <c r="TSN265" s="29"/>
      <c r="TSO265" s="29"/>
      <c r="TSP265" s="29"/>
      <c r="TSQ265" s="29"/>
      <c r="TSR265" s="29"/>
      <c r="TSS265" s="29"/>
      <c r="TST265" s="29"/>
      <c r="TSU265" s="29"/>
      <c r="TSV265" s="29"/>
      <c r="TSW265" s="29"/>
      <c r="TSX265" s="29"/>
      <c r="TSY265" s="29"/>
      <c r="TSZ265" s="29"/>
      <c r="TTA265" s="29"/>
      <c r="TTB265" s="29"/>
      <c r="TTC265" s="29"/>
      <c r="TTD265" s="29"/>
      <c r="TTE265" s="29"/>
      <c r="TTF265" s="29"/>
      <c r="TTG265" s="29"/>
      <c r="TTH265" s="29"/>
      <c r="TTI265" s="29"/>
      <c r="TTJ265" s="29"/>
      <c r="TTK265" s="29"/>
      <c r="TTL265" s="29"/>
      <c r="TTM265" s="29"/>
      <c r="TTN265" s="29"/>
      <c r="TTO265" s="29"/>
      <c r="TTP265" s="29"/>
      <c r="TTQ265" s="29"/>
      <c r="TTR265" s="29"/>
      <c r="TTS265" s="29"/>
      <c r="TTT265" s="29"/>
      <c r="TTU265" s="29"/>
      <c r="TTV265" s="29"/>
      <c r="TTW265" s="29"/>
      <c r="TTX265" s="29"/>
      <c r="TTY265" s="29"/>
      <c r="TTZ265" s="29"/>
      <c r="TUA265" s="29"/>
      <c r="TUB265" s="29"/>
      <c r="TUC265" s="29"/>
      <c r="TUD265" s="29"/>
      <c r="TUE265" s="29"/>
      <c r="TUF265" s="29"/>
      <c r="TUG265" s="29"/>
      <c r="TUH265" s="29"/>
      <c r="TUI265" s="29"/>
      <c r="TUJ265" s="29"/>
      <c r="TUK265" s="29"/>
      <c r="TUL265" s="29"/>
      <c r="TUM265" s="29"/>
      <c r="TUN265" s="29"/>
      <c r="TUO265" s="29"/>
      <c r="TUP265" s="29"/>
      <c r="TUQ265" s="29"/>
      <c r="TUR265" s="29"/>
      <c r="TUS265" s="29"/>
      <c r="TUT265" s="29"/>
      <c r="TUU265" s="29"/>
      <c r="TUV265" s="29"/>
      <c r="TUW265" s="29"/>
      <c r="TUX265" s="29"/>
      <c r="TUY265" s="29"/>
      <c r="TUZ265" s="29"/>
      <c r="TVA265" s="29"/>
      <c r="TVB265" s="29"/>
      <c r="TVC265" s="29"/>
      <c r="TVD265" s="29"/>
      <c r="TVE265" s="29"/>
      <c r="TVF265" s="29"/>
      <c r="TVG265" s="29"/>
      <c r="TVH265" s="29"/>
      <c r="TVI265" s="29"/>
      <c r="TVJ265" s="29"/>
      <c r="TVK265" s="29"/>
      <c r="TVL265" s="29"/>
      <c r="TVM265" s="29"/>
      <c r="TVN265" s="29"/>
      <c r="TVO265" s="29"/>
      <c r="TVP265" s="29"/>
      <c r="TVQ265" s="29"/>
      <c r="TVR265" s="29"/>
      <c r="TVS265" s="29"/>
      <c r="TVT265" s="29"/>
      <c r="TVU265" s="29"/>
      <c r="TVV265" s="29"/>
      <c r="TVW265" s="29"/>
      <c r="TVX265" s="29"/>
      <c r="TVY265" s="29"/>
      <c r="TVZ265" s="29"/>
      <c r="TWA265" s="29"/>
      <c r="TWB265" s="29"/>
      <c r="TWC265" s="29"/>
      <c r="TWD265" s="29"/>
      <c r="TWE265" s="29"/>
      <c r="TWF265" s="29"/>
      <c r="TWG265" s="29"/>
      <c r="TWH265" s="29"/>
      <c r="TWI265" s="29"/>
      <c r="TWJ265" s="29"/>
      <c r="TWK265" s="29"/>
      <c r="TWL265" s="29"/>
      <c r="TWM265" s="29"/>
      <c r="TWN265" s="29"/>
      <c r="TWO265" s="29"/>
      <c r="TWP265" s="29"/>
      <c r="TWQ265" s="29"/>
      <c r="TWR265" s="29"/>
      <c r="TWS265" s="29"/>
      <c r="TWT265" s="29"/>
      <c r="TWU265" s="29"/>
      <c r="TWV265" s="29"/>
      <c r="TWW265" s="29"/>
      <c r="TWX265" s="29"/>
      <c r="TWY265" s="29"/>
      <c r="TWZ265" s="29"/>
      <c r="TXA265" s="29"/>
      <c r="TXB265" s="29"/>
      <c r="TXC265" s="29"/>
      <c r="TXD265" s="29"/>
      <c r="TXE265" s="29"/>
      <c r="TXF265" s="29"/>
      <c r="TXG265" s="29"/>
      <c r="TXH265" s="29"/>
      <c r="TXI265" s="29"/>
      <c r="TXJ265" s="29"/>
      <c r="TXK265" s="29"/>
      <c r="TXL265" s="29"/>
      <c r="TXM265" s="29"/>
      <c r="TXN265" s="29"/>
      <c r="TXO265" s="29"/>
      <c r="TXP265" s="29"/>
      <c r="TXQ265" s="29"/>
      <c r="TXR265" s="29"/>
      <c r="TXS265" s="29"/>
      <c r="TXT265" s="29"/>
      <c r="TXU265" s="29"/>
      <c r="TXV265" s="29"/>
      <c r="TXW265" s="29"/>
      <c r="TXX265" s="29"/>
      <c r="TXY265" s="29"/>
      <c r="TXZ265" s="29"/>
      <c r="TYA265" s="29"/>
      <c r="TYB265" s="29"/>
      <c r="TYC265" s="29"/>
      <c r="TYD265" s="29"/>
      <c r="TYE265" s="29"/>
      <c r="TYF265" s="29"/>
      <c r="TYG265" s="29"/>
      <c r="TYH265" s="29"/>
      <c r="TYI265" s="29"/>
      <c r="TYJ265" s="29"/>
      <c r="TYK265" s="29"/>
      <c r="TYL265" s="29"/>
      <c r="TYM265" s="29"/>
      <c r="TYN265" s="29"/>
      <c r="TYO265" s="29"/>
      <c r="TYP265" s="29"/>
      <c r="TYQ265" s="29"/>
      <c r="TYR265" s="29"/>
      <c r="TYS265" s="29"/>
      <c r="TYT265" s="29"/>
      <c r="TYU265" s="29"/>
      <c r="TYV265" s="29"/>
      <c r="TYW265" s="29"/>
      <c r="TYX265" s="29"/>
      <c r="TYY265" s="29"/>
      <c r="TYZ265" s="29"/>
      <c r="TZA265" s="29"/>
      <c r="TZB265" s="29"/>
      <c r="TZC265" s="29"/>
      <c r="TZD265" s="29"/>
      <c r="TZE265" s="29"/>
      <c r="TZF265" s="29"/>
      <c r="TZG265" s="29"/>
      <c r="TZH265" s="29"/>
      <c r="TZI265" s="29"/>
      <c r="TZJ265" s="29"/>
      <c r="TZK265" s="29"/>
      <c r="TZL265" s="29"/>
      <c r="TZM265" s="29"/>
      <c r="TZN265" s="29"/>
      <c r="TZO265" s="29"/>
      <c r="TZP265" s="29"/>
      <c r="TZQ265" s="29"/>
      <c r="TZR265" s="29"/>
      <c r="TZS265" s="29"/>
      <c r="TZT265" s="29"/>
      <c r="TZU265" s="29"/>
      <c r="TZV265" s="29"/>
      <c r="TZW265" s="29"/>
      <c r="TZX265" s="29"/>
      <c r="TZY265" s="29"/>
      <c r="TZZ265" s="29"/>
      <c r="UAA265" s="29"/>
      <c r="UAB265" s="29"/>
      <c r="UAC265" s="29"/>
      <c r="UAD265" s="29"/>
      <c r="UAE265" s="29"/>
      <c r="UAF265" s="29"/>
      <c r="UAG265" s="29"/>
      <c r="UAH265" s="29"/>
      <c r="UAI265" s="29"/>
      <c r="UAJ265" s="29"/>
      <c r="UAK265" s="29"/>
      <c r="UAL265" s="29"/>
      <c r="UAM265" s="29"/>
      <c r="UAN265" s="29"/>
      <c r="UAO265" s="29"/>
      <c r="UAP265" s="29"/>
      <c r="UAQ265" s="29"/>
      <c r="UAR265" s="29"/>
      <c r="UAS265" s="29"/>
      <c r="UAT265" s="29"/>
      <c r="UAU265" s="29"/>
      <c r="UAV265" s="29"/>
      <c r="UAW265" s="29"/>
      <c r="UAX265" s="29"/>
      <c r="UAY265" s="29"/>
      <c r="UAZ265" s="29"/>
      <c r="UBA265" s="29"/>
      <c r="UBB265" s="29"/>
      <c r="UBC265" s="29"/>
      <c r="UBD265" s="29"/>
      <c r="UBE265" s="29"/>
      <c r="UBF265" s="29"/>
      <c r="UBG265" s="29"/>
      <c r="UBH265" s="29"/>
      <c r="UBI265" s="29"/>
      <c r="UBJ265" s="29"/>
      <c r="UBK265" s="29"/>
      <c r="UBL265" s="29"/>
      <c r="UBM265" s="29"/>
      <c r="UBN265" s="29"/>
      <c r="UBO265" s="29"/>
      <c r="UBP265" s="29"/>
      <c r="UBQ265" s="29"/>
      <c r="UBR265" s="29"/>
      <c r="UBS265" s="29"/>
      <c r="UBT265" s="29"/>
      <c r="UBU265" s="29"/>
      <c r="UBV265" s="29"/>
      <c r="UBW265" s="29"/>
      <c r="UBX265" s="29"/>
      <c r="UBY265" s="29"/>
      <c r="UBZ265" s="29"/>
      <c r="UCA265" s="29"/>
      <c r="UCB265" s="29"/>
      <c r="UCC265" s="29"/>
      <c r="UCD265" s="29"/>
      <c r="UCE265" s="29"/>
      <c r="UCF265" s="29"/>
      <c r="UCG265" s="29"/>
      <c r="UCH265" s="29"/>
      <c r="UCI265" s="29"/>
      <c r="UCJ265" s="29"/>
      <c r="UCK265" s="29"/>
      <c r="UCL265" s="29"/>
      <c r="UCM265" s="29"/>
      <c r="UCN265" s="29"/>
      <c r="UCO265" s="29"/>
      <c r="UCP265" s="29"/>
      <c r="UCQ265" s="29"/>
      <c r="UCR265" s="29"/>
      <c r="UCS265" s="29"/>
      <c r="UCT265" s="29"/>
      <c r="UCU265" s="29"/>
      <c r="UCV265" s="29"/>
      <c r="UCW265" s="29"/>
      <c r="UCX265" s="29"/>
      <c r="UCY265" s="29"/>
      <c r="UCZ265" s="29"/>
      <c r="UDA265" s="29"/>
      <c r="UDB265" s="29"/>
      <c r="UDC265" s="29"/>
      <c r="UDD265" s="29"/>
      <c r="UDE265" s="29"/>
      <c r="UDF265" s="29"/>
      <c r="UDG265" s="29"/>
      <c r="UDH265" s="29"/>
      <c r="UDI265" s="29"/>
      <c r="UDJ265" s="29"/>
      <c r="UDK265" s="29"/>
      <c r="UDL265" s="29"/>
      <c r="UDM265" s="29"/>
      <c r="UDN265" s="29"/>
      <c r="UDO265" s="29"/>
      <c r="UDP265" s="29"/>
      <c r="UDQ265" s="29"/>
      <c r="UDR265" s="29"/>
      <c r="UDS265" s="29"/>
      <c r="UDT265" s="29"/>
      <c r="UDU265" s="29"/>
      <c r="UDV265" s="29"/>
      <c r="UDW265" s="29"/>
      <c r="UDX265" s="29"/>
      <c r="UDY265" s="29"/>
      <c r="UDZ265" s="29"/>
      <c r="UEA265" s="29"/>
      <c r="UEB265" s="29"/>
      <c r="UEC265" s="29"/>
      <c r="UED265" s="29"/>
      <c r="UEE265" s="29"/>
      <c r="UEF265" s="29"/>
      <c r="UEG265" s="29"/>
      <c r="UEH265" s="29"/>
      <c r="UEI265" s="29"/>
      <c r="UEJ265" s="29"/>
      <c r="UEK265" s="29"/>
      <c r="UEL265" s="29"/>
      <c r="UEM265" s="29"/>
      <c r="UEN265" s="29"/>
      <c r="UEO265" s="29"/>
      <c r="UEP265" s="29"/>
      <c r="UEQ265" s="29"/>
      <c r="UER265" s="29"/>
      <c r="UES265" s="29"/>
      <c r="UET265" s="29"/>
      <c r="UEU265" s="29"/>
      <c r="UEV265" s="29"/>
      <c r="UEW265" s="29"/>
      <c r="UEX265" s="29"/>
      <c r="UEY265" s="29"/>
      <c r="UEZ265" s="29"/>
      <c r="UFA265" s="29"/>
      <c r="UFB265" s="29"/>
      <c r="UFC265" s="29"/>
      <c r="UFD265" s="29"/>
      <c r="UFE265" s="29"/>
      <c r="UFF265" s="29"/>
      <c r="UFG265" s="29"/>
      <c r="UFH265" s="29"/>
      <c r="UFI265" s="29"/>
      <c r="UFJ265" s="29"/>
      <c r="UFK265" s="29"/>
      <c r="UFL265" s="29"/>
      <c r="UFM265" s="29"/>
      <c r="UFN265" s="29"/>
      <c r="UFO265" s="29"/>
      <c r="UFP265" s="29"/>
      <c r="UFQ265" s="29"/>
      <c r="UFR265" s="29"/>
      <c r="UFS265" s="29"/>
      <c r="UFT265" s="29"/>
      <c r="UFU265" s="29"/>
      <c r="UFV265" s="29"/>
      <c r="UFW265" s="29"/>
      <c r="UFX265" s="29"/>
      <c r="UFY265" s="29"/>
      <c r="UFZ265" s="29"/>
      <c r="UGA265" s="29"/>
      <c r="UGB265" s="29"/>
      <c r="UGC265" s="29"/>
      <c r="UGD265" s="29"/>
      <c r="UGE265" s="29"/>
      <c r="UGF265" s="29"/>
      <c r="UGG265" s="29"/>
      <c r="UGH265" s="29"/>
      <c r="UGI265" s="29"/>
      <c r="UGJ265" s="29"/>
      <c r="UGK265" s="29"/>
      <c r="UGL265" s="29"/>
      <c r="UGM265" s="29"/>
      <c r="UGN265" s="29"/>
      <c r="UGO265" s="29"/>
      <c r="UGP265" s="29"/>
      <c r="UGQ265" s="29"/>
      <c r="UGR265" s="29"/>
      <c r="UGS265" s="29"/>
      <c r="UGT265" s="29"/>
      <c r="UGU265" s="29"/>
      <c r="UGV265" s="29"/>
      <c r="UGW265" s="29"/>
      <c r="UGX265" s="29"/>
      <c r="UGY265" s="29"/>
      <c r="UGZ265" s="29"/>
      <c r="UHA265" s="29"/>
      <c r="UHB265" s="29"/>
      <c r="UHC265" s="29"/>
      <c r="UHD265" s="29"/>
      <c r="UHE265" s="29"/>
      <c r="UHF265" s="29"/>
      <c r="UHG265" s="29"/>
      <c r="UHH265" s="29"/>
      <c r="UHI265" s="29"/>
      <c r="UHJ265" s="29"/>
      <c r="UHK265" s="29"/>
      <c r="UHL265" s="29"/>
      <c r="UHM265" s="29"/>
      <c r="UHN265" s="29"/>
      <c r="UHO265" s="29"/>
      <c r="UHP265" s="29"/>
      <c r="UHQ265" s="29"/>
      <c r="UHR265" s="29"/>
      <c r="UHS265" s="29"/>
      <c r="UHT265" s="29"/>
      <c r="UHU265" s="29"/>
      <c r="UHV265" s="29"/>
      <c r="UHW265" s="29"/>
      <c r="UHX265" s="29"/>
      <c r="UHY265" s="29"/>
      <c r="UHZ265" s="29"/>
      <c r="UIA265" s="29"/>
      <c r="UIB265" s="29"/>
      <c r="UIC265" s="29"/>
      <c r="UID265" s="29"/>
      <c r="UIE265" s="29"/>
      <c r="UIF265" s="29"/>
      <c r="UIG265" s="29"/>
      <c r="UIH265" s="29"/>
      <c r="UII265" s="29"/>
      <c r="UIJ265" s="29"/>
      <c r="UIK265" s="29"/>
      <c r="UIL265" s="29"/>
      <c r="UIM265" s="29"/>
      <c r="UIN265" s="29"/>
      <c r="UIO265" s="29"/>
      <c r="UIP265" s="29"/>
      <c r="UIQ265" s="29"/>
      <c r="UIR265" s="29"/>
      <c r="UIS265" s="29"/>
      <c r="UIT265" s="29"/>
      <c r="UIU265" s="29"/>
      <c r="UIV265" s="29"/>
      <c r="UIW265" s="29"/>
      <c r="UIX265" s="29"/>
      <c r="UIY265" s="29"/>
      <c r="UIZ265" s="29"/>
      <c r="UJA265" s="29"/>
      <c r="UJB265" s="29"/>
      <c r="UJC265" s="29"/>
      <c r="UJD265" s="29"/>
      <c r="UJE265" s="29"/>
      <c r="UJF265" s="29"/>
      <c r="UJG265" s="29"/>
      <c r="UJH265" s="29"/>
      <c r="UJI265" s="29"/>
      <c r="UJJ265" s="29"/>
      <c r="UJK265" s="29"/>
      <c r="UJL265" s="29"/>
      <c r="UJM265" s="29"/>
      <c r="UJN265" s="29"/>
      <c r="UJO265" s="29"/>
      <c r="UJP265" s="29"/>
      <c r="UJQ265" s="29"/>
      <c r="UJR265" s="29"/>
      <c r="UJS265" s="29"/>
      <c r="UJT265" s="29"/>
      <c r="UJU265" s="29"/>
      <c r="UJV265" s="29"/>
      <c r="UJW265" s="29"/>
      <c r="UJX265" s="29"/>
      <c r="UJY265" s="29"/>
      <c r="UJZ265" s="29"/>
      <c r="UKA265" s="29"/>
      <c r="UKB265" s="29"/>
      <c r="UKC265" s="29"/>
      <c r="UKD265" s="29"/>
      <c r="UKE265" s="29"/>
      <c r="UKF265" s="29"/>
      <c r="UKG265" s="29"/>
      <c r="UKH265" s="29"/>
      <c r="UKI265" s="29"/>
      <c r="UKJ265" s="29"/>
      <c r="UKK265" s="29"/>
      <c r="UKL265" s="29"/>
      <c r="UKM265" s="29"/>
      <c r="UKN265" s="29"/>
      <c r="UKO265" s="29"/>
      <c r="UKP265" s="29"/>
      <c r="UKQ265" s="29"/>
      <c r="UKR265" s="29"/>
      <c r="UKS265" s="29"/>
      <c r="UKT265" s="29"/>
      <c r="UKU265" s="29"/>
      <c r="UKV265" s="29"/>
      <c r="UKW265" s="29"/>
      <c r="UKX265" s="29"/>
      <c r="UKY265" s="29"/>
      <c r="UKZ265" s="29"/>
      <c r="ULA265" s="29"/>
      <c r="ULB265" s="29"/>
      <c r="ULC265" s="29"/>
      <c r="ULD265" s="29"/>
      <c r="ULE265" s="29"/>
      <c r="ULF265" s="29"/>
      <c r="ULG265" s="29"/>
      <c r="ULH265" s="29"/>
      <c r="ULI265" s="29"/>
      <c r="ULJ265" s="29"/>
      <c r="ULK265" s="29"/>
      <c r="ULL265" s="29"/>
      <c r="ULM265" s="29"/>
      <c r="ULN265" s="29"/>
      <c r="ULO265" s="29"/>
      <c r="ULP265" s="29"/>
      <c r="ULQ265" s="29"/>
      <c r="ULR265" s="29"/>
      <c r="ULS265" s="29"/>
      <c r="ULT265" s="29"/>
      <c r="ULU265" s="29"/>
      <c r="ULV265" s="29"/>
      <c r="ULW265" s="29"/>
      <c r="ULX265" s="29"/>
      <c r="ULY265" s="29"/>
      <c r="ULZ265" s="29"/>
      <c r="UMA265" s="29"/>
      <c r="UMB265" s="29"/>
      <c r="UMC265" s="29"/>
      <c r="UMD265" s="29"/>
      <c r="UME265" s="29"/>
      <c r="UMF265" s="29"/>
      <c r="UMG265" s="29"/>
      <c r="UMH265" s="29"/>
      <c r="UMI265" s="29"/>
      <c r="UMJ265" s="29"/>
      <c r="UMK265" s="29"/>
      <c r="UML265" s="29"/>
      <c r="UMM265" s="29"/>
      <c r="UMN265" s="29"/>
      <c r="UMO265" s="29"/>
      <c r="UMP265" s="29"/>
      <c r="UMQ265" s="29"/>
      <c r="UMR265" s="29"/>
      <c r="UMS265" s="29"/>
      <c r="UMT265" s="29"/>
      <c r="UMU265" s="29"/>
      <c r="UMV265" s="29"/>
      <c r="UMW265" s="29"/>
      <c r="UMX265" s="29"/>
      <c r="UMY265" s="29"/>
      <c r="UMZ265" s="29"/>
      <c r="UNA265" s="29"/>
      <c r="UNB265" s="29"/>
      <c r="UNC265" s="29"/>
      <c r="UND265" s="29"/>
      <c r="UNE265" s="29"/>
      <c r="UNF265" s="29"/>
      <c r="UNG265" s="29"/>
      <c r="UNH265" s="29"/>
      <c r="UNI265" s="29"/>
      <c r="UNJ265" s="29"/>
      <c r="UNK265" s="29"/>
      <c r="UNL265" s="29"/>
      <c r="UNM265" s="29"/>
      <c r="UNN265" s="29"/>
      <c r="UNO265" s="29"/>
      <c r="UNP265" s="29"/>
      <c r="UNQ265" s="29"/>
      <c r="UNR265" s="29"/>
      <c r="UNS265" s="29"/>
      <c r="UNT265" s="29"/>
      <c r="UNU265" s="29"/>
      <c r="UNV265" s="29"/>
      <c r="UNW265" s="29"/>
      <c r="UNX265" s="29"/>
      <c r="UNY265" s="29"/>
      <c r="UNZ265" s="29"/>
      <c r="UOA265" s="29"/>
      <c r="UOB265" s="29"/>
      <c r="UOC265" s="29"/>
      <c r="UOD265" s="29"/>
      <c r="UOE265" s="29"/>
      <c r="UOF265" s="29"/>
      <c r="UOG265" s="29"/>
      <c r="UOH265" s="29"/>
      <c r="UOI265" s="29"/>
      <c r="UOJ265" s="29"/>
      <c r="UOK265" s="29"/>
      <c r="UOL265" s="29"/>
      <c r="UOM265" s="29"/>
      <c r="UON265" s="29"/>
      <c r="UOO265" s="29"/>
      <c r="UOP265" s="29"/>
      <c r="UOQ265" s="29"/>
      <c r="UOR265" s="29"/>
      <c r="UOS265" s="29"/>
      <c r="UOT265" s="29"/>
      <c r="UOU265" s="29"/>
      <c r="UOV265" s="29"/>
      <c r="UOW265" s="29"/>
      <c r="UOX265" s="29"/>
      <c r="UOY265" s="29"/>
      <c r="UOZ265" s="29"/>
      <c r="UPA265" s="29"/>
      <c r="UPB265" s="29"/>
      <c r="UPC265" s="29"/>
      <c r="UPD265" s="29"/>
      <c r="UPE265" s="29"/>
      <c r="UPF265" s="29"/>
      <c r="UPG265" s="29"/>
      <c r="UPH265" s="29"/>
      <c r="UPI265" s="29"/>
      <c r="UPJ265" s="29"/>
      <c r="UPK265" s="29"/>
      <c r="UPL265" s="29"/>
      <c r="UPM265" s="29"/>
      <c r="UPN265" s="29"/>
      <c r="UPO265" s="29"/>
      <c r="UPP265" s="29"/>
      <c r="UPQ265" s="29"/>
      <c r="UPR265" s="29"/>
      <c r="UPS265" s="29"/>
      <c r="UPT265" s="29"/>
      <c r="UPU265" s="29"/>
      <c r="UPV265" s="29"/>
      <c r="UPW265" s="29"/>
      <c r="UPX265" s="29"/>
      <c r="UPY265" s="29"/>
      <c r="UPZ265" s="29"/>
      <c r="UQA265" s="29"/>
      <c r="UQB265" s="29"/>
      <c r="UQC265" s="29"/>
      <c r="UQD265" s="29"/>
      <c r="UQE265" s="29"/>
      <c r="UQF265" s="29"/>
      <c r="UQG265" s="29"/>
      <c r="UQH265" s="29"/>
      <c r="UQI265" s="29"/>
      <c r="UQJ265" s="29"/>
      <c r="UQK265" s="29"/>
      <c r="UQL265" s="29"/>
      <c r="UQM265" s="29"/>
      <c r="UQN265" s="29"/>
      <c r="UQO265" s="29"/>
      <c r="UQP265" s="29"/>
      <c r="UQQ265" s="29"/>
      <c r="UQR265" s="29"/>
      <c r="UQS265" s="29"/>
      <c r="UQT265" s="29"/>
      <c r="UQU265" s="29"/>
      <c r="UQV265" s="29"/>
      <c r="UQW265" s="29"/>
      <c r="UQX265" s="29"/>
      <c r="UQY265" s="29"/>
      <c r="UQZ265" s="29"/>
      <c r="URA265" s="29"/>
      <c r="URB265" s="29"/>
      <c r="URC265" s="29"/>
      <c r="URD265" s="29"/>
      <c r="URE265" s="29"/>
      <c r="URF265" s="29"/>
      <c r="URG265" s="29"/>
      <c r="URH265" s="29"/>
      <c r="URI265" s="29"/>
      <c r="URJ265" s="29"/>
      <c r="URK265" s="29"/>
      <c r="URL265" s="29"/>
      <c r="URM265" s="29"/>
      <c r="URN265" s="29"/>
      <c r="URO265" s="29"/>
      <c r="URP265" s="29"/>
      <c r="URQ265" s="29"/>
      <c r="URR265" s="29"/>
      <c r="URS265" s="29"/>
      <c r="URT265" s="29"/>
      <c r="URU265" s="29"/>
      <c r="URV265" s="29"/>
      <c r="URW265" s="29"/>
      <c r="URX265" s="29"/>
      <c r="URY265" s="29"/>
      <c r="URZ265" s="29"/>
      <c r="USA265" s="29"/>
      <c r="USB265" s="29"/>
      <c r="USC265" s="29"/>
      <c r="USD265" s="29"/>
      <c r="USE265" s="29"/>
      <c r="USF265" s="29"/>
      <c r="USG265" s="29"/>
      <c r="USH265" s="29"/>
      <c r="USI265" s="29"/>
      <c r="USJ265" s="29"/>
      <c r="USK265" s="29"/>
      <c r="USL265" s="29"/>
      <c r="USM265" s="29"/>
      <c r="USN265" s="29"/>
      <c r="USO265" s="29"/>
      <c r="USP265" s="29"/>
      <c r="USQ265" s="29"/>
      <c r="USR265" s="29"/>
      <c r="USS265" s="29"/>
      <c r="UST265" s="29"/>
      <c r="USU265" s="29"/>
      <c r="USV265" s="29"/>
      <c r="USW265" s="29"/>
      <c r="USX265" s="29"/>
      <c r="USY265" s="29"/>
      <c r="USZ265" s="29"/>
      <c r="UTA265" s="29"/>
      <c r="UTB265" s="29"/>
      <c r="UTC265" s="29"/>
      <c r="UTD265" s="29"/>
      <c r="UTE265" s="29"/>
      <c r="UTF265" s="29"/>
      <c r="UTG265" s="29"/>
      <c r="UTH265" s="29"/>
      <c r="UTI265" s="29"/>
      <c r="UTJ265" s="29"/>
      <c r="UTK265" s="29"/>
      <c r="UTL265" s="29"/>
      <c r="UTM265" s="29"/>
      <c r="UTN265" s="29"/>
      <c r="UTO265" s="29"/>
      <c r="UTP265" s="29"/>
      <c r="UTQ265" s="29"/>
      <c r="UTR265" s="29"/>
      <c r="UTS265" s="29"/>
      <c r="UTT265" s="29"/>
      <c r="UTU265" s="29"/>
      <c r="UTV265" s="29"/>
      <c r="UTW265" s="29"/>
      <c r="UTX265" s="29"/>
      <c r="UTY265" s="29"/>
      <c r="UTZ265" s="29"/>
      <c r="UUA265" s="29"/>
      <c r="UUB265" s="29"/>
      <c r="UUC265" s="29"/>
      <c r="UUD265" s="29"/>
      <c r="UUE265" s="29"/>
      <c r="UUF265" s="29"/>
      <c r="UUG265" s="29"/>
      <c r="UUH265" s="29"/>
      <c r="UUI265" s="29"/>
      <c r="UUJ265" s="29"/>
      <c r="UUK265" s="29"/>
      <c r="UUL265" s="29"/>
      <c r="UUM265" s="29"/>
      <c r="UUN265" s="29"/>
      <c r="UUO265" s="29"/>
      <c r="UUP265" s="29"/>
      <c r="UUQ265" s="29"/>
      <c r="UUR265" s="29"/>
      <c r="UUS265" s="29"/>
      <c r="UUT265" s="29"/>
      <c r="UUU265" s="29"/>
      <c r="UUV265" s="29"/>
      <c r="UUW265" s="29"/>
      <c r="UUX265" s="29"/>
      <c r="UUY265" s="29"/>
      <c r="UUZ265" s="29"/>
      <c r="UVA265" s="29"/>
      <c r="UVB265" s="29"/>
      <c r="UVC265" s="29"/>
      <c r="UVD265" s="29"/>
      <c r="UVE265" s="29"/>
      <c r="UVF265" s="29"/>
      <c r="UVG265" s="29"/>
      <c r="UVH265" s="29"/>
      <c r="UVI265" s="29"/>
      <c r="UVJ265" s="29"/>
      <c r="UVK265" s="29"/>
      <c r="UVL265" s="29"/>
      <c r="UVM265" s="29"/>
      <c r="UVN265" s="29"/>
      <c r="UVO265" s="29"/>
      <c r="UVP265" s="29"/>
      <c r="UVQ265" s="29"/>
      <c r="UVR265" s="29"/>
      <c r="UVS265" s="29"/>
      <c r="UVT265" s="29"/>
      <c r="UVU265" s="29"/>
      <c r="UVV265" s="29"/>
      <c r="UVW265" s="29"/>
      <c r="UVX265" s="29"/>
      <c r="UVY265" s="29"/>
      <c r="UVZ265" s="29"/>
      <c r="UWA265" s="29"/>
      <c r="UWB265" s="29"/>
      <c r="UWC265" s="29"/>
      <c r="UWD265" s="29"/>
      <c r="UWE265" s="29"/>
      <c r="UWF265" s="29"/>
      <c r="UWG265" s="29"/>
      <c r="UWH265" s="29"/>
      <c r="UWI265" s="29"/>
      <c r="UWJ265" s="29"/>
      <c r="UWK265" s="29"/>
      <c r="UWL265" s="29"/>
      <c r="UWM265" s="29"/>
      <c r="UWN265" s="29"/>
      <c r="UWO265" s="29"/>
      <c r="UWP265" s="29"/>
      <c r="UWQ265" s="29"/>
      <c r="UWR265" s="29"/>
      <c r="UWS265" s="29"/>
      <c r="UWT265" s="29"/>
      <c r="UWU265" s="29"/>
      <c r="UWV265" s="29"/>
      <c r="UWW265" s="29"/>
      <c r="UWX265" s="29"/>
      <c r="UWY265" s="29"/>
      <c r="UWZ265" s="29"/>
      <c r="UXA265" s="29"/>
      <c r="UXB265" s="29"/>
      <c r="UXC265" s="29"/>
      <c r="UXD265" s="29"/>
      <c r="UXE265" s="29"/>
      <c r="UXF265" s="29"/>
      <c r="UXG265" s="29"/>
      <c r="UXH265" s="29"/>
      <c r="UXI265" s="29"/>
      <c r="UXJ265" s="29"/>
      <c r="UXK265" s="29"/>
      <c r="UXL265" s="29"/>
      <c r="UXM265" s="29"/>
      <c r="UXN265" s="29"/>
      <c r="UXO265" s="29"/>
      <c r="UXP265" s="29"/>
      <c r="UXQ265" s="29"/>
      <c r="UXR265" s="29"/>
      <c r="UXS265" s="29"/>
      <c r="UXT265" s="29"/>
      <c r="UXU265" s="29"/>
      <c r="UXV265" s="29"/>
      <c r="UXW265" s="29"/>
      <c r="UXX265" s="29"/>
      <c r="UXY265" s="29"/>
      <c r="UXZ265" s="29"/>
      <c r="UYA265" s="29"/>
      <c r="UYB265" s="29"/>
      <c r="UYC265" s="29"/>
      <c r="UYD265" s="29"/>
      <c r="UYE265" s="29"/>
      <c r="UYF265" s="29"/>
      <c r="UYG265" s="29"/>
      <c r="UYH265" s="29"/>
      <c r="UYI265" s="29"/>
      <c r="UYJ265" s="29"/>
      <c r="UYK265" s="29"/>
      <c r="UYL265" s="29"/>
      <c r="UYM265" s="29"/>
      <c r="UYN265" s="29"/>
      <c r="UYO265" s="29"/>
      <c r="UYP265" s="29"/>
      <c r="UYQ265" s="29"/>
      <c r="UYR265" s="29"/>
      <c r="UYS265" s="29"/>
      <c r="UYT265" s="29"/>
      <c r="UYU265" s="29"/>
      <c r="UYV265" s="29"/>
      <c r="UYW265" s="29"/>
      <c r="UYX265" s="29"/>
      <c r="UYY265" s="29"/>
      <c r="UYZ265" s="29"/>
      <c r="UZA265" s="29"/>
      <c r="UZB265" s="29"/>
      <c r="UZC265" s="29"/>
      <c r="UZD265" s="29"/>
      <c r="UZE265" s="29"/>
      <c r="UZF265" s="29"/>
      <c r="UZG265" s="29"/>
      <c r="UZH265" s="29"/>
      <c r="UZI265" s="29"/>
      <c r="UZJ265" s="29"/>
      <c r="UZK265" s="29"/>
      <c r="UZL265" s="29"/>
      <c r="UZM265" s="29"/>
      <c r="UZN265" s="29"/>
      <c r="UZO265" s="29"/>
      <c r="UZP265" s="29"/>
      <c r="UZQ265" s="29"/>
      <c r="UZR265" s="29"/>
      <c r="UZS265" s="29"/>
      <c r="UZT265" s="29"/>
      <c r="UZU265" s="29"/>
      <c r="UZV265" s="29"/>
      <c r="UZW265" s="29"/>
      <c r="UZX265" s="29"/>
      <c r="UZY265" s="29"/>
      <c r="UZZ265" s="29"/>
      <c r="VAA265" s="29"/>
      <c r="VAB265" s="29"/>
      <c r="VAC265" s="29"/>
      <c r="VAD265" s="29"/>
      <c r="VAE265" s="29"/>
      <c r="VAF265" s="29"/>
      <c r="VAG265" s="29"/>
      <c r="VAH265" s="29"/>
      <c r="VAI265" s="29"/>
      <c r="VAJ265" s="29"/>
      <c r="VAK265" s="29"/>
      <c r="VAL265" s="29"/>
      <c r="VAM265" s="29"/>
      <c r="VAN265" s="29"/>
      <c r="VAO265" s="29"/>
      <c r="VAP265" s="29"/>
      <c r="VAQ265" s="29"/>
      <c r="VAR265" s="29"/>
      <c r="VAS265" s="29"/>
      <c r="VAT265" s="29"/>
      <c r="VAU265" s="29"/>
      <c r="VAV265" s="29"/>
      <c r="VAW265" s="29"/>
      <c r="VAX265" s="29"/>
      <c r="VAY265" s="29"/>
      <c r="VAZ265" s="29"/>
      <c r="VBA265" s="29"/>
      <c r="VBB265" s="29"/>
      <c r="VBC265" s="29"/>
      <c r="VBD265" s="29"/>
      <c r="VBE265" s="29"/>
      <c r="VBF265" s="29"/>
      <c r="VBG265" s="29"/>
      <c r="VBH265" s="29"/>
      <c r="VBI265" s="29"/>
      <c r="VBJ265" s="29"/>
      <c r="VBK265" s="29"/>
      <c r="VBL265" s="29"/>
      <c r="VBM265" s="29"/>
      <c r="VBN265" s="29"/>
      <c r="VBO265" s="29"/>
      <c r="VBP265" s="29"/>
      <c r="VBQ265" s="29"/>
      <c r="VBR265" s="29"/>
      <c r="VBS265" s="29"/>
      <c r="VBT265" s="29"/>
      <c r="VBU265" s="29"/>
      <c r="VBV265" s="29"/>
      <c r="VBW265" s="29"/>
      <c r="VBX265" s="29"/>
      <c r="VBY265" s="29"/>
      <c r="VBZ265" s="29"/>
      <c r="VCA265" s="29"/>
      <c r="VCB265" s="29"/>
      <c r="VCC265" s="29"/>
      <c r="VCD265" s="29"/>
      <c r="VCE265" s="29"/>
      <c r="VCF265" s="29"/>
      <c r="VCG265" s="29"/>
      <c r="VCH265" s="29"/>
      <c r="VCI265" s="29"/>
      <c r="VCJ265" s="29"/>
      <c r="VCK265" s="29"/>
      <c r="VCL265" s="29"/>
      <c r="VCM265" s="29"/>
      <c r="VCN265" s="29"/>
      <c r="VCO265" s="29"/>
      <c r="VCP265" s="29"/>
      <c r="VCQ265" s="29"/>
      <c r="VCR265" s="29"/>
      <c r="VCS265" s="29"/>
      <c r="VCT265" s="29"/>
      <c r="VCU265" s="29"/>
      <c r="VCV265" s="29"/>
      <c r="VCW265" s="29"/>
      <c r="VCX265" s="29"/>
      <c r="VCY265" s="29"/>
      <c r="VCZ265" s="29"/>
      <c r="VDA265" s="29"/>
      <c r="VDB265" s="29"/>
      <c r="VDC265" s="29"/>
      <c r="VDD265" s="29"/>
      <c r="VDE265" s="29"/>
      <c r="VDF265" s="29"/>
      <c r="VDG265" s="29"/>
      <c r="VDH265" s="29"/>
      <c r="VDI265" s="29"/>
      <c r="VDJ265" s="29"/>
      <c r="VDK265" s="29"/>
      <c r="VDL265" s="29"/>
      <c r="VDM265" s="29"/>
      <c r="VDN265" s="29"/>
      <c r="VDO265" s="29"/>
      <c r="VDP265" s="29"/>
      <c r="VDQ265" s="29"/>
      <c r="VDR265" s="29"/>
      <c r="VDS265" s="29"/>
      <c r="VDT265" s="29"/>
      <c r="VDU265" s="29"/>
      <c r="VDV265" s="29"/>
      <c r="VDW265" s="29"/>
      <c r="VDX265" s="29"/>
      <c r="VDY265" s="29"/>
      <c r="VDZ265" s="29"/>
      <c r="VEA265" s="29"/>
      <c r="VEB265" s="29"/>
      <c r="VEC265" s="29"/>
      <c r="VED265" s="29"/>
      <c r="VEE265" s="29"/>
      <c r="VEF265" s="29"/>
      <c r="VEG265" s="29"/>
      <c r="VEH265" s="29"/>
      <c r="VEI265" s="29"/>
      <c r="VEJ265" s="29"/>
      <c r="VEK265" s="29"/>
      <c r="VEL265" s="29"/>
      <c r="VEM265" s="29"/>
      <c r="VEN265" s="29"/>
      <c r="VEO265" s="29"/>
      <c r="VEP265" s="29"/>
      <c r="VEQ265" s="29"/>
      <c r="VER265" s="29"/>
      <c r="VES265" s="29"/>
      <c r="VET265" s="29"/>
      <c r="VEU265" s="29"/>
      <c r="VEV265" s="29"/>
      <c r="VEW265" s="29"/>
      <c r="VEX265" s="29"/>
      <c r="VEY265" s="29"/>
      <c r="VEZ265" s="29"/>
      <c r="VFA265" s="29"/>
      <c r="VFB265" s="29"/>
      <c r="VFC265" s="29"/>
      <c r="VFD265" s="29"/>
      <c r="VFE265" s="29"/>
      <c r="VFF265" s="29"/>
      <c r="VFG265" s="29"/>
      <c r="VFH265" s="29"/>
      <c r="VFI265" s="29"/>
      <c r="VFJ265" s="29"/>
      <c r="VFK265" s="29"/>
      <c r="VFL265" s="29"/>
      <c r="VFM265" s="29"/>
      <c r="VFN265" s="29"/>
      <c r="VFO265" s="29"/>
      <c r="VFP265" s="29"/>
      <c r="VFQ265" s="29"/>
      <c r="VFR265" s="29"/>
      <c r="VFS265" s="29"/>
      <c r="VFT265" s="29"/>
      <c r="VFU265" s="29"/>
      <c r="VFV265" s="29"/>
      <c r="VFW265" s="29"/>
      <c r="VFX265" s="29"/>
      <c r="VFY265" s="29"/>
      <c r="VFZ265" s="29"/>
      <c r="VGA265" s="29"/>
      <c r="VGB265" s="29"/>
      <c r="VGC265" s="29"/>
      <c r="VGD265" s="29"/>
      <c r="VGE265" s="29"/>
      <c r="VGF265" s="29"/>
      <c r="VGG265" s="29"/>
      <c r="VGH265" s="29"/>
      <c r="VGI265" s="29"/>
      <c r="VGJ265" s="29"/>
      <c r="VGK265" s="29"/>
      <c r="VGL265" s="29"/>
      <c r="VGM265" s="29"/>
      <c r="VGN265" s="29"/>
      <c r="VGO265" s="29"/>
      <c r="VGP265" s="29"/>
      <c r="VGQ265" s="29"/>
      <c r="VGR265" s="29"/>
      <c r="VGS265" s="29"/>
      <c r="VGT265" s="29"/>
      <c r="VGU265" s="29"/>
      <c r="VGV265" s="29"/>
      <c r="VGW265" s="29"/>
      <c r="VGX265" s="29"/>
      <c r="VGY265" s="29"/>
      <c r="VGZ265" s="29"/>
      <c r="VHA265" s="29"/>
      <c r="VHB265" s="29"/>
      <c r="VHC265" s="29"/>
      <c r="VHD265" s="29"/>
      <c r="VHE265" s="29"/>
      <c r="VHF265" s="29"/>
      <c r="VHG265" s="29"/>
      <c r="VHH265" s="29"/>
      <c r="VHI265" s="29"/>
      <c r="VHJ265" s="29"/>
      <c r="VHK265" s="29"/>
      <c r="VHL265" s="29"/>
      <c r="VHM265" s="29"/>
      <c r="VHN265" s="29"/>
      <c r="VHO265" s="29"/>
      <c r="VHP265" s="29"/>
      <c r="VHQ265" s="29"/>
      <c r="VHR265" s="29"/>
      <c r="VHS265" s="29"/>
      <c r="VHT265" s="29"/>
      <c r="VHU265" s="29"/>
      <c r="VHV265" s="29"/>
      <c r="VHW265" s="29"/>
      <c r="VHX265" s="29"/>
      <c r="VHY265" s="29"/>
      <c r="VHZ265" s="29"/>
      <c r="VIA265" s="29"/>
      <c r="VIB265" s="29"/>
      <c r="VIC265" s="29"/>
      <c r="VID265" s="29"/>
      <c r="VIE265" s="29"/>
      <c r="VIF265" s="29"/>
      <c r="VIG265" s="29"/>
      <c r="VIH265" s="29"/>
      <c r="VII265" s="29"/>
      <c r="VIJ265" s="29"/>
      <c r="VIK265" s="29"/>
      <c r="VIL265" s="29"/>
      <c r="VIM265" s="29"/>
      <c r="VIN265" s="29"/>
      <c r="VIO265" s="29"/>
      <c r="VIP265" s="29"/>
      <c r="VIQ265" s="29"/>
      <c r="VIR265" s="29"/>
      <c r="VIS265" s="29"/>
      <c r="VIT265" s="29"/>
      <c r="VIU265" s="29"/>
      <c r="VIV265" s="29"/>
      <c r="VIW265" s="29"/>
      <c r="VIX265" s="29"/>
      <c r="VIY265" s="29"/>
      <c r="VIZ265" s="29"/>
      <c r="VJA265" s="29"/>
      <c r="VJB265" s="29"/>
      <c r="VJC265" s="29"/>
      <c r="VJD265" s="29"/>
      <c r="VJE265" s="29"/>
      <c r="VJF265" s="29"/>
      <c r="VJG265" s="29"/>
      <c r="VJH265" s="29"/>
      <c r="VJI265" s="29"/>
      <c r="VJJ265" s="29"/>
      <c r="VJK265" s="29"/>
      <c r="VJL265" s="29"/>
      <c r="VJM265" s="29"/>
      <c r="VJN265" s="29"/>
      <c r="VJO265" s="29"/>
      <c r="VJP265" s="29"/>
      <c r="VJQ265" s="29"/>
      <c r="VJR265" s="29"/>
      <c r="VJS265" s="29"/>
      <c r="VJT265" s="29"/>
      <c r="VJU265" s="29"/>
      <c r="VJV265" s="29"/>
      <c r="VJW265" s="29"/>
      <c r="VJX265" s="29"/>
      <c r="VJY265" s="29"/>
      <c r="VJZ265" s="29"/>
      <c r="VKA265" s="29"/>
      <c r="VKB265" s="29"/>
      <c r="VKC265" s="29"/>
      <c r="VKD265" s="29"/>
      <c r="VKE265" s="29"/>
      <c r="VKF265" s="29"/>
      <c r="VKG265" s="29"/>
      <c r="VKH265" s="29"/>
      <c r="VKI265" s="29"/>
      <c r="VKJ265" s="29"/>
      <c r="VKK265" s="29"/>
      <c r="VKL265" s="29"/>
      <c r="VKM265" s="29"/>
      <c r="VKN265" s="29"/>
      <c r="VKO265" s="29"/>
      <c r="VKP265" s="29"/>
      <c r="VKQ265" s="29"/>
      <c r="VKR265" s="29"/>
      <c r="VKS265" s="29"/>
      <c r="VKT265" s="29"/>
      <c r="VKU265" s="29"/>
      <c r="VKV265" s="29"/>
      <c r="VKW265" s="29"/>
      <c r="VKX265" s="29"/>
      <c r="VKY265" s="29"/>
      <c r="VKZ265" s="29"/>
      <c r="VLA265" s="29"/>
      <c r="VLB265" s="29"/>
      <c r="VLC265" s="29"/>
      <c r="VLD265" s="29"/>
      <c r="VLE265" s="29"/>
      <c r="VLF265" s="29"/>
      <c r="VLG265" s="29"/>
      <c r="VLH265" s="29"/>
      <c r="VLI265" s="29"/>
      <c r="VLJ265" s="29"/>
      <c r="VLK265" s="29"/>
      <c r="VLL265" s="29"/>
      <c r="VLM265" s="29"/>
      <c r="VLN265" s="29"/>
      <c r="VLO265" s="29"/>
      <c r="VLP265" s="29"/>
      <c r="VLQ265" s="29"/>
      <c r="VLR265" s="29"/>
      <c r="VLS265" s="29"/>
      <c r="VLT265" s="29"/>
      <c r="VLU265" s="29"/>
      <c r="VLV265" s="29"/>
      <c r="VLW265" s="29"/>
      <c r="VLX265" s="29"/>
      <c r="VLY265" s="29"/>
      <c r="VLZ265" s="29"/>
      <c r="VMA265" s="29"/>
      <c r="VMB265" s="29"/>
      <c r="VMC265" s="29"/>
      <c r="VMD265" s="29"/>
      <c r="VME265" s="29"/>
      <c r="VMF265" s="29"/>
      <c r="VMG265" s="29"/>
      <c r="VMH265" s="29"/>
      <c r="VMI265" s="29"/>
      <c r="VMJ265" s="29"/>
      <c r="VMK265" s="29"/>
      <c r="VML265" s="29"/>
      <c r="VMM265" s="29"/>
      <c r="VMN265" s="29"/>
      <c r="VMO265" s="29"/>
      <c r="VMP265" s="29"/>
      <c r="VMQ265" s="29"/>
      <c r="VMR265" s="29"/>
      <c r="VMS265" s="29"/>
      <c r="VMT265" s="29"/>
      <c r="VMU265" s="29"/>
      <c r="VMV265" s="29"/>
      <c r="VMW265" s="29"/>
      <c r="VMX265" s="29"/>
      <c r="VMY265" s="29"/>
      <c r="VMZ265" s="29"/>
      <c r="VNA265" s="29"/>
      <c r="VNB265" s="29"/>
      <c r="VNC265" s="29"/>
      <c r="VND265" s="29"/>
      <c r="VNE265" s="29"/>
      <c r="VNF265" s="29"/>
      <c r="VNG265" s="29"/>
      <c r="VNH265" s="29"/>
      <c r="VNI265" s="29"/>
      <c r="VNJ265" s="29"/>
      <c r="VNK265" s="29"/>
      <c r="VNL265" s="29"/>
      <c r="VNM265" s="29"/>
      <c r="VNN265" s="29"/>
      <c r="VNO265" s="29"/>
      <c r="VNP265" s="29"/>
      <c r="VNQ265" s="29"/>
      <c r="VNR265" s="29"/>
      <c r="VNS265" s="29"/>
      <c r="VNT265" s="29"/>
      <c r="VNU265" s="29"/>
      <c r="VNV265" s="29"/>
      <c r="VNW265" s="29"/>
      <c r="VNX265" s="29"/>
      <c r="VNY265" s="29"/>
      <c r="VNZ265" s="29"/>
      <c r="VOA265" s="29"/>
      <c r="VOB265" s="29"/>
      <c r="VOC265" s="29"/>
      <c r="VOD265" s="29"/>
      <c r="VOE265" s="29"/>
      <c r="VOF265" s="29"/>
      <c r="VOG265" s="29"/>
      <c r="VOH265" s="29"/>
      <c r="VOI265" s="29"/>
      <c r="VOJ265" s="29"/>
      <c r="VOK265" s="29"/>
      <c r="VOL265" s="29"/>
      <c r="VOM265" s="29"/>
      <c r="VON265" s="29"/>
      <c r="VOO265" s="29"/>
      <c r="VOP265" s="29"/>
      <c r="VOQ265" s="29"/>
      <c r="VOR265" s="29"/>
      <c r="VOS265" s="29"/>
      <c r="VOT265" s="29"/>
      <c r="VOU265" s="29"/>
      <c r="VOV265" s="29"/>
      <c r="VOW265" s="29"/>
      <c r="VOX265" s="29"/>
      <c r="VOY265" s="29"/>
      <c r="VOZ265" s="29"/>
      <c r="VPA265" s="29"/>
      <c r="VPB265" s="29"/>
      <c r="VPC265" s="29"/>
      <c r="VPD265" s="29"/>
      <c r="VPE265" s="29"/>
      <c r="VPF265" s="29"/>
      <c r="VPG265" s="29"/>
      <c r="VPH265" s="29"/>
      <c r="VPI265" s="29"/>
      <c r="VPJ265" s="29"/>
      <c r="VPK265" s="29"/>
      <c r="VPL265" s="29"/>
      <c r="VPM265" s="29"/>
      <c r="VPN265" s="29"/>
      <c r="VPO265" s="29"/>
      <c r="VPP265" s="29"/>
      <c r="VPQ265" s="29"/>
      <c r="VPR265" s="29"/>
      <c r="VPS265" s="29"/>
      <c r="VPT265" s="29"/>
      <c r="VPU265" s="29"/>
      <c r="VPV265" s="29"/>
      <c r="VPW265" s="29"/>
      <c r="VPX265" s="29"/>
      <c r="VPY265" s="29"/>
      <c r="VPZ265" s="29"/>
      <c r="VQA265" s="29"/>
      <c r="VQB265" s="29"/>
      <c r="VQC265" s="29"/>
      <c r="VQD265" s="29"/>
      <c r="VQE265" s="29"/>
      <c r="VQF265" s="29"/>
      <c r="VQG265" s="29"/>
      <c r="VQH265" s="29"/>
      <c r="VQI265" s="29"/>
      <c r="VQJ265" s="29"/>
      <c r="VQK265" s="29"/>
      <c r="VQL265" s="29"/>
      <c r="VQM265" s="29"/>
      <c r="VQN265" s="29"/>
      <c r="VQO265" s="29"/>
      <c r="VQP265" s="29"/>
      <c r="VQQ265" s="29"/>
      <c r="VQR265" s="29"/>
      <c r="VQS265" s="29"/>
      <c r="VQT265" s="29"/>
      <c r="VQU265" s="29"/>
      <c r="VQV265" s="29"/>
      <c r="VQW265" s="29"/>
      <c r="VQX265" s="29"/>
      <c r="VQY265" s="29"/>
      <c r="VQZ265" s="29"/>
      <c r="VRA265" s="29"/>
      <c r="VRB265" s="29"/>
      <c r="VRC265" s="29"/>
      <c r="VRD265" s="29"/>
      <c r="VRE265" s="29"/>
      <c r="VRF265" s="29"/>
      <c r="VRG265" s="29"/>
      <c r="VRH265" s="29"/>
      <c r="VRI265" s="29"/>
      <c r="VRJ265" s="29"/>
      <c r="VRK265" s="29"/>
      <c r="VRL265" s="29"/>
      <c r="VRM265" s="29"/>
      <c r="VRN265" s="29"/>
      <c r="VRO265" s="29"/>
      <c r="VRP265" s="29"/>
      <c r="VRQ265" s="29"/>
      <c r="VRR265" s="29"/>
      <c r="VRS265" s="29"/>
      <c r="VRT265" s="29"/>
      <c r="VRU265" s="29"/>
      <c r="VRV265" s="29"/>
      <c r="VRW265" s="29"/>
      <c r="VRX265" s="29"/>
      <c r="VRY265" s="29"/>
      <c r="VRZ265" s="29"/>
      <c r="VSA265" s="29"/>
      <c r="VSB265" s="29"/>
      <c r="VSC265" s="29"/>
      <c r="VSD265" s="29"/>
      <c r="VSE265" s="29"/>
      <c r="VSF265" s="29"/>
      <c r="VSG265" s="29"/>
      <c r="VSH265" s="29"/>
      <c r="VSI265" s="29"/>
      <c r="VSJ265" s="29"/>
      <c r="VSK265" s="29"/>
      <c r="VSL265" s="29"/>
      <c r="VSM265" s="29"/>
      <c r="VSN265" s="29"/>
      <c r="VSO265" s="29"/>
      <c r="VSP265" s="29"/>
      <c r="VSQ265" s="29"/>
      <c r="VSR265" s="29"/>
      <c r="VSS265" s="29"/>
      <c r="VST265" s="29"/>
      <c r="VSU265" s="29"/>
      <c r="VSV265" s="29"/>
      <c r="VSW265" s="29"/>
      <c r="VSX265" s="29"/>
      <c r="VSY265" s="29"/>
      <c r="VSZ265" s="29"/>
      <c r="VTA265" s="29"/>
      <c r="VTB265" s="29"/>
      <c r="VTC265" s="29"/>
      <c r="VTD265" s="29"/>
      <c r="VTE265" s="29"/>
      <c r="VTF265" s="29"/>
      <c r="VTG265" s="29"/>
      <c r="VTH265" s="29"/>
      <c r="VTI265" s="29"/>
      <c r="VTJ265" s="29"/>
      <c r="VTK265" s="29"/>
      <c r="VTL265" s="29"/>
      <c r="VTM265" s="29"/>
      <c r="VTN265" s="29"/>
      <c r="VTO265" s="29"/>
      <c r="VTP265" s="29"/>
      <c r="VTQ265" s="29"/>
      <c r="VTR265" s="29"/>
      <c r="VTS265" s="29"/>
      <c r="VTT265" s="29"/>
      <c r="VTU265" s="29"/>
      <c r="VTV265" s="29"/>
      <c r="VTW265" s="29"/>
      <c r="VTX265" s="29"/>
      <c r="VTY265" s="29"/>
      <c r="VTZ265" s="29"/>
      <c r="VUA265" s="29"/>
      <c r="VUB265" s="29"/>
      <c r="VUC265" s="29"/>
      <c r="VUD265" s="29"/>
      <c r="VUE265" s="29"/>
      <c r="VUF265" s="29"/>
      <c r="VUG265" s="29"/>
      <c r="VUH265" s="29"/>
      <c r="VUI265" s="29"/>
      <c r="VUJ265" s="29"/>
      <c r="VUK265" s="29"/>
      <c r="VUL265" s="29"/>
      <c r="VUM265" s="29"/>
      <c r="VUN265" s="29"/>
      <c r="VUO265" s="29"/>
      <c r="VUP265" s="29"/>
      <c r="VUQ265" s="29"/>
      <c r="VUR265" s="29"/>
      <c r="VUS265" s="29"/>
      <c r="VUT265" s="29"/>
      <c r="VUU265" s="29"/>
      <c r="VUV265" s="29"/>
      <c r="VUW265" s="29"/>
      <c r="VUX265" s="29"/>
      <c r="VUY265" s="29"/>
      <c r="VUZ265" s="29"/>
      <c r="VVA265" s="29"/>
      <c r="VVB265" s="29"/>
      <c r="VVC265" s="29"/>
      <c r="VVD265" s="29"/>
      <c r="VVE265" s="29"/>
      <c r="VVF265" s="29"/>
      <c r="VVG265" s="29"/>
      <c r="VVH265" s="29"/>
      <c r="VVI265" s="29"/>
      <c r="VVJ265" s="29"/>
      <c r="VVK265" s="29"/>
      <c r="VVL265" s="29"/>
      <c r="VVM265" s="29"/>
      <c r="VVN265" s="29"/>
      <c r="VVO265" s="29"/>
      <c r="VVP265" s="29"/>
      <c r="VVQ265" s="29"/>
      <c r="VVR265" s="29"/>
      <c r="VVS265" s="29"/>
      <c r="VVT265" s="29"/>
      <c r="VVU265" s="29"/>
      <c r="VVV265" s="29"/>
      <c r="VVW265" s="29"/>
      <c r="VVX265" s="29"/>
      <c r="VVY265" s="29"/>
      <c r="VVZ265" s="29"/>
      <c r="VWA265" s="29"/>
      <c r="VWB265" s="29"/>
      <c r="VWC265" s="29"/>
      <c r="VWD265" s="29"/>
      <c r="VWE265" s="29"/>
      <c r="VWF265" s="29"/>
      <c r="VWG265" s="29"/>
      <c r="VWH265" s="29"/>
      <c r="VWI265" s="29"/>
      <c r="VWJ265" s="29"/>
      <c r="VWK265" s="29"/>
      <c r="VWL265" s="29"/>
      <c r="VWM265" s="29"/>
      <c r="VWN265" s="29"/>
      <c r="VWO265" s="29"/>
      <c r="VWP265" s="29"/>
      <c r="VWQ265" s="29"/>
      <c r="VWR265" s="29"/>
      <c r="VWS265" s="29"/>
      <c r="VWT265" s="29"/>
      <c r="VWU265" s="29"/>
      <c r="VWV265" s="29"/>
      <c r="VWW265" s="29"/>
      <c r="VWX265" s="29"/>
      <c r="VWY265" s="29"/>
      <c r="VWZ265" s="29"/>
      <c r="VXA265" s="29"/>
      <c r="VXB265" s="29"/>
      <c r="VXC265" s="29"/>
      <c r="VXD265" s="29"/>
      <c r="VXE265" s="29"/>
      <c r="VXF265" s="29"/>
      <c r="VXG265" s="29"/>
      <c r="VXH265" s="29"/>
      <c r="VXI265" s="29"/>
      <c r="VXJ265" s="29"/>
      <c r="VXK265" s="29"/>
      <c r="VXL265" s="29"/>
      <c r="VXM265" s="29"/>
      <c r="VXN265" s="29"/>
      <c r="VXO265" s="29"/>
      <c r="VXP265" s="29"/>
      <c r="VXQ265" s="29"/>
      <c r="VXR265" s="29"/>
      <c r="VXS265" s="29"/>
      <c r="VXT265" s="29"/>
      <c r="VXU265" s="29"/>
      <c r="VXV265" s="29"/>
      <c r="VXW265" s="29"/>
      <c r="VXX265" s="29"/>
      <c r="VXY265" s="29"/>
      <c r="VXZ265" s="29"/>
      <c r="VYA265" s="29"/>
      <c r="VYB265" s="29"/>
      <c r="VYC265" s="29"/>
      <c r="VYD265" s="29"/>
      <c r="VYE265" s="29"/>
      <c r="VYF265" s="29"/>
      <c r="VYG265" s="29"/>
      <c r="VYH265" s="29"/>
      <c r="VYI265" s="29"/>
      <c r="VYJ265" s="29"/>
      <c r="VYK265" s="29"/>
      <c r="VYL265" s="29"/>
      <c r="VYM265" s="29"/>
      <c r="VYN265" s="29"/>
      <c r="VYO265" s="29"/>
      <c r="VYP265" s="29"/>
      <c r="VYQ265" s="29"/>
      <c r="VYR265" s="29"/>
      <c r="VYS265" s="29"/>
      <c r="VYT265" s="29"/>
      <c r="VYU265" s="29"/>
      <c r="VYV265" s="29"/>
      <c r="VYW265" s="29"/>
      <c r="VYX265" s="29"/>
      <c r="VYY265" s="29"/>
      <c r="VYZ265" s="29"/>
      <c r="VZA265" s="29"/>
      <c r="VZB265" s="29"/>
      <c r="VZC265" s="29"/>
      <c r="VZD265" s="29"/>
      <c r="VZE265" s="29"/>
      <c r="VZF265" s="29"/>
      <c r="VZG265" s="29"/>
      <c r="VZH265" s="29"/>
      <c r="VZI265" s="29"/>
      <c r="VZJ265" s="29"/>
      <c r="VZK265" s="29"/>
      <c r="VZL265" s="29"/>
      <c r="VZM265" s="29"/>
      <c r="VZN265" s="29"/>
      <c r="VZO265" s="29"/>
      <c r="VZP265" s="29"/>
      <c r="VZQ265" s="29"/>
      <c r="VZR265" s="29"/>
      <c r="VZS265" s="29"/>
      <c r="VZT265" s="29"/>
      <c r="VZU265" s="29"/>
      <c r="VZV265" s="29"/>
      <c r="VZW265" s="29"/>
      <c r="VZX265" s="29"/>
      <c r="VZY265" s="29"/>
      <c r="VZZ265" s="29"/>
      <c r="WAA265" s="29"/>
      <c r="WAB265" s="29"/>
      <c r="WAC265" s="29"/>
      <c r="WAD265" s="29"/>
      <c r="WAE265" s="29"/>
      <c r="WAF265" s="29"/>
      <c r="WAG265" s="29"/>
      <c r="WAH265" s="29"/>
      <c r="WAI265" s="29"/>
      <c r="WAJ265" s="29"/>
      <c r="WAK265" s="29"/>
      <c r="WAL265" s="29"/>
      <c r="WAM265" s="29"/>
      <c r="WAN265" s="29"/>
      <c r="WAO265" s="29"/>
      <c r="WAP265" s="29"/>
      <c r="WAQ265" s="29"/>
      <c r="WAR265" s="29"/>
      <c r="WAS265" s="29"/>
      <c r="WAT265" s="29"/>
      <c r="WAU265" s="29"/>
      <c r="WAV265" s="29"/>
      <c r="WAW265" s="29"/>
      <c r="WAX265" s="29"/>
      <c r="WAY265" s="29"/>
      <c r="WAZ265" s="29"/>
      <c r="WBA265" s="29"/>
      <c r="WBB265" s="29"/>
      <c r="WBC265" s="29"/>
      <c r="WBD265" s="29"/>
      <c r="WBE265" s="29"/>
      <c r="WBF265" s="29"/>
      <c r="WBG265" s="29"/>
      <c r="WBH265" s="29"/>
      <c r="WBI265" s="29"/>
      <c r="WBJ265" s="29"/>
      <c r="WBK265" s="29"/>
      <c r="WBL265" s="29"/>
      <c r="WBM265" s="29"/>
      <c r="WBN265" s="29"/>
      <c r="WBO265" s="29"/>
      <c r="WBP265" s="29"/>
      <c r="WBQ265" s="29"/>
      <c r="WBR265" s="29"/>
      <c r="WBS265" s="29"/>
      <c r="WBT265" s="29"/>
      <c r="WBU265" s="29"/>
      <c r="WBV265" s="29"/>
      <c r="WBW265" s="29"/>
      <c r="WBX265" s="29"/>
      <c r="WBY265" s="29"/>
      <c r="WBZ265" s="29"/>
      <c r="WCA265" s="29"/>
      <c r="WCB265" s="29"/>
      <c r="WCC265" s="29"/>
      <c r="WCD265" s="29"/>
      <c r="WCE265" s="29"/>
      <c r="WCF265" s="29"/>
      <c r="WCG265" s="29"/>
      <c r="WCH265" s="29"/>
      <c r="WCI265" s="29"/>
      <c r="WCJ265" s="29"/>
      <c r="WCK265" s="29"/>
      <c r="WCL265" s="29"/>
      <c r="WCM265" s="29"/>
      <c r="WCN265" s="29"/>
      <c r="WCO265" s="29"/>
      <c r="WCP265" s="29"/>
      <c r="WCQ265" s="29"/>
      <c r="WCR265" s="29"/>
      <c r="WCS265" s="29"/>
      <c r="WCT265" s="29"/>
      <c r="WCU265" s="29"/>
      <c r="WCV265" s="29"/>
      <c r="WCW265" s="29"/>
      <c r="WCX265" s="29"/>
      <c r="WCY265" s="29"/>
      <c r="WCZ265" s="29"/>
      <c r="WDA265" s="29"/>
      <c r="WDB265" s="29"/>
      <c r="WDC265" s="29"/>
      <c r="WDD265" s="29"/>
      <c r="WDE265" s="29"/>
      <c r="WDF265" s="29"/>
      <c r="WDG265" s="29"/>
      <c r="WDH265" s="29"/>
      <c r="WDI265" s="29"/>
      <c r="WDJ265" s="29"/>
      <c r="WDK265" s="29"/>
      <c r="WDL265" s="29"/>
      <c r="WDM265" s="29"/>
      <c r="WDN265" s="29"/>
      <c r="WDO265" s="29"/>
      <c r="WDP265" s="29"/>
      <c r="WDQ265" s="29"/>
      <c r="WDR265" s="29"/>
      <c r="WDS265" s="29"/>
      <c r="WDT265" s="29"/>
      <c r="WDU265" s="29"/>
      <c r="WDV265" s="29"/>
      <c r="WDW265" s="29"/>
      <c r="WDX265" s="29"/>
      <c r="WDY265" s="29"/>
      <c r="WDZ265" s="29"/>
      <c r="WEA265" s="29"/>
      <c r="WEB265" s="29"/>
      <c r="WEC265" s="29"/>
      <c r="WED265" s="29"/>
      <c r="WEE265" s="29"/>
      <c r="WEF265" s="29"/>
      <c r="WEG265" s="29"/>
      <c r="WEH265" s="29"/>
      <c r="WEI265" s="29"/>
      <c r="WEJ265" s="29"/>
      <c r="WEK265" s="29"/>
      <c r="WEL265" s="29"/>
      <c r="WEM265" s="29"/>
      <c r="WEN265" s="29"/>
      <c r="WEO265" s="29"/>
      <c r="WEP265" s="29"/>
      <c r="WEQ265" s="29"/>
      <c r="WER265" s="29"/>
      <c r="WES265" s="29"/>
      <c r="WET265" s="29"/>
      <c r="WEU265" s="29"/>
      <c r="WEV265" s="29"/>
      <c r="WEW265" s="29"/>
      <c r="WEX265" s="29"/>
      <c r="WEY265" s="29"/>
      <c r="WEZ265" s="29"/>
      <c r="WFA265" s="29"/>
      <c r="WFB265" s="29"/>
      <c r="WFC265" s="29"/>
      <c r="WFD265" s="29"/>
      <c r="WFE265" s="29"/>
      <c r="WFF265" s="29"/>
      <c r="WFG265" s="29"/>
      <c r="WFH265" s="29"/>
      <c r="WFI265" s="29"/>
      <c r="WFJ265" s="29"/>
      <c r="WFK265" s="29"/>
      <c r="WFL265" s="29"/>
      <c r="WFM265" s="29"/>
      <c r="WFN265" s="29"/>
      <c r="WFO265" s="29"/>
      <c r="WFP265" s="29"/>
      <c r="WFQ265" s="29"/>
      <c r="WFR265" s="29"/>
      <c r="WFS265" s="29"/>
      <c r="WFT265" s="29"/>
      <c r="WFU265" s="29"/>
      <c r="WFV265" s="29"/>
      <c r="WFW265" s="29"/>
      <c r="WFX265" s="29"/>
      <c r="WFY265" s="29"/>
      <c r="WFZ265" s="29"/>
      <c r="WGA265" s="29"/>
      <c r="WGB265" s="29"/>
      <c r="WGC265" s="29"/>
      <c r="WGD265" s="29"/>
      <c r="WGE265" s="29"/>
      <c r="WGF265" s="29"/>
      <c r="WGG265" s="29"/>
      <c r="WGH265" s="29"/>
      <c r="WGI265" s="29"/>
      <c r="WGJ265" s="29"/>
      <c r="WGK265" s="29"/>
      <c r="WGL265" s="29"/>
      <c r="WGM265" s="29"/>
      <c r="WGN265" s="29"/>
      <c r="WGO265" s="29"/>
      <c r="WGP265" s="29"/>
      <c r="WGQ265" s="29"/>
      <c r="WGR265" s="29"/>
      <c r="WGS265" s="29"/>
      <c r="WGT265" s="29"/>
      <c r="WGU265" s="29"/>
      <c r="WGV265" s="29"/>
      <c r="WGW265" s="29"/>
      <c r="WGX265" s="29"/>
      <c r="WGY265" s="29"/>
      <c r="WGZ265" s="29"/>
      <c r="WHA265" s="29"/>
      <c r="WHB265" s="29"/>
      <c r="WHC265" s="29"/>
      <c r="WHD265" s="29"/>
      <c r="WHE265" s="29"/>
      <c r="WHF265" s="29"/>
      <c r="WHG265" s="29"/>
      <c r="WHH265" s="29"/>
      <c r="WHI265" s="29"/>
      <c r="WHJ265" s="29"/>
      <c r="WHK265" s="29"/>
      <c r="WHL265" s="29"/>
      <c r="WHM265" s="29"/>
      <c r="WHN265" s="29"/>
      <c r="WHO265" s="29"/>
      <c r="WHP265" s="29"/>
      <c r="WHQ265" s="29"/>
      <c r="WHR265" s="29"/>
      <c r="WHS265" s="29"/>
      <c r="WHT265" s="29"/>
      <c r="WHU265" s="29"/>
      <c r="WHV265" s="29"/>
      <c r="WHW265" s="29"/>
      <c r="WHX265" s="29"/>
      <c r="WHY265" s="29"/>
      <c r="WHZ265" s="29"/>
      <c r="WIA265" s="29"/>
      <c r="WIB265" s="29"/>
      <c r="WIC265" s="29"/>
      <c r="WID265" s="29"/>
      <c r="WIE265" s="29"/>
      <c r="WIF265" s="29"/>
      <c r="WIG265" s="29"/>
      <c r="WIH265" s="29"/>
      <c r="WII265" s="29"/>
      <c r="WIJ265" s="29"/>
      <c r="WIK265" s="29"/>
      <c r="WIL265" s="29"/>
      <c r="WIM265" s="29"/>
      <c r="WIN265" s="29"/>
      <c r="WIO265" s="29"/>
      <c r="WIP265" s="29"/>
      <c r="WIQ265" s="29"/>
      <c r="WIR265" s="29"/>
      <c r="WIS265" s="29"/>
      <c r="WIT265" s="29"/>
      <c r="WIU265" s="29"/>
      <c r="WIV265" s="29"/>
      <c r="WIW265" s="29"/>
      <c r="WIX265" s="29"/>
      <c r="WIY265" s="29"/>
      <c r="WIZ265" s="29"/>
      <c r="WJA265" s="29"/>
      <c r="WJB265" s="29"/>
      <c r="WJC265" s="29"/>
      <c r="WJD265" s="29"/>
      <c r="WJE265" s="29"/>
      <c r="WJF265" s="29"/>
      <c r="WJG265" s="29"/>
      <c r="WJH265" s="29"/>
      <c r="WJI265" s="29"/>
      <c r="WJJ265" s="29"/>
      <c r="WJK265" s="29"/>
      <c r="WJL265" s="29"/>
      <c r="WJM265" s="29"/>
      <c r="WJN265" s="29"/>
      <c r="WJO265" s="29"/>
      <c r="WJP265" s="29"/>
      <c r="WJQ265" s="29"/>
      <c r="WJR265" s="29"/>
      <c r="WJS265" s="29"/>
      <c r="WJT265" s="29"/>
      <c r="WJU265" s="29"/>
      <c r="WJV265" s="29"/>
      <c r="WJW265" s="29"/>
      <c r="WJX265" s="29"/>
      <c r="WJY265" s="29"/>
      <c r="WJZ265" s="29"/>
      <c r="WKA265" s="29"/>
      <c r="WKB265" s="29"/>
      <c r="WKC265" s="29"/>
      <c r="WKD265" s="29"/>
      <c r="WKE265" s="29"/>
      <c r="WKF265" s="29"/>
      <c r="WKG265" s="29"/>
      <c r="WKH265" s="29"/>
      <c r="WKI265" s="29"/>
      <c r="WKJ265" s="29"/>
      <c r="WKK265" s="29"/>
      <c r="WKL265" s="29"/>
      <c r="WKM265" s="29"/>
      <c r="WKN265" s="29"/>
      <c r="WKO265" s="29"/>
      <c r="WKP265" s="29"/>
      <c r="WKQ265" s="29"/>
      <c r="WKR265" s="29"/>
      <c r="WKS265" s="29"/>
      <c r="WKT265" s="29"/>
      <c r="WKU265" s="29"/>
      <c r="WKV265" s="29"/>
      <c r="WKW265" s="29"/>
      <c r="WKX265" s="29"/>
      <c r="WKY265" s="29"/>
      <c r="WKZ265" s="29"/>
      <c r="WLA265" s="29"/>
      <c r="WLB265" s="29"/>
      <c r="WLC265" s="29"/>
      <c r="WLD265" s="29"/>
      <c r="WLE265" s="29"/>
      <c r="WLF265" s="29"/>
      <c r="WLG265" s="29"/>
      <c r="WLH265" s="29"/>
      <c r="WLI265" s="29"/>
      <c r="WLJ265" s="29"/>
      <c r="WLK265" s="29"/>
      <c r="WLL265" s="29"/>
      <c r="WLM265" s="29"/>
      <c r="WLN265" s="29"/>
      <c r="WLO265" s="29"/>
      <c r="WLP265" s="29"/>
      <c r="WLQ265" s="29"/>
      <c r="WLR265" s="29"/>
      <c r="WLS265" s="29"/>
      <c r="WLT265" s="29"/>
      <c r="WLU265" s="29"/>
      <c r="WLV265" s="29"/>
      <c r="WLW265" s="29"/>
      <c r="WLX265" s="29"/>
      <c r="WLY265" s="29"/>
      <c r="WLZ265" s="29"/>
      <c r="WMA265" s="29"/>
      <c r="WMB265" s="29"/>
      <c r="WMC265" s="29"/>
      <c r="WMD265" s="29"/>
      <c r="WME265" s="29"/>
      <c r="WMF265" s="29"/>
      <c r="WMG265" s="29"/>
      <c r="WMH265" s="29"/>
      <c r="WMI265" s="29"/>
      <c r="WMJ265" s="29"/>
      <c r="WMK265" s="29"/>
      <c r="WML265" s="29"/>
      <c r="WMM265" s="29"/>
      <c r="WMN265" s="29"/>
      <c r="WMO265" s="29"/>
      <c r="WMP265" s="29"/>
      <c r="WMQ265" s="29"/>
      <c r="WMR265" s="29"/>
      <c r="WMS265" s="29"/>
      <c r="WMT265" s="29"/>
      <c r="WMU265" s="29"/>
      <c r="WMV265" s="29"/>
      <c r="WMW265" s="29"/>
      <c r="WMX265" s="29"/>
      <c r="WMY265" s="29"/>
      <c r="WMZ265" s="29"/>
      <c r="WNA265" s="29"/>
      <c r="WNB265" s="29"/>
      <c r="WNC265" s="29"/>
      <c r="WND265" s="29"/>
      <c r="WNE265" s="29"/>
      <c r="WNF265" s="29"/>
      <c r="WNG265" s="29"/>
      <c r="WNH265" s="29"/>
      <c r="WNI265" s="29"/>
      <c r="WNJ265" s="29"/>
      <c r="WNK265" s="29"/>
      <c r="WNL265" s="29"/>
      <c r="WNM265" s="29"/>
      <c r="WNN265" s="29"/>
      <c r="WNO265" s="29"/>
      <c r="WNP265" s="29"/>
      <c r="WNQ265" s="29"/>
      <c r="WNR265" s="29"/>
      <c r="WNS265" s="29"/>
      <c r="WNT265" s="29"/>
      <c r="WNU265" s="29"/>
      <c r="WNV265" s="29"/>
      <c r="WNW265" s="29"/>
      <c r="WNX265" s="29"/>
      <c r="WNY265" s="29"/>
      <c r="WNZ265" s="29"/>
      <c r="WOA265" s="29"/>
      <c r="WOB265" s="29"/>
      <c r="WOC265" s="29"/>
      <c r="WOD265" s="29"/>
      <c r="WOE265" s="29"/>
      <c r="WOF265" s="29"/>
      <c r="WOG265" s="29"/>
      <c r="WOH265" s="29"/>
      <c r="WOI265" s="29"/>
      <c r="WOJ265" s="29"/>
      <c r="WOK265" s="29"/>
      <c r="WOL265" s="29"/>
      <c r="WOM265" s="29"/>
      <c r="WON265" s="29"/>
      <c r="WOO265" s="29"/>
      <c r="WOP265" s="29"/>
      <c r="WOQ265" s="29"/>
      <c r="WOR265" s="29"/>
      <c r="WOS265" s="29"/>
      <c r="WOT265" s="29"/>
      <c r="WOU265" s="29"/>
      <c r="WOV265" s="29"/>
      <c r="WOW265" s="29"/>
      <c r="WOX265" s="29"/>
      <c r="WOY265" s="29"/>
      <c r="WOZ265" s="29"/>
      <c r="WPA265" s="29"/>
      <c r="WPB265" s="29"/>
      <c r="WPC265" s="29"/>
      <c r="WPD265" s="29"/>
      <c r="WPE265" s="29"/>
      <c r="WPF265" s="29"/>
      <c r="WPG265" s="29"/>
      <c r="WPH265" s="29"/>
      <c r="WPI265" s="29"/>
      <c r="WPJ265" s="29"/>
      <c r="WPK265" s="29"/>
      <c r="WPL265" s="29"/>
      <c r="WPM265" s="29"/>
      <c r="WPN265" s="29"/>
      <c r="WPO265" s="29"/>
      <c r="WPP265" s="29"/>
      <c r="WPQ265" s="29"/>
      <c r="WPR265" s="29"/>
      <c r="WPS265" s="29"/>
      <c r="WPT265" s="29"/>
      <c r="WPU265" s="29"/>
      <c r="WPV265" s="29"/>
      <c r="WPW265" s="29"/>
      <c r="WPX265" s="29"/>
      <c r="WPY265" s="29"/>
      <c r="WPZ265" s="29"/>
      <c r="WQA265" s="29"/>
      <c r="WQB265" s="29"/>
      <c r="WQC265" s="29"/>
      <c r="WQD265" s="29"/>
      <c r="WQE265" s="29"/>
      <c r="WQF265" s="29"/>
      <c r="WQG265" s="29"/>
      <c r="WQH265" s="29"/>
      <c r="WQI265" s="29"/>
      <c r="WQJ265" s="29"/>
      <c r="WQK265" s="29"/>
      <c r="WQL265" s="29"/>
      <c r="WQM265" s="29"/>
      <c r="WQN265" s="29"/>
      <c r="WQO265" s="29"/>
      <c r="WQP265" s="29"/>
      <c r="WQQ265" s="29"/>
      <c r="WQR265" s="29"/>
      <c r="WQS265" s="29"/>
      <c r="WQT265" s="29"/>
      <c r="WQU265" s="29"/>
      <c r="WQV265" s="29"/>
      <c r="WQW265" s="29"/>
      <c r="WQX265" s="29"/>
      <c r="WQY265" s="29"/>
      <c r="WQZ265" s="29"/>
      <c r="WRA265" s="29"/>
      <c r="WRB265" s="29"/>
      <c r="WRC265" s="29"/>
      <c r="WRD265" s="29"/>
      <c r="WRE265" s="29"/>
      <c r="WRF265" s="29"/>
      <c r="WRG265" s="29"/>
      <c r="WRH265" s="29"/>
      <c r="WRI265" s="29"/>
      <c r="WRJ265" s="29"/>
      <c r="WRK265" s="29"/>
      <c r="WRL265" s="29"/>
      <c r="WRM265" s="29"/>
      <c r="WRN265" s="29"/>
      <c r="WRO265" s="29"/>
      <c r="WRP265" s="29"/>
      <c r="WRQ265" s="29"/>
      <c r="WRR265" s="29"/>
      <c r="WRS265" s="29"/>
      <c r="WRT265" s="29"/>
      <c r="WRU265" s="29"/>
      <c r="WRV265" s="29"/>
      <c r="WRW265" s="29"/>
      <c r="WRX265" s="29"/>
      <c r="WRY265" s="29"/>
      <c r="WRZ265" s="29"/>
      <c r="WSA265" s="29"/>
      <c r="WSB265" s="29"/>
      <c r="WSC265" s="29"/>
      <c r="WSD265" s="29"/>
      <c r="WSE265" s="29"/>
      <c r="WSF265" s="29"/>
      <c r="WSG265" s="29"/>
      <c r="WSH265" s="29"/>
      <c r="WSI265" s="29"/>
      <c r="WSJ265" s="29"/>
      <c r="WSK265" s="29"/>
      <c r="WSL265" s="29"/>
      <c r="WSM265" s="29"/>
      <c r="WSN265" s="29"/>
      <c r="WSO265" s="29"/>
      <c r="WSP265" s="29"/>
      <c r="WSQ265" s="29"/>
      <c r="WSR265" s="29"/>
      <c r="WSS265" s="29"/>
      <c r="WST265" s="29"/>
      <c r="WSU265" s="29"/>
      <c r="WSV265" s="29"/>
      <c r="WSW265" s="29"/>
      <c r="WSX265" s="29"/>
      <c r="WSY265" s="29"/>
      <c r="WSZ265" s="29"/>
      <c r="WTA265" s="29"/>
      <c r="WTB265" s="29"/>
      <c r="WTC265" s="29"/>
      <c r="WTD265" s="29"/>
      <c r="WTE265" s="29"/>
      <c r="WTF265" s="29"/>
      <c r="WTG265" s="29"/>
      <c r="WTH265" s="29"/>
      <c r="WTI265" s="29"/>
      <c r="WTJ265" s="29"/>
      <c r="WTK265" s="29"/>
      <c r="WTL265" s="29"/>
      <c r="WTM265" s="29"/>
      <c r="WTN265" s="29"/>
      <c r="WTO265" s="29"/>
      <c r="WTP265" s="29"/>
      <c r="WTQ265" s="29"/>
      <c r="WTR265" s="29"/>
      <c r="WTS265" s="29"/>
      <c r="WTT265" s="29"/>
      <c r="WTU265" s="29"/>
      <c r="WTV265" s="29"/>
      <c r="WTW265" s="29"/>
      <c r="WTX265" s="29"/>
      <c r="WTY265" s="29"/>
      <c r="WTZ265" s="29"/>
      <c r="WUA265" s="29"/>
      <c r="WUB265" s="29"/>
      <c r="WUC265" s="29"/>
      <c r="WUD265" s="29"/>
      <c r="WUE265" s="29"/>
      <c r="WUF265" s="29"/>
      <c r="WUG265" s="29"/>
      <c r="WUH265" s="29"/>
      <c r="WUI265" s="29"/>
      <c r="WUJ265" s="29"/>
      <c r="WUK265" s="29"/>
      <c r="WUL265" s="29"/>
      <c r="WUM265" s="29"/>
      <c r="WUN265" s="29"/>
      <c r="WUO265" s="29"/>
      <c r="WUP265" s="29"/>
      <c r="WUQ265" s="29"/>
      <c r="WUR265" s="29"/>
      <c r="WUS265" s="29"/>
      <c r="WUT265" s="29"/>
      <c r="WUU265" s="29"/>
      <c r="WUV265" s="29"/>
      <c r="WUW265" s="29"/>
      <c r="WUX265" s="29"/>
      <c r="WUY265" s="29"/>
      <c r="WUZ265" s="29"/>
      <c r="WVA265" s="29"/>
      <c r="WVB265" s="29"/>
      <c r="WVC265" s="29"/>
      <c r="WVD265" s="29"/>
      <c r="WVE265" s="29"/>
      <c r="WVF265" s="29"/>
      <c r="WVG265" s="29"/>
      <c r="WVH265" s="29"/>
      <c r="WVI265" s="29"/>
      <c r="WVJ265" s="29"/>
      <c r="WVK265" s="29"/>
      <c r="WVL265" s="29"/>
      <c r="WVM265" s="29"/>
      <c r="WVN265" s="29"/>
      <c r="WVO265" s="29"/>
      <c r="WVP265" s="29"/>
      <c r="WVQ265" s="29"/>
      <c r="WVR265" s="29"/>
      <c r="WVS265" s="29"/>
      <c r="WVT265" s="29"/>
      <c r="WVU265" s="29"/>
      <c r="WVV265" s="29"/>
      <c r="WVW265" s="29"/>
      <c r="WVX265" s="29"/>
      <c r="WVY265" s="29"/>
      <c r="WVZ265" s="29"/>
      <c r="WWA265" s="29"/>
      <c r="WWB265" s="29"/>
      <c r="WWC265" s="29"/>
      <c r="WWD265" s="29"/>
      <c r="WWE265" s="29"/>
      <c r="WWF265" s="29"/>
      <c r="WWG265" s="29"/>
      <c r="WWH265" s="29"/>
      <c r="WWI265" s="29"/>
      <c r="WWJ265" s="29"/>
      <c r="WWK265" s="29"/>
      <c r="WWL265" s="29"/>
      <c r="WWM265" s="29"/>
      <c r="WWN265" s="29"/>
      <c r="WWO265" s="29"/>
      <c r="WWP265" s="29"/>
      <c r="WWQ265" s="29"/>
      <c r="WWR265" s="29"/>
      <c r="WWS265" s="29"/>
      <c r="WWT265" s="29"/>
      <c r="WWU265" s="29"/>
      <c r="WWV265" s="29"/>
      <c r="WWW265" s="29"/>
      <c r="WWX265" s="29"/>
      <c r="WWY265" s="29"/>
      <c r="WWZ265" s="29"/>
      <c r="WXA265" s="29"/>
      <c r="WXB265" s="29"/>
      <c r="WXC265" s="29"/>
      <c r="WXD265" s="29"/>
      <c r="WXE265" s="29"/>
      <c r="WXF265" s="29"/>
      <c r="WXG265" s="29"/>
      <c r="WXH265" s="29"/>
      <c r="WXI265" s="29"/>
      <c r="WXJ265" s="29"/>
      <c r="WXK265" s="29"/>
      <c r="WXL265" s="29"/>
      <c r="WXM265" s="29"/>
      <c r="WXN265" s="29"/>
      <c r="WXO265" s="29"/>
      <c r="WXP265" s="29"/>
      <c r="WXQ265" s="29"/>
      <c r="WXR265" s="29"/>
      <c r="WXS265" s="29"/>
      <c r="WXT265" s="29"/>
      <c r="WXU265" s="29"/>
      <c r="WXV265" s="29"/>
      <c r="WXW265" s="29"/>
      <c r="WXX265" s="29"/>
      <c r="WXY265" s="29"/>
      <c r="WXZ265" s="29"/>
      <c r="WYA265" s="29"/>
      <c r="WYB265" s="29"/>
      <c r="WYC265" s="29"/>
      <c r="WYD265" s="29"/>
      <c r="WYE265" s="29"/>
      <c r="WYF265" s="29"/>
      <c r="WYG265" s="29"/>
      <c r="WYH265" s="29"/>
      <c r="WYI265" s="29"/>
      <c r="WYJ265" s="29"/>
      <c r="WYK265" s="29"/>
      <c r="WYL265" s="29"/>
      <c r="WYM265" s="29"/>
      <c r="WYN265" s="29"/>
      <c r="WYO265" s="29"/>
      <c r="WYP265" s="29"/>
      <c r="WYQ265" s="29"/>
      <c r="WYR265" s="29"/>
      <c r="WYS265" s="29"/>
      <c r="WYT265" s="29"/>
      <c r="WYU265" s="29"/>
      <c r="WYV265" s="29"/>
      <c r="WYW265" s="29"/>
      <c r="WYX265" s="29"/>
      <c r="WYY265" s="29"/>
      <c r="WYZ265" s="29"/>
      <c r="WZA265" s="29"/>
      <c r="WZB265" s="29"/>
      <c r="WZC265" s="29"/>
      <c r="WZD265" s="29"/>
      <c r="WZE265" s="29"/>
      <c r="WZF265" s="29"/>
      <c r="WZG265" s="29"/>
      <c r="WZH265" s="29"/>
      <c r="WZI265" s="29"/>
      <c r="WZJ265" s="29"/>
      <c r="WZK265" s="29"/>
      <c r="WZL265" s="29"/>
      <c r="WZM265" s="29"/>
      <c r="WZN265" s="29"/>
      <c r="WZO265" s="29"/>
      <c r="WZP265" s="29"/>
      <c r="WZQ265" s="29"/>
      <c r="WZR265" s="29"/>
      <c r="WZS265" s="29"/>
      <c r="WZT265" s="29"/>
      <c r="WZU265" s="29"/>
      <c r="WZV265" s="29"/>
      <c r="WZW265" s="29"/>
      <c r="WZX265" s="29"/>
      <c r="WZY265" s="29"/>
      <c r="WZZ265" s="29"/>
      <c r="XAA265" s="29"/>
      <c r="XAB265" s="29"/>
      <c r="XAC265" s="29"/>
      <c r="XAD265" s="29"/>
      <c r="XAE265" s="29"/>
      <c r="XAF265" s="29"/>
      <c r="XAG265" s="29"/>
      <c r="XAH265" s="29"/>
      <c r="XAI265" s="29"/>
      <c r="XAJ265" s="29"/>
      <c r="XAK265" s="29"/>
      <c r="XAL265" s="29"/>
      <c r="XAM265" s="29"/>
      <c r="XAN265" s="29"/>
      <c r="XAO265" s="29"/>
      <c r="XAP265" s="29"/>
      <c r="XAQ265" s="29"/>
      <c r="XAR265" s="29"/>
      <c r="XAS265" s="29"/>
      <c r="XAT265" s="29"/>
      <c r="XAU265" s="29"/>
      <c r="XAV265" s="29"/>
      <c r="XAW265" s="29"/>
      <c r="XAX265" s="29"/>
      <c r="XAY265" s="29"/>
      <c r="XAZ265" s="29"/>
      <c r="XBA265" s="29"/>
      <c r="XBB265" s="29"/>
      <c r="XBC265" s="29"/>
      <c r="XBD265" s="29"/>
      <c r="XBE265" s="29"/>
      <c r="XBF265" s="29"/>
      <c r="XBG265" s="29"/>
      <c r="XBH265" s="29"/>
      <c r="XBI265" s="29"/>
      <c r="XBJ265" s="29"/>
      <c r="XBK265" s="29"/>
      <c r="XBL265" s="29"/>
      <c r="XBM265" s="29"/>
      <c r="XBN265" s="29"/>
      <c r="XBO265" s="29"/>
      <c r="XBP265" s="29"/>
      <c r="XBQ265" s="29"/>
      <c r="XBR265" s="29"/>
      <c r="XBS265" s="29"/>
      <c r="XBT265" s="29"/>
      <c r="XBU265" s="29"/>
      <c r="XBV265" s="29"/>
      <c r="XBW265" s="29"/>
      <c r="XBX265" s="29"/>
      <c r="XBY265" s="29"/>
      <c r="XBZ265" s="29"/>
      <c r="XCA265" s="29"/>
      <c r="XCB265" s="29"/>
      <c r="XCC265" s="29"/>
      <c r="XCD265" s="29"/>
      <c r="XCE265" s="29"/>
      <c r="XCF265" s="29"/>
      <c r="XCG265" s="29"/>
      <c r="XCH265" s="29"/>
      <c r="XCI265" s="29"/>
      <c r="XCJ265" s="29"/>
      <c r="XCK265" s="29"/>
      <c r="XCL265" s="29"/>
      <c r="XCM265" s="29"/>
      <c r="XCN265" s="29"/>
      <c r="XCO265" s="29"/>
      <c r="XCP265" s="29"/>
      <c r="XCQ265" s="29"/>
      <c r="XCR265" s="29"/>
      <c r="XCS265" s="29"/>
      <c r="XCT265" s="29"/>
      <c r="XCU265" s="29"/>
      <c r="XCV265" s="29"/>
      <c r="XCW265" s="29"/>
      <c r="XCX265" s="29"/>
      <c r="XCY265" s="29"/>
      <c r="XCZ265" s="29"/>
      <c r="XDA265" s="29"/>
      <c r="XDB265" s="29"/>
      <c r="XDC265" s="29"/>
      <c r="XDD265" s="29"/>
      <c r="XDE265" s="29"/>
      <c r="XDF265" s="29"/>
      <c r="XDG265" s="29"/>
      <c r="XDH265" s="29"/>
      <c r="XDI265" s="29"/>
      <c r="XDJ265" s="29"/>
      <c r="XDK265" s="29"/>
      <c r="XDL265" s="29"/>
      <c r="XDM265" s="29"/>
      <c r="XDN265" s="29"/>
      <c r="XDO265" s="29"/>
      <c r="XDP265" s="29"/>
      <c r="XDQ265" s="29"/>
      <c r="XDR265" s="29"/>
      <c r="XDS265" s="29"/>
      <c r="XDT265" s="29"/>
      <c r="XDU265" s="29"/>
      <c r="XDV265" s="29"/>
      <c r="XDW265" s="29"/>
      <c r="XDX265" s="29"/>
      <c r="XDY265" s="29"/>
      <c r="XDZ265" s="29"/>
      <c r="XEA265" s="29"/>
      <c r="XEB265" s="29"/>
      <c r="XEC265" s="29"/>
      <c r="XED265" s="29"/>
      <c r="XEE265" s="29"/>
      <c r="XEF265" s="29"/>
      <c r="XEG265" s="29"/>
      <c r="XEH265" s="29"/>
      <c r="XEI265" s="29"/>
      <c r="XEJ265" s="29"/>
      <c r="XEK265" s="29"/>
      <c r="XEL265" s="29"/>
      <c r="XEM265" s="29"/>
      <c r="XEN265" s="29"/>
      <c r="XEO265" s="29"/>
      <c r="XEP265" s="29"/>
      <c r="XEQ265" s="29"/>
      <c r="XER265" s="29"/>
      <c r="XES265" s="29"/>
      <c r="XET265" s="29"/>
      <c r="XEU265" s="29"/>
      <c r="XEV265" s="29"/>
      <c r="XEW265" s="29"/>
      <c r="XEX265" s="29"/>
      <c r="XEY265" s="29"/>
      <c r="XEZ265" s="29"/>
      <c r="XFA265" s="29"/>
      <c r="XFB265" s="29"/>
      <c r="XFC265" s="29"/>
      <c r="XFD265" s="29"/>
    </row>
    <row r="266" spans="1:16384" s="38" customFormat="1">
      <c r="A266" s="3" t="s">
        <v>215</v>
      </c>
      <c r="B266" s="3" t="s">
        <v>216</v>
      </c>
      <c r="C266" s="5" t="s">
        <v>294</v>
      </c>
      <c r="D266" s="3" t="s">
        <v>1649</v>
      </c>
      <c r="E266" s="3" t="s">
        <v>1650</v>
      </c>
      <c r="F266" s="3" t="s">
        <v>204</v>
      </c>
      <c r="G266" s="3" t="s">
        <v>55</v>
      </c>
      <c r="H266" s="3" t="s">
        <v>1651</v>
      </c>
      <c r="I266" s="2">
        <v>21008.562499999996</v>
      </c>
      <c r="J266" s="2">
        <v>4201.7124999999996</v>
      </c>
      <c r="K266" s="93">
        <f t="shared" si="0"/>
        <v>16806.849999999999</v>
      </c>
      <c r="L266" s="2"/>
      <c r="M266" s="2"/>
      <c r="N266" s="2"/>
      <c r="O266" s="2"/>
      <c r="P266" s="2"/>
      <c r="Q266" s="2"/>
      <c r="R266" s="2"/>
    </row>
    <row r="267" spans="1:16384" s="38" customFormat="1">
      <c r="A267" s="3" t="s">
        <v>215</v>
      </c>
      <c r="B267" s="3" t="s">
        <v>216</v>
      </c>
      <c r="C267" s="109" t="s">
        <v>294</v>
      </c>
      <c r="D267" s="27" t="s">
        <v>1652</v>
      </c>
      <c r="E267" s="27" t="s">
        <v>1653</v>
      </c>
      <c r="F267" s="27" t="s">
        <v>204</v>
      </c>
      <c r="G267" s="27" t="s">
        <v>54</v>
      </c>
      <c r="H267" s="27" t="s">
        <v>1651</v>
      </c>
      <c r="I267" s="30">
        <v>13858.375</v>
      </c>
      <c r="J267" s="30">
        <v>2771.6750000000002</v>
      </c>
      <c r="K267" s="104">
        <f t="shared" si="0"/>
        <v>11086.7</v>
      </c>
      <c r="L267" s="2"/>
      <c r="M267" s="2"/>
      <c r="N267" s="2"/>
      <c r="O267" s="2"/>
      <c r="P267" s="2"/>
      <c r="Q267" s="2"/>
      <c r="R267" s="2"/>
    </row>
    <row r="268" spans="1:16384" s="38" customFormat="1">
      <c r="A268" s="3" t="s">
        <v>215</v>
      </c>
      <c r="B268" s="3" t="s">
        <v>216</v>
      </c>
      <c r="C268" s="5" t="s">
        <v>294</v>
      </c>
      <c r="D268" s="3" t="s">
        <v>1654</v>
      </c>
      <c r="E268" s="3" t="s">
        <v>1655</v>
      </c>
      <c r="F268" s="3" t="s">
        <v>1656</v>
      </c>
      <c r="G268" s="3" t="s">
        <v>179</v>
      </c>
      <c r="H268" s="3" t="s">
        <v>1657</v>
      </c>
      <c r="I268" s="2">
        <f>36539.45/0.8</f>
        <v>45674.312499999993</v>
      </c>
      <c r="J268" s="2">
        <f>I268*0.2</f>
        <v>9134.8624999999993</v>
      </c>
      <c r="K268" s="93">
        <f t="shared" si="0"/>
        <v>36539.449999999997</v>
      </c>
      <c r="L268" s="2"/>
      <c r="M268" s="2"/>
      <c r="N268" s="2"/>
      <c r="O268" s="2"/>
      <c r="P268" s="2"/>
      <c r="Q268" s="2"/>
      <c r="R268" s="2"/>
    </row>
    <row r="269" spans="1:16384" s="38" customFormat="1">
      <c r="A269" s="3" t="s">
        <v>215</v>
      </c>
      <c r="B269" s="3" t="s">
        <v>216</v>
      </c>
      <c r="C269" s="108" t="s">
        <v>120</v>
      </c>
      <c r="D269" s="24" t="s">
        <v>1658</v>
      </c>
      <c r="E269" s="24" t="s">
        <v>1659</v>
      </c>
      <c r="F269" s="24" t="s">
        <v>198</v>
      </c>
      <c r="G269" s="24" t="s">
        <v>218</v>
      </c>
      <c r="H269" s="24" t="s">
        <v>1660</v>
      </c>
      <c r="I269" s="46">
        <f>+K269/0.8</f>
        <v>18000</v>
      </c>
      <c r="J269" s="46">
        <f>+I269-K269</f>
        <v>3600</v>
      </c>
      <c r="K269" s="93">
        <v>14400</v>
      </c>
      <c r="L269" s="2"/>
      <c r="M269" s="2"/>
      <c r="N269" s="2"/>
      <c r="O269" s="2"/>
      <c r="P269" s="2"/>
      <c r="Q269" s="2"/>
      <c r="R269" s="2"/>
    </row>
    <row r="270" spans="1:16384" s="38" customFormat="1">
      <c r="A270" s="3" t="s">
        <v>215</v>
      </c>
      <c r="B270" s="3" t="s">
        <v>216</v>
      </c>
      <c r="C270" s="5" t="s">
        <v>1661</v>
      </c>
      <c r="D270" s="3" t="s">
        <v>1662</v>
      </c>
      <c r="E270" s="3" t="s">
        <v>1663</v>
      </c>
      <c r="F270" s="3" t="s">
        <v>1309</v>
      </c>
      <c r="G270" s="3" t="s">
        <v>1661</v>
      </c>
      <c r="H270" s="3" t="s">
        <v>1664</v>
      </c>
      <c r="I270" s="2">
        <v>7200</v>
      </c>
      <c r="J270" s="2">
        <v>1440</v>
      </c>
      <c r="K270" s="93">
        <f t="shared" ref="K270:K281" si="1">I270-J270</f>
        <v>5760</v>
      </c>
      <c r="L270" s="2"/>
      <c r="M270" s="2"/>
      <c r="N270" s="2"/>
      <c r="O270" s="2"/>
      <c r="P270" s="2"/>
      <c r="Q270" s="2"/>
      <c r="R270" s="2"/>
    </row>
    <row r="271" spans="1:16384" s="38" customFormat="1">
      <c r="A271" s="3" t="s">
        <v>215</v>
      </c>
      <c r="B271" s="3" t="s">
        <v>216</v>
      </c>
      <c r="C271" s="108" t="s">
        <v>153</v>
      </c>
      <c r="D271" s="24" t="s">
        <v>1665</v>
      </c>
      <c r="E271" s="24" t="s">
        <v>1666</v>
      </c>
      <c r="F271" s="24" t="s">
        <v>1667</v>
      </c>
      <c r="G271" s="24" t="s">
        <v>1667</v>
      </c>
      <c r="H271" s="24" t="s">
        <v>1668</v>
      </c>
      <c r="I271" s="46">
        <v>11270</v>
      </c>
      <c r="J271" s="46">
        <v>2254</v>
      </c>
      <c r="K271" s="93">
        <f t="shared" si="1"/>
        <v>9016</v>
      </c>
      <c r="L271" s="2"/>
      <c r="M271" s="2"/>
      <c r="N271" s="2"/>
      <c r="O271" s="2"/>
      <c r="P271" s="2"/>
      <c r="Q271" s="2"/>
      <c r="R271" s="2"/>
    </row>
    <row r="272" spans="1:16384" s="38" customFormat="1">
      <c r="A272" s="3" t="s">
        <v>215</v>
      </c>
      <c r="B272" s="3" t="s">
        <v>216</v>
      </c>
      <c r="C272" s="111" t="s">
        <v>153</v>
      </c>
      <c r="D272" s="29" t="s">
        <v>1669</v>
      </c>
      <c r="E272" s="29" t="s">
        <v>1670</v>
      </c>
      <c r="F272" s="29" t="s">
        <v>1667</v>
      </c>
      <c r="G272" s="29" t="s">
        <v>159</v>
      </c>
      <c r="H272" s="29" t="s">
        <v>1668</v>
      </c>
      <c r="I272" s="73">
        <v>12880</v>
      </c>
      <c r="J272" s="73">
        <v>2576</v>
      </c>
      <c r="K272" s="105">
        <f t="shared" si="1"/>
        <v>10304</v>
      </c>
      <c r="L272" s="72"/>
      <c r="M272" s="46"/>
      <c r="N272" s="46"/>
      <c r="O272" s="46"/>
      <c r="P272" s="2"/>
      <c r="Q272" s="46"/>
      <c r="R272" s="46"/>
    </row>
    <row r="273" spans="1:18" s="38" customFormat="1">
      <c r="A273" s="3" t="s">
        <v>215</v>
      </c>
      <c r="B273" s="3" t="s">
        <v>216</v>
      </c>
      <c r="C273" s="5" t="s">
        <v>207</v>
      </c>
      <c r="D273" s="25" t="s">
        <v>1671</v>
      </c>
      <c r="E273" s="25" t="s">
        <v>1672</v>
      </c>
      <c r="F273" s="25" t="s">
        <v>313</v>
      </c>
      <c r="G273" s="25" t="s">
        <v>299</v>
      </c>
      <c r="H273" s="25" t="s">
        <v>1673</v>
      </c>
      <c r="I273" s="26">
        <v>20000</v>
      </c>
      <c r="J273" s="26">
        <v>4000</v>
      </c>
      <c r="K273" s="93">
        <f t="shared" si="1"/>
        <v>16000</v>
      </c>
      <c r="L273" s="2"/>
      <c r="M273" s="2"/>
      <c r="N273" s="2"/>
      <c r="O273" s="2"/>
      <c r="P273" s="2"/>
      <c r="Q273" s="2"/>
      <c r="R273" s="2"/>
    </row>
    <row r="274" spans="1:18" s="38" customFormat="1">
      <c r="A274" s="3" t="s">
        <v>215</v>
      </c>
      <c r="B274" s="3" t="s">
        <v>216</v>
      </c>
      <c r="C274" s="5" t="s">
        <v>1198</v>
      </c>
      <c r="D274" s="3" t="s">
        <v>1674</v>
      </c>
      <c r="E274" s="3" t="s">
        <v>1675</v>
      </c>
      <c r="F274" s="3" t="s">
        <v>1676</v>
      </c>
      <c r="G274" s="3" t="s">
        <v>1677</v>
      </c>
      <c r="H274" s="3" t="s">
        <v>1678</v>
      </c>
      <c r="I274" s="2">
        <v>73920</v>
      </c>
      <c r="J274" s="2">
        <v>14784</v>
      </c>
      <c r="K274" s="93">
        <f t="shared" si="1"/>
        <v>59136</v>
      </c>
      <c r="L274" s="2"/>
      <c r="M274" s="2"/>
      <c r="N274" s="2"/>
      <c r="O274" s="2"/>
      <c r="P274" s="2"/>
      <c r="Q274" s="2"/>
      <c r="R274" s="2"/>
    </row>
    <row r="275" spans="1:18" s="38" customFormat="1">
      <c r="A275" s="3" t="s">
        <v>215</v>
      </c>
      <c r="B275" s="3" t="s">
        <v>216</v>
      </c>
      <c r="C275" s="5" t="s">
        <v>1679</v>
      </c>
      <c r="D275" s="3" t="s">
        <v>1680</v>
      </c>
      <c r="E275" s="3" t="s">
        <v>1663</v>
      </c>
      <c r="F275" s="3" t="s">
        <v>267</v>
      </c>
      <c r="G275" s="3" t="s">
        <v>133</v>
      </c>
      <c r="H275" s="3" t="s">
        <v>1664</v>
      </c>
      <c r="I275" s="2">
        <v>8400</v>
      </c>
      <c r="J275" s="2">
        <v>1680</v>
      </c>
      <c r="K275" s="93">
        <f t="shared" si="1"/>
        <v>6720</v>
      </c>
      <c r="L275" s="2"/>
      <c r="M275" s="2"/>
      <c r="N275" s="2"/>
      <c r="O275" s="2"/>
      <c r="P275" s="2"/>
      <c r="Q275" s="2"/>
      <c r="R275" s="2"/>
    </row>
    <row r="276" spans="1:18" s="38" customFormat="1">
      <c r="A276" s="3" t="s">
        <v>215</v>
      </c>
      <c r="B276" s="3" t="s">
        <v>216</v>
      </c>
      <c r="C276" s="28" t="s">
        <v>302</v>
      </c>
      <c r="D276" s="25" t="s">
        <v>1681</v>
      </c>
      <c r="E276" s="25" t="s">
        <v>1682</v>
      </c>
      <c r="F276" s="25" t="s">
        <v>1683</v>
      </c>
      <c r="G276" s="25" t="s">
        <v>305</v>
      </c>
      <c r="H276" s="25" t="s">
        <v>1678</v>
      </c>
      <c r="I276" s="26">
        <v>18961.259999999998</v>
      </c>
      <c r="J276" s="26">
        <v>3792.2520000000004</v>
      </c>
      <c r="K276" s="93">
        <f t="shared" si="1"/>
        <v>15169.007999999998</v>
      </c>
      <c r="L276" s="2"/>
      <c r="M276" s="2"/>
      <c r="N276" s="2"/>
      <c r="O276" s="2"/>
      <c r="P276" s="2"/>
      <c r="Q276" s="2"/>
      <c r="R276" s="2"/>
    </row>
    <row r="277" spans="1:18" s="38" customFormat="1">
      <c r="A277" s="3" t="s">
        <v>215</v>
      </c>
      <c r="B277" s="3" t="s">
        <v>216</v>
      </c>
      <c r="C277" s="5" t="s">
        <v>302</v>
      </c>
      <c r="D277" s="3" t="s">
        <v>1684</v>
      </c>
      <c r="E277" s="3" t="s">
        <v>1682</v>
      </c>
      <c r="F277" s="3" t="s">
        <v>1683</v>
      </c>
      <c r="G277" s="3" t="s">
        <v>305</v>
      </c>
      <c r="H277" s="3" t="s">
        <v>1678</v>
      </c>
      <c r="I277" s="2">
        <v>18961.259999999998</v>
      </c>
      <c r="J277" s="2">
        <v>3792.2520000000004</v>
      </c>
      <c r="K277" s="93">
        <f t="shared" si="1"/>
        <v>15169.007999999998</v>
      </c>
      <c r="L277" s="2"/>
      <c r="M277" s="2"/>
      <c r="N277" s="2"/>
      <c r="O277" s="2"/>
      <c r="P277" s="2"/>
      <c r="Q277" s="2"/>
      <c r="R277" s="2"/>
    </row>
    <row r="278" spans="1:18" s="38" customFormat="1">
      <c r="A278" s="3" t="s">
        <v>215</v>
      </c>
      <c r="B278" s="3" t="s">
        <v>216</v>
      </c>
      <c r="C278" s="5" t="s">
        <v>302</v>
      </c>
      <c r="D278" s="3" t="s">
        <v>1685</v>
      </c>
      <c r="E278" s="3" t="s">
        <v>1682</v>
      </c>
      <c r="F278" s="3" t="s">
        <v>1683</v>
      </c>
      <c r="G278" s="3" t="s">
        <v>305</v>
      </c>
      <c r="H278" s="3" t="s">
        <v>1678</v>
      </c>
      <c r="I278" s="2">
        <v>18961.259999999998</v>
      </c>
      <c r="J278" s="2">
        <v>3792.2520000000004</v>
      </c>
      <c r="K278" s="93">
        <f t="shared" si="1"/>
        <v>15169.007999999998</v>
      </c>
      <c r="L278" s="2"/>
      <c r="M278" s="2"/>
      <c r="N278" s="2"/>
      <c r="O278" s="2"/>
      <c r="P278" s="2"/>
      <c r="Q278" s="2"/>
      <c r="R278" s="2"/>
    </row>
    <row r="279" spans="1:18" s="38" customFormat="1">
      <c r="A279" s="3" t="s">
        <v>215</v>
      </c>
      <c r="B279" s="3" t="s">
        <v>216</v>
      </c>
      <c r="C279" s="5" t="s">
        <v>9</v>
      </c>
      <c r="D279" s="3" t="s">
        <v>1686</v>
      </c>
      <c r="E279" s="3" t="s">
        <v>1687</v>
      </c>
      <c r="F279" s="3" t="s">
        <v>169</v>
      </c>
      <c r="G279" s="3" t="s">
        <v>163</v>
      </c>
      <c r="H279" s="3" t="s">
        <v>1688</v>
      </c>
      <c r="I279" s="2">
        <v>21077.794285714284</v>
      </c>
      <c r="J279" s="2">
        <v>2634.7242857142855</v>
      </c>
      <c r="K279" s="93">
        <f t="shared" si="1"/>
        <v>18443.07</v>
      </c>
      <c r="L279" s="2"/>
      <c r="M279" s="2"/>
      <c r="N279" s="2"/>
      <c r="O279" s="2"/>
      <c r="P279" s="2"/>
      <c r="Q279" s="2"/>
      <c r="R279" s="2"/>
    </row>
    <row r="280" spans="1:18" s="38" customFormat="1">
      <c r="A280" s="3" t="s">
        <v>215</v>
      </c>
      <c r="B280" s="3" t="s">
        <v>216</v>
      </c>
      <c r="C280" s="5" t="s">
        <v>9</v>
      </c>
      <c r="D280" s="3" t="s">
        <v>1689</v>
      </c>
      <c r="E280" s="3" t="s">
        <v>1687</v>
      </c>
      <c r="F280" s="3" t="s">
        <v>169</v>
      </c>
      <c r="G280" s="3" t="s">
        <v>163</v>
      </c>
      <c r="H280" s="3" t="s">
        <v>1688</v>
      </c>
      <c r="I280" s="2">
        <v>16607.21</v>
      </c>
      <c r="J280" s="2">
        <v>2075.9012499999999</v>
      </c>
      <c r="K280" s="93">
        <f t="shared" si="1"/>
        <v>14531.30875</v>
      </c>
      <c r="L280" s="2"/>
      <c r="M280" s="2"/>
      <c r="N280" s="2"/>
      <c r="O280" s="2"/>
      <c r="P280" s="2"/>
      <c r="Q280" s="2"/>
      <c r="R280" s="2"/>
    </row>
    <row r="281" spans="1:18" s="38" customFormat="1">
      <c r="A281" s="3" t="s">
        <v>215</v>
      </c>
      <c r="B281" s="3" t="s">
        <v>216</v>
      </c>
      <c r="C281" s="5" t="s">
        <v>9</v>
      </c>
      <c r="D281" s="3" t="s">
        <v>1690</v>
      </c>
      <c r="E281" s="3" t="s">
        <v>1675</v>
      </c>
      <c r="F281" s="3" t="s">
        <v>1683</v>
      </c>
      <c r="G281" s="3" t="s">
        <v>206</v>
      </c>
      <c r="H281" s="3" t="s">
        <v>1678</v>
      </c>
      <c r="I281" s="2">
        <v>15169</v>
      </c>
      <c r="J281" s="2">
        <v>3033.8</v>
      </c>
      <c r="K281" s="93">
        <f t="shared" si="1"/>
        <v>12135.2</v>
      </c>
      <c r="L281" s="2"/>
      <c r="M281" s="2"/>
      <c r="N281" s="2"/>
      <c r="O281" s="2"/>
      <c r="P281" s="2"/>
      <c r="Q281" s="2"/>
      <c r="R281" s="2"/>
    </row>
    <row r="282" spans="1:18" s="38" customFormat="1">
      <c r="A282" s="51" t="s">
        <v>215</v>
      </c>
      <c r="B282" s="38" t="s">
        <v>216</v>
      </c>
      <c r="C282" s="51" t="s">
        <v>16</v>
      </c>
      <c r="D282" s="38" t="s">
        <v>3866</v>
      </c>
      <c r="E282" s="38" t="s">
        <v>3864</v>
      </c>
      <c r="F282" s="38" t="s">
        <v>422</v>
      </c>
      <c r="G282" s="38" t="s">
        <v>140</v>
      </c>
      <c r="H282" s="38" t="s">
        <v>3865</v>
      </c>
      <c r="I282" s="4">
        <v>9999.9874999999993</v>
      </c>
      <c r="J282" s="4">
        <v>1999.9974999999995</v>
      </c>
      <c r="K282" s="99">
        <v>7999.99</v>
      </c>
      <c r="L282" s="4"/>
      <c r="M282" s="4"/>
      <c r="N282" s="4"/>
      <c r="O282" s="4"/>
      <c r="P282" s="4"/>
      <c r="Q282" s="4"/>
      <c r="R282" s="4"/>
    </row>
    <row r="283" spans="1:18" s="38" customFormat="1">
      <c r="A283" s="12" t="s">
        <v>990</v>
      </c>
      <c r="B283" s="12" t="s">
        <v>991</v>
      </c>
      <c r="C283" s="16" t="s">
        <v>301</v>
      </c>
      <c r="D283" s="12" t="s">
        <v>992</v>
      </c>
      <c r="E283" s="12" t="s">
        <v>993</v>
      </c>
      <c r="F283" s="12" t="s">
        <v>330</v>
      </c>
      <c r="G283" s="12" t="s">
        <v>49</v>
      </c>
      <c r="H283" s="12" t="s">
        <v>994</v>
      </c>
      <c r="I283" s="13">
        <v>14076.65</v>
      </c>
      <c r="J283" s="13">
        <v>1759.58125</v>
      </c>
      <c r="K283" s="95">
        <v>12317.06875</v>
      </c>
      <c r="L283" s="13"/>
      <c r="M283" s="13"/>
      <c r="N283" s="13"/>
      <c r="O283" s="13"/>
      <c r="P283" s="13"/>
      <c r="Q283" s="13"/>
      <c r="R283" s="13"/>
    </row>
    <row r="284" spans="1:18" s="38" customFormat="1">
      <c r="A284" s="38" t="s">
        <v>57</v>
      </c>
      <c r="B284" s="38" t="s">
        <v>58</v>
      </c>
      <c r="C284" s="51" t="s">
        <v>12</v>
      </c>
      <c r="D284" s="38" t="s">
        <v>2752</v>
      </c>
      <c r="E284" s="38" t="s">
        <v>2750</v>
      </c>
      <c r="F284" s="38" t="s">
        <v>2753</v>
      </c>
      <c r="G284" s="38" t="s">
        <v>2754</v>
      </c>
      <c r="H284" s="38" t="s">
        <v>2751</v>
      </c>
      <c r="I284" s="4">
        <v>826222.45000000007</v>
      </c>
      <c r="J284" s="4">
        <v>538245.06999999995</v>
      </c>
      <c r="K284" s="99">
        <v>287977.38</v>
      </c>
      <c r="L284" s="4"/>
      <c r="M284" s="4"/>
      <c r="N284" s="4"/>
      <c r="O284" s="4"/>
      <c r="P284" s="4"/>
      <c r="Q284" s="4"/>
      <c r="R284" s="4"/>
    </row>
    <row r="285" spans="1:18" s="38" customFormat="1">
      <c r="A285" s="38" t="s">
        <v>57</v>
      </c>
      <c r="B285" s="38" t="s">
        <v>58</v>
      </c>
      <c r="C285" s="51" t="s">
        <v>294</v>
      </c>
      <c r="D285" s="38" t="s">
        <v>2747</v>
      </c>
      <c r="E285" s="38" t="s">
        <v>2748</v>
      </c>
      <c r="F285" s="38" t="s">
        <v>7</v>
      </c>
      <c r="G285" s="38" t="s">
        <v>9</v>
      </c>
      <c r="H285" s="38" t="s">
        <v>2749</v>
      </c>
      <c r="I285" s="4">
        <v>24720</v>
      </c>
      <c r="J285" s="4">
        <v>3090</v>
      </c>
      <c r="K285" s="99">
        <v>21630</v>
      </c>
      <c r="L285" s="4"/>
      <c r="M285" s="4"/>
      <c r="N285" s="4"/>
      <c r="O285" s="4"/>
      <c r="P285" s="4"/>
      <c r="Q285" s="4"/>
      <c r="R285" s="4"/>
    </row>
    <row r="286" spans="1:18" s="38" customFormat="1">
      <c r="A286" s="38" t="s">
        <v>57</v>
      </c>
      <c r="B286" s="38" t="s">
        <v>58</v>
      </c>
      <c r="C286" s="51" t="s">
        <v>2950</v>
      </c>
      <c r="D286" s="38" t="s">
        <v>2951</v>
      </c>
      <c r="E286" s="38" t="s">
        <v>2952</v>
      </c>
      <c r="F286" s="38" t="s">
        <v>26</v>
      </c>
      <c r="G286" s="38" t="s">
        <v>9</v>
      </c>
      <c r="H286" s="38" t="s">
        <v>2953</v>
      </c>
      <c r="I286" s="4">
        <v>1262671.04</v>
      </c>
      <c r="J286" s="4">
        <v>157833.88</v>
      </c>
      <c r="K286" s="99">
        <v>1104837.1599999999</v>
      </c>
      <c r="M286" s="4"/>
      <c r="N286" s="4"/>
      <c r="P286" s="4"/>
      <c r="Q286" s="4"/>
      <c r="R286" s="4"/>
    </row>
    <row r="287" spans="1:18" s="38" customFormat="1">
      <c r="A287" s="3" t="s">
        <v>57</v>
      </c>
      <c r="B287" s="3" t="s">
        <v>58</v>
      </c>
      <c r="C287" s="5" t="s">
        <v>1497</v>
      </c>
      <c r="D287" s="3" t="s">
        <v>1498</v>
      </c>
      <c r="E287" s="3" t="s">
        <v>1499</v>
      </c>
      <c r="F287" s="3" t="s">
        <v>1497</v>
      </c>
      <c r="G287" s="3" t="s">
        <v>1500</v>
      </c>
      <c r="H287" s="3" t="s">
        <v>1501</v>
      </c>
      <c r="I287" s="2">
        <v>54784.1</v>
      </c>
      <c r="J287" s="2">
        <v>6848.0124999999998</v>
      </c>
      <c r="K287" s="93">
        <v>47936.087500000001</v>
      </c>
      <c r="L287" s="2"/>
      <c r="M287" s="2"/>
      <c r="N287" s="2"/>
      <c r="O287" s="2"/>
      <c r="P287" s="2"/>
      <c r="Q287" s="2"/>
      <c r="R287" s="2"/>
    </row>
    <row r="288" spans="1:18" s="38" customFormat="1">
      <c r="A288" s="51" t="s">
        <v>57</v>
      </c>
      <c r="B288" s="38" t="s">
        <v>58</v>
      </c>
      <c r="C288" s="51" t="s">
        <v>365</v>
      </c>
      <c r="D288" s="38" t="s">
        <v>3830</v>
      </c>
      <c r="E288" s="38" t="s">
        <v>3831</v>
      </c>
      <c r="F288" s="38" t="s">
        <v>304</v>
      </c>
      <c r="G288" s="38" t="s">
        <v>305</v>
      </c>
      <c r="H288" s="38" t="s">
        <v>3832</v>
      </c>
      <c r="I288" s="4">
        <v>3462325.79</v>
      </c>
      <c r="J288" s="4">
        <f>I288*0.2</f>
        <v>692465.15800000005</v>
      </c>
      <c r="K288" s="99">
        <f>I288-J288</f>
        <v>2769860.6320000002</v>
      </c>
      <c r="L288" s="4"/>
      <c r="M288" s="4"/>
      <c r="N288" s="4"/>
      <c r="O288" s="4"/>
      <c r="P288" s="4"/>
      <c r="Q288" s="4"/>
      <c r="R288" s="4"/>
    </row>
    <row r="289" spans="1:250" s="38" customFormat="1">
      <c r="A289" s="3" t="s">
        <v>2521</v>
      </c>
      <c r="B289" s="3" t="s">
        <v>2522</v>
      </c>
      <c r="C289" s="5" t="s">
        <v>1930</v>
      </c>
      <c r="D289" s="3" t="s">
        <v>2523</v>
      </c>
      <c r="E289" s="3" t="s">
        <v>2524</v>
      </c>
      <c r="F289" s="3" t="s">
        <v>2525</v>
      </c>
      <c r="G289" s="3" t="s">
        <v>2526</v>
      </c>
      <c r="H289" s="3" t="s">
        <v>2527</v>
      </c>
      <c r="I289" s="2">
        <v>36625</v>
      </c>
      <c r="J289" s="2">
        <v>10828.12</v>
      </c>
      <c r="K289" s="93">
        <v>25796.880000000001</v>
      </c>
      <c r="L289" s="2"/>
      <c r="M289" s="2"/>
      <c r="N289" s="2"/>
      <c r="O289" s="2"/>
      <c r="P289" s="2"/>
      <c r="Q289" s="2"/>
      <c r="R289" s="2"/>
      <c r="S289" s="3"/>
    </row>
    <row r="290" spans="1:250" s="38" customFormat="1">
      <c r="A290" s="3" t="s">
        <v>2521</v>
      </c>
      <c r="B290" s="3" t="s">
        <v>2522</v>
      </c>
      <c r="C290" s="5" t="s">
        <v>34</v>
      </c>
      <c r="D290" s="3" t="s">
        <v>2528</v>
      </c>
      <c r="E290" s="3" t="s">
        <v>2529</v>
      </c>
      <c r="F290" s="3" t="s">
        <v>2530</v>
      </c>
      <c r="G290" s="3" t="s">
        <v>1259</v>
      </c>
      <c r="H290" s="3" t="s">
        <v>2531</v>
      </c>
      <c r="I290" s="2">
        <v>12004.4</v>
      </c>
      <c r="J290" s="2">
        <v>2400.88</v>
      </c>
      <c r="K290" s="93">
        <v>9603.52</v>
      </c>
      <c r="L290" s="2"/>
      <c r="M290" s="2"/>
      <c r="N290" s="2"/>
      <c r="O290" s="2"/>
      <c r="P290" s="2"/>
      <c r="Q290" s="2"/>
      <c r="R290" s="2"/>
      <c r="S290" s="3"/>
    </row>
    <row r="291" spans="1:250" s="38" customFormat="1">
      <c r="A291" s="3" t="s">
        <v>2521</v>
      </c>
      <c r="B291" s="3" t="s">
        <v>2522</v>
      </c>
      <c r="C291" s="5" t="s">
        <v>14</v>
      </c>
      <c r="D291" s="3" t="s">
        <v>2532</v>
      </c>
      <c r="E291" s="3" t="s">
        <v>2533</v>
      </c>
      <c r="F291" s="3" t="s">
        <v>2530</v>
      </c>
      <c r="G291" s="3" t="s">
        <v>1259</v>
      </c>
      <c r="H291" s="3" t="s">
        <v>2531</v>
      </c>
      <c r="I291" s="2">
        <f>4350.55/0.8</f>
        <v>5438.1875</v>
      </c>
      <c r="J291" s="2">
        <f>I291*0.2</f>
        <v>1087.6375</v>
      </c>
      <c r="K291" s="93">
        <f>I291-J291</f>
        <v>4350.55</v>
      </c>
      <c r="L291" s="2"/>
      <c r="M291" s="2"/>
      <c r="N291" s="2"/>
      <c r="O291" s="2"/>
      <c r="P291" s="2"/>
      <c r="Q291" s="2"/>
      <c r="R291" s="2"/>
      <c r="S291" s="3"/>
    </row>
    <row r="292" spans="1:250" s="59" customFormat="1">
      <c r="A292" s="3" t="s">
        <v>2521</v>
      </c>
      <c r="B292" s="3" t="s">
        <v>2522</v>
      </c>
      <c r="C292" s="22" t="s">
        <v>2534</v>
      </c>
      <c r="D292" s="11" t="s">
        <v>2535</v>
      </c>
      <c r="E292" s="11" t="s">
        <v>2536</v>
      </c>
      <c r="F292" s="11" t="s">
        <v>204</v>
      </c>
      <c r="G292" s="11" t="s">
        <v>55</v>
      </c>
      <c r="H292" s="11" t="s">
        <v>2537</v>
      </c>
      <c r="I292" s="9">
        <f>9866.05/0.8</f>
        <v>12332.562499999998</v>
      </c>
      <c r="J292" s="9">
        <f>I292*0.2</f>
        <v>2466.5124999999998</v>
      </c>
      <c r="K292" s="100">
        <f>I292-J292</f>
        <v>9866.0499999999993</v>
      </c>
      <c r="L292" s="9"/>
      <c r="M292" s="9"/>
      <c r="N292" s="2"/>
      <c r="O292" s="2"/>
      <c r="P292" s="9"/>
      <c r="Q292" s="13"/>
      <c r="R292" s="13"/>
      <c r="S292" s="12"/>
      <c r="T292" s="55"/>
    </row>
    <row r="293" spans="1:250" s="38" customFormat="1">
      <c r="A293" s="38" t="s">
        <v>103</v>
      </c>
      <c r="B293" s="38" t="s">
        <v>104</v>
      </c>
      <c r="C293" s="51" t="s">
        <v>14</v>
      </c>
      <c r="D293" s="38" t="s">
        <v>3215</v>
      </c>
      <c r="E293" s="38" t="s">
        <v>3216</v>
      </c>
      <c r="F293" s="38" t="s">
        <v>3217</v>
      </c>
      <c r="G293" s="38" t="s">
        <v>2170</v>
      </c>
      <c r="H293" s="38" t="s">
        <v>3218</v>
      </c>
      <c r="I293" s="4">
        <v>112500</v>
      </c>
      <c r="J293" s="4">
        <v>22500</v>
      </c>
      <c r="K293" s="99">
        <v>90000</v>
      </c>
      <c r="L293" s="4"/>
      <c r="M293" s="4"/>
      <c r="N293" s="4"/>
      <c r="O293" s="4"/>
      <c r="P293" s="4"/>
      <c r="Q293" s="4"/>
      <c r="R293" s="4"/>
    </row>
    <row r="294" spans="1:250" s="38" customFormat="1">
      <c r="A294" s="38" t="s">
        <v>103</v>
      </c>
      <c r="B294" s="38" t="s">
        <v>104</v>
      </c>
      <c r="C294" s="51" t="s">
        <v>12</v>
      </c>
      <c r="D294" s="38" t="s">
        <v>3211</v>
      </c>
      <c r="E294" s="38" t="s">
        <v>3212</v>
      </c>
      <c r="F294" s="38" t="s">
        <v>3213</v>
      </c>
      <c r="G294" s="38" t="s">
        <v>1604</v>
      </c>
      <c r="H294" s="38" t="s">
        <v>3214</v>
      </c>
      <c r="I294" s="4">
        <v>150000</v>
      </c>
      <c r="J294" s="4">
        <v>18750</v>
      </c>
      <c r="K294" s="99">
        <v>131250</v>
      </c>
      <c r="L294" s="4"/>
      <c r="M294" s="4"/>
      <c r="N294" s="4"/>
      <c r="O294" s="4"/>
      <c r="P294" s="4"/>
      <c r="Q294" s="4"/>
      <c r="R294" s="4"/>
    </row>
    <row r="295" spans="1:250" s="38" customFormat="1">
      <c r="A295" s="3" t="s">
        <v>103</v>
      </c>
      <c r="B295" s="3" t="s">
        <v>104</v>
      </c>
      <c r="C295" s="5" t="s">
        <v>1606</v>
      </c>
      <c r="D295" s="3" t="s">
        <v>1883</v>
      </c>
      <c r="E295" s="3" t="s">
        <v>1884</v>
      </c>
      <c r="F295" s="3" t="s">
        <v>1885</v>
      </c>
      <c r="G295" s="3" t="s">
        <v>208</v>
      </c>
      <c r="H295" s="3" t="s">
        <v>1886</v>
      </c>
      <c r="I295" s="2">
        <v>158418.16</v>
      </c>
      <c r="J295" s="2">
        <v>31683.632000000001</v>
      </c>
      <c r="K295" s="93">
        <v>126734.52800000001</v>
      </c>
      <c r="L295" s="2"/>
      <c r="M295" s="2"/>
      <c r="N295" s="2"/>
      <c r="O295" s="2"/>
      <c r="P295" s="2"/>
      <c r="Q295" s="2"/>
      <c r="R295" s="2"/>
    </row>
    <row r="296" spans="1:250" s="38" customFormat="1">
      <c r="A296" s="3" t="s">
        <v>103</v>
      </c>
      <c r="B296" s="3" t="s">
        <v>104</v>
      </c>
      <c r="C296" s="5" t="s">
        <v>71</v>
      </c>
      <c r="D296" s="3" t="s">
        <v>1887</v>
      </c>
      <c r="E296" s="3" t="s">
        <v>1888</v>
      </c>
      <c r="F296" s="3" t="s">
        <v>1885</v>
      </c>
      <c r="G296" s="3" t="s">
        <v>208</v>
      </c>
      <c r="H296" s="3" t="s">
        <v>1886</v>
      </c>
      <c r="I296" s="2">
        <v>438141.4</v>
      </c>
      <c r="J296" s="2">
        <v>87628.28</v>
      </c>
      <c r="K296" s="93">
        <v>350513.12</v>
      </c>
      <c r="L296" s="2"/>
      <c r="M296" s="2"/>
      <c r="N296" s="2"/>
      <c r="O296" s="2"/>
      <c r="P296" s="2"/>
      <c r="Q296" s="2"/>
      <c r="R296" s="2"/>
    </row>
    <row r="297" spans="1:250" s="38" customFormat="1">
      <c r="A297" s="38" t="s">
        <v>103</v>
      </c>
      <c r="B297" s="38" t="s">
        <v>104</v>
      </c>
      <c r="C297" s="109" t="s">
        <v>12</v>
      </c>
      <c r="D297" s="27" t="s">
        <v>1226</v>
      </c>
      <c r="E297" s="27" t="s">
        <v>1227</v>
      </c>
      <c r="F297" s="27" t="s">
        <v>19</v>
      </c>
      <c r="G297" s="27" t="s">
        <v>1228</v>
      </c>
      <c r="H297" s="27" t="s">
        <v>1229</v>
      </c>
      <c r="I297" s="30">
        <f>210775.63/0.8</f>
        <v>263469.53749999998</v>
      </c>
      <c r="J297" s="30">
        <f>I297*0.2</f>
        <v>52693.907500000001</v>
      </c>
      <c r="K297" s="104">
        <f>I297-J297</f>
        <v>210775.62999999998</v>
      </c>
      <c r="L297" s="30"/>
      <c r="M297" s="74"/>
      <c r="N297" s="30"/>
      <c r="O297" s="30"/>
      <c r="P297" s="30"/>
      <c r="Q297" s="30"/>
      <c r="R297" s="30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V297" s="56"/>
      <c r="AW297" s="56"/>
      <c r="AX297" s="56"/>
      <c r="AY297" s="56"/>
      <c r="AZ297" s="56"/>
      <c r="BA297" s="56"/>
      <c r="BB297" s="56"/>
      <c r="BC297" s="56"/>
      <c r="BD297" s="56"/>
      <c r="BE297" s="56"/>
      <c r="BF297" s="56"/>
      <c r="BG297" s="56"/>
      <c r="BH297" s="56"/>
      <c r="BI297" s="56"/>
      <c r="BJ297" s="56"/>
      <c r="BK297" s="56"/>
      <c r="BL297" s="56"/>
      <c r="BM297" s="56"/>
      <c r="BN297" s="56"/>
      <c r="BO297" s="56"/>
      <c r="BP297" s="56"/>
      <c r="BQ297" s="56"/>
      <c r="BR297" s="56"/>
      <c r="BS297" s="56"/>
      <c r="BT297" s="56"/>
      <c r="BU297" s="56"/>
      <c r="BV297" s="56"/>
      <c r="BW297" s="56"/>
      <c r="BX297" s="56"/>
      <c r="BY297" s="56"/>
      <c r="BZ297" s="56"/>
      <c r="CA297" s="56"/>
      <c r="CB297" s="56"/>
      <c r="CC297" s="56"/>
      <c r="CD297" s="56"/>
      <c r="CE297" s="56"/>
      <c r="CF297" s="56"/>
      <c r="CG297" s="56"/>
      <c r="CH297" s="56"/>
      <c r="CI297" s="56"/>
      <c r="CJ297" s="56"/>
      <c r="CK297" s="56"/>
      <c r="CL297" s="56"/>
      <c r="CM297" s="56"/>
      <c r="CN297" s="56"/>
      <c r="CO297" s="56"/>
      <c r="CP297" s="56"/>
      <c r="CQ297" s="56"/>
      <c r="CR297" s="56"/>
      <c r="CS297" s="56"/>
      <c r="CT297" s="56"/>
      <c r="CU297" s="56"/>
      <c r="CV297" s="56"/>
      <c r="CW297" s="56"/>
      <c r="CX297" s="56"/>
      <c r="CY297" s="56"/>
      <c r="CZ297" s="56"/>
      <c r="DA297" s="56"/>
      <c r="DB297" s="56"/>
      <c r="DC297" s="56"/>
      <c r="DD297" s="56"/>
      <c r="DE297" s="56"/>
      <c r="DF297" s="56"/>
      <c r="DG297" s="56"/>
      <c r="DH297" s="56"/>
      <c r="DI297" s="56"/>
      <c r="DJ297" s="56"/>
      <c r="DK297" s="56"/>
      <c r="DL297" s="56"/>
      <c r="DM297" s="56"/>
      <c r="DN297" s="56"/>
      <c r="DO297" s="56"/>
      <c r="DP297" s="56"/>
      <c r="DQ297" s="56"/>
      <c r="DR297" s="56"/>
      <c r="DS297" s="56"/>
      <c r="DT297" s="56"/>
      <c r="DU297" s="56"/>
      <c r="DV297" s="56"/>
      <c r="DW297" s="56"/>
      <c r="DX297" s="56"/>
      <c r="DY297" s="56"/>
      <c r="DZ297" s="56"/>
      <c r="EA297" s="56"/>
      <c r="EB297" s="56"/>
      <c r="EC297" s="56"/>
      <c r="ED297" s="56"/>
      <c r="EE297" s="56"/>
      <c r="EF297" s="56"/>
      <c r="EG297" s="56"/>
      <c r="EH297" s="56"/>
      <c r="EI297" s="56"/>
      <c r="EJ297" s="56"/>
      <c r="EK297" s="56"/>
      <c r="EL297" s="56"/>
      <c r="EM297" s="56"/>
      <c r="EN297" s="56"/>
      <c r="EO297" s="56"/>
      <c r="EP297" s="56"/>
      <c r="EQ297" s="56"/>
      <c r="ER297" s="56"/>
      <c r="ES297" s="56"/>
      <c r="ET297" s="56"/>
      <c r="EU297" s="56"/>
      <c r="EV297" s="56"/>
      <c r="EW297" s="56"/>
      <c r="EX297" s="56"/>
      <c r="EY297" s="56"/>
      <c r="EZ297" s="56"/>
      <c r="FA297" s="56"/>
      <c r="FB297" s="56"/>
      <c r="FC297" s="56"/>
      <c r="FD297" s="56"/>
      <c r="FE297" s="56"/>
      <c r="FF297" s="56"/>
      <c r="FG297" s="56"/>
      <c r="FH297" s="56"/>
      <c r="FI297" s="56"/>
      <c r="FJ297" s="56"/>
      <c r="FK297" s="56"/>
      <c r="FL297" s="56"/>
      <c r="FM297" s="56"/>
      <c r="FN297" s="56"/>
      <c r="FO297" s="56"/>
      <c r="FP297" s="56"/>
      <c r="FQ297" s="56"/>
      <c r="FR297" s="56"/>
      <c r="FS297" s="56"/>
      <c r="FT297" s="56"/>
      <c r="FU297" s="56"/>
      <c r="FV297" s="56"/>
      <c r="FW297" s="56"/>
      <c r="FX297" s="56"/>
      <c r="FY297" s="56"/>
      <c r="FZ297" s="56"/>
      <c r="GA297" s="56"/>
      <c r="GB297" s="56"/>
      <c r="GC297" s="56"/>
      <c r="GD297" s="56"/>
      <c r="GE297" s="56"/>
      <c r="GF297" s="56"/>
      <c r="GG297" s="56"/>
      <c r="GH297" s="56"/>
      <c r="GI297" s="56"/>
      <c r="GJ297" s="56"/>
      <c r="GK297" s="56"/>
      <c r="GL297" s="56"/>
      <c r="GM297" s="56"/>
      <c r="GN297" s="56"/>
      <c r="GO297" s="56"/>
      <c r="GP297" s="56"/>
      <c r="GQ297" s="56"/>
      <c r="GR297" s="56"/>
      <c r="GS297" s="56"/>
      <c r="GT297" s="56"/>
      <c r="GU297" s="56"/>
      <c r="GV297" s="56"/>
      <c r="GW297" s="56"/>
      <c r="GX297" s="56"/>
      <c r="GY297" s="56"/>
      <c r="GZ297" s="56"/>
      <c r="HA297" s="56"/>
      <c r="HB297" s="56"/>
      <c r="HC297" s="56"/>
      <c r="HD297" s="56"/>
      <c r="HE297" s="56"/>
      <c r="HF297" s="56"/>
      <c r="HG297" s="56"/>
      <c r="HH297" s="56"/>
      <c r="HI297" s="56"/>
      <c r="HJ297" s="56"/>
      <c r="HK297" s="56"/>
      <c r="HL297" s="56"/>
      <c r="HM297" s="56"/>
      <c r="HN297" s="56"/>
      <c r="HO297" s="56"/>
      <c r="HP297" s="56"/>
      <c r="HQ297" s="56"/>
      <c r="HR297" s="56"/>
      <c r="HS297" s="56"/>
      <c r="HT297" s="56"/>
      <c r="HU297" s="56"/>
      <c r="HV297" s="56"/>
      <c r="HW297" s="56"/>
      <c r="HX297" s="56"/>
      <c r="HY297" s="56"/>
      <c r="HZ297" s="56"/>
      <c r="IA297" s="56"/>
      <c r="IB297" s="56"/>
      <c r="IC297" s="56"/>
      <c r="ID297" s="56"/>
      <c r="IE297" s="56"/>
      <c r="IF297" s="56"/>
      <c r="IG297" s="56"/>
      <c r="IH297" s="56"/>
      <c r="II297" s="56"/>
      <c r="IJ297" s="56"/>
      <c r="IK297" s="56"/>
      <c r="IL297" s="56"/>
      <c r="IM297" s="56"/>
      <c r="IN297" s="56"/>
      <c r="IO297" s="56"/>
      <c r="IP297" s="56"/>
    </row>
    <row r="298" spans="1:250" s="38" customFormat="1">
      <c r="A298" s="38" t="s">
        <v>103</v>
      </c>
      <c r="B298" s="38" t="s">
        <v>104</v>
      </c>
      <c r="C298" s="109" t="s">
        <v>53</v>
      </c>
      <c r="D298" s="27" t="s">
        <v>1230</v>
      </c>
      <c r="E298" s="27" t="s">
        <v>1231</v>
      </c>
      <c r="F298" s="27" t="s">
        <v>260</v>
      </c>
      <c r="G298" s="27" t="s">
        <v>303</v>
      </c>
      <c r="H298" s="27" t="s">
        <v>1232</v>
      </c>
      <c r="I298" s="30">
        <v>1611459.75</v>
      </c>
      <c r="J298" s="30">
        <v>322291.95</v>
      </c>
      <c r="K298" s="104">
        <v>1289167.8</v>
      </c>
      <c r="L298" s="30"/>
      <c r="M298" s="74"/>
      <c r="N298" s="30"/>
      <c r="O298" s="30"/>
      <c r="P298" s="30"/>
      <c r="Q298" s="30"/>
      <c r="R298" s="30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V298" s="56"/>
      <c r="AW298" s="56"/>
      <c r="AX298" s="56"/>
      <c r="AY298" s="56"/>
      <c r="AZ298" s="56"/>
      <c r="BA298" s="56"/>
      <c r="BB298" s="56"/>
      <c r="BC298" s="56"/>
      <c r="BD298" s="56"/>
      <c r="BE298" s="56"/>
      <c r="BF298" s="56"/>
      <c r="BG298" s="56"/>
      <c r="BH298" s="56"/>
      <c r="BI298" s="56"/>
      <c r="BJ298" s="56"/>
      <c r="BK298" s="56"/>
      <c r="BL298" s="56"/>
      <c r="BM298" s="56"/>
      <c r="BN298" s="56"/>
      <c r="BO298" s="56"/>
      <c r="BP298" s="56"/>
      <c r="BQ298" s="56"/>
      <c r="BR298" s="56"/>
      <c r="BS298" s="56"/>
      <c r="BT298" s="56"/>
      <c r="BU298" s="56"/>
      <c r="BV298" s="56"/>
      <c r="BW298" s="56"/>
      <c r="BX298" s="56"/>
      <c r="BY298" s="56"/>
      <c r="BZ298" s="56"/>
      <c r="CA298" s="56"/>
      <c r="CB298" s="56"/>
      <c r="CC298" s="56"/>
      <c r="CD298" s="56"/>
      <c r="CE298" s="56"/>
      <c r="CF298" s="56"/>
      <c r="CG298" s="56"/>
      <c r="CH298" s="56"/>
      <c r="CI298" s="56"/>
      <c r="CJ298" s="56"/>
      <c r="CK298" s="56"/>
      <c r="CL298" s="56"/>
      <c r="CM298" s="56"/>
      <c r="CN298" s="56"/>
      <c r="CO298" s="56"/>
      <c r="CP298" s="56"/>
      <c r="CQ298" s="56"/>
      <c r="CR298" s="56"/>
      <c r="CS298" s="56"/>
      <c r="CT298" s="56"/>
      <c r="CU298" s="56"/>
      <c r="CV298" s="56"/>
      <c r="CW298" s="56"/>
      <c r="CX298" s="56"/>
      <c r="CY298" s="56"/>
      <c r="CZ298" s="56"/>
      <c r="DA298" s="56"/>
      <c r="DB298" s="56"/>
      <c r="DC298" s="56"/>
      <c r="DD298" s="56"/>
      <c r="DE298" s="56"/>
      <c r="DF298" s="56"/>
      <c r="DG298" s="56"/>
      <c r="DH298" s="56"/>
      <c r="DI298" s="56"/>
      <c r="DJ298" s="56"/>
      <c r="DK298" s="56"/>
      <c r="DL298" s="56"/>
      <c r="DM298" s="56"/>
      <c r="DN298" s="56"/>
      <c r="DO298" s="56"/>
      <c r="DP298" s="56"/>
      <c r="DQ298" s="56"/>
      <c r="DR298" s="56"/>
      <c r="DS298" s="56"/>
      <c r="DT298" s="56"/>
      <c r="DU298" s="56"/>
      <c r="DV298" s="56"/>
      <c r="DW298" s="56"/>
      <c r="DX298" s="56"/>
      <c r="DY298" s="56"/>
      <c r="DZ298" s="56"/>
      <c r="EA298" s="56"/>
      <c r="EB298" s="56"/>
      <c r="EC298" s="56"/>
      <c r="ED298" s="56"/>
      <c r="EE298" s="56"/>
      <c r="EF298" s="56"/>
      <c r="EG298" s="56"/>
      <c r="EH298" s="56"/>
      <c r="EI298" s="56"/>
      <c r="EJ298" s="56"/>
      <c r="EK298" s="56"/>
      <c r="EL298" s="56"/>
      <c r="EM298" s="56"/>
      <c r="EN298" s="56"/>
      <c r="EO298" s="56"/>
      <c r="EP298" s="56"/>
      <c r="EQ298" s="56"/>
      <c r="ER298" s="56"/>
      <c r="ES298" s="56"/>
      <c r="ET298" s="56"/>
      <c r="EU298" s="56"/>
      <c r="EV298" s="56"/>
      <c r="EW298" s="56"/>
      <c r="EX298" s="56"/>
      <c r="EY298" s="56"/>
      <c r="EZ298" s="56"/>
      <c r="FA298" s="56"/>
      <c r="FB298" s="56"/>
      <c r="FC298" s="56"/>
      <c r="FD298" s="56"/>
      <c r="FE298" s="56"/>
      <c r="FF298" s="56"/>
      <c r="FG298" s="56"/>
      <c r="FH298" s="56"/>
      <c r="FI298" s="56"/>
      <c r="FJ298" s="56"/>
      <c r="FK298" s="56"/>
      <c r="FL298" s="56"/>
      <c r="FM298" s="56"/>
      <c r="FN298" s="56"/>
      <c r="FO298" s="56"/>
      <c r="FP298" s="56"/>
      <c r="FQ298" s="56"/>
      <c r="FR298" s="56"/>
      <c r="FS298" s="56"/>
      <c r="FT298" s="56"/>
      <c r="FU298" s="56"/>
      <c r="FV298" s="56"/>
      <c r="FW298" s="56"/>
      <c r="FX298" s="56"/>
      <c r="FY298" s="56"/>
      <c r="FZ298" s="56"/>
      <c r="GA298" s="56"/>
      <c r="GB298" s="56"/>
      <c r="GC298" s="56"/>
      <c r="GD298" s="56"/>
      <c r="GE298" s="56"/>
      <c r="GF298" s="56"/>
      <c r="GG298" s="56"/>
      <c r="GH298" s="56"/>
      <c r="GI298" s="56"/>
      <c r="GJ298" s="56"/>
      <c r="GK298" s="56"/>
      <c r="GL298" s="56"/>
      <c r="GM298" s="56"/>
      <c r="GN298" s="56"/>
      <c r="GO298" s="56"/>
      <c r="GP298" s="56"/>
      <c r="GQ298" s="56"/>
      <c r="GR298" s="56"/>
      <c r="GS298" s="56"/>
      <c r="GT298" s="56"/>
      <c r="GU298" s="56"/>
      <c r="GV298" s="56"/>
      <c r="GW298" s="56"/>
      <c r="GX298" s="56"/>
      <c r="GY298" s="56"/>
      <c r="GZ298" s="56"/>
      <c r="HA298" s="56"/>
      <c r="HB298" s="56"/>
      <c r="HC298" s="56"/>
      <c r="HD298" s="56"/>
      <c r="HE298" s="56"/>
      <c r="HF298" s="56"/>
      <c r="HG298" s="56"/>
      <c r="HH298" s="56"/>
      <c r="HI298" s="56"/>
      <c r="HJ298" s="56"/>
      <c r="HK298" s="56"/>
      <c r="HL298" s="56"/>
      <c r="HM298" s="56"/>
      <c r="HN298" s="56"/>
      <c r="HO298" s="56"/>
      <c r="HP298" s="56"/>
      <c r="HQ298" s="56"/>
      <c r="HR298" s="56"/>
      <c r="HS298" s="56"/>
      <c r="HT298" s="56"/>
      <c r="HU298" s="56"/>
      <c r="HV298" s="56"/>
      <c r="HW298" s="56"/>
      <c r="HX298" s="56"/>
      <c r="HY298" s="56"/>
      <c r="HZ298" s="56"/>
      <c r="IA298" s="56"/>
      <c r="IB298" s="56"/>
      <c r="IC298" s="56"/>
      <c r="ID298" s="56"/>
      <c r="IE298" s="56"/>
      <c r="IF298" s="56"/>
      <c r="IG298" s="56"/>
      <c r="IH298" s="56"/>
      <c r="II298" s="56"/>
      <c r="IJ298" s="56"/>
      <c r="IK298" s="56"/>
      <c r="IL298" s="56"/>
      <c r="IM298" s="56"/>
      <c r="IN298" s="56"/>
      <c r="IO298" s="56"/>
      <c r="IP298" s="56"/>
    </row>
    <row r="299" spans="1:250" s="38" customFormat="1">
      <c r="A299" s="38" t="s">
        <v>103</v>
      </c>
      <c r="B299" s="38" t="s">
        <v>104</v>
      </c>
      <c r="C299" s="109" t="s">
        <v>1233</v>
      </c>
      <c r="D299" s="27" t="s">
        <v>1234</v>
      </c>
      <c r="E299" s="27" t="s">
        <v>1235</v>
      </c>
      <c r="F299" s="27" t="s">
        <v>260</v>
      </c>
      <c r="G299" s="27" t="s">
        <v>303</v>
      </c>
      <c r="H299" s="27" t="s">
        <v>1236</v>
      </c>
      <c r="I299" s="30">
        <f>3267664.73/0.8</f>
        <v>4084580.9124999996</v>
      </c>
      <c r="J299" s="30">
        <f>I299*0.2</f>
        <v>816916.1825</v>
      </c>
      <c r="K299" s="104">
        <f>I299-J299</f>
        <v>3267664.7299999995</v>
      </c>
      <c r="L299" s="30"/>
      <c r="M299" s="74"/>
      <c r="N299" s="30"/>
      <c r="O299" s="30"/>
      <c r="P299" s="30"/>
      <c r="Q299" s="30"/>
      <c r="R299" s="30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V299" s="56"/>
      <c r="AW299" s="56"/>
      <c r="AX299" s="56"/>
      <c r="AY299" s="56"/>
      <c r="AZ299" s="56"/>
      <c r="BA299" s="56"/>
      <c r="BB299" s="56"/>
      <c r="BC299" s="56"/>
      <c r="BD299" s="56"/>
      <c r="BE299" s="56"/>
      <c r="BF299" s="56"/>
      <c r="BG299" s="56"/>
      <c r="BH299" s="56"/>
      <c r="BI299" s="56"/>
      <c r="BJ299" s="56"/>
      <c r="BK299" s="56"/>
      <c r="BL299" s="56"/>
      <c r="BM299" s="56"/>
      <c r="BN299" s="56"/>
      <c r="BO299" s="56"/>
      <c r="BP299" s="56"/>
      <c r="BQ299" s="56"/>
      <c r="BR299" s="56"/>
      <c r="BS299" s="56"/>
      <c r="BT299" s="56"/>
      <c r="BU299" s="56"/>
      <c r="BV299" s="56"/>
      <c r="BW299" s="56"/>
      <c r="BX299" s="56"/>
      <c r="BY299" s="56"/>
      <c r="BZ299" s="56"/>
      <c r="CA299" s="56"/>
      <c r="CB299" s="56"/>
      <c r="CC299" s="56"/>
      <c r="CD299" s="56"/>
      <c r="CE299" s="56"/>
      <c r="CF299" s="56"/>
      <c r="CG299" s="56"/>
      <c r="CH299" s="56"/>
      <c r="CI299" s="56"/>
      <c r="CJ299" s="56"/>
      <c r="CK299" s="56"/>
      <c r="CL299" s="56"/>
      <c r="CM299" s="56"/>
      <c r="CN299" s="56"/>
      <c r="CO299" s="56"/>
      <c r="CP299" s="56"/>
      <c r="CQ299" s="56"/>
      <c r="CR299" s="56"/>
      <c r="CS299" s="56"/>
      <c r="CT299" s="56"/>
      <c r="CU299" s="56"/>
      <c r="CV299" s="56"/>
      <c r="CW299" s="56"/>
      <c r="CX299" s="56"/>
      <c r="CY299" s="56"/>
      <c r="CZ299" s="56"/>
      <c r="DA299" s="56"/>
      <c r="DB299" s="56"/>
      <c r="DC299" s="56"/>
      <c r="DD299" s="56"/>
      <c r="DE299" s="56"/>
      <c r="DF299" s="56"/>
      <c r="DG299" s="56"/>
      <c r="DH299" s="56"/>
      <c r="DI299" s="56"/>
      <c r="DJ299" s="56"/>
      <c r="DK299" s="56"/>
      <c r="DL299" s="56"/>
      <c r="DM299" s="56"/>
      <c r="DN299" s="56"/>
      <c r="DO299" s="56"/>
      <c r="DP299" s="56"/>
      <c r="DQ299" s="56"/>
      <c r="DR299" s="56"/>
      <c r="DS299" s="56"/>
      <c r="DT299" s="56"/>
      <c r="DU299" s="56"/>
      <c r="DV299" s="56"/>
      <c r="DW299" s="56"/>
      <c r="DX299" s="56"/>
      <c r="DY299" s="56"/>
      <c r="DZ299" s="56"/>
      <c r="EA299" s="56"/>
      <c r="EB299" s="56"/>
      <c r="EC299" s="56"/>
      <c r="ED299" s="56"/>
      <c r="EE299" s="56"/>
      <c r="EF299" s="56"/>
      <c r="EG299" s="56"/>
      <c r="EH299" s="56"/>
      <c r="EI299" s="56"/>
      <c r="EJ299" s="56"/>
      <c r="EK299" s="56"/>
      <c r="EL299" s="56"/>
      <c r="EM299" s="56"/>
      <c r="EN299" s="56"/>
      <c r="EO299" s="56"/>
      <c r="EP299" s="56"/>
      <c r="EQ299" s="56"/>
      <c r="ER299" s="56"/>
      <c r="ES299" s="56"/>
      <c r="ET299" s="56"/>
      <c r="EU299" s="56"/>
      <c r="EV299" s="56"/>
      <c r="EW299" s="56"/>
      <c r="EX299" s="56"/>
      <c r="EY299" s="56"/>
      <c r="EZ299" s="56"/>
      <c r="FA299" s="56"/>
      <c r="FB299" s="56"/>
      <c r="FC299" s="56"/>
      <c r="FD299" s="56"/>
      <c r="FE299" s="56"/>
      <c r="FF299" s="56"/>
      <c r="FG299" s="56"/>
      <c r="FH299" s="56"/>
      <c r="FI299" s="56"/>
      <c r="FJ299" s="56"/>
      <c r="FK299" s="56"/>
      <c r="FL299" s="56"/>
      <c r="FM299" s="56"/>
      <c r="FN299" s="56"/>
      <c r="FO299" s="56"/>
      <c r="FP299" s="56"/>
      <c r="FQ299" s="56"/>
      <c r="FR299" s="56"/>
      <c r="FS299" s="56"/>
      <c r="FT299" s="56"/>
      <c r="FU299" s="56"/>
      <c r="FV299" s="56"/>
      <c r="FW299" s="56"/>
      <c r="FX299" s="56"/>
      <c r="FY299" s="56"/>
      <c r="FZ299" s="56"/>
      <c r="GA299" s="56"/>
      <c r="GB299" s="56"/>
      <c r="GC299" s="56"/>
      <c r="GD299" s="56"/>
      <c r="GE299" s="56"/>
      <c r="GF299" s="56"/>
      <c r="GG299" s="56"/>
      <c r="GH299" s="56"/>
      <c r="GI299" s="56"/>
      <c r="GJ299" s="56"/>
      <c r="GK299" s="56"/>
      <c r="GL299" s="56"/>
      <c r="GM299" s="56"/>
      <c r="GN299" s="56"/>
      <c r="GO299" s="56"/>
      <c r="GP299" s="56"/>
      <c r="GQ299" s="56"/>
      <c r="GR299" s="56"/>
      <c r="GS299" s="56"/>
      <c r="GT299" s="56"/>
      <c r="GU299" s="56"/>
      <c r="GV299" s="56"/>
      <c r="GW299" s="56"/>
      <c r="GX299" s="56"/>
      <c r="GY299" s="56"/>
      <c r="GZ299" s="56"/>
      <c r="HA299" s="56"/>
      <c r="HB299" s="56"/>
      <c r="HC299" s="56"/>
      <c r="HD299" s="56"/>
      <c r="HE299" s="56"/>
      <c r="HF299" s="56"/>
      <c r="HG299" s="56"/>
      <c r="HH299" s="56"/>
      <c r="HI299" s="56"/>
      <c r="HJ299" s="56"/>
      <c r="HK299" s="56"/>
      <c r="HL299" s="56"/>
      <c r="HM299" s="56"/>
      <c r="HN299" s="56"/>
      <c r="HO299" s="56"/>
      <c r="HP299" s="56"/>
      <c r="HQ299" s="56"/>
      <c r="HR299" s="56"/>
      <c r="HS299" s="56"/>
      <c r="HT299" s="56"/>
      <c r="HU299" s="56"/>
      <c r="HV299" s="56"/>
      <c r="HW299" s="56"/>
      <c r="HX299" s="56"/>
      <c r="HY299" s="56"/>
      <c r="HZ299" s="56"/>
      <c r="IA299" s="56"/>
      <c r="IB299" s="56"/>
      <c r="IC299" s="56"/>
      <c r="ID299" s="56"/>
      <c r="IE299" s="56"/>
      <c r="IF299" s="56"/>
      <c r="IG299" s="56"/>
      <c r="IH299" s="56"/>
      <c r="II299" s="56"/>
      <c r="IJ299" s="56"/>
      <c r="IK299" s="56"/>
      <c r="IL299" s="56"/>
      <c r="IM299" s="56"/>
      <c r="IN299" s="56"/>
      <c r="IO299" s="56"/>
      <c r="IP299" s="56"/>
    </row>
    <row r="300" spans="1:250" s="38" customFormat="1">
      <c r="A300" s="3" t="s">
        <v>2565</v>
      </c>
      <c r="B300" s="3" t="s">
        <v>2566</v>
      </c>
      <c r="C300" s="5" t="s">
        <v>14</v>
      </c>
      <c r="D300" s="3" t="s">
        <v>2567</v>
      </c>
      <c r="E300" s="25" t="s">
        <v>2568</v>
      </c>
      <c r="F300" s="25" t="s">
        <v>2569</v>
      </c>
      <c r="G300" s="25" t="s">
        <v>2570</v>
      </c>
      <c r="H300" s="25" t="s">
        <v>2571</v>
      </c>
      <c r="I300" s="26">
        <v>29699.82</v>
      </c>
      <c r="J300" s="26">
        <v>5939.96</v>
      </c>
      <c r="K300" s="106">
        <v>23759.86</v>
      </c>
      <c r="L300" s="26"/>
      <c r="M300" s="2"/>
      <c r="N300" s="2"/>
      <c r="O300" s="2"/>
      <c r="P300" s="2"/>
      <c r="Q300" s="2"/>
      <c r="R300" s="2"/>
      <c r="S300" s="3"/>
    </row>
    <row r="301" spans="1:250" s="38" customFormat="1">
      <c r="A301" s="3" t="s">
        <v>2565</v>
      </c>
      <c r="B301" s="3" t="s">
        <v>2566</v>
      </c>
      <c r="C301" s="5" t="s">
        <v>1733</v>
      </c>
      <c r="D301" s="3" t="s">
        <v>2572</v>
      </c>
      <c r="E301" s="25" t="s">
        <v>2573</v>
      </c>
      <c r="F301" s="25" t="s">
        <v>254</v>
      </c>
      <c r="G301" s="25" t="s">
        <v>2148</v>
      </c>
      <c r="H301" s="25" t="s">
        <v>2574</v>
      </c>
      <c r="I301" s="26">
        <f>25222.3/0.8</f>
        <v>31527.874999999996</v>
      </c>
      <c r="J301" s="26">
        <f>I301*0.2</f>
        <v>6305.5749999999998</v>
      </c>
      <c r="K301" s="106">
        <f>I301-J301</f>
        <v>25222.299999999996</v>
      </c>
      <c r="L301" s="26"/>
      <c r="M301" s="2"/>
      <c r="N301" s="2"/>
      <c r="O301" s="2"/>
      <c r="P301" s="2"/>
      <c r="Q301" s="2"/>
      <c r="R301" s="2"/>
      <c r="S301" s="3"/>
    </row>
    <row r="302" spans="1:250" s="38" customFormat="1">
      <c r="A302" s="3" t="s">
        <v>2565</v>
      </c>
      <c r="B302" s="3" t="s">
        <v>2566</v>
      </c>
      <c r="C302" s="5" t="s">
        <v>1733</v>
      </c>
      <c r="D302" s="3" t="s">
        <v>2575</v>
      </c>
      <c r="E302" s="25" t="s">
        <v>2576</v>
      </c>
      <c r="F302" s="3" t="s">
        <v>24</v>
      </c>
      <c r="G302" s="3" t="s">
        <v>7</v>
      </c>
      <c r="H302" s="25" t="s">
        <v>2574</v>
      </c>
      <c r="I302" s="2">
        <f>172976.68/0.8</f>
        <v>216220.84999999998</v>
      </c>
      <c r="J302" s="2">
        <f>I302*0.2</f>
        <v>43244.17</v>
      </c>
      <c r="K302" s="93">
        <f>I302-J302</f>
        <v>172976.68</v>
      </c>
      <c r="L302" s="2"/>
      <c r="M302" s="2"/>
      <c r="N302" s="2"/>
      <c r="O302" s="2"/>
      <c r="P302" s="2"/>
      <c r="Q302" s="2"/>
      <c r="R302" s="2"/>
      <c r="S302" s="3"/>
    </row>
    <row r="303" spans="1:250" s="38" customFormat="1">
      <c r="A303" s="3" t="s">
        <v>2565</v>
      </c>
      <c r="B303" s="3" t="s">
        <v>2566</v>
      </c>
      <c r="C303" s="5" t="s">
        <v>1733</v>
      </c>
      <c r="D303" s="3" t="s">
        <v>2577</v>
      </c>
      <c r="E303" s="5" t="s">
        <v>2578</v>
      </c>
      <c r="F303" s="3" t="s">
        <v>24</v>
      </c>
      <c r="G303" s="3" t="s">
        <v>7</v>
      </c>
      <c r="H303" s="3" t="s">
        <v>2579</v>
      </c>
      <c r="I303" s="2">
        <v>53927.5</v>
      </c>
      <c r="J303" s="2">
        <f>I303*0.2</f>
        <v>10785.5</v>
      </c>
      <c r="K303" s="93">
        <f>I303-J303</f>
        <v>43142</v>
      </c>
      <c r="L303" s="2"/>
      <c r="M303" s="2"/>
      <c r="N303" s="2"/>
      <c r="O303" s="2"/>
      <c r="P303" s="2"/>
      <c r="Q303" s="2"/>
      <c r="R303" s="2"/>
      <c r="S303" s="3"/>
    </row>
    <row r="304" spans="1:250" s="38" customFormat="1">
      <c r="A304" s="3" t="s">
        <v>2565</v>
      </c>
      <c r="B304" s="3" t="s">
        <v>2566</v>
      </c>
      <c r="C304" s="5" t="s">
        <v>1733</v>
      </c>
      <c r="D304" s="3" t="s">
        <v>2580</v>
      </c>
      <c r="E304" s="3" t="s">
        <v>2581</v>
      </c>
      <c r="F304" s="3" t="s">
        <v>24</v>
      </c>
      <c r="G304" s="3" t="s">
        <v>7</v>
      </c>
      <c r="H304" s="3" t="s">
        <v>2579</v>
      </c>
      <c r="I304" s="2">
        <v>57310.5</v>
      </c>
      <c r="J304" s="2">
        <v>18465.5</v>
      </c>
      <c r="K304" s="93">
        <v>38845</v>
      </c>
      <c r="L304" s="2"/>
      <c r="M304" s="2"/>
      <c r="N304" s="2"/>
      <c r="O304" s="2"/>
      <c r="P304" s="2"/>
      <c r="Q304" s="2"/>
      <c r="R304" s="2"/>
      <c r="S304" s="3"/>
    </row>
    <row r="305" spans="1:254" s="38" customFormat="1">
      <c r="A305" s="3" t="s">
        <v>2565</v>
      </c>
      <c r="B305" s="3" t="s">
        <v>2566</v>
      </c>
      <c r="C305" s="87">
        <v>40536</v>
      </c>
      <c r="D305" s="3" t="s">
        <v>2582</v>
      </c>
      <c r="E305" s="3" t="s">
        <v>2581</v>
      </c>
      <c r="F305" s="3" t="s">
        <v>24</v>
      </c>
      <c r="G305" s="3" t="s">
        <v>7</v>
      </c>
      <c r="H305" s="3" t="s">
        <v>2579</v>
      </c>
      <c r="I305" s="2">
        <f>[1]Sheet1!$C$209/0.875</f>
        <v>148760</v>
      </c>
      <c r="J305" s="2">
        <f>I305*0.125</f>
        <v>18595</v>
      </c>
      <c r="K305" s="93">
        <f>I305-J305</f>
        <v>130165</v>
      </c>
      <c r="L305" s="2"/>
      <c r="M305" s="2"/>
      <c r="N305" s="2"/>
      <c r="O305" s="2"/>
      <c r="P305" s="2"/>
      <c r="Q305" s="2"/>
      <c r="R305" s="2"/>
      <c r="S305" s="3"/>
    </row>
    <row r="306" spans="1:254" s="55" customFormat="1">
      <c r="A306" s="3" t="s">
        <v>2565</v>
      </c>
      <c r="B306" s="3" t="s">
        <v>2566</v>
      </c>
      <c r="C306" s="112" t="s">
        <v>2583</v>
      </c>
      <c r="D306" s="14" t="s">
        <v>2584</v>
      </c>
      <c r="E306" s="14" t="s">
        <v>2585</v>
      </c>
      <c r="F306" s="14" t="s">
        <v>7</v>
      </c>
      <c r="G306" s="14" t="s">
        <v>9</v>
      </c>
      <c r="H306" s="14" t="s">
        <v>2579</v>
      </c>
      <c r="I306" s="4">
        <v>1725</v>
      </c>
      <c r="J306" s="4">
        <v>345</v>
      </c>
      <c r="K306" s="99">
        <v>1380</v>
      </c>
      <c r="L306" s="4"/>
      <c r="M306" s="4"/>
      <c r="N306" s="2"/>
      <c r="O306" s="2"/>
      <c r="P306" s="2"/>
      <c r="Q306" s="4"/>
      <c r="R306" s="4"/>
      <c r="S306" s="14"/>
      <c r="T306" s="52"/>
    </row>
    <row r="307" spans="1:254" s="38" customFormat="1">
      <c r="A307" s="3" t="s">
        <v>2565</v>
      </c>
      <c r="B307" s="3" t="s">
        <v>2566</v>
      </c>
      <c r="C307" s="5" t="s">
        <v>16</v>
      </c>
      <c r="D307" s="3" t="s">
        <v>2586</v>
      </c>
      <c r="E307" s="3" t="s">
        <v>2587</v>
      </c>
      <c r="F307" s="3" t="s">
        <v>7</v>
      </c>
      <c r="G307" s="3" t="s">
        <v>9</v>
      </c>
      <c r="H307" s="3" t="s">
        <v>2579</v>
      </c>
      <c r="I307" s="2">
        <v>17250</v>
      </c>
      <c r="J307" s="2">
        <v>2587.5</v>
      </c>
      <c r="K307" s="93">
        <v>14662.5</v>
      </c>
      <c r="L307" s="2"/>
      <c r="M307" s="2"/>
      <c r="N307" s="2"/>
      <c r="O307" s="2"/>
      <c r="P307" s="2"/>
      <c r="Q307" s="2"/>
      <c r="R307" s="2"/>
      <c r="S307" s="14"/>
    </row>
    <row r="308" spans="1:254" s="38" customFormat="1">
      <c r="A308" s="3" t="s">
        <v>2565</v>
      </c>
      <c r="B308" s="3" t="s">
        <v>2566</v>
      </c>
      <c r="C308" s="5" t="s">
        <v>16</v>
      </c>
      <c r="D308" s="3" t="s">
        <v>2588</v>
      </c>
      <c r="E308" s="3" t="s">
        <v>2589</v>
      </c>
      <c r="F308" s="3" t="s">
        <v>7</v>
      </c>
      <c r="G308" s="3" t="s">
        <v>9</v>
      </c>
      <c r="H308" s="3" t="s">
        <v>2579</v>
      </c>
      <c r="I308" s="2">
        <v>29720.25</v>
      </c>
      <c r="J308" s="2">
        <v>5944.05</v>
      </c>
      <c r="K308" s="93">
        <v>23776.2</v>
      </c>
      <c r="L308" s="2"/>
      <c r="M308" s="2"/>
      <c r="N308" s="2"/>
      <c r="O308" s="2"/>
      <c r="P308" s="2"/>
      <c r="Q308" s="2"/>
      <c r="R308" s="2"/>
      <c r="S308" s="14"/>
    </row>
    <row r="309" spans="1:254" s="38" customFormat="1">
      <c r="A309" s="3" t="s">
        <v>2565</v>
      </c>
      <c r="B309" s="3" t="s">
        <v>2566</v>
      </c>
      <c r="C309" s="5" t="s">
        <v>1661</v>
      </c>
      <c r="D309" s="3" t="s">
        <v>2590</v>
      </c>
      <c r="E309" s="3" t="s">
        <v>2581</v>
      </c>
      <c r="F309" s="3" t="s">
        <v>7</v>
      </c>
      <c r="G309" s="3" t="s">
        <v>8</v>
      </c>
      <c r="H309" s="3" t="s">
        <v>2579</v>
      </c>
      <c r="I309" s="2">
        <v>47320</v>
      </c>
      <c r="J309" s="2">
        <v>5915</v>
      </c>
      <c r="K309" s="93">
        <v>41405</v>
      </c>
      <c r="L309" s="2"/>
      <c r="M309" s="2"/>
      <c r="N309" s="2"/>
      <c r="O309" s="2"/>
      <c r="P309" s="2"/>
      <c r="Q309" s="2"/>
      <c r="R309" s="2"/>
      <c r="S309" s="14"/>
    </row>
    <row r="310" spans="1:254" s="38" customFormat="1">
      <c r="A310" s="3" t="s">
        <v>2639</v>
      </c>
      <c r="B310" s="3" t="s">
        <v>2640</v>
      </c>
      <c r="C310" s="5" t="s">
        <v>19</v>
      </c>
      <c r="D310" s="3" t="s">
        <v>2641</v>
      </c>
      <c r="E310" s="3" t="s">
        <v>2642</v>
      </c>
      <c r="F310" s="3" t="s">
        <v>2099</v>
      </c>
      <c r="G310" s="3" t="s">
        <v>2643</v>
      </c>
      <c r="H310" s="3" t="s">
        <v>2644</v>
      </c>
      <c r="I310" s="2">
        <v>40000</v>
      </c>
      <c r="J310" s="2">
        <v>10000</v>
      </c>
      <c r="K310" s="93">
        <v>30000</v>
      </c>
      <c r="L310" s="2"/>
      <c r="M310" s="2"/>
      <c r="N310" s="2"/>
      <c r="O310" s="2"/>
      <c r="P310" s="2"/>
      <c r="Q310" s="2"/>
      <c r="R310" s="2"/>
      <c r="S310" s="3"/>
    </row>
    <row r="311" spans="1:254" s="38" customFormat="1">
      <c r="A311" s="12" t="s">
        <v>386</v>
      </c>
      <c r="B311" s="12" t="s">
        <v>387</v>
      </c>
      <c r="C311" s="47">
        <v>40318</v>
      </c>
      <c r="D311" s="11" t="s">
        <v>858</v>
      </c>
      <c r="E311" s="11" t="s">
        <v>859</v>
      </c>
      <c r="F311" s="47">
        <v>40179</v>
      </c>
      <c r="G311" s="47">
        <v>40543</v>
      </c>
      <c r="H311" s="11" t="s">
        <v>860</v>
      </c>
      <c r="I311" s="18">
        <v>63629.21</v>
      </c>
      <c r="J311" s="18">
        <v>7953.6512499999999</v>
      </c>
      <c r="K311" s="96">
        <v>55675.558749999997</v>
      </c>
      <c r="L311" s="1"/>
      <c r="M311" s="1"/>
      <c r="N311" s="1"/>
      <c r="O311" s="1"/>
      <c r="P311" s="1"/>
      <c r="Q311" s="1"/>
      <c r="R311" s="1"/>
      <c r="U311" s="65"/>
      <c r="V311" s="65"/>
      <c r="W311" s="65"/>
      <c r="X311" s="65"/>
      <c r="Y311" s="65"/>
      <c r="Z311" s="65"/>
      <c r="AA311" s="65"/>
      <c r="AB311" s="65"/>
      <c r="AC311" s="65"/>
    </row>
    <row r="312" spans="1:254" s="38" customFormat="1">
      <c r="A312" s="12" t="s">
        <v>386</v>
      </c>
      <c r="B312" s="12" t="s">
        <v>387</v>
      </c>
      <c r="C312" s="47">
        <v>40394</v>
      </c>
      <c r="D312" s="11" t="s">
        <v>861</v>
      </c>
      <c r="E312" s="11" t="s">
        <v>862</v>
      </c>
      <c r="F312" s="47">
        <v>40179</v>
      </c>
      <c r="G312" s="47">
        <v>40543</v>
      </c>
      <c r="H312" s="11" t="s">
        <v>860</v>
      </c>
      <c r="I312" s="18">
        <v>29760.16</v>
      </c>
      <c r="J312" s="18">
        <v>3720.02</v>
      </c>
      <c r="K312" s="96">
        <v>26040.14</v>
      </c>
      <c r="L312" s="1"/>
      <c r="M312" s="1"/>
      <c r="N312" s="1"/>
      <c r="O312" s="1"/>
      <c r="P312" s="1"/>
      <c r="Q312" s="1"/>
      <c r="R312" s="1"/>
      <c r="U312" s="65"/>
      <c r="V312" s="65"/>
      <c r="W312" s="65"/>
      <c r="X312" s="65"/>
      <c r="Y312" s="65"/>
      <c r="Z312" s="65"/>
      <c r="AA312" s="65"/>
      <c r="AB312" s="65"/>
      <c r="AC312" s="65"/>
    </row>
    <row r="313" spans="1:254" s="38" customFormat="1">
      <c r="A313" s="12" t="s">
        <v>386</v>
      </c>
      <c r="B313" s="12" t="s">
        <v>387</v>
      </c>
      <c r="C313" s="47">
        <v>40436</v>
      </c>
      <c r="D313" s="11" t="s">
        <v>863</v>
      </c>
      <c r="E313" s="11" t="s">
        <v>864</v>
      </c>
      <c r="F313" s="47">
        <v>40179</v>
      </c>
      <c r="G313" s="47">
        <v>40543</v>
      </c>
      <c r="H313" s="11" t="s">
        <v>860</v>
      </c>
      <c r="I313" s="18">
        <v>24066</v>
      </c>
      <c r="J313" s="18">
        <v>3008.25</v>
      </c>
      <c r="K313" s="96">
        <v>21057.75</v>
      </c>
      <c r="L313" s="1"/>
      <c r="M313" s="1"/>
      <c r="N313" s="1"/>
      <c r="O313" s="1"/>
      <c r="P313" s="1"/>
      <c r="Q313" s="1"/>
      <c r="R313" s="1"/>
      <c r="U313" s="65"/>
      <c r="V313" s="65"/>
      <c r="W313" s="65"/>
      <c r="X313" s="65"/>
      <c r="Y313" s="65"/>
      <c r="Z313" s="65"/>
      <c r="AA313" s="65"/>
      <c r="AB313" s="65"/>
      <c r="AC313" s="65"/>
    </row>
    <row r="314" spans="1:254" s="38" customFormat="1">
      <c r="A314" s="12" t="s">
        <v>386</v>
      </c>
      <c r="B314" s="12" t="s">
        <v>387</v>
      </c>
      <c r="C314" s="22" t="s">
        <v>16</v>
      </c>
      <c r="D314" s="11" t="s">
        <v>863</v>
      </c>
      <c r="E314" s="11" t="s">
        <v>865</v>
      </c>
      <c r="F314" s="22" t="s">
        <v>7</v>
      </c>
      <c r="G314" s="22" t="s">
        <v>8</v>
      </c>
      <c r="H314" s="11" t="s">
        <v>860</v>
      </c>
      <c r="I314" s="18">
        <v>262527.98</v>
      </c>
      <c r="J314" s="18">
        <v>52505.595999999998</v>
      </c>
      <c r="K314" s="96">
        <v>210022.38399999999</v>
      </c>
      <c r="L314" s="18"/>
      <c r="M314" s="18"/>
      <c r="N314" s="1"/>
      <c r="O314" s="1"/>
      <c r="P314" s="75"/>
      <c r="Q314" s="1"/>
      <c r="R314" s="1"/>
      <c r="S314" s="75"/>
      <c r="T314" s="75"/>
      <c r="U314" s="76"/>
      <c r="V314" s="76"/>
      <c r="W314" s="76"/>
      <c r="X314" s="76"/>
      <c r="Y314" s="76"/>
      <c r="Z314" s="76"/>
      <c r="AA314" s="76"/>
      <c r="AB314" s="76"/>
      <c r="AC314" s="76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  <c r="HK314" s="77"/>
      <c r="HL314" s="77"/>
      <c r="HM314" s="77"/>
      <c r="HN314" s="77"/>
      <c r="HO314" s="77"/>
      <c r="HP314" s="77"/>
      <c r="HQ314" s="77"/>
      <c r="HR314" s="77"/>
      <c r="HS314" s="77"/>
      <c r="HT314" s="77"/>
      <c r="HU314" s="77"/>
      <c r="HV314" s="77"/>
      <c r="HW314" s="77"/>
      <c r="HX314" s="77"/>
      <c r="HY314" s="77"/>
      <c r="HZ314" s="77"/>
      <c r="IA314" s="77"/>
      <c r="IB314" s="77"/>
      <c r="IC314" s="77"/>
      <c r="ID314" s="77"/>
      <c r="IE314" s="77"/>
      <c r="IF314" s="77"/>
      <c r="IG314" s="77"/>
      <c r="IH314" s="77"/>
      <c r="II314" s="77"/>
      <c r="IJ314" s="77"/>
      <c r="IK314" s="77"/>
      <c r="IL314" s="77"/>
      <c r="IM314" s="77"/>
      <c r="IN314" s="77"/>
      <c r="IO314" s="77"/>
      <c r="IP314" s="77"/>
      <c r="IQ314" s="77"/>
      <c r="IR314" s="77"/>
      <c r="IS314" s="77"/>
      <c r="IT314" s="77"/>
    </row>
    <row r="315" spans="1:254" s="38" customFormat="1">
      <c r="A315" s="38" t="s">
        <v>386</v>
      </c>
      <c r="B315" s="38" t="s">
        <v>387</v>
      </c>
      <c r="C315" s="51" t="s">
        <v>3252</v>
      </c>
      <c r="D315" s="38" t="s">
        <v>3253</v>
      </c>
      <c r="E315" s="38" t="s">
        <v>3254</v>
      </c>
      <c r="F315" s="38" t="s">
        <v>24</v>
      </c>
      <c r="G315" s="38" t="s">
        <v>7</v>
      </c>
      <c r="H315" s="38" t="s">
        <v>3255</v>
      </c>
      <c r="I315" s="4">
        <v>315835.92</v>
      </c>
      <c r="J315" s="4">
        <v>63167.183999999994</v>
      </c>
      <c r="K315" s="99">
        <v>252668.73599999998</v>
      </c>
      <c r="L315" s="4"/>
      <c r="M315" s="4"/>
      <c r="N315" s="4"/>
      <c r="O315" s="4"/>
      <c r="P315" s="4"/>
      <c r="Q315" s="4"/>
      <c r="R315" s="4"/>
    </row>
    <row r="316" spans="1:254" s="38" customFormat="1">
      <c r="A316" s="38" t="s">
        <v>386</v>
      </c>
      <c r="B316" s="38" t="s">
        <v>387</v>
      </c>
      <c r="C316" s="51" t="s">
        <v>13</v>
      </c>
      <c r="D316" s="38" t="s">
        <v>3256</v>
      </c>
      <c r="E316" s="38" t="s">
        <v>3257</v>
      </c>
      <c r="F316" s="38" t="s">
        <v>24</v>
      </c>
      <c r="G316" s="38" t="s">
        <v>13</v>
      </c>
      <c r="H316" s="38" t="s">
        <v>3258</v>
      </c>
      <c r="I316" s="4">
        <v>21600.22</v>
      </c>
      <c r="J316" s="4">
        <v>2700.0275000000001</v>
      </c>
      <c r="K316" s="99">
        <v>18900.192500000001</v>
      </c>
      <c r="L316" s="4"/>
      <c r="M316" s="4"/>
      <c r="N316" s="4"/>
      <c r="O316" s="4"/>
      <c r="P316" s="4"/>
      <c r="Q316" s="4"/>
      <c r="R316" s="4"/>
    </row>
    <row r="317" spans="1:254" s="38" customFormat="1">
      <c r="A317" s="3" t="s">
        <v>2645</v>
      </c>
      <c r="B317" s="3" t="s">
        <v>2646</v>
      </c>
      <c r="C317" s="5" t="s">
        <v>37</v>
      </c>
      <c r="D317" s="3" t="s">
        <v>2647</v>
      </c>
      <c r="E317" s="3" t="s">
        <v>2648</v>
      </c>
      <c r="F317" s="3" t="s">
        <v>2082</v>
      </c>
      <c r="G317" s="3" t="s">
        <v>258</v>
      </c>
      <c r="H317" s="3" t="s">
        <v>2649</v>
      </c>
      <c r="I317" s="2">
        <v>3156.25</v>
      </c>
      <c r="J317" s="2">
        <v>937.5</v>
      </c>
      <c r="K317" s="93">
        <v>2218.75</v>
      </c>
      <c r="L317" s="2"/>
      <c r="M317" s="2"/>
      <c r="N317" s="2"/>
      <c r="O317" s="2"/>
      <c r="P317" s="2"/>
      <c r="Q317" s="2"/>
      <c r="R317" s="2"/>
      <c r="S317" s="3"/>
    </row>
    <row r="318" spans="1:254" s="38" customFormat="1">
      <c r="A318" s="3" t="s">
        <v>2645</v>
      </c>
      <c r="B318" s="3" t="s">
        <v>2646</v>
      </c>
      <c r="C318" s="5" t="s">
        <v>14</v>
      </c>
      <c r="D318" s="3" t="s">
        <v>2650</v>
      </c>
      <c r="E318" s="3" t="s">
        <v>2651</v>
      </c>
      <c r="F318" s="3" t="s">
        <v>2652</v>
      </c>
      <c r="G318" s="3" t="s">
        <v>1743</v>
      </c>
      <c r="H318" s="3" t="s">
        <v>2653</v>
      </c>
      <c r="I318" s="2">
        <v>10000</v>
      </c>
      <c r="J318" s="2">
        <v>1250</v>
      </c>
      <c r="K318" s="93">
        <v>8750</v>
      </c>
      <c r="L318" s="2"/>
      <c r="M318" s="2"/>
      <c r="N318" s="2"/>
      <c r="O318" s="2"/>
      <c r="P318" s="2"/>
      <c r="Q318" s="2"/>
      <c r="R318" s="2"/>
      <c r="S318" s="3"/>
    </row>
    <row r="319" spans="1:254" s="38" customFormat="1">
      <c r="A319" s="3" t="s">
        <v>2645</v>
      </c>
      <c r="B319" s="3" t="s">
        <v>2646</v>
      </c>
      <c r="C319" s="5" t="s">
        <v>14</v>
      </c>
      <c r="D319" s="3" t="s">
        <v>2654</v>
      </c>
      <c r="E319" s="3" t="s">
        <v>2651</v>
      </c>
      <c r="F319" s="3" t="s">
        <v>2655</v>
      </c>
      <c r="G319" s="3" t="s">
        <v>20</v>
      </c>
      <c r="H319" s="3" t="s">
        <v>2653</v>
      </c>
      <c r="I319" s="2">
        <v>5000</v>
      </c>
      <c r="J319" s="2">
        <v>625</v>
      </c>
      <c r="K319" s="93">
        <v>4375</v>
      </c>
      <c r="L319" s="2"/>
      <c r="M319" s="2"/>
      <c r="N319" s="2"/>
      <c r="O319" s="2"/>
      <c r="P319" s="2"/>
      <c r="Q319" s="2"/>
      <c r="R319" s="2"/>
      <c r="S319" s="3"/>
    </row>
    <row r="320" spans="1:254" s="59" customFormat="1">
      <c r="A320" s="3" t="s">
        <v>2645</v>
      </c>
      <c r="B320" s="3" t="s">
        <v>2646</v>
      </c>
      <c r="C320" s="5" t="s">
        <v>12</v>
      </c>
      <c r="D320" s="3" t="s">
        <v>2656</v>
      </c>
      <c r="E320" s="3" t="s">
        <v>2615</v>
      </c>
      <c r="F320" s="3" t="s">
        <v>296</v>
      </c>
      <c r="G320" s="3" t="s">
        <v>1757</v>
      </c>
      <c r="H320" s="3" t="s">
        <v>2657</v>
      </c>
      <c r="I320" s="2">
        <v>31395</v>
      </c>
      <c r="J320" s="2">
        <f>0.15*I320</f>
        <v>4709.25</v>
      </c>
      <c r="K320" s="93">
        <f>I320-J320</f>
        <v>26685.75</v>
      </c>
      <c r="L320" s="2"/>
      <c r="M320" s="2"/>
      <c r="N320" s="2"/>
      <c r="O320" s="2"/>
      <c r="P320" s="2"/>
      <c r="Q320" s="2"/>
      <c r="R320" s="2"/>
      <c r="S320" s="3"/>
      <c r="T320" s="38"/>
    </row>
    <row r="321" spans="1:258" s="38" customFormat="1">
      <c r="A321" s="3" t="s">
        <v>2645</v>
      </c>
      <c r="B321" s="3" t="s">
        <v>2646</v>
      </c>
      <c r="C321" s="5" t="s">
        <v>12</v>
      </c>
      <c r="D321" s="3" t="s">
        <v>2656</v>
      </c>
      <c r="E321" s="3" t="s">
        <v>2648</v>
      </c>
      <c r="F321" s="3" t="s">
        <v>296</v>
      </c>
      <c r="G321" s="3" t="s">
        <v>1757</v>
      </c>
      <c r="H321" s="3" t="s">
        <v>2649</v>
      </c>
      <c r="I321" s="2">
        <v>7500</v>
      </c>
      <c r="J321" s="2">
        <v>937.5</v>
      </c>
      <c r="K321" s="93">
        <v>6562.5</v>
      </c>
      <c r="L321" s="2"/>
      <c r="M321" s="2"/>
      <c r="N321" s="2"/>
      <c r="O321" s="2"/>
      <c r="P321" s="2"/>
      <c r="Q321" s="2"/>
      <c r="R321" s="2"/>
      <c r="S321" s="3"/>
    </row>
    <row r="322" spans="1:258" s="38" customFormat="1">
      <c r="A322" s="3" t="s">
        <v>2645</v>
      </c>
      <c r="B322" s="3" t="s">
        <v>2646</v>
      </c>
      <c r="C322" s="5" t="s">
        <v>13</v>
      </c>
      <c r="D322" s="3" t="s">
        <v>2658</v>
      </c>
      <c r="E322" s="3" t="s">
        <v>2659</v>
      </c>
      <c r="F322" s="3" t="s">
        <v>325</v>
      </c>
      <c r="G322" s="3" t="s">
        <v>26</v>
      </c>
      <c r="H322" s="3" t="s">
        <v>2649</v>
      </c>
      <c r="I322" s="2">
        <v>23279</v>
      </c>
      <c r="J322" s="2">
        <v>4655.8</v>
      </c>
      <c r="K322" s="93">
        <v>18623.2</v>
      </c>
      <c r="L322" s="2"/>
      <c r="M322" s="2"/>
      <c r="N322" s="2"/>
      <c r="O322" s="2"/>
      <c r="P322" s="2"/>
      <c r="Q322" s="2"/>
      <c r="R322" s="2"/>
      <c r="S322" s="3"/>
    </row>
    <row r="323" spans="1:258" s="55" customFormat="1">
      <c r="A323" s="3" t="s">
        <v>2645</v>
      </c>
      <c r="B323" s="3" t="s">
        <v>2646</v>
      </c>
      <c r="C323" s="5" t="s">
        <v>13</v>
      </c>
      <c r="D323" s="3" t="s">
        <v>2660</v>
      </c>
      <c r="E323" s="3" t="s">
        <v>2661</v>
      </c>
      <c r="F323" s="3" t="s">
        <v>2103</v>
      </c>
      <c r="G323" s="3" t="s">
        <v>2662</v>
      </c>
      <c r="H323" s="3" t="s">
        <v>2663</v>
      </c>
      <c r="I323" s="2">
        <v>8840.42</v>
      </c>
      <c r="J323" s="2">
        <v>1768.08</v>
      </c>
      <c r="K323" s="93">
        <v>7072.34</v>
      </c>
      <c r="L323" s="2"/>
      <c r="M323" s="2"/>
      <c r="N323" s="2"/>
      <c r="O323" s="2"/>
      <c r="P323" s="2"/>
      <c r="Q323" s="2"/>
      <c r="R323" s="2"/>
      <c r="S323" s="3"/>
      <c r="T323" s="38"/>
    </row>
    <row r="324" spans="1:258" s="55" customFormat="1">
      <c r="A324" s="3" t="s">
        <v>2645</v>
      </c>
      <c r="B324" s="3" t="s">
        <v>2646</v>
      </c>
      <c r="C324" s="5" t="s">
        <v>13</v>
      </c>
      <c r="D324" s="3" t="s">
        <v>2664</v>
      </c>
      <c r="E324" s="3" t="s">
        <v>2665</v>
      </c>
      <c r="F324" s="3" t="s">
        <v>2103</v>
      </c>
      <c r="G324" s="3" t="s">
        <v>2666</v>
      </c>
      <c r="H324" s="3" t="s">
        <v>2663</v>
      </c>
      <c r="I324" s="2">
        <v>5621.96</v>
      </c>
      <c r="J324" s="2">
        <v>1124.3900000000001</v>
      </c>
      <c r="K324" s="93">
        <v>4497.57</v>
      </c>
      <c r="L324" s="2"/>
      <c r="M324" s="2"/>
      <c r="N324" s="2"/>
      <c r="O324" s="2"/>
      <c r="P324" s="2"/>
      <c r="Q324" s="2"/>
      <c r="R324" s="2"/>
      <c r="S324" s="3"/>
      <c r="T324" s="38"/>
    </row>
    <row r="325" spans="1:258" s="55" customFormat="1">
      <c r="A325" s="3" t="s">
        <v>2645</v>
      </c>
      <c r="B325" s="3" t="s">
        <v>2646</v>
      </c>
      <c r="C325" s="5" t="s">
        <v>2667</v>
      </c>
      <c r="D325" s="3" t="s">
        <v>2668</v>
      </c>
      <c r="E325" s="3" t="s">
        <v>2669</v>
      </c>
      <c r="F325" s="3" t="s">
        <v>204</v>
      </c>
      <c r="G325" s="3" t="s">
        <v>55</v>
      </c>
      <c r="H325" s="3" t="s">
        <v>2670</v>
      </c>
      <c r="I325" s="2">
        <v>40471</v>
      </c>
      <c r="J325" s="2">
        <v>8094.2</v>
      </c>
      <c r="K325" s="93">
        <v>32376.799999999999</v>
      </c>
      <c r="L325" s="2"/>
      <c r="M325" s="2"/>
      <c r="N325" s="2"/>
      <c r="O325" s="2"/>
      <c r="P325" s="2"/>
      <c r="Q325" s="2"/>
      <c r="R325" s="2"/>
      <c r="S325" s="3"/>
      <c r="T325" s="38"/>
    </row>
    <row r="326" spans="1:258" s="38" customFormat="1">
      <c r="A326" s="3" t="s">
        <v>2645</v>
      </c>
      <c r="B326" s="3" t="s">
        <v>2646</v>
      </c>
      <c r="C326" s="5" t="s">
        <v>2564</v>
      </c>
      <c r="D326" s="3" t="s">
        <v>2671</v>
      </c>
      <c r="E326" s="3" t="s">
        <v>2672</v>
      </c>
      <c r="F326" s="3" t="s">
        <v>2629</v>
      </c>
      <c r="G326" s="3" t="s">
        <v>2673</v>
      </c>
      <c r="H326" s="3" t="s">
        <v>2674</v>
      </c>
      <c r="I326" s="2">
        <v>38560.879999999997</v>
      </c>
      <c r="J326" s="2">
        <v>7712.1760000000013</v>
      </c>
      <c r="K326" s="93">
        <v>30848.704000000005</v>
      </c>
      <c r="L326" s="2"/>
      <c r="M326" s="2"/>
      <c r="N326" s="2"/>
      <c r="O326" s="2"/>
      <c r="P326" s="2"/>
      <c r="Q326" s="2"/>
      <c r="R326" s="2"/>
      <c r="S326" s="3"/>
    </row>
    <row r="327" spans="1:258" s="38" customFormat="1">
      <c r="A327" s="3" t="s">
        <v>2645</v>
      </c>
      <c r="B327" s="3" t="s">
        <v>2646</v>
      </c>
      <c r="C327" s="5" t="s">
        <v>1478</v>
      </c>
      <c r="D327" s="3" t="s">
        <v>2675</v>
      </c>
      <c r="E327" s="3" t="s">
        <v>2676</v>
      </c>
      <c r="F327" s="3" t="s">
        <v>136</v>
      </c>
      <c r="G327" s="3" t="s">
        <v>158</v>
      </c>
      <c r="H327" s="3" t="s">
        <v>2677</v>
      </c>
      <c r="I327" s="2">
        <v>68750</v>
      </c>
      <c r="J327" s="2">
        <v>8593.75</v>
      </c>
      <c r="K327" s="93">
        <v>60156.25</v>
      </c>
      <c r="L327" s="2"/>
      <c r="M327" s="2"/>
      <c r="N327" s="2"/>
      <c r="O327" s="2"/>
      <c r="P327" s="2"/>
      <c r="Q327" s="2"/>
      <c r="R327" s="2"/>
      <c r="S327" s="3"/>
    </row>
    <row r="328" spans="1:258" s="38" customFormat="1">
      <c r="A328" s="38" t="s">
        <v>1986</v>
      </c>
      <c r="B328" s="38" t="s">
        <v>1987</v>
      </c>
      <c r="C328" s="51" t="s">
        <v>300</v>
      </c>
      <c r="D328" s="38" t="s">
        <v>3259</v>
      </c>
      <c r="E328" s="38" t="s">
        <v>3260</v>
      </c>
      <c r="F328" s="38" t="s">
        <v>380</v>
      </c>
      <c r="G328" s="38" t="s">
        <v>368</v>
      </c>
      <c r="H328" s="38" t="s">
        <v>3261</v>
      </c>
      <c r="I328" s="4">
        <v>10000</v>
      </c>
      <c r="J328" s="4">
        <v>1250</v>
      </c>
      <c r="K328" s="99">
        <v>8750</v>
      </c>
      <c r="L328" s="4"/>
      <c r="M328" s="4"/>
      <c r="N328" s="4"/>
      <c r="O328" s="4"/>
      <c r="P328" s="4"/>
      <c r="Q328" s="4"/>
      <c r="R328" s="4"/>
    </row>
    <row r="329" spans="1:258" s="38" customFormat="1">
      <c r="A329" s="3" t="s">
        <v>1986</v>
      </c>
      <c r="B329" s="3" t="s">
        <v>1987</v>
      </c>
      <c r="C329" s="5" t="s">
        <v>16</v>
      </c>
      <c r="D329" s="3" t="s">
        <v>1988</v>
      </c>
      <c r="E329" s="3" t="s">
        <v>1989</v>
      </c>
      <c r="F329" s="3" t="s">
        <v>1990</v>
      </c>
      <c r="G329" s="3" t="s">
        <v>1610</v>
      </c>
      <c r="H329" s="3" t="s">
        <v>1991</v>
      </c>
      <c r="I329" s="2">
        <v>75000</v>
      </c>
      <c r="J329" s="2">
        <v>14999.995000000003</v>
      </c>
      <c r="K329" s="93">
        <f>I329-J329</f>
        <v>60000.004999999997</v>
      </c>
      <c r="L329" s="2"/>
      <c r="M329" s="2"/>
      <c r="N329" s="2"/>
      <c r="O329" s="2"/>
      <c r="P329" s="2"/>
      <c r="Q329" s="2"/>
      <c r="R329" s="2"/>
    </row>
    <row r="330" spans="1:258" s="52" customFormat="1">
      <c r="A330" s="33" t="s">
        <v>72</v>
      </c>
      <c r="B330" s="12" t="s">
        <v>73</v>
      </c>
      <c r="C330" s="33" t="s">
        <v>14</v>
      </c>
      <c r="D330" s="34" t="s">
        <v>539</v>
      </c>
      <c r="E330" s="10" t="s">
        <v>540</v>
      </c>
      <c r="F330" s="33" t="s">
        <v>34</v>
      </c>
      <c r="G330" s="34" t="s">
        <v>367</v>
      </c>
      <c r="H330" s="34" t="s">
        <v>541</v>
      </c>
      <c r="I330" s="35">
        <v>330372</v>
      </c>
      <c r="J330" s="35">
        <v>41296.5</v>
      </c>
      <c r="K330" s="92">
        <v>289075.5</v>
      </c>
      <c r="L330" s="35"/>
      <c r="M330" s="36"/>
      <c r="N330" s="36"/>
      <c r="O330" s="36"/>
      <c r="P330" s="36"/>
      <c r="Q330" s="38"/>
      <c r="R330" s="36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  <c r="BV330" s="38"/>
      <c r="BW330" s="38"/>
      <c r="BX330" s="38"/>
      <c r="BY330" s="38"/>
      <c r="BZ330" s="38"/>
      <c r="CA330" s="38"/>
      <c r="CB330" s="38"/>
      <c r="CC330" s="38"/>
      <c r="CD330" s="38"/>
      <c r="CE330" s="38"/>
      <c r="CF330" s="38"/>
      <c r="CG330" s="38"/>
      <c r="CH330" s="38"/>
      <c r="CI330" s="38"/>
      <c r="CJ330" s="38"/>
      <c r="CK330" s="38"/>
      <c r="CL330" s="38"/>
      <c r="CM330" s="38"/>
      <c r="CN330" s="38"/>
      <c r="CO330" s="38"/>
      <c r="CP330" s="38"/>
      <c r="CQ330" s="38"/>
      <c r="CR330" s="38"/>
      <c r="CS330" s="38"/>
      <c r="CT330" s="38"/>
      <c r="CU330" s="38"/>
      <c r="CV330" s="38"/>
      <c r="CW330" s="38"/>
      <c r="CX330" s="38"/>
      <c r="CY330" s="38"/>
      <c r="CZ330" s="38"/>
      <c r="DA330" s="38"/>
      <c r="DB330" s="38"/>
      <c r="DC330" s="38"/>
      <c r="DD330" s="38"/>
      <c r="DE330" s="38"/>
      <c r="DF330" s="38"/>
      <c r="DG330" s="38"/>
      <c r="DH330" s="38"/>
      <c r="DI330" s="38"/>
      <c r="DJ330" s="38"/>
      <c r="DK330" s="38"/>
      <c r="DL330" s="38"/>
      <c r="DM330" s="38"/>
      <c r="DN330" s="38"/>
      <c r="DO330" s="38"/>
      <c r="DP330" s="38"/>
      <c r="DQ330" s="38"/>
      <c r="DR330" s="38"/>
      <c r="DS330" s="38"/>
      <c r="DT330" s="38"/>
      <c r="DU330" s="38"/>
      <c r="DV330" s="38"/>
      <c r="DW330" s="38"/>
      <c r="DX330" s="38"/>
      <c r="DY330" s="38"/>
      <c r="DZ330" s="38"/>
      <c r="EA330" s="38"/>
      <c r="EB330" s="38"/>
      <c r="EC330" s="38"/>
      <c r="ED330" s="38"/>
      <c r="EE330" s="38"/>
      <c r="EF330" s="38"/>
      <c r="EG330" s="38"/>
      <c r="EH330" s="38"/>
      <c r="EI330" s="38"/>
      <c r="EJ330" s="38"/>
      <c r="EK330" s="38"/>
      <c r="EL330" s="38"/>
      <c r="EM330" s="38"/>
      <c r="EN330" s="38"/>
      <c r="EO330" s="38"/>
      <c r="EP330" s="38"/>
      <c r="EQ330" s="38"/>
      <c r="ER330" s="38"/>
      <c r="ES330" s="38"/>
      <c r="ET330" s="38"/>
      <c r="EU330" s="38"/>
      <c r="EV330" s="38"/>
      <c r="EW330" s="38"/>
      <c r="EX330" s="38"/>
      <c r="EY330" s="38"/>
      <c r="EZ330" s="38"/>
      <c r="FA330" s="38"/>
      <c r="FB330" s="38"/>
      <c r="FC330" s="38"/>
      <c r="FD330" s="38"/>
      <c r="FE330" s="38"/>
      <c r="FF330" s="38"/>
      <c r="FG330" s="38"/>
      <c r="FH330" s="38"/>
      <c r="FI330" s="38"/>
      <c r="FJ330" s="38"/>
      <c r="FK330" s="38"/>
      <c r="FL330" s="38"/>
      <c r="FM330" s="38"/>
      <c r="FN330" s="38"/>
      <c r="FO330" s="38"/>
      <c r="FP330" s="38"/>
      <c r="FQ330" s="38"/>
      <c r="FR330" s="38"/>
      <c r="FS330" s="38"/>
      <c r="FT330" s="38"/>
      <c r="FU330" s="38"/>
      <c r="FV330" s="38"/>
      <c r="FW330" s="38"/>
      <c r="FX330" s="38"/>
      <c r="FY330" s="38"/>
      <c r="FZ330" s="38"/>
      <c r="GA330" s="38"/>
      <c r="GB330" s="38"/>
      <c r="GC330" s="38"/>
      <c r="GD330" s="38"/>
      <c r="GE330" s="38"/>
      <c r="GF330" s="38"/>
      <c r="GG330" s="38"/>
      <c r="GH330" s="38"/>
      <c r="GI330" s="38"/>
      <c r="GJ330" s="38"/>
      <c r="GK330" s="38"/>
      <c r="GL330" s="38"/>
      <c r="GM330" s="38"/>
      <c r="GN330" s="38"/>
      <c r="GO330" s="38"/>
      <c r="GP330" s="38"/>
      <c r="GQ330" s="38"/>
      <c r="GR330" s="38"/>
      <c r="GS330" s="38"/>
      <c r="GT330" s="38"/>
      <c r="GU330" s="38"/>
      <c r="GV330" s="38"/>
      <c r="GW330" s="38"/>
      <c r="GX330" s="38"/>
      <c r="GY330" s="38"/>
      <c r="GZ330" s="38"/>
      <c r="HA330" s="38"/>
      <c r="HB330" s="38"/>
      <c r="HC330" s="38"/>
      <c r="HD330" s="38"/>
      <c r="HE330" s="38"/>
      <c r="HF330" s="38"/>
      <c r="HG330" s="38"/>
      <c r="HH330" s="38"/>
      <c r="HI330" s="38"/>
      <c r="HJ330" s="38"/>
      <c r="HK330" s="38"/>
      <c r="HL330" s="38"/>
      <c r="HM330" s="38"/>
      <c r="HN330" s="38"/>
      <c r="HO330" s="38"/>
      <c r="HP330" s="38"/>
      <c r="HQ330" s="38"/>
      <c r="HR330" s="38"/>
      <c r="HS330" s="38"/>
      <c r="HT330" s="38"/>
      <c r="HU330" s="38"/>
      <c r="HV330" s="38"/>
      <c r="HW330" s="38"/>
      <c r="HX330" s="38"/>
      <c r="HY330" s="38"/>
      <c r="HZ330" s="38"/>
      <c r="IA330" s="38"/>
      <c r="IB330" s="38"/>
      <c r="IC330" s="38"/>
      <c r="ID330" s="38"/>
      <c r="IE330" s="38"/>
      <c r="IF330" s="38"/>
      <c r="IG330" s="38"/>
      <c r="IH330" s="38"/>
      <c r="II330" s="38"/>
      <c r="IJ330" s="38"/>
      <c r="IK330" s="38"/>
      <c r="IL330" s="38"/>
      <c r="IM330" s="38"/>
      <c r="IN330" s="38"/>
      <c r="IO330" s="38"/>
      <c r="IP330" s="38"/>
      <c r="IQ330" s="38"/>
      <c r="IR330" s="38"/>
      <c r="IS330" s="38"/>
      <c r="IT330" s="38"/>
      <c r="IU330" s="38"/>
      <c r="IV330" s="38"/>
      <c r="IW330" s="38"/>
      <c r="IX330" s="38"/>
    </row>
    <row r="331" spans="1:258" s="52" customFormat="1">
      <c r="A331" s="33" t="s">
        <v>72</v>
      </c>
      <c r="B331" s="12" t="s">
        <v>73</v>
      </c>
      <c r="C331" s="33" t="s">
        <v>14</v>
      </c>
      <c r="D331" s="34" t="s">
        <v>542</v>
      </c>
      <c r="E331" s="10" t="s">
        <v>540</v>
      </c>
      <c r="F331" s="33" t="s">
        <v>543</v>
      </c>
      <c r="G331" s="34" t="s">
        <v>367</v>
      </c>
      <c r="H331" s="34" t="s">
        <v>541</v>
      </c>
      <c r="I331" s="35">
        <v>410559.71</v>
      </c>
      <c r="J331" s="35">
        <v>51319.96</v>
      </c>
      <c r="K331" s="92">
        <v>359239.75</v>
      </c>
      <c r="L331" s="35"/>
      <c r="M331" s="36"/>
      <c r="N331" s="36"/>
      <c r="O331" s="36"/>
      <c r="P331" s="36"/>
      <c r="Q331" s="38"/>
      <c r="R331" s="36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  <c r="BV331" s="38"/>
      <c r="BW331" s="38"/>
      <c r="BX331" s="38"/>
      <c r="BY331" s="38"/>
      <c r="BZ331" s="38"/>
      <c r="CA331" s="38"/>
      <c r="CB331" s="38"/>
      <c r="CC331" s="38"/>
      <c r="CD331" s="38"/>
      <c r="CE331" s="38"/>
      <c r="CF331" s="38"/>
      <c r="CG331" s="38"/>
      <c r="CH331" s="38"/>
      <c r="CI331" s="38"/>
      <c r="CJ331" s="38"/>
      <c r="CK331" s="38"/>
      <c r="CL331" s="38"/>
      <c r="CM331" s="38"/>
      <c r="CN331" s="38"/>
      <c r="CO331" s="38"/>
      <c r="CP331" s="38"/>
      <c r="CQ331" s="38"/>
      <c r="CR331" s="38"/>
      <c r="CS331" s="38"/>
      <c r="CT331" s="38"/>
      <c r="CU331" s="38"/>
      <c r="CV331" s="38"/>
      <c r="CW331" s="38"/>
      <c r="CX331" s="38"/>
      <c r="CY331" s="38"/>
      <c r="CZ331" s="38"/>
      <c r="DA331" s="38"/>
      <c r="DB331" s="38"/>
      <c r="DC331" s="38"/>
      <c r="DD331" s="38"/>
      <c r="DE331" s="38"/>
      <c r="DF331" s="38"/>
      <c r="DG331" s="38"/>
      <c r="DH331" s="38"/>
      <c r="DI331" s="38"/>
      <c r="DJ331" s="38"/>
      <c r="DK331" s="38"/>
      <c r="DL331" s="38"/>
      <c r="DM331" s="38"/>
      <c r="DN331" s="38"/>
      <c r="DO331" s="38"/>
      <c r="DP331" s="38"/>
      <c r="DQ331" s="38"/>
      <c r="DR331" s="38"/>
      <c r="DS331" s="38"/>
      <c r="DT331" s="38"/>
      <c r="DU331" s="38"/>
      <c r="DV331" s="38"/>
      <c r="DW331" s="38"/>
      <c r="DX331" s="38"/>
      <c r="DY331" s="38"/>
      <c r="DZ331" s="38"/>
      <c r="EA331" s="38"/>
      <c r="EB331" s="38"/>
      <c r="EC331" s="38"/>
      <c r="ED331" s="38"/>
      <c r="EE331" s="38"/>
      <c r="EF331" s="38"/>
      <c r="EG331" s="38"/>
      <c r="EH331" s="38"/>
      <c r="EI331" s="38"/>
      <c r="EJ331" s="38"/>
      <c r="EK331" s="38"/>
      <c r="EL331" s="38"/>
      <c r="EM331" s="38"/>
      <c r="EN331" s="38"/>
      <c r="EO331" s="38"/>
      <c r="EP331" s="38"/>
      <c r="EQ331" s="38"/>
      <c r="ER331" s="38"/>
      <c r="ES331" s="38"/>
      <c r="ET331" s="38"/>
      <c r="EU331" s="38"/>
      <c r="EV331" s="38"/>
      <c r="EW331" s="38"/>
      <c r="EX331" s="38"/>
      <c r="EY331" s="38"/>
      <c r="EZ331" s="38"/>
      <c r="FA331" s="38"/>
      <c r="FB331" s="38"/>
      <c r="FC331" s="38"/>
      <c r="FD331" s="38"/>
      <c r="FE331" s="38"/>
      <c r="FF331" s="38"/>
      <c r="FG331" s="38"/>
      <c r="FH331" s="38"/>
      <c r="FI331" s="38"/>
      <c r="FJ331" s="38"/>
      <c r="FK331" s="38"/>
      <c r="FL331" s="38"/>
      <c r="FM331" s="38"/>
      <c r="FN331" s="38"/>
      <c r="FO331" s="38"/>
      <c r="FP331" s="38"/>
      <c r="FQ331" s="38"/>
      <c r="FR331" s="38"/>
      <c r="FS331" s="38"/>
      <c r="FT331" s="38"/>
      <c r="FU331" s="38"/>
      <c r="FV331" s="38"/>
      <c r="FW331" s="38"/>
      <c r="FX331" s="38"/>
      <c r="FY331" s="38"/>
      <c r="FZ331" s="38"/>
      <c r="GA331" s="38"/>
      <c r="GB331" s="38"/>
      <c r="GC331" s="38"/>
      <c r="GD331" s="38"/>
      <c r="GE331" s="38"/>
      <c r="GF331" s="38"/>
      <c r="GG331" s="38"/>
      <c r="GH331" s="38"/>
      <c r="GI331" s="38"/>
      <c r="GJ331" s="38"/>
      <c r="GK331" s="38"/>
      <c r="GL331" s="38"/>
      <c r="GM331" s="38"/>
      <c r="GN331" s="38"/>
      <c r="GO331" s="38"/>
      <c r="GP331" s="38"/>
      <c r="GQ331" s="38"/>
      <c r="GR331" s="38"/>
      <c r="GS331" s="38"/>
      <c r="GT331" s="38"/>
      <c r="GU331" s="38"/>
      <c r="GV331" s="38"/>
      <c r="GW331" s="38"/>
      <c r="GX331" s="38"/>
      <c r="GY331" s="38"/>
      <c r="GZ331" s="38"/>
      <c r="HA331" s="38"/>
      <c r="HB331" s="38"/>
      <c r="HC331" s="38"/>
      <c r="HD331" s="38"/>
      <c r="HE331" s="38"/>
      <c r="HF331" s="38"/>
      <c r="HG331" s="38"/>
      <c r="HH331" s="38"/>
      <c r="HI331" s="38"/>
      <c r="HJ331" s="38"/>
      <c r="HK331" s="38"/>
      <c r="HL331" s="38"/>
      <c r="HM331" s="38"/>
      <c r="HN331" s="38"/>
      <c r="HO331" s="38"/>
      <c r="HP331" s="38"/>
      <c r="HQ331" s="38"/>
      <c r="HR331" s="38"/>
      <c r="HS331" s="38"/>
      <c r="HT331" s="38"/>
      <c r="HU331" s="38"/>
      <c r="HV331" s="38"/>
      <c r="HW331" s="38"/>
      <c r="HX331" s="38"/>
      <c r="HY331" s="38"/>
      <c r="HZ331" s="38"/>
      <c r="IA331" s="38"/>
      <c r="IB331" s="38"/>
      <c r="IC331" s="38"/>
      <c r="ID331" s="38"/>
      <c r="IE331" s="38"/>
      <c r="IF331" s="38"/>
      <c r="IG331" s="38"/>
      <c r="IH331" s="38"/>
      <c r="II331" s="38"/>
      <c r="IJ331" s="38"/>
      <c r="IK331" s="38"/>
      <c r="IL331" s="38"/>
      <c r="IM331" s="38"/>
      <c r="IN331" s="38"/>
      <c r="IO331" s="38"/>
      <c r="IP331" s="38"/>
      <c r="IQ331" s="38"/>
      <c r="IR331" s="38"/>
      <c r="IS331" s="38"/>
      <c r="IT331" s="38"/>
      <c r="IU331" s="38"/>
      <c r="IV331" s="38"/>
      <c r="IW331" s="38"/>
      <c r="IX331" s="38"/>
    </row>
    <row r="332" spans="1:258" s="52" customFormat="1">
      <c r="A332" s="33" t="s">
        <v>72</v>
      </c>
      <c r="B332" s="12" t="s">
        <v>73</v>
      </c>
      <c r="C332" s="33" t="s">
        <v>14</v>
      </c>
      <c r="D332" s="34" t="s">
        <v>544</v>
      </c>
      <c r="E332" s="10" t="s">
        <v>540</v>
      </c>
      <c r="F332" s="33" t="s">
        <v>34</v>
      </c>
      <c r="G332" s="34" t="s">
        <v>367</v>
      </c>
      <c r="H332" s="34" t="s">
        <v>541</v>
      </c>
      <c r="I332" s="35">
        <v>9177</v>
      </c>
      <c r="J332" s="35">
        <v>1147.1199999999999</v>
      </c>
      <c r="K332" s="92">
        <v>8029.88</v>
      </c>
      <c r="L332" s="35"/>
      <c r="M332" s="36"/>
      <c r="N332" s="36"/>
      <c r="O332" s="36"/>
      <c r="P332" s="36"/>
      <c r="Q332" s="34"/>
      <c r="R332" s="36"/>
      <c r="S332" s="34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/>
      <c r="AQ332" s="63"/>
      <c r="AR332" s="63"/>
      <c r="AS332" s="63"/>
      <c r="AT332" s="63"/>
      <c r="AU332" s="63"/>
      <c r="AV332" s="63"/>
      <c r="AW332" s="63"/>
      <c r="AX332" s="63"/>
      <c r="AY332" s="63"/>
      <c r="AZ332" s="63"/>
      <c r="BA332" s="63"/>
      <c r="BB332" s="63"/>
      <c r="BC332" s="63"/>
      <c r="BD332" s="63"/>
      <c r="BE332" s="63"/>
      <c r="BF332" s="63"/>
      <c r="BG332" s="63"/>
      <c r="BH332" s="63"/>
      <c r="BI332" s="63"/>
      <c r="BJ332" s="63"/>
      <c r="BK332" s="63"/>
      <c r="BL332" s="63"/>
      <c r="BM332" s="63"/>
      <c r="BN332" s="63"/>
      <c r="BO332" s="63"/>
      <c r="BP332" s="63"/>
      <c r="BQ332" s="63"/>
      <c r="BR332" s="63"/>
      <c r="BS332" s="63"/>
      <c r="BT332" s="63"/>
      <c r="BU332" s="63"/>
      <c r="BV332" s="63"/>
      <c r="BW332" s="63"/>
      <c r="BX332" s="63"/>
      <c r="BY332" s="63"/>
      <c r="BZ332" s="63"/>
      <c r="CA332" s="63"/>
      <c r="CB332" s="63"/>
      <c r="CC332" s="63"/>
      <c r="CD332" s="63"/>
      <c r="CE332" s="63"/>
      <c r="CF332" s="63"/>
      <c r="CG332" s="63"/>
      <c r="CH332" s="63"/>
      <c r="CI332" s="63"/>
      <c r="CJ332" s="63"/>
      <c r="CK332" s="63"/>
      <c r="CL332" s="63"/>
      <c r="CM332" s="63"/>
      <c r="CN332" s="63"/>
      <c r="CO332" s="63"/>
      <c r="CP332" s="63"/>
      <c r="CQ332" s="63"/>
      <c r="CR332" s="63"/>
      <c r="CS332" s="63"/>
      <c r="CT332" s="63"/>
      <c r="CU332" s="63"/>
      <c r="CV332" s="63"/>
      <c r="CW332" s="63"/>
      <c r="CX332" s="63"/>
      <c r="CY332" s="63"/>
      <c r="CZ332" s="63"/>
      <c r="DA332" s="63"/>
      <c r="DB332" s="63"/>
      <c r="DC332" s="63"/>
      <c r="DD332" s="63"/>
      <c r="DE332" s="63"/>
      <c r="DF332" s="63"/>
      <c r="DG332" s="63"/>
      <c r="DH332" s="63"/>
      <c r="DI332" s="63"/>
      <c r="DJ332" s="63"/>
      <c r="DK332" s="63"/>
      <c r="DL332" s="63"/>
      <c r="DM332" s="63"/>
      <c r="DN332" s="63"/>
      <c r="DO332" s="63"/>
      <c r="DP332" s="63"/>
      <c r="DQ332" s="63"/>
      <c r="DR332" s="63"/>
      <c r="DS332" s="63"/>
      <c r="DT332" s="63"/>
      <c r="DU332" s="63"/>
      <c r="DV332" s="63"/>
      <c r="DW332" s="63"/>
      <c r="DX332" s="63"/>
      <c r="DY332" s="63"/>
      <c r="DZ332" s="63"/>
      <c r="EA332" s="63"/>
      <c r="EB332" s="63"/>
      <c r="EC332" s="63"/>
      <c r="ED332" s="63"/>
      <c r="EE332" s="63"/>
      <c r="EF332" s="63"/>
      <c r="EG332" s="63"/>
      <c r="EH332" s="63"/>
      <c r="EI332" s="63"/>
      <c r="EJ332" s="63"/>
      <c r="EK332" s="63"/>
      <c r="EL332" s="63"/>
      <c r="EM332" s="63"/>
      <c r="EN332" s="63"/>
      <c r="EO332" s="63"/>
      <c r="EP332" s="63"/>
      <c r="EQ332" s="63"/>
      <c r="ER332" s="63"/>
      <c r="ES332" s="63"/>
      <c r="ET332" s="63"/>
      <c r="EU332" s="63"/>
      <c r="EV332" s="63"/>
      <c r="EW332" s="63"/>
      <c r="EX332" s="63"/>
      <c r="EY332" s="63"/>
      <c r="EZ332" s="63"/>
      <c r="FA332" s="63"/>
      <c r="FB332" s="63"/>
      <c r="FC332" s="63"/>
      <c r="FD332" s="63"/>
      <c r="FE332" s="63"/>
      <c r="FF332" s="63"/>
      <c r="FG332" s="63"/>
      <c r="FH332" s="63"/>
      <c r="FI332" s="63"/>
      <c r="FJ332" s="63"/>
      <c r="FK332" s="63"/>
      <c r="FL332" s="63"/>
      <c r="FM332" s="63"/>
      <c r="FN332" s="63"/>
      <c r="FO332" s="63"/>
      <c r="FP332" s="63"/>
      <c r="FQ332" s="63"/>
      <c r="FR332" s="63"/>
      <c r="FS332" s="63"/>
      <c r="FT332" s="63"/>
      <c r="FU332" s="63"/>
      <c r="FV332" s="63"/>
      <c r="FW332" s="63"/>
      <c r="FX332" s="63"/>
      <c r="FY332" s="63"/>
      <c r="FZ332" s="63"/>
      <c r="GA332" s="63"/>
      <c r="GB332" s="63"/>
      <c r="GC332" s="63"/>
      <c r="GD332" s="63"/>
      <c r="GE332" s="63"/>
      <c r="GF332" s="63"/>
      <c r="GG332" s="63"/>
      <c r="GH332" s="63"/>
      <c r="GI332" s="63"/>
      <c r="GJ332" s="63"/>
      <c r="GK332" s="63"/>
      <c r="GL332" s="63"/>
      <c r="GM332" s="63"/>
      <c r="GN332" s="63"/>
      <c r="GO332" s="63"/>
      <c r="GP332" s="63"/>
      <c r="GQ332" s="63"/>
      <c r="GR332" s="63"/>
      <c r="GS332" s="63"/>
      <c r="GT332" s="63"/>
      <c r="GU332" s="63"/>
      <c r="GV332" s="63"/>
      <c r="GW332" s="63"/>
      <c r="GX332" s="63"/>
      <c r="GY332" s="63"/>
      <c r="GZ332" s="63"/>
      <c r="HA332" s="63"/>
      <c r="HB332" s="63"/>
      <c r="HC332" s="63"/>
      <c r="HD332" s="63"/>
      <c r="HE332" s="63"/>
      <c r="HF332" s="63"/>
      <c r="HG332" s="63"/>
      <c r="HH332" s="63"/>
      <c r="HI332" s="63"/>
      <c r="HJ332" s="63"/>
      <c r="HK332" s="63"/>
      <c r="HL332" s="63"/>
      <c r="HM332" s="63"/>
      <c r="HN332" s="63"/>
      <c r="HO332" s="63"/>
      <c r="HP332" s="63"/>
      <c r="HQ332" s="63"/>
      <c r="HR332" s="63"/>
      <c r="HS332" s="63"/>
      <c r="HT332" s="63"/>
      <c r="HU332" s="63"/>
      <c r="HV332" s="63"/>
      <c r="HW332" s="63"/>
      <c r="HX332" s="63"/>
      <c r="HY332" s="63"/>
      <c r="HZ332" s="63"/>
      <c r="IA332" s="63"/>
      <c r="IB332" s="63"/>
      <c r="IC332" s="63"/>
      <c r="ID332" s="63"/>
      <c r="IE332" s="63"/>
      <c r="IF332" s="63"/>
      <c r="IG332" s="63"/>
      <c r="IH332" s="63"/>
      <c r="II332" s="63"/>
      <c r="IJ332" s="63"/>
      <c r="IK332" s="63"/>
      <c r="IL332" s="63"/>
      <c r="IM332" s="63"/>
      <c r="IN332" s="63"/>
      <c r="IO332" s="63"/>
      <c r="IP332" s="63"/>
      <c r="IQ332" s="63"/>
      <c r="IR332" s="63"/>
      <c r="IS332" s="63"/>
      <c r="IT332" s="63"/>
      <c r="IU332" s="38"/>
      <c r="IV332" s="38"/>
      <c r="IW332" s="38"/>
      <c r="IX332" s="38"/>
    </row>
    <row r="333" spans="1:258" s="52" customFormat="1">
      <c r="A333" s="33" t="s">
        <v>72</v>
      </c>
      <c r="B333" s="12" t="s">
        <v>73</v>
      </c>
      <c r="C333" s="33" t="s">
        <v>14</v>
      </c>
      <c r="D333" s="34" t="s">
        <v>546</v>
      </c>
      <c r="E333" s="10" t="s">
        <v>547</v>
      </c>
      <c r="F333" s="33" t="s">
        <v>403</v>
      </c>
      <c r="G333" s="34" t="s">
        <v>548</v>
      </c>
      <c r="H333" s="34" t="s">
        <v>549</v>
      </c>
      <c r="I333" s="35">
        <v>142830</v>
      </c>
      <c r="J333" s="35">
        <v>17853.75</v>
      </c>
      <c r="K333" s="92">
        <v>124976.25</v>
      </c>
      <c r="L333" s="35"/>
      <c r="M333" s="36"/>
      <c r="N333" s="36"/>
      <c r="O333" s="36"/>
      <c r="P333" s="36"/>
      <c r="Q333" s="34"/>
      <c r="R333" s="36"/>
      <c r="S333" s="34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/>
      <c r="AQ333" s="63"/>
      <c r="AR333" s="63"/>
      <c r="AS333" s="63"/>
      <c r="AT333" s="63"/>
      <c r="AU333" s="63"/>
      <c r="AV333" s="63"/>
      <c r="AW333" s="63"/>
      <c r="AX333" s="63"/>
      <c r="AY333" s="63"/>
      <c r="AZ333" s="63"/>
      <c r="BA333" s="63"/>
      <c r="BB333" s="63"/>
      <c r="BC333" s="63"/>
      <c r="BD333" s="63"/>
      <c r="BE333" s="63"/>
      <c r="BF333" s="63"/>
      <c r="BG333" s="63"/>
      <c r="BH333" s="63"/>
      <c r="BI333" s="63"/>
      <c r="BJ333" s="63"/>
      <c r="BK333" s="63"/>
      <c r="BL333" s="63"/>
      <c r="BM333" s="63"/>
      <c r="BN333" s="63"/>
      <c r="BO333" s="63"/>
      <c r="BP333" s="63"/>
      <c r="BQ333" s="63"/>
      <c r="BR333" s="63"/>
      <c r="BS333" s="63"/>
      <c r="BT333" s="63"/>
      <c r="BU333" s="63"/>
      <c r="BV333" s="63"/>
      <c r="BW333" s="63"/>
      <c r="BX333" s="63"/>
      <c r="BY333" s="63"/>
      <c r="BZ333" s="63"/>
      <c r="CA333" s="63"/>
      <c r="CB333" s="63"/>
      <c r="CC333" s="63"/>
      <c r="CD333" s="63"/>
      <c r="CE333" s="63"/>
      <c r="CF333" s="63"/>
      <c r="CG333" s="63"/>
      <c r="CH333" s="63"/>
      <c r="CI333" s="63"/>
      <c r="CJ333" s="63"/>
      <c r="CK333" s="63"/>
      <c r="CL333" s="63"/>
      <c r="CM333" s="63"/>
      <c r="CN333" s="63"/>
      <c r="CO333" s="63"/>
      <c r="CP333" s="63"/>
      <c r="CQ333" s="63"/>
      <c r="CR333" s="63"/>
      <c r="CS333" s="63"/>
      <c r="CT333" s="63"/>
      <c r="CU333" s="63"/>
      <c r="CV333" s="63"/>
      <c r="CW333" s="63"/>
      <c r="CX333" s="63"/>
      <c r="CY333" s="63"/>
      <c r="CZ333" s="63"/>
      <c r="DA333" s="63"/>
      <c r="DB333" s="63"/>
      <c r="DC333" s="63"/>
      <c r="DD333" s="63"/>
      <c r="DE333" s="63"/>
      <c r="DF333" s="63"/>
      <c r="DG333" s="63"/>
      <c r="DH333" s="63"/>
      <c r="DI333" s="63"/>
      <c r="DJ333" s="63"/>
      <c r="DK333" s="63"/>
      <c r="DL333" s="63"/>
      <c r="DM333" s="63"/>
      <c r="DN333" s="63"/>
      <c r="DO333" s="63"/>
      <c r="DP333" s="63"/>
      <c r="DQ333" s="63"/>
      <c r="DR333" s="63"/>
      <c r="DS333" s="63"/>
      <c r="DT333" s="63"/>
      <c r="DU333" s="63"/>
      <c r="DV333" s="63"/>
      <c r="DW333" s="63"/>
      <c r="DX333" s="63"/>
      <c r="DY333" s="63"/>
      <c r="DZ333" s="63"/>
      <c r="EA333" s="63"/>
      <c r="EB333" s="63"/>
      <c r="EC333" s="63"/>
      <c r="ED333" s="63"/>
      <c r="EE333" s="63"/>
      <c r="EF333" s="63"/>
      <c r="EG333" s="63"/>
      <c r="EH333" s="63"/>
      <c r="EI333" s="63"/>
      <c r="EJ333" s="63"/>
      <c r="EK333" s="63"/>
      <c r="EL333" s="63"/>
      <c r="EM333" s="63"/>
      <c r="EN333" s="63"/>
      <c r="EO333" s="63"/>
      <c r="EP333" s="63"/>
      <c r="EQ333" s="63"/>
      <c r="ER333" s="63"/>
      <c r="ES333" s="63"/>
      <c r="ET333" s="63"/>
      <c r="EU333" s="63"/>
      <c r="EV333" s="63"/>
      <c r="EW333" s="63"/>
      <c r="EX333" s="63"/>
      <c r="EY333" s="63"/>
      <c r="EZ333" s="63"/>
      <c r="FA333" s="63"/>
      <c r="FB333" s="63"/>
      <c r="FC333" s="63"/>
      <c r="FD333" s="63"/>
      <c r="FE333" s="63"/>
      <c r="FF333" s="63"/>
      <c r="FG333" s="63"/>
      <c r="FH333" s="63"/>
      <c r="FI333" s="63"/>
      <c r="FJ333" s="63"/>
      <c r="FK333" s="63"/>
      <c r="FL333" s="63"/>
      <c r="FM333" s="63"/>
      <c r="FN333" s="63"/>
      <c r="FO333" s="63"/>
      <c r="FP333" s="63"/>
      <c r="FQ333" s="63"/>
      <c r="FR333" s="63"/>
      <c r="FS333" s="63"/>
      <c r="FT333" s="63"/>
      <c r="FU333" s="63"/>
      <c r="FV333" s="63"/>
      <c r="FW333" s="63"/>
      <c r="FX333" s="63"/>
      <c r="FY333" s="63"/>
      <c r="FZ333" s="63"/>
      <c r="GA333" s="63"/>
      <c r="GB333" s="63"/>
      <c r="GC333" s="63"/>
      <c r="GD333" s="63"/>
      <c r="GE333" s="63"/>
      <c r="GF333" s="63"/>
      <c r="GG333" s="63"/>
      <c r="GH333" s="63"/>
      <c r="GI333" s="63"/>
      <c r="GJ333" s="63"/>
      <c r="GK333" s="63"/>
      <c r="GL333" s="63"/>
      <c r="GM333" s="63"/>
      <c r="GN333" s="63"/>
      <c r="GO333" s="63"/>
      <c r="GP333" s="63"/>
      <c r="GQ333" s="63"/>
      <c r="GR333" s="63"/>
      <c r="GS333" s="63"/>
      <c r="GT333" s="63"/>
      <c r="GU333" s="63"/>
      <c r="GV333" s="63"/>
      <c r="GW333" s="63"/>
      <c r="GX333" s="63"/>
      <c r="GY333" s="63"/>
      <c r="GZ333" s="63"/>
      <c r="HA333" s="63"/>
      <c r="HB333" s="63"/>
      <c r="HC333" s="63"/>
      <c r="HD333" s="63"/>
      <c r="HE333" s="63"/>
      <c r="HF333" s="63"/>
      <c r="HG333" s="63"/>
      <c r="HH333" s="63"/>
      <c r="HI333" s="63"/>
      <c r="HJ333" s="63"/>
      <c r="HK333" s="63"/>
      <c r="HL333" s="63"/>
      <c r="HM333" s="63"/>
      <c r="HN333" s="63"/>
      <c r="HO333" s="63"/>
      <c r="HP333" s="63"/>
      <c r="HQ333" s="63"/>
      <c r="HR333" s="63"/>
      <c r="HS333" s="63"/>
      <c r="HT333" s="63"/>
      <c r="HU333" s="63"/>
      <c r="HV333" s="63"/>
      <c r="HW333" s="63"/>
      <c r="HX333" s="63"/>
      <c r="HY333" s="63"/>
      <c r="HZ333" s="63"/>
      <c r="IA333" s="63"/>
      <c r="IB333" s="63"/>
      <c r="IC333" s="63"/>
      <c r="ID333" s="63"/>
      <c r="IE333" s="63"/>
      <c r="IF333" s="63"/>
      <c r="IG333" s="63"/>
      <c r="IH333" s="63"/>
      <c r="II333" s="63"/>
      <c r="IJ333" s="63"/>
      <c r="IK333" s="63"/>
      <c r="IL333" s="63"/>
      <c r="IM333" s="63"/>
      <c r="IN333" s="63"/>
      <c r="IO333" s="63"/>
      <c r="IP333" s="63"/>
      <c r="IQ333" s="63"/>
      <c r="IR333" s="63"/>
      <c r="IS333" s="63"/>
      <c r="IT333" s="63"/>
      <c r="IU333" s="38"/>
      <c r="IV333" s="38"/>
      <c r="IW333" s="38"/>
      <c r="IX333" s="38"/>
    </row>
    <row r="334" spans="1:258" s="38" customFormat="1">
      <c r="A334" s="33" t="s">
        <v>72</v>
      </c>
      <c r="B334" s="12" t="s">
        <v>73</v>
      </c>
      <c r="C334" s="33" t="s">
        <v>14</v>
      </c>
      <c r="D334" s="34" t="s">
        <v>550</v>
      </c>
      <c r="E334" s="10" t="s">
        <v>547</v>
      </c>
      <c r="F334" s="33" t="s">
        <v>403</v>
      </c>
      <c r="G334" s="34" t="s">
        <v>548</v>
      </c>
      <c r="H334" s="34" t="s">
        <v>549</v>
      </c>
      <c r="I334" s="35">
        <v>7038</v>
      </c>
      <c r="J334" s="35">
        <v>879.75</v>
      </c>
      <c r="K334" s="92">
        <v>6158.25</v>
      </c>
      <c r="L334" s="35"/>
      <c r="M334" s="36"/>
      <c r="N334" s="36"/>
      <c r="O334" s="36"/>
      <c r="P334" s="36"/>
      <c r="Q334" s="34"/>
      <c r="R334" s="36"/>
      <c r="S334" s="34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  <c r="AQ334" s="63"/>
      <c r="AR334" s="63"/>
      <c r="AS334" s="63"/>
      <c r="AT334" s="63"/>
      <c r="AU334" s="63"/>
      <c r="AV334" s="63"/>
      <c r="AW334" s="63"/>
      <c r="AX334" s="63"/>
      <c r="AY334" s="63"/>
      <c r="AZ334" s="63"/>
      <c r="BA334" s="63"/>
      <c r="BB334" s="63"/>
      <c r="BC334" s="63"/>
      <c r="BD334" s="63"/>
      <c r="BE334" s="63"/>
      <c r="BF334" s="63"/>
      <c r="BG334" s="63"/>
      <c r="BH334" s="63"/>
      <c r="BI334" s="63"/>
      <c r="BJ334" s="63"/>
      <c r="BK334" s="63"/>
      <c r="BL334" s="63"/>
      <c r="BM334" s="63"/>
      <c r="BN334" s="63"/>
      <c r="BO334" s="63"/>
      <c r="BP334" s="63"/>
      <c r="BQ334" s="63"/>
      <c r="BR334" s="63"/>
      <c r="BS334" s="63"/>
      <c r="BT334" s="63"/>
      <c r="BU334" s="63"/>
      <c r="BV334" s="63"/>
      <c r="BW334" s="63"/>
      <c r="BX334" s="63"/>
      <c r="BY334" s="63"/>
      <c r="BZ334" s="63"/>
      <c r="CA334" s="63"/>
      <c r="CB334" s="63"/>
      <c r="CC334" s="63"/>
      <c r="CD334" s="63"/>
      <c r="CE334" s="63"/>
      <c r="CF334" s="63"/>
      <c r="CG334" s="63"/>
      <c r="CH334" s="63"/>
      <c r="CI334" s="63"/>
      <c r="CJ334" s="63"/>
      <c r="CK334" s="63"/>
      <c r="CL334" s="63"/>
      <c r="CM334" s="63"/>
      <c r="CN334" s="63"/>
      <c r="CO334" s="63"/>
      <c r="CP334" s="63"/>
      <c r="CQ334" s="63"/>
      <c r="CR334" s="63"/>
      <c r="CS334" s="63"/>
      <c r="CT334" s="63"/>
      <c r="CU334" s="63"/>
      <c r="CV334" s="63"/>
      <c r="CW334" s="63"/>
      <c r="CX334" s="63"/>
      <c r="CY334" s="63"/>
      <c r="CZ334" s="63"/>
      <c r="DA334" s="63"/>
      <c r="DB334" s="63"/>
      <c r="DC334" s="63"/>
      <c r="DD334" s="63"/>
      <c r="DE334" s="63"/>
      <c r="DF334" s="63"/>
      <c r="DG334" s="63"/>
      <c r="DH334" s="63"/>
      <c r="DI334" s="63"/>
      <c r="DJ334" s="63"/>
      <c r="DK334" s="63"/>
      <c r="DL334" s="63"/>
      <c r="DM334" s="63"/>
      <c r="DN334" s="63"/>
      <c r="DO334" s="63"/>
      <c r="DP334" s="63"/>
      <c r="DQ334" s="63"/>
      <c r="DR334" s="63"/>
      <c r="DS334" s="63"/>
      <c r="DT334" s="63"/>
      <c r="DU334" s="63"/>
      <c r="DV334" s="63"/>
      <c r="DW334" s="63"/>
      <c r="DX334" s="63"/>
      <c r="DY334" s="63"/>
      <c r="DZ334" s="63"/>
      <c r="EA334" s="63"/>
      <c r="EB334" s="63"/>
      <c r="EC334" s="63"/>
      <c r="ED334" s="63"/>
      <c r="EE334" s="63"/>
      <c r="EF334" s="63"/>
      <c r="EG334" s="63"/>
      <c r="EH334" s="63"/>
      <c r="EI334" s="63"/>
      <c r="EJ334" s="63"/>
      <c r="EK334" s="63"/>
      <c r="EL334" s="63"/>
      <c r="EM334" s="63"/>
      <c r="EN334" s="63"/>
      <c r="EO334" s="63"/>
      <c r="EP334" s="63"/>
      <c r="EQ334" s="63"/>
      <c r="ER334" s="63"/>
      <c r="ES334" s="63"/>
      <c r="ET334" s="63"/>
      <c r="EU334" s="63"/>
      <c r="EV334" s="63"/>
      <c r="EW334" s="63"/>
      <c r="EX334" s="63"/>
      <c r="EY334" s="63"/>
      <c r="EZ334" s="63"/>
      <c r="FA334" s="63"/>
      <c r="FB334" s="63"/>
      <c r="FC334" s="63"/>
      <c r="FD334" s="63"/>
      <c r="FE334" s="63"/>
      <c r="FF334" s="63"/>
      <c r="FG334" s="63"/>
      <c r="FH334" s="63"/>
      <c r="FI334" s="63"/>
      <c r="FJ334" s="63"/>
      <c r="FK334" s="63"/>
      <c r="FL334" s="63"/>
      <c r="FM334" s="63"/>
      <c r="FN334" s="63"/>
      <c r="FO334" s="63"/>
      <c r="FP334" s="63"/>
      <c r="FQ334" s="63"/>
      <c r="FR334" s="63"/>
      <c r="FS334" s="63"/>
      <c r="FT334" s="63"/>
      <c r="FU334" s="63"/>
      <c r="FV334" s="63"/>
      <c r="FW334" s="63"/>
      <c r="FX334" s="63"/>
      <c r="FY334" s="63"/>
      <c r="FZ334" s="63"/>
      <c r="GA334" s="63"/>
      <c r="GB334" s="63"/>
      <c r="GC334" s="63"/>
      <c r="GD334" s="63"/>
      <c r="GE334" s="63"/>
      <c r="GF334" s="63"/>
      <c r="GG334" s="63"/>
      <c r="GH334" s="63"/>
      <c r="GI334" s="63"/>
      <c r="GJ334" s="63"/>
      <c r="GK334" s="63"/>
      <c r="GL334" s="63"/>
      <c r="GM334" s="63"/>
      <c r="GN334" s="63"/>
      <c r="GO334" s="63"/>
      <c r="GP334" s="63"/>
      <c r="GQ334" s="63"/>
      <c r="GR334" s="63"/>
      <c r="GS334" s="63"/>
      <c r="GT334" s="63"/>
      <c r="GU334" s="63"/>
      <c r="GV334" s="63"/>
      <c r="GW334" s="63"/>
      <c r="GX334" s="63"/>
      <c r="GY334" s="63"/>
      <c r="GZ334" s="63"/>
      <c r="HA334" s="63"/>
      <c r="HB334" s="63"/>
      <c r="HC334" s="63"/>
      <c r="HD334" s="63"/>
      <c r="HE334" s="63"/>
      <c r="HF334" s="63"/>
      <c r="HG334" s="63"/>
      <c r="HH334" s="63"/>
      <c r="HI334" s="63"/>
      <c r="HJ334" s="63"/>
      <c r="HK334" s="63"/>
      <c r="HL334" s="63"/>
      <c r="HM334" s="63"/>
      <c r="HN334" s="63"/>
      <c r="HO334" s="63"/>
      <c r="HP334" s="63"/>
      <c r="HQ334" s="63"/>
      <c r="HR334" s="63"/>
      <c r="HS334" s="63"/>
      <c r="HT334" s="63"/>
      <c r="HU334" s="63"/>
      <c r="HV334" s="63"/>
      <c r="HW334" s="63"/>
      <c r="HX334" s="63"/>
      <c r="HY334" s="63"/>
      <c r="HZ334" s="63"/>
      <c r="IA334" s="63"/>
      <c r="IB334" s="63"/>
      <c r="IC334" s="63"/>
      <c r="ID334" s="63"/>
      <c r="IE334" s="63"/>
      <c r="IF334" s="63"/>
      <c r="IG334" s="63"/>
      <c r="IH334" s="63"/>
      <c r="II334" s="63"/>
      <c r="IJ334" s="63"/>
      <c r="IK334" s="63"/>
      <c r="IL334" s="63"/>
      <c r="IM334" s="63"/>
      <c r="IN334" s="63"/>
      <c r="IO334" s="63"/>
      <c r="IP334" s="63"/>
      <c r="IQ334" s="63"/>
      <c r="IR334" s="63"/>
      <c r="IS334" s="63"/>
      <c r="IT334" s="63"/>
    </row>
    <row r="335" spans="1:258" s="38" customFormat="1">
      <c r="A335" s="33" t="s">
        <v>72</v>
      </c>
      <c r="B335" s="12" t="s">
        <v>73</v>
      </c>
      <c r="C335" s="33" t="s">
        <v>14</v>
      </c>
      <c r="D335" s="34" t="s">
        <v>551</v>
      </c>
      <c r="E335" s="10" t="s">
        <v>552</v>
      </c>
      <c r="F335" s="33" t="s">
        <v>403</v>
      </c>
      <c r="G335" s="34" t="s">
        <v>548</v>
      </c>
      <c r="H335" s="34" t="s">
        <v>553</v>
      </c>
      <c r="I335" s="35">
        <v>142830</v>
      </c>
      <c r="J335" s="35">
        <v>17853.75</v>
      </c>
      <c r="K335" s="92">
        <v>124976.25</v>
      </c>
      <c r="L335" s="35"/>
      <c r="M335" s="36"/>
      <c r="N335" s="36"/>
      <c r="O335" s="36"/>
      <c r="P335" s="36"/>
      <c r="Q335" s="34"/>
      <c r="R335" s="36"/>
      <c r="S335" s="34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/>
      <c r="AQ335" s="63"/>
      <c r="AR335" s="63"/>
      <c r="AS335" s="63"/>
      <c r="AT335" s="63"/>
      <c r="AU335" s="63"/>
      <c r="AV335" s="63"/>
      <c r="AW335" s="63"/>
      <c r="AX335" s="63"/>
      <c r="AY335" s="63"/>
      <c r="AZ335" s="63"/>
      <c r="BA335" s="63"/>
      <c r="BB335" s="63"/>
      <c r="BC335" s="63"/>
      <c r="BD335" s="63"/>
      <c r="BE335" s="63"/>
      <c r="BF335" s="63"/>
      <c r="BG335" s="63"/>
      <c r="BH335" s="63"/>
      <c r="BI335" s="63"/>
      <c r="BJ335" s="63"/>
      <c r="BK335" s="63"/>
      <c r="BL335" s="63"/>
      <c r="BM335" s="63"/>
      <c r="BN335" s="63"/>
      <c r="BO335" s="63"/>
      <c r="BP335" s="63"/>
      <c r="BQ335" s="63"/>
      <c r="BR335" s="63"/>
      <c r="BS335" s="63"/>
      <c r="BT335" s="63"/>
      <c r="BU335" s="63"/>
      <c r="BV335" s="63"/>
      <c r="BW335" s="63"/>
      <c r="BX335" s="63"/>
      <c r="BY335" s="63"/>
      <c r="BZ335" s="63"/>
      <c r="CA335" s="63"/>
      <c r="CB335" s="63"/>
      <c r="CC335" s="63"/>
      <c r="CD335" s="63"/>
      <c r="CE335" s="63"/>
      <c r="CF335" s="63"/>
      <c r="CG335" s="63"/>
      <c r="CH335" s="63"/>
      <c r="CI335" s="63"/>
      <c r="CJ335" s="63"/>
      <c r="CK335" s="63"/>
      <c r="CL335" s="63"/>
      <c r="CM335" s="63"/>
      <c r="CN335" s="63"/>
      <c r="CO335" s="63"/>
      <c r="CP335" s="63"/>
      <c r="CQ335" s="63"/>
      <c r="CR335" s="63"/>
      <c r="CS335" s="63"/>
      <c r="CT335" s="63"/>
      <c r="CU335" s="63"/>
      <c r="CV335" s="63"/>
      <c r="CW335" s="63"/>
      <c r="CX335" s="63"/>
      <c r="CY335" s="63"/>
      <c r="CZ335" s="63"/>
      <c r="DA335" s="63"/>
      <c r="DB335" s="63"/>
      <c r="DC335" s="63"/>
      <c r="DD335" s="63"/>
      <c r="DE335" s="63"/>
      <c r="DF335" s="63"/>
      <c r="DG335" s="63"/>
      <c r="DH335" s="63"/>
      <c r="DI335" s="63"/>
      <c r="DJ335" s="63"/>
      <c r="DK335" s="63"/>
      <c r="DL335" s="63"/>
      <c r="DM335" s="63"/>
      <c r="DN335" s="63"/>
      <c r="DO335" s="63"/>
      <c r="DP335" s="63"/>
      <c r="DQ335" s="63"/>
      <c r="DR335" s="63"/>
      <c r="DS335" s="63"/>
      <c r="DT335" s="63"/>
      <c r="DU335" s="63"/>
      <c r="DV335" s="63"/>
      <c r="DW335" s="63"/>
      <c r="DX335" s="63"/>
      <c r="DY335" s="63"/>
      <c r="DZ335" s="63"/>
      <c r="EA335" s="63"/>
      <c r="EB335" s="63"/>
      <c r="EC335" s="63"/>
      <c r="ED335" s="63"/>
      <c r="EE335" s="63"/>
      <c r="EF335" s="63"/>
      <c r="EG335" s="63"/>
      <c r="EH335" s="63"/>
      <c r="EI335" s="63"/>
      <c r="EJ335" s="63"/>
      <c r="EK335" s="63"/>
      <c r="EL335" s="63"/>
      <c r="EM335" s="63"/>
      <c r="EN335" s="63"/>
      <c r="EO335" s="63"/>
      <c r="EP335" s="63"/>
      <c r="EQ335" s="63"/>
      <c r="ER335" s="63"/>
      <c r="ES335" s="63"/>
      <c r="ET335" s="63"/>
      <c r="EU335" s="63"/>
      <c r="EV335" s="63"/>
      <c r="EW335" s="63"/>
      <c r="EX335" s="63"/>
      <c r="EY335" s="63"/>
      <c r="EZ335" s="63"/>
      <c r="FA335" s="63"/>
      <c r="FB335" s="63"/>
      <c r="FC335" s="63"/>
      <c r="FD335" s="63"/>
      <c r="FE335" s="63"/>
      <c r="FF335" s="63"/>
      <c r="FG335" s="63"/>
      <c r="FH335" s="63"/>
      <c r="FI335" s="63"/>
      <c r="FJ335" s="63"/>
      <c r="FK335" s="63"/>
      <c r="FL335" s="63"/>
      <c r="FM335" s="63"/>
      <c r="FN335" s="63"/>
      <c r="FO335" s="63"/>
      <c r="FP335" s="63"/>
      <c r="FQ335" s="63"/>
      <c r="FR335" s="63"/>
      <c r="FS335" s="63"/>
      <c r="FT335" s="63"/>
      <c r="FU335" s="63"/>
      <c r="FV335" s="63"/>
      <c r="FW335" s="63"/>
      <c r="FX335" s="63"/>
      <c r="FY335" s="63"/>
      <c r="FZ335" s="63"/>
      <c r="GA335" s="63"/>
      <c r="GB335" s="63"/>
      <c r="GC335" s="63"/>
      <c r="GD335" s="63"/>
      <c r="GE335" s="63"/>
      <c r="GF335" s="63"/>
      <c r="GG335" s="63"/>
      <c r="GH335" s="63"/>
      <c r="GI335" s="63"/>
      <c r="GJ335" s="63"/>
      <c r="GK335" s="63"/>
      <c r="GL335" s="63"/>
      <c r="GM335" s="63"/>
      <c r="GN335" s="63"/>
      <c r="GO335" s="63"/>
      <c r="GP335" s="63"/>
      <c r="GQ335" s="63"/>
      <c r="GR335" s="63"/>
      <c r="GS335" s="63"/>
      <c r="GT335" s="63"/>
      <c r="GU335" s="63"/>
      <c r="GV335" s="63"/>
      <c r="GW335" s="63"/>
      <c r="GX335" s="63"/>
      <c r="GY335" s="63"/>
      <c r="GZ335" s="63"/>
      <c r="HA335" s="63"/>
      <c r="HB335" s="63"/>
      <c r="HC335" s="63"/>
      <c r="HD335" s="63"/>
      <c r="HE335" s="63"/>
      <c r="HF335" s="63"/>
      <c r="HG335" s="63"/>
      <c r="HH335" s="63"/>
      <c r="HI335" s="63"/>
      <c r="HJ335" s="63"/>
      <c r="HK335" s="63"/>
      <c r="HL335" s="63"/>
      <c r="HM335" s="63"/>
      <c r="HN335" s="63"/>
      <c r="HO335" s="63"/>
      <c r="HP335" s="63"/>
      <c r="HQ335" s="63"/>
      <c r="HR335" s="63"/>
      <c r="HS335" s="63"/>
      <c r="HT335" s="63"/>
      <c r="HU335" s="63"/>
      <c r="HV335" s="63"/>
      <c r="HW335" s="63"/>
      <c r="HX335" s="63"/>
      <c r="HY335" s="63"/>
      <c r="HZ335" s="63"/>
      <c r="IA335" s="63"/>
      <c r="IB335" s="63"/>
      <c r="IC335" s="63"/>
      <c r="ID335" s="63"/>
      <c r="IE335" s="63"/>
      <c r="IF335" s="63"/>
      <c r="IG335" s="63"/>
      <c r="IH335" s="63"/>
      <c r="II335" s="63"/>
      <c r="IJ335" s="63"/>
      <c r="IK335" s="63"/>
      <c r="IL335" s="63"/>
      <c r="IM335" s="63"/>
      <c r="IN335" s="63"/>
      <c r="IO335" s="63"/>
      <c r="IP335" s="63"/>
      <c r="IQ335" s="63"/>
      <c r="IR335" s="63"/>
      <c r="IS335" s="63"/>
      <c r="IT335" s="63"/>
    </row>
    <row r="336" spans="1:258" s="38" customFormat="1">
      <c r="A336" s="33" t="s">
        <v>72</v>
      </c>
      <c r="B336" s="12" t="s">
        <v>73</v>
      </c>
      <c r="C336" s="33" t="s">
        <v>12</v>
      </c>
      <c r="D336" s="34" t="s">
        <v>545</v>
      </c>
      <c r="E336" s="10" t="s">
        <v>540</v>
      </c>
      <c r="F336" s="33" t="s">
        <v>190</v>
      </c>
      <c r="G336" s="34" t="s">
        <v>367</v>
      </c>
      <c r="H336" s="34" t="s">
        <v>541</v>
      </c>
      <c r="I336" s="35">
        <v>178612.08000000915</v>
      </c>
      <c r="J336" s="35">
        <v>22326.510000001144</v>
      </c>
      <c r="K336" s="92">
        <v>156285.57000000801</v>
      </c>
      <c r="L336" s="35"/>
      <c r="M336" s="36"/>
      <c r="N336" s="36"/>
      <c r="O336" s="36"/>
      <c r="P336" s="36"/>
      <c r="Q336" s="58"/>
      <c r="R336" s="36"/>
      <c r="S336" s="34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  <c r="AQ336" s="63"/>
      <c r="AR336" s="63"/>
      <c r="AS336" s="63"/>
      <c r="AT336" s="63"/>
      <c r="AU336" s="63"/>
      <c r="AV336" s="63"/>
      <c r="AW336" s="63"/>
      <c r="AX336" s="63"/>
      <c r="AY336" s="63"/>
      <c r="AZ336" s="63"/>
      <c r="BA336" s="63"/>
      <c r="BB336" s="63"/>
      <c r="BC336" s="63"/>
      <c r="BD336" s="63"/>
      <c r="BE336" s="63"/>
      <c r="BF336" s="63"/>
      <c r="BG336" s="63"/>
      <c r="BH336" s="63"/>
      <c r="BI336" s="63"/>
      <c r="BJ336" s="63"/>
      <c r="BK336" s="63"/>
      <c r="BL336" s="63"/>
      <c r="BM336" s="63"/>
      <c r="BN336" s="63"/>
      <c r="BO336" s="63"/>
      <c r="BP336" s="63"/>
      <c r="BQ336" s="63"/>
      <c r="BR336" s="63"/>
      <c r="BS336" s="63"/>
      <c r="BT336" s="63"/>
      <c r="BU336" s="63"/>
      <c r="BV336" s="63"/>
      <c r="BW336" s="63"/>
      <c r="BX336" s="63"/>
      <c r="BY336" s="63"/>
      <c r="BZ336" s="63"/>
      <c r="CA336" s="63"/>
      <c r="CB336" s="63"/>
      <c r="CC336" s="63"/>
      <c r="CD336" s="63"/>
      <c r="CE336" s="63"/>
      <c r="CF336" s="63"/>
      <c r="CG336" s="63"/>
      <c r="CH336" s="63"/>
      <c r="CI336" s="63"/>
      <c r="CJ336" s="63"/>
      <c r="CK336" s="63"/>
      <c r="CL336" s="63"/>
      <c r="CM336" s="63"/>
      <c r="CN336" s="63"/>
      <c r="CO336" s="63"/>
      <c r="CP336" s="63"/>
      <c r="CQ336" s="63"/>
      <c r="CR336" s="63"/>
      <c r="CS336" s="63"/>
      <c r="CT336" s="63"/>
      <c r="CU336" s="63"/>
      <c r="CV336" s="63"/>
      <c r="CW336" s="63"/>
      <c r="CX336" s="63"/>
      <c r="CY336" s="63"/>
      <c r="CZ336" s="63"/>
      <c r="DA336" s="63"/>
      <c r="DB336" s="63"/>
      <c r="DC336" s="63"/>
      <c r="DD336" s="63"/>
      <c r="DE336" s="63"/>
      <c r="DF336" s="63"/>
      <c r="DG336" s="63"/>
      <c r="DH336" s="63"/>
      <c r="DI336" s="63"/>
      <c r="DJ336" s="63"/>
      <c r="DK336" s="63"/>
      <c r="DL336" s="63"/>
      <c r="DM336" s="63"/>
      <c r="DN336" s="63"/>
      <c r="DO336" s="63"/>
      <c r="DP336" s="63"/>
      <c r="DQ336" s="63"/>
      <c r="DR336" s="63"/>
      <c r="DS336" s="63"/>
      <c r="DT336" s="63"/>
      <c r="DU336" s="63"/>
      <c r="DV336" s="63"/>
      <c r="DW336" s="63"/>
      <c r="DX336" s="63"/>
      <c r="DY336" s="63"/>
      <c r="DZ336" s="63"/>
      <c r="EA336" s="63"/>
      <c r="EB336" s="63"/>
      <c r="EC336" s="63"/>
      <c r="ED336" s="63"/>
      <c r="EE336" s="63"/>
      <c r="EF336" s="63"/>
      <c r="EG336" s="63"/>
      <c r="EH336" s="63"/>
      <c r="EI336" s="63"/>
      <c r="EJ336" s="63"/>
      <c r="EK336" s="63"/>
      <c r="EL336" s="63"/>
      <c r="EM336" s="63"/>
      <c r="EN336" s="63"/>
      <c r="EO336" s="63"/>
      <c r="EP336" s="63"/>
      <c r="EQ336" s="63"/>
      <c r="ER336" s="63"/>
      <c r="ES336" s="63"/>
      <c r="ET336" s="63"/>
      <c r="EU336" s="63"/>
      <c r="EV336" s="63"/>
      <c r="EW336" s="63"/>
      <c r="EX336" s="63"/>
      <c r="EY336" s="63"/>
      <c r="EZ336" s="63"/>
      <c r="FA336" s="63"/>
      <c r="FB336" s="63"/>
      <c r="FC336" s="63"/>
      <c r="FD336" s="63"/>
      <c r="FE336" s="63"/>
      <c r="FF336" s="63"/>
      <c r="FG336" s="63"/>
      <c r="FH336" s="63"/>
      <c r="FI336" s="63"/>
      <c r="FJ336" s="63"/>
      <c r="FK336" s="63"/>
      <c r="FL336" s="63"/>
      <c r="FM336" s="63"/>
      <c r="FN336" s="63"/>
      <c r="FO336" s="63"/>
      <c r="FP336" s="63"/>
      <c r="FQ336" s="63"/>
      <c r="FR336" s="63"/>
      <c r="FS336" s="63"/>
      <c r="FT336" s="63"/>
      <c r="FU336" s="63"/>
      <c r="FV336" s="63"/>
      <c r="FW336" s="63"/>
      <c r="FX336" s="63"/>
      <c r="FY336" s="63"/>
      <c r="FZ336" s="63"/>
      <c r="GA336" s="63"/>
      <c r="GB336" s="63"/>
      <c r="GC336" s="63"/>
      <c r="GD336" s="63"/>
      <c r="GE336" s="63"/>
      <c r="GF336" s="63"/>
      <c r="GG336" s="63"/>
      <c r="GH336" s="63"/>
      <c r="GI336" s="63"/>
      <c r="GJ336" s="63"/>
      <c r="GK336" s="63"/>
      <c r="GL336" s="63"/>
      <c r="GM336" s="63"/>
      <c r="GN336" s="63"/>
      <c r="GO336" s="63"/>
      <c r="GP336" s="63"/>
      <c r="GQ336" s="63"/>
      <c r="GR336" s="63"/>
      <c r="GS336" s="63"/>
      <c r="GT336" s="63"/>
      <c r="GU336" s="63"/>
      <c r="GV336" s="63"/>
      <c r="GW336" s="63"/>
      <c r="GX336" s="63"/>
      <c r="GY336" s="63"/>
      <c r="GZ336" s="63"/>
      <c r="HA336" s="63"/>
      <c r="HB336" s="63"/>
      <c r="HC336" s="63"/>
      <c r="HD336" s="63"/>
      <c r="HE336" s="63"/>
      <c r="HF336" s="63"/>
      <c r="HG336" s="63"/>
      <c r="HH336" s="63"/>
      <c r="HI336" s="63"/>
      <c r="HJ336" s="63"/>
      <c r="HK336" s="63"/>
      <c r="HL336" s="63"/>
      <c r="HM336" s="63"/>
      <c r="HN336" s="63"/>
      <c r="HO336" s="63"/>
      <c r="HP336" s="63"/>
      <c r="HQ336" s="63"/>
      <c r="HR336" s="63"/>
      <c r="HS336" s="63"/>
      <c r="HT336" s="63"/>
      <c r="HU336" s="63"/>
      <c r="HV336" s="63"/>
      <c r="HW336" s="63"/>
      <c r="HX336" s="63"/>
      <c r="HY336" s="63"/>
      <c r="HZ336" s="63"/>
      <c r="IA336" s="63"/>
      <c r="IB336" s="63"/>
      <c r="IC336" s="63"/>
      <c r="ID336" s="63"/>
      <c r="IE336" s="63"/>
      <c r="IF336" s="63"/>
      <c r="IG336" s="63"/>
      <c r="IH336" s="63"/>
      <c r="II336" s="63"/>
      <c r="IJ336" s="63"/>
      <c r="IK336" s="63"/>
      <c r="IL336" s="63"/>
      <c r="IM336" s="63"/>
      <c r="IN336" s="63"/>
      <c r="IO336" s="63"/>
      <c r="IP336" s="63"/>
      <c r="IQ336" s="63"/>
      <c r="IR336" s="63"/>
      <c r="IS336" s="63"/>
      <c r="IT336" s="63"/>
    </row>
    <row r="337" spans="1:258" s="38" customFormat="1">
      <c r="A337" s="33" t="s">
        <v>72</v>
      </c>
      <c r="B337" s="12" t="s">
        <v>73</v>
      </c>
      <c r="C337" s="33" t="s">
        <v>12</v>
      </c>
      <c r="D337" s="34" t="s">
        <v>554</v>
      </c>
      <c r="E337" s="10" t="s">
        <v>555</v>
      </c>
      <c r="F337" s="33" t="s">
        <v>191</v>
      </c>
      <c r="G337" s="34" t="s">
        <v>53</v>
      </c>
      <c r="H337" s="34" t="s">
        <v>192</v>
      </c>
      <c r="I337" s="35">
        <v>747000</v>
      </c>
      <c r="J337" s="35">
        <v>93375</v>
      </c>
      <c r="K337" s="92">
        <v>653625</v>
      </c>
      <c r="L337" s="35"/>
      <c r="M337" s="36"/>
      <c r="N337" s="36"/>
      <c r="O337" s="36"/>
      <c r="P337" s="36"/>
      <c r="Q337" s="58"/>
      <c r="R337" s="36"/>
      <c r="S337" s="34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  <c r="AQ337" s="63"/>
      <c r="AR337" s="63"/>
      <c r="AS337" s="63"/>
      <c r="AT337" s="63"/>
      <c r="AU337" s="63"/>
      <c r="AV337" s="63"/>
      <c r="AW337" s="63"/>
      <c r="AX337" s="63"/>
      <c r="AY337" s="63"/>
      <c r="AZ337" s="63"/>
      <c r="BA337" s="63"/>
      <c r="BB337" s="63"/>
      <c r="BC337" s="63"/>
      <c r="BD337" s="63"/>
      <c r="BE337" s="63"/>
      <c r="BF337" s="63"/>
      <c r="BG337" s="63"/>
      <c r="BH337" s="63"/>
      <c r="BI337" s="63"/>
      <c r="BJ337" s="63"/>
      <c r="BK337" s="63"/>
      <c r="BL337" s="63"/>
      <c r="BM337" s="63"/>
      <c r="BN337" s="63"/>
      <c r="BO337" s="63"/>
      <c r="BP337" s="63"/>
      <c r="BQ337" s="63"/>
      <c r="BR337" s="63"/>
      <c r="BS337" s="63"/>
      <c r="BT337" s="63"/>
      <c r="BU337" s="63"/>
      <c r="BV337" s="63"/>
      <c r="BW337" s="63"/>
      <c r="BX337" s="63"/>
      <c r="BY337" s="63"/>
      <c r="BZ337" s="63"/>
      <c r="CA337" s="63"/>
      <c r="CB337" s="63"/>
      <c r="CC337" s="63"/>
      <c r="CD337" s="63"/>
      <c r="CE337" s="63"/>
      <c r="CF337" s="63"/>
      <c r="CG337" s="63"/>
      <c r="CH337" s="63"/>
      <c r="CI337" s="63"/>
      <c r="CJ337" s="63"/>
      <c r="CK337" s="63"/>
      <c r="CL337" s="63"/>
      <c r="CM337" s="63"/>
      <c r="CN337" s="63"/>
      <c r="CO337" s="63"/>
      <c r="CP337" s="63"/>
      <c r="CQ337" s="63"/>
      <c r="CR337" s="63"/>
      <c r="CS337" s="63"/>
      <c r="CT337" s="63"/>
      <c r="CU337" s="63"/>
      <c r="CV337" s="63"/>
      <c r="CW337" s="63"/>
      <c r="CX337" s="63"/>
      <c r="CY337" s="63"/>
      <c r="CZ337" s="63"/>
      <c r="DA337" s="63"/>
      <c r="DB337" s="63"/>
      <c r="DC337" s="63"/>
      <c r="DD337" s="63"/>
      <c r="DE337" s="63"/>
      <c r="DF337" s="63"/>
      <c r="DG337" s="63"/>
      <c r="DH337" s="63"/>
      <c r="DI337" s="63"/>
      <c r="DJ337" s="63"/>
      <c r="DK337" s="63"/>
      <c r="DL337" s="63"/>
      <c r="DM337" s="63"/>
      <c r="DN337" s="63"/>
      <c r="DO337" s="63"/>
      <c r="DP337" s="63"/>
      <c r="DQ337" s="63"/>
      <c r="DR337" s="63"/>
      <c r="DS337" s="63"/>
      <c r="DT337" s="63"/>
      <c r="DU337" s="63"/>
      <c r="DV337" s="63"/>
      <c r="DW337" s="63"/>
      <c r="DX337" s="63"/>
      <c r="DY337" s="63"/>
      <c r="DZ337" s="63"/>
      <c r="EA337" s="63"/>
      <c r="EB337" s="63"/>
      <c r="EC337" s="63"/>
      <c r="ED337" s="63"/>
      <c r="EE337" s="63"/>
      <c r="EF337" s="63"/>
      <c r="EG337" s="63"/>
      <c r="EH337" s="63"/>
      <c r="EI337" s="63"/>
      <c r="EJ337" s="63"/>
      <c r="EK337" s="63"/>
      <c r="EL337" s="63"/>
      <c r="EM337" s="63"/>
      <c r="EN337" s="63"/>
      <c r="EO337" s="63"/>
      <c r="EP337" s="63"/>
      <c r="EQ337" s="63"/>
      <c r="ER337" s="63"/>
      <c r="ES337" s="63"/>
      <c r="ET337" s="63"/>
      <c r="EU337" s="63"/>
      <c r="EV337" s="63"/>
      <c r="EW337" s="63"/>
      <c r="EX337" s="63"/>
      <c r="EY337" s="63"/>
      <c r="EZ337" s="63"/>
      <c r="FA337" s="63"/>
      <c r="FB337" s="63"/>
      <c r="FC337" s="63"/>
      <c r="FD337" s="63"/>
      <c r="FE337" s="63"/>
      <c r="FF337" s="63"/>
      <c r="FG337" s="63"/>
      <c r="FH337" s="63"/>
      <c r="FI337" s="63"/>
      <c r="FJ337" s="63"/>
      <c r="FK337" s="63"/>
      <c r="FL337" s="63"/>
      <c r="FM337" s="63"/>
      <c r="FN337" s="63"/>
      <c r="FO337" s="63"/>
      <c r="FP337" s="63"/>
      <c r="FQ337" s="63"/>
      <c r="FR337" s="63"/>
      <c r="FS337" s="63"/>
      <c r="FT337" s="63"/>
      <c r="FU337" s="63"/>
      <c r="FV337" s="63"/>
      <c r="FW337" s="63"/>
      <c r="FX337" s="63"/>
      <c r="FY337" s="63"/>
      <c r="FZ337" s="63"/>
      <c r="GA337" s="63"/>
      <c r="GB337" s="63"/>
      <c r="GC337" s="63"/>
      <c r="GD337" s="63"/>
      <c r="GE337" s="63"/>
      <c r="GF337" s="63"/>
      <c r="GG337" s="63"/>
      <c r="GH337" s="63"/>
      <c r="GI337" s="63"/>
      <c r="GJ337" s="63"/>
      <c r="GK337" s="63"/>
      <c r="GL337" s="63"/>
      <c r="GM337" s="63"/>
      <c r="GN337" s="63"/>
      <c r="GO337" s="63"/>
      <c r="GP337" s="63"/>
      <c r="GQ337" s="63"/>
      <c r="GR337" s="63"/>
      <c r="GS337" s="63"/>
      <c r="GT337" s="63"/>
      <c r="GU337" s="63"/>
      <c r="GV337" s="63"/>
      <c r="GW337" s="63"/>
      <c r="GX337" s="63"/>
      <c r="GY337" s="63"/>
      <c r="GZ337" s="63"/>
      <c r="HA337" s="63"/>
      <c r="HB337" s="63"/>
      <c r="HC337" s="63"/>
      <c r="HD337" s="63"/>
      <c r="HE337" s="63"/>
      <c r="HF337" s="63"/>
      <c r="HG337" s="63"/>
      <c r="HH337" s="63"/>
      <c r="HI337" s="63"/>
      <c r="HJ337" s="63"/>
      <c r="HK337" s="63"/>
      <c r="HL337" s="63"/>
      <c r="HM337" s="63"/>
      <c r="HN337" s="63"/>
      <c r="HO337" s="63"/>
      <c r="HP337" s="63"/>
      <c r="HQ337" s="63"/>
      <c r="HR337" s="63"/>
      <c r="HS337" s="63"/>
      <c r="HT337" s="63"/>
      <c r="HU337" s="63"/>
      <c r="HV337" s="63"/>
      <c r="HW337" s="63"/>
      <c r="HX337" s="63"/>
      <c r="HY337" s="63"/>
      <c r="HZ337" s="63"/>
      <c r="IA337" s="63"/>
      <c r="IB337" s="63"/>
      <c r="IC337" s="63"/>
      <c r="ID337" s="63"/>
      <c r="IE337" s="63"/>
      <c r="IF337" s="63"/>
      <c r="IG337" s="63"/>
      <c r="IH337" s="63"/>
      <c r="II337" s="63"/>
      <c r="IJ337" s="63"/>
      <c r="IK337" s="63"/>
      <c r="IL337" s="63"/>
      <c r="IM337" s="63"/>
      <c r="IN337" s="63"/>
      <c r="IO337" s="63"/>
      <c r="IP337" s="63"/>
      <c r="IQ337" s="63"/>
      <c r="IR337" s="63"/>
      <c r="IS337" s="63"/>
      <c r="IT337" s="63"/>
    </row>
    <row r="338" spans="1:258" s="38" customFormat="1">
      <c r="A338" s="12" t="s">
        <v>72</v>
      </c>
      <c r="B338" s="12" t="s">
        <v>73</v>
      </c>
      <c r="C338" s="22" t="s">
        <v>16</v>
      </c>
      <c r="D338" s="11" t="s">
        <v>809</v>
      </c>
      <c r="E338" s="11" t="s">
        <v>810</v>
      </c>
      <c r="F338" s="22" t="s">
        <v>235</v>
      </c>
      <c r="G338" s="22" t="s">
        <v>236</v>
      </c>
      <c r="H338" s="11" t="s">
        <v>811</v>
      </c>
      <c r="I338" s="18">
        <v>9798.35</v>
      </c>
      <c r="J338" s="18">
        <v>1959.67</v>
      </c>
      <c r="K338" s="97">
        <v>7838.68</v>
      </c>
      <c r="L338" s="1"/>
      <c r="M338" s="1"/>
      <c r="N338" s="1"/>
      <c r="O338" s="1"/>
      <c r="P338" s="49"/>
      <c r="Q338" s="1"/>
      <c r="R338" s="1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  <c r="EK338" s="34"/>
      <c r="EL338" s="34"/>
      <c r="EM338" s="34"/>
      <c r="EN338" s="34"/>
      <c r="EO338" s="34"/>
      <c r="EP338" s="34"/>
      <c r="EQ338" s="34"/>
      <c r="ER338" s="34"/>
      <c r="ES338" s="34"/>
      <c r="ET338" s="34"/>
      <c r="EU338" s="34"/>
      <c r="EV338" s="34"/>
      <c r="EW338" s="34"/>
      <c r="EX338" s="34"/>
      <c r="EY338" s="34"/>
      <c r="EZ338" s="34"/>
      <c r="FA338" s="34"/>
      <c r="FB338" s="34"/>
      <c r="FC338" s="34"/>
      <c r="FD338" s="34"/>
      <c r="FE338" s="34"/>
      <c r="FF338" s="34"/>
      <c r="FG338" s="34"/>
      <c r="FH338" s="34"/>
      <c r="FI338" s="34"/>
      <c r="FJ338" s="34"/>
      <c r="FK338" s="34"/>
      <c r="FL338" s="34"/>
      <c r="FM338" s="34"/>
      <c r="FN338" s="34"/>
      <c r="FO338" s="34"/>
      <c r="FP338" s="34"/>
      <c r="FQ338" s="34"/>
      <c r="FR338" s="34"/>
      <c r="FS338" s="34"/>
      <c r="FT338" s="34"/>
      <c r="FU338" s="34"/>
      <c r="FV338" s="34"/>
      <c r="FW338" s="34"/>
      <c r="FX338" s="34"/>
      <c r="FY338" s="34"/>
      <c r="FZ338" s="34"/>
      <c r="GA338" s="34"/>
      <c r="GB338" s="34"/>
      <c r="GC338" s="34"/>
      <c r="GD338" s="34"/>
      <c r="GE338" s="34"/>
      <c r="GF338" s="34"/>
      <c r="GG338" s="34"/>
      <c r="GH338" s="34"/>
      <c r="GI338" s="34"/>
      <c r="GJ338" s="34"/>
      <c r="GK338" s="34"/>
      <c r="GL338" s="34"/>
      <c r="GM338" s="34"/>
      <c r="GN338" s="34"/>
      <c r="GO338" s="34"/>
      <c r="GP338" s="34"/>
      <c r="GQ338" s="34"/>
      <c r="GR338" s="34"/>
      <c r="GS338" s="34"/>
      <c r="GT338" s="34"/>
      <c r="GU338" s="34"/>
      <c r="GV338" s="34"/>
      <c r="GW338" s="34"/>
      <c r="GX338" s="34"/>
      <c r="GY338" s="34"/>
      <c r="GZ338" s="34"/>
      <c r="HA338" s="34"/>
      <c r="HB338" s="34"/>
      <c r="HC338" s="34"/>
      <c r="HD338" s="34"/>
      <c r="HE338" s="34"/>
      <c r="HF338" s="34"/>
      <c r="HG338" s="34"/>
      <c r="HH338" s="34"/>
      <c r="HI338" s="34"/>
      <c r="HJ338" s="34"/>
      <c r="HK338" s="34"/>
      <c r="HL338" s="34"/>
      <c r="HM338" s="34"/>
      <c r="HN338" s="34"/>
      <c r="HO338" s="34"/>
      <c r="HP338" s="34"/>
      <c r="HQ338" s="34"/>
      <c r="HR338" s="34"/>
      <c r="HS338" s="34"/>
      <c r="HT338" s="34"/>
      <c r="HU338" s="34"/>
      <c r="HV338" s="34"/>
      <c r="HW338" s="34"/>
      <c r="HX338" s="34"/>
      <c r="HY338" s="34"/>
      <c r="HZ338" s="34"/>
      <c r="IA338" s="34"/>
      <c r="IB338" s="34"/>
      <c r="IC338" s="34"/>
      <c r="ID338" s="34"/>
      <c r="IE338" s="34"/>
      <c r="IF338" s="34"/>
      <c r="IG338" s="34"/>
      <c r="IH338" s="34"/>
      <c r="II338" s="34"/>
      <c r="IJ338" s="34"/>
      <c r="IK338" s="34"/>
      <c r="IL338" s="34"/>
      <c r="IM338" s="34"/>
      <c r="IN338" s="34"/>
      <c r="IO338" s="34"/>
      <c r="IP338" s="34"/>
      <c r="IQ338" s="34"/>
      <c r="IR338" s="34"/>
      <c r="IS338" s="34"/>
      <c r="IT338" s="34"/>
    </row>
    <row r="339" spans="1:258" s="52" customFormat="1">
      <c r="A339" s="12" t="s">
        <v>72</v>
      </c>
      <c r="B339" s="12" t="s">
        <v>73</v>
      </c>
      <c r="C339" s="22" t="s">
        <v>414</v>
      </c>
      <c r="D339" s="11" t="s">
        <v>812</v>
      </c>
      <c r="E339" s="11" t="s">
        <v>810</v>
      </c>
      <c r="F339" s="11" t="s">
        <v>400</v>
      </c>
      <c r="G339" s="11" t="s">
        <v>141</v>
      </c>
      <c r="H339" s="11" t="s">
        <v>811</v>
      </c>
      <c r="I339" s="18">
        <v>45369.63</v>
      </c>
      <c r="J339" s="18">
        <v>9073.9259999999995</v>
      </c>
      <c r="K339" s="97">
        <v>36295.703999999998</v>
      </c>
      <c r="L339" s="1"/>
      <c r="M339" s="1"/>
      <c r="N339" s="1"/>
      <c r="O339" s="1"/>
      <c r="P339" s="49"/>
      <c r="Q339" s="1"/>
      <c r="R339" s="1"/>
      <c r="S339" s="75"/>
      <c r="T339" s="75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  <c r="BV339" s="38"/>
      <c r="BW339" s="38"/>
      <c r="BX339" s="38"/>
      <c r="BY339" s="38"/>
      <c r="BZ339" s="38"/>
      <c r="CA339" s="38"/>
      <c r="CB339" s="38"/>
      <c r="CC339" s="38"/>
      <c r="CD339" s="38"/>
      <c r="CE339" s="38"/>
      <c r="CF339" s="38"/>
      <c r="CG339" s="38"/>
      <c r="CH339" s="38"/>
      <c r="CI339" s="38"/>
      <c r="CJ339" s="38"/>
      <c r="CK339" s="38"/>
      <c r="CL339" s="38"/>
      <c r="CM339" s="38"/>
      <c r="CN339" s="38"/>
      <c r="CO339" s="38"/>
      <c r="CP339" s="38"/>
      <c r="CQ339" s="38"/>
      <c r="CR339" s="38"/>
      <c r="CS339" s="38"/>
      <c r="CT339" s="38"/>
      <c r="CU339" s="38"/>
      <c r="CV339" s="38"/>
      <c r="CW339" s="38"/>
      <c r="CX339" s="38"/>
      <c r="CY339" s="38"/>
      <c r="CZ339" s="38"/>
      <c r="DA339" s="38"/>
      <c r="DB339" s="38"/>
      <c r="DC339" s="38"/>
      <c r="DD339" s="38"/>
      <c r="DE339" s="38"/>
      <c r="DF339" s="38"/>
      <c r="DG339" s="38"/>
      <c r="DH339" s="38"/>
      <c r="DI339" s="38"/>
      <c r="DJ339" s="38"/>
      <c r="DK339" s="38"/>
      <c r="DL339" s="38"/>
      <c r="DM339" s="38"/>
      <c r="DN339" s="38"/>
      <c r="DO339" s="38"/>
      <c r="DP339" s="38"/>
      <c r="DQ339" s="38"/>
      <c r="DR339" s="38"/>
      <c r="DS339" s="38"/>
      <c r="DT339" s="38"/>
      <c r="DU339" s="38"/>
      <c r="DV339" s="38"/>
      <c r="DW339" s="38"/>
      <c r="DX339" s="38"/>
      <c r="DY339" s="38"/>
      <c r="DZ339" s="38"/>
      <c r="EA339" s="38"/>
      <c r="EB339" s="38"/>
      <c r="EC339" s="38"/>
      <c r="ED339" s="38"/>
      <c r="EE339" s="38"/>
      <c r="EF339" s="38"/>
      <c r="EG339" s="38"/>
      <c r="EH339" s="38"/>
      <c r="EI339" s="38"/>
      <c r="EJ339" s="38"/>
      <c r="EK339" s="38"/>
      <c r="EL339" s="38"/>
      <c r="EM339" s="38"/>
      <c r="EN339" s="38"/>
      <c r="EO339" s="38"/>
      <c r="EP339" s="38"/>
      <c r="EQ339" s="38"/>
      <c r="ER339" s="38"/>
      <c r="ES339" s="38"/>
      <c r="ET339" s="38"/>
      <c r="EU339" s="38"/>
      <c r="EV339" s="38"/>
      <c r="EW339" s="38"/>
      <c r="EX339" s="38"/>
      <c r="EY339" s="38"/>
      <c r="EZ339" s="38"/>
      <c r="FA339" s="38"/>
      <c r="FB339" s="38"/>
      <c r="FC339" s="38"/>
      <c r="FD339" s="38"/>
      <c r="FE339" s="38"/>
      <c r="FF339" s="38"/>
      <c r="FG339" s="38"/>
      <c r="FH339" s="38"/>
      <c r="FI339" s="38"/>
      <c r="FJ339" s="38"/>
      <c r="FK339" s="38"/>
      <c r="FL339" s="38"/>
      <c r="FM339" s="38"/>
      <c r="FN339" s="38"/>
      <c r="FO339" s="38"/>
      <c r="FP339" s="38"/>
      <c r="FQ339" s="38"/>
      <c r="FR339" s="38"/>
      <c r="FS339" s="38"/>
      <c r="FT339" s="38"/>
      <c r="FU339" s="38"/>
      <c r="FV339" s="38"/>
      <c r="FW339" s="38"/>
      <c r="FX339" s="38"/>
      <c r="FY339" s="38"/>
      <c r="FZ339" s="38"/>
      <c r="GA339" s="38"/>
      <c r="GB339" s="38"/>
      <c r="GC339" s="38"/>
      <c r="GD339" s="38"/>
      <c r="GE339" s="38"/>
      <c r="GF339" s="38"/>
      <c r="GG339" s="38"/>
      <c r="GH339" s="38"/>
      <c r="GI339" s="38"/>
      <c r="GJ339" s="38"/>
      <c r="GK339" s="38"/>
      <c r="GL339" s="38"/>
      <c r="GM339" s="38"/>
      <c r="GN339" s="38"/>
      <c r="GO339" s="38"/>
      <c r="GP339" s="38"/>
      <c r="GQ339" s="38"/>
      <c r="GR339" s="38"/>
      <c r="GS339" s="38"/>
      <c r="GT339" s="38"/>
      <c r="GU339" s="38"/>
      <c r="GV339" s="38"/>
      <c r="GW339" s="38"/>
      <c r="GX339" s="38"/>
      <c r="GY339" s="38"/>
      <c r="GZ339" s="38"/>
      <c r="HA339" s="38"/>
      <c r="HB339" s="38"/>
      <c r="HC339" s="38"/>
      <c r="HD339" s="38"/>
      <c r="HE339" s="38"/>
      <c r="HF339" s="38"/>
      <c r="HG339" s="38"/>
      <c r="HH339" s="38"/>
      <c r="HI339" s="38"/>
      <c r="HJ339" s="38"/>
      <c r="HK339" s="38"/>
      <c r="HL339" s="38"/>
      <c r="HM339" s="38"/>
      <c r="HN339" s="38"/>
      <c r="HO339" s="38"/>
      <c r="HP339" s="38"/>
      <c r="HQ339" s="38"/>
      <c r="HR339" s="38"/>
      <c r="HS339" s="38"/>
      <c r="HT339" s="38"/>
      <c r="HU339" s="38"/>
      <c r="HV339" s="38"/>
      <c r="HW339" s="38"/>
      <c r="HX339" s="38"/>
      <c r="HY339" s="38"/>
      <c r="HZ339" s="38"/>
      <c r="IA339" s="38"/>
      <c r="IB339" s="38"/>
      <c r="IC339" s="38"/>
      <c r="ID339" s="38"/>
      <c r="IE339" s="38"/>
      <c r="IF339" s="38"/>
      <c r="IG339" s="38"/>
      <c r="IH339" s="38"/>
      <c r="II339" s="38"/>
      <c r="IJ339" s="38"/>
      <c r="IK339" s="38"/>
      <c r="IL339" s="38"/>
      <c r="IM339" s="38"/>
      <c r="IN339" s="38"/>
      <c r="IO339" s="38"/>
      <c r="IP339" s="38"/>
      <c r="IQ339" s="38"/>
      <c r="IR339" s="38"/>
      <c r="IS339" s="38"/>
      <c r="IT339" s="38"/>
      <c r="IU339" s="38"/>
      <c r="IV339" s="38"/>
      <c r="IW339" s="38"/>
      <c r="IX339" s="38"/>
    </row>
    <row r="340" spans="1:258" s="52" customFormat="1">
      <c r="A340" s="12" t="s">
        <v>72</v>
      </c>
      <c r="B340" s="12" t="s">
        <v>73</v>
      </c>
      <c r="C340" s="22" t="s">
        <v>9</v>
      </c>
      <c r="D340" s="11" t="s">
        <v>813</v>
      </c>
      <c r="E340" s="11" t="s">
        <v>810</v>
      </c>
      <c r="F340" s="11" t="s">
        <v>237</v>
      </c>
      <c r="G340" s="11" t="s">
        <v>221</v>
      </c>
      <c r="H340" s="11" t="s">
        <v>811</v>
      </c>
      <c r="I340" s="18">
        <v>33076</v>
      </c>
      <c r="J340" s="18">
        <v>6615.2</v>
      </c>
      <c r="K340" s="97">
        <v>26460.799999999999</v>
      </c>
      <c r="L340" s="1"/>
      <c r="M340" s="1"/>
      <c r="N340" s="1"/>
      <c r="O340" s="1"/>
      <c r="P340" s="49"/>
      <c r="Q340" s="1"/>
      <c r="R340" s="1"/>
      <c r="S340" s="38"/>
      <c r="T340" s="38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  <c r="EK340" s="34"/>
      <c r="EL340" s="34"/>
      <c r="EM340" s="34"/>
      <c r="EN340" s="34"/>
      <c r="EO340" s="34"/>
      <c r="EP340" s="34"/>
      <c r="EQ340" s="34"/>
      <c r="ER340" s="34"/>
      <c r="ES340" s="34"/>
      <c r="ET340" s="34"/>
      <c r="EU340" s="34"/>
      <c r="EV340" s="34"/>
      <c r="EW340" s="34"/>
      <c r="EX340" s="34"/>
      <c r="EY340" s="34"/>
      <c r="EZ340" s="34"/>
      <c r="FA340" s="34"/>
      <c r="FB340" s="34"/>
      <c r="FC340" s="34"/>
      <c r="FD340" s="34"/>
      <c r="FE340" s="34"/>
      <c r="FF340" s="34"/>
      <c r="FG340" s="34"/>
      <c r="FH340" s="34"/>
      <c r="FI340" s="34"/>
      <c r="FJ340" s="34"/>
      <c r="FK340" s="34"/>
      <c r="FL340" s="34"/>
      <c r="FM340" s="34"/>
      <c r="FN340" s="34"/>
      <c r="FO340" s="34"/>
      <c r="FP340" s="34"/>
      <c r="FQ340" s="34"/>
      <c r="FR340" s="34"/>
      <c r="FS340" s="34"/>
      <c r="FT340" s="34"/>
      <c r="FU340" s="34"/>
      <c r="FV340" s="34"/>
      <c r="FW340" s="34"/>
      <c r="FX340" s="34"/>
      <c r="FY340" s="34"/>
      <c r="FZ340" s="34"/>
      <c r="GA340" s="34"/>
      <c r="GB340" s="34"/>
      <c r="GC340" s="34"/>
      <c r="GD340" s="34"/>
      <c r="GE340" s="34"/>
      <c r="GF340" s="34"/>
      <c r="GG340" s="34"/>
      <c r="GH340" s="34"/>
      <c r="GI340" s="34"/>
      <c r="GJ340" s="34"/>
      <c r="GK340" s="34"/>
      <c r="GL340" s="34"/>
      <c r="GM340" s="34"/>
      <c r="GN340" s="34"/>
      <c r="GO340" s="34"/>
      <c r="GP340" s="34"/>
      <c r="GQ340" s="34"/>
      <c r="GR340" s="34"/>
      <c r="GS340" s="34"/>
      <c r="GT340" s="34"/>
      <c r="GU340" s="34"/>
      <c r="GV340" s="34"/>
      <c r="GW340" s="34"/>
      <c r="GX340" s="34"/>
      <c r="GY340" s="34"/>
      <c r="GZ340" s="34"/>
      <c r="HA340" s="34"/>
      <c r="HB340" s="34"/>
      <c r="HC340" s="34"/>
      <c r="HD340" s="34"/>
      <c r="HE340" s="34"/>
      <c r="HF340" s="34"/>
      <c r="HG340" s="34"/>
      <c r="HH340" s="34"/>
      <c r="HI340" s="34"/>
      <c r="HJ340" s="34"/>
      <c r="HK340" s="34"/>
      <c r="HL340" s="34"/>
      <c r="HM340" s="34"/>
      <c r="HN340" s="34"/>
      <c r="HO340" s="34"/>
      <c r="HP340" s="34"/>
      <c r="HQ340" s="34"/>
      <c r="HR340" s="34"/>
      <c r="HS340" s="34"/>
      <c r="HT340" s="34"/>
      <c r="HU340" s="34"/>
      <c r="HV340" s="34"/>
      <c r="HW340" s="34"/>
      <c r="HX340" s="34"/>
      <c r="HY340" s="34"/>
      <c r="HZ340" s="34"/>
      <c r="IA340" s="34"/>
      <c r="IB340" s="34"/>
      <c r="IC340" s="34"/>
      <c r="ID340" s="34"/>
      <c r="IE340" s="34"/>
      <c r="IF340" s="34"/>
      <c r="IG340" s="34"/>
      <c r="IH340" s="34"/>
      <c r="II340" s="34"/>
      <c r="IJ340" s="34"/>
      <c r="IK340" s="34"/>
      <c r="IL340" s="34"/>
      <c r="IM340" s="34"/>
      <c r="IN340" s="34"/>
      <c r="IO340" s="34"/>
      <c r="IP340" s="34"/>
      <c r="IQ340" s="34"/>
      <c r="IR340" s="34"/>
      <c r="IS340" s="34"/>
      <c r="IT340" s="34"/>
      <c r="IU340" s="38"/>
      <c r="IV340" s="38"/>
      <c r="IW340" s="38"/>
      <c r="IX340" s="38"/>
    </row>
    <row r="341" spans="1:258" s="38" customFormat="1">
      <c r="A341" s="3" t="s">
        <v>72</v>
      </c>
      <c r="B341" s="3" t="s">
        <v>73</v>
      </c>
      <c r="C341" s="5" t="s">
        <v>12</v>
      </c>
      <c r="D341" s="3" t="s">
        <v>1889</v>
      </c>
      <c r="E341" s="3" t="s">
        <v>1890</v>
      </c>
      <c r="F341" s="3" t="s">
        <v>1891</v>
      </c>
      <c r="G341" s="3" t="s">
        <v>1606</v>
      </c>
      <c r="H341" s="3" t="s">
        <v>192</v>
      </c>
      <c r="I341" s="2">
        <v>208200</v>
      </c>
      <c r="J341" s="2">
        <v>26025</v>
      </c>
      <c r="K341" s="93">
        <v>182175</v>
      </c>
      <c r="L341" s="2"/>
      <c r="M341" s="2"/>
      <c r="N341" s="2"/>
      <c r="O341" s="2"/>
      <c r="P341" s="2"/>
      <c r="Q341" s="2"/>
      <c r="R341" s="2"/>
    </row>
    <row r="342" spans="1:258" s="38" customFormat="1">
      <c r="A342" s="3" t="s">
        <v>72</v>
      </c>
      <c r="B342" s="3" t="s">
        <v>73</v>
      </c>
      <c r="C342" s="5" t="s">
        <v>12</v>
      </c>
      <c r="D342" s="3" t="s">
        <v>1892</v>
      </c>
      <c r="E342" s="3" t="s">
        <v>1893</v>
      </c>
      <c r="F342" s="3" t="s">
        <v>115</v>
      </c>
      <c r="G342" s="3" t="s">
        <v>1465</v>
      </c>
      <c r="H342" s="3" t="s">
        <v>1894</v>
      </c>
      <c r="I342" s="2">
        <f>1732942.73/0.8</f>
        <v>2166178.4124999996</v>
      </c>
      <c r="J342" s="2">
        <f>I342*0.2</f>
        <v>433235.68249999994</v>
      </c>
      <c r="K342" s="93">
        <f>I342-J342</f>
        <v>1732942.7299999997</v>
      </c>
      <c r="L342" s="2"/>
      <c r="M342" s="2"/>
      <c r="N342" s="2"/>
      <c r="O342" s="2"/>
      <c r="P342" s="2"/>
      <c r="Q342" s="2"/>
      <c r="R342" s="2"/>
    </row>
    <row r="343" spans="1:258" s="38" customFormat="1">
      <c r="A343" s="3" t="s">
        <v>72</v>
      </c>
      <c r="B343" s="3" t="s">
        <v>73</v>
      </c>
      <c r="C343" s="87">
        <v>40385</v>
      </c>
      <c r="D343" s="3" t="s">
        <v>1895</v>
      </c>
      <c r="E343" s="3" t="s">
        <v>1896</v>
      </c>
      <c r="F343" s="3" t="s">
        <v>1897</v>
      </c>
      <c r="G343" s="3" t="s">
        <v>1898</v>
      </c>
      <c r="H343" s="3" t="s">
        <v>1899</v>
      </c>
      <c r="I343" s="2">
        <v>324228.0228571429</v>
      </c>
      <c r="J343" s="2">
        <v>40528.502857142863</v>
      </c>
      <c r="K343" s="93">
        <v>283699.52</v>
      </c>
      <c r="L343" s="2"/>
      <c r="M343" s="2"/>
      <c r="N343" s="2"/>
      <c r="O343" s="2"/>
      <c r="P343" s="2"/>
      <c r="Q343" s="2"/>
      <c r="R343" s="2"/>
    </row>
    <row r="344" spans="1:258" s="38" customFormat="1">
      <c r="A344" s="3" t="s">
        <v>72</v>
      </c>
      <c r="B344" s="3" t="s">
        <v>73</v>
      </c>
      <c r="C344" s="5" t="s">
        <v>1606</v>
      </c>
      <c r="D344" s="3" t="s">
        <v>1900</v>
      </c>
      <c r="E344" s="3" t="s">
        <v>1896</v>
      </c>
      <c r="F344" s="3" t="s">
        <v>1897</v>
      </c>
      <c r="G344" s="3" t="s">
        <v>1898</v>
      </c>
      <c r="H344" s="3" t="s">
        <v>1899</v>
      </c>
      <c r="I344" s="2">
        <v>172634.65142857144</v>
      </c>
      <c r="J344" s="2">
        <v>21579.33142857143</v>
      </c>
      <c r="K344" s="93">
        <v>151055.32</v>
      </c>
      <c r="L344" s="2"/>
      <c r="M344" s="2"/>
      <c r="N344" s="2"/>
      <c r="O344" s="2"/>
      <c r="P344" s="2"/>
      <c r="Q344" s="2"/>
      <c r="R344" s="2"/>
    </row>
    <row r="345" spans="1:258" s="38" customFormat="1">
      <c r="A345" s="51" t="s">
        <v>72</v>
      </c>
      <c r="B345" s="38" t="s">
        <v>73</v>
      </c>
      <c r="C345" s="51" t="s">
        <v>423</v>
      </c>
      <c r="D345" s="38" t="s">
        <v>3878</v>
      </c>
      <c r="E345" s="38" t="s">
        <v>3879</v>
      </c>
      <c r="F345" s="38" t="s">
        <v>3880</v>
      </c>
      <c r="G345" s="38" t="s">
        <v>2771</v>
      </c>
      <c r="H345" s="38" t="s">
        <v>3881</v>
      </c>
      <c r="I345" s="4">
        <v>571005.74</v>
      </c>
      <c r="J345" s="4">
        <v>114201.148</v>
      </c>
      <c r="K345" s="99">
        <v>456804.592</v>
      </c>
      <c r="L345" s="4"/>
      <c r="M345" s="4"/>
      <c r="N345" s="4"/>
      <c r="O345" s="4"/>
      <c r="P345" s="4"/>
      <c r="Q345" s="4"/>
      <c r="R345" s="4"/>
    </row>
    <row r="346" spans="1:258" s="38" customFormat="1">
      <c r="A346" s="51" t="s">
        <v>72</v>
      </c>
      <c r="B346" s="38" t="s">
        <v>73</v>
      </c>
      <c r="C346" s="51" t="s">
        <v>14</v>
      </c>
      <c r="D346" s="38" t="s">
        <v>3882</v>
      </c>
      <c r="E346" s="38" t="s">
        <v>3883</v>
      </c>
      <c r="F346" s="38" t="s">
        <v>3620</v>
      </c>
      <c r="G346" s="38" t="s">
        <v>3621</v>
      </c>
      <c r="H346" s="38" t="s">
        <v>3884</v>
      </c>
      <c r="I346" s="4">
        <v>105126.31</v>
      </c>
      <c r="J346" s="4">
        <v>21025.260000000002</v>
      </c>
      <c r="K346" s="99">
        <v>84101.049999999988</v>
      </c>
      <c r="L346" s="4"/>
      <c r="M346" s="4"/>
      <c r="N346" s="4"/>
      <c r="O346" s="4"/>
      <c r="P346" s="4"/>
      <c r="Q346" s="4"/>
      <c r="R346" s="4"/>
    </row>
    <row r="347" spans="1:258" s="38" customFormat="1">
      <c r="A347" s="51" t="s">
        <v>72</v>
      </c>
      <c r="B347" s="38" t="s">
        <v>73</v>
      </c>
      <c r="C347" s="51" t="s">
        <v>14</v>
      </c>
      <c r="D347" s="38" t="s">
        <v>3885</v>
      </c>
      <c r="E347" s="38" t="s">
        <v>3886</v>
      </c>
      <c r="F347" s="38" t="s">
        <v>298</v>
      </c>
      <c r="G347" s="38" t="s">
        <v>3887</v>
      </c>
      <c r="H347" s="38" t="s">
        <v>3884</v>
      </c>
      <c r="I347" s="4">
        <v>479197.73749999999</v>
      </c>
      <c r="J347" s="4">
        <v>95839.547500000001</v>
      </c>
      <c r="K347" s="99">
        <v>383358.19</v>
      </c>
      <c r="L347" s="4"/>
      <c r="M347" s="4"/>
      <c r="N347" s="4"/>
      <c r="O347" s="4"/>
      <c r="P347" s="4"/>
      <c r="Q347" s="4"/>
      <c r="R347" s="4"/>
    </row>
    <row r="348" spans="1:258" s="38" customFormat="1">
      <c r="A348" s="51" t="s">
        <v>72</v>
      </c>
      <c r="B348" s="38" t="s">
        <v>73</v>
      </c>
      <c r="C348" s="51" t="s">
        <v>14</v>
      </c>
      <c r="D348" s="38" t="s">
        <v>3888</v>
      </c>
      <c r="E348" s="38" t="s">
        <v>3886</v>
      </c>
      <c r="F348" s="38" t="s">
        <v>3889</v>
      </c>
      <c r="G348" s="38" t="s">
        <v>3890</v>
      </c>
      <c r="H348" s="38" t="s">
        <v>3884</v>
      </c>
      <c r="I348" s="4">
        <v>190076.12499999997</v>
      </c>
      <c r="J348" s="4">
        <v>38015.224999999999</v>
      </c>
      <c r="K348" s="99">
        <v>152060.89999999997</v>
      </c>
      <c r="L348" s="4"/>
      <c r="M348" s="4"/>
      <c r="N348" s="4"/>
      <c r="O348" s="4"/>
      <c r="P348" s="4"/>
      <c r="Q348" s="4"/>
      <c r="R348" s="4"/>
    </row>
    <row r="349" spans="1:258" s="38" customFormat="1">
      <c r="A349" s="51" t="s">
        <v>72</v>
      </c>
      <c r="B349" s="38" t="s">
        <v>73</v>
      </c>
      <c r="C349" s="51" t="s">
        <v>14</v>
      </c>
      <c r="D349" s="38" t="s">
        <v>3891</v>
      </c>
      <c r="E349" s="38" t="s">
        <v>3886</v>
      </c>
      <c r="F349" s="38" t="s">
        <v>3889</v>
      </c>
      <c r="G349" s="38" t="s">
        <v>3887</v>
      </c>
      <c r="H349" s="38" t="s">
        <v>3884</v>
      </c>
      <c r="I349" s="4">
        <v>394516.24</v>
      </c>
      <c r="J349" s="4">
        <v>78903.25</v>
      </c>
      <c r="K349" s="99">
        <v>315612.99</v>
      </c>
      <c r="L349" s="4"/>
      <c r="M349" s="4"/>
      <c r="N349" s="4"/>
      <c r="O349" s="4"/>
      <c r="P349" s="4"/>
      <c r="Q349" s="4"/>
      <c r="R349" s="4"/>
    </row>
    <row r="350" spans="1:258" s="38" customFormat="1">
      <c r="A350" s="51" t="s">
        <v>72</v>
      </c>
      <c r="B350" s="38" t="s">
        <v>73</v>
      </c>
      <c r="C350" s="51" t="s">
        <v>14</v>
      </c>
      <c r="D350" s="38" t="s">
        <v>3892</v>
      </c>
      <c r="E350" s="38" t="s">
        <v>3893</v>
      </c>
      <c r="F350" s="38" t="s">
        <v>3889</v>
      </c>
      <c r="G350" s="38" t="s">
        <v>3887</v>
      </c>
      <c r="H350" s="38" t="s">
        <v>3894</v>
      </c>
      <c r="I350" s="4">
        <f>+K350/0.8</f>
        <v>402293.06499999994</v>
      </c>
      <c r="J350" s="4">
        <f>+I350-K350</f>
        <v>80458.612999999954</v>
      </c>
      <c r="K350" s="99">
        <f>175165.112+146669.34</f>
        <v>321834.45199999999</v>
      </c>
      <c r="L350" s="4"/>
      <c r="M350" s="4"/>
      <c r="N350" s="4"/>
      <c r="O350" s="4"/>
      <c r="P350" s="4"/>
      <c r="Q350" s="4"/>
      <c r="R350" s="4"/>
    </row>
    <row r="351" spans="1:258" s="38" customFormat="1">
      <c r="A351" s="51" t="s">
        <v>72</v>
      </c>
      <c r="B351" s="38" t="s">
        <v>73</v>
      </c>
      <c r="C351" s="51" t="s">
        <v>12</v>
      </c>
      <c r="D351" s="38" t="s">
        <v>3895</v>
      </c>
      <c r="E351" s="38" t="s">
        <v>3886</v>
      </c>
      <c r="F351" s="38" t="s">
        <v>3213</v>
      </c>
      <c r="G351" s="38" t="s">
        <v>1804</v>
      </c>
      <c r="H351" s="38" t="s">
        <v>3884</v>
      </c>
      <c r="I351" s="4">
        <v>595866.15</v>
      </c>
      <c r="J351" s="4">
        <v>119173.23</v>
      </c>
      <c r="K351" s="99">
        <v>476692.92000000004</v>
      </c>
      <c r="L351" s="4"/>
      <c r="M351" s="4"/>
      <c r="N351" s="4"/>
      <c r="O351" s="4"/>
      <c r="P351" s="4"/>
      <c r="Q351" s="4"/>
      <c r="R351" s="4"/>
    </row>
    <row r="352" spans="1:258" s="38" customFormat="1">
      <c r="A352" s="51" t="s">
        <v>72</v>
      </c>
      <c r="B352" s="38" t="s">
        <v>73</v>
      </c>
      <c r="C352" s="51" t="s">
        <v>12</v>
      </c>
      <c r="D352" s="38" t="s">
        <v>3896</v>
      </c>
      <c r="E352" s="38" t="s">
        <v>3886</v>
      </c>
      <c r="F352" s="38" t="s">
        <v>3887</v>
      </c>
      <c r="G352" s="38" t="s">
        <v>3887</v>
      </c>
      <c r="H352" s="38" t="s">
        <v>3884</v>
      </c>
      <c r="I352" s="4">
        <v>675834.9</v>
      </c>
      <c r="J352" s="4">
        <v>135166.98000000001</v>
      </c>
      <c r="K352" s="99">
        <v>540667.92000000004</v>
      </c>
      <c r="L352" s="4"/>
      <c r="M352" s="4"/>
      <c r="N352" s="4"/>
      <c r="O352" s="4"/>
      <c r="P352" s="4"/>
      <c r="Q352" s="4"/>
      <c r="R352" s="4"/>
    </row>
    <row r="353" spans="1:254" s="38" customFormat="1">
      <c r="A353" s="51" t="s">
        <v>72</v>
      </c>
      <c r="B353" s="38" t="s">
        <v>73</v>
      </c>
      <c r="C353" s="51" t="s">
        <v>12</v>
      </c>
      <c r="D353" s="38" t="s">
        <v>3897</v>
      </c>
      <c r="E353" s="38" t="s">
        <v>3886</v>
      </c>
      <c r="F353" s="38" t="s">
        <v>203</v>
      </c>
      <c r="G353" s="38" t="s">
        <v>1977</v>
      </c>
      <c r="H353" s="38" t="s">
        <v>3884</v>
      </c>
      <c r="I353" s="4">
        <v>131250</v>
      </c>
      <c r="J353" s="4">
        <v>26250</v>
      </c>
      <c r="K353" s="99">
        <v>105000</v>
      </c>
      <c r="L353" s="4"/>
      <c r="M353" s="4"/>
      <c r="N353" s="4"/>
      <c r="O353" s="4"/>
      <c r="P353" s="4"/>
      <c r="Q353" s="4"/>
      <c r="R353" s="4"/>
    </row>
    <row r="354" spans="1:254" s="38" customFormat="1">
      <c r="A354" s="51" t="s">
        <v>72</v>
      </c>
      <c r="B354" s="38" t="s">
        <v>73</v>
      </c>
      <c r="C354" s="51" t="s">
        <v>12</v>
      </c>
      <c r="D354" s="38" t="s">
        <v>3898</v>
      </c>
      <c r="E354" s="38" t="s">
        <v>3893</v>
      </c>
      <c r="F354" s="38" t="s">
        <v>334</v>
      </c>
      <c r="G354" s="38" t="s">
        <v>1308</v>
      </c>
      <c r="H354" s="38" t="s">
        <v>3894</v>
      </c>
      <c r="I354" s="4">
        <v>39539.410000000003</v>
      </c>
      <c r="J354" s="4">
        <v>7907.8820000000014</v>
      </c>
      <c r="K354" s="99">
        <v>31631.528000000002</v>
      </c>
      <c r="L354" s="4"/>
      <c r="M354" s="4"/>
      <c r="N354" s="4"/>
      <c r="O354" s="4"/>
      <c r="P354" s="4"/>
      <c r="Q354" s="4"/>
      <c r="R354" s="4"/>
    </row>
    <row r="355" spans="1:254" s="38" customFormat="1">
      <c r="A355" s="51" t="s">
        <v>72</v>
      </c>
      <c r="B355" s="38" t="s">
        <v>73</v>
      </c>
      <c r="C355" s="51" t="s">
        <v>13</v>
      </c>
      <c r="D355" s="38" t="s">
        <v>3899</v>
      </c>
      <c r="E355" s="38" t="s">
        <v>3886</v>
      </c>
      <c r="F355" s="38" t="s">
        <v>3900</v>
      </c>
      <c r="G355" s="38" t="s">
        <v>3901</v>
      </c>
      <c r="H355" s="38" t="s">
        <v>3884</v>
      </c>
      <c r="I355" s="4">
        <v>859592.63</v>
      </c>
      <c r="J355" s="4">
        <v>171918.53</v>
      </c>
      <c r="K355" s="99">
        <v>687674.1</v>
      </c>
      <c r="L355" s="4"/>
      <c r="M355" s="4"/>
      <c r="N355" s="4"/>
      <c r="O355" s="4"/>
      <c r="P355" s="4"/>
      <c r="Q355" s="4"/>
      <c r="R355" s="4"/>
    </row>
    <row r="356" spans="1:254" s="38" customFormat="1">
      <c r="A356" s="51" t="s">
        <v>72</v>
      </c>
      <c r="B356" s="38" t="s">
        <v>73</v>
      </c>
      <c r="C356" s="51" t="s">
        <v>13</v>
      </c>
      <c r="D356" s="38" t="s">
        <v>3902</v>
      </c>
      <c r="E356" s="38" t="s">
        <v>3893</v>
      </c>
      <c r="F356" s="38" t="s">
        <v>32</v>
      </c>
      <c r="G356" s="38" t="s">
        <v>1308</v>
      </c>
      <c r="H356" s="38" t="s">
        <v>3894</v>
      </c>
      <c r="I356" s="4">
        <v>173934.5</v>
      </c>
      <c r="J356" s="4">
        <v>34786.9</v>
      </c>
      <c r="K356" s="99">
        <v>139147.6</v>
      </c>
      <c r="L356" s="4"/>
      <c r="M356" s="4"/>
      <c r="N356" s="4"/>
      <c r="O356" s="4"/>
      <c r="P356" s="4"/>
      <c r="Q356" s="4"/>
      <c r="R356" s="4"/>
    </row>
    <row r="357" spans="1:254" s="38" customFormat="1">
      <c r="A357" s="51" t="s">
        <v>72</v>
      </c>
      <c r="B357" s="38" t="s">
        <v>73</v>
      </c>
      <c r="C357" s="51" t="s">
        <v>13</v>
      </c>
      <c r="D357" s="38" t="s">
        <v>3903</v>
      </c>
      <c r="E357" s="38" t="s">
        <v>3893</v>
      </c>
      <c r="F357" s="38" t="s">
        <v>3904</v>
      </c>
      <c r="G357" s="38" t="s">
        <v>1604</v>
      </c>
      <c r="H357" s="38" t="s">
        <v>3894</v>
      </c>
      <c r="I357" s="4">
        <v>961638.48</v>
      </c>
      <c r="J357" s="4">
        <v>192327.7</v>
      </c>
      <c r="K357" s="99">
        <v>769310.78</v>
      </c>
      <c r="L357" s="4"/>
      <c r="M357" s="4"/>
      <c r="N357" s="4"/>
      <c r="O357" s="4"/>
      <c r="P357" s="4"/>
      <c r="Q357" s="4"/>
      <c r="R357" s="4"/>
    </row>
    <row r="358" spans="1:254" s="38" customFormat="1">
      <c r="A358" s="51" t="s">
        <v>72</v>
      </c>
      <c r="B358" s="38" t="s">
        <v>73</v>
      </c>
      <c r="C358" s="51" t="s">
        <v>2459</v>
      </c>
      <c r="D358" s="38" t="s">
        <v>3905</v>
      </c>
      <c r="E358" s="38" t="s">
        <v>3893</v>
      </c>
      <c r="F358" s="38" t="s">
        <v>2341</v>
      </c>
      <c r="G358" s="38" t="s">
        <v>2520</v>
      </c>
      <c r="H358" s="38" t="s">
        <v>3894</v>
      </c>
      <c r="I358" s="4">
        <v>106374.05</v>
      </c>
      <c r="J358" s="4">
        <v>21274.81</v>
      </c>
      <c r="K358" s="99">
        <v>85099.24</v>
      </c>
      <c r="L358" s="4"/>
      <c r="M358" s="4"/>
      <c r="N358" s="4"/>
      <c r="O358" s="4"/>
      <c r="P358" s="4"/>
      <c r="Q358" s="4"/>
      <c r="R358" s="4"/>
    </row>
    <row r="359" spans="1:254" s="38" customFormat="1">
      <c r="A359" s="51" t="s">
        <v>72</v>
      </c>
      <c r="B359" s="38" t="s">
        <v>73</v>
      </c>
      <c r="C359" s="51" t="s">
        <v>1604</v>
      </c>
      <c r="D359" s="38" t="s">
        <v>3906</v>
      </c>
      <c r="E359" s="38" t="s">
        <v>3893</v>
      </c>
      <c r="F359" s="38" t="s">
        <v>365</v>
      </c>
      <c r="G359" s="38" t="s">
        <v>3802</v>
      </c>
      <c r="H359" s="38" t="s">
        <v>3894</v>
      </c>
      <c r="I359" s="4">
        <v>87904.28</v>
      </c>
      <c r="J359" s="4">
        <v>17580.86</v>
      </c>
      <c r="K359" s="99">
        <v>70323.42</v>
      </c>
      <c r="L359" s="4"/>
      <c r="M359" s="4"/>
      <c r="N359" s="4"/>
      <c r="O359" s="4"/>
      <c r="P359" s="4"/>
      <c r="Q359" s="4"/>
      <c r="R359" s="4"/>
    </row>
    <row r="360" spans="1:254" s="38" customFormat="1">
      <c r="A360" s="51" t="s">
        <v>72</v>
      </c>
      <c r="B360" s="38" t="s">
        <v>73</v>
      </c>
      <c r="C360" s="51" t="s">
        <v>2607</v>
      </c>
      <c r="D360" s="38" t="s">
        <v>3907</v>
      </c>
      <c r="E360" s="38" t="s">
        <v>3893</v>
      </c>
      <c r="F360" s="38" t="s">
        <v>53</v>
      </c>
      <c r="G360" s="38" t="s">
        <v>3829</v>
      </c>
      <c r="H360" s="38" t="s">
        <v>3894</v>
      </c>
      <c r="I360" s="4">
        <v>160457.31</v>
      </c>
      <c r="J360" s="4">
        <v>32091.462000000003</v>
      </c>
      <c r="K360" s="99">
        <v>128365.848</v>
      </c>
      <c r="L360" s="4"/>
      <c r="M360" s="4"/>
      <c r="N360" s="4"/>
      <c r="O360" s="4"/>
      <c r="P360" s="4"/>
      <c r="Q360" s="4"/>
      <c r="R360" s="4"/>
    </row>
    <row r="361" spans="1:254" s="38" customFormat="1">
      <c r="A361" s="51" t="s">
        <v>72</v>
      </c>
      <c r="B361" s="38" t="s">
        <v>73</v>
      </c>
      <c r="C361" s="51" t="s">
        <v>1488</v>
      </c>
      <c r="D361" s="38" t="s">
        <v>3908</v>
      </c>
      <c r="E361" s="38" t="s">
        <v>3886</v>
      </c>
      <c r="F361" s="38" t="s">
        <v>1757</v>
      </c>
      <c r="G361" s="38" t="s">
        <v>147</v>
      </c>
      <c r="H361" s="38" t="s">
        <v>3884</v>
      </c>
      <c r="I361" s="4">
        <v>422185.19</v>
      </c>
      <c r="J361" s="4">
        <v>84437.038000000015</v>
      </c>
      <c r="K361" s="99">
        <v>337748.152</v>
      </c>
      <c r="L361" s="4"/>
      <c r="M361" s="4"/>
      <c r="N361" s="4"/>
      <c r="O361" s="4"/>
      <c r="P361" s="4"/>
      <c r="Q361" s="4"/>
      <c r="R361" s="4"/>
    </row>
    <row r="362" spans="1:254" s="38" customFormat="1">
      <c r="A362" s="51" t="s">
        <v>72</v>
      </c>
      <c r="B362" s="38" t="s">
        <v>73</v>
      </c>
      <c r="C362" s="51" t="s">
        <v>16</v>
      </c>
      <c r="D362" s="38" t="s">
        <v>3909</v>
      </c>
      <c r="E362" s="38" t="s">
        <v>3886</v>
      </c>
      <c r="F362" s="38" t="s">
        <v>210</v>
      </c>
      <c r="G362" s="38" t="s">
        <v>2196</v>
      </c>
      <c r="H362" s="38" t="s">
        <v>3884</v>
      </c>
      <c r="I362" s="4">
        <v>949115.18</v>
      </c>
      <c r="J362" s="4">
        <v>189823.03599999999</v>
      </c>
      <c r="K362" s="99">
        <v>759292.14400000009</v>
      </c>
      <c r="L362" s="4"/>
      <c r="M362" s="4"/>
      <c r="N362" s="4"/>
      <c r="O362" s="4"/>
      <c r="P362" s="4"/>
      <c r="Q362" s="4"/>
      <c r="R362" s="4"/>
    </row>
    <row r="363" spans="1:254" s="38" customFormat="1">
      <c r="A363" s="51" t="s">
        <v>72</v>
      </c>
      <c r="B363" s="38" t="s">
        <v>73</v>
      </c>
      <c r="C363" s="51" t="s">
        <v>16</v>
      </c>
      <c r="D363" s="38" t="s">
        <v>3910</v>
      </c>
      <c r="E363" s="38" t="s">
        <v>3886</v>
      </c>
      <c r="F363" s="38" t="s">
        <v>2632</v>
      </c>
      <c r="G363" s="38" t="s">
        <v>1243</v>
      </c>
      <c r="H363" s="38" t="s">
        <v>3884</v>
      </c>
      <c r="I363" s="4">
        <f>+K363/0.8</f>
        <v>591202.5149999999</v>
      </c>
      <c r="J363" s="4">
        <f>+I363-K363</f>
        <v>118240.50299999991</v>
      </c>
      <c r="K363" s="99">
        <f>166169.272+306792.74</f>
        <v>472962.01199999999</v>
      </c>
      <c r="L363" s="4"/>
      <c r="M363" s="4"/>
      <c r="N363" s="4"/>
      <c r="O363" s="4"/>
      <c r="P363" s="4"/>
      <c r="Q363" s="4"/>
      <c r="R363" s="4"/>
    </row>
    <row r="364" spans="1:254" s="38" customFormat="1">
      <c r="A364" s="51" t="s">
        <v>72</v>
      </c>
      <c r="B364" s="38" t="s">
        <v>73</v>
      </c>
      <c r="C364" s="51" t="s">
        <v>16</v>
      </c>
      <c r="D364" s="38" t="s">
        <v>3911</v>
      </c>
      <c r="E364" s="38" t="s">
        <v>3893</v>
      </c>
      <c r="F364" s="38" t="s">
        <v>424</v>
      </c>
      <c r="G364" s="38" t="s">
        <v>1276</v>
      </c>
      <c r="H364" s="38" t="s">
        <v>3894</v>
      </c>
      <c r="I364" s="4">
        <v>148834.78</v>
      </c>
      <c r="J364" s="4">
        <v>29766.955999999998</v>
      </c>
      <c r="K364" s="99">
        <v>119067.82399999999</v>
      </c>
      <c r="L364" s="4"/>
      <c r="M364" s="4"/>
      <c r="N364" s="4"/>
      <c r="O364" s="4"/>
      <c r="P364" s="4"/>
      <c r="Q364" s="4"/>
      <c r="R364" s="4"/>
    </row>
    <row r="365" spans="1:254" s="38" customFormat="1">
      <c r="A365" s="51" t="s">
        <v>72</v>
      </c>
      <c r="B365" s="38" t="s">
        <v>73</v>
      </c>
      <c r="C365" s="51" t="s">
        <v>16</v>
      </c>
      <c r="D365" s="38" t="s">
        <v>3912</v>
      </c>
      <c r="E365" s="38" t="s">
        <v>3893</v>
      </c>
      <c r="F365" s="38" t="s">
        <v>422</v>
      </c>
      <c r="G365" s="38" t="s">
        <v>140</v>
      </c>
      <c r="H365" s="38" t="s">
        <v>3894</v>
      </c>
      <c r="I365" s="4">
        <v>163975.91</v>
      </c>
      <c r="J365" s="4">
        <v>32795.182000000001</v>
      </c>
      <c r="K365" s="99">
        <v>131180.728</v>
      </c>
      <c r="L365" s="4"/>
      <c r="M365" s="4"/>
      <c r="N365" s="4"/>
      <c r="O365" s="4"/>
      <c r="P365" s="4"/>
      <c r="Q365" s="4"/>
      <c r="R365" s="4"/>
    </row>
    <row r="366" spans="1:254" s="38" customFormat="1">
      <c r="A366" s="51" t="s">
        <v>72</v>
      </c>
      <c r="B366" s="38" t="s">
        <v>73</v>
      </c>
      <c r="C366" s="51" t="s">
        <v>1186</v>
      </c>
      <c r="D366" s="38" t="s">
        <v>3913</v>
      </c>
      <c r="E366" s="38" t="s">
        <v>3914</v>
      </c>
      <c r="F366" s="38" t="s">
        <v>2490</v>
      </c>
      <c r="G366" s="38" t="s">
        <v>144</v>
      </c>
      <c r="H366" s="38" t="s">
        <v>3884</v>
      </c>
      <c r="I366" s="4">
        <v>60110.837499999994</v>
      </c>
      <c r="J366" s="4">
        <v>12022.1675</v>
      </c>
      <c r="K366" s="99">
        <v>48088.67</v>
      </c>
      <c r="L366" s="4"/>
      <c r="M366" s="4"/>
      <c r="N366" s="4"/>
      <c r="O366" s="4"/>
      <c r="P366" s="4"/>
      <c r="Q366" s="4"/>
      <c r="R366" s="4"/>
    </row>
    <row r="367" spans="1:254" s="38" customFormat="1">
      <c r="A367" s="12" t="s">
        <v>238</v>
      </c>
      <c r="B367" s="12" t="s">
        <v>239</v>
      </c>
      <c r="C367" s="16" t="s">
        <v>14</v>
      </c>
      <c r="D367" s="12" t="s">
        <v>814</v>
      </c>
      <c r="E367" s="12" t="s">
        <v>815</v>
      </c>
      <c r="F367" s="16" t="s">
        <v>723</v>
      </c>
      <c r="G367" s="16" t="s">
        <v>217</v>
      </c>
      <c r="H367" s="12" t="s">
        <v>240</v>
      </c>
      <c r="I367" s="1">
        <v>53110.66</v>
      </c>
      <c r="J367" s="1">
        <v>11222.130000000001</v>
      </c>
      <c r="K367" s="97">
        <v>41888.53</v>
      </c>
      <c r="L367" s="1"/>
      <c r="M367" s="1"/>
      <c r="N367" s="1"/>
      <c r="O367" s="1"/>
      <c r="P367" s="1"/>
      <c r="Q367" s="1"/>
      <c r="R367" s="1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  <c r="EK367" s="34"/>
      <c r="EL367" s="34"/>
      <c r="EM367" s="34"/>
      <c r="EN367" s="34"/>
      <c r="EO367" s="34"/>
      <c r="EP367" s="34"/>
      <c r="EQ367" s="34"/>
      <c r="ER367" s="34"/>
      <c r="ES367" s="34"/>
      <c r="ET367" s="34"/>
      <c r="EU367" s="34"/>
      <c r="EV367" s="34"/>
      <c r="EW367" s="34"/>
      <c r="EX367" s="34"/>
      <c r="EY367" s="34"/>
      <c r="EZ367" s="34"/>
      <c r="FA367" s="34"/>
      <c r="FB367" s="34"/>
      <c r="FC367" s="34"/>
      <c r="FD367" s="34"/>
      <c r="FE367" s="34"/>
      <c r="FF367" s="34"/>
      <c r="FG367" s="34"/>
      <c r="FH367" s="34"/>
      <c r="FI367" s="34"/>
      <c r="FJ367" s="34"/>
      <c r="FK367" s="34"/>
      <c r="FL367" s="34"/>
      <c r="FM367" s="34"/>
      <c r="FN367" s="34"/>
      <c r="FO367" s="34"/>
      <c r="FP367" s="34"/>
      <c r="FQ367" s="34"/>
      <c r="FR367" s="34"/>
      <c r="FS367" s="34"/>
      <c r="FT367" s="34"/>
      <c r="FU367" s="34"/>
      <c r="FV367" s="34"/>
      <c r="FW367" s="34"/>
      <c r="FX367" s="34"/>
      <c r="FY367" s="34"/>
      <c r="FZ367" s="34"/>
      <c r="GA367" s="34"/>
      <c r="GB367" s="34"/>
      <c r="GC367" s="34"/>
      <c r="GD367" s="34"/>
      <c r="GE367" s="34"/>
      <c r="GF367" s="34"/>
      <c r="GG367" s="34"/>
      <c r="GH367" s="34"/>
      <c r="GI367" s="34"/>
      <c r="GJ367" s="34"/>
      <c r="GK367" s="34"/>
      <c r="GL367" s="34"/>
      <c r="GM367" s="34"/>
      <c r="GN367" s="34"/>
      <c r="GO367" s="34"/>
      <c r="GP367" s="34"/>
      <c r="GQ367" s="34"/>
      <c r="GR367" s="34"/>
      <c r="GS367" s="34"/>
      <c r="GT367" s="34"/>
      <c r="GU367" s="34"/>
      <c r="GV367" s="34"/>
      <c r="GW367" s="34"/>
      <c r="GX367" s="34"/>
      <c r="GY367" s="34"/>
      <c r="GZ367" s="34"/>
      <c r="HA367" s="34"/>
      <c r="HB367" s="34"/>
      <c r="HC367" s="34"/>
      <c r="HD367" s="34"/>
      <c r="HE367" s="34"/>
      <c r="HF367" s="34"/>
      <c r="HG367" s="34"/>
      <c r="HH367" s="34"/>
      <c r="HI367" s="34"/>
      <c r="HJ367" s="34"/>
      <c r="HK367" s="34"/>
      <c r="HL367" s="34"/>
      <c r="HM367" s="34"/>
      <c r="HN367" s="34"/>
      <c r="HO367" s="34"/>
      <c r="HP367" s="34"/>
      <c r="HQ367" s="34"/>
      <c r="HR367" s="34"/>
      <c r="HS367" s="34"/>
      <c r="HT367" s="34"/>
      <c r="HU367" s="34"/>
      <c r="HV367" s="34"/>
      <c r="HW367" s="34"/>
      <c r="HX367" s="34"/>
      <c r="HY367" s="34"/>
      <c r="HZ367" s="34"/>
      <c r="IA367" s="34"/>
      <c r="IB367" s="34"/>
      <c r="IC367" s="34"/>
      <c r="ID367" s="34"/>
      <c r="IE367" s="34"/>
      <c r="IF367" s="34"/>
      <c r="IG367" s="34"/>
      <c r="IH367" s="34"/>
      <c r="II367" s="34"/>
      <c r="IJ367" s="34"/>
      <c r="IK367" s="34"/>
      <c r="IL367" s="34"/>
      <c r="IM367" s="34"/>
      <c r="IN367" s="34"/>
      <c r="IO367" s="34"/>
      <c r="IP367" s="34"/>
      <c r="IQ367" s="34"/>
      <c r="IR367" s="34"/>
      <c r="IS367" s="34"/>
      <c r="IT367" s="34"/>
    </row>
    <row r="368" spans="1:254" s="38" customFormat="1">
      <c r="A368" s="12" t="s">
        <v>238</v>
      </c>
      <c r="B368" s="12" t="s">
        <v>239</v>
      </c>
      <c r="C368" s="16" t="s">
        <v>14</v>
      </c>
      <c r="D368" s="12" t="s">
        <v>816</v>
      </c>
      <c r="E368" s="12" t="s">
        <v>815</v>
      </c>
      <c r="F368" s="16" t="s">
        <v>34</v>
      </c>
      <c r="G368" s="16" t="s">
        <v>367</v>
      </c>
      <c r="H368" s="12" t="s">
        <v>240</v>
      </c>
      <c r="I368" s="1">
        <v>29552.83</v>
      </c>
      <c r="J368" s="1">
        <v>5910.57</v>
      </c>
      <c r="K368" s="97">
        <v>23642.260000000002</v>
      </c>
      <c r="L368" s="1"/>
      <c r="M368" s="1"/>
      <c r="N368" s="1"/>
      <c r="O368" s="1"/>
      <c r="P368" s="1"/>
      <c r="Q368" s="1"/>
      <c r="R368" s="1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  <c r="EK368" s="34"/>
      <c r="EL368" s="34"/>
      <c r="EM368" s="34"/>
      <c r="EN368" s="34"/>
      <c r="EO368" s="34"/>
      <c r="EP368" s="34"/>
      <c r="EQ368" s="34"/>
      <c r="ER368" s="34"/>
      <c r="ES368" s="34"/>
      <c r="ET368" s="34"/>
      <c r="EU368" s="34"/>
      <c r="EV368" s="34"/>
      <c r="EW368" s="34"/>
      <c r="EX368" s="34"/>
      <c r="EY368" s="34"/>
      <c r="EZ368" s="34"/>
      <c r="FA368" s="34"/>
      <c r="FB368" s="34"/>
      <c r="FC368" s="34"/>
      <c r="FD368" s="34"/>
      <c r="FE368" s="34"/>
      <c r="FF368" s="34"/>
      <c r="FG368" s="34"/>
      <c r="FH368" s="34"/>
      <c r="FI368" s="34"/>
      <c r="FJ368" s="34"/>
      <c r="FK368" s="34"/>
      <c r="FL368" s="34"/>
      <c r="FM368" s="34"/>
      <c r="FN368" s="34"/>
      <c r="FO368" s="34"/>
      <c r="FP368" s="34"/>
      <c r="FQ368" s="34"/>
      <c r="FR368" s="34"/>
      <c r="FS368" s="34"/>
      <c r="FT368" s="34"/>
      <c r="FU368" s="34"/>
      <c r="FV368" s="34"/>
      <c r="FW368" s="34"/>
      <c r="FX368" s="34"/>
      <c r="FY368" s="34"/>
      <c r="FZ368" s="34"/>
      <c r="GA368" s="34"/>
      <c r="GB368" s="34"/>
      <c r="GC368" s="34"/>
      <c r="GD368" s="34"/>
      <c r="GE368" s="34"/>
      <c r="GF368" s="34"/>
      <c r="GG368" s="34"/>
      <c r="GH368" s="34"/>
      <c r="GI368" s="34"/>
      <c r="GJ368" s="34"/>
      <c r="GK368" s="34"/>
      <c r="GL368" s="34"/>
      <c r="GM368" s="34"/>
      <c r="GN368" s="34"/>
      <c r="GO368" s="34"/>
      <c r="GP368" s="34"/>
      <c r="GQ368" s="34"/>
      <c r="GR368" s="34"/>
      <c r="GS368" s="34"/>
      <c r="GT368" s="34"/>
      <c r="GU368" s="34"/>
      <c r="GV368" s="34"/>
      <c r="GW368" s="34"/>
      <c r="GX368" s="34"/>
      <c r="GY368" s="34"/>
      <c r="GZ368" s="34"/>
      <c r="HA368" s="34"/>
      <c r="HB368" s="34"/>
      <c r="HC368" s="34"/>
      <c r="HD368" s="34"/>
      <c r="HE368" s="34"/>
      <c r="HF368" s="34"/>
      <c r="HG368" s="34"/>
      <c r="HH368" s="34"/>
      <c r="HI368" s="34"/>
      <c r="HJ368" s="34"/>
      <c r="HK368" s="34"/>
      <c r="HL368" s="34"/>
      <c r="HM368" s="34"/>
      <c r="HN368" s="34"/>
      <c r="HO368" s="34"/>
      <c r="HP368" s="34"/>
      <c r="HQ368" s="34"/>
      <c r="HR368" s="34"/>
      <c r="HS368" s="34"/>
      <c r="HT368" s="34"/>
      <c r="HU368" s="34"/>
      <c r="HV368" s="34"/>
      <c r="HW368" s="34"/>
      <c r="HX368" s="34"/>
      <c r="HY368" s="34"/>
      <c r="HZ368" s="34"/>
      <c r="IA368" s="34"/>
      <c r="IB368" s="34"/>
      <c r="IC368" s="34"/>
      <c r="ID368" s="34"/>
      <c r="IE368" s="34"/>
      <c r="IF368" s="34"/>
      <c r="IG368" s="34"/>
      <c r="IH368" s="34"/>
      <c r="II368" s="34"/>
      <c r="IJ368" s="34"/>
      <c r="IK368" s="34"/>
      <c r="IL368" s="34"/>
      <c r="IM368" s="34"/>
      <c r="IN368" s="34"/>
      <c r="IO368" s="34"/>
      <c r="IP368" s="34"/>
      <c r="IQ368" s="34"/>
      <c r="IR368" s="34"/>
      <c r="IS368" s="34"/>
      <c r="IT368" s="34"/>
    </row>
    <row r="369" spans="1:254" s="38" customFormat="1">
      <c r="A369" s="12" t="s">
        <v>238</v>
      </c>
      <c r="B369" s="12" t="s">
        <v>239</v>
      </c>
      <c r="C369" s="16" t="s">
        <v>14</v>
      </c>
      <c r="D369" s="12" t="s">
        <v>817</v>
      </c>
      <c r="E369" s="12" t="s">
        <v>815</v>
      </c>
      <c r="F369" s="16" t="s">
        <v>818</v>
      </c>
      <c r="G369" s="16" t="s">
        <v>819</v>
      </c>
      <c r="H369" s="12" t="s">
        <v>240</v>
      </c>
      <c r="I369" s="1">
        <v>27681.42</v>
      </c>
      <c r="J369" s="1">
        <v>5536.28</v>
      </c>
      <c r="K369" s="97">
        <v>22145.14</v>
      </c>
      <c r="L369" s="1"/>
      <c r="M369" s="1"/>
      <c r="N369" s="1"/>
      <c r="O369" s="1"/>
      <c r="P369" s="1"/>
      <c r="Q369" s="1"/>
      <c r="R369" s="1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  <c r="EK369" s="34"/>
      <c r="EL369" s="34"/>
      <c r="EM369" s="34"/>
      <c r="EN369" s="34"/>
      <c r="EO369" s="34"/>
      <c r="EP369" s="34"/>
      <c r="EQ369" s="34"/>
      <c r="ER369" s="34"/>
      <c r="ES369" s="34"/>
      <c r="ET369" s="34"/>
      <c r="EU369" s="34"/>
      <c r="EV369" s="34"/>
      <c r="EW369" s="34"/>
      <c r="EX369" s="34"/>
      <c r="EY369" s="34"/>
      <c r="EZ369" s="34"/>
      <c r="FA369" s="34"/>
      <c r="FB369" s="34"/>
      <c r="FC369" s="34"/>
      <c r="FD369" s="34"/>
      <c r="FE369" s="34"/>
      <c r="FF369" s="34"/>
      <c r="FG369" s="34"/>
      <c r="FH369" s="34"/>
      <c r="FI369" s="34"/>
      <c r="FJ369" s="34"/>
      <c r="FK369" s="34"/>
      <c r="FL369" s="34"/>
      <c r="FM369" s="34"/>
      <c r="FN369" s="34"/>
      <c r="FO369" s="34"/>
      <c r="FP369" s="34"/>
      <c r="FQ369" s="34"/>
      <c r="FR369" s="34"/>
      <c r="FS369" s="34"/>
      <c r="FT369" s="34"/>
      <c r="FU369" s="34"/>
      <c r="FV369" s="34"/>
      <c r="FW369" s="34"/>
      <c r="FX369" s="34"/>
      <c r="FY369" s="34"/>
      <c r="FZ369" s="34"/>
      <c r="GA369" s="34"/>
      <c r="GB369" s="34"/>
      <c r="GC369" s="34"/>
      <c r="GD369" s="34"/>
      <c r="GE369" s="34"/>
      <c r="GF369" s="34"/>
      <c r="GG369" s="34"/>
      <c r="GH369" s="34"/>
      <c r="GI369" s="34"/>
      <c r="GJ369" s="34"/>
      <c r="GK369" s="34"/>
      <c r="GL369" s="34"/>
      <c r="GM369" s="34"/>
      <c r="GN369" s="34"/>
      <c r="GO369" s="34"/>
      <c r="GP369" s="34"/>
      <c r="GQ369" s="34"/>
      <c r="GR369" s="34"/>
      <c r="GS369" s="34"/>
      <c r="GT369" s="34"/>
      <c r="GU369" s="34"/>
      <c r="GV369" s="34"/>
      <c r="GW369" s="34"/>
      <c r="GX369" s="34"/>
      <c r="GY369" s="34"/>
      <c r="GZ369" s="34"/>
      <c r="HA369" s="34"/>
      <c r="HB369" s="34"/>
      <c r="HC369" s="34"/>
      <c r="HD369" s="34"/>
      <c r="HE369" s="34"/>
      <c r="HF369" s="34"/>
      <c r="HG369" s="34"/>
      <c r="HH369" s="34"/>
      <c r="HI369" s="34"/>
      <c r="HJ369" s="34"/>
      <c r="HK369" s="34"/>
      <c r="HL369" s="34"/>
      <c r="HM369" s="34"/>
      <c r="HN369" s="34"/>
      <c r="HO369" s="34"/>
      <c r="HP369" s="34"/>
      <c r="HQ369" s="34"/>
      <c r="HR369" s="34"/>
      <c r="HS369" s="34"/>
      <c r="HT369" s="34"/>
      <c r="HU369" s="34"/>
      <c r="HV369" s="34"/>
      <c r="HW369" s="34"/>
      <c r="HX369" s="34"/>
      <c r="HY369" s="34"/>
      <c r="HZ369" s="34"/>
      <c r="IA369" s="34"/>
      <c r="IB369" s="34"/>
      <c r="IC369" s="34"/>
      <c r="ID369" s="34"/>
      <c r="IE369" s="34"/>
      <c r="IF369" s="34"/>
      <c r="IG369" s="34"/>
      <c r="IH369" s="34"/>
      <c r="II369" s="34"/>
      <c r="IJ369" s="34"/>
      <c r="IK369" s="34"/>
      <c r="IL369" s="34"/>
      <c r="IM369" s="34"/>
      <c r="IN369" s="34"/>
      <c r="IO369" s="34"/>
      <c r="IP369" s="34"/>
      <c r="IQ369" s="34"/>
      <c r="IR369" s="34"/>
      <c r="IS369" s="34"/>
      <c r="IT369" s="34"/>
    </row>
    <row r="370" spans="1:254" s="38" customFormat="1">
      <c r="A370" s="12" t="s">
        <v>238</v>
      </c>
      <c r="B370" s="12" t="s">
        <v>239</v>
      </c>
      <c r="C370" s="16" t="s">
        <v>14</v>
      </c>
      <c r="D370" s="12" t="s">
        <v>820</v>
      </c>
      <c r="E370" s="12" t="s">
        <v>815</v>
      </c>
      <c r="F370" s="16" t="s">
        <v>818</v>
      </c>
      <c r="G370" s="16" t="s">
        <v>819</v>
      </c>
      <c r="H370" s="12" t="s">
        <v>240</v>
      </c>
      <c r="I370" s="1">
        <v>22786.980000000003</v>
      </c>
      <c r="J370" s="1">
        <v>4557.3999999999996</v>
      </c>
      <c r="K370" s="97">
        <v>18229.580000000002</v>
      </c>
      <c r="L370" s="1"/>
      <c r="M370" s="1"/>
      <c r="N370" s="1"/>
      <c r="O370" s="1"/>
      <c r="P370" s="1"/>
      <c r="Q370" s="1"/>
      <c r="R370" s="1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  <c r="EK370" s="34"/>
      <c r="EL370" s="34"/>
      <c r="EM370" s="34"/>
      <c r="EN370" s="34"/>
      <c r="EO370" s="34"/>
      <c r="EP370" s="34"/>
      <c r="EQ370" s="34"/>
      <c r="ER370" s="34"/>
      <c r="ES370" s="34"/>
      <c r="ET370" s="34"/>
      <c r="EU370" s="34"/>
      <c r="EV370" s="34"/>
      <c r="EW370" s="34"/>
      <c r="EX370" s="34"/>
      <c r="EY370" s="34"/>
      <c r="EZ370" s="34"/>
      <c r="FA370" s="34"/>
      <c r="FB370" s="34"/>
      <c r="FC370" s="34"/>
      <c r="FD370" s="34"/>
      <c r="FE370" s="34"/>
      <c r="FF370" s="34"/>
      <c r="FG370" s="34"/>
      <c r="FH370" s="34"/>
      <c r="FI370" s="34"/>
      <c r="FJ370" s="34"/>
      <c r="FK370" s="34"/>
      <c r="FL370" s="34"/>
      <c r="FM370" s="34"/>
      <c r="FN370" s="34"/>
      <c r="FO370" s="34"/>
      <c r="FP370" s="34"/>
      <c r="FQ370" s="34"/>
      <c r="FR370" s="34"/>
      <c r="FS370" s="34"/>
      <c r="FT370" s="34"/>
      <c r="FU370" s="34"/>
      <c r="FV370" s="34"/>
      <c r="FW370" s="34"/>
      <c r="FX370" s="34"/>
      <c r="FY370" s="34"/>
      <c r="FZ370" s="34"/>
      <c r="GA370" s="34"/>
      <c r="GB370" s="34"/>
      <c r="GC370" s="34"/>
      <c r="GD370" s="34"/>
      <c r="GE370" s="34"/>
      <c r="GF370" s="34"/>
      <c r="GG370" s="34"/>
      <c r="GH370" s="34"/>
      <c r="GI370" s="34"/>
      <c r="GJ370" s="34"/>
      <c r="GK370" s="34"/>
      <c r="GL370" s="34"/>
      <c r="GM370" s="34"/>
      <c r="GN370" s="34"/>
      <c r="GO370" s="34"/>
      <c r="GP370" s="34"/>
      <c r="GQ370" s="34"/>
      <c r="GR370" s="34"/>
      <c r="GS370" s="34"/>
      <c r="GT370" s="34"/>
      <c r="GU370" s="34"/>
      <c r="GV370" s="34"/>
      <c r="GW370" s="34"/>
      <c r="GX370" s="34"/>
      <c r="GY370" s="34"/>
      <c r="GZ370" s="34"/>
      <c r="HA370" s="34"/>
      <c r="HB370" s="34"/>
      <c r="HC370" s="34"/>
      <c r="HD370" s="34"/>
      <c r="HE370" s="34"/>
      <c r="HF370" s="34"/>
      <c r="HG370" s="34"/>
      <c r="HH370" s="34"/>
      <c r="HI370" s="34"/>
      <c r="HJ370" s="34"/>
      <c r="HK370" s="34"/>
      <c r="HL370" s="34"/>
      <c r="HM370" s="34"/>
      <c r="HN370" s="34"/>
      <c r="HO370" s="34"/>
      <c r="HP370" s="34"/>
      <c r="HQ370" s="34"/>
      <c r="HR370" s="34"/>
      <c r="HS370" s="34"/>
      <c r="HT370" s="34"/>
      <c r="HU370" s="34"/>
      <c r="HV370" s="34"/>
      <c r="HW370" s="34"/>
      <c r="HX370" s="34"/>
      <c r="HY370" s="34"/>
      <c r="HZ370" s="34"/>
      <c r="IA370" s="34"/>
      <c r="IB370" s="34"/>
      <c r="IC370" s="34"/>
      <c r="ID370" s="34"/>
      <c r="IE370" s="34"/>
      <c r="IF370" s="34"/>
      <c r="IG370" s="34"/>
      <c r="IH370" s="34"/>
      <c r="II370" s="34"/>
      <c r="IJ370" s="34"/>
      <c r="IK370" s="34"/>
      <c r="IL370" s="34"/>
      <c r="IM370" s="34"/>
      <c r="IN370" s="34"/>
      <c r="IO370" s="34"/>
      <c r="IP370" s="34"/>
      <c r="IQ370" s="34"/>
      <c r="IR370" s="34"/>
      <c r="IS370" s="34"/>
      <c r="IT370" s="34"/>
    </row>
    <row r="371" spans="1:254" s="38" customFormat="1">
      <c r="A371" s="12" t="s">
        <v>238</v>
      </c>
      <c r="B371" s="12" t="s">
        <v>239</v>
      </c>
      <c r="C371" s="16" t="s">
        <v>14</v>
      </c>
      <c r="D371" s="12" t="s">
        <v>821</v>
      </c>
      <c r="E371" s="12" t="s">
        <v>815</v>
      </c>
      <c r="F371" s="16" t="s">
        <v>241</v>
      </c>
      <c r="G371" s="16" t="s">
        <v>288</v>
      </c>
      <c r="H371" s="12" t="s">
        <v>240</v>
      </c>
      <c r="I371" s="1">
        <v>12003.04</v>
      </c>
      <c r="J371" s="1">
        <v>2400.61</v>
      </c>
      <c r="K371" s="97">
        <v>9602.43</v>
      </c>
      <c r="L371" s="1"/>
      <c r="M371" s="1"/>
      <c r="N371" s="1"/>
      <c r="O371" s="1"/>
      <c r="P371" s="1"/>
      <c r="Q371" s="1"/>
      <c r="R371" s="1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  <c r="EK371" s="34"/>
      <c r="EL371" s="34"/>
      <c r="EM371" s="34"/>
      <c r="EN371" s="34"/>
      <c r="EO371" s="34"/>
      <c r="EP371" s="34"/>
      <c r="EQ371" s="34"/>
      <c r="ER371" s="34"/>
      <c r="ES371" s="34"/>
      <c r="ET371" s="34"/>
      <c r="EU371" s="34"/>
      <c r="EV371" s="34"/>
      <c r="EW371" s="34"/>
      <c r="EX371" s="34"/>
      <c r="EY371" s="34"/>
      <c r="EZ371" s="34"/>
      <c r="FA371" s="34"/>
      <c r="FB371" s="34"/>
      <c r="FC371" s="34"/>
      <c r="FD371" s="34"/>
      <c r="FE371" s="34"/>
      <c r="FF371" s="34"/>
      <c r="FG371" s="34"/>
      <c r="FH371" s="34"/>
      <c r="FI371" s="34"/>
      <c r="FJ371" s="34"/>
      <c r="FK371" s="34"/>
      <c r="FL371" s="34"/>
      <c r="FM371" s="34"/>
      <c r="FN371" s="34"/>
      <c r="FO371" s="34"/>
      <c r="FP371" s="34"/>
      <c r="FQ371" s="34"/>
      <c r="FR371" s="34"/>
      <c r="FS371" s="34"/>
      <c r="FT371" s="34"/>
      <c r="FU371" s="34"/>
      <c r="FV371" s="34"/>
      <c r="FW371" s="34"/>
      <c r="FX371" s="34"/>
      <c r="FY371" s="34"/>
      <c r="FZ371" s="34"/>
      <c r="GA371" s="34"/>
      <c r="GB371" s="34"/>
      <c r="GC371" s="34"/>
      <c r="GD371" s="34"/>
      <c r="GE371" s="34"/>
      <c r="GF371" s="34"/>
      <c r="GG371" s="34"/>
      <c r="GH371" s="34"/>
      <c r="GI371" s="34"/>
      <c r="GJ371" s="34"/>
      <c r="GK371" s="34"/>
      <c r="GL371" s="34"/>
      <c r="GM371" s="34"/>
      <c r="GN371" s="34"/>
      <c r="GO371" s="34"/>
      <c r="GP371" s="34"/>
      <c r="GQ371" s="34"/>
      <c r="GR371" s="34"/>
      <c r="GS371" s="34"/>
      <c r="GT371" s="34"/>
      <c r="GU371" s="34"/>
      <c r="GV371" s="34"/>
      <c r="GW371" s="34"/>
      <c r="GX371" s="34"/>
      <c r="GY371" s="34"/>
      <c r="GZ371" s="34"/>
      <c r="HA371" s="34"/>
      <c r="HB371" s="34"/>
      <c r="HC371" s="34"/>
      <c r="HD371" s="34"/>
      <c r="HE371" s="34"/>
      <c r="HF371" s="34"/>
      <c r="HG371" s="34"/>
      <c r="HH371" s="34"/>
      <c r="HI371" s="34"/>
      <c r="HJ371" s="34"/>
      <c r="HK371" s="34"/>
      <c r="HL371" s="34"/>
      <c r="HM371" s="34"/>
      <c r="HN371" s="34"/>
      <c r="HO371" s="34"/>
      <c r="HP371" s="34"/>
      <c r="HQ371" s="34"/>
      <c r="HR371" s="34"/>
      <c r="HS371" s="34"/>
      <c r="HT371" s="34"/>
      <c r="HU371" s="34"/>
      <c r="HV371" s="34"/>
      <c r="HW371" s="34"/>
      <c r="HX371" s="34"/>
      <c r="HY371" s="34"/>
      <c r="HZ371" s="34"/>
      <c r="IA371" s="34"/>
      <c r="IB371" s="34"/>
      <c r="IC371" s="34"/>
      <c r="ID371" s="34"/>
      <c r="IE371" s="34"/>
      <c r="IF371" s="34"/>
      <c r="IG371" s="34"/>
      <c r="IH371" s="34"/>
      <c r="II371" s="34"/>
      <c r="IJ371" s="34"/>
      <c r="IK371" s="34"/>
      <c r="IL371" s="34"/>
      <c r="IM371" s="34"/>
      <c r="IN371" s="34"/>
      <c r="IO371" s="34"/>
      <c r="IP371" s="34"/>
      <c r="IQ371" s="34"/>
      <c r="IR371" s="34"/>
      <c r="IS371" s="34"/>
      <c r="IT371" s="34"/>
    </row>
    <row r="372" spans="1:254" s="38" customFormat="1">
      <c r="A372" s="12" t="s">
        <v>238</v>
      </c>
      <c r="B372" s="12" t="s">
        <v>239</v>
      </c>
      <c r="C372" s="16" t="s">
        <v>13</v>
      </c>
      <c r="D372" s="12" t="s">
        <v>822</v>
      </c>
      <c r="E372" s="12" t="s">
        <v>815</v>
      </c>
      <c r="F372" s="16" t="s">
        <v>334</v>
      </c>
      <c r="G372" s="16" t="s">
        <v>365</v>
      </c>
      <c r="H372" s="12" t="s">
        <v>240</v>
      </c>
      <c r="I372" s="1">
        <v>30950.22</v>
      </c>
      <c r="J372" s="1">
        <v>6190.04</v>
      </c>
      <c r="K372" s="97">
        <v>24760.18</v>
      </c>
      <c r="L372" s="1"/>
      <c r="M372" s="1"/>
      <c r="N372" s="1"/>
      <c r="O372" s="1"/>
      <c r="P372" s="1"/>
      <c r="Q372" s="1"/>
      <c r="R372" s="1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  <c r="EK372" s="34"/>
      <c r="EL372" s="34"/>
      <c r="EM372" s="34"/>
      <c r="EN372" s="34"/>
      <c r="EO372" s="34"/>
      <c r="EP372" s="34"/>
      <c r="EQ372" s="34"/>
      <c r="ER372" s="34"/>
      <c r="ES372" s="34"/>
      <c r="ET372" s="34"/>
      <c r="EU372" s="34"/>
      <c r="EV372" s="34"/>
      <c r="EW372" s="34"/>
      <c r="EX372" s="34"/>
      <c r="EY372" s="34"/>
      <c r="EZ372" s="34"/>
      <c r="FA372" s="34"/>
      <c r="FB372" s="34"/>
      <c r="FC372" s="34"/>
      <c r="FD372" s="34"/>
      <c r="FE372" s="34"/>
      <c r="FF372" s="34"/>
      <c r="FG372" s="34"/>
      <c r="FH372" s="34"/>
      <c r="FI372" s="34"/>
      <c r="FJ372" s="34"/>
      <c r="FK372" s="34"/>
      <c r="FL372" s="34"/>
      <c r="FM372" s="34"/>
      <c r="FN372" s="34"/>
      <c r="FO372" s="34"/>
      <c r="FP372" s="34"/>
      <c r="FQ372" s="34"/>
      <c r="FR372" s="34"/>
      <c r="FS372" s="34"/>
      <c r="FT372" s="34"/>
      <c r="FU372" s="34"/>
      <c r="FV372" s="34"/>
      <c r="FW372" s="34"/>
      <c r="FX372" s="34"/>
      <c r="FY372" s="34"/>
      <c r="FZ372" s="34"/>
      <c r="GA372" s="34"/>
      <c r="GB372" s="34"/>
      <c r="GC372" s="34"/>
      <c r="GD372" s="34"/>
      <c r="GE372" s="34"/>
      <c r="GF372" s="34"/>
      <c r="GG372" s="34"/>
      <c r="GH372" s="34"/>
      <c r="GI372" s="34"/>
      <c r="GJ372" s="34"/>
      <c r="GK372" s="34"/>
      <c r="GL372" s="34"/>
      <c r="GM372" s="34"/>
      <c r="GN372" s="34"/>
      <c r="GO372" s="34"/>
      <c r="GP372" s="34"/>
      <c r="GQ372" s="34"/>
      <c r="GR372" s="34"/>
      <c r="GS372" s="34"/>
      <c r="GT372" s="34"/>
      <c r="GU372" s="34"/>
      <c r="GV372" s="34"/>
      <c r="GW372" s="34"/>
      <c r="GX372" s="34"/>
      <c r="GY372" s="34"/>
      <c r="GZ372" s="34"/>
      <c r="HA372" s="34"/>
      <c r="HB372" s="34"/>
      <c r="HC372" s="34"/>
      <c r="HD372" s="34"/>
      <c r="HE372" s="34"/>
      <c r="HF372" s="34"/>
      <c r="HG372" s="34"/>
      <c r="HH372" s="34"/>
      <c r="HI372" s="34"/>
      <c r="HJ372" s="34"/>
      <c r="HK372" s="34"/>
      <c r="HL372" s="34"/>
      <c r="HM372" s="34"/>
      <c r="HN372" s="34"/>
      <c r="HO372" s="34"/>
      <c r="HP372" s="34"/>
      <c r="HQ372" s="34"/>
      <c r="HR372" s="34"/>
      <c r="HS372" s="34"/>
      <c r="HT372" s="34"/>
      <c r="HU372" s="34"/>
      <c r="HV372" s="34"/>
      <c r="HW372" s="34"/>
      <c r="HX372" s="34"/>
      <c r="HY372" s="34"/>
      <c r="HZ372" s="34"/>
      <c r="IA372" s="34"/>
      <c r="IB372" s="34"/>
      <c r="IC372" s="34"/>
      <c r="ID372" s="34"/>
      <c r="IE372" s="34"/>
      <c r="IF372" s="34"/>
      <c r="IG372" s="34"/>
      <c r="IH372" s="34"/>
      <c r="II372" s="34"/>
      <c r="IJ372" s="34"/>
      <c r="IK372" s="34"/>
      <c r="IL372" s="34"/>
      <c r="IM372" s="34"/>
      <c r="IN372" s="34"/>
      <c r="IO372" s="34"/>
      <c r="IP372" s="34"/>
      <c r="IQ372" s="34"/>
      <c r="IR372" s="34"/>
      <c r="IS372" s="34"/>
      <c r="IT372" s="34"/>
    </row>
    <row r="373" spans="1:254" s="38" customFormat="1">
      <c r="A373" s="12" t="s">
        <v>238</v>
      </c>
      <c r="B373" s="12" t="s">
        <v>239</v>
      </c>
      <c r="C373" s="16" t="s">
        <v>13</v>
      </c>
      <c r="D373" s="12" t="s">
        <v>823</v>
      </c>
      <c r="E373" s="12" t="s">
        <v>815</v>
      </c>
      <c r="F373" s="16" t="s">
        <v>334</v>
      </c>
      <c r="G373" s="16" t="s">
        <v>365</v>
      </c>
      <c r="H373" s="12" t="s">
        <v>240</v>
      </c>
      <c r="I373" s="1">
        <v>22311.46</v>
      </c>
      <c r="J373" s="1">
        <v>4462.29</v>
      </c>
      <c r="K373" s="97">
        <v>17849.169999999998</v>
      </c>
      <c r="L373" s="1"/>
      <c r="M373" s="1"/>
      <c r="N373" s="1"/>
      <c r="O373" s="1"/>
      <c r="P373" s="1"/>
      <c r="Q373" s="1"/>
      <c r="R373" s="1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  <c r="EK373" s="34"/>
      <c r="EL373" s="34"/>
      <c r="EM373" s="34"/>
      <c r="EN373" s="34"/>
      <c r="EO373" s="34"/>
      <c r="EP373" s="34"/>
      <c r="EQ373" s="34"/>
      <c r="ER373" s="34"/>
      <c r="ES373" s="34"/>
      <c r="ET373" s="34"/>
      <c r="EU373" s="34"/>
      <c r="EV373" s="34"/>
      <c r="EW373" s="34"/>
      <c r="EX373" s="34"/>
      <c r="EY373" s="34"/>
      <c r="EZ373" s="34"/>
      <c r="FA373" s="34"/>
      <c r="FB373" s="34"/>
      <c r="FC373" s="34"/>
      <c r="FD373" s="34"/>
      <c r="FE373" s="34"/>
      <c r="FF373" s="34"/>
      <c r="FG373" s="34"/>
      <c r="FH373" s="34"/>
      <c r="FI373" s="34"/>
      <c r="FJ373" s="34"/>
      <c r="FK373" s="34"/>
      <c r="FL373" s="34"/>
      <c r="FM373" s="34"/>
      <c r="FN373" s="34"/>
      <c r="FO373" s="34"/>
      <c r="FP373" s="34"/>
      <c r="FQ373" s="34"/>
      <c r="FR373" s="34"/>
      <c r="FS373" s="34"/>
      <c r="FT373" s="34"/>
      <c r="FU373" s="34"/>
      <c r="FV373" s="34"/>
      <c r="FW373" s="34"/>
      <c r="FX373" s="34"/>
      <c r="FY373" s="34"/>
      <c r="FZ373" s="34"/>
      <c r="GA373" s="34"/>
      <c r="GB373" s="34"/>
      <c r="GC373" s="34"/>
      <c r="GD373" s="34"/>
      <c r="GE373" s="34"/>
      <c r="GF373" s="34"/>
      <c r="GG373" s="34"/>
      <c r="GH373" s="34"/>
      <c r="GI373" s="34"/>
      <c r="GJ373" s="34"/>
      <c r="GK373" s="34"/>
      <c r="GL373" s="34"/>
      <c r="GM373" s="34"/>
      <c r="GN373" s="34"/>
      <c r="GO373" s="34"/>
      <c r="GP373" s="34"/>
      <c r="GQ373" s="34"/>
      <c r="GR373" s="34"/>
      <c r="GS373" s="34"/>
      <c r="GT373" s="34"/>
      <c r="GU373" s="34"/>
      <c r="GV373" s="34"/>
      <c r="GW373" s="34"/>
      <c r="GX373" s="34"/>
      <c r="GY373" s="34"/>
      <c r="GZ373" s="34"/>
      <c r="HA373" s="34"/>
      <c r="HB373" s="34"/>
      <c r="HC373" s="34"/>
      <c r="HD373" s="34"/>
      <c r="HE373" s="34"/>
      <c r="HF373" s="34"/>
      <c r="HG373" s="34"/>
      <c r="HH373" s="34"/>
      <c r="HI373" s="34"/>
      <c r="HJ373" s="34"/>
      <c r="HK373" s="34"/>
      <c r="HL373" s="34"/>
      <c r="HM373" s="34"/>
      <c r="HN373" s="34"/>
      <c r="HO373" s="34"/>
      <c r="HP373" s="34"/>
      <c r="HQ373" s="34"/>
      <c r="HR373" s="34"/>
      <c r="HS373" s="34"/>
      <c r="HT373" s="34"/>
      <c r="HU373" s="34"/>
      <c r="HV373" s="34"/>
      <c r="HW373" s="34"/>
      <c r="HX373" s="34"/>
      <c r="HY373" s="34"/>
      <c r="HZ373" s="34"/>
      <c r="IA373" s="34"/>
      <c r="IB373" s="34"/>
      <c r="IC373" s="34"/>
      <c r="ID373" s="34"/>
      <c r="IE373" s="34"/>
      <c r="IF373" s="34"/>
      <c r="IG373" s="34"/>
      <c r="IH373" s="34"/>
      <c r="II373" s="34"/>
      <c r="IJ373" s="34"/>
      <c r="IK373" s="34"/>
      <c r="IL373" s="34"/>
      <c r="IM373" s="34"/>
      <c r="IN373" s="34"/>
      <c r="IO373" s="34"/>
      <c r="IP373" s="34"/>
      <c r="IQ373" s="34"/>
      <c r="IR373" s="34"/>
      <c r="IS373" s="34"/>
      <c r="IT373" s="34"/>
    </row>
    <row r="374" spans="1:254" s="38" customFormat="1">
      <c r="A374" s="12" t="s">
        <v>238</v>
      </c>
      <c r="B374" s="12" t="s">
        <v>239</v>
      </c>
      <c r="C374" s="16" t="s">
        <v>13</v>
      </c>
      <c r="D374" s="12" t="s">
        <v>824</v>
      </c>
      <c r="E374" s="12" t="s">
        <v>815</v>
      </c>
      <c r="F374" s="16" t="s">
        <v>334</v>
      </c>
      <c r="G374" s="16" t="s">
        <v>365</v>
      </c>
      <c r="H374" s="12" t="s">
        <v>240</v>
      </c>
      <c r="I374" s="1">
        <v>13299.380000000001</v>
      </c>
      <c r="J374" s="1">
        <v>2659.88</v>
      </c>
      <c r="K374" s="97">
        <v>10639.5</v>
      </c>
      <c r="L374" s="1"/>
      <c r="M374" s="1"/>
      <c r="N374" s="1"/>
      <c r="O374" s="1"/>
      <c r="P374" s="1"/>
      <c r="Q374" s="1"/>
      <c r="R374" s="1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  <c r="EK374" s="34"/>
      <c r="EL374" s="34"/>
      <c r="EM374" s="34"/>
      <c r="EN374" s="34"/>
      <c r="EO374" s="34"/>
      <c r="EP374" s="34"/>
      <c r="EQ374" s="34"/>
      <c r="ER374" s="34"/>
      <c r="ES374" s="34"/>
      <c r="ET374" s="34"/>
      <c r="EU374" s="34"/>
      <c r="EV374" s="34"/>
      <c r="EW374" s="34"/>
      <c r="EX374" s="34"/>
      <c r="EY374" s="34"/>
      <c r="EZ374" s="34"/>
      <c r="FA374" s="34"/>
      <c r="FB374" s="34"/>
      <c r="FC374" s="34"/>
      <c r="FD374" s="34"/>
      <c r="FE374" s="34"/>
      <c r="FF374" s="34"/>
      <c r="FG374" s="34"/>
      <c r="FH374" s="34"/>
      <c r="FI374" s="34"/>
      <c r="FJ374" s="34"/>
      <c r="FK374" s="34"/>
      <c r="FL374" s="34"/>
      <c r="FM374" s="34"/>
      <c r="FN374" s="34"/>
      <c r="FO374" s="34"/>
      <c r="FP374" s="34"/>
      <c r="FQ374" s="34"/>
      <c r="FR374" s="34"/>
      <c r="FS374" s="34"/>
      <c r="FT374" s="34"/>
      <c r="FU374" s="34"/>
      <c r="FV374" s="34"/>
      <c r="FW374" s="34"/>
      <c r="FX374" s="34"/>
      <c r="FY374" s="34"/>
      <c r="FZ374" s="34"/>
      <c r="GA374" s="34"/>
      <c r="GB374" s="34"/>
      <c r="GC374" s="34"/>
      <c r="GD374" s="34"/>
      <c r="GE374" s="34"/>
      <c r="GF374" s="34"/>
      <c r="GG374" s="34"/>
      <c r="GH374" s="34"/>
      <c r="GI374" s="34"/>
      <c r="GJ374" s="34"/>
      <c r="GK374" s="34"/>
      <c r="GL374" s="34"/>
      <c r="GM374" s="34"/>
      <c r="GN374" s="34"/>
      <c r="GO374" s="34"/>
      <c r="GP374" s="34"/>
      <c r="GQ374" s="34"/>
      <c r="GR374" s="34"/>
      <c r="GS374" s="34"/>
      <c r="GT374" s="34"/>
      <c r="GU374" s="34"/>
      <c r="GV374" s="34"/>
      <c r="GW374" s="34"/>
      <c r="GX374" s="34"/>
      <c r="GY374" s="34"/>
      <c r="GZ374" s="34"/>
      <c r="HA374" s="34"/>
      <c r="HB374" s="34"/>
      <c r="HC374" s="34"/>
      <c r="HD374" s="34"/>
      <c r="HE374" s="34"/>
      <c r="HF374" s="34"/>
      <c r="HG374" s="34"/>
      <c r="HH374" s="34"/>
      <c r="HI374" s="34"/>
      <c r="HJ374" s="34"/>
      <c r="HK374" s="34"/>
      <c r="HL374" s="34"/>
      <c r="HM374" s="34"/>
      <c r="HN374" s="34"/>
      <c r="HO374" s="34"/>
      <c r="HP374" s="34"/>
      <c r="HQ374" s="34"/>
      <c r="HR374" s="34"/>
      <c r="HS374" s="34"/>
      <c r="HT374" s="34"/>
      <c r="HU374" s="34"/>
      <c r="HV374" s="34"/>
      <c r="HW374" s="34"/>
      <c r="HX374" s="34"/>
      <c r="HY374" s="34"/>
      <c r="HZ374" s="34"/>
      <c r="IA374" s="34"/>
      <c r="IB374" s="34"/>
      <c r="IC374" s="34"/>
      <c r="ID374" s="34"/>
      <c r="IE374" s="34"/>
      <c r="IF374" s="34"/>
      <c r="IG374" s="34"/>
      <c r="IH374" s="34"/>
      <c r="II374" s="34"/>
      <c r="IJ374" s="34"/>
      <c r="IK374" s="34"/>
      <c r="IL374" s="34"/>
      <c r="IM374" s="34"/>
      <c r="IN374" s="34"/>
      <c r="IO374" s="34"/>
      <c r="IP374" s="34"/>
      <c r="IQ374" s="34"/>
      <c r="IR374" s="34"/>
      <c r="IS374" s="34"/>
      <c r="IT374" s="34"/>
    </row>
    <row r="375" spans="1:254" s="38" customFormat="1">
      <c r="A375" s="12" t="s">
        <v>238</v>
      </c>
      <c r="B375" s="12" t="s">
        <v>239</v>
      </c>
      <c r="C375" s="16" t="s">
        <v>13</v>
      </c>
      <c r="D375" s="12" t="s">
        <v>825</v>
      </c>
      <c r="E375" s="12" t="s">
        <v>815</v>
      </c>
      <c r="F375" s="16" t="s">
        <v>183</v>
      </c>
      <c r="G375" s="16" t="s">
        <v>826</v>
      </c>
      <c r="H375" s="12" t="s">
        <v>240</v>
      </c>
      <c r="I375" s="1">
        <v>26682.5</v>
      </c>
      <c r="J375" s="1">
        <v>5336.5</v>
      </c>
      <c r="K375" s="97">
        <v>21346</v>
      </c>
      <c r="L375" s="1"/>
      <c r="M375" s="1"/>
      <c r="N375" s="1"/>
      <c r="O375" s="1"/>
      <c r="P375" s="1"/>
      <c r="Q375" s="1"/>
      <c r="R375" s="1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  <c r="EK375" s="34"/>
      <c r="EL375" s="34"/>
      <c r="EM375" s="34"/>
      <c r="EN375" s="34"/>
      <c r="EO375" s="34"/>
      <c r="EP375" s="34"/>
      <c r="EQ375" s="34"/>
      <c r="ER375" s="34"/>
      <c r="ES375" s="34"/>
      <c r="ET375" s="34"/>
      <c r="EU375" s="34"/>
      <c r="EV375" s="34"/>
      <c r="EW375" s="34"/>
      <c r="EX375" s="34"/>
      <c r="EY375" s="34"/>
      <c r="EZ375" s="34"/>
      <c r="FA375" s="34"/>
      <c r="FB375" s="34"/>
      <c r="FC375" s="34"/>
      <c r="FD375" s="34"/>
      <c r="FE375" s="34"/>
      <c r="FF375" s="34"/>
      <c r="FG375" s="34"/>
      <c r="FH375" s="34"/>
      <c r="FI375" s="34"/>
      <c r="FJ375" s="34"/>
      <c r="FK375" s="34"/>
      <c r="FL375" s="34"/>
      <c r="FM375" s="34"/>
      <c r="FN375" s="34"/>
      <c r="FO375" s="34"/>
      <c r="FP375" s="34"/>
      <c r="FQ375" s="34"/>
      <c r="FR375" s="34"/>
      <c r="FS375" s="34"/>
      <c r="FT375" s="34"/>
      <c r="FU375" s="34"/>
      <c r="FV375" s="34"/>
      <c r="FW375" s="34"/>
      <c r="FX375" s="34"/>
      <c r="FY375" s="34"/>
      <c r="FZ375" s="34"/>
      <c r="GA375" s="34"/>
      <c r="GB375" s="34"/>
      <c r="GC375" s="34"/>
      <c r="GD375" s="34"/>
      <c r="GE375" s="34"/>
      <c r="GF375" s="34"/>
      <c r="GG375" s="34"/>
      <c r="GH375" s="34"/>
      <c r="GI375" s="34"/>
      <c r="GJ375" s="34"/>
      <c r="GK375" s="34"/>
      <c r="GL375" s="34"/>
      <c r="GM375" s="34"/>
      <c r="GN375" s="34"/>
      <c r="GO375" s="34"/>
      <c r="GP375" s="34"/>
      <c r="GQ375" s="34"/>
      <c r="GR375" s="34"/>
      <c r="GS375" s="34"/>
      <c r="GT375" s="34"/>
      <c r="GU375" s="34"/>
      <c r="GV375" s="34"/>
      <c r="GW375" s="34"/>
      <c r="GX375" s="34"/>
      <c r="GY375" s="34"/>
      <c r="GZ375" s="34"/>
      <c r="HA375" s="34"/>
      <c r="HB375" s="34"/>
      <c r="HC375" s="34"/>
      <c r="HD375" s="34"/>
      <c r="HE375" s="34"/>
      <c r="HF375" s="34"/>
      <c r="HG375" s="34"/>
      <c r="HH375" s="34"/>
      <c r="HI375" s="34"/>
      <c r="HJ375" s="34"/>
      <c r="HK375" s="34"/>
      <c r="HL375" s="34"/>
      <c r="HM375" s="34"/>
      <c r="HN375" s="34"/>
      <c r="HO375" s="34"/>
      <c r="HP375" s="34"/>
      <c r="HQ375" s="34"/>
      <c r="HR375" s="34"/>
      <c r="HS375" s="34"/>
      <c r="HT375" s="34"/>
      <c r="HU375" s="34"/>
      <c r="HV375" s="34"/>
      <c r="HW375" s="34"/>
      <c r="HX375" s="34"/>
      <c r="HY375" s="34"/>
      <c r="HZ375" s="34"/>
      <c r="IA375" s="34"/>
      <c r="IB375" s="34"/>
      <c r="IC375" s="34"/>
      <c r="ID375" s="34"/>
      <c r="IE375" s="34"/>
      <c r="IF375" s="34"/>
      <c r="IG375" s="34"/>
      <c r="IH375" s="34"/>
      <c r="II375" s="34"/>
      <c r="IJ375" s="34"/>
      <c r="IK375" s="34"/>
      <c r="IL375" s="34"/>
      <c r="IM375" s="34"/>
      <c r="IN375" s="34"/>
      <c r="IO375" s="34"/>
      <c r="IP375" s="34"/>
      <c r="IQ375" s="34"/>
      <c r="IR375" s="34"/>
      <c r="IS375" s="34"/>
      <c r="IT375" s="34"/>
    </row>
    <row r="376" spans="1:254" s="38" customFormat="1">
      <c r="A376" s="12" t="s">
        <v>238</v>
      </c>
      <c r="B376" s="12" t="s">
        <v>239</v>
      </c>
      <c r="C376" s="16" t="s">
        <v>13</v>
      </c>
      <c r="D376" s="12" t="s">
        <v>827</v>
      </c>
      <c r="E376" s="12" t="s">
        <v>815</v>
      </c>
      <c r="F376" s="16" t="s">
        <v>828</v>
      </c>
      <c r="G376" s="16" t="s">
        <v>242</v>
      </c>
      <c r="H376" s="12" t="s">
        <v>240</v>
      </c>
      <c r="I376" s="1">
        <v>31151.190000000002</v>
      </c>
      <c r="J376" s="1">
        <v>6230.24</v>
      </c>
      <c r="K376" s="97">
        <v>24920.950000000004</v>
      </c>
      <c r="L376" s="1"/>
      <c r="M376" s="1"/>
      <c r="N376" s="1"/>
      <c r="O376" s="1"/>
      <c r="P376" s="1"/>
      <c r="Q376" s="1"/>
      <c r="R376" s="1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  <c r="DF376" s="34"/>
      <c r="DG376" s="34"/>
      <c r="DH376" s="34"/>
      <c r="DI376" s="34"/>
      <c r="DJ376" s="34"/>
      <c r="DK376" s="34"/>
      <c r="DL376" s="34"/>
      <c r="DM376" s="34"/>
      <c r="DN376" s="34"/>
      <c r="DO376" s="34"/>
      <c r="DP376" s="34"/>
      <c r="DQ376" s="34"/>
      <c r="DR376" s="34"/>
      <c r="DS376" s="34"/>
      <c r="DT376" s="34"/>
      <c r="DU376" s="34"/>
      <c r="DV376" s="34"/>
      <c r="DW376" s="34"/>
      <c r="DX376" s="34"/>
      <c r="DY376" s="34"/>
      <c r="DZ376" s="34"/>
      <c r="EA376" s="34"/>
      <c r="EB376" s="34"/>
      <c r="EC376" s="34"/>
      <c r="ED376" s="34"/>
      <c r="EE376" s="34"/>
      <c r="EF376" s="34"/>
      <c r="EG376" s="34"/>
      <c r="EH376" s="34"/>
      <c r="EI376" s="34"/>
      <c r="EJ376" s="34"/>
      <c r="EK376" s="34"/>
      <c r="EL376" s="34"/>
      <c r="EM376" s="34"/>
      <c r="EN376" s="34"/>
      <c r="EO376" s="34"/>
      <c r="EP376" s="34"/>
      <c r="EQ376" s="34"/>
      <c r="ER376" s="34"/>
      <c r="ES376" s="34"/>
      <c r="ET376" s="34"/>
      <c r="EU376" s="34"/>
      <c r="EV376" s="34"/>
      <c r="EW376" s="34"/>
      <c r="EX376" s="34"/>
      <c r="EY376" s="34"/>
      <c r="EZ376" s="34"/>
      <c r="FA376" s="34"/>
      <c r="FB376" s="34"/>
      <c r="FC376" s="34"/>
      <c r="FD376" s="34"/>
      <c r="FE376" s="34"/>
      <c r="FF376" s="34"/>
      <c r="FG376" s="34"/>
      <c r="FH376" s="34"/>
      <c r="FI376" s="34"/>
      <c r="FJ376" s="34"/>
      <c r="FK376" s="34"/>
      <c r="FL376" s="34"/>
      <c r="FM376" s="34"/>
      <c r="FN376" s="34"/>
      <c r="FO376" s="34"/>
      <c r="FP376" s="34"/>
      <c r="FQ376" s="34"/>
      <c r="FR376" s="34"/>
      <c r="FS376" s="34"/>
      <c r="FT376" s="34"/>
      <c r="FU376" s="34"/>
      <c r="FV376" s="34"/>
      <c r="FW376" s="34"/>
      <c r="FX376" s="34"/>
      <c r="FY376" s="34"/>
      <c r="FZ376" s="34"/>
      <c r="GA376" s="34"/>
      <c r="GB376" s="34"/>
      <c r="GC376" s="34"/>
      <c r="GD376" s="34"/>
      <c r="GE376" s="34"/>
      <c r="GF376" s="34"/>
      <c r="GG376" s="34"/>
      <c r="GH376" s="34"/>
      <c r="GI376" s="34"/>
      <c r="GJ376" s="34"/>
      <c r="GK376" s="34"/>
      <c r="GL376" s="34"/>
      <c r="GM376" s="34"/>
      <c r="GN376" s="34"/>
      <c r="GO376" s="34"/>
      <c r="GP376" s="34"/>
      <c r="GQ376" s="34"/>
      <c r="GR376" s="34"/>
      <c r="GS376" s="34"/>
      <c r="GT376" s="34"/>
      <c r="GU376" s="34"/>
      <c r="GV376" s="34"/>
      <c r="GW376" s="34"/>
      <c r="GX376" s="34"/>
      <c r="GY376" s="34"/>
      <c r="GZ376" s="34"/>
      <c r="HA376" s="34"/>
      <c r="HB376" s="34"/>
      <c r="HC376" s="34"/>
      <c r="HD376" s="34"/>
      <c r="HE376" s="34"/>
      <c r="HF376" s="34"/>
      <c r="HG376" s="34"/>
      <c r="HH376" s="34"/>
      <c r="HI376" s="34"/>
      <c r="HJ376" s="34"/>
      <c r="HK376" s="34"/>
      <c r="HL376" s="34"/>
      <c r="HM376" s="34"/>
      <c r="HN376" s="34"/>
      <c r="HO376" s="34"/>
      <c r="HP376" s="34"/>
      <c r="HQ376" s="34"/>
      <c r="HR376" s="34"/>
      <c r="HS376" s="34"/>
      <c r="HT376" s="34"/>
      <c r="HU376" s="34"/>
      <c r="HV376" s="34"/>
      <c r="HW376" s="34"/>
      <c r="HX376" s="34"/>
      <c r="HY376" s="34"/>
      <c r="HZ376" s="34"/>
      <c r="IA376" s="34"/>
      <c r="IB376" s="34"/>
      <c r="IC376" s="34"/>
      <c r="ID376" s="34"/>
      <c r="IE376" s="34"/>
      <c r="IF376" s="34"/>
      <c r="IG376" s="34"/>
      <c r="IH376" s="34"/>
      <c r="II376" s="34"/>
      <c r="IJ376" s="34"/>
      <c r="IK376" s="34"/>
      <c r="IL376" s="34"/>
      <c r="IM376" s="34"/>
      <c r="IN376" s="34"/>
      <c r="IO376" s="34"/>
      <c r="IP376" s="34"/>
      <c r="IQ376" s="34"/>
      <c r="IR376" s="34"/>
      <c r="IS376" s="34"/>
      <c r="IT376" s="34"/>
    </row>
    <row r="377" spans="1:254" s="38" customFormat="1">
      <c r="A377" s="12" t="s">
        <v>238</v>
      </c>
      <c r="B377" s="12" t="s">
        <v>239</v>
      </c>
      <c r="C377" s="22" t="s">
        <v>16</v>
      </c>
      <c r="D377" s="11" t="s">
        <v>829</v>
      </c>
      <c r="E377" s="11" t="s">
        <v>815</v>
      </c>
      <c r="F377" s="22" t="s">
        <v>424</v>
      </c>
      <c r="G377" s="22" t="s">
        <v>286</v>
      </c>
      <c r="H377" s="11" t="s">
        <v>240</v>
      </c>
      <c r="I377" s="1">
        <v>6447.21</v>
      </c>
      <c r="J377" s="18">
        <v>1289.442</v>
      </c>
      <c r="K377" s="97">
        <v>5157.768</v>
      </c>
      <c r="L377" s="1"/>
      <c r="M377" s="1"/>
      <c r="N377" s="1"/>
      <c r="O377" s="1"/>
      <c r="P377" s="75"/>
      <c r="Q377" s="1"/>
      <c r="R377" s="1"/>
      <c r="S377" s="75"/>
      <c r="T377" s="75"/>
      <c r="U377" s="76"/>
      <c r="V377" s="76"/>
      <c r="W377" s="76"/>
      <c r="X377" s="76"/>
      <c r="Y377" s="76"/>
      <c r="Z377" s="76"/>
      <c r="AA377" s="76"/>
      <c r="AB377" s="76"/>
      <c r="AC377" s="76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  <c r="HK377" s="77"/>
      <c r="HL377" s="77"/>
      <c r="HM377" s="77"/>
      <c r="HN377" s="77"/>
      <c r="HO377" s="77"/>
      <c r="HP377" s="77"/>
      <c r="HQ377" s="77"/>
      <c r="HR377" s="77"/>
      <c r="HS377" s="77"/>
      <c r="HT377" s="77"/>
      <c r="HU377" s="77"/>
      <c r="HV377" s="77"/>
      <c r="HW377" s="77"/>
      <c r="HX377" s="77"/>
      <c r="HY377" s="77"/>
      <c r="HZ377" s="77"/>
      <c r="IA377" s="77"/>
      <c r="IB377" s="77"/>
      <c r="IC377" s="77"/>
      <c r="ID377" s="77"/>
      <c r="IE377" s="77"/>
      <c r="IF377" s="77"/>
      <c r="IG377" s="77"/>
      <c r="IH377" s="77"/>
      <c r="II377" s="77"/>
      <c r="IJ377" s="77"/>
      <c r="IK377" s="77"/>
      <c r="IL377" s="77"/>
      <c r="IM377" s="77"/>
      <c r="IN377" s="77"/>
      <c r="IO377" s="77"/>
      <c r="IP377" s="77"/>
      <c r="IQ377" s="77"/>
      <c r="IR377" s="77"/>
      <c r="IS377" s="77"/>
      <c r="IT377" s="77"/>
    </row>
    <row r="378" spans="1:254" s="38" customFormat="1">
      <c r="A378" s="3" t="s">
        <v>238</v>
      </c>
      <c r="B378" s="3" t="s">
        <v>239</v>
      </c>
      <c r="C378" s="5" t="s">
        <v>111</v>
      </c>
      <c r="D378" s="3" t="s">
        <v>1901</v>
      </c>
      <c r="E378" s="3" t="s">
        <v>1902</v>
      </c>
      <c r="F378" s="3" t="s">
        <v>21</v>
      </c>
      <c r="G378" s="3" t="s">
        <v>14</v>
      </c>
      <c r="H378" s="3" t="s">
        <v>1903</v>
      </c>
      <c r="I378" s="2">
        <v>399241.74</v>
      </c>
      <c r="J378" s="2">
        <v>133080.57999999999</v>
      </c>
      <c r="K378" s="93">
        <v>266161.15999999997</v>
      </c>
      <c r="L378" s="2"/>
      <c r="M378" s="2"/>
      <c r="N378" s="2"/>
      <c r="O378" s="2"/>
      <c r="P378" s="2"/>
      <c r="Q378" s="2"/>
      <c r="R378" s="2"/>
    </row>
    <row r="379" spans="1:254" s="38" customFormat="1">
      <c r="A379" s="3" t="s">
        <v>238</v>
      </c>
      <c r="B379" s="3" t="s">
        <v>239</v>
      </c>
      <c r="C379" s="5" t="s">
        <v>12</v>
      </c>
      <c r="D379" s="3" t="s">
        <v>1904</v>
      </c>
      <c r="E379" s="3" t="s">
        <v>1905</v>
      </c>
      <c r="F379" s="3" t="s">
        <v>1906</v>
      </c>
      <c r="G379" s="3" t="s">
        <v>1907</v>
      </c>
      <c r="H379" s="3" t="s">
        <v>240</v>
      </c>
      <c r="I379" s="2">
        <v>33544.54</v>
      </c>
      <c r="J379" s="2">
        <v>6708.91</v>
      </c>
      <c r="K379" s="93">
        <v>26835.63</v>
      </c>
      <c r="L379" s="2"/>
      <c r="M379" s="2"/>
      <c r="N379" s="2"/>
      <c r="O379" s="2"/>
      <c r="P379" s="2"/>
      <c r="Q379" s="2"/>
      <c r="R379" s="2"/>
    </row>
    <row r="380" spans="1:254" s="38" customFormat="1">
      <c r="A380" s="3" t="s">
        <v>238</v>
      </c>
      <c r="B380" s="3" t="s">
        <v>239</v>
      </c>
      <c r="C380" s="5" t="s">
        <v>12</v>
      </c>
      <c r="D380" s="3" t="s">
        <v>1908</v>
      </c>
      <c r="E380" s="3" t="s">
        <v>1905</v>
      </c>
      <c r="F380" s="3" t="s">
        <v>1906</v>
      </c>
      <c r="G380" s="3" t="s">
        <v>1907</v>
      </c>
      <c r="H380" s="3" t="s">
        <v>240</v>
      </c>
      <c r="I380" s="2">
        <v>33544.54</v>
      </c>
      <c r="J380" s="2">
        <v>6708.91</v>
      </c>
      <c r="K380" s="93">
        <v>26835.63</v>
      </c>
      <c r="L380" s="2"/>
      <c r="M380" s="2"/>
      <c r="N380" s="2"/>
      <c r="O380" s="2"/>
      <c r="P380" s="2"/>
      <c r="Q380" s="2"/>
      <c r="R380" s="2"/>
    </row>
    <row r="381" spans="1:254" s="38" customFormat="1">
      <c r="A381" s="3" t="s">
        <v>238</v>
      </c>
      <c r="B381" s="3" t="s">
        <v>239</v>
      </c>
      <c r="C381" s="5" t="s">
        <v>12</v>
      </c>
      <c r="D381" s="3" t="s">
        <v>1909</v>
      </c>
      <c r="E381" s="3" t="s">
        <v>1905</v>
      </c>
      <c r="F381" s="3" t="s">
        <v>1910</v>
      </c>
      <c r="G381" s="3" t="s">
        <v>1907</v>
      </c>
      <c r="H381" s="3" t="s">
        <v>240</v>
      </c>
      <c r="I381" s="2">
        <v>4756.76</v>
      </c>
      <c r="J381" s="2">
        <v>951.35</v>
      </c>
      <c r="K381" s="93">
        <v>3805.41</v>
      </c>
      <c r="L381" s="2"/>
      <c r="M381" s="2"/>
      <c r="N381" s="2"/>
      <c r="O381" s="2"/>
      <c r="P381" s="2"/>
      <c r="Q381" s="2"/>
      <c r="R381" s="2"/>
    </row>
    <row r="382" spans="1:254" s="38" customFormat="1">
      <c r="A382" s="3" t="s">
        <v>238</v>
      </c>
      <c r="B382" s="3" t="s">
        <v>239</v>
      </c>
      <c r="C382" s="5" t="s">
        <v>12</v>
      </c>
      <c r="D382" s="3" t="s">
        <v>1911</v>
      </c>
      <c r="E382" s="3" t="s">
        <v>1905</v>
      </c>
      <c r="F382" s="3" t="s">
        <v>1454</v>
      </c>
      <c r="G382" s="3" t="s">
        <v>1907</v>
      </c>
      <c r="H382" s="3" t="s">
        <v>240</v>
      </c>
      <c r="I382" s="2">
        <v>1491.7750000000001</v>
      </c>
      <c r="J382" s="2">
        <v>298.35500000000002</v>
      </c>
      <c r="K382" s="93">
        <v>1193.42</v>
      </c>
      <c r="L382" s="2"/>
      <c r="M382" s="2"/>
      <c r="N382" s="2"/>
      <c r="O382" s="2"/>
      <c r="P382" s="2"/>
      <c r="Q382" s="2"/>
      <c r="R382" s="2"/>
    </row>
    <row r="383" spans="1:254" s="38" customFormat="1">
      <c r="A383" s="3" t="s">
        <v>238</v>
      </c>
      <c r="B383" s="3" t="s">
        <v>239</v>
      </c>
      <c r="C383" s="5" t="s">
        <v>12</v>
      </c>
      <c r="D383" s="3" t="s">
        <v>1912</v>
      </c>
      <c r="E383" s="3" t="s">
        <v>1905</v>
      </c>
      <c r="F383" s="3" t="s">
        <v>1913</v>
      </c>
      <c r="G383" s="3" t="s">
        <v>1907</v>
      </c>
      <c r="H383" s="3" t="s">
        <v>240</v>
      </c>
      <c r="I383" s="2">
        <v>65870.87</v>
      </c>
      <c r="J383" s="2">
        <v>13174.17</v>
      </c>
      <c r="K383" s="93">
        <v>52696.700000000004</v>
      </c>
      <c r="L383" s="2"/>
      <c r="M383" s="2"/>
      <c r="N383" s="2"/>
      <c r="O383" s="2"/>
      <c r="P383" s="2"/>
      <c r="Q383" s="2"/>
      <c r="R383" s="2"/>
    </row>
    <row r="384" spans="1:254" s="38" customFormat="1">
      <c r="A384" s="3" t="s">
        <v>238</v>
      </c>
      <c r="B384" s="3" t="s">
        <v>239</v>
      </c>
      <c r="C384" s="5" t="s">
        <v>12</v>
      </c>
      <c r="D384" s="3" t="s">
        <v>1914</v>
      </c>
      <c r="E384" s="3" t="s">
        <v>1905</v>
      </c>
      <c r="F384" s="3" t="s">
        <v>203</v>
      </c>
      <c r="G384" s="3" t="s">
        <v>1907</v>
      </c>
      <c r="H384" s="3" t="s">
        <v>240</v>
      </c>
      <c r="I384" s="2">
        <v>16510.73</v>
      </c>
      <c r="J384" s="2">
        <v>3302.15</v>
      </c>
      <c r="K384" s="93">
        <v>13208.58</v>
      </c>
      <c r="L384" s="2"/>
      <c r="M384" s="2"/>
      <c r="N384" s="2"/>
      <c r="O384" s="2"/>
      <c r="P384" s="2"/>
      <c r="Q384" s="2"/>
      <c r="R384" s="2"/>
    </row>
    <row r="385" spans="1:250" s="38" customFormat="1">
      <c r="A385" s="3" t="s">
        <v>238</v>
      </c>
      <c r="B385" s="3" t="s">
        <v>239</v>
      </c>
      <c r="C385" s="5" t="s">
        <v>12</v>
      </c>
      <c r="D385" s="3" t="s">
        <v>1915</v>
      </c>
      <c r="E385" s="3" t="s">
        <v>1905</v>
      </c>
      <c r="F385" s="3" t="s">
        <v>203</v>
      </c>
      <c r="G385" s="3" t="s">
        <v>1907</v>
      </c>
      <c r="H385" s="3" t="s">
        <v>240</v>
      </c>
      <c r="I385" s="2">
        <v>44152.56</v>
      </c>
      <c r="J385" s="2">
        <v>8830.51</v>
      </c>
      <c r="K385" s="93">
        <v>35322.050000000003</v>
      </c>
      <c r="L385" s="2"/>
      <c r="M385" s="2"/>
      <c r="N385" s="2"/>
      <c r="O385" s="2"/>
      <c r="P385" s="2"/>
      <c r="Q385" s="2"/>
      <c r="R385" s="2"/>
    </row>
    <row r="386" spans="1:250" s="38" customFormat="1">
      <c r="A386" s="38" t="s">
        <v>2819</v>
      </c>
      <c r="B386" s="38" t="s">
        <v>344</v>
      </c>
      <c r="C386" s="51" t="s">
        <v>235</v>
      </c>
      <c r="D386" s="38" t="s">
        <v>2820</v>
      </c>
      <c r="E386" s="38" t="s">
        <v>2821</v>
      </c>
      <c r="F386" s="38" t="s">
        <v>2822</v>
      </c>
      <c r="G386" s="38" t="s">
        <v>345</v>
      </c>
      <c r="H386" s="38" t="s">
        <v>2823</v>
      </c>
      <c r="I386" s="4">
        <v>39700</v>
      </c>
      <c r="J386" s="4">
        <v>4962.5</v>
      </c>
      <c r="K386" s="99">
        <v>34737.5</v>
      </c>
      <c r="L386" s="4"/>
      <c r="M386" s="4"/>
      <c r="N386" s="4"/>
      <c r="O386" s="4"/>
      <c r="P386" s="4"/>
      <c r="Q386" s="4"/>
      <c r="R386" s="4"/>
    </row>
    <row r="387" spans="1:250" s="38" customFormat="1">
      <c r="A387" s="38" t="s">
        <v>2819</v>
      </c>
      <c r="B387" s="38" t="s">
        <v>344</v>
      </c>
      <c r="C387" s="51" t="s">
        <v>14</v>
      </c>
      <c r="D387" s="38" t="s">
        <v>3219</v>
      </c>
      <c r="E387" s="38" t="s">
        <v>3220</v>
      </c>
      <c r="F387" s="38" t="s">
        <v>3221</v>
      </c>
      <c r="G387" s="38" t="s">
        <v>2746</v>
      </c>
      <c r="H387" s="38" t="s">
        <v>3222</v>
      </c>
      <c r="I387" s="4">
        <v>83250</v>
      </c>
      <c r="J387" s="4">
        <v>16650</v>
      </c>
      <c r="K387" s="99">
        <v>66600</v>
      </c>
      <c r="L387" s="4"/>
      <c r="M387" s="4"/>
      <c r="N387" s="4"/>
      <c r="O387" s="4"/>
      <c r="P387" s="4"/>
      <c r="Q387" s="4"/>
      <c r="R387" s="4"/>
    </row>
    <row r="388" spans="1:250" s="38" customFormat="1">
      <c r="A388" s="12" t="s">
        <v>1004</v>
      </c>
      <c r="B388" s="12" t="s">
        <v>17</v>
      </c>
      <c r="C388" s="20">
        <v>39892</v>
      </c>
      <c r="D388" s="12" t="s">
        <v>1005</v>
      </c>
      <c r="E388" s="12" t="s">
        <v>1006</v>
      </c>
      <c r="F388" s="12" t="s">
        <v>337</v>
      </c>
      <c r="G388" s="12" t="s">
        <v>295</v>
      </c>
      <c r="H388" s="12" t="s">
        <v>1007</v>
      </c>
      <c r="I388" s="13">
        <f>+K388/0.8</f>
        <v>2355468.75</v>
      </c>
      <c r="J388" s="13">
        <f>+I388-K388</f>
        <v>471093.75</v>
      </c>
      <c r="K388" s="95">
        <v>1884375</v>
      </c>
      <c r="L388" s="13"/>
      <c r="M388" s="13"/>
      <c r="N388" s="13"/>
      <c r="O388" s="13"/>
      <c r="P388" s="13"/>
      <c r="Q388" s="13"/>
      <c r="R388" s="78"/>
    </row>
    <row r="389" spans="1:250" s="38" customFormat="1">
      <c r="A389" s="12" t="s">
        <v>1004</v>
      </c>
      <c r="B389" s="12" t="s">
        <v>17</v>
      </c>
      <c r="C389" s="20">
        <v>40137</v>
      </c>
      <c r="D389" s="12" t="s">
        <v>1008</v>
      </c>
      <c r="E389" s="12" t="s">
        <v>1009</v>
      </c>
      <c r="F389" s="12" t="s">
        <v>1010</v>
      </c>
      <c r="G389" s="12" t="s">
        <v>1011</v>
      </c>
      <c r="H389" s="12" t="s">
        <v>1012</v>
      </c>
      <c r="I389" s="13">
        <v>200000</v>
      </c>
      <c r="J389" s="13">
        <v>25000</v>
      </c>
      <c r="K389" s="95">
        <v>175000</v>
      </c>
      <c r="L389" s="13"/>
      <c r="M389" s="13"/>
      <c r="N389" s="13"/>
      <c r="O389" s="13"/>
      <c r="P389" s="13"/>
      <c r="Q389" s="13"/>
      <c r="R389" s="78"/>
    </row>
    <row r="390" spans="1:250" s="38" customFormat="1">
      <c r="A390" s="12" t="s">
        <v>1004</v>
      </c>
      <c r="B390" s="12" t="s">
        <v>17</v>
      </c>
      <c r="C390" s="20">
        <v>40178</v>
      </c>
      <c r="D390" s="12" t="s">
        <v>1013</v>
      </c>
      <c r="E390" s="12" t="s">
        <v>1014</v>
      </c>
      <c r="F390" s="12" t="s">
        <v>337</v>
      </c>
      <c r="G390" s="12" t="s">
        <v>295</v>
      </c>
      <c r="H390" s="12" t="s">
        <v>1015</v>
      </c>
      <c r="I390" s="13">
        <v>350000</v>
      </c>
      <c r="J390" s="13">
        <v>43750</v>
      </c>
      <c r="K390" s="95">
        <v>306250</v>
      </c>
      <c r="L390" s="13"/>
      <c r="M390" s="13"/>
      <c r="N390" s="13"/>
      <c r="O390" s="13"/>
      <c r="P390" s="13"/>
      <c r="Q390" s="13"/>
      <c r="R390" s="78"/>
    </row>
    <row r="391" spans="1:250" s="38" customFormat="1">
      <c r="A391" s="12" t="s">
        <v>1004</v>
      </c>
      <c r="B391" s="12" t="s">
        <v>17</v>
      </c>
      <c r="C391" s="20">
        <v>40298</v>
      </c>
      <c r="D391" s="12" t="s">
        <v>1016</v>
      </c>
      <c r="E391" s="12" t="s">
        <v>1017</v>
      </c>
      <c r="F391" s="12" t="s">
        <v>353</v>
      </c>
      <c r="G391" s="12" t="s">
        <v>1018</v>
      </c>
      <c r="H391" s="12" t="s">
        <v>1019</v>
      </c>
      <c r="I391" s="13">
        <v>4921.5</v>
      </c>
      <c r="J391" s="13">
        <v>984.3</v>
      </c>
      <c r="K391" s="95">
        <v>3937.2</v>
      </c>
      <c r="L391" s="13"/>
      <c r="M391" s="13"/>
      <c r="N391" s="13"/>
      <c r="O391" s="13"/>
      <c r="P391" s="13"/>
      <c r="Q391" s="13"/>
      <c r="R391" s="13"/>
    </row>
    <row r="392" spans="1:250" s="38" customFormat="1">
      <c r="A392" s="3" t="s">
        <v>65</v>
      </c>
      <c r="B392" s="3" t="s">
        <v>17</v>
      </c>
      <c r="C392" s="5" t="s">
        <v>14</v>
      </c>
      <c r="D392" s="3" t="s">
        <v>1695</v>
      </c>
      <c r="E392" s="3" t="s">
        <v>1696</v>
      </c>
      <c r="F392" s="3" t="s">
        <v>39</v>
      </c>
      <c r="G392" s="3" t="s">
        <v>1697</v>
      </c>
      <c r="H392" s="3" t="s">
        <v>1698</v>
      </c>
      <c r="I392" s="2">
        <v>96150.012499999983</v>
      </c>
      <c r="J392" s="2">
        <v>19230.002499999988</v>
      </c>
      <c r="K392" s="93">
        <v>76920.009999999995</v>
      </c>
      <c r="L392" s="2"/>
      <c r="M392" s="2"/>
      <c r="N392" s="2"/>
      <c r="O392" s="2"/>
      <c r="P392" s="2"/>
      <c r="Q392" s="2"/>
      <c r="R392" s="2"/>
    </row>
    <row r="393" spans="1:250" s="38" customFormat="1">
      <c r="A393" s="3" t="s">
        <v>65</v>
      </c>
      <c r="B393" s="3" t="s">
        <v>17</v>
      </c>
      <c r="C393" s="5" t="s">
        <v>14</v>
      </c>
      <c r="D393" s="3" t="s">
        <v>1699</v>
      </c>
      <c r="E393" s="3" t="s">
        <v>1700</v>
      </c>
      <c r="F393" s="3" t="s">
        <v>1701</v>
      </c>
      <c r="G393" s="3" t="s">
        <v>1702</v>
      </c>
      <c r="H393" s="3" t="s">
        <v>1703</v>
      </c>
      <c r="I393" s="2">
        <v>10000</v>
      </c>
      <c r="J393" s="2">
        <v>1250</v>
      </c>
      <c r="K393" s="93">
        <v>8750</v>
      </c>
      <c r="L393" s="2"/>
      <c r="M393" s="2"/>
      <c r="N393" s="2"/>
      <c r="O393" s="2"/>
      <c r="P393" s="2"/>
      <c r="Q393" s="2"/>
      <c r="R393" s="2"/>
    </row>
    <row r="394" spans="1:250" s="38" customFormat="1">
      <c r="A394" s="3" t="s">
        <v>65</v>
      </c>
      <c r="B394" s="3" t="s">
        <v>17</v>
      </c>
      <c r="C394" s="5" t="s">
        <v>13</v>
      </c>
      <c r="D394" s="3" t="s">
        <v>1704</v>
      </c>
      <c r="E394" s="3" t="s">
        <v>1705</v>
      </c>
      <c r="F394" s="3" t="s">
        <v>1706</v>
      </c>
      <c r="G394" s="3" t="s">
        <v>133</v>
      </c>
      <c r="H394" s="3" t="s">
        <v>1698</v>
      </c>
      <c r="I394" s="2">
        <v>60003.885714285716</v>
      </c>
      <c r="J394" s="2">
        <v>7500.4857142857145</v>
      </c>
      <c r="K394" s="93">
        <v>52503.4</v>
      </c>
      <c r="L394" s="2"/>
      <c r="M394" s="2"/>
      <c r="N394" s="2"/>
      <c r="O394" s="2"/>
      <c r="P394" s="2"/>
      <c r="Q394" s="2"/>
      <c r="R394" s="2"/>
    </row>
    <row r="395" spans="1:250" s="38" customFormat="1">
      <c r="A395" s="3" t="s">
        <v>65</v>
      </c>
      <c r="B395" s="3" t="s">
        <v>17</v>
      </c>
      <c r="C395" s="5" t="s">
        <v>13</v>
      </c>
      <c r="D395" s="3" t="s">
        <v>1707</v>
      </c>
      <c r="E395" s="3" t="s">
        <v>1708</v>
      </c>
      <c r="F395" s="3" t="s">
        <v>1709</v>
      </c>
      <c r="G395" s="3" t="s">
        <v>1710</v>
      </c>
      <c r="H395" s="3" t="s">
        <v>1711</v>
      </c>
      <c r="I395" s="2">
        <v>26411.05</v>
      </c>
      <c r="J395" s="2">
        <v>5282.21</v>
      </c>
      <c r="K395" s="93">
        <v>21128.84</v>
      </c>
      <c r="L395" s="2"/>
      <c r="M395" s="2"/>
      <c r="N395" s="2"/>
      <c r="O395" s="2"/>
      <c r="P395" s="2"/>
      <c r="Q395" s="2"/>
      <c r="R395" s="2"/>
    </row>
    <row r="396" spans="1:250" s="38" customFormat="1">
      <c r="A396" s="3" t="s">
        <v>65</v>
      </c>
      <c r="B396" s="3" t="s">
        <v>17</v>
      </c>
      <c r="C396" s="5" t="s">
        <v>1537</v>
      </c>
      <c r="D396" s="3" t="s">
        <v>1712</v>
      </c>
      <c r="E396" s="3" t="s">
        <v>1713</v>
      </c>
      <c r="F396" s="3" t="s">
        <v>148</v>
      </c>
      <c r="G396" s="3" t="s">
        <v>269</v>
      </c>
      <c r="H396" s="3" t="s">
        <v>1714</v>
      </c>
      <c r="I396" s="2">
        <v>33999.120000000003</v>
      </c>
      <c r="J396" s="2">
        <v>4249.8900000000003</v>
      </c>
      <c r="K396" s="93">
        <v>29749.230000000003</v>
      </c>
      <c r="L396" s="2"/>
      <c r="M396" s="2"/>
      <c r="N396" s="2"/>
      <c r="O396" s="2"/>
      <c r="P396" s="2"/>
      <c r="Q396" s="2"/>
      <c r="R396" s="2"/>
    </row>
    <row r="397" spans="1:250" s="38" customFormat="1">
      <c r="A397" s="38" t="s">
        <v>65</v>
      </c>
      <c r="B397" s="38" t="s">
        <v>17</v>
      </c>
      <c r="C397" s="109" t="s">
        <v>12</v>
      </c>
      <c r="D397" s="27" t="s">
        <v>1210</v>
      </c>
      <c r="E397" s="27" t="s">
        <v>1211</v>
      </c>
      <c r="F397" s="27" t="s">
        <v>1212</v>
      </c>
      <c r="G397" s="27" t="s">
        <v>1213</v>
      </c>
      <c r="H397" s="27" t="s">
        <v>1214</v>
      </c>
      <c r="I397" s="2">
        <f>2411407.06/0.8</f>
        <v>3014258.8249999997</v>
      </c>
      <c r="J397" s="2">
        <f>I397*0.2</f>
        <v>602851.76500000001</v>
      </c>
      <c r="K397" s="93">
        <f>I397-J397</f>
        <v>2411407.0599999996</v>
      </c>
      <c r="L397" s="2"/>
      <c r="M397" s="2"/>
      <c r="N397" s="2"/>
      <c r="O397" s="2"/>
      <c r="P397" s="2"/>
      <c r="Q397" s="2"/>
      <c r="R397" s="2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6"/>
      <c r="AR397" s="56"/>
      <c r="AS397" s="56"/>
      <c r="AT397" s="56"/>
      <c r="AU397" s="56"/>
      <c r="AV397" s="56"/>
      <c r="AW397" s="56"/>
      <c r="AX397" s="56"/>
      <c r="AY397" s="56"/>
      <c r="AZ397" s="56"/>
      <c r="BA397" s="56"/>
      <c r="BB397" s="56"/>
      <c r="BC397" s="56"/>
      <c r="BD397" s="56"/>
      <c r="BE397" s="56"/>
      <c r="BF397" s="56"/>
      <c r="BG397" s="56"/>
      <c r="BH397" s="56"/>
      <c r="BI397" s="56"/>
      <c r="BJ397" s="56"/>
      <c r="BK397" s="56"/>
      <c r="BL397" s="56"/>
      <c r="BM397" s="56"/>
      <c r="BN397" s="56"/>
      <c r="BO397" s="56"/>
      <c r="BP397" s="56"/>
      <c r="BQ397" s="56"/>
      <c r="BR397" s="56"/>
      <c r="BS397" s="56"/>
      <c r="BT397" s="56"/>
      <c r="BU397" s="56"/>
      <c r="BV397" s="56"/>
      <c r="BW397" s="56"/>
      <c r="BX397" s="56"/>
      <c r="BY397" s="56"/>
      <c r="BZ397" s="56"/>
      <c r="CA397" s="56"/>
      <c r="CB397" s="56"/>
      <c r="CC397" s="56"/>
      <c r="CD397" s="56"/>
      <c r="CE397" s="56"/>
      <c r="CF397" s="56"/>
      <c r="CG397" s="56"/>
      <c r="CH397" s="56"/>
      <c r="CI397" s="56"/>
      <c r="CJ397" s="56"/>
      <c r="CK397" s="56"/>
      <c r="CL397" s="56"/>
      <c r="CM397" s="56"/>
      <c r="CN397" s="56"/>
      <c r="CO397" s="56"/>
      <c r="CP397" s="56"/>
      <c r="CQ397" s="56"/>
      <c r="CR397" s="56"/>
      <c r="CS397" s="56"/>
      <c r="CT397" s="56"/>
      <c r="CU397" s="56"/>
      <c r="CV397" s="56"/>
      <c r="CW397" s="56"/>
      <c r="CX397" s="56"/>
      <c r="CY397" s="56"/>
      <c r="CZ397" s="56"/>
      <c r="DA397" s="56"/>
      <c r="DB397" s="56"/>
      <c r="DC397" s="56"/>
      <c r="DD397" s="56"/>
      <c r="DE397" s="56"/>
      <c r="DF397" s="56"/>
      <c r="DG397" s="56"/>
      <c r="DH397" s="56"/>
      <c r="DI397" s="56"/>
      <c r="DJ397" s="56"/>
      <c r="DK397" s="56"/>
      <c r="DL397" s="56"/>
      <c r="DM397" s="56"/>
      <c r="DN397" s="56"/>
      <c r="DO397" s="56"/>
      <c r="DP397" s="56"/>
      <c r="DQ397" s="56"/>
      <c r="DR397" s="56"/>
      <c r="DS397" s="56"/>
      <c r="DT397" s="56"/>
      <c r="DU397" s="56"/>
      <c r="DV397" s="56"/>
      <c r="DW397" s="56"/>
      <c r="DX397" s="56"/>
      <c r="DY397" s="56"/>
      <c r="DZ397" s="56"/>
      <c r="EA397" s="56"/>
      <c r="EB397" s="56"/>
      <c r="EC397" s="56"/>
      <c r="ED397" s="56"/>
      <c r="EE397" s="56"/>
      <c r="EF397" s="56"/>
      <c r="EG397" s="56"/>
      <c r="EH397" s="56"/>
      <c r="EI397" s="56"/>
      <c r="EJ397" s="56"/>
      <c r="EK397" s="56"/>
      <c r="EL397" s="56"/>
      <c r="EM397" s="56"/>
      <c r="EN397" s="56"/>
      <c r="EO397" s="56"/>
      <c r="EP397" s="56"/>
      <c r="EQ397" s="56"/>
      <c r="ER397" s="56"/>
      <c r="ES397" s="56"/>
      <c r="ET397" s="56"/>
      <c r="EU397" s="56"/>
      <c r="EV397" s="56"/>
      <c r="EW397" s="56"/>
      <c r="EX397" s="56"/>
      <c r="EY397" s="56"/>
      <c r="EZ397" s="56"/>
      <c r="FA397" s="56"/>
      <c r="FB397" s="56"/>
      <c r="FC397" s="56"/>
      <c r="FD397" s="56"/>
      <c r="FE397" s="56"/>
      <c r="FF397" s="56"/>
      <c r="FG397" s="56"/>
      <c r="FH397" s="56"/>
      <c r="FI397" s="56"/>
      <c r="FJ397" s="56"/>
      <c r="FK397" s="56"/>
      <c r="FL397" s="56"/>
      <c r="FM397" s="56"/>
      <c r="FN397" s="56"/>
      <c r="FO397" s="56"/>
      <c r="FP397" s="56"/>
      <c r="FQ397" s="56"/>
      <c r="FR397" s="56"/>
      <c r="FS397" s="56"/>
      <c r="FT397" s="56"/>
      <c r="FU397" s="56"/>
      <c r="FV397" s="56"/>
      <c r="FW397" s="56"/>
      <c r="FX397" s="56"/>
      <c r="FY397" s="56"/>
      <c r="FZ397" s="56"/>
      <c r="GA397" s="56"/>
      <c r="GB397" s="56"/>
      <c r="GC397" s="56"/>
      <c r="GD397" s="56"/>
      <c r="GE397" s="56"/>
      <c r="GF397" s="56"/>
      <c r="GG397" s="56"/>
      <c r="GH397" s="56"/>
      <c r="GI397" s="56"/>
      <c r="GJ397" s="56"/>
      <c r="GK397" s="56"/>
      <c r="GL397" s="56"/>
      <c r="GM397" s="56"/>
      <c r="GN397" s="56"/>
      <c r="GO397" s="56"/>
      <c r="GP397" s="56"/>
      <c r="GQ397" s="56"/>
      <c r="GR397" s="56"/>
      <c r="GS397" s="56"/>
      <c r="GT397" s="56"/>
      <c r="GU397" s="56"/>
      <c r="GV397" s="56"/>
      <c r="GW397" s="56"/>
      <c r="GX397" s="56"/>
      <c r="GY397" s="56"/>
      <c r="GZ397" s="56"/>
      <c r="HA397" s="56"/>
      <c r="HB397" s="56"/>
      <c r="HC397" s="56"/>
      <c r="HD397" s="56"/>
      <c r="HE397" s="56"/>
      <c r="HF397" s="56"/>
      <c r="HG397" s="56"/>
      <c r="HH397" s="56"/>
      <c r="HI397" s="56"/>
      <c r="HJ397" s="56"/>
      <c r="HK397" s="56"/>
      <c r="HL397" s="56"/>
      <c r="HM397" s="56"/>
      <c r="HN397" s="56"/>
      <c r="HO397" s="56"/>
      <c r="HP397" s="56"/>
      <c r="HQ397" s="56"/>
      <c r="HR397" s="56"/>
      <c r="HS397" s="56"/>
      <c r="HT397" s="56"/>
      <c r="HU397" s="56"/>
      <c r="HV397" s="56"/>
      <c r="HW397" s="56"/>
      <c r="HX397" s="56"/>
      <c r="HY397" s="56"/>
      <c r="HZ397" s="56"/>
      <c r="IA397" s="56"/>
      <c r="IB397" s="56"/>
      <c r="IC397" s="56"/>
      <c r="ID397" s="56"/>
      <c r="IE397" s="56"/>
      <c r="IF397" s="56"/>
      <c r="IG397" s="56"/>
      <c r="IH397" s="56"/>
      <c r="II397" s="56"/>
      <c r="IJ397" s="56"/>
      <c r="IK397" s="56"/>
      <c r="IL397" s="56"/>
      <c r="IM397" s="56"/>
      <c r="IN397" s="56"/>
      <c r="IO397" s="56"/>
      <c r="IP397" s="56"/>
    </row>
    <row r="398" spans="1:250" s="38" customFormat="1">
      <c r="A398" s="3" t="s">
        <v>2539</v>
      </c>
      <c r="B398" s="3" t="s">
        <v>17</v>
      </c>
      <c r="C398" s="22" t="s">
        <v>2540</v>
      </c>
      <c r="D398" s="11" t="s">
        <v>2541</v>
      </c>
      <c r="E398" s="11" t="s">
        <v>2542</v>
      </c>
      <c r="F398" s="11" t="s">
        <v>10</v>
      </c>
      <c r="G398" s="11" t="s">
        <v>12</v>
      </c>
      <c r="H398" s="11" t="s">
        <v>2543</v>
      </c>
      <c r="I398" s="9">
        <f>13937.91/0.8</f>
        <v>17422.387499999997</v>
      </c>
      <c r="J398" s="9">
        <f>0.2*I398</f>
        <v>3484.4774999999995</v>
      </c>
      <c r="K398" s="100">
        <f>I398-J398</f>
        <v>13937.909999999998</v>
      </c>
      <c r="L398" s="9"/>
      <c r="M398" s="9"/>
      <c r="N398" s="9"/>
      <c r="O398" s="9"/>
      <c r="P398" s="9"/>
      <c r="Q398" s="9"/>
      <c r="R398" s="9"/>
      <c r="S398" s="11"/>
      <c r="T398" s="55"/>
    </row>
    <row r="399" spans="1:250" s="38" customFormat="1">
      <c r="A399" s="3" t="s">
        <v>2539</v>
      </c>
      <c r="B399" s="3" t="s">
        <v>17</v>
      </c>
      <c r="C399" s="22" t="s">
        <v>2544</v>
      </c>
      <c r="D399" s="11" t="s">
        <v>2545</v>
      </c>
      <c r="E399" s="11" t="s">
        <v>2546</v>
      </c>
      <c r="F399" s="11" t="s">
        <v>2547</v>
      </c>
      <c r="G399" s="11" t="s">
        <v>1591</v>
      </c>
      <c r="H399" s="11" t="s">
        <v>2548</v>
      </c>
      <c r="I399" s="9">
        <v>10000</v>
      </c>
      <c r="J399" s="9">
        <v>1250</v>
      </c>
      <c r="K399" s="100">
        <v>8750</v>
      </c>
      <c r="L399" s="9"/>
      <c r="M399" s="9"/>
      <c r="N399" s="9"/>
      <c r="O399" s="9"/>
      <c r="P399" s="9"/>
      <c r="Q399" s="9"/>
      <c r="R399" s="9"/>
      <c r="S399" s="11"/>
      <c r="T399" s="55"/>
    </row>
    <row r="400" spans="1:250" s="38" customFormat="1">
      <c r="A400" s="3" t="s">
        <v>2539</v>
      </c>
      <c r="B400" s="3" t="s">
        <v>17</v>
      </c>
      <c r="C400" s="22" t="s">
        <v>16</v>
      </c>
      <c r="D400" s="11" t="s">
        <v>2549</v>
      </c>
      <c r="E400" s="11" t="s">
        <v>2550</v>
      </c>
      <c r="F400" s="11" t="s">
        <v>2551</v>
      </c>
      <c r="G400" s="11" t="s">
        <v>2552</v>
      </c>
      <c r="H400" s="11" t="s">
        <v>2553</v>
      </c>
      <c r="I400" s="9">
        <v>55222.400000000001</v>
      </c>
      <c r="J400" s="9">
        <v>11044.48</v>
      </c>
      <c r="K400" s="100">
        <v>44177.919999999998</v>
      </c>
      <c r="L400" s="9"/>
      <c r="M400" s="9"/>
      <c r="N400" s="9"/>
      <c r="O400" s="9"/>
      <c r="P400" s="9"/>
      <c r="Q400" s="9"/>
      <c r="R400" s="9"/>
      <c r="S400" s="11"/>
      <c r="T400" s="55"/>
    </row>
    <row r="401" spans="1:20" s="38" customFormat="1">
      <c r="A401" s="3" t="s">
        <v>2539</v>
      </c>
      <c r="B401" s="3" t="s">
        <v>17</v>
      </c>
      <c r="C401" s="22" t="s">
        <v>16</v>
      </c>
      <c r="D401" s="11" t="s">
        <v>2554</v>
      </c>
      <c r="E401" s="11" t="s">
        <v>2555</v>
      </c>
      <c r="F401" s="11" t="s">
        <v>2551</v>
      </c>
      <c r="G401" s="11" t="s">
        <v>264</v>
      </c>
      <c r="H401" s="11" t="s">
        <v>2553</v>
      </c>
      <c r="I401" s="9">
        <v>142114.6</v>
      </c>
      <c r="J401" s="9">
        <v>28422.920000000002</v>
      </c>
      <c r="K401" s="100">
        <v>113691.68000000001</v>
      </c>
      <c r="L401" s="9"/>
      <c r="M401" s="9"/>
      <c r="N401" s="9"/>
      <c r="O401" s="9"/>
      <c r="P401" s="9"/>
      <c r="Q401" s="9"/>
      <c r="R401" s="9"/>
      <c r="S401" s="11"/>
      <c r="T401" s="55"/>
    </row>
    <row r="402" spans="1:20" s="38" customFormat="1">
      <c r="A402" s="38" t="s">
        <v>60</v>
      </c>
      <c r="B402" s="38" t="s">
        <v>61</v>
      </c>
      <c r="C402" s="51" t="s">
        <v>88</v>
      </c>
      <c r="D402" s="38" t="s">
        <v>2755</v>
      </c>
      <c r="E402" s="38" t="s">
        <v>2756</v>
      </c>
      <c r="F402" s="38" t="s">
        <v>203</v>
      </c>
      <c r="G402" s="38" t="s">
        <v>13</v>
      </c>
      <c r="H402" s="38" t="s">
        <v>2757</v>
      </c>
      <c r="I402" s="4">
        <v>201127.97</v>
      </c>
      <c r="J402" s="4">
        <v>40225.593999999997</v>
      </c>
      <c r="K402" s="99">
        <v>160902.37599999999</v>
      </c>
      <c r="L402" s="4"/>
      <c r="M402" s="4"/>
      <c r="N402" s="4"/>
      <c r="O402" s="4"/>
      <c r="P402" s="4"/>
      <c r="Q402" s="4"/>
      <c r="R402" s="4"/>
    </row>
    <row r="403" spans="1:20" s="38" customFormat="1">
      <c r="A403" s="38" t="s">
        <v>60</v>
      </c>
      <c r="B403" s="38" t="s">
        <v>61</v>
      </c>
      <c r="C403" s="51" t="s">
        <v>2758</v>
      </c>
      <c r="D403" s="38" t="s">
        <v>2759</v>
      </c>
      <c r="E403" s="38" t="s">
        <v>2760</v>
      </c>
      <c r="F403" s="38" t="s">
        <v>334</v>
      </c>
      <c r="G403" s="38" t="s">
        <v>168</v>
      </c>
      <c r="H403" s="38" t="s">
        <v>2761</v>
      </c>
      <c r="I403" s="4">
        <f>2013594.87/0.8</f>
        <v>2516993.5874999999</v>
      </c>
      <c r="J403" s="4">
        <f>I403*0.2</f>
        <v>503398.71750000003</v>
      </c>
      <c r="K403" s="99">
        <f>I403-J403</f>
        <v>2013594.8699999999</v>
      </c>
      <c r="L403" s="4"/>
      <c r="M403" s="4"/>
      <c r="N403" s="4"/>
      <c r="O403" s="4"/>
      <c r="P403" s="4"/>
      <c r="Q403" s="4"/>
      <c r="R403" s="4"/>
    </row>
    <row r="404" spans="1:20" s="38" customFormat="1">
      <c r="A404" s="38" t="s">
        <v>60</v>
      </c>
      <c r="B404" s="38" t="s">
        <v>61</v>
      </c>
      <c r="C404" s="51" t="s">
        <v>28</v>
      </c>
      <c r="D404" s="38" t="s">
        <v>2762</v>
      </c>
      <c r="E404" s="38" t="s">
        <v>2763</v>
      </c>
      <c r="F404" s="38" t="s">
        <v>7</v>
      </c>
      <c r="G404" s="38" t="s">
        <v>9</v>
      </c>
      <c r="H404" s="38" t="s">
        <v>2764</v>
      </c>
      <c r="I404" s="4">
        <v>236661.61</v>
      </c>
      <c r="J404" s="4">
        <v>35499.241499999996</v>
      </c>
      <c r="K404" s="99">
        <v>201162.36849999998</v>
      </c>
      <c r="L404" s="4"/>
      <c r="M404" s="4"/>
      <c r="N404" s="4"/>
      <c r="O404" s="4"/>
      <c r="P404" s="4"/>
      <c r="Q404" s="4"/>
      <c r="R404" s="4"/>
    </row>
    <row r="405" spans="1:20" s="38" customFormat="1">
      <c r="A405" s="38" t="s">
        <v>60</v>
      </c>
      <c r="B405" s="38" t="s">
        <v>61</v>
      </c>
      <c r="C405" s="51" t="s">
        <v>1679</v>
      </c>
      <c r="D405" s="38" t="s">
        <v>2765</v>
      </c>
      <c r="E405" s="38" t="s">
        <v>2766</v>
      </c>
      <c r="F405" s="38" t="s">
        <v>148</v>
      </c>
      <c r="G405" s="38" t="s">
        <v>335</v>
      </c>
      <c r="H405" s="38" t="s">
        <v>2767</v>
      </c>
      <c r="I405" s="4">
        <v>55479.450000000004</v>
      </c>
      <c r="J405" s="4">
        <v>11095.89</v>
      </c>
      <c r="K405" s="99">
        <v>44383.56</v>
      </c>
      <c r="L405" s="4"/>
      <c r="M405" s="4"/>
      <c r="N405" s="4"/>
      <c r="O405" s="4"/>
      <c r="P405" s="4"/>
      <c r="Q405" s="4"/>
      <c r="R405" s="4"/>
    </row>
    <row r="406" spans="1:20" s="38" customFormat="1">
      <c r="A406" s="38" t="s">
        <v>60</v>
      </c>
      <c r="B406" s="38" t="s">
        <v>61</v>
      </c>
      <c r="C406" s="51" t="s">
        <v>1891</v>
      </c>
      <c r="D406" s="38" t="s">
        <v>2955</v>
      </c>
      <c r="E406" s="38" t="s">
        <v>2956</v>
      </c>
      <c r="F406" s="38" t="s">
        <v>88</v>
      </c>
      <c r="G406" s="38" t="s">
        <v>2632</v>
      </c>
      <c r="H406" s="38" t="s">
        <v>2957</v>
      </c>
      <c r="I406" s="4">
        <v>5000</v>
      </c>
      <c r="J406" s="4">
        <v>625</v>
      </c>
      <c r="K406" s="99">
        <v>4375</v>
      </c>
      <c r="L406" s="4"/>
      <c r="M406" s="4"/>
      <c r="N406" s="4"/>
      <c r="O406" s="4"/>
      <c r="P406" s="4"/>
      <c r="Q406" s="4"/>
      <c r="R406" s="4"/>
    </row>
    <row r="407" spans="1:20" s="38" customFormat="1">
      <c r="A407" s="51" t="s">
        <v>60</v>
      </c>
      <c r="B407" s="38" t="s">
        <v>61</v>
      </c>
      <c r="C407" s="51" t="s">
        <v>2800</v>
      </c>
      <c r="D407" s="38" t="s">
        <v>3840</v>
      </c>
      <c r="E407" s="38" t="s">
        <v>3841</v>
      </c>
      <c r="F407" s="38" t="s">
        <v>3838</v>
      </c>
      <c r="G407" s="38" t="s">
        <v>364</v>
      </c>
      <c r="H407" s="38" t="s">
        <v>3839</v>
      </c>
      <c r="I407" s="4">
        <v>394757.33</v>
      </c>
      <c r="J407" s="4">
        <v>78951.47</v>
      </c>
      <c r="K407" s="99">
        <v>315805.86</v>
      </c>
      <c r="L407" s="4"/>
      <c r="M407" s="4"/>
      <c r="N407" s="4"/>
      <c r="O407" s="4"/>
      <c r="P407" s="4"/>
      <c r="Q407" s="4"/>
      <c r="R407" s="4"/>
    </row>
    <row r="408" spans="1:20" s="38" customFormat="1">
      <c r="A408" s="51" t="s">
        <v>60</v>
      </c>
      <c r="B408" s="38" t="s">
        <v>61</v>
      </c>
      <c r="C408" s="51" t="s">
        <v>3434</v>
      </c>
      <c r="D408" s="38" t="s">
        <v>3836</v>
      </c>
      <c r="E408" s="38" t="s">
        <v>3837</v>
      </c>
      <c r="F408" s="38" t="s">
        <v>3838</v>
      </c>
      <c r="G408" s="38" t="s">
        <v>364</v>
      </c>
      <c r="H408" s="38" t="s">
        <v>3839</v>
      </c>
      <c r="I408" s="4">
        <v>342945.29</v>
      </c>
      <c r="J408" s="4">
        <v>68589.058000000005</v>
      </c>
      <c r="K408" s="99">
        <v>274356.23199999996</v>
      </c>
      <c r="L408" s="4"/>
      <c r="M408" s="4"/>
      <c r="N408" s="4"/>
      <c r="O408" s="4"/>
      <c r="P408" s="4"/>
      <c r="Q408" s="4"/>
      <c r="R408" s="4"/>
    </row>
    <row r="409" spans="1:20" s="38" customFormat="1">
      <c r="A409" s="51" t="s">
        <v>60</v>
      </c>
      <c r="B409" s="38" t="s">
        <v>61</v>
      </c>
      <c r="C409" s="51" t="s">
        <v>3846</v>
      </c>
      <c r="D409" s="38" t="s">
        <v>3843</v>
      </c>
      <c r="E409" s="38" t="s">
        <v>3844</v>
      </c>
      <c r="F409" s="38" t="s">
        <v>3838</v>
      </c>
      <c r="G409" s="38" t="s">
        <v>364</v>
      </c>
      <c r="H409" s="38" t="s">
        <v>3839</v>
      </c>
      <c r="I409" s="4">
        <f>+K409/0.8</f>
        <v>1278285.8124999998</v>
      </c>
      <c r="J409" s="4">
        <f>+I409-K409</f>
        <v>255657.16249999986</v>
      </c>
      <c r="K409" s="99">
        <f>2810832.57-1788203.92</f>
        <v>1022628.6499999999</v>
      </c>
      <c r="L409" s="4"/>
      <c r="M409" s="4"/>
      <c r="N409" s="4"/>
      <c r="O409" s="4"/>
      <c r="P409" s="4"/>
      <c r="Q409" s="4"/>
      <c r="R409" s="4"/>
    </row>
    <row r="410" spans="1:20" s="38" customFormat="1">
      <c r="A410" s="51" t="s">
        <v>60</v>
      </c>
      <c r="B410" s="38" t="s">
        <v>61</v>
      </c>
      <c r="C410" s="51" t="s">
        <v>3842</v>
      </c>
      <c r="D410" s="38" t="s">
        <v>3843</v>
      </c>
      <c r="E410" s="38" t="s">
        <v>3844</v>
      </c>
      <c r="F410" s="38" t="s">
        <v>421</v>
      </c>
      <c r="G410" s="38" t="s">
        <v>13</v>
      </c>
      <c r="H410" s="38" t="s">
        <v>3839</v>
      </c>
      <c r="I410" s="4">
        <v>3513540.71</v>
      </c>
      <c r="J410" s="4">
        <v>702708.14</v>
      </c>
      <c r="K410" s="99">
        <v>2810832.57</v>
      </c>
      <c r="L410" s="4"/>
      <c r="M410" s="4"/>
      <c r="N410" s="4"/>
      <c r="O410" s="4"/>
      <c r="P410" s="4"/>
      <c r="Q410" s="4"/>
      <c r="R410" s="4"/>
    </row>
    <row r="411" spans="1:20" s="38" customFormat="1">
      <c r="A411" s="51" t="s">
        <v>60</v>
      </c>
      <c r="B411" s="38" t="s">
        <v>61</v>
      </c>
      <c r="C411" s="51" t="s">
        <v>3396</v>
      </c>
      <c r="D411" s="38" t="s">
        <v>3833</v>
      </c>
      <c r="E411" s="38" t="s">
        <v>3834</v>
      </c>
      <c r="F411" s="38" t="s">
        <v>1239</v>
      </c>
      <c r="G411" s="38" t="s">
        <v>2538</v>
      </c>
      <c r="H411" s="38" t="s">
        <v>3835</v>
      </c>
      <c r="I411" s="4">
        <v>7922.29</v>
      </c>
      <c r="J411" s="4">
        <v>1584.4580000000001</v>
      </c>
      <c r="K411" s="99">
        <v>6337.8320000000003</v>
      </c>
      <c r="L411" s="4"/>
      <c r="M411" s="4"/>
      <c r="N411" s="4"/>
      <c r="O411" s="4"/>
      <c r="P411" s="4"/>
      <c r="Q411" s="4"/>
      <c r="R411" s="4"/>
    </row>
    <row r="412" spans="1:20" s="38" customFormat="1">
      <c r="A412" s="51" t="s">
        <v>60</v>
      </c>
      <c r="B412" s="38" t="s">
        <v>61</v>
      </c>
      <c r="C412" s="51" t="s">
        <v>1984</v>
      </c>
      <c r="D412" s="38" t="s">
        <v>3845</v>
      </c>
      <c r="E412" s="38" t="s">
        <v>3834</v>
      </c>
      <c r="F412" s="38" t="s">
        <v>1496</v>
      </c>
      <c r="G412" s="38" t="s">
        <v>2538</v>
      </c>
      <c r="H412" s="38" t="s">
        <v>3835</v>
      </c>
      <c r="I412" s="4">
        <v>89593.07</v>
      </c>
      <c r="J412" s="4">
        <v>17918.614000000001</v>
      </c>
      <c r="K412" s="99">
        <v>71674.456000000006</v>
      </c>
      <c r="L412" s="4"/>
      <c r="M412" s="4"/>
      <c r="N412" s="4"/>
      <c r="O412" s="4"/>
      <c r="P412" s="4"/>
      <c r="Q412" s="4"/>
      <c r="R412" s="4"/>
    </row>
    <row r="413" spans="1:20" s="38" customFormat="1">
      <c r="A413" s="38" t="s">
        <v>60</v>
      </c>
      <c r="B413" s="38" t="s">
        <v>61</v>
      </c>
      <c r="C413" s="109" t="s">
        <v>1174</v>
      </c>
      <c r="D413" s="27" t="s">
        <v>1175</v>
      </c>
      <c r="E413" s="27" t="s">
        <v>1176</v>
      </c>
      <c r="F413" s="27" t="s">
        <v>1177</v>
      </c>
      <c r="G413" s="27" t="s">
        <v>1178</v>
      </c>
      <c r="H413" s="27" t="s">
        <v>1179</v>
      </c>
      <c r="I413" s="30">
        <v>28764.18</v>
      </c>
      <c r="J413" s="30">
        <v>5752.84</v>
      </c>
      <c r="K413" s="104">
        <v>23011.34</v>
      </c>
      <c r="L413" s="30"/>
      <c r="M413" s="30"/>
      <c r="N413" s="30"/>
      <c r="O413" s="30"/>
      <c r="P413" s="30"/>
      <c r="Q413" s="30"/>
      <c r="R413" s="30"/>
    </row>
    <row r="414" spans="1:20" s="38" customFormat="1">
      <c r="A414" s="38" t="s">
        <v>60</v>
      </c>
      <c r="B414" s="38" t="s">
        <v>61</v>
      </c>
      <c r="C414" s="109" t="s">
        <v>183</v>
      </c>
      <c r="D414" s="27" t="s">
        <v>1180</v>
      </c>
      <c r="E414" s="27" t="s">
        <v>1181</v>
      </c>
      <c r="F414" s="27" t="s">
        <v>1182</v>
      </c>
      <c r="G414" s="27" t="s">
        <v>11</v>
      </c>
      <c r="H414" s="27" t="s">
        <v>1183</v>
      </c>
      <c r="I414" s="30">
        <v>52677.71</v>
      </c>
      <c r="J414" s="30">
        <v>10535.54</v>
      </c>
      <c r="K414" s="104">
        <v>42142.17</v>
      </c>
      <c r="L414" s="30"/>
      <c r="M414" s="30"/>
      <c r="N414" s="30"/>
      <c r="O414" s="30"/>
      <c r="P414" s="30"/>
      <c r="Q414" s="30"/>
      <c r="R414" s="30"/>
    </row>
    <row r="415" spans="1:20" s="38" customFormat="1">
      <c r="A415" s="38" t="s">
        <v>60</v>
      </c>
      <c r="B415" s="38" t="s">
        <v>61</v>
      </c>
      <c r="C415" s="109" t="s">
        <v>1184</v>
      </c>
      <c r="D415" s="27" t="s">
        <v>1185</v>
      </c>
      <c r="E415" s="27" t="s">
        <v>1176</v>
      </c>
      <c r="F415" s="27" t="s">
        <v>204</v>
      </c>
      <c r="G415" s="27" t="s">
        <v>55</v>
      </c>
      <c r="H415" s="27" t="s">
        <v>1179</v>
      </c>
      <c r="I415" s="30">
        <v>88578.430000000008</v>
      </c>
      <c r="J415" s="30">
        <v>26573.528999999999</v>
      </c>
      <c r="K415" s="104">
        <v>62004.900999999998</v>
      </c>
      <c r="L415" s="30"/>
      <c r="M415" s="30"/>
      <c r="N415" s="30"/>
      <c r="O415" s="30"/>
      <c r="P415" s="30"/>
      <c r="Q415" s="30"/>
      <c r="R415" s="30"/>
    </row>
    <row r="416" spans="1:20" s="38" customFormat="1">
      <c r="A416" s="38" t="s">
        <v>60</v>
      </c>
      <c r="B416" s="38" t="s">
        <v>61</v>
      </c>
      <c r="C416" s="109" t="s">
        <v>1186</v>
      </c>
      <c r="D416" s="27" t="s">
        <v>1187</v>
      </c>
      <c r="E416" s="27" t="s">
        <v>1188</v>
      </c>
      <c r="F416" s="27" t="s">
        <v>1189</v>
      </c>
      <c r="G416" s="27" t="s">
        <v>1190</v>
      </c>
      <c r="H416" s="27" t="s">
        <v>1191</v>
      </c>
      <c r="I416" s="30">
        <v>806655.41249999986</v>
      </c>
      <c r="J416" s="30">
        <v>161331.08249999999</v>
      </c>
      <c r="K416" s="104">
        <v>645324.32999999984</v>
      </c>
      <c r="L416" s="30"/>
      <c r="M416" s="30"/>
      <c r="N416" s="30"/>
      <c r="O416" s="30"/>
      <c r="P416" s="30"/>
      <c r="Q416" s="30"/>
      <c r="R416" s="30"/>
    </row>
    <row r="417" spans="1:20" s="38" customFormat="1">
      <c r="A417" s="38" t="s">
        <v>1992</v>
      </c>
      <c r="B417" s="38" t="s">
        <v>1993</v>
      </c>
      <c r="C417" s="51" t="s">
        <v>13</v>
      </c>
      <c r="D417" s="38" t="s">
        <v>2841</v>
      </c>
      <c r="E417" s="38" t="s">
        <v>2842</v>
      </c>
      <c r="F417" s="38" t="s">
        <v>2843</v>
      </c>
      <c r="G417" s="38" t="s">
        <v>2844</v>
      </c>
      <c r="H417" s="38" t="s">
        <v>2845</v>
      </c>
      <c r="I417" s="4">
        <v>5000</v>
      </c>
      <c r="J417" s="4">
        <v>625</v>
      </c>
      <c r="K417" s="99">
        <v>4375</v>
      </c>
      <c r="L417" s="4"/>
      <c r="M417" s="4"/>
      <c r="N417" s="4"/>
      <c r="O417" s="4"/>
      <c r="P417" s="4"/>
      <c r="Q417" s="4"/>
      <c r="R417" s="4"/>
    </row>
    <row r="418" spans="1:20" s="38" customFormat="1">
      <c r="A418" s="3" t="s">
        <v>2591</v>
      </c>
      <c r="B418" s="3" t="s">
        <v>315</v>
      </c>
      <c r="C418" s="5" t="s">
        <v>14</v>
      </c>
      <c r="D418" s="3" t="s">
        <v>2592</v>
      </c>
      <c r="E418" s="3" t="s">
        <v>2593</v>
      </c>
      <c r="F418" s="3" t="s">
        <v>2061</v>
      </c>
      <c r="G418" s="3" t="s">
        <v>2062</v>
      </c>
      <c r="H418" s="3" t="s">
        <v>2594</v>
      </c>
      <c r="I418" s="2">
        <v>105000</v>
      </c>
      <c r="J418" s="2">
        <v>13125</v>
      </c>
      <c r="K418" s="93">
        <v>91875</v>
      </c>
      <c r="L418" s="2"/>
      <c r="M418" s="2"/>
      <c r="N418" s="2"/>
      <c r="O418" s="2"/>
      <c r="P418" s="2"/>
      <c r="Q418" s="2"/>
      <c r="R418" s="2"/>
      <c r="S418" s="3"/>
    </row>
    <row r="419" spans="1:20" s="38" customFormat="1">
      <c r="A419" s="3" t="s">
        <v>2591</v>
      </c>
      <c r="B419" s="3" t="s">
        <v>315</v>
      </c>
      <c r="C419" s="5" t="s">
        <v>14</v>
      </c>
      <c r="D419" s="3" t="s">
        <v>2595</v>
      </c>
      <c r="E419" s="3" t="s">
        <v>2596</v>
      </c>
      <c r="F419" s="3" t="s">
        <v>1448</v>
      </c>
      <c r="G419" s="3" t="s">
        <v>2597</v>
      </c>
      <c r="H419" s="3" t="s">
        <v>2598</v>
      </c>
      <c r="I419" s="2">
        <v>28875</v>
      </c>
      <c r="J419" s="2">
        <v>5775</v>
      </c>
      <c r="K419" s="93">
        <v>23100</v>
      </c>
      <c r="L419" s="2"/>
      <c r="M419" s="2"/>
      <c r="N419" s="2"/>
      <c r="O419" s="2"/>
      <c r="P419" s="2"/>
      <c r="Q419" s="2"/>
      <c r="R419" s="2"/>
      <c r="S419" s="3"/>
    </row>
    <row r="420" spans="1:20" s="38" customFormat="1">
      <c r="A420" s="3" t="s">
        <v>2591</v>
      </c>
      <c r="B420" s="3" t="s">
        <v>315</v>
      </c>
      <c r="C420" s="5" t="s">
        <v>14</v>
      </c>
      <c r="D420" s="3" t="s">
        <v>2599</v>
      </c>
      <c r="E420" s="3" t="s">
        <v>2600</v>
      </c>
      <c r="F420" s="3" t="s">
        <v>2294</v>
      </c>
      <c r="G420" s="3" t="s">
        <v>2295</v>
      </c>
      <c r="H420" s="3" t="s">
        <v>2601</v>
      </c>
      <c r="I420" s="2">
        <v>70000</v>
      </c>
      <c r="J420" s="2">
        <v>8750</v>
      </c>
      <c r="K420" s="93">
        <v>61250</v>
      </c>
      <c r="L420" s="2"/>
      <c r="M420" s="2"/>
      <c r="N420" s="2"/>
      <c r="O420" s="2"/>
      <c r="P420" s="2"/>
      <c r="Q420" s="2"/>
      <c r="R420" s="2"/>
      <c r="S420" s="3"/>
    </row>
    <row r="421" spans="1:20" s="38" customFormat="1">
      <c r="A421" s="3" t="s">
        <v>2591</v>
      </c>
      <c r="B421" s="3" t="s">
        <v>315</v>
      </c>
      <c r="C421" s="5" t="s">
        <v>14</v>
      </c>
      <c r="D421" s="3" t="s">
        <v>2602</v>
      </c>
      <c r="E421" s="3" t="s">
        <v>2603</v>
      </c>
      <c r="F421" s="3" t="s">
        <v>324</v>
      </c>
      <c r="G421" s="3" t="s">
        <v>307</v>
      </c>
      <c r="H421" s="3" t="s">
        <v>2604</v>
      </c>
      <c r="I421" s="2">
        <v>5000</v>
      </c>
      <c r="J421" s="2">
        <v>625</v>
      </c>
      <c r="K421" s="93">
        <v>4375</v>
      </c>
      <c r="L421" s="2"/>
      <c r="M421" s="2"/>
      <c r="N421" s="2"/>
      <c r="O421" s="2"/>
      <c r="P421" s="2"/>
      <c r="Q421" s="2"/>
      <c r="R421" s="2"/>
      <c r="S421" s="3"/>
    </row>
    <row r="422" spans="1:20" s="38" customFormat="1">
      <c r="A422" s="3" t="s">
        <v>2591</v>
      </c>
      <c r="B422" s="3" t="s">
        <v>315</v>
      </c>
      <c r="C422" s="5" t="s">
        <v>12</v>
      </c>
      <c r="D422" s="3" t="s">
        <v>2605</v>
      </c>
      <c r="E422" s="3" t="s">
        <v>2606</v>
      </c>
      <c r="F422" s="3" t="s">
        <v>1913</v>
      </c>
      <c r="G422" s="3" t="s">
        <v>2607</v>
      </c>
      <c r="H422" s="3" t="s">
        <v>2608</v>
      </c>
      <c r="I422" s="2">
        <v>37500</v>
      </c>
      <c r="J422" s="2">
        <v>4687.5</v>
      </c>
      <c r="K422" s="93">
        <v>32812.5</v>
      </c>
      <c r="L422" s="2"/>
      <c r="M422" s="2"/>
      <c r="N422" s="2"/>
      <c r="O422" s="2"/>
      <c r="P422" s="2"/>
      <c r="Q422" s="2"/>
      <c r="R422" s="2"/>
      <c r="S422" s="3"/>
    </row>
    <row r="423" spans="1:20" s="38" customFormat="1">
      <c r="A423" s="33" t="s">
        <v>75</v>
      </c>
      <c r="B423" s="38" t="s">
        <v>76</v>
      </c>
      <c r="C423" s="33" t="s">
        <v>16</v>
      </c>
      <c r="D423" s="34" t="s">
        <v>556</v>
      </c>
      <c r="E423" s="12" t="s">
        <v>557</v>
      </c>
      <c r="F423" s="33" t="s">
        <v>369</v>
      </c>
      <c r="G423" s="34" t="s">
        <v>370</v>
      </c>
      <c r="H423" s="34" t="s">
        <v>558</v>
      </c>
      <c r="I423" s="35">
        <v>60000</v>
      </c>
      <c r="J423" s="35">
        <v>7500</v>
      </c>
      <c r="K423" s="92">
        <v>52500</v>
      </c>
      <c r="L423" s="50"/>
      <c r="M423" s="50"/>
      <c r="N423" s="36"/>
      <c r="O423" s="36"/>
      <c r="P423" s="36"/>
      <c r="Q423" s="52"/>
      <c r="R423" s="36"/>
    </row>
    <row r="424" spans="1:20" s="38" customFormat="1">
      <c r="A424" s="33" t="s">
        <v>75</v>
      </c>
      <c r="B424" s="38" t="s">
        <v>76</v>
      </c>
      <c r="C424" s="16" t="s">
        <v>137</v>
      </c>
      <c r="D424" s="12" t="s">
        <v>559</v>
      </c>
      <c r="E424" s="12" t="s">
        <v>560</v>
      </c>
      <c r="F424" s="16" t="s">
        <v>561</v>
      </c>
      <c r="G424" s="12" t="s">
        <v>562</v>
      </c>
      <c r="H424" s="12" t="s">
        <v>563</v>
      </c>
      <c r="I424" s="19">
        <v>440000</v>
      </c>
      <c r="J424" s="19">
        <v>55000</v>
      </c>
      <c r="K424" s="92">
        <v>385000</v>
      </c>
      <c r="L424" s="50"/>
      <c r="M424" s="50"/>
      <c r="N424" s="36"/>
      <c r="O424" s="36"/>
      <c r="P424" s="36"/>
      <c r="Q424" s="34"/>
      <c r="R424" s="52"/>
    </row>
    <row r="425" spans="1:20" s="38" customFormat="1">
      <c r="A425" s="33" t="s">
        <v>75</v>
      </c>
      <c r="B425" s="38" t="s">
        <v>76</v>
      </c>
      <c r="C425" s="16" t="s">
        <v>9</v>
      </c>
      <c r="D425" s="12" t="s">
        <v>564</v>
      </c>
      <c r="E425" s="12" t="s">
        <v>565</v>
      </c>
      <c r="F425" s="16" t="s">
        <v>355</v>
      </c>
      <c r="G425" s="12" t="s">
        <v>419</v>
      </c>
      <c r="H425" s="12" t="s">
        <v>566</v>
      </c>
      <c r="I425" s="19">
        <v>160000</v>
      </c>
      <c r="J425" s="19">
        <v>20000</v>
      </c>
      <c r="K425" s="92">
        <v>140000</v>
      </c>
      <c r="L425" s="50"/>
      <c r="M425" s="50"/>
      <c r="N425" s="36"/>
      <c r="O425" s="36"/>
      <c r="P425" s="36"/>
      <c r="Q425" s="34"/>
      <c r="R425" s="52"/>
    </row>
    <row r="426" spans="1:20" s="38" customFormat="1">
      <c r="A426" s="38" t="s">
        <v>75</v>
      </c>
      <c r="B426" s="38" t="s">
        <v>76</v>
      </c>
      <c r="C426" s="51" t="s">
        <v>1239</v>
      </c>
      <c r="D426" s="38" t="s">
        <v>3226</v>
      </c>
      <c r="E426" s="38" t="s">
        <v>3227</v>
      </c>
      <c r="F426" s="38" t="s">
        <v>1373</v>
      </c>
      <c r="G426" s="38" t="s">
        <v>1610</v>
      </c>
      <c r="H426" s="38" t="s">
        <v>3228</v>
      </c>
      <c r="I426" s="4">
        <v>52404</v>
      </c>
      <c r="J426" s="4">
        <v>10480.799999999999</v>
      </c>
      <c r="K426" s="99">
        <v>41923.199999999997</v>
      </c>
      <c r="L426" s="4"/>
      <c r="M426" s="4"/>
      <c r="N426" s="4"/>
      <c r="O426" s="4"/>
      <c r="P426" s="4"/>
      <c r="Q426" s="4"/>
      <c r="R426" s="4"/>
    </row>
    <row r="427" spans="1:20" s="38" customFormat="1">
      <c r="A427" s="38" t="s">
        <v>75</v>
      </c>
      <c r="B427" s="38" t="s">
        <v>76</v>
      </c>
      <c r="C427" s="51" t="s">
        <v>9</v>
      </c>
      <c r="D427" s="38" t="s">
        <v>3229</v>
      </c>
      <c r="E427" s="38" t="s">
        <v>3230</v>
      </c>
      <c r="F427" s="38" t="s">
        <v>287</v>
      </c>
      <c r="G427" s="38" t="s">
        <v>379</v>
      </c>
      <c r="H427" s="38" t="s">
        <v>3231</v>
      </c>
      <c r="I427" s="4">
        <v>50000</v>
      </c>
      <c r="J427" s="4">
        <v>6250</v>
      </c>
      <c r="K427" s="99">
        <v>43750</v>
      </c>
      <c r="L427" s="4"/>
      <c r="M427" s="4"/>
      <c r="N427" s="4"/>
      <c r="O427" s="4"/>
      <c r="P427" s="4"/>
      <c r="Q427" s="4"/>
      <c r="R427" s="4"/>
    </row>
    <row r="428" spans="1:20" s="38" customFormat="1">
      <c r="A428" s="51" t="s">
        <v>75</v>
      </c>
      <c r="B428" s="38" t="s">
        <v>76</v>
      </c>
      <c r="C428" s="51" t="s">
        <v>13</v>
      </c>
      <c r="D428" s="38" t="s">
        <v>3915</v>
      </c>
      <c r="E428" s="38" t="s">
        <v>3916</v>
      </c>
      <c r="F428" s="38" t="s">
        <v>77</v>
      </c>
      <c r="G428" s="38" t="s">
        <v>1594</v>
      </c>
      <c r="H428" s="38" t="s">
        <v>3917</v>
      </c>
      <c r="I428" s="4">
        <v>1687500</v>
      </c>
      <c r="J428" s="4">
        <v>210937.5</v>
      </c>
      <c r="K428" s="99">
        <v>1476562.5</v>
      </c>
      <c r="L428" s="4"/>
      <c r="M428" s="4"/>
      <c r="N428" s="4"/>
      <c r="O428" s="4"/>
      <c r="P428" s="4"/>
      <c r="Q428" s="4"/>
      <c r="R428" s="4"/>
    </row>
    <row r="429" spans="1:20" s="59" customFormat="1">
      <c r="A429" s="3" t="s">
        <v>1297</v>
      </c>
      <c r="B429" s="3" t="s">
        <v>315</v>
      </c>
      <c r="C429" s="5" t="s">
        <v>13</v>
      </c>
      <c r="D429" s="3" t="s">
        <v>1298</v>
      </c>
      <c r="E429" s="3" t="s">
        <v>1299</v>
      </c>
      <c r="F429" s="3" t="s">
        <v>18</v>
      </c>
      <c r="G429" s="3" t="s">
        <v>42</v>
      </c>
      <c r="H429" s="3" t="s">
        <v>1300</v>
      </c>
      <c r="I429" s="2">
        <v>53042</v>
      </c>
      <c r="J429" s="2">
        <v>10608.4</v>
      </c>
      <c r="K429" s="93">
        <v>42433.599999999999</v>
      </c>
      <c r="L429" s="2"/>
      <c r="M429" s="2"/>
      <c r="N429" s="2"/>
      <c r="O429" s="2"/>
      <c r="P429" s="2"/>
      <c r="Q429" s="2"/>
      <c r="R429" s="2"/>
      <c r="S429" s="2"/>
      <c r="T429" s="3"/>
    </row>
    <row r="430" spans="1:20" s="38" customFormat="1">
      <c r="A430" s="3" t="s">
        <v>1297</v>
      </c>
      <c r="B430" s="3" t="s">
        <v>315</v>
      </c>
      <c r="C430" s="5" t="s">
        <v>13</v>
      </c>
      <c r="D430" s="3" t="s">
        <v>1301</v>
      </c>
      <c r="E430" s="3" t="s">
        <v>1302</v>
      </c>
      <c r="F430" s="3" t="s">
        <v>1303</v>
      </c>
      <c r="G430" s="3" t="s">
        <v>1304</v>
      </c>
      <c r="H430" s="3" t="s">
        <v>1305</v>
      </c>
      <c r="I430" s="2">
        <v>64077.5</v>
      </c>
      <c r="J430" s="2">
        <v>12815.5</v>
      </c>
      <c r="K430" s="93">
        <v>51262</v>
      </c>
      <c r="L430" s="2"/>
      <c r="M430" s="2"/>
      <c r="N430" s="2"/>
      <c r="O430" s="2"/>
      <c r="P430" s="2"/>
      <c r="Q430" s="2"/>
      <c r="R430" s="2"/>
      <c r="S430" s="2"/>
      <c r="T430" s="3"/>
    </row>
    <row r="431" spans="1:20" s="38" customFormat="1">
      <c r="A431" s="3" t="s">
        <v>1297</v>
      </c>
      <c r="B431" s="3" t="s">
        <v>315</v>
      </c>
      <c r="C431" s="5" t="s">
        <v>13</v>
      </c>
      <c r="D431" s="3" t="s">
        <v>1306</v>
      </c>
      <c r="E431" s="3" t="s">
        <v>1307</v>
      </c>
      <c r="F431" s="3" t="s">
        <v>1308</v>
      </c>
      <c r="G431" s="3" t="s">
        <v>1309</v>
      </c>
      <c r="H431" s="3" t="s">
        <v>1310</v>
      </c>
      <c r="I431" s="2">
        <v>325938.59999999998</v>
      </c>
      <c r="J431" s="2">
        <v>65187.72</v>
      </c>
      <c r="K431" s="93">
        <v>260750.88</v>
      </c>
      <c r="L431" s="2"/>
      <c r="M431" s="2"/>
      <c r="N431" s="2"/>
      <c r="O431" s="2"/>
      <c r="P431" s="2"/>
      <c r="Q431" s="2"/>
      <c r="R431" s="2"/>
      <c r="S431" s="2"/>
      <c r="T431" s="3"/>
    </row>
    <row r="432" spans="1:20" s="38" customFormat="1">
      <c r="A432" s="3" t="s">
        <v>1297</v>
      </c>
      <c r="B432" s="3" t="s">
        <v>315</v>
      </c>
      <c r="C432" s="5" t="s">
        <v>9</v>
      </c>
      <c r="D432" s="3" t="s">
        <v>1311</v>
      </c>
      <c r="E432" s="3" t="s">
        <v>1312</v>
      </c>
      <c r="F432" s="3" t="s">
        <v>1308</v>
      </c>
      <c r="G432" s="3" t="s">
        <v>1309</v>
      </c>
      <c r="H432" s="3" t="s">
        <v>1313</v>
      </c>
      <c r="I432" s="2">
        <v>44000</v>
      </c>
      <c r="J432" s="2">
        <f>I432*0.2</f>
        <v>8800</v>
      </c>
      <c r="K432" s="93">
        <f>I432-J432</f>
        <v>35200</v>
      </c>
      <c r="L432" s="2"/>
      <c r="M432" s="2"/>
      <c r="N432" s="2"/>
      <c r="O432" s="2"/>
      <c r="P432" s="2"/>
      <c r="Q432" s="2"/>
      <c r="R432" s="2"/>
      <c r="S432" s="2"/>
      <c r="T432" s="3"/>
    </row>
    <row r="433" spans="1:258" s="38" customFormat="1">
      <c r="A433" s="33" t="s">
        <v>107</v>
      </c>
      <c r="B433" s="38" t="s">
        <v>108</v>
      </c>
      <c r="C433" s="33" t="s">
        <v>14</v>
      </c>
      <c r="D433" s="34" t="s">
        <v>575</v>
      </c>
      <c r="E433" s="34" t="s">
        <v>576</v>
      </c>
      <c r="F433" s="33" t="s">
        <v>577</v>
      </c>
      <c r="G433" s="34" t="s">
        <v>285</v>
      </c>
      <c r="H433" s="34" t="s">
        <v>578</v>
      </c>
      <c r="I433" s="35">
        <v>382500</v>
      </c>
      <c r="J433" s="35">
        <v>47812.5</v>
      </c>
      <c r="K433" s="92">
        <v>334687.5</v>
      </c>
      <c r="L433" s="35"/>
      <c r="M433" s="36"/>
      <c r="N433" s="36"/>
      <c r="O433" s="36"/>
      <c r="P433" s="36"/>
      <c r="R433" s="36"/>
    </row>
    <row r="434" spans="1:258" s="38" customFormat="1">
      <c r="A434" s="38" t="s">
        <v>107</v>
      </c>
      <c r="B434" s="38" t="s">
        <v>108</v>
      </c>
      <c r="C434" s="51" t="s">
        <v>14</v>
      </c>
      <c r="D434" s="38" t="s">
        <v>3262</v>
      </c>
      <c r="E434" s="38" t="s">
        <v>3263</v>
      </c>
      <c r="F434" s="38" t="s">
        <v>3264</v>
      </c>
      <c r="G434" s="38" t="s">
        <v>3213</v>
      </c>
      <c r="H434" s="38" t="s">
        <v>3265</v>
      </c>
      <c r="I434" s="4">
        <v>77422.5</v>
      </c>
      <c r="J434" s="4">
        <v>15484.5</v>
      </c>
      <c r="K434" s="99">
        <v>61938</v>
      </c>
      <c r="L434" s="4"/>
      <c r="M434" s="4"/>
      <c r="N434" s="4"/>
      <c r="O434" s="4"/>
      <c r="P434" s="4"/>
      <c r="Q434" s="4"/>
      <c r="R434" s="4"/>
    </row>
    <row r="435" spans="1:258" s="38" customFormat="1">
      <c r="A435" s="38" t="s">
        <v>107</v>
      </c>
      <c r="B435" s="38" t="s">
        <v>108</v>
      </c>
      <c r="C435" s="51" t="s">
        <v>14</v>
      </c>
      <c r="D435" s="38" t="s">
        <v>3266</v>
      </c>
      <c r="E435" s="38" t="s">
        <v>3267</v>
      </c>
      <c r="F435" s="38" t="s">
        <v>1443</v>
      </c>
      <c r="G435" s="38" t="s">
        <v>1444</v>
      </c>
      <c r="H435" s="38" t="s">
        <v>3268</v>
      </c>
      <c r="I435" s="4">
        <v>103500</v>
      </c>
      <c r="J435" s="4">
        <v>12937.5</v>
      </c>
      <c r="K435" s="99">
        <v>90562.5</v>
      </c>
      <c r="L435" s="4"/>
      <c r="M435" s="4"/>
      <c r="N435" s="4"/>
      <c r="O435" s="4"/>
      <c r="P435" s="4"/>
      <c r="Q435" s="4"/>
      <c r="R435" s="4"/>
    </row>
    <row r="436" spans="1:258" s="38" customFormat="1">
      <c r="A436" s="38" t="s">
        <v>107</v>
      </c>
      <c r="B436" s="38" t="s">
        <v>108</v>
      </c>
      <c r="C436" s="51" t="s">
        <v>14</v>
      </c>
      <c r="D436" s="38" t="s">
        <v>3269</v>
      </c>
      <c r="E436" s="38" t="s">
        <v>3270</v>
      </c>
      <c r="F436" s="38" t="s">
        <v>3271</v>
      </c>
      <c r="G436" s="38" t="s">
        <v>1709</v>
      </c>
      <c r="H436" s="38" t="s">
        <v>3272</v>
      </c>
      <c r="I436" s="4">
        <v>125000</v>
      </c>
      <c r="J436" s="4">
        <v>15625</v>
      </c>
      <c r="K436" s="99">
        <v>109375</v>
      </c>
      <c r="L436" s="4"/>
      <c r="M436" s="4"/>
      <c r="N436" s="4"/>
      <c r="O436" s="4"/>
      <c r="P436" s="4"/>
      <c r="Q436" s="4"/>
      <c r="R436" s="4"/>
    </row>
    <row r="437" spans="1:258" s="38" customFormat="1">
      <c r="A437" s="38" t="s">
        <v>107</v>
      </c>
      <c r="B437" s="38" t="s">
        <v>108</v>
      </c>
      <c r="C437" s="51" t="s">
        <v>282</v>
      </c>
      <c r="D437" s="38" t="s">
        <v>3273</v>
      </c>
      <c r="E437" s="38" t="s">
        <v>3274</v>
      </c>
      <c r="F437" s="38" t="s">
        <v>3275</v>
      </c>
      <c r="G437" s="38" t="s">
        <v>3276</v>
      </c>
      <c r="H437" s="38" t="s">
        <v>3277</v>
      </c>
      <c r="I437" s="4">
        <v>67500</v>
      </c>
      <c r="J437" s="4">
        <v>8437.5</v>
      </c>
      <c r="K437" s="99">
        <v>59062.5</v>
      </c>
      <c r="L437" s="4"/>
      <c r="M437" s="4"/>
      <c r="N437" s="4"/>
      <c r="O437" s="4"/>
      <c r="P437" s="4"/>
      <c r="Q437" s="4"/>
      <c r="R437" s="4"/>
    </row>
    <row r="438" spans="1:258" s="38" customFormat="1">
      <c r="A438" s="3" t="s">
        <v>107</v>
      </c>
      <c r="B438" s="3" t="s">
        <v>108</v>
      </c>
      <c r="C438" s="5" t="s">
        <v>1581</v>
      </c>
      <c r="D438" s="3" t="s">
        <v>1994</v>
      </c>
      <c r="E438" s="3" t="s">
        <v>1995</v>
      </c>
      <c r="F438" s="3" t="s">
        <v>1996</v>
      </c>
      <c r="G438" s="3" t="s">
        <v>312</v>
      </c>
      <c r="H438" s="3" t="s">
        <v>1997</v>
      </c>
      <c r="I438" s="2">
        <f>110848.65/0.8</f>
        <v>138560.81249999997</v>
      </c>
      <c r="J438" s="2">
        <f>I438*0.2</f>
        <v>27712.162499999995</v>
      </c>
      <c r="K438" s="93">
        <f>I438-J438</f>
        <v>110848.64999999998</v>
      </c>
      <c r="L438" s="2"/>
      <c r="M438" s="2"/>
      <c r="N438" s="2"/>
      <c r="O438" s="2"/>
      <c r="P438" s="2"/>
      <c r="Q438" s="2"/>
      <c r="R438" s="2"/>
    </row>
    <row r="439" spans="1:258" s="38" customFormat="1">
      <c r="A439" s="3" t="s">
        <v>107</v>
      </c>
      <c r="B439" s="3" t="s">
        <v>108</v>
      </c>
      <c r="C439" s="5" t="s">
        <v>1998</v>
      </c>
      <c r="D439" s="3" t="s">
        <v>1999</v>
      </c>
      <c r="E439" s="3" t="s">
        <v>2000</v>
      </c>
      <c r="F439" s="3" t="s">
        <v>2001</v>
      </c>
      <c r="G439" s="3" t="s">
        <v>2002</v>
      </c>
      <c r="H439" s="3" t="s">
        <v>2003</v>
      </c>
      <c r="I439" s="2">
        <v>15000</v>
      </c>
      <c r="J439" s="2">
        <v>3000</v>
      </c>
      <c r="K439" s="93">
        <v>12000</v>
      </c>
      <c r="L439" s="2"/>
      <c r="M439" s="2"/>
      <c r="N439" s="2"/>
      <c r="O439" s="2"/>
      <c r="P439" s="2"/>
      <c r="Q439" s="2"/>
      <c r="R439" s="2"/>
    </row>
    <row r="440" spans="1:258" s="38" customFormat="1">
      <c r="A440" s="3" t="s">
        <v>2678</v>
      </c>
      <c r="B440" s="3" t="s">
        <v>2679</v>
      </c>
      <c r="C440" s="5" t="s">
        <v>14</v>
      </c>
      <c r="D440" s="3" t="s">
        <v>2680</v>
      </c>
      <c r="E440" s="3" t="s">
        <v>2681</v>
      </c>
      <c r="F440" s="3" t="s">
        <v>2682</v>
      </c>
      <c r="G440" s="3" t="s">
        <v>2683</v>
      </c>
      <c r="H440" s="3" t="s">
        <v>2684</v>
      </c>
      <c r="I440" s="2">
        <f>382035.45/0.8</f>
        <v>477544.3125</v>
      </c>
      <c r="J440" s="2">
        <f>I440*0.2</f>
        <v>95508.862500000003</v>
      </c>
      <c r="K440" s="93">
        <f>I440-J440</f>
        <v>382035.45</v>
      </c>
      <c r="L440" s="2"/>
      <c r="M440" s="2"/>
      <c r="N440" s="2"/>
      <c r="O440" s="2"/>
      <c r="P440" s="2"/>
      <c r="Q440" s="2"/>
      <c r="R440" s="2"/>
      <c r="S440" s="3"/>
    </row>
    <row r="441" spans="1:258" s="38" customFormat="1">
      <c r="A441" s="3" t="s">
        <v>2678</v>
      </c>
      <c r="B441" s="3" t="s">
        <v>2679</v>
      </c>
      <c r="C441" s="5" t="s">
        <v>2685</v>
      </c>
      <c r="D441" s="3" t="s">
        <v>2686</v>
      </c>
      <c r="E441" s="3" t="s">
        <v>2687</v>
      </c>
      <c r="F441" s="3" t="s">
        <v>1182</v>
      </c>
      <c r="G441" s="3" t="s">
        <v>11</v>
      </c>
      <c r="H441" s="3" t="s">
        <v>2688</v>
      </c>
      <c r="I441" s="2">
        <f>[2]Sheet1!$C$218/0.8</f>
        <v>50756.074999999997</v>
      </c>
      <c r="J441" s="2">
        <f>I441*0.2</f>
        <v>10151.215</v>
      </c>
      <c r="K441" s="93">
        <f>I441-J441</f>
        <v>40604.86</v>
      </c>
      <c r="L441" s="2"/>
      <c r="M441" s="2"/>
      <c r="N441" s="2"/>
      <c r="O441" s="2"/>
      <c r="P441" s="2"/>
      <c r="Q441" s="2"/>
      <c r="R441" s="2"/>
      <c r="S441" s="3"/>
    </row>
    <row r="442" spans="1:258" s="38" customFormat="1">
      <c r="A442" s="3" t="s">
        <v>2678</v>
      </c>
      <c r="B442" s="3" t="s">
        <v>2679</v>
      </c>
      <c r="C442" s="5" t="s">
        <v>16</v>
      </c>
      <c r="D442" s="3" t="s">
        <v>2689</v>
      </c>
      <c r="E442" s="5" t="s">
        <v>2690</v>
      </c>
      <c r="F442" s="3" t="s">
        <v>7</v>
      </c>
      <c r="G442" s="3" t="s">
        <v>9</v>
      </c>
      <c r="H442" s="5" t="s">
        <v>2691</v>
      </c>
      <c r="I442" s="2">
        <f>12000/0.8</f>
        <v>15000</v>
      </c>
      <c r="J442" s="2">
        <f>I442*0.2</f>
        <v>3000</v>
      </c>
      <c r="K442" s="93">
        <f>I442-J442</f>
        <v>12000</v>
      </c>
      <c r="L442" s="2"/>
      <c r="M442" s="2"/>
      <c r="N442" s="2"/>
      <c r="O442" s="2"/>
      <c r="P442" s="2"/>
      <c r="Q442" s="2"/>
      <c r="R442" s="2"/>
      <c r="S442" s="3"/>
    </row>
    <row r="443" spans="1:258" s="38" customFormat="1">
      <c r="A443" s="3" t="s">
        <v>2678</v>
      </c>
      <c r="B443" s="3" t="s">
        <v>2679</v>
      </c>
      <c r="C443" s="5" t="s">
        <v>133</v>
      </c>
      <c r="D443" s="3" t="s">
        <v>2692</v>
      </c>
      <c r="E443" s="3" t="s">
        <v>2693</v>
      </c>
      <c r="F443" s="3" t="s">
        <v>148</v>
      </c>
      <c r="G443" s="3" t="s">
        <v>220</v>
      </c>
      <c r="H443" s="3" t="s">
        <v>2694</v>
      </c>
      <c r="I443" s="2">
        <f>15993/0.8</f>
        <v>19991.25</v>
      </c>
      <c r="J443" s="2">
        <f>I443*0.2</f>
        <v>3998.25</v>
      </c>
      <c r="K443" s="93">
        <f>I443-J443</f>
        <v>15993</v>
      </c>
      <c r="L443" s="2"/>
      <c r="M443" s="2"/>
      <c r="N443" s="2"/>
      <c r="O443" s="2"/>
      <c r="P443" s="2"/>
      <c r="Q443" s="31"/>
      <c r="R443" s="31"/>
      <c r="S443" s="3"/>
    </row>
    <row r="444" spans="1:258" s="52" customFormat="1">
      <c r="A444" s="33" t="s">
        <v>193</v>
      </c>
      <c r="B444" s="3" t="s">
        <v>194</v>
      </c>
      <c r="C444" s="33" t="s">
        <v>14</v>
      </c>
      <c r="D444" s="34" t="s">
        <v>567</v>
      </c>
      <c r="E444" s="34" t="s">
        <v>568</v>
      </c>
      <c r="F444" s="33" t="s">
        <v>569</v>
      </c>
      <c r="G444" s="34" t="s">
        <v>356</v>
      </c>
      <c r="H444" s="34" t="s">
        <v>570</v>
      </c>
      <c r="I444" s="35">
        <v>52738.931249999994</v>
      </c>
      <c r="J444" s="35">
        <v>10229.911249999999</v>
      </c>
      <c r="K444" s="92">
        <v>42509.02</v>
      </c>
      <c r="L444" s="35"/>
      <c r="M444" s="36"/>
      <c r="N444" s="36"/>
      <c r="O444" s="36"/>
      <c r="P444" s="36"/>
      <c r="Q444" s="38"/>
      <c r="R444" s="36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  <c r="BV444" s="38"/>
      <c r="BW444" s="38"/>
      <c r="BX444" s="38"/>
      <c r="BY444" s="38"/>
      <c r="BZ444" s="38"/>
      <c r="CA444" s="38"/>
      <c r="CB444" s="38"/>
      <c r="CC444" s="38"/>
      <c r="CD444" s="38"/>
      <c r="CE444" s="38"/>
      <c r="CF444" s="38"/>
      <c r="CG444" s="38"/>
      <c r="CH444" s="38"/>
      <c r="CI444" s="38"/>
      <c r="CJ444" s="38"/>
      <c r="CK444" s="38"/>
      <c r="CL444" s="38"/>
      <c r="CM444" s="38"/>
      <c r="CN444" s="38"/>
      <c r="CO444" s="38"/>
      <c r="CP444" s="38"/>
      <c r="CQ444" s="38"/>
      <c r="CR444" s="38"/>
      <c r="CS444" s="38"/>
      <c r="CT444" s="38"/>
      <c r="CU444" s="38"/>
      <c r="CV444" s="38"/>
      <c r="CW444" s="38"/>
      <c r="CX444" s="38"/>
      <c r="CY444" s="38"/>
      <c r="CZ444" s="38"/>
      <c r="DA444" s="38"/>
      <c r="DB444" s="38"/>
      <c r="DC444" s="38"/>
      <c r="DD444" s="38"/>
      <c r="DE444" s="38"/>
      <c r="DF444" s="38"/>
      <c r="DG444" s="38"/>
      <c r="DH444" s="38"/>
      <c r="DI444" s="38"/>
      <c r="DJ444" s="38"/>
      <c r="DK444" s="38"/>
      <c r="DL444" s="38"/>
      <c r="DM444" s="38"/>
      <c r="DN444" s="38"/>
      <c r="DO444" s="38"/>
      <c r="DP444" s="38"/>
      <c r="DQ444" s="38"/>
      <c r="DR444" s="38"/>
      <c r="DS444" s="38"/>
      <c r="DT444" s="38"/>
      <c r="DU444" s="38"/>
      <c r="DV444" s="38"/>
      <c r="DW444" s="38"/>
      <c r="DX444" s="38"/>
      <c r="DY444" s="38"/>
      <c r="DZ444" s="38"/>
      <c r="EA444" s="38"/>
      <c r="EB444" s="38"/>
      <c r="EC444" s="38"/>
      <c r="ED444" s="38"/>
      <c r="EE444" s="38"/>
      <c r="EF444" s="38"/>
      <c r="EG444" s="38"/>
      <c r="EH444" s="38"/>
      <c r="EI444" s="38"/>
      <c r="EJ444" s="38"/>
      <c r="EK444" s="38"/>
      <c r="EL444" s="38"/>
      <c r="EM444" s="38"/>
      <c r="EN444" s="38"/>
      <c r="EO444" s="38"/>
      <c r="EP444" s="38"/>
      <c r="EQ444" s="38"/>
      <c r="ER444" s="38"/>
      <c r="ES444" s="38"/>
      <c r="ET444" s="38"/>
      <c r="EU444" s="38"/>
      <c r="EV444" s="38"/>
      <c r="EW444" s="38"/>
      <c r="EX444" s="38"/>
      <c r="EY444" s="38"/>
      <c r="EZ444" s="38"/>
      <c r="FA444" s="38"/>
      <c r="FB444" s="38"/>
      <c r="FC444" s="38"/>
      <c r="FD444" s="38"/>
      <c r="FE444" s="38"/>
      <c r="FF444" s="38"/>
      <c r="FG444" s="38"/>
      <c r="FH444" s="38"/>
      <c r="FI444" s="38"/>
      <c r="FJ444" s="38"/>
      <c r="FK444" s="38"/>
      <c r="FL444" s="38"/>
      <c r="FM444" s="38"/>
      <c r="FN444" s="38"/>
      <c r="FO444" s="38"/>
      <c r="FP444" s="38"/>
      <c r="FQ444" s="38"/>
      <c r="FR444" s="38"/>
      <c r="FS444" s="38"/>
      <c r="FT444" s="38"/>
      <c r="FU444" s="38"/>
      <c r="FV444" s="38"/>
      <c r="FW444" s="38"/>
      <c r="FX444" s="38"/>
      <c r="FY444" s="38"/>
      <c r="FZ444" s="38"/>
      <c r="GA444" s="38"/>
      <c r="GB444" s="38"/>
      <c r="GC444" s="38"/>
      <c r="GD444" s="38"/>
      <c r="GE444" s="38"/>
      <c r="GF444" s="38"/>
      <c r="GG444" s="38"/>
      <c r="GH444" s="38"/>
      <c r="GI444" s="38"/>
      <c r="GJ444" s="38"/>
      <c r="GK444" s="38"/>
      <c r="GL444" s="38"/>
      <c r="GM444" s="38"/>
      <c r="GN444" s="38"/>
      <c r="GO444" s="38"/>
      <c r="GP444" s="38"/>
      <c r="GQ444" s="38"/>
      <c r="GR444" s="38"/>
      <c r="GS444" s="38"/>
      <c r="GT444" s="38"/>
      <c r="GU444" s="38"/>
      <c r="GV444" s="38"/>
      <c r="GW444" s="38"/>
      <c r="GX444" s="38"/>
      <c r="GY444" s="38"/>
      <c r="GZ444" s="38"/>
      <c r="HA444" s="38"/>
      <c r="HB444" s="38"/>
      <c r="HC444" s="38"/>
      <c r="HD444" s="38"/>
      <c r="HE444" s="38"/>
      <c r="HF444" s="38"/>
      <c r="HG444" s="38"/>
      <c r="HH444" s="38"/>
      <c r="HI444" s="38"/>
      <c r="HJ444" s="38"/>
      <c r="HK444" s="38"/>
      <c r="HL444" s="38"/>
      <c r="HM444" s="38"/>
      <c r="HN444" s="38"/>
      <c r="HO444" s="38"/>
      <c r="HP444" s="38"/>
      <c r="HQ444" s="38"/>
      <c r="HR444" s="38"/>
      <c r="HS444" s="38"/>
      <c r="HT444" s="38"/>
      <c r="HU444" s="38"/>
      <c r="HV444" s="38"/>
      <c r="HW444" s="38"/>
      <c r="HX444" s="38"/>
      <c r="HY444" s="38"/>
      <c r="HZ444" s="38"/>
      <c r="IA444" s="38"/>
      <c r="IB444" s="38"/>
      <c r="IC444" s="38"/>
      <c r="ID444" s="38"/>
      <c r="IE444" s="38"/>
      <c r="IF444" s="38"/>
      <c r="IG444" s="38"/>
      <c r="IH444" s="38"/>
      <c r="II444" s="38"/>
      <c r="IJ444" s="38"/>
      <c r="IK444" s="38"/>
      <c r="IL444" s="38"/>
      <c r="IM444" s="38"/>
      <c r="IN444" s="38"/>
      <c r="IO444" s="38"/>
      <c r="IP444" s="38"/>
      <c r="IQ444" s="38"/>
      <c r="IR444" s="38"/>
      <c r="IS444" s="38"/>
      <c r="IT444" s="38"/>
      <c r="IU444" s="38"/>
      <c r="IV444" s="38"/>
      <c r="IW444" s="38"/>
      <c r="IX444" s="38"/>
    </row>
    <row r="445" spans="1:258" s="38" customFormat="1">
      <c r="A445" s="3" t="s">
        <v>193</v>
      </c>
      <c r="B445" s="3" t="s">
        <v>194</v>
      </c>
      <c r="C445" s="5" t="s">
        <v>14</v>
      </c>
      <c r="D445" s="3" t="s">
        <v>1916</v>
      </c>
      <c r="E445" s="3" t="s">
        <v>1917</v>
      </c>
      <c r="F445" s="3" t="s">
        <v>1918</v>
      </c>
      <c r="G445" s="3" t="s">
        <v>1919</v>
      </c>
      <c r="H445" s="3" t="s">
        <v>1920</v>
      </c>
      <c r="I445" s="2">
        <v>95706.049999999988</v>
      </c>
      <c r="J445" s="2">
        <v>19141.21</v>
      </c>
      <c r="K445" s="93">
        <v>76564.84</v>
      </c>
      <c r="L445" s="2"/>
      <c r="M445" s="2"/>
      <c r="N445" s="2"/>
      <c r="O445" s="2"/>
      <c r="P445" s="2"/>
      <c r="Q445" s="2"/>
      <c r="R445" s="2"/>
    </row>
    <row r="446" spans="1:258" s="38" customFormat="1">
      <c r="A446" s="3" t="s">
        <v>193</v>
      </c>
      <c r="B446" s="3" t="s">
        <v>194</v>
      </c>
      <c r="C446" s="5" t="s">
        <v>14</v>
      </c>
      <c r="D446" s="3" t="s">
        <v>1921</v>
      </c>
      <c r="E446" s="3" t="s">
        <v>1922</v>
      </c>
      <c r="F446" s="3" t="s">
        <v>1623</v>
      </c>
      <c r="G446" s="3" t="s">
        <v>1923</v>
      </c>
      <c r="H446" s="3" t="s">
        <v>1924</v>
      </c>
      <c r="I446" s="2">
        <v>50000</v>
      </c>
      <c r="J446" s="2">
        <v>10000</v>
      </c>
      <c r="K446" s="93">
        <v>40000</v>
      </c>
      <c r="L446" s="2"/>
      <c r="M446" s="2"/>
      <c r="N446" s="2"/>
      <c r="O446" s="2"/>
      <c r="P446" s="2"/>
      <c r="Q446" s="2"/>
      <c r="R446" s="2"/>
    </row>
    <row r="447" spans="1:258" s="38" customFormat="1">
      <c r="A447" s="3" t="s">
        <v>193</v>
      </c>
      <c r="B447" s="3" t="s">
        <v>194</v>
      </c>
      <c r="C447" s="5" t="s">
        <v>14</v>
      </c>
      <c r="D447" s="3" t="s">
        <v>1925</v>
      </c>
      <c r="E447" s="3" t="s">
        <v>1922</v>
      </c>
      <c r="F447" s="3" t="s">
        <v>1623</v>
      </c>
      <c r="G447" s="3" t="s">
        <v>1923</v>
      </c>
      <c r="H447" s="3" t="s">
        <v>1924</v>
      </c>
      <c r="I447" s="2">
        <v>200000</v>
      </c>
      <c r="J447" s="2">
        <v>40000</v>
      </c>
      <c r="K447" s="93">
        <v>160000</v>
      </c>
      <c r="L447" s="2"/>
      <c r="M447" s="2"/>
      <c r="N447" s="2"/>
      <c r="O447" s="2"/>
      <c r="P447" s="2"/>
      <c r="Q447" s="2"/>
      <c r="R447" s="2"/>
    </row>
    <row r="448" spans="1:258" s="38" customFormat="1">
      <c r="A448" s="3" t="s">
        <v>193</v>
      </c>
      <c r="B448" s="3" t="s">
        <v>194</v>
      </c>
      <c r="C448" s="5" t="s">
        <v>14</v>
      </c>
      <c r="D448" s="3" t="s">
        <v>1926</v>
      </c>
      <c r="E448" s="3" t="s">
        <v>1927</v>
      </c>
      <c r="F448" s="3"/>
      <c r="G448" s="3"/>
      <c r="H448" s="3" t="s">
        <v>1924</v>
      </c>
      <c r="I448" s="2">
        <v>5919.13</v>
      </c>
      <c r="J448" s="2">
        <v>1183.826</v>
      </c>
      <c r="K448" s="93">
        <v>4735.3040000000001</v>
      </c>
      <c r="L448" s="2"/>
      <c r="M448" s="2"/>
      <c r="N448" s="2"/>
      <c r="O448" s="2"/>
      <c r="P448" s="2"/>
      <c r="Q448" s="2"/>
      <c r="R448" s="2"/>
    </row>
    <row r="449" spans="1:258" s="38" customFormat="1">
      <c r="A449" s="3" t="s">
        <v>193</v>
      </c>
      <c r="B449" s="3" t="s">
        <v>194</v>
      </c>
      <c r="C449" s="5" t="s">
        <v>14</v>
      </c>
      <c r="D449" s="3" t="s">
        <v>1928</v>
      </c>
      <c r="E449" s="5" t="s">
        <v>1929</v>
      </c>
      <c r="F449" s="3" t="s">
        <v>1930</v>
      </c>
      <c r="G449" s="3" t="s">
        <v>1931</v>
      </c>
      <c r="H449" s="3" t="s">
        <v>1924</v>
      </c>
      <c r="I449" s="2">
        <v>7653.62</v>
      </c>
      <c r="J449" s="2">
        <v>1530.7240000000002</v>
      </c>
      <c r="K449" s="93">
        <v>6122.8959999999997</v>
      </c>
      <c r="L449" s="2"/>
      <c r="M449" s="2"/>
      <c r="N449" s="2"/>
      <c r="O449" s="2"/>
      <c r="P449" s="2"/>
      <c r="Q449" s="2"/>
      <c r="R449" s="2"/>
    </row>
    <row r="450" spans="1:258" s="38" customFormat="1">
      <c r="A450" s="3" t="s">
        <v>193</v>
      </c>
      <c r="B450" s="3" t="s">
        <v>194</v>
      </c>
      <c r="C450" s="5" t="s">
        <v>14</v>
      </c>
      <c r="D450" s="3" t="s">
        <v>1932</v>
      </c>
      <c r="E450" s="3" t="s">
        <v>1933</v>
      </c>
      <c r="F450" s="3" t="s">
        <v>1930</v>
      </c>
      <c r="G450" s="3" t="s">
        <v>1931</v>
      </c>
      <c r="H450" s="3" t="s">
        <v>1924</v>
      </c>
      <c r="I450" s="2">
        <v>1410343.31</v>
      </c>
      <c r="J450" s="2">
        <f>I450*0.2</f>
        <v>282068.66200000001</v>
      </c>
      <c r="K450" s="93">
        <f>I450-J450</f>
        <v>1128274.648</v>
      </c>
      <c r="L450" s="2"/>
      <c r="M450" s="2"/>
      <c r="N450" s="2"/>
      <c r="O450" s="2"/>
      <c r="P450" s="2"/>
      <c r="Q450" s="2"/>
      <c r="R450" s="2"/>
    </row>
    <row r="451" spans="1:258" s="38" customFormat="1">
      <c r="A451" s="3" t="s">
        <v>193</v>
      </c>
      <c r="B451" s="3" t="s">
        <v>194</v>
      </c>
      <c r="C451" s="5" t="s">
        <v>14</v>
      </c>
      <c r="D451" s="3" t="s">
        <v>1934</v>
      </c>
      <c r="E451" s="3" t="s">
        <v>1933</v>
      </c>
      <c r="F451" s="3" t="s">
        <v>1935</v>
      </c>
      <c r="G451" s="3" t="s">
        <v>1931</v>
      </c>
      <c r="H451" s="3" t="s">
        <v>1924</v>
      </c>
      <c r="I451" s="2">
        <v>391069.72000000003</v>
      </c>
      <c r="J451" s="2">
        <v>78213.94</v>
      </c>
      <c r="K451" s="93">
        <v>312855.78000000003</v>
      </c>
      <c r="L451" s="2"/>
      <c r="M451" s="2"/>
      <c r="N451" s="2"/>
      <c r="O451" s="2"/>
      <c r="P451" s="2"/>
      <c r="Q451" s="2"/>
      <c r="R451" s="2"/>
    </row>
    <row r="452" spans="1:258" s="38" customFormat="1">
      <c r="A452" s="33" t="s">
        <v>66</v>
      </c>
      <c r="B452" s="3" t="s">
        <v>67</v>
      </c>
      <c r="C452" s="33" t="s">
        <v>440</v>
      </c>
      <c r="D452" s="34" t="s">
        <v>441</v>
      </c>
      <c r="E452" s="12" t="s">
        <v>442</v>
      </c>
      <c r="F452" s="33" t="s">
        <v>95</v>
      </c>
      <c r="G452" s="34" t="s">
        <v>83</v>
      </c>
      <c r="H452" s="34" t="s">
        <v>443</v>
      </c>
      <c r="I452" s="35">
        <v>87154.17</v>
      </c>
      <c r="J452" s="35">
        <v>45312.5</v>
      </c>
      <c r="K452" s="92">
        <v>41841.67</v>
      </c>
      <c r="L452" s="35"/>
      <c r="M452" s="36"/>
      <c r="N452" s="36"/>
      <c r="O452" s="36"/>
      <c r="P452" s="36"/>
      <c r="Q452" s="34"/>
      <c r="R452" s="36"/>
    </row>
    <row r="453" spans="1:258" s="38" customFormat="1">
      <c r="A453" s="33" t="s">
        <v>66</v>
      </c>
      <c r="B453" s="3" t="s">
        <v>67</v>
      </c>
      <c r="C453" s="79">
        <v>39974</v>
      </c>
      <c r="D453" s="34" t="s">
        <v>444</v>
      </c>
      <c r="E453" s="12" t="s">
        <v>445</v>
      </c>
      <c r="F453" s="33" t="s">
        <v>39</v>
      </c>
      <c r="G453" s="34" t="s">
        <v>446</v>
      </c>
      <c r="H453" s="34" t="s">
        <v>447</v>
      </c>
      <c r="I453" s="35">
        <v>1130273.6000000001</v>
      </c>
      <c r="J453" s="35">
        <v>226054.72</v>
      </c>
      <c r="K453" s="92">
        <v>904218.88000000012</v>
      </c>
      <c r="L453" s="35"/>
      <c r="M453" s="36"/>
      <c r="N453" s="36"/>
      <c r="O453" s="36"/>
      <c r="P453" s="36"/>
      <c r="Q453" s="58"/>
      <c r="R453" s="36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  <c r="EK453" s="34"/>
      <c r="EL453" s="34"/>
      <c r="EM453" s="34"/>
      <c r="EN453" s="34"/>
      <c r="EO453" s="34"/>
      <c r="EP453" s="34"/>
      <c r="EQ453" s="34"/>
      <c r="ER453" s="34"/>
      <c r="ES453" s="34"/>
      <c r="ET453" s="34"/>
      <c r="EU453" s="34"/>
      <c r="EV453" s="34"/>
      <c r="EW453" s="34"/>
      <c r="EX453" s="34"/>
      <c r="EY453" s="34"/>
      <c r="EZ453" s="34"/>
      <c r="FA453" s="34"/>
      <c r="FB453" s="34"/>
      <c r="FC453" s="34"/>
      <c r="FD453" s="34"/>
      <c r="FE453" s="34"/>
      <c r="FF453" s="34"/>
      <c r="FG453" s="34"/>
      <c r="FH453" s="34"/>
      <c r="FI453" s="34"/>
      <c r="FJ453" s="34"/>
      <c r="FK453" s="34"/>
      <c r="FL453" s="34"/>
      <c r="FM453" s="34"/>
      <c r="FN453" s="34"/>
      <c r="FO453" s="34"/>
      <c r="FP453" s="34"/>
      <c r="FQ453" s="34"/>
      <c r="FR453" s="34"/>
      <c r="FS453" s="34"/>
      <c r="FT453" s="34"/>
      <c r="FU453" s="34"/>
      <c r="FV453" s="34"/>
      <c r="FW453" s="34"/>
      <c r="FX453" s="34"/>
      <c r="FY453" s="34"/>
      <c r="FZ453" s="34"/>
      <c r="GA453" s="34"/>
      <c r="GB453" s="34"/>
      <c r="GC453" s="34"/>
      <c r="GD453" s="34"/>
      <c r="GE453" s="34"/>
      <c r="GF453" s="34"/>
      <c r="GG453" s="34"/>
      <c r="GH453" s="34"/>
      <c r="GI453" s="34"/>
      <c r="GJ453" s="34"/>
      <c r="GK453" s="34"/>
      <c r="GL453" s="34"/>
      <c r="GM453" s="34"/>
      <c r="GN453" s="34"/>
      <c r="GO453" s="34"/>
      <c r="GP453" s="34"/>
      <c r="GQ453" s="34"/>
      <c r="GR453" s="34"/>
      <c r="GS453" s="34"/>
      <c r="GT453" s="34"/>
      <c r="GU453" s="34"/>
      <c r="GV453" s="34"/>
      <c r="GW453" s="34"/>
      <c r="GX453" s="34"/>
      <c r="GY453" s="34"/>
      <c r="GZ453" s="34"/>
      <c r="HA453" s="34"/>
      <c r="HB453" s="34"/>
      <c r="HC453" s="34"/>
      <c r="HD453" s="34"/>
      <c r="HE453" s="34"/>
      <c r="HF453" s="34"/>
      <c r="HG453" s="34"/>
      <c r="HH453" s="34"/>
      <c r="HI453" s="34"/>
      <c r="HJ453" s="34"/>
      <c r="HK453" s="34"/>
      <c r="HL453" s="34"/>
      <c r="HM453" s="34"/>
      <c r="HN453" s="34"/>
      <c r="HO453" s="34"/>
      <c r="HP453" s="34"/>
      <c r="HQ453" s="34"/>
      <c r="HR453" s="34"/>
      <c r="HS453" s="34"/>
      <c r="HT453" s="34"/>
      <c r="HU453" s="34"/>
      <c r="HV453" s="34"/>
      <c r="HW453" s="34"/>
      <c r="HX453" s="34"/>
      <c r="HY453" s="34"/>
      <c r="HZ453" s="34"/>
      <c r="IA453" s="34"/>
      <c r="IB453" s="34"/>
      <c r="IC453" s="34"/>
      <c r="ID453" s="34"/>
      <c r="IE453" s="34"/>
      <c r="IF453" s="34"/>
      <c r="IG453" s="34"/>
      <c r="IH453" s="34"/>
      <c r="II453" s="34"/>
      <c r="IJ453" s="34"/>
      <c r="IK453" s="34"/>
      <c r="IL453" s="34"/>
      <c r="IM453" s="34"/>
      <c r="IN453" s="34"/>
      <c r="IO453" s="34"/>
      <c r="IP453" s="34"/>
      <c r="IQ453" s="34"/>
      <c r="IR453" s="34"/>
      <c r="IS453" s="34"/>
      <c r="IT453" s="34"/>
      <c r="IU453" s="52"/>
      <c r="IV453" s="52"/>
      <c r="IW453" s="52"/>
      <c r="IX453" s="52"/>
    </row>
    <row r="454" spans="1:258" s="38" customFormat="1">
      <c r="A454" s="33" t="s">
        <v>66</v>
      </c>
      <c r="B454" s="3" t="s">
        <v>67</v>
      </c>
      <c r="C454" s="33" t="s">
        <v>403</v>
      </c>
      <c r="D454" s="34" t="s">
        <v>448</v>
      </c>
      <c r="E454" s="12" t="s">
        <v>449</v>
      </c>
      <c r="F454" s="33" t="s">
        <v>39</v>
      </c>
      <c r="G454" s="34" t="s">
        <v>446</v>
      </c>
      <c r="H454" s="34" t="s">
        <v>450</v>
      </c>
      <c r="I454" s="35">
        <v>207868.5</v>
      </c>
      <c r="J454" s="35">
        <v>21875</v>
      </c>
      <c r="K454" s="92">
        <v>185993.5</v>
      </c>
      <c r="L454" s="35"/>
      <c r="M454" s="36"/>
      <c r="N454" s="36"/>
      <c r="O454" s="36"/>
      <c r="P454" s="36"/>
      <c r="Q454" s="34"/>
      <c r="R454" s="36"/>
      <c r="S454" s="34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  <c r="BN454" s="52"/>
      <c r="BO454" s="52"/>
      <c r="BP454" s="52"/>
      <c r="BQ454" s="52"/>
      <c r="BR454" s="52"/>
      <c r="BS454" s="52"/>
      <c r="BT454" s="52"/>
      <c r="BU454" s="52"/>
      <c r="BV454" s="52"/>
      <c r="BW454" s="52"/>
      <c r="BX454" s="52"/>
      <c r="BY454" s="52"/>
      <c r="BZ454" s="52"/>
      <c r="CA454" s="52"/>
      <c r="CB454" s="52"/>
      <c r="CC454" s="52"/>
      <c r="CD454" s="52"/>
      <c r="CE454" s="52"/>
      <c r="CF454" s="52"/>
      <c r="CG454" s="52"/>
      <c r="CH454" s="52"/>
      <c r="CI454" s="52"/>
      <c r="CJ454" s="52"/>
      <c r="CK454" s="52"/>
      <c r="CL454" s="52"/>
      <c r="CM454" s="52"/>
      <c r="CN454" s="52"/>
      <c r="CO454" s="52"/>
      <c r="CP454" s="52"/>
      <c r="CQ454" s="52"/>
      <c r="CR454" s="52"/>
      <c r="CS454" s="52"/>
      <c r="CT454" s="52"/>
      <c r="CU454" s="52"/>
      <c r="CV454" s="52"/>
      <c r="CW454" s="52"/>
      <c r="CX454" s="52"/>
      <c r="CY454" s="52"/>
      <c r="CZ454" s="52"/>
      <c r="DA454" s="52"/>
      <c r="DB454" s="52"/>
      <c r="DC454" s="52"/>
      <c r="DD454" s="52"/>
      <c r="DE454" s="52"/>
      <c r="DF454" s="52"/>
      <c r="DG454" s="52"/>
      <c r="DH454" s="52"/>
      <c r="DI454" s="52"/>
      <c r="DJ454" s="52"/>
      <c r="DK454" s="52"/>
      <c r="DL454" s="52"/>
      <c r="DM454" s="52"/>
      <c r="DN454" s="52"/>
      <c r="DO454" s="52"/>
      <c r="DP454" s="52"/>
      <c r="DQ454" s="52"/>
      <c r="DR454" s="52"/>
      <c r="DS454" s="52"/>
      <c r="DT454" s="52"/>
      <c r="DU454" s="52"/>
      <c r="DV454" s="52"/>
      <c r="DW454" s="52"/>
      <c r="DX454" s="52"/>
      <c r="DY454" s="52"/>
      <c r="DZ454" s="52"/>
      <c r="EA454" s="52"/>
      <c r="EB454" s="52"/>
      <c r="EC454" s="52"/>
      <c r="ED454" s="52"/>
      <c r="EE454" s="52"/>
      <c r="EF454" s="52"/>
      <c r="EG454" s="52"/>
      <c r="EH454" s="52"/>
      <c r="EI454" s="52"/>
      <c r="EJ454" s="52"/>
      <c r="EK454" s="52"/>
      <c r="EL454" s="52"/>
      <c r="EM454" s="52"/>
      <c r="EN454" s="52"/>
      <c r="EO454" s="52"/>
      <c r="EP454" s="52"/>
      <c r="EQ454" s="52"/>
      <c r="ER454" s="52"/>
      <c r="ES454" s="52"/>
      <c r="ET454" s="52"/>
      <c r="EU454" s="52"/>
      <c r="EV454" s="52"/>
      <c r="EW454" s="52"/>
      <c r="EX454" s="52"/>
      <c r="EY454" s="52"/>
      <c r="EZ454" s="52"/>
      <c r="FA454" s="52"/>
      <c r="FB454" s="52"/>
      <c r="FC454" s="52"/>
      <c r="FD454" s="52"/>
      <c r="FE454" s="52"/>
      <c r="FF454" s="52"/>
      <c r="FG454" s="52"/>
      <c r="FH454" s="52"/>
      <c r="FI454" s="52"/>
      <c r="FJ454" s="52"/>
      <c r="FK454" s="52"/>
      <c r="FL454" s="52"/>
      <c r="FM454" s="52"/>
      <c r="FN454" s="52"/>
      <c r="FO454" s="52"/>
      <c r="FP454" s="52"/>
      <c r="FQ454" s="52"/>
      <c r="FR454" s="52"/>
      <c r="FS454" s="52"/>
      <c r="FT454" s="52"/>
      <c r="FU454" s="52"/>
      <c r="FV454" s="52"/>
      <c r="FW454" s="52"/>
      <c r="FX454" s="52"/>
      <c r="FY454" s="52"/>
      <c r="FZ454" s="52"/>
      <c r="GA454" s="52"/>
      <c r="GB454" s="52"/>
      <c r="GC454" s="52"/>
      <c r="GD454" s="52"/>
      <c r="GE454" s="52"/>
      <c r="GF454" s="52"/>
      <c r="GG454" s="52"/>
      <c r="GH454" s="52"/>
      <c r="GI454" s="52"/>
      <c r="GJ454" s="52"/>
      <c r="GK454" s="52"/>
      <c r="GL454" s="52"/>
      <c r="GM454" s="52"/>
      <c r="GN454" s="52"/>
      <c r="GO454" s="52"/>
      <c r="GP454" s="52"/>
      <c r="GQ454" s="52"/>
      <c r="GR454" s="52"/>
      <c r="GS454" s="52"/>
      <c r="GT454" s="52"/>
      <c r="GU454" s="52"/>
      <c r="GV454" s="52"/>
      <c r="GW454" s="52"/>
      <c r="GX454" s="52"/>
      <c r="GY454" s="52"/>
      <c r="GZ454" s="52"/>
      <c r="HA454" s="52"/>
      <c r="HB454" s="52"/>
      <c r="HC454" s="52"/>
      <c r="HD454" s="52"/>
      <c r="HE454" s="52"/>
      <c r="HF454" s="52"/>
      <c r="HG454" s="52"/>
      <c r="HH454" s="52"/>
      <c r="HI454" s="52"/>
      <c r="HJ454" s="52"/>
      <c r="HK454" s="52"/>
      <c r="HL454" s="52"/>
      <c r="HM454" s="52"/>
      <c r="HN454" s="52"/>
      <c r="HO454" s="52"/>
      <c r="HP454" s="52"/>
      <c r="HQ454" s="52"/>
      <c r="HR454" s="52"/>
      <c r="HS454" s="52"/>
      <c r="HT454" s="52"/>
      <c r="HU454" s="52"/>
      <c r="HV454" s="52"/>
      <c r="HW454" s="52"/>
      <c r="HX454" s="52"/>
      <c r="HY454" s="52"/>
      <c r="HZ454" s="52"/>
      <c r="IA454" s="52"/>
      <c r="IB454" s="52"/>
      <c r="IC454" s="52"/>
      <c r="ID454" s="52"/>
      <c r="IE454" s="52"/>
      <c r="IF454" s="52"/>
      <c r="IG454" s="52"/>
      <c r="IH454" s="52"/>
      <c r="II454" s="52"/>
      <c r="IJ454" s="52"/>
      <c r="IK454" s="52"/>
      <c r="IL454" s="52"/>
      <c r="IM454" s="52"/>
      <c r="IN454" s="52"/>
      <c r="IO454" s="52"/>
      <c r="IP454" s="52"/>
      <c r="IQ454" s="52"/>
      <c r="IR454" s="52"/>
      <c r="IS454" s="52"/>
      <c r="IT454" s="52"/>
      <c r="IU454" s="52"/>
      <c r="IV454" s="52"/>
      <c r="IW454" s="52"/>
      <c r="IX454" s="52"/>
    </row>
    <row r="455" spans="1:258" s="52" customFormat="1">
      <c r="A455" s="33" t="s">
        <v>66</v>
      </c>
      <c r="B455" s="3" t="s">
        <v>67</v>
      </c>
      <c r="C455" s="33" t="s">
        <v>14</v>
      </c>
      <c r="D455" s="34" t="s">
        <v>451</v>
      </c>
      <c r="E455" s="12" t="s">
        <v>452</v>
      </c>
      <c r="F455" s="33" t="s">
        <v>362</v>
      </c>
      <c r="G455" s="34" t="s">
        <v>363</v>
      </c>
      <c r="H455" s="34" t="s">
        <v>453</v>
      </c>
      <c r="I455" s="35">
        <v>290000</v>
      </c>
      <c r="J455" s="35">
        <v>36250</v>
      </c>
      <c r="K455" s="92">
        <v>253750</v>
      </c>
      <c r="L455" s="35"/>
      <c r="M455" s="36"/>
      <c r="N455" s="36"/>
      <c r="O455" s="36"/>
      <c r="P455" s="36"/>
      <c r="Q455" s="34"/>
      <c r="R455" s="36"/>
      <c r="S455" s="38"/>
    </row>
    <row r="456" spans="1:258" s="52" customFormat="1">
      <c r="A456" s="33" t="s">
        <v>66</v>
      </c>
      <c r="B456" s="3" t="s">
        <v>67</v>
      </c>
      <c r="C456" s="33" t="s">
        <v>14</v>
      </c>
      <c r="D456" s="34" t="s">
        <v>454</v>
      </c>
      <c r="E456" s="12" t="s">
        <v>455</v>
      </c>
      <c r="F456" s="33" t="s">
        <v>111</v>
      </c>
      <c r="G456" s="34" t="s">
        <v>456</v>
      </c>
      <c r="H456" s="34" t="s">
        <v>457</v>
      </c>
      <c r="I456" s="35">
        <v>128000</v>
      </c>
      <c r="J456" s="35">
        <v>16000</v>
      </c>
      <c r="K456" s="92">
        <v>112000</v>
      </c>
      <c r="L456" s="35"/>
      <c r="M456" s="36"/>
      <c r="N456" s="36"/>
      <c r="O456" s="36"/>
      <c r="P456" s="36"/>
      <c r="Q456" s="34"/>
      <c r="R456" s="36"/>
      <c r="S456" s="38"/>
    </row>
    <row r="457" spans="1:258" s="52" customFormat="1">
      <c r="A457" s="33" t="s">
        <v>66</v>
      </c>
      <c r="B457" s="3" t="s">
        <v>67</v>
      </c>
      <c r="C457" s="33" t="s">
        <v>14</v>
      </c>
      <c r="D457" s="34" t="s">
        <v>462</v>
      </c>
      <c r="E457" s="12" t="s">
        <v>463</v>
      </c>
      <c r="F457" s="33" t="s">
        <v>360</v>
      </c>
      <c r="G457" s="34" t="s">
        <v>464</v>
      </c>
      <c r="H457" s="34" t="s">
        <v>465</v>
      </c>
      <c r="I457" s="35">
        <v>132500</v>
      </c>
      <c r="J457" s="35">
        <v>16562.5</v>
      </c>
      <c r="K457" s="92">
        <v>115937.5</v>
      </c>
      <c r="L457" s="35"/>
      <c r="M457" s="36"/>
      <c r="N457" s="36"/>
      <c r="O457" s="36"/>
      <c r="P457" s="36"/>
      <c r="Q457" s="34"/>
      <c r="R457" s="36"/>
      <c r="S457" s="34"/>
    </row>
    <row r="458" spans="1:258" s="52" customFormat="1">
      <c r="A458" s="33" t="s">
        <v>66</v>
      </c>
      <c r="B458" s="3" t="s">
        <v>67</v>
      </c>
      <c r="C458" s="33" t="s">
        <v>14</v>
      </c>
      <c r="D458" s="34" t="s">
        <v>458</v>
      </c>
      <c r="E458" s="12" t="s">
        <v>459</v>
      </c>
      <c r="F458" s="33" t="s">
        <v>460</v>
      </c>
      <c r="G458" s="34" t="s">
        <v>50</v>
      </c>
      <c r="H458" s="34" t="s">
        <v>461</v>
      </c>
      <c r="I458" s="35">
        <v>120000</v>
      </c>
      <c r="J458" s="35">
        <v>15000</v>
      </c>
      <c r="K458" s="92">
        <v>105000</v>
      </c>
      <c r="L458" s="35"/>
      <c r="M458" s="36"/>
      <c r="N458" s="36"/>
      <c r="O458" s="36"/>
      <c r="P458" s="36"/>
      <c r="Q458" s="34"/>
      <c r="R458" s="36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  <c r="BV458" s="38"/>
      <c r="BW458" s="38"/>
      <c r="BX458" s="38"/>
      <c r="BY458" s="38"/>
      <c r="BZ458" s="38"/>
      <c r="CA458" s="38"/>
      <c r="CB458" s="38"/>
      <c r="CC458" s="38"/>
      <c r="CD458" s="38"/>
      <c r="CE458" s="38"/>
      <c r="CF458" s="38"/>
      <c r="CG458" s="38"/>
      <c r="CH458" s="38"/>
      <c r="CI458" s="38"/>
      <c r="CJ458" s="38"/>
      <c r="CK458" s="38"/>
      <c r="CL458" s="38"/>
      <c r="CM458" s="38"/>
      <c r="CN458" s="38"/>
      <c r="CO458" s="38"/>
      <c r="CP458" s="38"/>
      <c r="CQ458" s="38"/>
      <c r="CR458" s="38"/>
      <c r="CS458" s="38"/>
      <c r="CT458" s="38"/>
      <c r="CU458" s="38"/>
      <c r="CV458" s="38"/>
      <c r="CW458" s="38"/>
      <c r="CX458" s="38"/>
      <c r="CY458" s="38"/>
      <c r="CZ458" s="38"/>
      <c r="DA458" s="38"/>
      <c r="DB458" s="38"/>
      <c r="DC458" s="38"/>
      <c r="DD458" s="38"/>
      <c r="DE458" s="38"/>
      <c r="DF458" s="38"/>
      <c r="DG458" s="38"/>
      <c r="DH458" s="38"/>
      <c r="DI458" s="38"/>
      <c r="DJ458" s="38"/>
      <c r="DK458" s="38"/>
      <c r="DL458" s="38"/>
      <c r="DM458" s="38"/>
      <c r="DN458" s="38"/>
      <c r="DO458" s="38"/>
      <c r="DP458" s="38"/>
      <c r="DQ458" s="38"/>
      <c r="DR458" s="38"/>
      <c r="DS458" s="38"/>
      <c r="DT458" s="38"/>
      <c r="DU458" s="38"/>
      <c r="DV458" s="38"/>
      <c r="DW458" s="38"/>
      <c r="DX458" s="38"/>
      <c r="DY458" s="38"/>
      <c r="DZ458" s="38"/>
      <c r="EA458" s="38"/>
      <c r="EB458" s="38"/>
      <c r="EC458" s="38"/>
      <c r="ED458" s="38"/>
      <c r="EE458" s="38"/>
      <c r="EF458" s="38"/>
      <c r="EG458" s="38"/>
      <c r="EH458" s="38"/>
      <c r="EI458" s="38"/>
      <c r="EJ458" s="38"/>
      <c r="EK458" s="38"/>
      <c r="EL458" s="38"/>
      <c r="EM458" s="38"/>
      <c r="EN458" s="38"/>
      <c r="EO458" s="38"/>
      <c r="EP458" s="38"/>
      <c r="EQ458" s="38"/>
      <c r="ER458" s="38"/>
      <c r="ES458" s="38"/>
      <c r="ET458" s="38"/>
      <c r="EU458" s="38"/>
      <c r="EV458" s="38"/>
      <c r="EW458" s="38"/>
      <c r="EX458" s="38"/>
      <c r="EY458" s="38"/>
      <c r="EZ458" s="38"/>
      <c r="FA458" s="38"/>
      <c r="FB458" s="38"/>
      <c r="FC458" s="38"/>
      <c r="FD458" s="38"/>
      <c r="FE458" s="38"/>
      <c r="FF458" s="38"/>
      <c r="FG458" s="38"/>
      <c r="FH458" s="38"/>
      <c r="FI458" s="38"/>
      <c r="FJ458" s="38"/>
      <c r="FK458" s="38"/>
      <c r="FL458" s="38"/>
      <c r="FM458" s="38"/>
      <c r="FN458" s="38"/>
      <c r="FO458" s="38"/>
      <c r="FP458" s="38"/>
      <c r="FQ458" s="38"/>
      <c r="FR458" s="38"/>
      <c r="FS458" s="38"/>
      <c r="FT458" s="38"/>
      <c r="FU458" s="38"/>
      <c r="FV458" s="38"/>
      <c r="FW458" s="38"/>
      <c r="FX458" s="38"/>
      <c r="FY458" s="38"/>
      <c r="FZ458" s="38"/>
      <c r="GA458" s="38"/>
      <c r="GB458" s="38"/>
      <c r="GC458" s="38"/>
      <c r="GD458" s="38"/>
      <c r="GE458" s="38"/>
      <c r="GF458" s="38"/>
      <c r="GG458" s="38"/>
      <c r="GH458" s="38"/>
      <c r="GI458" s="38"/>
      <c r="GJ458" s="38"/>
      <c r="GK458" s="38"/>
      <c r="GL458" s="38"/>
      <c r="GM458" s="38"/>
      <c r="GN458" s="38"/>
      <c r="GO458" s="38"/>
      <c r="GP458" s="38"/>
      <c r="GQ458" s="38"/>
      <c r="GR458" s="38"/>
      <c r="GS458" s="38"/>
      <c r="GT458" s="38"/>
      <c r="GU458" s="38"/>
      <c r="GV458" s="38"/>
      <c r="GW458" s="38"/>
      <c r="GX458" s="38"/>
      <c r="GY458" s="38"/>
      <c r="GZ458" s="38"/>
      <c r="HA458" s="38"/>
      <c r="HB458" s="38"/>
      <c r="HC458" s="38"/>
      <c r="HD458" s="38"/>
      <c r="HE458" s="38"/>
      <c r="HF458" s="38"/>
      <c r="HG458" s="38"/>
      <c r="HH458" s="38"/>
      <c r="HI458" s="38"/>
      <c r="HJ458" s="38"/>
      <c r="HK458" s="38"/>
      <c r="HL458" s="38"/>
      <c r="HM458" s="38"/>
      <c r="HN458" s="38"/>
      <c r="HO458" s="38"/>
      <c r="HP458" s="38"/>
      <c r="HQ458" s="38"/>
      <c r="HR458" s="38"/>
      <c r="HS458" s="38"/>
      <c r="HT458" s="38"/>
      <c r="HU458" s="38"/>
      <c r="HV458" s="38"/>
      <c r="HW458" s="38"/>
      <c r="HX458" s="38"/>
      <c r="HY458" s="38"/>
      <c r="HZ458" s="38"/>
      <c r="IA458" s="38"/>
      <c r="IB458" s="38"/>
      <c r="IC458" s="38"/>
      <c r="ID458" s="38"/>
      <c r="IE458" s="38"/>
      <c r="IF458" s="38"/>
      <c r="IG458" s="38"/>
      <c r="IH458" s="38"/>
      <c r="II458" s="38"/>
      <c r="IJ458" s="38"/>
      <c r="IK458" s="38"/>
      <c r="IL458" s="38"/>
      <c r="IM458" s="38"/>
      <c r="IN458" s="38"/>
      <c r="IO458" s="38"/>
      <c r="IP458" s="38"/>
      <c r="IQ458" s="38"/>
      <c r="IR458" s="38"/>
      <c r="IS458" s="38"/>
      <c r="IT458" s="38"/>
      <c r="IU458" s="38"/>
      <c r="IV458" s="38"/>
      <c r="IW458" s="38"/>
      <c r="IX458" s="38"/>
    </row>
    <row r="459" spans="1:258" s="38" customFormat="1">
      <c r="A459" s="33" t="s">
        <v>66</v>
      </c>
      <c r="B459" s="3" t="s">
        <v>67</v>
      </c>
      <c r="C459" s="33" t="s">
        <v>390</v>
      </c>
      <c r="D459" s="34" t="s">
        <v>466</v>
      </c>
      <c r="E459" s="12" t="s">
        <v>467</v>
      </c>
      <c r="F459" s="33" t="s">
        <v>468</v>
      </c>
      <c r="G459" s="34" t="s">
        <v>347</v>
      </c>
      <c r="H459" s="34" t="s">
        <v>469</v>
      </c>
      <c r="I459" s="35">
        <v>36587.14</v>
      </c>
      <c r="J459" s="35">
        <v>15312.5</v>
      </c>
      <c r="K459" s="92">
        <v>21274.639999999999</v>
      </c>
      <c r="L459" s="35"/>
      <c r="M459" s="36"/>
      <c r="N459" s="36"/>
      <c r="O459" s="36"/>
      <c r="P459" s="36"/>
      <c r="Q459" s="58"/>
      <c r="R459" s="36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  <c r="EK459" s="34"/>
      <c r="EL459" s="34"/>
      <c r="EM459" s="34"/>
      <c r="EN459" s="34"/>
      <c r="EO459" s="34"/>
      <c r="EP459" s="34"/>
      <c r="EQ459" s="34"/>
      <c r="ER459" s="34"/>
      <c r="ES459" s="34"/>
      <c r="ET459" s="34"/>
      <c r="EU459" s="34"/>
      <c r="EV459" s="34"/>
      <c r="EW459" s="34"/>
      <c r="EX459" s="34"/>
      <c r="EY459" s="34"/>
      <c r="EZ459" s="34"/>
      <c r="FA459" s="34"/>
      <c r="FB459" s="34"/>
      <c r="FC459" s="34"/>
      <c r="FD459" s="34"/>
      <c r="FE459" s="34"/>
      <c r="FF459" s="34"/>
      <c r="FG459" s="34"/>
      <c r="FH459" s="34"/>
      <c r="FI459" s="34"/>
      <c r="FJ459" s="34"/>
      <c r="FK459" s="34"/>
      <c r="FL459" s="34"/>
      <c r="FM459" s="34"/>
      <c r="FN459" s="34"/>
      <c r="FO459" s="34"/>
      <c r="FP459" s="34"/>
      <c r="FQ459" s="34"/>
      <c r="FR459" s="34"/>
      <c r="FS459" s="34"/>
      <c r="FT459" s="34"/>
      <c r="FU459" s="34"/>
      <c r="FV459" s="34"/>
      <c r="FW459" s="34"/>
      <c r="FX459" s="34"/>
      <c r="FY459" s="34"/>
      <c r="FZ459" s="34"/>
      <c r="GA459" s="34"/>
      <c r="GB459" s="34"/>
      <c r="GC459" s="34"/>
      <c r="GD459" s="34"/>
      <c r="GE459" s="34"/>
      <c r="GF459" s="34"/>
      <c r="GG459" s="34"/>
      <c r="GH459" s="34"/>
      <c r="GI459" s="34"/>
      <c r="GJ459" s="34"/>
      <c r="GK459" s="34"/>
      <c r="GL459" s="34"/>
      <c r="GM459" s="34"/>
      <c r="GN459" s="34"/>
      <c r="GO459" s="34"/>
      <c r="GP459" s="34"/>
      <c r="GQ459" s="34"/>
      <c r="GR459" s="34"/>
      <c r="GS459" s="34"/>
      <c r="GT459" s="34"/>
      <c r="GU459" s="34"/>
      <c r="GV459" s="34"/>
      <c r="GW459" s="34"/>
      <c r="GX459" s="34"/>
      <c r="GY459" s="34"/>
      <c r="GZ459" s="34"/>
      <c r="HA459" s="34"/>
      <c r="HB459" s="34"/>
      <c r="HC459" s="34"/>
      <c r="HD459" s="34"/>
      <c r="HE459" s="34"/>
      <c r="HF459" s="34"/>
      <c r="HG459" s="34"/>
      <c r="HH459" s="34"/>
      <c r="HI459" s="34"/>
      <c r="HJ459" s="34"/>
      <c r="HK459" s="34"/>
      <c r="HL459" s="34"/>
      <c r="HM459" s="34"/>
      <c r="HN459" s="34"/>
      <c r="HO459" s="34"/>
      <c r="HP459" s="34"/>
      <c r="HQ459" s="34"/>
      <c r="HR459" s="34"/>
      <c r="HS459" s="34"/>
      <c r="HT459" s="34"/>
      <c r="HU459" s="34"/>
      <c r="HV459" s="34"/>
      <c r="HW459" s="34"/>
      <c r="HX459" s="34"/>
      <c r="HY459" s="34"/>
      <c r="HZ459" s="34"/>
      <c r="IA459" s="34"/>
      <c r="IB459" s="34"/>
      <c r="IC459" s="34"/>
      <c r="ID459" s="34"/>
      <c r="IE459" s="34"/>
      <c r="IF459" s="34"/>
      <c r="IG459" s="34"/>
      <c r="IH459" s="34"/>
      <c r="II459" s="34"/>
      <c r="IJ459" s="34"/>
      <c r="IK459" s="34"/>
      <c r="IL459" s="34"/>
      <c r="IM459" s="34"/>
      <c r="IN459" s="34"/>
      <c r="IO459" s="34"/>
      <c r="IP459" s="34"/>
      <c r="IQ459" s="34"/>
      <c r="IR459" s="34"/>
      <c r="IS459" s="34"/>
      <c r="IT459" s="34"/>
      <c r="IU459" s="52"/>
      <c r="IV459" s="52"/>
      <c r="IW459" s="52"/>
      <c r="IX459" s="52"/>
    </row>
    <row r="460" spans="1:258" s="38" customFormat="1">
      <c r="A460" s="33" t="s">
        <v>66</v>
      </c>
      <c r="B460" s="3" t="s">
        <v>67</v>
      </c>
      <c r="C460" s="33" t="s">
        <v>334</v>
      </c>
      <c r="D460" s="34" t="s">
        <v>470</v>
      </c>
      <c r="E460" s="12" t="s">
        <v>471</v>
      </c>
      <c r="F460" s="33" t="s">
        <v>47</v>
      </c>
      <c r="G460" s="34" t="s">
        <v>52</v>
      </c>
      <c r="H460" s="34" t="s">
        <v>472</v>
      </c>
      <c r="I460" s="35">
        <v>56875</v>
      </c>
      <c r="J460" s="35">
        <v>15312.5</v>
      </c>
      <c r="K460" s="92">
        <v>41562.5</v>
      </c>
      <c r="L460" s="35"/>
      <c r="M460" s="36"/>
      <c r="N460" s="36"/>
      <c r="O460" s="36"/>
      <c r="P460" s="36"/>
      <c r="Q460" s="58"/>
      <c r="R460" s="36"/>
      <c r="S460" s="34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  <c r="BJ460" s="52"/>
      <c r="BK460" s="52"/>
      <c r="BL460" s="52"/>
      <c r="BM460" s="52"/>
      <c r="BN460" s="52"/>
      <c r="BO460" s="52"/>
      <c r="BP460" s="52"/>
      <c r="BQ460" s="52"/>
      <c r="BR460" s="52"/>
      <c r="BS460" s="52"/>
      <c r="BT460" s="52"/>
      <c r="BU460" s="52"/>
      <c r="BV460" s="52"/>
      <c r="BW460" s="52"/>
      <c r="BX460" s="52"/>
      <c r="BY460" s="52"/>
      <c r="BZ460" s="52"/>
      <c r="CA460" s="52"/>
      <c r="CB460" s="52"/>
      <c r="CC460" s="52"/>
      <c r="CD460" s="52"/>
      <c r="CE460" s="52"/>
      <c r="CF460" s="52"/>
      <c r="CG460" s="52"/>
      <c r="CH460" s="52"/>
      <c r="CI460" s="52"/>
      <c r="CJ460" s="52"/>
      <c r="CK460" s="52"/>
      <c r="CL460" s="52"/>
      <c r="CM460" s="52"/>
      <c r="CN460" s="52"/>
      <c r="CO460" s="52"/>
      <c r="CP460" s="52"/>
      <c r="CQ460" s="52"/>
      <c r="CR460" s="52"/>
      <c r="CS460" s="52"/>
      <c r="CT460" s="52"/>
      <c r="CU460" s="52"/>
      <c r="CV460" s="52"/>
      <c r="CW460" s="52"/>
      <c r="CX460" s="52"/>
      <c r="CY460" s="52"/>
      <c r="CZ460" s="52"/>
      <c r="DA460" s="52"/>
      <c r="DB460" s="52"/>
      <c r="DC460" s="52"/>
      <c r="DD460" s="52"/>
      <c r="DE460" s="52"/>
      <c r="DF460" s="52"/>
      <c r="DG460" s="52"/>
      <c r="DH460" s="52"/>
      <c r="DI460" s="52"/>
      <c r="DJ460" s="52"/>
      <c r="DK460" s="52"/>
      <c r="DL460" s="52"/>
      <c r="DM460" s="52"/>
      <c r="DN460" s="52"/>
      <c r="DO460" s="52"/>
      <c r="DP460" s="52"/>
      <c r="DQ460" s="52"/>
      <c r="DR460" s="52"/>
      <c r="DS460" s="52"/>
      <c r="DT460" s="52"/>
      <c r="DU460" s="52"/>
      <c r="DV460" s="52"/>
      <c r="DW460" s="52"/>
      <c r="DX460" s="52"/>
      <c r="DY460" s="52"/>
      <c r="DZ460" s="52"/>
      <c r="EA460" s="52"/>
      <c r="EB460" s="52"/>
      <c r="EC460" s="52"/>
      <c r="ED460" s="52"/>
      <c r="EE460" s="52"/>
      <c r="EF460" s="52"/>
      <c r="EG460" s="52"/>
      <c r="EH460" s="52"/>
      <c r="EI460" s="52"/>
      <c r="EJ460" s="52"/>
      <c r="EK460" s="52"/>
      <c r="EL460" s="52"/>
      <c r="EM460" s="52"/>
      <c r="EN460" s="52"/>
      <c r="EO460" s="52"/>
      <c r="EP460" s="52"/>
      <c r="EQ460" s="52"/>
      <c r="ER460" s="52"/>
      <c r="ES460" s="52"/>
      <c r="ET460" s="52"/>
      <c r="EU460" s="52"/>
      <c r="EV460" s="52"/>
      <c r="EW460" s="52"/>
      <c r="EX460" s="52"/>
      <c r="EY460" s="52"/>
      <c r="EZ460" s="52"/>
      <c r="FA460" s="52"/>
      <c r="FB460" s="52"/>
      <c r="FC460" s="52"/>
      <c r="FD460" s="52"/>
      <c r="FE460" s="52"/>
      <c r="FF460" s="52"/>
      <c r="FG460" s="52"/>
      <c r="FH460" s="52"/>
      <c r="FI460" s="52"/>
      <c r="FJ460" s="52"/>
      <c r="FK460" s="52"/>
      <c r="FL460" s="52"/>
      <c r="FM460" s="52"/>
      <c r="FN460" s="52"/>
      <c r="FO460" s="52"/>
      <c r="FP460" s="52"/>
      <c r="FQ460" s="52"/>
      <c r="FR460" s="52"/>
      <c r="FS460" s="52"/>
      <c r="FT460" s="52"/>
      <c r="FU460" s="52"/>
      <c r="FV460" s="52"/>
      <c r="FW460" s="52"/>
      <c r="FX460" s="52"/>
      <c r="FY460" s="52"/>
      <c r="FZ460" s="52"/>
      <c r="GA460" s="52"/>
      <c r="GB460" s="52"/>
      <c r="GC460" s="52"/>
      <c r="GD460" s="52"/>
      <c r="GE460" s="52"/>
      <c r="GF460" s="52"/>
      <c r="GG460" s="52"/>
      <c r="GH460" s="52"/>
      <c r="GI460" s="52"/>
      <c r="GJ460" s="52"/>
      <c r="GK460" s="52"/>
      <c r="GL460" s="52"/>
      <c r="GM460" s="52"/>
      <c r="GN460" s="52"/>
      <c r="GO460" s="52"/>
      <c r="GP460" s="52"/>
      <c r="GQ460" s="52"/>
      <c r="GR460" s="52"/>
      <c r="GS460" s="52"/>
      <c r="GT460" s="52"/>
      <c r="GU460" s="52"/>
      <c r="GV460" s="52"/>
      <c r="GW460" s="52"/>
      <c r="GX460" s="52"/>
      <c r="GY460" s="52"/>
      <c r="GZ460" s="52"/>
      <c r="HA460" s="52"/>
      <c r="HB460" s="52"/>
      <c r="HC460" s="52"/>
      <c r="HD460" s="52"/>
      <c r="HE460" s="52"/>
      <c r="HF460" s="52"/>
      <c r="HG460" s="52"/>
      <c r="HH460" s="52"/>
      <c r="HI460" s="52"/>
      <c r="HJ460" s="52"/>
      <c r="HK460" s="52"/>
      <c r="HL460" s="52"/>
      <c r="HM460" s="52"/>
      <c r="HN460" s="52"/>
      <c r="HO460" s="52"/>
      <c r="HP460" s="52"/>
      <c r="HQ460" s="52"/>
      <c r="HR460" s="52"/>
      <c r="HS460" s="52"/>
      <c r="HT460" s="52"/>
      <c r="HU460" s="52"/>
      <c r="HV460" s="52"/>
      <c r="HW460" s="52"/>
      <c r="HX460" s="52"/>
      <c r="HY460" s="52"/>
      <c r="HZ460" s="52"/>
      <c r="IA460" s="52"/>
      <c r="IB460" s="52"/>
      <c r="IC460" s="52"/>
      <c r="ID460" s="52"/>
      <c r="IE460" s="52"/>
      <c r="IF460" s="52"/>
      <c r="IG460" s="52"/>
      <c r="IH460" s="52"/>
      <c r="II460" s="52"/>
      <c r="IJ460" s="52"/>
      <c r="IK460" s="52"/>
      <c r="IL460" s="52"/>
      <c r="IM460" s="52"/>
      <c r="IN460" s="52"/>
      <c r="IO460" s="52"/>
      <c r="IP460" s="52"/>
      <c r="IQ460" s="52"/>
      <c r="IR460" s="52"/>
      <c r="IS460" s="52"/>
      <c r="IT460" s="52"/>
      <c r="IU460" s="52"/>
      <c r="IV460" s="52"/>
      <c r="IW460" s="52"/>
      <c r="IX460" s="52"/>
    </row>
    <row r="461" spans="1:258" s="38" customFormat="1">
      <c r="A461" s="33" t="s">
        <v>66</v>
      </c>
      <c r="B461" s="3" t="s">
        <v>67</v>
      </c>
      <c r="C461" s="33" t="s">
        <v>12</v>
      </c>
      <c r="D461" s="34" t="s">
        <v>473</v>
      </c>
      <c r="E461" s="12" t="s">
        <v>474</v>
      </c>
      <c r="F461" s="33" t="s">
        <v>35</v>
      </c>
      <c r="G461" s="34" t="s">
        <v>38</v>
      </c>
      <c r="H461" s="34" t="s">
        <v>475</v>
      </c>
      <c r="I461" s="35">
        <v>730200</v>
      </c>
      <c r="J461" s="35">
        <v>91275</v>
      </c>
      <c r="K461" s="92">
        <v>638925</v>
      </c>
      <c r="L461" s="35"/>
      <c r="M461" s="36"/>
      <c r="N461" s="36"/>
      <c r="O461" s="36"/>
      <c r="P461" s="36"/>
      <c r="Q461" s="58"/>
      <c r="R461" s="36"/>
      <c r="S461" s="34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  <c r="BH461" s="52"/>
      <c r="BI461" s="52"/>
      <c r="BJ461" s="52"/>
      <c r="BK461" s="52"/>
      <c r="BL461" s="52"/>
      <c r="BM461" s="52"/>
      <c r="BN461" s="52"/>
      <c r="BO461" s="52"/>
      <c r="BP461" s="52"/>
      <c r="BQ461" s="52"/>
      <c r="BR461" s="52"/>
      <c r="BS461" s="52"/>
      <c r="BT461" s="52"/>
      <c r="BU461" s="52"/>
      <c r="BV461" s="52"/>
      <c r="BW461" s="52"/>
      <c r="BX461" s="52"/>
      <c r="BY461" s="52"/>
      <c r="BZ461" s="52"/>
      <c r="CA461" s="52"/>
      <c r="CB461" s="52"/>
      <c r="CC461" s="52"/>
      <c r="CD461" s="52"/>
      <c r="CE461" s="52"/>
      <c r="CF461" s="52"/>
      <c r="CG461" s="52"/>
      <c r="CH461" s="52"/>
      <c r="CI461" s="52"/>
      <c r="CJ461" s="52"/>
      <c r="CK461" s="52"/>
      <c r="CL461" s="52"/>
      <c r="CM461" s="52"/>
      <c r="CN461" s="52"/>
      <c r="CO461" s="52"/>
      <c r="CP461" s="52"/>
      <c r="CQ461" s="52"/>
      <c r="CR461" s="52"/>
      <c r="CS461" s="52"/>
      <c r="CT461" s="52"/>
      <c r="CU461" s="52"/>
      <c r="CV461" s="52"/>
      <c r="CW461" s="52"/>
      <c r="CX461" s="52"/>
      <c r="CY461" s="52"/>
      <c r="CZ461" s="52"/>
      <c r="DA461" s="52"/>
      <c r="DB461" s="52"/>
      <c r="DC461" s="52"/>
      <c r="DD461" s="52"/>
      <c r="DE461" s="52"/>
      <c r="DF461" s="52"/>
      <c r="DG461" s="52"/>
      <c r="DH461" s="52"/>
      <c r="DI461" s="52"/>
      <c r="DJ461" s="52"/>
      <c r="DK461" s="52"/>
      <c r="DL461" s="52"/>
      <c r="DM461" s="52"/>
      <c r="DN461" s="52"/>
      <c r="DO461" s="52"/>
      <c r="DP461" s="52"/>
      <c r="DQ461" s="52"/>
      <c r="DR461" s="52"/>
      <c r="DS461" s="52"/>
      <c r="DT461" s="52"/>
      <c r="DU461" s="52"/>
      <c r="DV461" s="52"/>
      <c r="DW461" s="52"/>
      <c r="DX461" s="52"/>
      <c r="DY461" s="52"/>
      <c r="DZ461" s="52"/>
      <c r="EA461" s="52"/>
      <c r="EB461" s="52"/>
      <c r="EC461" s="52"/>
      <c r="ED461" s="52"/>
      <c r="EE461" s="52"/>
      <c r="EF461" s="52"/>
      <c r="EG461" s="52"/>
      <c r="EH461" s="52"/>
      <c r="EI461" s="52"/>
      <c r="EJ461" s="52"/>
      <c r="EK461" s="52"/>
      <c r="EL461" s="52"/>
      <c r="EM461" s="52"/>
      <c r="EN461" s="52"/>
      <c r="EO461" s="52"/>
      <c r="EP461" s="52"/>
      <c r="EQ461" s="52"/>
      <c r="ER461" s="52"/>
      <c r="ES461" s="52"/>
      <c r="ET461" s="52"/>
      <c r="EU461" s="52"/>
      <c r="EV461" s="52"/>
      <c r="EW461" s="52"/>
      <c r="EX461" s="52"/>
      <c r="EY461" s="52"/>
      <c r="EZ461" s="52"/>
      <c r="FA461" s="52"/>
      <c r="FB461" s="52"/>
      <c r="FC461" s="52"/>
      <c r="FD461" s="52"/>
      <c r="FE461" s="52"/>
      <c r="FF461" s="52"/>
      <c r="FG461" s="52"/>
      <c r="FH461" s="52"/>
      <c r="FI461" s="52"/>
      <c r="FJ461" s="52"/>
      <c r="FK461" s="52"/>
      <c r="FL461" s="52"/>
      <c r="FM461" s="52"/>
      <c r="FN461" s="52"/>
      <c r="FO461" s="52"/>
      <c r="FP461" s="52"/>
      <c r="FQ461" s="52"/>
      <c r="FR461" s="52"/>
      <c r="FS461" s="52"/>
      <c r="FT461" s="52"/>
      <c r="FU461" s="52"/>
      <c r="FV461" s="52"/>
      <c r="FW461" s="52"/>
      <c r="FX461" s="52"/>
      <c r="FY461" s="52"/>
      <c r="FZ461" s="52"/>
      <c r="GA461" s="52"/>
      <c r="GB461" s="52"/>
      <c r="GC461" s="52"/>
      <c r="GD461" s="52"/>
      <c r="GE461" s="52"/>
      <c r="GF461" s="52"/>
      <c r="GG461" s="52"/>
      <c r="GH461" s="52"/>
      <c r="GI461" s="52"/>
      <c r="GJ461" s="52"/>
      <c r="GK461" s="52"/>
      <c r="GL461" s="52"/>
      <c r="GM461" s="52"/>
      <c r="GN461" s="52"/>
      <c r="GO461" s="52"/>
      <c r="GP461" s="52"/>
      <c r="GQ461" s="52"/>
      <c r="GR461" s="52"/>
      <c r="GS461" s="52"/>
      <c r="GT461" s="52"/>
      <c r="GU461" s="52"/>
      <c r="GV461" s="52"/>
      <c r="GW461" s="52"/>
      <c r="GX461" s="52"/>
      <c r="GY461" s="52"/>
      <c r="GZ461" s="52"/>
      <c r="HA461" s="52"/>
      <c r="HB461" s="52"/>
      <c r="HC461" s="52"/>
      <c r="HD461" s="52"/>
      <c r="HE461" s="52"/>
      <c r="HF461" s="52"/>
      <c r="HG461" s="52"/>
      <c r="HH461" s="52"/>
      <c r="HI461" s="52"/>
      <c r="HJ461" s="52"/>
      <c r="HK461" s="52"/>
      <c r="HL461" s="52"/>
      <c r="HM461" s="52"/>
      <c r="HN461" s="52"/>
      <c r="HO461" s="52"/>
      <c r="HP461" s="52"/>
      <c r="HQ461" s="52"/>
      <c r="HR461" s="52"/>
      <c r="HS461" s="52"/>
      <c r="HT461" s="52"/>
      <c r="HU461" s="52"/>
      <c r="HV461" s="52"/>
      <c r="HW461" s="52"/>
      <c r="HX461" s="52"/>
      <c r="HY461" s="52"/>
      <c r="HZ461" s="52"/>
      <c r="IA461" s="52"/>
      <c r="IB461" s="52"/>
      <c r="IC461" s="52"/>
      <c r="ID461" s="52"/>
      <c r="IE461" s="52"/>
      <c r="IF461" s="52"/>
      <c r="IG461" s="52"/>
      <c r="IH461" s="52"/>
      <c r="II461" s="52"/>
      <c r="IJ461" s="52"/>
      <c r="IK461" s="52"/>
      <c r="IL461" s="52"/>
      <c r="IM461" s="52"/>
      <c r="IN461" s="52"/>
      <c r="IO461" s="52"/>
      <c r="IP461" s="52"/>
      <c r="IQ461" s="52"/>
      <c r="IR461" s="52"/>
      <c r="IS461" s="52"/>
      <c r="IT461" s="52"/>
      <c r="IU461" s="52"/>
      <c r="IV461" s="52"/>
      <c r="IW461" s="52"/>
      <c r="IX461" s="52"/>
    </row>
    <row r="462" spans="1:258" s="38" customFormat="1">
      <c r="A462" s="33" t="s">
        <v>66</v>
      </c>
      <c r="B462" s="3" t="s">
        <v>67</v>
      </c>
      <c r="C462" s="33" t="s">
        <v>12</v>
      </c>
      <c r="D462" s="34" t="s">
        <v>476</v>
      </c>
      <c r="E462" s="12" t="s">
        <v>477</v>
      </c>
      <c r="F462" s="33" t="s">
        <v>404</v>
      </c>
      <c r="G462" s="34" t="s">
        <v>478</v>
      </c>
      <c r="H462" s="34" t="s">
        <v>475</v>
      </c>
      <c r="I462" s="35">
        <v>595000</v>
      </c>
      <c r="J462" s="35">
        <v>74375</v>
      </c>
      <c r="K462" s="92">
        <v>520625</v>
      </c>
      <c r="L462" s="35"/>
      <c r="M462" s="36"/>
      <c r="N462" s="36"/>
      <c r="O462" s="36"/>
      <c r="P462" s="36"/>
      <c r="Q462" s="58"/>
      <c r="R462" s="36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  <c r="BH462" s="52"/>
      <c r="BI462" s="52"/>
      <c r="BJ462" s="52"/>
      <c r="BK462" s="52"/>
      <c r="BL462" s="52"/>
      <c r="BM462" s="52"/>
      <c r="BN462" s="52"/>
      <c r="BO462" s="52"/>
      <c r="BP462" s="52"/>
      <c r="BQ462" s="52"/>
      <c r="BR462" s="52"/>
      <c r="BS462" s="52"/>
      <c r="BT462" s="52"/>
      <c r="BU462" s="52"/>
      <c r="BV462" s="52"/>
      <c r="BW462" s="52"/>
      <c r="BX462" s="52"/>
      <c r="BY462" s="52"/>
      <c r="BZ462" s="52"/>
      <c r="CA462" s="52"/>
      <c r="CB462" s="52"/>
      <c r="CC462" s="52"/>
      <c r="CD462" s="52"/>
      <c r="CE462" s="52"/>
      <c r="CF462" s="52"/>
      <c r="CG462" s="52"/>
      <c r="CH462" s="52"/>
      <c r="CI462" s="52"/>
      <c r="CJ462" s="52"/>
      <c r="CK462" s="52"/>
      <c r="CL462" s="52"/>
      <c r="CM462" s="52"/>
      <c r="CN462" s="52"/>
      <c r="CO462" s="52"/>
      <c r="CP462" s="52"/>
      <c r="CQ462" s="52"/>
      <c r="CR462" s="52"/>
      <c r="CS462" s="52"/>
      <c r="CT462" s="52"/>
      <c r="CU462" s="52"/>
      <c r="CV462" s="52"/>
      <c r="CW462" s="52"/>
      <c r="CX462" s="52"/>
      <c r="CY462" s="52"/>
      <c r="CZ462" s="52"/>
      <c r="DA462" s="52"/>
      <c r="DB462" s="52"/>
      <c r="DC462" s="52"/>
      <c r="DD462" s="52"/>
      <c r="DE462" s="52"/>
      <c r="DF462" s="52"/>
      <c r="DG462" s="52"/>
      <c r="DH462" s="52"/>
      <c r="DI462" s="52"/>
      <c r="DJ462" s="52"/>
      <c r="DK462" s="52"/>
      <c r="DL462" s="52"/>
      <c r="DM462" s="52"/>
      <c r="DN462" s="52"/>
      <c r="DO462" s="52"/>
      <c r="DP462" s="52"/>
      <c r="DQ462" s="52"/>
      <c r="DR462" s="52"/>
      <c r="DS462" s="52"/>
      <c r="DT462" s="52"/>
      <c r="DU462" s="52"/>
      <c r="DV462" s="52"/>
      <c r="DW462" s="52"/>
      <c r="DX462" s="52"/>
      <c r="DY462" s="52"/>
      <c r="DZ462" s="52"/>
      <c r="EA462" s="52"/>
      <c r="EB462" s="52"/>
      <c r="EC462" s="52"/>
      <c r="ED462" s="52"/>
      <c r="EE462" s="52"/>
      <c r="EF462" s="52"/>
      <c r="EG462" s="52"/>
      <c r="EH462" s="52"/>
      <c r="EI462" s="52"/>
      <c r="EJ462" s="52"/>
      <c r="EK462" s="52"/>
      <c r="EL462" s="52"/>
      <c r="EM462" s="52"/>
      <c r="EN462" s="52"/>
      <c r="EO462" s="52"/>
      <c r="EP462" s="52"/>
      <c r="EQ462" s="52"/>
      <c r="ER462" s="52"/>
      <c r="ES462" s="52"/>
      <c r="ET462" s="52"/>
      <c r="EU462" s="52"/>
      <c r="EV462" s="52"/>
      <c r="EW462" s="52"/>
      <c r="EX462" s="52"/>
      <c r="EY462" s="52"/>
      <c r="EZ462" s="52"/>
      <c r="FA462" s="52"/>
      <c r="FB462" s="52"/>
      <c r="FC462" s="52"/>
      <c r="FD462" s="52"/>
      <c r="FE462" s="52"/>
      <c r="FF462" s="52"/>
      <c r="FG462" s="52"/>
      <c r="FH462" s="52"/>
      <c r="FI462" s="52"/>
      <c r="FJ462" s="52"/>
      <c r="FK462" s="52"/>
      <c r="FL462" s="52"/>
      <c r="FM462" s="52"/>
      <c r="FN462" s="52"/>
      <c r="FO462" s="52"/>
      <c r="FP462" s="52"/>
      <c r="FQ462" s="52"/>
      <c r="FR462" s="52"/>
      <c r="FS462" s="52"/>
      <c r="FT462" s="52"/>
      <c r="FU462" s="52"/>
      <c r="FV462" s="52"/>
      <c r="FW462" s="52"/>
      <c r="FX462" s="52"/>
      <c r="FY462" s="52"/>
      <c r="FZ462" s="52"/>
      <c r="GA462" s="52"/>
      <c r="GB462" s="52"/>
      <c r="GC462" s="52"/>
      <c r="GD462" s="52"/>
      <c r="GE462" s="52"/>
      <c r="GF462" s="52"/>
      <c r="GG462" s="52"/>
      <c r="GH462" s="52"/>
      <c r="GI462" s="52"/>
      <c r="GJ462" s="52"/>
      <c r="GK462" s="52"/>
      <c r="GL462" s="52"/>
      <c r="GM462" s="52"/>
      <c r="GN462" s="52"/>
      <c r="GO462" s="52"/>
      <c r="GP462" s="52"/>
      <c r="GQ462" s="52"/>
      <c r="GR462" s="52"/>
      <c r="GS462" s="52"/>
      <c r="GT462" s="52"/>
      <c r="GU462" s="52"/>
      <c r="GV462" s="52"/>
      <c r="GW462" s="52"/>
      <c r="GX462" s="52"/>
      <c r="GY462" s="52"/>
      <c r="GZ462" s="52"/>
      <c r="HA462" s="52"/>
      <c r="HB462" s="52"/>
      <c r="HC462" s="52"/>
      <c r="HD462" s="52"/>
      <c r="HE462" s="52"/>
      <c r="HF462" s="52"/>
      <c r="HG462" s="52"/>
      <c r="HH462" s="52"/>
      <c r="HI462" s="52"/>
      <c r="HJ462" s="52"/>
      <c r="HK462" s="52"/>
      <c r="HL462" s="52"/>
      <c r="HM462" s="52"/>
      <c r="HN462" s="52"/>
      <c r="HO462" s="52"/>
      <c r="HP462" s="52"/>
      <c r="HQ462" s="52"/>
      <c r="HR462" s="52"/>
      <c r="HS462" s="52"/>
      <c r="HT462" s="52"/>
      <c r="HU462" s="52"/>
      <c r="HV462" s="52"/>
      <c r="HW462" s="52"/>
      <c r="HX462" s="52"/>
      <c r="HY462" s="52"/>
      <c r="HZ462" s="52"/>
      <c r="IA462" s="52"/>
      <c r="IB462" s="52"/>
      <c r="IC462" s="52"/>
      <c r="ID462" s="52"/>
      <c r="IE462" s="52"/>
      <c r="IF462" s="52"/>
      <c r="IG462" s="52"/>
      <c r="IH462" s="52"/>
      <c r="II462" s="52"/>
      <c r="IJ462" s="52"/>
      <c r="IK462" s="52"/>
      <c r="IL462" s="52"/>
      <c r="IM462" s="52"/>
      <c r="IN462" s="52"/>
      <c r="IO462" s="52"/>
      <c r="IP462" s="52"/>
      <c r="IQ462" s="52"/>
      <c r="IR462" s="52"/>
      <c r="IS462" s="52"/>
      <c r="IT462" s="52"/>
      <c r="IU462" s="52"/>
      <c r="IV462" s="52"/>
      <c r="IW462" s="52"/>
      <c r="IX462" s="52"/>
    </row>
    <row r="463" spans="1:258" s="38" customFormat="1">
      <c r="A463" s="33" t="s">
        <v>66</v>
      </c>
      <c r="B463" s="3" t="s">
        <v>67</v>
      </c>
      <c r="C463" s="33" t="s">
        <v>12</v>
      </c>
      <c r="D463" s="34" t="s">
        <v>479</v>
      </c>
      <c r="E463" s="12" t="s">
        <v>480</v>
      </c>
      <c r="F463" s="33" t="s">
        <v>22</v>
      </c>
      <c r="G463" s="34" t="s">
        <v>23</v>
      </c>
      <c r="H463" s="34" t="s">
        <v>475</v>
      </c>
      <c r="I463" s="35">
        <v>595000</v>
      </c>
      <c r="J463" s="35">
        <v>74375</v>
      </c>
      <c r="K463" s="92">
        <v>520625</v>
      </c>
      <c r="L463" s="35"/>
      <c r="M463" s="36"/>
      <c r="N463" s="36"/>
      <c r="O463" s="36"/>
      <c r="P463" s="36"/>
      <c r="Q463" s="58"/>
      <c r="R463" s="36"/>
      <c r="S463" s="52"/>
    </row>
    <row r="464" spans="1:258" s="38" customFormat="1">
      <c r="A464" s="33" t="s">
        <v>66</v>
      </c>
      <c r="B464" s="3" t="s">
        <v>67</v>
      </c>
      <c r="C464" s="33" t="s">
        <v>481</v>
      </c>
      <c r="D464" s="34" t="s">
        <v>482</v>
      </c>
      <c r="E464" s="12" t="s">
        <v>483</v>
      </c>
      <c r="F464" s="33" t="s">
        <v>484</v>
      </c>
      <c r="G464" s="34" t="s">
        <v>485</v>
      </c>
      <c r="H464" s="34" t="s">
        <v>486</v>
      </c>
      <c r="I464" s="35">
        <v>269750</v>
      </c>
      <c r="J464" s="35">
        <v>33718.75</v>
      </c>
      <c r="K464" s="92">
        <v>236031.25</v>
      </c>
      <c r="L464" s="35"/>
      <c r="M464" s="36"/>
      <c r="N464" s="36"/>
      <c r="O464" s="36"/>
      <c r="P464" s="36"/>
      <c r="Q464" s="58"/>
      <c r="R464" s="36"/>
    </row>
    <row r="465" spans="1:258" s="38" customFormat="1">
      <c r="A465" s="33" t="s">
        <v>66</v>
      </c>
      <c r="B465" s="3" t="s">
        <v>67</v>
      </c>
      <c r="C465" s="33" t="s">
        <v>13</v>
      </c>
      <c r="D465" s="34" t="s">
        <v>487</v>
      </c>
      <c r="E465" s="12" t="s">
        <v>488</v>
      </c>
      <c r="F465" s="33" t="s">
        <v>20</v>
      </c>
      <c r="G465" s="34" t="s">
        <v>391</v>
      </c>
      <c r="H465" s="34" t="s">
        <v>489</v>
      </c>
      <c r="I465" s="35">
        <v>13000</v>
      </c>
      <c r="J465" s="35">
        <v>1625</v>
      </c>
      <c r="K465" s="92">
        <v>11375</v>
      </c>
      <c r="L465" s="35"/>
      <c r="M465" s="80"/>
      <c r="N465" s="36"/>
      <c r="O465" s="36"/>
      <c r="P465" s="36"/>
      <c r="Q465" s="58"/>
      <c r="R465" s="36"/>
      <c r="S465" s="34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  <c r="BK465" s="52"/>
      <c r="BL465" s="52"/>
      <c r="BM465" s="52"/>
      <c r="BN465" s="52"/>
      <c r="BO465" s="52"/>
      <c r="BP465" s="52"/>
      <c r="BQ465" s="52"/>
      <c r="BR465" s="52"/>
      <c r="BS465" s="52"/>
      <c r="BT465" s="52"/>
      <c r="BU465" s="52"/>
      <c r="BV465" s="52"/>
      <c r="BW465" s="52"/>
      <c r="BX465" s="52"/>
      <c r="BY465" s="52"/>
      <c r="BZ465" s="52"/>
      <c r="CA465" s="52"/>
      <c r="CB465" s="52"/>
      <c r="CC465" s="52"/>
      <c r="CD465" s="52"/>
      <c r="CE465" s="52"/>
      <c r="CF465" s="52"/>
      <c r="CG465" s="52"/>
      <c r="CH465" s="52"/>
      <c r="CI465" s="52"/>
      <c r="CJ465" s="52"/>
      <c r="CK465" s="52"/>
      <c r="CL465" s="52"/>
      <c r="CM465" s="52"/>
      <c r="CN465" s="52"/>
      <c r="CO465" s="52"/>
      <c r="CP465" s="52"/>
      <c r="CQ465" s="52"/>
      <c r="CR465" s="52"/>
      <c r="CS465" s="52"/>
      <c r="CT465" s="52"/>
      <c r="CU465" s="52"/>
      <c r="CV465" s="52"/>
      <c r="CW465" s="52"/>
      <c r="CX465" s="52"/>
      <c r="CY465" s="52"/>
      <c r="CZ465" s="52"/>
      <c r="DA465" s="52"/>
      <c r="DB465" s="52"/>
      <c r="DC465" s="52"/>
      <c r="DD465" s="52"/>
      <c r="DE465" s="52"/>
      <c r="DF465" s="52"/>
      <c r="DG465" s="52"/>
      <c r="DH465" s="52"/>
      <c r="DI465" s="52"/>
      <c r="DJ465" s="52"/>
      <c r="DK465" s="52"/>
      <c r="DL465" s="52"/>
      <c r="DM465" s="52"/>
      <c r="DN465" s="52"/>
      <c r="DO465" s="52"/>
      <c r="DP465" s="52"/>
      <c r="DQ465" s="52"/>
      <c r="DR465" s="52"/>
      <c r="DS465" s="52"/>
      <c r="DT465" s="52"/>
      <c r="DU465" s="52"/>
      <c r="DV465" s="52"/>
      <c r="DW465" s="52"/>
      <c r="DX465" s="52"/>
      <c r="DY465" s="52"/>
      <c r="DZ465" s="52"/>
      <c r="EA465" s="52"/>
      <c r="EB465" s="52"/>
      <c r="EC465" s="52"/>
      <c r="ED465" s="52"/>
      <c r="EE465" s="52"/>
      <c r="EF465" s="52"/>
      <c r="EG465" s="52"/>
      <c r="EH465" s="52"/>
      <c r="EI465" s="52"/>
      <c r="EJ465" s="52"/>
      <c r="EK465" s="52"/>
      <c r="EL465" s="52"/>
      <c r="EM465" s="52"/>
      <c r="EN465" s="52"/>
      <c r="EO465" s="52"/>
      <c r="EP465" s="52"/>
      <c r="EQ465" s="52"/>
      <c r="ER465" s="52"/>
      <c r="ES465" s="52"/>
      <c r="ET465" s="52"/>
      <c r="EU465" s="52"/>
      <c r="EV465" s="52"/>
      <c r="EW465" s="52"/>
      <c r="EX465" s="52"/>
      <c r="EY465" s="52"/>
      <c r="EZ465" s="52"/>
      <c r="FA465" s="52"/>
      <c r="FB465" s="52"/>
      <c r="FC465" s="52"/>
      <c r="FD465" s="52"/>
      <c r="FE465" s="52"/>
      <c r="FF465" s="52"/>
      <c r="FG465" s="52"/>
      <c r="FH465" s="52"/>
      <c r="FI465" s="52"/>
      <c r="FJ465" s="52"/>
      <c r="FK465" s="52"/>
      <c r="FL465" s="52"/>
      <c r="FM465" s="52"/>
      <c r="FN465" s="52"/>
      <c r="FO465" s="52"/>
      <c r="FP465" s="52"/>
      <c r="FQ465" s="52"/>
      <c r="FR465" s="52"/>
      <c r="FS465" s="52"/>
      <c r="FT465" s="52"/>
      <c r="FU465" s="52"/>
      <c r="FV465" s="52"/>
      <c r="FW465" s="52"/>
      <c r="FX465" s="52"/>
      <c r="FY465" s="52"/>
      <c r="FZ465" s="52"/>
      <c r="GA465" s="52"/>
      <c r="GB465" s="52"/>
      <c r="GC465" s="52"/>
      <c r="GD465" s="52"/>
      <c r="GE465" s="52"/>
      <c r="GF465" s="52"/>
      <c r="GG465" s="52"/>
      <c r="GH465" s="52"/>
      <c r="GI465" s="52"/>
      <c r="GJ465" s="52"/>
      <c r="GK465" s="52"/>
      <c r="GL465" s="52"/>
      <c r="GM465" s="52"/>
      <c r="GN465" s="52"/>
      <c r="GO465" s="52"/>
      <c r="GP465" s="52"/>
      <c r="GQ465" s="52"/>
      <c r="GR465" s="52"/>
      <c r="GS465" s="52"/>
      <c r="GT465" s="52"/>
      <c r="GU465" s="52"/>
      <c r="GV465" s="52"/>
      <c r="GW465" s="52"/>
      <c r="GX465" s="52"/>
      <c r="GY465" s="52"/>
      <c r="GZ465" s="52"/>
      <c r="HA465" s="52"/>
      <c r="HB465" s="52"/>
      <c r="HC465" s="52"/>
      <c r="HD465" s="52"/>
      <c r="HE465" s="52"/>
      <c r="HF465" s="52"/>
      <c r="HG465" s="52"/>
      <c r="HH465" s="52"/>
      <c r="HI465" s="52"/>
      <c r="HJ465" s="52"/>
      <c r="HK465" s="52"/>
      <c r="HL465" s="52"/>
      <c r="HM465" s="52"/>
      <c r="HN465" s="52"/>
      <c r="HO465" s="52"/>
      <c r="HP465" s="52"/>
      <c r="HQ465" s="52"/>
      <c r="HR465" s="52"/>
      <c r="HS465" s="52"/>
      <c r="HT465" s="52"/>
      <c r="HU465" s="52"/>
      <c r="HV465" s="52"/>
      <c r="HW465" s="52"/>
      <c r="HX465" s="52"/>
      <c r="HY465" s="52"/>
      <c r="HZ465" s="52"/>
      <c r="IA465" s="52"/>
      <c r="IB465" s="52"/>
      <c r="IC465" s="52"/>
      <c r="ID465" s="52"/>
      <c r="IE465" s="52"/>
      <c r="IF465" s="52"/>
      <c r="IG465" s="52"/>
      <c r="IH465" s="52"/>
      <c r="II465" s="52"/>
      <c r="IJ465" s="52"/>
      <c r="IK465" s="52"/>
      <c r="IL465" s="52"/>
      <c r="IM465" s="52"/>
      <c r="IN465" s="52"/>
      <c r="IO465" s="52"/>
      <c r="IP465" s="52"/>
      <c r="IQ465" s="52"/>
      <c r="IR465" s="52"/>
      <c r="IS465" s="52"/>
      <c r="IT465" s="52"/>
      <c r="IU465" s="52"/>
      <c r="IV465" s="52"/>
      <c r="IW465" s="52"/>
      <c r="IX465" s="52"/>
    </row>
    <row r="466" spans="1:258" s="38" customFormat="1">
      <c r="A466" s="33" t="s">
        <v>66</v>
      </c>
      <c r="B466" s="3" t="s">
        <v>67</v>
      </c>
      <c r="C466" s="33" t="s">
        <v>13</v>
      </c>
      <c r="D466" s="34" t="s">
        <v>490</v>
      </c>
      <c r="E466" s="12" t="s">
        <v>491</v>
      </c>
      <c r="F466" s="33" t="s">
        <v>492</v>
      </c>
      <c r="G466" s="34" t="s">
        <v>281</v>
      </c>
      <c r="H466" s="34" t="s">
        <v>493</v>
      </c>
      <c r="I466" s="35">
        <v>12682.32</v>
      </c>
      <c r="J466" s="35">
        <v>712.5</v>
      </c>
      <c r="K466" s="92">
        <v>11969.82</v>
      </c>
      <c r="L466" s="35"/>
      <c r="M466" s="80"/>
      <c r="N466" s="36"/>
      <c r="O466" s="36"/>
      <c r="P466" s="36"/>
      <c r="Q466" s="58"/>
      <c r="R466" s="36"/>
      <c r="S466" s="34"/>
    </row>
    <row r="467" spans="1:258" s="38" customFormat="1">
      <c r="A467" s="33" t="s">
        <v>66</v>
      </c>
      <c r="B467" s="3" t="s">
        <v>67</v>
      </c>
      <c r="C467" s="33" t="s">
        <v>16</v>
      </c>
      <c r="D467" s="34" t="s">
        <v>494</v>
      </c>
      <c r="E467" s="12" t="s">
        <v>445</v>
      </c>
      <c r="F467" s="33" t="s">
        <v>39</v>
      </c>
      <c r="G467" s="34" t="s">
        <v>446</v>
      </c>
      <c r="H467" s="34" t="s">
        <v>447</v>
      </c>
      <c r="I467" s="35">
        <v>1416690.3499999999</v>
      </c>
      <c r="J467" s="35">
        <v>283338.06999999983</v>
      </c>
      <c r="K467" s="92">
        <v>1133352.28</v>
      </c>
      <c r="L467" s="35"/>
      <c r="M467" s="36"/>
      <c r="N467" s="36"/>
      <c r="O467" s="36"/>
      <c r="P467" s="36"/>
      <c r="Q467" s="58"/>
      <c r="R467" s="36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  <c r="BJ467" s="52"/>
      <c r="BK467" s="52"/>
      <c r="BL467" s="52"/>
      <c r="BM467" s="52"/>
      <c r="BN467" s="52"/>
      <c r="BO467" s="52"/>
      <c r="BP467" s="52"/>
      <c r="BQ467" s="52"/>
      <c r="BR467" s="52"/>
      <c r="BS467" s="52"/>
      <c r="BT467" s="52"/>
      <c r="BU467" s="52"/>
      <c r="BV467" s="52"/>
      <c r="BW467" s="52"/>
      <c r="BX467" s="52"/>
      <c r="BY467" s="52"/>
      <c r="BZ467" s="52"/>
      <c r="CA467" s="52"/>
      <c r="CB467" s="52"/>
      <c r="CC467" s="52"/>
      <c r="CD467" s="52"/>
      <c r="CE467" s="52"/>
      <c r="CF467" s="52"/>
      <c r="CG467" s="52"/>
      <c r="CH467" s="52"/>
      <c r="CI467" s="52"/>
      <c r="CJ467" s="52"/>
      <c r="CK467" s="52"/>
      <c r="CL467" s="52"/>
      <c r="CM467" s="52"/>
      <c r="CN467" s="52"/>
      <c r="CO467" s="52"/>
      <c r="CP467" s="52"/>
      <c r="CQ467" s="52"/>
      <c r="CR467" s="52"/>
      <c r="CS467" s="52"/>
      <c r="CT467" s="52"/>
      <c r="CU467" s="52"/>
      <c r="CV467" s="52"/>
      <c r="CW467" s="52"/>
      <c r="CX467" s="52"/>
      <c r="CY467" s="52"/>
      <c r="CZ467" s="52"/>
      <c r="DA467" s="52"/>
      <c r="DB467" s="52"/>
      <c r="DC467" s="52"/>
      <c r="DD467" s="52"/>
      <c r="DE467" s="52"/>
      <c r="DF467" s="52"/>
      <c r="DG467" s="52"/>
      <c r="DH467" s="52"/>
      <c r="DI467" s="52"/>
      <c r="DJ467" s="52"/>
      <c r="DK467" s="52"/>
      <c r="DL467" s="52"/>
      <c r="DM467" s="52"/>
      <c r="DN467" s="52"/>
      <c r="DO467" s="52"/>
      <c r="DP467" s="52"/>
      <c r="DQ467" s="52"/>
      <c r="DR467" s="52"/>
      <c r="DS467" s="52"/>
      <c r="DT467" s="52"/>
      <c r="DU467" s="52"/>
      <c r="DV467" s="52"/>
      <c r="DW467" s="52"/>
      <c r="DX467" s="52"/>
      <c r="DY467" s="52"/>
      <c r="DZ467" s="52"/>
      <c r="EA467" s="52"/>
      <c r="EB467" s="52"/>
      <c r="EC467" s="52"/>
      <c r="ED467" s="52"/>
      <c r="EE467" s="52"/>
      <c r="EF467" s="52"/>
      <c r="EG467" s="52"/>
      <c r="EH467" s="52"/>
      <c r="EI467" s="52"/>
      <c r="EJ467" s="52"/>
      <c r="EK467" s="52"/>
      <c r="EL467" s="52"/>
      <c r="EM467" s="52"/>
      <c r="EN467" s="52"/>
      <c r="EO467" s="52"/>
      <c r="EP467" s="52"/>
      <c r="EQ467" s="52"/>
      <c r="ER467" s="52"/>
      <c r="ES467" s="52"/>
      <c r="ET467" s="52"/>
      <c r="EU467" s="52"/>
      <c r="EV467" s="52"/>
      <c r="EW467" s="52"/>
      <c r="EX467" s="52"/>
      <c r="EY467" s="52"/>
      <c r="EZ467" s="52"/>
      <c r="FA467" s="52"/>
      <c r="FB467" s="52"/>
      <c r="FC467" s="52"/>
      <c r="FD467" s="52"/>
      <c r="FE467" s="52"/>
      <c r="FF467" s="52"/>
      <c r="FG467" s="52"/>
      <c r="FH467" s="52"/>
      <c r="FI467" s="52"/>
      <c r="FJ467" s="52"/>
      <c r="FK467" s="52"/>
      <c r="FL467" s="52"/>
      <c r="FM467" s="52"/>
      <c r="FN467" s="52"/>
      <c r="FO467" s="52"/>
      <c r="FP467" s="52"/>
      <c r="FQ467" s="52"/>
      <c r="FR467" s="52"/>
      <c r="FS467" s="52"/>
      <c r="FT467" s="52"/>
      <c r="FU467" s="52"/>
      <c r="FV467" s="52"/>
      <c r="FW467" s="52"/>
      <c r="FX467" s="52"/>
      <c r="FY467" s="52"/>
      <c r="FZ467" s="52"/>
      <c r="GA467" s="52"/>
      <c r="GB467" s="52"/>
      <c r="GC467" s="52"/>
      <c r="GD467" s="52"/>
      <c r="GE467" s="52"/>
      <c r="GF467" s="52"/>
      <c r="GG467" s="52"/>
      <c r="GH467" s="52"/>
      <c r="GI467" s="52"/>
      <c r="GJ467" s="52"/>
      <c r="GK467" s="52"/>
      <c r="GL467" s="52"/>
      <c r="GM467" s="52"/>
      <c r="GN467" s="52"/>
      <c r="GO467" s="52"/>
      <c r="GP467" s="52"/>
      <c r="GQ467" s="52"/>
      <c r="GR467" s="52"/>
      <c r="GS467" s="52"/>
      <c r="GT467" s="52"/>
      <c r="GU467" s="52"/>
      <c r="GV467" s="52"/>
      <c r="GW467" s="52"/>
      <c r="GX467" s="52"/>
      <c r="GY467" s="52"/>
      <c r="GZ467" s="52"/>
      <c r="HA467" s="52"/>
      <c r="HB467" s="52"/>
      <c r="HC467" s="52"/>
      <c r="HD467" s="52"/>
      <c r="HE467" s="52"/>
      <c r="HF467" s="52"/>
      <c r="HG467" s="52"/>
      <c r="HH467" s="52"/>
      <c r="HI467" s="52"/>
      <c r="HJ467" s="52"/>
      <c r="HK467" s="52"/>
      <c r="HL467" s="52"/>
      <c r="HM467" s="52"/>
      <c r="HN467" s="52"/>
      <c r="HO467" s="52"/>
      <c r="HP467" s="52"/>
      <c r="HQ467" s="52"/>
      <c r="HR467" s="52"/>
      <c r="HS467" s="52"/>
      <c r="HT467" s="52"/>
      <c r="HU467" s="52"/>
      <c r="HV467" s="52"/>
      <c r="HW467" s="52"/>
      <c r="HX467" s="52"/>
      <c r="HY467" s="52"/>
      <c r="HZ467" s="52"/>
      <c r="IA467" s="52"/>
      <c r="IB467" s="52"/>
      <c r="IC467" s="52"/>
      <c r="ID467" s="52"/>
      <c r="IE467" s="52"/>
      <c r="IF467" s="52"/>
      <c r="IG467" s="52"/>
      <c r="IH467" s="52"/>
      <c r="II467" s="52"/>
      <c r="IJ467" s="52"/>
      <c r="IK467" s="52"/>
      <c r="IL467" s="52"/>
      <c r="IM467" s="52"/>
      <c r="IN467" s="52"/>
      <c r="IO467" s="52"/>
      <c r="IP467" s="52"/>
      <c r="IQ467" s="52"/>
      <c r="IR467" s="52"/>
      <c r="IS467" s="52"/>
      <c r="IT467" s="52"/>
      <c r="IU467" s="52"/>
      <c r="IV467" s="52"/>
      <c r="IW467" s="52"/>
      <c r="IX467" s="52"/>
    </row>
    <row r="468" spans="1:258" s="38" customFormat="1">
      <c r="A468" s="33" t="s">
        <v>66</v>
      </c>
      <c r="B468" s="3" t="s">
        <v>67</v>
      </c>
      <c r="C468" s="16" t="s">
        <v>495</v>
      </c>
      <c r="D468" s="12" t="s">
        <v>496</v>
      </c>
      <c r="E468" s="12" t="s">
        <v>488</v>
      </c>
      <c r="F468" s="16" t="s">
        <v>417</v>
      </c>
      <c r="G468" s="12" t="s">
        <v>357</v>
      </c>
      <c r="H468" s="12" t="s">
        <v>489</v>
      </c>
      <c r="I468" s="19">
        <v>94770</v>
      </c>
      <c r="J468" s="19">
        <v>11846.25</v>
      </c>
      <c r="K468" s="92">
        <v>82923.75</v>
      </c>
      <c r="L468" s="50"/>
      <c r="M468" s="36"/>
      <c r="N468" s="36"/>
      <c r="O468" s="36"/>
      <c r="P468" s="36"/>
      <c r="Q468" s="34"/>
      <c r="R468" s="34"/>
      <c r="S468" s="81"/>
    </row>
    <row r="469" spans="1:258" s="38" customFormat="1">
      <c r="A469" s="3" t="s">
        <v>66</v>
      </c>
      <c r="B469" s="3" t="s">
        <v>67</v>
      </c>
      <c r="C469" s="5" t="s">
        <v>14</v>
      </c>
      <c r="D469" s="3" t="s">
        <v>1715</v>
      </c>
      <c r="E469" s="3" t="s">
        <v>1716</v>
      </c>
      <c r="F469" s="3" t="s">
        <v>1508</v>
      </c>
      <c r="G469" s="3" t="s">
        <v>306</v>
      </c>
      <c r="H469" s="3" t="s">
        <v>1717</v>
      </c>
      <c r="I469" s="2">
        <v>193586.25</v>
      </c>
      <c r="J469" s="2">
        <v>38717.25</v>
      </c>
      <c r="K469" s="93">
        <v>154869</v>
      </c>
      <c r="L469" s="2"/>
      <c r="M469" s="2"/>
      <c r="N469" s="2"/>
      <c r="O469" s="2"/>
      <c r="P469" s="2"/>
      <c r="Q469" s="2"/>
      <c r="R469" s="2"/>
    </row>
    <row r="470" spans="1:258" s="38" customFormat="1">
      <c r="A470" s="3" t="s">
        <v>66</v>
      </c>
      <c r="B470" s="3" t="s">
        <v>67</v>
      </c>
      <c r="C470" s="5" t="s">
        <v>14</v>
      </c>
      <c r="D470" s="3" t="s">
        <v>1718</v>
      </c>
      <c r="E470" s="3" t="s">
        <v>1719</v>
      </c>
      <c r="F470" s="3" t="s">
        <v>1508</v>
      </c>
      <c r="G470" s="3" t="s">
        <v>306</v>
      </c>
      <c r="H470" s="3" t="s">
        <v>1717</v>
      </c>
      <c r="I470" s="2">
        <v>225264</v>
      </c>
      <c r="J470" s="2">
        <v>45052.800000000003</v>
      </c>
      <c r="K470" s="93">
        <v>180211.20000000001</v>
      </c>
      <c r="L470" s="2"/>
      <c r="M470" s="2"/>
      <c r="N470" s="2"/>
      <c r="O470" s="2"/>
      <c r="P470" s="2"/>
      <c r="Q470" s="2"/>
      <c r="R470" s="2"/>
    </row>
    <row r="471" spans="1:258" s="38" customFormat="1">
      <c r="A471" s="3" t="s">
        <v>66</v>
      </c>
      <c r="B471" s="3" t="s">
        <v>67</v>
      </c>
      <c r="C471" s="5" t="s">
        <v>12</v>
      </c>
      <c r="D471" s="3" t="s">
        <v>1720</v>
      </c>
      <c r="E471" s="3" t="s">
        <v>1721</v>
      </c>
      <c r="F471" s="3" t="s">
        <v>1722</v>
      </c>
      <c r="G471" s="3" t="s">
        <v>1274</v>
      </c>
      <c r="H471" s="3" t="s">
        <v>1723</v>
      </c>
      <c r="I471" s="2">
        <v>118054.1</v>
      </c>
      <c r="J471" s="2">
        <v>23610.82</v>
      </c>
      <c r="K471" s="93">
        <v>94443.28</v>
      </c>
      <c r="L471" s="2"/>
      <c r="M471" s="2"/>
      <c r="N471" s="2"/>
      <c r="O471" s="2"/>
      <c r="P471" s="2"/>
      <c r="Q471" s="2"/>
      <c r="R471" s="2"/>
    </row>
    <row r="472" spans="1:258" s="38" customFormat="1">
      <c r="A472" s="3" t="s">
        <v>66</v>
      </c>
      <c r="B472" s="3" t="s">
        <v>67</v>
      </c>
      <c r="C472" s="5" t="s">
        <v>12</v>
      </c>
      <c r="D472" s="3" t="s">
        <v>1724</v>
      </c>
      <c r="E472" s="3" t="s">
        <v>1721</v>
      </c>
      <c r="F472" s="3" t="s">
        <v>1725</v>
      </c>
      <c r="G472" s="3" t="s">
        <v>1274</v>
      </c>
      <c r="H472" s="3" t="s">
        <v>1723</v>
      </c>
      <c r="I472" s="2">
        <v>4371.82</v>
      </c>
      <c r="J472" s="2">
        <v>874.36</v>
      </c>
      <c r="K472" s="93">
        <v>3497.46</v>
      </c>
      <c r="L472" s="2"/>
      <c r="M472" s="2"/>
      <c r="N472" s="2"/>
      <c r="O472" s="2"/>
      <c r="P472" s="2"/>
      <c r="Q472" s="2"/>
      <c r="R472" s="2"/>
    </row>
    <row r="473" spans="1:258" s="38" customFormat="1">
      <c r="A473" s="3" t="s">
        <v>66</v>
      </c>
      <c r="B473" s="3" t="s">
        <v>67</v>
      </c>
      <c r="C473" s="5" t="s">
        <v>12</v>
      </c>
      <c r="D473" s="3" t="s">
        <v>1726</v>
      </c>
      <c r="E473" s="3" t="s">
        <v>1721</v>
      </c>
      <c r="F473" s="3" t="s">
        <v>262</v>
      </c>
      <c r="G473" s="3" t="s">
        <v>1274</v>
      </c>
      <c r="H473" s="3" t="s">
        <v>1723</v>
      </c>
      <c r="I473" s="2">
        <v>136933.20000000001</v>
      </c>
      <c r="J473" s="2">
        <v>27386.639999999999</v>
      </c>
      <c r="K473" s="93">
        <v>109546.56</v>
      </c>
      <c r="L473" s="2"/>
      <c r="M473" s="2"/>
      <c r="N473" s="2"/>
      <c r="O473" s="2"/>
      <c r="P473" s="2"/>
      <c r="Q473" s="2"/>
      <c r="R473" s="2"/>
    </row>
    <row r="474" spans="1:258" s="38" customFormat="1">
      <c r="A474" s="3" t="s">
        <v>66</v>
      </c>
      <c r="B474" s="3" t="s">
        <v>67</v>
      </c>
      <c r="C474" s="5" t="s">
        <v>12</v>
      </c>
      <c r="D474" s="3" t="s">
        <v>1727</v>
      </c>
      <c r="E474" s="3" t="s">
        <v>1721</v>
      </c>
      <c r="F474" s="3" t="s">
        <v>24</v>
      </c>
      <c r="G474" s="3" t="s">
        <v>1274</v>
      </c>
      <c r="H474" s="3" t="s">
        <v>1723</v>
      </c>
      <c r="I474" s="2">
        <v>77587.099999999991</v>
      </c>
      <c r="J474" s="2">
        <v>15517.419999999998</v>
      </c>
      <c r="K474" s="93">
        <v>62069.679999999993</v>
      </c>
      <c r="L474" s="2"/>
      <c r="M474" s="2"/>
      <c r="N474" s="2"/>
      <c r="O474" s="2"/>
      <c r="P474" s="2"/>
      <c r="Q474" s="2"/>
      <c r="R474" s="2"/>
    </row>
    <row r="475" spans="1:258" s="38" customFormat="1">
      <c r="A475" s="3" t="s">
        <v>66</v>
      </c>
      <c r="B475" s="3" t="s">
        <v>67</v>
      </c>
      <c r="C475" s="5" t="s">
        <v>12</v>
      </c>
      <c r="D475" s="3" t="s">
        <v>1728</v>
      </c>
      <c r="E475" s="3" t="s">
        <v>1721</v>
      </c>
      <c r="F475" s="3" t="s">
        <v>125</v>
      </c>
      <c r="G475" s="3" t="s">
        <v>1274</v>
      </c>
      <c r="H475" s="3" t="s">
        <v>1723</v>
      </c>
      <c r="I475" s="2">
        <v>7568.91</v>
      </c>
      <c r="J475" s="2">
        <v>1513.78</v>
      </c>
      <c r="K475" s="93">
        <v>6055.13</v>
      </c>
      <c r="L475" s="2"/>
      <c r="M475" s="2"/>
      <c r="N475" s="2"/>
      <c r="O475" s="2"/>
      <c r="P475" s="2"/>
      <c r="Q475" s="2"/>
      <c r="R475" s="2"/>
    </row>
    <row r="476" spans="1:258" s="38" customFormat="1">
      <c r="A476" s="3" t="s">
        <v>66</v>
      </c>
      <c r="B476" s="3" t="s">
        <v>67</v>
      </c>
      <c r="C476" s="5" t="s">
        <v>12</v>
      </c>
      <c r="D476" s="3" t="s">
        <v>1729</v>
      </c>
      <c r="E476" s="3" t="s">
        <v>1721</v>
      </c>
      <c r="F476" s="3" t="s">
        <v>87</v>
      </c>
      <c r="G476" s="3" t="s">
        <v>1274</v>
      </c>
      <c r="H476" s="3" t="s">
        <v>1723</v>
      </c>
      <c r="I476" s="2">
        <v>1952.24</v>
      </c>
      <c r="J476" s="2">
        <v>390.45</v>
      </c>
      <c r="K476" s="93">
        <v>1561.79</v>
      </c>
      <c r="L476" s="2"/>
      <c r="M476" s="2"/>
      <c r="N476" s="2"/>
      <c r="O476" s="2"/>
      <c r="P476" s="2"/>
      <c r="Q476" s="2"/>
      <c r="R476" s="2"/>
    </row>
    <row r="477" spans="1:258" s="38" customFormat="1">
      <c r="A477" s="3" t="s">
        <v>66</v>
      </c>
      <c r="B477" s="3" t="s">
        <v>67</v>
      </c>
      <c r="C477" s="5" t="s">
        <v>12</v>
      </c>
      <c r="D477" s="3" t="s">
        <v>1730</v>
      </c>
      <c r="E477" s="3" t="s">
        <v>1721</v>
      </c>
      <c r="F477" s="3" t="s">
        <v>1731</v>
      </c>
      <c r="G477" s="3" t="s">
        <v>1274</v>
      </c>
      <c r="H477" s="3" t="s">
        <v>1723</v>
      </c>
      <c r="I477" s="2">
        <v>13013.720000000001</v>
      </c>
      <c r="J477" s="2">
        <v>2602.7399999999998</v>
      </c>
      <c r="K477" s="93">
        <v>10410.98</v>
      </c>
      <c r="L477" s="2"/>
      <c r="M477" s="2"/>
      <c r="N477" s="2"/>
      <c r="O477" s="2"/>
      <c r="P477" s="2"/>
      <c r="Q477" s="2"/>
      <c r="R477" s="2"/>
    </row>
    <row r="478" spans="1:258" s="38" customFormat="1">
      <c r="A478" s="3" t="s">
        <v>66</v>
      </c>
      <c r="B478" s="3" t="s">
        <v>67</v>
      </c>
      <c r="C478" s="5" t="s">
        <v>12</v>
      </c>
      <c r="D478" s="3" t="s">
        <v>1732</v>
      </c>
      <c r="E478" s="3" t="s">
        <v>1721</v>
      </c>
      <c r="F478" s="3" t="s">
        <v>1733</v>
      </c>
      <c r="G478" s="3" t="s">
        <v>1274</v>
      </c>
      <c r="H478" s="3" t="s">
        <v>1723</v>
      </c>
      <c r="I478" s="2">
        <v>11710.92</v>
      </c>
      <c r="J478" s="2">
        <v>2342.1799999999998</v>
      </c>
      <c r="K478" s="93">
        <v>9368.74</v>
      </c>
      <c r="L478" s="2"/>
      <c r="M478" s="2"/>
      <c r="N478" s="2"/>
      <c r="O478" s="2"/>
      <c r="P478" s="2"/>
      <c r="Q478" s="2"/>
      <c r="R478" s="2"/>
    </row>
    <row r="479" spans="1:258" s="38" customFormat="1">
      <c r="A479" s="3" t="s">
        <v>66</v>
      </c>
      <c r="B479" s="3" t="s">
        <v>67</v>
      </c>
      <c r="C479" s="5" t="s">
        <v>12</v>
      </c>
      <c r="D479" s="3" t="s">
        <v>1734</v>
      </c>
      <c r="E479" s="3" t="s">
        <v>1721</v>
      </c>
      <c r="F479" s="3" t="s">
        <v>1733</v>
      </c>
      <c r="G479" s="3" t="s">
        <v>1274</v>
      </c>
      <c r="H479" s="3" t="s">
        <v>1723</v>
      </c>
      <c r="I479" s="2">
        <v>11710.92</v>
      </c>
      <c r="J479" s="2">
        <v>2342.1799999999998</v>
      </c>
      <c r="K479" s="93">
        <v>9368.74</v>
      </c>
      <c r="L479" s="2"/>
      <c r="M479" s="2"/>
      <c r="N479" s="2"/>
      <c r="O479" s="2"/>
      <c r="P479" s="2"/>
      <c r="Q479" s="2"/>
      <c r="R479" s="2"/>
    </row>
    <row r="480" spans="1:258" s="38" customFormat="1">
      <c r="A480" s="3" t="s">
        <v>66</v>
      </c>
      <c r="B480" s="3" t="s">
        <v>67</v>
      </c>
      <c r="C480" s="5" t="s">
        <v>12</v>
      </c>
      <c r="D480" s="3" t="s">
        <v>1735</v>
      </c>
      <c r="E480" s="3" t="s">
        <v>1721</v>
      </c>
      <c r="F480" s="3" t="s">
        <v>1274</v>
      </c>
      <c r="G480" s="3" t="s">
        <v>1274</v>
      </c>
      <c r="H480" s="3" t="s">
        <v>1723</v>
      </c>
      <c r="I480" s="2">
        <v>9881.4</v>
      </c>
      <c r="J480" s="2">
        <v>1976.28</v>
      </c>
      <c r="K480" s="93">
        <v>7905.12</v>
      </c>
      <c r="L480" s="2"/>
      <c r="M480" s="2"/>
      <c r="N480" s="2"/>
      <c r="O480" s="2"/>
      <c r="P480" s="2"/>
      <c r="Q480" s="2"/>
      <c r="R480" s="2"/>
    </row>
    <row r="481" spans="1:18" s="38" customFormat="1">
      <c r="A481" s="3" t="s">
        <v>66</v>
      </c>
      <c r="B481" s="3" t="s">
        <v>67</v>
      </c>
      <c r="C481" s="5" t="s">
        <v>12</v>
      </c>
      <c r="D481" s="3" t="s">
        <v>1736</v>
      </c>
      <c r="E481" s="3" t="s">
        <v>1721</v>
      </c>
      <c r="F481" s="3" t="s">
        <v>1444</v>
      </c>
      <c r="G481" s="3" t="s">
        <v>23</v>
      </c>
      <c r="H481" s="3" t="s">
        <v>1723</v>
      </c>
      <c r="I481" s="2">
        <v>7840.64</v>
      </c>
      <c r="J481" s="2">
        <v>1568.13</v>
      </c>
      <c r="K481" s="93">
        <v>6272.51</v>
      </c>
      <c r="L481" s="2"/>
      <c r="M481" s="2"/>
      <c r="N481" s="2"/>
      <c r="O481" s="2"/>
      <c r="P481" s="2"/>
      <c r="Q481" s="2"/>
      <c r="R481" s="2"/>
    </row>
    <row r="482" spans="1:18" s="38" customFormat="1">
      <c r="A482" s="3" t="s">
        <v>66</v>
      </c>
      <c r="B482" s="3" t="s">
        <v>67</v>
      </c>
      <c r="C482" s="5" t="s">
        <v>12</v>
      </c>
      <c r="D482" s="3" t="s">
        <v>1737</v>
      </c>
      <c r="E482" s="3" t="s">
        <v>1721</v>
      </c>
      <c r="F482" s="3" t="s">
        <v>1444</v>
      </c>
      <c r="G482" s="3" t="s">
        <v>23</v>
      </c>
      <c r="H482" s="3" t="s">
        <v>1723</v>
      </c>
      <c r="I482" s="2">
        <v>3713.6800000000003</v>
      </c>
      <c r="J482" s="2">
        <v>742.74</v>
      </c>
      <c r="K482" s="93">
        <v>2970.94</v>
      </c>
      <c r="L482" s="2"/>
      <c r="M482" s="2"/>
      <c r="N482" s="2"/>
      <c r="O482" s="2"/>
      <c r="P482" s="2"/>
      <c r="Q482" s="2"/>
      <c r="R482" s="2"/>
    </row>
    <row r="483" spans="1:18" s="38" customFormat="1">
      <c r="A483" s="3" t="s">
        <v>66</v>
      </c>
      <c r="B483" s="3" t="s">
        <v>67</v>
      </c>
      <c r="C483" s="5" t="s">
        <v>12</v>
      </c>
      <c r="D483" s="3" t="s">
        <v>1738</v>
      </c>
      <c r="E483" s="3" t="s">
        <v>1721</v>
      </c>
      <c r="F483" s="3" t="s">
        <v>1739</v>
      </c>
      <c r="G483" s="3" t="s">
        <v>23</v>
      </c>
      <c r="H483" s="3" t="s">
        <v>1723</v>
      </c>
      <c r="I483" s="2">
        <v>2739.66</v>
      </c>
      <c r="J483" s="2">
        <v>547.92999999999995</v>
      </c>
      <c r="K483" s="93">
        <v>2191.73</v>
      </c>
      <c r="L483" s="2"/>
      <c r="M483" s="2"/>
      <c r="N483" s="2"/>
      <c r="O483" s="2"/>
      <c r="P483" s="2"/>
      <c r="Q483" s="2"/>
      <c r="R483" s="2"/>
    </row>
    <row r="484" spans="1:18" s="38" customFormat="1">
      <c r="A484" s="3" t="s">
        <v>66</v>
      </c>
      <c r="B484" s="3" t="s">
        <v>67</v>
      </c>
      <c r="C484" s="5" t="s">
        <v>12</v>
      </c>
      <c r="D484" s="3" t="s">
        <v>1740</v>
      </c>
      <c r="E484" s="3" t="s">
        <v>1721</v>
      </c>
      <c r="F484" s="3" t="s">
        <v>1741</v>
      </c>
      <c r="G484" s="3" t="s">
        <v>23</v>
      </c>
      <c r="H484" s="3" t="s">
        <v>1723</v>
      </c>
      <c r="I484" s="2">
        <v>12062.98</v>
      </c>
      <c r="J484" s="2">
        <v>2412.6</v>
      </c>
      <c r="K484" s="93">
        <v>9650.3799999999992</v>
      </c>
      <c r="L484" s="2"/>
      <c r="M484" s="2"/>
      <c r="N484" s="2"/>
      <c r="O484" s="2"/>
      <c r="P484" s="2"/>
      <c r="Q484" s="2"/>
      <c r="R484" s="2"/>
    </row>
    <row r="485" spans="1:18" s="38" customFormat="1">
      <c r="A485" s="3" t="s">
        <v>66</v>
      </c>
      <c r="B485" s="3" t="s">
        <v>67</v>
      </c>
      <c r="C485" s="5" t="s">
        <v>12</v>
      </c>
      <c r="D485" s="3" t="s">
        <v>1742</v>
      </c>
      <c r="E485" s="3" t="s">
        <v>1721</v>
      </c>
      <c r="F485" s="3" t="s">
        <v>1743</v>
      </c>
      <c r="G485" s="3" t="s">
        <v>23</v>
      </c>
      <c r="H485" s="3" t="s">
        <v>1723</v>
      </c>
      <c r="I485" s="2">
        <v>5815.89</v>
      </c>
      <c r="J485" s="2">
        <v>1163.18</v>
      </c>
      <c r="K485" s="93">
        <v>4652.71</v>
      </c>
      <c r="L485" s="2"/>
      <c r="M485" s="2"/>
      <c r="N485" s="2"/>
      <c r="O485" s="2"/>
      <c r="P485" s="2"/>
      <c r="Q485" s="2"/>
      <c r="R485" s="2"/>
    </row>
    <row r="486" spans="1:18" s="38" customFormat="1">
      <c r="A486" s="3" t="s">
        <v>66</v>
      </c>
      <c r="B486" s="3" t="s">
        <v>67</v>
      </c>
      <c r="C486" s="5" t="s">
        <v>12</v>
      </c>
      <c r="D486" s="3" t="s">
        <v>1744</v>
      </c>
      <c r="E486" s="3" t="s">
        <v>1721</v>
      </c>
      <c r="F486" s="3" t="s">
        <v>1745</v>
      </c>
      <c r="G486" s="3" t="s">
        <v>23</v>
      </c>
      <c r="H486" s="3" t="s">
        <v>1723</v>
      </c>
      <c r="I486" s="2">
        <v>27979.200000000001</v>
      </c>
      <c r="J486" s="2">
        <v>5595.84</v>
      </c>
      <c r="K486" s="93">
        <v>22383.360000000001</v>
      </c>
      <c r="L486" s="2"/>
      <c r="M486" s="2"/>
      <c r="N486" s="2"/>
      <c r="O486" s="2"/>
      <c r="P486" s="2"/>
      <c r="Q486" s="2"/>
      <c r="R486" s="2"/>
    </row>
    <row r="487" spans="1:18" s="38" customFormat="1">
      <c r="A487" s="3" t="s">
        <v>66</v>
      </c>
      <c r="B487" s="3" t="s">
        <v>67</v>
      </c>
      <c r="C487" s="5" t="s">
        <v>12</v>
      </c>
      <c r="D487" s="3" t="s">
        <v>1746</v>
      </c>
      <c r="E487" s="3" t="s">
        <v>1721</v>
      </c>
      <c r="F487" s="3" t="s">
        <v>1745</v>
      </c>
      <c r="G487" s="3" t="s">
        <v>23</v>
      </c>
      <c r="H487" s="3" t="s">
        <v>1723</v>
      </c>
      <c r="I487" s="2">
        <v>39797.61</v>
      </c>
      <c r="J487" s="2">
        <v>7959.52</v>
      </c>
      <c r="K487" s="93">
        <v>31838.09</v>
      </c>
      <c r="L487" s="2"/>
      <c r="M487" s="2"/>
      <c r="N487" s="2"/>
      <c r="O487" s="2"/>
      <c r="P487" s="2"/>
      <c r="Q487" s="2"/>
      <c r="R487" s="2"/>
    </row>
    <row r="488" spans="1:18" s="38" customFormat="1">
      <c r="A488" s="3" t="s">
        <v>66</v>
      </c>
      <c r="B488" s="3" t="s">
        <v>67</v>
      </c>
      <c r="C488" s="5" t="s">
        <v>12</v>
      </c>
      <c r="D488" s="3" t="s">
        <v>1747</v>
      </c>
      <c r="E488" s="3" t="s">
        <v>1721</v>
      </c>
      <c r="F488" s="3" t="s">
        <v>1745</v>
      </c>
      <c r="G488" s="3" t="s">
        <v>23</v>
      </c>
      <c r="H488" s="3" t="s">
        <v>1723</v>
      </c>
      <c r="I488" s="2">
        <v>10397.09</v>
      </c>
      <c r="J488" s="2">
        <v>2079.42</v>
      </c>
      <c r="K488" s="93">
        <v>8317.67</v>
      </c>
      <c r="L488" s="2"/>
      <c r="M488" s="2"/>
      <c r="N488" s="2"/>
      <c r="O488" s="2"/>
      <c r="P488" s="2"/>
      <c r="Q488" s="2"/>
      <c r="R488" s="2"/>
    </row>
    <row r="489" spans="1:18" s="38" customFormat="1">
      <c r="A489" s="3" t="s">
        <v>66</v>
      </c>
      <c r="B489" s="3" t="s">
        <v>67</v>
      </c>
      <c r="C489" s="5" t="s">
        <v>13</v>
      </c>
      <c r="D489" s="3" t="s">
        <v>1748</v>
      </c>
      <c r="E489" s="3" t="s">
        <v>1749</v>
      </c>
      <c r="F489" s="3" t="s">
        <v>1750</v>
      </c>
      <c r="G489" s="3" t="s">
        <v>1751</v>
      </c>
      <c r="H489" s="3" t="s">
        <v>1752</v>
      </c>
      <c r="I489" s="2">
        <v>16948.362499999999</v>
      </c>
      <c r="J489" s="2">
        <v>3389.6725000000001</v>
      </c>
      <c r="K489" s="93">
        <v>13558.689999999999</v>
      </c>
      <c r="L489" s="2"/>
      <c r="M489" s="2"/>
      <c r="N489" s="2"/>
      <c r="O489" s="2"/>
      <c r="P489" s="2"/>
      <c r="Q489" s="2"/>
      <c r="R489" s="2"/>
    </row>
    <row r="490" spans="1:18" s="38" customFormat="1">
      <c r="A490" s="3" t="s">
        <v>66</v>
      </c>
      <c r="B490" s="3" t="s">
        <v>67</v>
      </c>
      <c r="C490" s="5" t="s">
        <v>1228</v>
      </c>
      <c r="D490" s="3" t="s">
        <v>1753</v>
      </c>
      <c r="E490" s="3" t="s">
        <v>1721</v>
      </c>
      <c r="F490" s="3" t="s">
        <v>1754</v>
      </c>
      <c r="G490" s="3" t="s">
        <v>1755</v>
      </c>
      <c r="H490" s="3" t="s">
        <v>1723</v>
      </c>
      <c r="I490" s="2">
        <v>48356.08</v>
      </c>
      <c r="J490" s="2">
        <v>9671.2199999999993</v>
      </c>
      <c r="K490" s="93">
        <v>38684.86</v>
      </c>
      <c r="L490" s="2"/>
      <c r="M490" s="2"/>
      <c r="N490" s="2"/>
      <c r="O490" s="2"/>
      <c r="P490" s="2"/>
      <c r="Q490" s="2"/>
      <c r="R490" s="2"/>
    </row>
    <row r="491" spans="1:18" s="38" customFormat="1">
      <c r="A491" s="3" t="s">
        <v>66</v>
      </c>
      <c r="B491" s="3" t="s">
        <v>67</v>
      </c>
      <c r="C491" s="5" t="s">
        <v>1369</v>
      </c>
      <c r="D491" s="3" t="s">
        <v>1756</v>
      </c>
      <c r="E491" s="3" t="s">
        <v>1721</v>
      </c>
      <c r="F491" s="3" t="s">
        <v>1369</v>
      </c>
      <c r="G491" s="3" t="s">
        <v>23</v>
      </c>
      <c r="H491" s="3" t="s">
        <v>1723</v>
      </c>
      <c r="I491" s="2">
        <v>484122.01</v>
      </c>
      <c r="J491" s="2">
        <v>96824.400000000009</v>
      </c>
      <c r="K491" s="93">
        <v>387297.61</v>
      </c>
      <c r="L491" s="2"/>
      <c r="M491" s="2"/>
      <c r="N491" s="2"/>
      <c r="O491" s="2"/>
      <c r="P491" s="2"/>
      <c r="Q491" s="2"/>
      <c r="R491" s="2"/>
    </row>
    <row r="492" spans="1:18" s="38" customFormat="1">
      <c r="A492" s="3" t="s">
        <v>66</v>
      </c>
      <c r="B492" s="3" t="s">
        <v>67</v>
      </c>
      <c r="C492" s="5" t="s">
        <v>1757</v>
      </c>
      <c r="D492" s="3" t="s">
        <v>1758</v>
      </c>
      <c r="E492" s="3" t="s">
        <v>1721</v>
      </c>
      <c r="F492" s="3" t="s">
        <v>186</v>
      </c>
      <c r="G492" s="3" t="s">
        <v>23</v>
      </c>
      <c r="H492" s="3" t="s">
        <v>1723</v>
      </c>
      <c r="I492" s="2">
        <v>67534.7</v>
      </c>
      <c r="J492" s="2">
        <v>13506.94</v>
      </c>
      <c r="K492" s="93">
        <v>54027.76</v>
      </c>
      <c r="L492" s="2"/>
      <c r="M492" s="2"/>
      <c r="N492" s="2"/>
      <c r="O492" s="2"/>
      <c r="P492" s="2"/>
      <c r="Q492" s="2"/>
      <c r="R492" s="2"/>
    </row>
    <row r="493" spans="1:18" s="38" customFormat="1">
      <c r="A493" s="3" t="s">
        <v>66</v>
      </c>
      <c r="B493" s="3" t="s">
        <v>67</v>
      </c>
      <c r="C493" s="5" t="s">
        <v>1757</v>
      </c>
      <c r="D493" s="3" t="s">
        <v>1759</v>
      </c>
      <c r="E493" s="3" t="s">
        <v>1721</v>
      </c>
      <c r="F493" s="3" t="s">
        <v>186</v>
      </c>
      <c r="G493" s="3" t="s">
        <v>23</v>
      </c>
      <c r="H493" s="3" t="s">
        <v>1723</v>
      </c>
      <c r="I493" s="2">
        <v>67534.7</v>
      </c>
      <c r="J493" s="2">
        <v>13506.94</v>
      </c>
      <c r="K493" s="93">
        <v>54027.76</v>
      </c>
      <c r="L493" s="2"/>
      <c r="M493" s="2"/>
      <c r="N493" s="2"/>
      <c r="O493" s="2"/>
      <c r="P493" s="2"/>
      <c r="Q493" s="2"/>
      <c r="R493" s="2"/>
    </row>
    <row r="494" spans="1:18" s="38" customFormat="1">
      <c r="A494" s="3" t="s">
        <v>66</v>
      </c>
      <c r="B494" s="3" t="s">
        <v>67</v>
      </c>
      <c r="C494" s="5" t="s">
        <v>1757</v>
      </c>
      <c r="D494" s="3" t="s">
        <v>1760</v>
      </c>
      <c r="E494" s="3" t="s">
        <v>1721</v>
      </c>
      <c r="F494" s="3" t="s">
        <v>186</v>
      </c>
      <c r="G494" s="3" t="s">
        <v>23</v>
      </c>
      <c r="H494" s="3" t="s">
        <v>1723</v>
      </c>
      <c r="I494" s="2">
        <v>67534.7</v>
      </c>
      <c r="J494" s="2">
        <v>13506.94</v>
      </c>
      <c r="K494" s="93">
        <v>54027.76</v>
      </c>
      <c r="L494" s="2"/>
      <c r="M494" s="2"/>
      <c r="N494" s="2"/>
      <c r="O494" s="2"/>
      <c r="P494" s="2"/>
      <c r="Q494" s="2"/>
      <c r="R494" s="2"/>
    </row>
    <row r="495" spans="1:18" s="38" customFormat="1">
      <c r="A495" s="3" t="s">
        <v>66</v>
      </c>
      <c r="B495" s="3" t="s">
        <v>67</v>
      </c>
      <c r="C495" s="5" t="s">
        <v>1757</v>
      </c>
      <c r="D495" s="3" t="s">
        <v>1761</v>
      </c>
      <c r="E495" s="3" t="s">
        <v>1721</v>
      </c>
      <c r="F495" s="3" t="s">
        <v>186</v>
      </c>
      <c r="G495" s="3" t="s">
        <v>23</v>
      </c>
      <c r="H495" s="3" t="s">
        <v>1723</v>
      </c>
      <c r="I495" s="2">
        <v>67534.7</v>
      </c>
      <c r="J495" s="2">
        <v>13506.94</v>
      </c>
      <c r="K495" s="93">
        <v>54027.76</v>
      </c>
      <c r="L495" s="2"/>
      <c r="M495" s="2"/>
      <c r="N495" s="2"/>
      <c r="O495" s="2"/>
      <c r="P495" s="2"/>
      <c r="Q495" s="2"/>
      <c r="R495" s="2"/>
    </row>
    <row r="496" spans="1:18" s="38" customFormat="1">
      <c r="A496" s="3" t="s">
        <v>66</v>
      </c>
      <c r="B496" s="3" t="s">
        <v>67</v>
      </c>
      <c r="C496" s="5" t="s">
        <v>1757</v>
      </c>
      <c r="D496" s="3" t="s">
        <v>1762</v>
      </c>
      <c r="E496" s="3" t="s">
        <v>1721</v>
      </c>
      <c r="F496" s="3" t="s">
        <v>186</v>
      </c>
      <c r="G496" s="3" t="s">
        <v>23</v>
      </c>
      <c r="H496" s="3" t="s">
        <v>1723</v>
      </c>
      <c r="I496" s="2">
        <v>67534.7</v>
      </c>
      <c r="J496" s="2">
        <v>13506.94</v>
      </c>
      <c r="K496" s="93">
        <v>54027.76</v>
      </c>
      <c r="L496" s="2"/>
      <c r="M496" s="2"/>
      <c r="N496" s="2"/>
      <c r="O496" s="2"/>
      <c r="P496" s="2"/>
      <c r="Q496" s="2"/>
      <c r="R496" s="2"/>
    </row>
    <row r="497" spans="1:258" s="38" customFormat="1">
      <c r="A497" s="51" t="s">
        <v>66</v>
      </c>
      <c r="B497" s="38" t="s">
        <v>67</v>
      </c>
      <c r="C497" s="62">
        <v>39825</v>
      </c>
      <c r="D497" s="38" t="s">
        <v>3867</v>
      </c>
      <c r="E497" s="38" t="s">
        <v>3868</v>
      </c>
      <c r="F497" s="38" t="s">
        <v>2258</v>
      </c>
      <c r="G497" s="38" t="s">
        <v>1897</v>
      </c>
      <c r="H497" s="38" t="s">
        <v>3869</v>
      </c>
      <c r="I497" s="4">
        <v>5344.5374999999995</v>
      </c>
      <c r="J497" s="4">
        <v>1068.9075</v>
      </c>
      <c r="K497" s="99">
        <v>4275.6299999999992</v>
      </c>
      <c r="L497" s="4"/>
      <c r="M497" s="4"/>
      <c r="N497" s="4"/>
      <c r="O497" s="4"/>
      <c r="P497" s="4"/>
      <c r="Q497" s="4"/>
      <c r="R497" s="4"/>
    </row>
    <row r="498" spans="1:258" s="38" customFormat="1">
      <c r="A498" s="51" t="s">
        <v>66</v>
      </c>
      <c r="B498" s="38" t="s">
        <v>67</v>
      </c>
      <c r="C498" s="51" t="s">
        <v>14</v>
      </c>
      <c r="D498" s="38" t="s">
        <v>3870</v>
      </c>
      <c r="E498" s="38" t="s">
        <v>3871</v>
      </c>
      <c r="F498" s="38" t="s">
        <v>59</v>
      </c>
      <c r="G498" s="38" t="s">
        <v>68</v>
      </c>
      <c r="H498" s="38" t="s">
        <v>3872</v>
      </c>
      <c r="I498" s="4">
        <v>50325.99</v>
      </c>
      <c r="J498" s="4">
        <v>7548.8984999999993</v>
      </c>
      <c r="K498" s="99">
        <v>42777.091499999995</v>
      </c>
      <c r="L498" s="4"/>
      <c r="M498" s="4"/>
      <c r="N498" s="4"/>
      <c r="O498" s="4"/>
      <c r="P498" s="4"/>
      <c r="Q498" s="4"/>
      <c r="R498" s="4"/>
    </row>
    <row r="499" spans="1:258" s="38" customFormat="1">
      <c r="A499" s="51" t="s">
        <v>66</v>
      </c>
      <c r="B499" s="38" t="s">
        <v>67</v>
      </c>
      <c r="C499" s="51" t="s">
        <v>1604</v>
      </c>
      <c r="D499" s="38" t="s">
        <v>3873</v>
      </c>
      <c r="E499" s="38" t="s">
        <v>3874</v>
      </c>
      <c r="F499" s="38" t="s">
        <v>59</v>
      </c>
      <c r="G499" s="38" t="s">
        <v>68</v>
      </c>
      <c r="H499" s="38" t="s">
        <v>3872</v>
      </c>
      <c r="I499" s="4">
        <v>53280</v>
      </c>
      <c r="J499" s="4">
        <v>10656</v>
      </c>
      <c r="K499" s="99">
        <v>42624</v>
      </c>
      <c r="L499" s="4"/>
      <c r="M499" s="4"/>
      <c r="N499" s="4"/>
      <c r="O499" s="4"/>
      <c r="P499" s="4"/>
      <c r="Q499" s="4"/>
      <c r="R499" s="4"/>
    </row>
    <row r="500" spans="1:258" s="38" customFormat="1">
      <c r="A500" s="38" t="s">
        <v>66</v>
      </c>
      <c r="B500" s="38" t="s">
        <v>67</v>
      </c>
      <c r="C500" s="109" t="s">
        <v>1215</v>
      </c>
      <c r="D500" s="27" t="s">
        <v>1216</v>
      </c>
      <c r="E500" s="27" t="s">
        <v>1217</v>
      </c>
      <c r="F500" s="27" t="s">
        <v>1218</v>
      </c>
      <c r="G500" s="27" t="s">
        <v>1219</v>
      </c>
      <c r="H500" s="27" t="s">
        <v>1220</v>
      </c>
      <c r="I500" s="2">
        <v>782827.87</v>
      </c>
      <c r="J500" s="2">
        <v>156565.57399999999</v>
      </c>
      <c r="K500" s="93">
        <v>626262.29599999997</v>
      </c>
      <c r="L500" s="2"/>
      <c r="M500" s="2"/>
      <c r="N500" s="2"/>
      <c r="O500" s="2"/>
      <c r="P500" s="2"/>
      <c r="Q500" s="2"/>
      <c r="R500" s="2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/>
      <c r="AP500" s="56"/>
      <c r="AQ500" s="56"/>
      <c r="AR500" s="56"/>
      <c r="AS500" s="56"/>
      <c r="AT500" s="56"/>
      <c r="AU500" s="56"/>
      <c r="AV500" s="56"/>
      <c r="AW500" s="56"/>
      <c r="AX500" s="56"/>
      <c r="AY500" s="56"/>
      <c r="AZ500" s="56"/>
      <c r="BA500" s="56"/>
      <c r="BB500" s="56"/>
      <c r="BC500" s="56"/>
      <c r="BD500" s="56"/>
      <c r="BE500" s="56"/>
      <c r="BF500" s="56"/>
      <c r="BG500" s="56"/>
      <c r="BH500" s="56"/>
      <c r="BI500" s="56"/>
      <c r="BJ500" s="56"/>
      <c r="BK500" s="56"/>
      <c r="BL500" s="56"/>
      <c r="BM500" s="56"/>
      <c r="BN500" s="56"/>
      <c r="BO500" s="56"/>
      <c r="BP500" s="56"/>
      <c r="BQ500" s="56"/>
      <c r="BR500" s="56"/>
      <c r="BS500" s="56"/>
      <c r="BT500" s="56"/>
      <c r="BU500" s="56"/>
      <c r="BV500" s="56"/>
      <c r="BW500" s="56"/>
      <c r="BX500" s="56"/>
      <c r="BY500" s="56"/>
      <c r="BZ500" s="56"/>
      <c r="CA500" s="56"/>
      <c r="CB500" s="56"/>
      <c r="CC500" s="56"/>
      <c r="CD500" s="56"/>
      <c r="CE500" s="56"/>
      <c r="CF500" s="56"/>
      <c r="CG500" s="56"/>
      <c r="CH500" s="56"/>
      <c r="CI500" s="56"/>
      <c r="CJ500" s="56"/>
      <c r="CK500" s="56"/>
      <c r="CL500" s="56"/>
      <c r="CM500" s="56"/>
      <c r="CN500" s="56"/>
      <c r="CO500" s="56"/>
      <c r="CP500" s="56"/>
      <c r="CQ500" s="56"/>
      <c r="CR500" s="56"/>
      <c r="CS500" s="56"/>
      <c r="CT500" s="56"/>
      <c r="CU500" s="56"/>
      <c r="CV500" s="56"/>
      <c r="CW500" s="56"/>
      <c r="CX500" s="56"/>
      <c r="CY500" s="56"/>
      <c r="CZ500" s="56"/>
      <c r="DA500" s="56"/>
      <c r="DB500" s="56"/>
      <c r="DC500" s="56"/>
      <c r="DD500" s="56"/>
      <c r="DE500" s="56"/>
      <c r="DF500" s="56"/>
      <c r="DG500" s="56"/>
      <c r="DH500" s="56"/>
      <c r="DI500" s="56"/>
      <c r="DJ500" s="56"/>
      <c r="DK500" s="56"/>
      <c r="DL500" s="56"/>
      <c r="DM500" s="56"/>
      <c r="DN500" s="56"/>
      <c r="DO500" s="56"/>
      <c r="DP500" s="56"/>
      <c r="DQ500" s="56"/>
      <c r="DR500" s="56"/>
      <c r="DS500" s="56"/>
      <c r="DT500" s="56"/>
      <c r="DU500" s="56"/>
      <c r="DV500" s="56"/>
      <c r="DW500" s="56"/>
      <c r="DX500" s="56"/>
      <c r="DY500" s="56"/>
      <c r="DZ500" s="56"/>
      <c r="EA500" s="56"/>
      <c r="EB500" s="56"/>
      <c r="EC500" s="56"/>
      <c r="ED500" s="56"/>
      <c r="EE500" s="56"/>
      <c r="EF500" s="56"/>
      <c r="EG500" s="56"/>
      <c r="EH500" s="56"/>
      <c r="EI500" s="56"/>
      <c r="EJ500" s="56"/>
      <c r="EK500" s="56"/>
      <c r="EL500" s="56"/>
      <c r="EM500" s="56"/>
      <c r="EN500" s="56"/>
      <c r="EO500" s="56"/>
      <c r="EP500" s="56"/>
      <c r="EQ500" s="56"/>
      <c r="ER500" s="56"/>
      <c r="ES500" s="56"/>
      <c r="ET500" s="56"/>
      <c r="EU500" s="56"/>
      <c r="EV500" s="56"/>
      <c r="EW500" s="56"/>
      <c r="EX500" s="56"/>
      <c r="EY500" s="56"/>
      <c r="EZ500" s="56"/>
      <c r="FA500" s="56"/>
      <c r="FB500" s="56"/>
      <c r="FC500" s="56"/>
      <c r="FD500" s="56"/>
      <c r="FE500" s="56"/>
      <c r="FF500" s="56"/>
      <c r="FG500" s="56"/>
      <c r="FH500" s="56"/>
      <c r="FI500" s="56"/>
      <c r="FJ500" s="56"/>
      <c r="FK500" s="56"/>
      <c r="FL500" s="56"/>
      <c r="FM500" s="56"/>
      <c r="FN500" s="56"/>
      <c r="FO500" s="56"/>
      <c r="FP500" s="56"/>
      <c r="FQ500" s="56"/>
      <c r="FR500" s="56"/>
      <c r="FS500" s="56"/>
      <c r="FT500" s="56"/>
      <c r="FU500" s="56"/>
      <c r="FV500" s="56"/>
      <c r="FW500" s="56"/>
      <c r="FX500" s="56"/>
      <c r="FY500" s="56"/>
      <c r="FZ500" s="56"/>
      <c r="GA500" s="56"/>
      <c r="GB500" s="56"/>
      <c r="GC500" s="56"/>
      <c r="GD500" s="56"/>
      <c r="GE500" s="56"/>
      <c r="GF500" s="56"/>
      <c r="GG500" s="56"/>
      <c r="GH500" s="56"/>
      <c r="GI500" s="56"/>
      <c r="GJ500" s="56"/>
      <c r="GK500" s="56"/>
      <c r="GL500" s="56"/>
      <c r="GM500" s="56"/>
      <c r="GN500" s="56"/>
      <c r="GO500" s="56"/>
      <c r="GP500" s="56"/>
      <c r="GQ500" s="56"/>
      <c r="GR500" s="56"/>
      <c r="GS500" s="56"/>
      <c r="GT500" s="56"/>
      <c r="GU500" s="56"/>
      <c r="GV500" s="56"/>
      <c r="GW500" s="56"/>
      <c r="GX500" s="56"/>
      <c r="GY500" s="56"/>
      <c r="GZ500" s="56"/>
      <c r="HA500" s="56"/>
      <c r="HB500" s="56"/>
      <c r="HC500" s="56"/>
      <c r="HD500" s="56"/>
      <c r="HE500" s="56"/>
      <c r="HF500" s="56"/>
      <c r="HG500" s="56"/>
      <c r="HH500" s="56"/>
      <c r="HI500" s="56"/>
      <c r="HJ500" s="56"/>
      <c r="HK500" s="56"/>
      <c r="HL500" s="56"/>
      <c r="HM500" s="56"/>
      <c r="HN500" s="56"/>
      <c r="HO500" s="56"/>
      <c r="HP500" s="56"/>
      <c r="HQ500" s="56"/>
      <c r="HR500" s="56"/>
      <c r="HS500" s="56"/>
      <c r="HT500" s="56"/>
      <c r="HU500" s="56"/>
      <c r="HV500" s="56"/>
      <c r="HW500" s="56"/>
      <c r="HX500" s="56"/>
      <c r="HY500" s="56"/>
      <c r="HZ500" s="56"/>
      <c r="IA500" s="56"/>
      <c r="IB500" s="56"/>
      <c r="IC500" s="56"/>
      <c r="ID500" s="56"/>
      <c r="IE500" s="56"/>
      <c r="IF500" s="56"/>
      <c r="IG500" s="56"/>
      <c r="IH500" s="56"/>
      <c r="II500" s="56"/>
      <c r="IJ500" s="56"/>
      <c r="IK500" s="56"/>
      <c r="IL500" s="56"/>
      <c r="IM500" s="56"/>
      <c r="IN500" s="56"/>
      <c r="IO500" s="56"/>
      <c r="IP500" s="56"/>
    </row>
    <row r="501" spans="1:258" s="38" customFormat="1">
      <c r="A501" s="33" t="s">
        <v>388</v>
      </c>
      <c r="B501" s="38" t="s">
        <v>4004</v>
      </c>
      <c r="C501" s="33" t="s">
        <v>195</v>
      </c>
      <c r="D501" s="34" t="s">
        <v>579</v>
      </c>
      <c r="E501" s="15" t="s">
        <v>580</v>
      </c>
      <c r="F501" s="33" t="s">
        <v>37</v>
      </c>
      <c r="G501" s="34" t="s">
        <v>88</v>
      </c>
      <c r="H501" s="34" t="s">
        <v>581</v>
      </c>
      <c r="I501" s="35">
        <v>23960</v>
      </c>
      <c r="J501" s="35">
        <v>14975</v>
      </c>
      <c r="K501" s="93">
        <v>8985</v>
      </c>
      <c r="L501" s="35"/>
      <c r="M501" s="36"/>
      <c r="N501" s="78"/>
      <c r="O501" s="36"/>
      <c r="P501" s="36"/>
      <c r="Q501" s="34"/>
      <c r="R501" s="36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  <c r="BJ501" s="52"/>
      <c r="BK501" s="52"/>
      <c r="BL501" s="52"/>
      <c r="BM501" s="52"/>
      <c r="BN501" s="52"/>
      <c r="BO501" s="52"/>
      <c r="BP501" s="52"/>
      <c r="BQ501" s="52"/>
      <c r="BR501" s="52"/>
      <c r="BS501" s="52"/>
      <c r="BT501" s="52"/>
      <c r="BU501" s="52"/>
      <c r="BV501" s="52"/>
      <c r="BW501" s="52"/>
      <c r="BX501" s="52"/>
      <c r="BY501" s="52"/>
      <c r="BZ501" s="52"/>
      <c r="CA501" s="52"/>
      <c r="CB501" s="52"/>
      <c r="CC501" s="52"/>
      <c r="CD501" s="52"/>
      <c r="CE501" s="52"/>
      <c r="CF501" s="52"/>
      <c r="CG501" s="52"/>
      <c r="CH501" s="52"/>
      <c r="CI501" s="52"/>
      <c r="CJ501" s="52"/>
      <c r="CK501" s="52"/>
      <c r="CL501" s="52"/>
      <c r="CM501" s="52"/>
      <c r="CN501" s="52"/>
      <c r="CO501" s="52"/>
      <c r="CP501" s="52"/>
      <c r="CQ501" s="52"/>
      <c r="CR501" s="52"/>
      <c r="CS501" s="52"/>
      <c r="CT501" s="52"/>
      <c r="CU501" s="52"/>
      <c r="CV501" s="52"/>
      <c r="CW501" s="52"/>
      <c r="CX501" s="52"/>
      <c r="CY501" s="52"/>
      <c r="CZ501" s="52"/>
      <c r="DA501" s="52"/>
      <c r="DB501" s="52"/>
      <c r="DC501" s="52"/>
      <c r="DD501" s="52"/>
      <c r="DE501" s="52"/>
      <c r="DF501" s="52"/>
      <c r="DG501" s="52"/>
      <c r="DH501" s="52"/>
      <c r="DI501" s="52"/>
      <c r="DJ501" s="52"/>
      <c r="DK501" s="52"/>
      <c r="DL501" s="52"/>
      <c r="DM501" s="52"/>
      <c r="DN501" s="52"/>
      <c r="DO501" s="52"/>
      <c r="DP501" s="52"/>
      <c r="DQ501" s="52"/>
      <c r="DR501" s="52"/>
      <c r="DS501" s="52"/>
      <c r="DT501" s="52"/>
      <c r="DU501" s="52"/>
      <c r="DV501" s="52"/>
      <c r="DW501" s="52"/>
      <c r="DX501" s="52"/>
      <c r="DY501" s="52"/>
      <c r="DZ501" s="52"/>
      <c r="EA501" s="52"/>
      <c r="EB501" s="52"/>
      <c r="EC501" s="52"/>
      <c r="ED501" s="52"/>
      <c r="EE501" s="52"/>
      <c r="EF501" s="52"/>
      <c r="EG501" s="52"/>
      <c r="EH501" s="52"/>
      <c r="EI501" s="52"/>
      <c r="EJ501" s="52"/>
      <c r="EK501" s="52"/>
      <c r="EL501" s="52"/>
      <c r="EM501" s="52"/>
      <c r="EN501" s="52"/>
      <c r="EO501" s="52"/>
      <c r="EP501" s="52"/>
      <c r="EQ501" s="52"/>
      <c r="ER501" s="52"/>
      <c r="ES501" s="52"/>
      <c r="ET501" s="52"/>
      <c r="EU501" s="52"/>
      <c r="EV501" s="52"/>
      <c r="EW501" s="52"/>
      <c r="EX501" s="52"/>
      <c r="EY501" s="52"/>
      <c r="EZ501" s="52"/>
      <c r="FA501" s="52"/>
      <c r="FB501" s="52"/>
      <c r="FC501" s="52"/>
      <c r="FD501" s="52"/>
      <c r="FE501" s="52"/>
      <c r="FF501" s="52"/>
      <c r="FG501" s="52"/>
      <c r="FH501" s="52"/>
      <c r="FI501" s="52"/>
      <c r="FJ501" s="52"/>
      <c r="FK501" s="52"/>
      <c r="FL501" s="52"/>
      <c r="FM501" s="52"/>
      <c r="FN501" s="52"/>
      <c r="FO501" s="52"/>
      <c r="FP501" s="52"/>
      <c r="FQ501" s="52"/>
      <c r="FR501" s="52"/>
      <c r="FS501" s="52"/>
      <c r="FT501" s="52"/>
      <c r="FU501" s="52"/>
      <c r="FV501" s="52"/>
      <c r="FW501" s="52"/>
      <c r="FX501" s="52"/>
      <c r="FY501" s="52"/>
      <c r="FZ501" s="52"/>
      <c r="GA501" s="52"/>
      <c r="GB501" s="52"/>
      <c r="GC501" s="52"/>
      <c r="GD501" s="52"/>
      <c r="GE501" s="52"/>
      <c r="GF501" s="52"/>
      <c r="GG501" s="52"/>
      <c r="GH501" s="52"/>
      <c r="GI501" s="52"/>
      <c r="GJ501" s="52"/>
      <c r="GK501" s="52"/>
      <c r="GL501" s="52"/>
      <c r="GM501" s="52"/>
      <c r="GN501" s="52"/>
      <c r="GO501" s="52"/>
      <c r="GP501" s="52"/>
      <c r="GQ501" s="52"/>
      <c r="GR501" s="52"/>
      <c r="GS501" s="52"/>
      <c r="GT501" s="52"/>
      <c r="GU501" s="52"/>
      <c r="GV501" s="52"/>
      <c r="GW501" s="52"/>
      <c r="GX501" s="52"/>
      <c r="GY501" s="52"/>
      <c r="GZ501" s="52"/>
      <c r="HA501" s="52"/>
      <c r="HB501" s="52"/>
      <c r="HC501" s="52"/>
      <c r="HD501" s="52"/>
      <c r="HE501" s="52"/>
      <c r="HF501" s="52"/>
      <c r="HG501" s="52"/>
      <c r="HH501" s="52"/>
      <c r="HI501" s="52"/>
      <c r="HJ501" s="52"/>
      <c r="HK501" s="52"/>
      <c r="HL501" s="52"/>
      <c r="HM501" s="52"/>
      <c r="HN501" s="52"/>
      <c r="HO501" s="52"/>
      <c r="HP501" s="52"/>
      <c r="HQ501" s="52"/>
      <c r="HR501" s="52"/>
      <c r="HS501" s="52"/>
      <c r="HT501" s="52"/>
      <c r="HU501" s="52"/>
      <c r="HV501" s="52"/>
      <c r="HW501" s="52"/>
      <c r="HX501" s="52"/>
      <c r="HY501" s="52"/>
      <c r="HZ501" s="52"/>
      <c r="IA501" s="52"/>
      <c r="IB501" s="52"/>
      <c r="IC501" s="52"/>
      <c r="ID501" s="52"/>
      <c r="IE501" s="52"/>
      <c r="IF501" s="52"/>
      <c r="IG501" s="52"/>
      <c r="IH501" s="52"/>
      <c r="II501" s="52"/>
      <c r="IJ501" s="52"/>
      <c r="IK501" s="52"/>
      <c r="IL501" s="52"/>
      <c r="IM501" s="52"/>
      <c r="IN501" s="52"/>
      <c r="IO501" s="52"/>
      <c r="IP501" s="52"/>
      <c r="IQ501" s="52"/>
      <c r="IR501" s="52"/>
      <c r="IS501" s="52"/>
      <c r="IT501" s="52"/>
    </row>
    <row r="502" spans="1:258" s="38" customFormat="1">
      <c r="A502" s="33" t="s">
        <v>388</v>
      </c>
      <c r="B502" s="38" t="s">
        <v>4004</v>
      </c>
      <c r="C502" s="62">
        <v>40010</v>
      </c>
      <c r="D502" s="3" t="s">
        <v>582</v>
      </c>
      <c r="E502" s="3" t="s">
        <v>583</v>
      </c>
      <c r="F502" s="82">
        <v>40010</v>
      </c>
      <c r="G502" s="83">
        <v>40283</v>
      </c>
      <c r="H502" s="3" t="s">
        <v>439</v>
      </c>
      <c r="I502" s="84">
        <f>7987028.05/0.875</f>
        <v>9128032.0571428575</v>
      </c>
      <c r="J502" s="84">
        <f>I502*0.125</f>
        <v>1141004.0071428572</v>
      </c>
      <c r="K502" s="107">
        <f>I502-J502</f>
        <v>7987028.0500000007</v>
      </c>
      <c r="L502" s="84"/>
      <c r="M502" s="84"/>
      <c r="N502" s="78"/>
      <c r="O502" s="84"/>
      <c r="R502" s="78"/>
      <c r="T502" s="52"/>
    </row>
    <row r="503" spans="1:258" s="38" customFormat="1">
      <c r="A503" s="33" t="s">
        <v>388</v>
      </c>
      <c r="B503" s="38" t="s">
        <v>4004</v>
      </c>
      <c r="C503" s="33" t="s">
        <v>12</v>
      </c>
      <c r="D503" s="34" t="s">
        <v>584</v>
      </c>
      <c r="E503" s="15" t="s">
        <v>585</v>
      </c>
      <c r="F503" s="33" t="s">
        <v>405</v>
      </c>
      <c r="G503" s="34" t="s">
        <v>13</v>
      </c>
      <c r="H503" s="34" t="s">
        <v>586</v>
      </c>
      <c r="I503" s="35">
        <v>128124.29714285713</v>
      </c>
      <c r="J503" s="35">
        <v>16015.537142857142</v>
      </c>
      <c r="K503" s="99">
        <v>112108.76</v>
      </c>
      <c r="L503" s="35"/>
      <c r="M503" s="36"/>
      <c r="N503" s="78"/>
      <c r="O503" s="36"/>
      <c r="P503" s="36"/>
      <c r="Q503" s="58"/>
      <c r="R503" s="36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  <c r="BJ503" s="52"/>
      <c r="BK503" s="52"/>
      <c r="BL503" s="52"/>
      <c r="BM503" s="52"/>
      <c r="BN503" s="52"/>
      <c r="BO503" s="52"/>
      <c r="BP503" s="52"/>
      <c r="BQ503" s="52"/>
      <c r="BR503" s="52"/>
      <c r="BS503" s="52"/>
      <c r="BT503" s="52"/>
      <c r="BU503" s="52"/>
      <c r="BV503" s="52"/>
      <c r="BW503" s="52"/>
      <c r="BX503" s="52"/>
      <c r="BY503" s="52"/>
      <c r="BZ503" s="52"/>
      <c r="CA503" s="52"/>
      <c r="CB503" s="52"/>
      <c r="CC503" s="52"/>
      <c r="CD503" s="52"/>
      <c r="CE503" s="52"/>
      <c r="CF503" s="52"/>
      <c r="CG503" s="52"/>
      <c r="CH503" s="52"/>
      <c r="CI503" s="52"/>
      <c r="CJ503" s="52"/>
      <c r="CK503" s="52"/>
      <c r="CL503" s="52"/>
      <c r="CM503" s="52"/>
      <c r="CN503" s="52"/>
      <c r="CO503" s="52"/>
      <c r="CP503" s="52"/>
      <c r="CQ503" s="52"/>
      <c r="CR503" s="52"/>
      <c r="CS503" s="52"/>
      <c r="CT503" s="52"/>
      <c r="CU503" s="52"/>
      <c r="CV503" s="52"/>
      <c r="CW503" s="52"/>
      <c r="CX503" s="52"/>
      <c r="CY503" s="52"/>
      <c r="CZ503" s="52"/>
      <c r="DA503" s="52"/>
      <c r="DB503" s="52"/>
      <c r="DC503" s="52"/>
      <c r="DD503" s="52"/>
      <c r="DE503" s="52"/>
      <c r="DF503" s="52"/>
      <c r="DG503" s="52"/>
      <c r="DH503" s="52"/>
      <c r="DI503" s="52"/>
      <c r="DJ503" s="52"/>
      <c r="DK503" s="52"/>
      <c r="DL503" s="52"/>
      <c r="DM503" s="52"/>
      <c r="DN503" s="52"/>
      <c r="DO503" s="52"/>
      <c r="DP503" s="52"/>
      <c r="DQ503" s="52"/>
      <c r="DR503" s="52"/>
      <c r="DS503" s="52"/>
      <c r="DT503" s="52"/>
      <c r="DU503" s="52"/>
      <c r="DV503" s="52"/>
      <c r="DW503" s="52"/>
      <c r="DX503" s="52"/>
      <c r="DY503" s="52"/>
      <c r="DZ503" s="52"/>
      <c r="EA503" s="52"/>
      <c r="EB503" s="52"/>
      <c r="EC503" s="52"/>
      <c r="ED503" s="52"/>
      <c r="EE503" s="52"/>
      <c r="EF503" s="52"/>
      <c r="EG503" s="52"/>
      <c r="EH503" s="52"/>
      <c r="EI503" s="52"/>
      <c r="EJ503" s="52"/>
      <c r="EK503" s="52"/>
      <c r="EL503" s="52"/>
      <c r="EM503" s="52"/>
      <c r="EN503" s="52"/>
      <c r="EO503" s="52"/>
      <c r="EP503" s="52"/>
      <c r="EQ503" s="52"/>
      <c r="ER503" s="52"/>
      <c r="ES503" s="52"/>
      <c r="ET503" s="52"/>
      <c r="EU503" s="52"/>
      <c r="EV503" s="52"/>
      <c r="EW503" s="52"/>
      <c r="EX503" s="52"/>
      <c r="EY503" s="52"/>
      <c r="EZ503" s="52"/>
      <c r="FA503" s="52"/>
      <c r="FB503" s="52"/>
      <c r="FC503" s="52"/>
      <c r="FD503" s="52"/>
      <c r="FE503" s="52"/>
      <c r="FF503" s="52"/>
      <c r="FG503" s="52"/>
      <c r="FH503" s="52"/>
      <c r="FI503" s="52"/>
      <c r="FJ503" s="52"/>
      <c r="FK503" s="52"/>
      <c r="FL503" s="52"/>
      <c r="FM503" s="52"/>
      <c r="FN503" s="52"/>
      <c r="FO503" s="52"/>
      <c r="FP503" s="52"/>
      <c r="FQ503" s="52"/>
      <c r="FR503" s="52"/>
      <c r="FS503" s="52"/>
      <c r="FT503" s="52"/>
      <c r="FU503" s="52"/>
      <c r="FV503" s="52"/>
      <c r="FW503" s="52"/>
      <c r="FX503" s="52"/>
      <c r="FY503" s="52"/>
      <c r="FZ503" s="52"/>
      <c r="GA503" s="52"/>
      <c r="GB503" s="52"/>
      <c r="GC503" s="52"/>
      <c r="GD503" s="52"/>
      <c r="GE503" s="52"/>
      <c r="GF503" s="52"/>
      <c r="GG503" s="52"/>
      <c r="GH503" s="52"/>
      <c r="GI503" s="52"/>
      <c r="GJ503" s="52"/>
      <c r="GK503" s="52"/>
      <c r="GL503" s="52"/>
      <c r="GM503" s="52"/>
      <c r="GN503" s="52"/>
      <c r="GO503" s="52"/>
      <c r="GP503" s="52"/>
      <c r="GQ503" s="52"/>
      <c r="GR503" s="52"/>
      <c r="GS503" s="52"/>
      <c r="GT503" s="52"/>
      <c r="GU503" s="52"/>
      <c r="GV503" s="52"/>
      <c r="GW503" s="52"/>
      <c r="GX503" s="52"/>
      <c r="GY503" s="52"/>
      <c r="GZ503" s="52"/>
      <c r="HA503" s="52"/>
      <c r="HB503" s="52"/>
      <c r="HC503" s="52"/>
      <c r="HD503" s="52"/>
      <c r="HE503" s="52"/>
      <c r="HF503" s="52"/>
      <c r="HG503" s="52"/>
      <c r="HH503" s="52"/>
      <c r="HI503" s="52"/>
      <c r="HJ503" s="52"/>
      <c r="HK503" s="52"/>
      <c r="HL503" s="52"/>
      <c r="HM503" s="52"/>
      <c r="HN503" s="52"/>
      <c r="HO503" s="52"/>
      <c r="HP503" s="52"/>
      <c r="HQ503" s="52"/>
      <c r="HR503" s="52"/>
      <c r="HS503" s="52"/>
      <c r="HT503" s="52"/>
      <c r="HU503" s="52"/>
      <c r="HV503" s="52"/>
      <c r="HW503" s="52"/>
      <c r="HX503" s="52"/>
      <c r="HY503" s="52"/>
      <c r="HZ503" s="52"/>
      <c r="IA503" s="52"/>
      <c r="IB503" s="52"/>
      <c r="IC503" s="52"/>
      <c r="ID503" s="52"/>
      <c r="IE503" s="52"/>
      <c r="IF503" s="52"/>
      <c r="IG503" s="52"/>
      <c r="IH503" s="52"/>
      <c r="II503" s="52"/>
      <c r="IJ503" s="52"/>
      <c r="IK503" s="52"/>
      <c r="IL503" s="52"/>
      <c r="IM503" s="52"/>
      <c r="IN503" s="52"/>
      <c r="IO503" s="52"/>
      <c r="IP503" s="52"/>
      <c r="IQ503" s="52"/>
      <c r="IR503" s="52"/>
      <c r="IS503" s="52"/>
      <c r="IT503" s="52"/>
      <c r="IU503" s="52"/>
      <c r="IV503" s="52"/>
      <c r="IW503" s="52"/>
      <c r="IX503" s="52"/>
    </row>
    <row r="504" spans="1:258" s="38" customFormat="1">
      <c r="A504" s="33" t="s">
        <v>388</v>
      </c>
      <c r="B504" s="38" t="s">
        <v>4004</v>
      </c>
      <c r="C504" s="33" t="s">
        <v>12</v>
      </c>
      <c r="D504" s="34" t="s">
        <v>587</v>
      </c>
      <c r="E504" s="15" t="s">
        <v>580</v>
      </c>
      <c r="F504" s="33" t="s">
        <v>196</v>
      </c>
      <c r="G504" s="34" t="s">
        <v>185</v>
      </c>
      <c r="H504" s="34" t="s">
        <v>581</v>
      </c>
      <c r="I504" s="35">
        <v>119800</v>
      </c>
      <c r="J504" s="35">
        <v>14975</v>
      </c>
      <c r="K504" s="93">
        <v>104825</v>
      </c>
      <c r="L504" s="35"/>
      <c r="M504" s="36"/>
      <c r="N504" s="78"/>
      <c r="O504" s="36"/>
      <c r="P504" s="36"/>
      <c r="Q504" s="58"/>
      <c r="R504" s="36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  <c r="BK504" s="52"/>
      <c r="BL504" s="52"/>
      <c r="BM504" s="52"/>
      <c r="BN504" s="52"/>
      <c r="BO504" s="52"/>
      <c r="BP504" s="52"/>
      <c r="BQ504" s="52"/>
      <c r="BR504" s="52"/>
      <c r="BS504" s="52"/>
      <c r="BT504" s="52"/>
      <c r="BU504" s="52"/>
      <c r="BV504" s="52"/>
      <c r="BW504" s="52"/>
      <c r="BX504" s="52"/>
      <c r="BY504" s="52"/>
      <c r="BZ504" s="52"/>
      <c r="CA504" s="52"/>
      <c r="CB504" s="52"/>
      <c r="CC504" s="52"/>
      <c r="CD504" s="52"/>
      <c r="CE504" s="52"/>
      <c r="CF504" s="52"/>
      <c r="CG504" s="52"/>
      <c r="CH504" s="52"/>
      <c r="CI504" s="52"/>
      <c r="CJ504" s="52"/>
      <c r="CK504" s="52"/>
      <c r="CL504" s="52"/>
      <c r="CM504" s="52"/>
      <c r="CN504" s="52"/>
      <c r="CO504" s="52"/>
      <c r="CP504" s="52"/>
      <c r="CQ504" s="52"/>
      <c r="CR504" s="52"/>
      <c r="CS504" s="52"/>
      <c r="CT504" s="52"/>
      <c r="CU504" s="52"/>
      <c r="CV504" s="52"/>
      <c r="CW504" s="52"/>
      <c r="CX504" s="52"/>
      <c r="CY504" s="52"/>
      <c r="CZ504" s="52"/>
      <c r="DA504" s="52"/>
      <c r="DB504" s="52"/>
      <c r="DC504" s="52"/>
      <c r="DD504" s="52"/>
      <c r="DE504" s="52"/>
      <c r="DF504" s="52"/>
      <c r="DG504" s="52"/>
      <c r="DH504" s="52"/>
      <c r="DI504" s="52"/>
      <c r="DJ504" s="52"/>
      <c r="DK504" s="52"/>
      <c r="DL504" s="52"/>
      <c r="DM504" s="52"/>
      <c r="DN504" s="52"/>
      <c r="DO504" s="52"/>
      <c r="DP504" s="52"/>
      <c r="DQ504" s="52"/>
      <c r="DR504" s="52"/>
      <c r="DS504" s="52"/>
      <c r="DT504" s="52"/>
      <c r="DU504" s="52"/>
      <c r="DV504" s="52"/>
      <c r="DW504" s="52"/>
      <c r="DX504" s="52"/>
      <c r="DY504" s="52"/>
      <c r="DZ504" s="52"/>
      <c r="EA504" s="52"/>
      <c r="EB504" s="52"/>
      <c r="EC504" s="52"/>
      <c r="ED504" s="52"/>
      <c r="EE504" s="52"/>
      <c r="EF504" s="52"/>
      <c r="EG504" s="52"/>
      <c r="EH504" s="52"/>
      <c r="EI504" s="52"/>
      <c r="EJ504" s="52"/>
      <c r="EK504" s="52"/>
      <c r="EL504" s="52"/>
      <c r="EM504" s="52"/>
      <c r="EN504" s="52"/>
      <c r="EO504" s="52"/>
      <c r="EP504" s="52"/>
      <c r="EQ504" s="52"/>
      <c r="ER504" s="52"/>
      <c r="ES504" s="52"/>
      <c r="ET504" s="52"/>
      <c r="EU504" s="52"/>
      <c r="EV504" s="52"/>
      <c r="EW504" s="52"/>
      <c r="EX504" s="52"/>
      <c r="EY504" s="52"/>
      <c r="EZ504" s="52"/>
      <c r="FA504" s="52"/>
      <c r="FB504" s="52"/>
      <c r="FC504" s="52"/>
      <c r="FD504" s="52"/>
      <c r="FE504" s="52"/>
      <c r="FF504" s="52"/>
      <c r="FG504" s="52"/>
      <c r="FH504" s="52"/>
      <c r="FI504" s="52"/>
      <c r="FJ504" s="52"/>
      <c r="FK504" s="52"/>
      <c r="FL504" s="52"/>
      <c r="FM504" s="52"/>
      <c r="FN504" s="52"/>
      <c r="FO504" s="52"/>
      <c r="FP504" s="52"/>
      <c r="FQ504" s="52"/>
      <c r="FR504" s="52"/>
      <c r="FS504" s="52"/>
      <c r="FT504" s="52"/>
      <c r="FU504" s="52"/>
      <c r="FV504" s="52"/>
      <c r="FW504" s="52"/>
      <c r="FX504" s="52"/>
      <c r="FY504" s="52"/>
      <c r="FZ504" s="52"/>
      <c r="GA504" s="52"/>
      <c r="GB504" s="52"/>
      <c r="GC504" s="52"/>
      <c r="GD504" s="52"/>
      <c r="GE504" s="52"/>
      <c r="GF504" s="52"/>
      <c r="GG504" s="52"/>
      <c r="GH504" s="52"/>
      <c r="GI504" s="52"/>
      <c r="GJ504" s="52"/>
      <c r="GK504" s="52"/>
      <c r="GL504" s="52"/>
      <c r="GM504" s="52"/>
      <c r="GN504" s="52"/>
      <c r="GO504" s="52"/>
      <c r="GP504" s="52"/>
      <c r="GQ504" s="52"/>
      <c r="GR504" s="52"/>
      <c r="GS504" s="52"/>
      <c r="GT504" s="52"/>
      <c r="GU504" s="52"/>
      <c r="GV504" s="52"/>
      <c r="GW504" s="52"/>
      <c r="GX504" s="52"/>
      <c r="GY504" s="52"/>
      <c r="GZ504" s="52"/>
      <c r="HA504" s="52"/>
      <c r="HB504" s="52"/>
      <c r="HC504" s="52"/>
      <c r="HD504" s="52"/>
      <c r="HE504" s="52"/>
      <c r="HF504" s="52"/>
      <c r="HG504" s="52"/>
      <c r="HH504" s="52"/>
      <c r="HI504" s="52"/>
      <c r="HJ504" s="52"/>
      <c r="HK504" s="52"/>
      <c r="HL504" s="52"/>
      <c r="HM504" s="52"/>
      <c r="HN504" s="52"/>
      <c r="HO504" s="52"/>
      <c r="HP504" s="52"/>
      <c r="HQ504" s="52"/>
      <c r="HR504" s="52"/>
      <c r="HS504" s="52"/>
      <c r="HT504" s="52"/>
      <c r="HU504" s="52"/>
      <c r="HV504" s="52"/>
      <c r="HW504" s="52"/>
      <c r="HX504" s="52"/>
      <c r="HY504" s="52"/>
      <c r="HZ504" s="52"/>
      <c r="IA504" s="52"/>
      <c r="IB504" s="52"/>
      <c r="IC504" s="52"/>
      <c r="ID504" s="52"/>
      <c r="IE504" s="52"/>
      <c r="IF504" s="52"/>
      <c r="IG504" s="52"/>
      <c r="IH504" s="52"/>
      <c r="II504" s="52"/>
      <c r="IJ504" s="52"/>
      <c r="IK504" s="52"/>
      <c r="IL504" s="52"/>
      <c r="IM504" s="52"/>
      <c r="IN504" s="52"/>
      <c r="IO504" s="52"/>
      <c r="IP504" s="52"/>
      <c r="IQ504" s="52"/>
      <c r="IR504" s="52"/>
      <c r="IS504" s="52"/>
      <c r="IT504" s="52"/>
    </row>
    <row r="505" spans="1:258" s="38" customFormat="1">
      <c r="A505" s="33" t="s">
        <v>388</v>
      </c>
      <c r="B505" s="38" t="s">
        <v>4004</v>
      </c>
      <c r="C505" s="33" t="s">
        <v>13</v>
      </c>
      <c r="D505" s="34" t="s">
        <v>588</v>
      </c>
      <c r="E505" s="15" t="s">
        <v>589</v>
      </c>
      <c r="F505" s="33" t="s">
        <v>590</v>
      </c>
      <c r="G505" s="34" t="s">
        <v>591</v>
      </c>
      <c r="H505" s="34" t="s">
        <v>592</v>
      </c>
      <c r="I505" s="35">
        <v>142981.63749999998</v>
      </c>
      <c r="J505" s="35">
        <v>28596.327499999985</v>
      </c>
      <c r="K505" s="93">
        <v>114385.31</v>
      </c>
      <c r="L505" s="35"/>
      <c r="M505" s="80"/>
      <c r="N505" s="78"/>
      <c r="O505" s="36"/>
      <c r="P505" s="36"/>
      <c r="Q505" s="58"/>
      <c r="R505" s="36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  <c r="BH505" s="52"/>
      <c r="BI505" s="52"/>
      <c r="BJ505" s="52"/>
      <c r="BK505" s="52"/>
      <c r="BL505" s="52"/>
      <c r="BM505" s="52"/>
      <c r="BN505" s="52"/>
      <c r="BO505" s="52"/>
      <c r="BP505" s="52"/>
      <c r="BQ505" s="52"/>
      <c r="BR505" s="52"/>
      <c r="BS505" s="52"/>
      <c r="BT505" s="52"/>
      <c r="BU505" s="52"/>
      <c r="BV505" s="52"/>
      <c r="BW505" s="52"/>
      <c r="BX505" s="52"/>
      <c r="BY505" s="52"/>
      <c r="BZ505" s="52"/>
      <c r="CA505" s="52"/>
      <c r="CB505" s="52"/>
      <c r="CC505" s="52"/>
      <c r="CD505" s="52"/>
      <c r="CE505" s="52"/>
      <c r="CF505" s="52"/>
      <c r="CG505" s="52"/>
      <c r="CH505" s="52"/>
      <c r="CI505" s="52"/>
      <c r="CJ505" s="52"/>
      <c r="CK505" s="52"/>
      <c r="CL505" s="52"/>
      <c r="CM505" s="52"/>
      <c r="CN505" s="52"/>
      <c r="CO505" s="52"/>
      <c r="CP505" s="52"/>
      <c r="CQ505" s="52"/>
      <c r="CR505" s="52"/>
      <c r="CS505" s="52"/>
      <c r="CT505" s="52"/>
      <c r="CU505" s="52"/>
      <c r="CV505" s="52"/>
      <c r="CW505" s="52"/>
      <c r="CX505" s="52"/>
      <c r="CY505" s="52"/>
      <c r="CZ505" s="52"/>
      <c r="DA505" s="52"/>
      <c r="DB505" s="52"/>
      <c r="DC505" s="52"/>
      <c r="DD505" s="52"/>
      <c r="DE505" s="52"/>
      <c r="DF505" s="52"/>
      <c r="DG505" s="52"/>
      <c r="DH505" s="52"/>
      <c r="DI505" s="52"/>
      <c r="DJ505" s="52"/>
      <c r="DK505" s="52"/>
      <c r="DL505" s="52"/>
      <c r="DM505" s="52"/>
      <c r="DN505" s="52"/>
      <c r="DO505" s="52"/>
      <c r="DP505" s="52"/>
      <c r="DQ505" s="52"/>
      <c r="DR505" s="52"/>
      <c r="DS505" s="52"/>
      <c r="DT505" s="52"/>
      <c r="DU505" s="52"/>
      <c r="DV505" s="52"/>
      <c r="DW505" s="52"/>
      <c r="DX505" s="52"/>
      <c r="DY505" s="52"/>
      <c r="DZ505" s="52"/>
      <c r="EA505" s="52"/>
      <c r="EB505" s="52"/>
      <c r="EC505" s="52"/>
      <c r="ED505" s="52"/>
      <c r="EE505" s="52"/>
      <c r="EF505" s="52"/>
      <c r="EG505" s="52"/>
      <c r="EH505" s="52"/>
      <c r="EI505" s="52"/>
      <c r="EJ505" s="52"/>
      <c r="EK505" s="52"/>
      <c r="EL505" s="52"/>
      <c r="EM505" s="52"/>
      <c r="EN505" s="52"/>
      <c r="EO505" s="52"/>
      <c r="EP505" s="52"/>
      <c r="EQ505" s="52"/>
      <c r="ER505" s="52"/>
      <c r="ES505" s="52"/>
      <c r="ET505" s="52"/>
      <c r="EU505" s="52"/>
      <c r="EV505" s="52"/>
      <c r="EW505" s="52"/>
      <c r="EX505" s="52"/>
      <c r="EY505" s="52"/>
      <c r="EZ505" s="52"/>
      <c r="FA505" s="52"/>
      <c r="FB505" s="52"/>
      <c r="FC505" s="52"/>
      <c r="FD505" s="52"/>
      <c r="FE505" s="52"/>
      <c r="FF505" s="52"/>
      <c r="FG505" s="52"/>
      <c r="FH505" s="52"/>
      <c r="FI505" s="52"/>
      <c r="FJ505" s="52"/>
      <c r="FK505" s="52"/>
      <c r="FL505" s="52"/>
      <c r="FM505" s="52"/>
      <c r="FN505" s="52"/>
      <c r="FO505" s="52"/>
      <c r="FP505" s="52"/>
      <c r="FQ505" s="52"/>
      <c r="FR505" s="52"/>
      <c r="FS505" s="52"/>
      <c r="FT505" s="52"/>
      <c r="FU505" s="52"/>
      <c r="FV505" s="52"/>
      <c r="FW505" s="52"/>
      <c r="FX505" s="52"/>
      <c r="FY505" s="52"/>
      <c r="FZ505" s="52"/>
      <c r="GA505" s="52"/>
      <c r="GB505" s="52"/>
      <c r="GC505" s="52"/>
      <c r="GD505" s="52"/>
      <c r="GE505" s="52"/>
      <c r="GF505" s="52"/>
      <c r="GG505" s="52"/>
      <c r="GH505" s="52"/>
      <c r="GI505" s="52"/>
      <c r="GJ505" s="52"/>
      <c r="GK505" s="52"/>
      <c r="GL505" s="52"/>
      <c r="GM505" s="52"/>
      <c r="GN505" s="52"/>
      <c r="GO505" s="52"/>
      <c r="GP505" s="52"/>
      <c r="GQ505" s="52"/>
      <c r="GR505" s="52"/>
      <c r="GS505" s="52"/>
      <c r="GT505" s="52"/>
      <c r="GU505" s="52"/>
      <c r="GV505" s="52"/>
      <c r="GW505" s="52"/>
      <c r="GX505" s="52"/>
      <c r="GY505" s="52"/>
      <c r="GZ505" s="52"/>
      <c r="HA505" s="52"/>
      <c r="HB505" s="52"/>
      <c r="HC505" s="52"/>
      <c r="HD505" s="52"/>
      <c r="HE505" s="52"/>
      <c r="HF505" s="52"/>
      <c r="HG505" s="52"/>
      <c r="HH505" s="52"/>
      <c r="HI505" s="52"/>
      <c r="HJ505" s="52"/>
      <c r="HK505" s="52"/>
      <c r="HL505" s="52"/>
      <c r="HM505" s="52"/>
      <c r="HN505" s="52"/>
      <c r="HO505" s="52"/>
      <c r="HP505" s="52"/>
      <c r="HQ505" s="52"/>
      <c r="HR505" s="52"/>
      <c r="HS505" s="52"/>
      <c r="HT505" s="52"/>
      <c r="HU505" s="52"/>
      <c r="HV505" s="52"/>
      <c r="HW505" s="52"/>
      <c r="HX505" s="52"/>
      <c r="HY505" s="52"/>
      <c r="HZ505" s="52"/>
      <c r="IA505" s="52"/>
      <c r="IB505" s="52"/>
      <c r="IC505" s="52"/>
      <c r="ID505" s="52"/>
      <c r="IE505" s="52"/>
      <c r="IF505" s="52"/>
      <c r="IG505" s="52"/>
      <c r="IH505" s="52"/>
      <c r="II505" s="52"/>
      <c r="IJ505" s="52"/>
      <c r="IK505" s="52"/>
      <c r="IL505" s="52"/>
      <c r="IM505" s="52"/>
      <c r="IN505" s="52"/>
      <c r="IO505" s="52"/>
      <c r="IP505" s="52"/>
      <c r="IQ505" s="52"/>
      <c r="IR505" s="52"/>
      <c r="IS505" s="52"/>
      <c r="IT505" s="52"/>
    </row>
    <row r="506" spans="1:258" s="38" customFormat="1">
      <c r="A506" s="33" t="s">
        <v>388</v>
      </c>
      <c r="B506" s="38" t="s">
        <v>4004</v>
      </c>
      <c r="C506" s="33" t="s">
        <v>16</v>
      </c>
      <c r="D506" s="34" t="s">
        <v>593</v>
      </c>
      <c r="E506" s="15" t="s">
        <v>589</v>
      </c>
      <c r="F506" s="33" t="s">
        <v>43</v>
      </c>
      <c r="G506" s="34" t="s">
        <v>335</v>
      </c>
      <c r="H506" s="34" t="s">
        <v>592</v>
      </c>
      <c r="I506" s="35">
        <v>210994.2285714286</v>
      </c>
      <c r="J506" s="35">
        <v>26374.278571428575</v>
      </c>
      <c r="K506" s="93">
        <v>184619.95</v>
      </c>
      <c r="L506" s="35"/>
      <c r="M506" s="80"/>
      <c r="N506" s="78"/>
      <c r="O506" s="36"/>
      <c r="P506" s="36"/>
      <c r="Q506" s="36"/>
      <c r="R506" s="36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  <c r="BJ506" s="52"/>
      <c r="BK506" s="52"/>
      <c r="BL506" s="52"/>
      <c r="BM506" s="52"/>
      <c r="BN506" s="52"/>
      <c r="BO506" s="52"/>
      <c r="BP506" s="52"/>
      <c r="BQ506" s="52"/>
      <c r="BR506" s="52"/>
      <c r="BS506" s="52"/>
      <c r="BT506" s="52"/>
      <c r="BU506" s="52"/>
      <c r="BV506" s="52"/>
      <c r="BW506" s="52"/>
      <c r="BX506" s="52"/>
      <c r="BY506" s="52"/>
      <c r="BZ506" s="52"/>
      <c r="CA506" s="52"/>
      <c r="CB506" s="52"/>
      <c r="CC506" s="52"/>
      <c r="CD506" s="52"/>
      <c r="CE506" s="52"/>
      <c r="CF506" s="52"/>
      <c r="CG506" s="52"/>
      <c r="CH506" s="52"/>
      <c r="CI506" s="52"/>
      <c r="CJ506" s="52"/>
      <c r="CK506" s="52"/>
      <c r="CL506" s="52"/>
      <c r="CM506" s="52"/>
      <c r="CN506" s="52"/>
      <c r="CO506" s="52"/>
      <c r="CP506" s="52"/>
      <c r="CQ506" s="52"/>
      <c r="CR506" s="52"/>
      <c r="CS506" s="52"/>
      <c r="CT506" s="52"/>
      <c r="CU506" s="52"/>
      <c r="CV506" s="52"/>
      <c r="CW506" s="52"/>
      <c r="CX506" s="52"/>
      <c r="CY506" s="52"/>
      <c r="CZ506" s="52"/>
      <c r="DA506" s="52"/>
      <c r="DB506" s="52"/>
      <c r="DC506" s="52"/>
      <c r="DD506" s="52"/>
      <c r="DE506" s="52"/>
      <c r="DF506" s="52"/>
      <c r="DG506" s="52"/>
      <c r="DH506" s="52"/>
      <c r="DI506" s="52"/>
      <c r="DJ506" s="52"/>
      <c r="DK506" s="52"/>
      <c r="DL506" s="52"/>
      <c r="DM506" s="52"/>
      <c r="DN506" s="52"/>
      <c r="DO506" s="52"/>
      <c r="DP506" s="52"/>
      <c r="DQ506" s="52"/>
      <c r="DR506" s="52"/>
      <c r="DS506" s="52"/>
      <c r="DT506" s="52"/>
      <c r="DU506" s="52"/>
      <c r="DV506" s="52"/>
      <c r="DW506" s="52"/>
      <c r="DX506" s="52"/>
      <c r="DY506" s="52"/>
      <c r="DZ506" s="52"/>
      <c r="EA506" s="52"/>
      <c r="EB506" s="52"/>
      <c r="EC506" s="52"/>
      <c r="ED506" s="52"/>
      <c r="EE506" s="52"/>
      <c r="EF506" s="52"/>
      <c r="EG506" s="52"/>
      <c r="EH506" s="52"/>
      <c r="EI506" s="52"/>
      <c r="EJ506" s="52"/>
      <c r="EK506" s="52"/>
      <c r="EL506" s="52"/>
      <c r="EM506" s="52"/>
      <c r="EN506" s="52"/>
      <c r="EO506" s="52"/>
      <c r="EP506" s="52"/>
      <c r="EQ506" s="52"/>
      <c r="ER506" s="52"/>
      <c r="ES506" s="52"/>
      <c r="ET506" s="52"/>
      <c r="EU506" s="52"/>
      <c r="EV506" s="52"/>
      <c r="EW506" s="52"/>
      <c r="EX506" s="52"/>
      <c r="EY506" s="52"/>
      <c r="EZ506" s="52"/>
      <c r="FA506" s="52"/>
      <c r="FB506" s="52"/>
      <c r="FC506" s="52"/>
      <c r="FD506" s="52"/>
      <c r="FE506" s="52"/>
      <c r="FF506" s="52"/>
      <c r="FG506" s="52"/>
      <c r="FH506" s="52"/>
      <c r="FI506" s="52"/>
      <c r="FJ506" s="52"/>
      <c r="FK506" s="52"/>
      <c r="FL506" s="52"/>
      <c r="FM506" s="52"/>
      <c r="FN506" s="52"/>
      <c r="FO506" s="52"/>
      <c r="FP506" s="52"/>
      <c r="FQ506" s="52"/>
      <c r="FR506" s="52"/>
      <c r="FS506" s="52"/>
      <c r="FT506" s="52"/>
      <c r="FU506" s="52"/>
      <c r="FV506" s="52"/>
      <c r="FW506" s="52"/>
      <c r="FX506" s="52"/>
      <c r="FY506" s="52"/>
      <c r="FZ506" s="52"/>
      <c r="GA506" s="52"/>
      <c r="GB506" s="52"/>
      <c r="GC506" s="52"/>
      <c r="GD506" s="52"/>
      <c r="GE506" s="52"/>
      <c r="GF506" s="52"/>
      <c r="GG506" s="52"/>
      <c r="GH506" s="52"/>
      <c r="GI506" s="52"/>
      <c r="GJ506" s="52"/>
      <c r="GK506" s="52"/>
      <c r="GL506" s="52"/>
      <c r="GM506" s="52"/>
      <c r="GN506" s="52"/>
      <c r="GO506" s="52"/>
      <c r="GP506" s="52"/>
      <c r="GQ506" s="52"/>
      <c r="GR506" s="52"/>
      <c r="GS506" s="52"/>
      <c r="GT506" s="52"/>
      <c r="GU506" s="52"/>
      <c r="GV506" s="52"/>
      <c r="GW506" s="52"/>
      <c r="GX506" s="52"/>
      <c r="GY506" s="52"/>
      <c r="GZ506" s="52"/>
      <c r="HA506" s="52"/>
      <c r="HB506" s="52"/>
      <c r="HC506" s="52"/>
      <c r="HD506" s="52"/>
      <c r="HE506" s="52"/>
      <c r="HF506" s="52"/>
      <c r="HG506" s="52"/>
      <c r="HH506" s="52"/>
      <c r="HI506" s="52"/>
      <c r="HJ506" s="52"/>
      <c r="HK506" s="52"/>
      <c r="HL506" s="52"/>
      <c r="HM506" s="52"/>
      <c r="HN506" s="52"/>
      <c r="HO506" s="52"/>
      <c r="HP506" s="52"/>
      <c r="HQ506" s="52"/>
      <c r="HR506" s="52"/>
      <c r="HS506" s="52"/>
      <c r="HT506" s="52"/>
      <c r="HU506" s="52"/>
      <c r="HV506" s="52"/>
      <c r="HW506" s="52"/>
      <c r="HX506" s="52"/>
      <c r="HY506" s="52"/>
      <c r="HZ506" s="52"/>
      <c r="IA506" s="52"/>
      <c r="IB506" s="52"/>
      <c r="IC506" s="52"/>
      <c r="ID506" s="52"/>
      <c r="IE506" s="52"/>
      <c r="IF506" s="52"/>
      <c r="IG506" s="52"/>
      <c r="IH506" s="52"/>
      <c r="II506" s="52"/>
      <c r="IJ506" s="52"/>
      <c r="IK506" s="52"/>
      <c r="IL506" s="52"/>
      <c r="IM506" s="52"/>
      <c r="IN506" s="52"/>
      <c r="IO506" s="52"/>
      <c r="IP506" s="52"/>
      <c r="IQ506" s="52"/>
      <c r="IR506" s="52"/>
      <c r="IS506" s="52"/>
      <c r="IT506" s="52"/>
    </row>
    <row r="507" spans="1:258" s="38" customFormat="1">
      <c r="A507" s="33" t="s">
        <v>388</v>
      </c>
      <c r="B507" s="38" t="s">
        <v>4004</v>
      </c>
      <c r="C507" s="33" t="s">
        <v>16</v>
      </c>
      <c r="D507" s="34" t="s">
        <v>594</v>
      </c>
      <c r="E507" s="15" t="s">
        <v>589</v>
      </c>
      <c r="F507" s="33" t="s">
        <v>595</v>
      </c>
      <c r="G507" s="34" t="s">
        <v>596</v>
      </c>
      <c r="H507" s="34" t="s">
        <v>592</v>
      </c>
      <c r="I507" s="35">
        <v>409628.76</v>
      </c>
      <c r="J507" s="35">
        <v>51203.595000000001</v>
      </c>
      <c r="K507" s="93">
        <v>358425.16500000004</v>
      </c>
      <c r="L507" s="35"/>
      <c r="M507" s="80"/>
      <c r="N507" s="78"/>
      <c r="O507" s="36"/>
      <c r="P507" s="36"/>
      <c r="Q507" s="36"/>
      <c r="R507" s="36"/>
      <c r="T507" s="52"/>
    </row>
    <row r="508" spans="1:258" s="38" customFormat="1">
      <c r="A508" s="38" t="s">
        <v>3278</v>
      </c>
      <c r="B508" s="38" t="s">
        <v>3279</v>
      </c>
      <c r="C508" s="51" t="s">
        <v>14</v>
      </c>
      <c r="D508" s="38" t="s">
        <v>3280</v>
      </c>
      <c r="E508" s="38" t="s">
        <v>3281</v>
      </c>
      <c r="F508" s="38" t="s">
        <v>2768</v>
      </c>
      <c r="G508" s="38" t="s">
        <v>3282</v>
      </c>
      <c r="H508" s="38" t="s">
        <v>3283</v>
      </c>
      <c r="I508" s="4">
        <v>577500</v>
      </c>
      <c r="J508" s="4">
        <v>72187.5</v>
      </c>
      <c r="K508" s="99">
        <v>505312.5</v>
      </c>
      <c r="L508" s="4"/>
      <c r="M508" s="4"/>
      <c r="N508" s="4"/>
      <c r="O508" s="4"/>
      <c r="P508" s="4"/>
      <c r="Q508" s="4"/>
      <c r="R508" s="4"/>
    </row>
    <row r="509" spans="1:258" s="38" customFormat="1">
      <c r="A509" s="38" t="s">
        <v>3278</v>
      </c>
      <c r="B509" s="38" t="s">
        <v>3279</v>
      </c>
      <c r="C509" s="51" t="s">
        <v>14</v>
      </c>
      <c r="D509" s="38" t="s">
        <v>3284</v>
      </c>
      <c r="E509" s="38" t="s">
        <v>3285</v>
      </c>
      <c r="F509" s="38" t="s">
        <v>1918</v>
      </c>
      <c r="G509" s="38" t="s">
        <v>3286</v>
      </c>
      <c r="H509" s="38" t="s">
        <v>3287</v>
      </c>
      <c r="I509" s="4">
        <v>396000</v>
      </c>
      <c r="J509" s="4">
        <v>49500</v>
      </c>
      <c r="K509" s="99">
        <v>346500</v>
      </c>
      <c r="L509" s="4"/>
      <c r="M509" s="4"/>
      <c r="N509" s="4"/>
      <c r="O509" s="4"/>
      <c r="P509" s="4"/>
      <c r="Q509" s="4"/>
      <c r="R509" s="4"/>
    </row>
    <row r="510" spans="1:258" s="38" customFormat="1">
      <c r="A510" s="51" t="s">
        <v>3278</v>
      </c>
      <c r="B510" s="38" t="s">
        <v>3279</v>
      </c>
      <c r="C510" s="51" t="s">
        <v>14</v>
      </c>
      <c r="D510" s="38" t="s">
        <v>3931</v>
      </c>
      <c r="E510" s="38" t="s">
        <v>3932</v>
      </c>
      <c r="F510" s="38" t="s">
        <v>1918</v>
      </c>
      <c r="G510" s="38" t="s">
        <v>3286</v>
      </c>
      <c r="H510" s="38" t="s">
        <v>3933</v>
      </c>
      <c r="I510" s="4">
        <v>284900</v>
      </c>
      <c r="J510" s="4">
        <v>35612.5</v>
      </c>
      <c r="K510" s="99">
        <v>249287.5</v>
      </c>
      <c r="L510" s="4"/>
      <c r="M510" s="4"/>
      <c r="N510" s="4"/>
      <c r="O510" s="4"/>
      <c r="P510" s="4"/>
      <c r="Q510" s="4"/>
      <c r="R510" s="4"/>
    </row>
    <row r="511" spans="1:258" s="38" customFormat="1">
      <c r="A511" s="33" t="s">
        <v>63</v>
      </c>
      <c r="B511" s="12" t="s">
        <v>64</v>
      </c>
      <c r="C511" s="79">
        <v>40142</v>
      </c>
      <c r="D511" s="34" t="s">
        <v>1166</v>
      </c>
      <c r="E511" s="16" t="s">
        <v>1167</v>
      </c>
      <c r="F511" s="33" t="s">
        <v>21</v>
      </c>
      <c r="G511" s="34" t="s">
        <v>14</v>
      </c>
      <c r="H511" s="34" t="s">
        <v>429</v>
      </c>
      <c r="I511" s="35">
        <f>+K511/0.8</f>
        <v>2718.5</v>
      </c>
      <c r="J511" s="35">
        <f>+I511-K511</f>
        <v>543.69999999999982</v>
      </c>
      <c r="K511" s="98">
        <v>2174.8000000000002</v>
      </c>
      <c r="L511" s="35"/>
      <c r="M511" s="36"/>
      <c r="N511" s="80"/>
      <c r="O511" s="80"/>
      <c r="P511" s="36"/>
      <c r="Q511" s="36"/>
      <c r="R511" s="36"/>
      <c r="S511" s="34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  <c r="BJ511" s="52"/>
      <c r="BK511" s="52"/>
      <c r="BL511" s="52"/>
      <c r="BM511" s="52"/>
      <c r="BN511" s="52"/>
      <c r="BO511" s="52"/>
      <c r="BP511" s="52"/>
      <c r="BQ511" s="52"/>
      <c r="BR511" s="52"/>
      <c r="BS511" s="52"/>
      <c r="BT511" s="52"/>
      <c r="BU511" s="52"/>
      <c r="BV511" s="52"/>
      <c r="BW511" s="52"/>
      <c r="BX511" s="52"/>
      <c r="BY511" s="52"/>
      <c r="BZ511" s="52"/>
      <c r="CA511" s="52"/>
      <c r="CB511" s="52"/>
      <c r="CC511" s="52"/>
      <c r="CD511" s="52"/>
      <c r="CE511" s="52"/>
      <c r="CF511" s="52"/>
      <c r="CG511" s="52"/>
      <c r="CH511" s="52"/>
      <c r="CI511" s="52"/>
      <c r="CJ511" s="52"/>
      <c r="CK511" s="52"/>
      <c r="CL511" s="52"/>
      <c r="CM511" s="52"/>
      <c r="CN511" s="52"/>
      <c r="CO511" s="52"/>
      <c r="CP511" s="52"/>
      <c r="CQ511" s="52"/>
      <c r="CR511" s="52"/>
      <c r="CS511" s="52"/>
      <c r="CT511" s="52"/>
      <c r="CU511" s="52"/>
      <c r="CV511" s="52"/>
      <c r="CW511" s="52"/>
      <c r="CX511" s="52"/>
      <c r="CY511" s="52"/>
      <c r="CZ511" s="52"/>
      <c r="DA511" s="52"/>
      <c r="DB511" s="52"/>
      <c r="DC511" s="52"/>
      <c r="DD511" s="52"/>
      <c r="DE511" s="52"/>
      <c r="DF511" s="52"/>
      <c r="DG511" s="52"/>
      <c r="DH511" s="52"/>
      <c r="DI511" s="52"/>
      <c r="DJ511" s="52"/>
      <c r="DK511" s="52"/>
      <c r="DL511" s="52"/>
      <c r="DM511" s="52"/>
      <c r="DN511" s="52"/>
      <c r="DO511" s="52"/>
      <c r="DP511" s="52"/>
      <c r="DQ511" s="52"/>
      <c r="DR511" s="52"/>
      <c r="DS511" s="52"/>
      <c r="DT511" s="52"/>
      <c r="DU511" s="52"/>
      <c r="DV511" s="52"/>
      <c r="DW511" s="52"/>
      <c r="DX511" s="52"/>
      <c r="DY511" s="52"/>
      <c r="DZ511" s="52"/>
      <c r="EA511" s="52"/>
      <c r="EB511" s="52"/>
      <c r="EC511" s="52"/>
      <c r="ED511" s="52"/>
      <c r="EE511" s="52"/>
      <c r="EF511" s="52"/>
      <c r="EG511" s="52"/>
      <c r="EH511" s="52"/>
      <c r="EI511" s="52"/>
      <c r="EJ511" s="52"/>
      <c r="EK511" s="52"/>
      <c r="EL511" s="52"/>
      <c r="EM511" s="52"/>
      <c r="EN511" s="52"/>
      <c r="EO511" s="52"/>
      <c r="EP511" s="52"/>
      <c r="EQ511" s="52"/>
      <c r="ER511" s="52"/>
      <c r="ES511" s="52"/>
      <c r="ET511" s="52"/>
      <c r="EU511" s="52"/>
      <c r="EV511" s="52"/>
      <c r="EW511" s="52"/>
      <c r="EX511" s="52"/>
      <c r="EY511" s="52"/>
      <c r="EZ511" s="52"/>
      <c r="FA511" s="52"/>
      <c r="FB511" s="52"/>
      <c r="FC511" s="52"/>
      <c r="FD511" s="52"/>
      <c r="FE511" s="52"/>
      <c r="FF511" s="52"/>
      <c r="FG511" s="52"/>
      <c r="FH511" s="52"/>
      <c r="FI511" s="52"/>
      <c r="FJ511" s="52"/>
      <c r="FK511" s="52"/>
      <c r="FL511" s="52"/>
      <c r="FM511" s="52"/>
      <c r="FN511" s="52"/>
      <c r="FO511" s="52"/>
      <c r="FP511" s="52"/>
      <c r="FQ511" s="52"/>
      <c r="FR511" s="52"/>
      <c r="FS511" s="52"/>
      <c r="FT511" s="52"/>
      <c r="FU511" s="52"/>
      <c r="FV511" s="52"/>
      <c r="FW511" s="52"/>
      <c r="FX511" s="52"/>
      <c r="FY511" s="52"/>
      <c r="FZ511" s="52"/>
      <c r="GA511" s="52"/>
      <c r="GB511" s="52"/>
      <c r="GC511" s="52"/>
      <c r="GD511" s="52"/>
      <c r="GE511" s="52"/>
      <c r="GF511" s="52"/>
      <c r="GG511" s="52"/>
      <c r="GH511" s="52"/>
      <c r="GI511" s="52"/>
      <c r="GJ511" s="52"/>
      <c r="GK511" s="52"/>
      <c r="GL511" s="52"/>
      <c r="GM511" s="52"/>
      <c r="GN511" s="52"/>
      <c r="GO511" s="52"/>
      <c r="GP511" s="52"/>
      <c r="GQ511" s="52"/>
      <c r="GR511" s="52"/>
      <c r="GS511" s="52"/>
      <c r="GT511" s="52"/>
      <c r="GU511" s="52"/>
      <c r="GV511" s="52"/>
      <c r="GW511" s="52"/>
      <c r="GX511" s="52"/>
      <c r="GY511" s="52"/>
      <c r="GZ511" s="52"/>
      <c r="HA511" s="52"/>
      <c r="HB511" s="52"/>
      <c r="HC511" s="52"/>
      <c r="HD511" s="52"/>
      <c r="HE511" s="52"/>
      <c r="HF511" s="52"/>
      <c r="HG511" s="52"/>
      <c r="HH511" s="52"/>
      <c r="HI511" s="52"/>
      <c r="HJ511" s="52"/>
      <c r="HK511" s="52"/>
      <c r="HL511" s="52"/>
      <c r="HM511" s="52"/>
      <c r="HN511" s="52"/>
      <c r="HO511" s="52"/>
      <c r="HP511" s="52"/>
      <c r="HQ511" s="52"/>
      <c r="HR511" s="52"/>
      <c r="HS511" s="52"/>
      <c r="HT511" s="52"/>
      <c r="HU511" s="52"/>
      <c r="HV511" s="52"/>
      <c r="HW511" s="52"/>
      <c r="HX511" s="52"/>
      <c r="HY511" s="52"/>
      <c r="HZ511" s="52"/>
      <c r="IA511" s="52"/>
      <c r="IB511" s="52"/>
      <c r="IC511" s="52"/>
      <c r="ID511" s="52"/>
      <c r="IE511" s="52"/>
      <c r="IF511" s="52"/>
      <c r="IG511" s="52"/>
      <c r="IH511" s="52"/>
      <c r="II511" s="52"/>
      <c r="IJ511" s="52"/>
      <c r="IK511" s="52"/>
      <c r="IL511" s="52"/>
      <c r="IM511" s="52"/>
      <c r="IN511" s="52"/>
      <c r="IO511" s="52"/>
      <c r="IP511" s="52"/>
      <c r="IQ511" s="52"/>
      <c r="IR511" s="52"/>
      <c r="IS511" s="52"/>
      <c r="IT511" s="52"/>
      <c r="IU511" s="52"/>
      <c r="IV511" s="52"/>
      <c r="IW511" s="52"/>
      <c r="IX511" s="52"/>
    </row>
    <row r="512" spans="1:258" s="38" customFormat="1">
      <c r="A512" s="12" t="s">
        <v>63</v>
      </c>
      <c r="B512" s="12" t="s">
        <v>64</v>
      </c>
      <c r="C512" s="16" t="s">
        <v>210</v>
      </c>
      <c r="D512" s="12" t="s">
        <v>714</v>
      </c>
      <c r="E512" s="12" t="s">
        <v>715</v>
      </c>
      <c r="F512" s="16" t="s">
        <v>358</v>
      </c>
      <c r="G512" s="16" t="s">
        <v>336</v>
      </c>
      <c r="H512" s="12" t="s">
        <v>716</v>
      </c>
      <c r="I512" s="1">
        <v>176508.79</v>
      </c>
      <c r="J512" s="19">
        <v>35301.758000000002</v>
      </c>
      <c r="K512" s="97">
        <v>141207.03200000001</v>
      </c>
      <c r="L512" s="49"/>
      <c r="M512" s="49"/>
      <c r="N512" s="1"/>
      <c r="O512" s="1"/>
      <c r="P512" s="49"/>
      <c r="Q512" s="1"/>
      <c r="R512" s="1"/>
      <c r="S512" s="49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  <c r="BJ512" s="52"/>
      <c r="BK512" s="52"/>
      <c r="BL512" s="52"/>
      <c r="BM512" s="52"/>
      <c r="BN512" s="52"/>
      <c r="BO512" s="52"/>
      <c r="BP512" s="52"/>
      <c r="BQ512" s="52"/>
      <c r="BR512" s="52"/>
      <c r="BS512" s="52"/>
      <c r="BT512" s="52"/>
      <c r="BU512" s="52"/>
      <c r="BV512" s="52"/>
      <c r="BW512" s="52"/>
      <c r="BX512" s="52"/>
      <c r="BY512" s="52"/>
      <c r="BZ512" s="52"/>
      <c r="CA512" s="52"/>
      <c r="CB512" s="52"/>
      <c r="CC512" s="52"/>
      <c r="CD512" s="52"/>
      <c r="CE512" s="52"/>
      <c r="CF512" s="52"/>
      <c r="CG512" s="52"/>
      <c r="CH512" s="52"/>
      <c r="CI512" s="52"/>
      <c r="CJ512" s="52"/>
      <c r="CK512" s="52"/>
      <c r="CL512" s="52"/>
      <c r="CM512" s="52"/>
      <c r="CN512" s="52"/>
      <c r="CO512" s="52"/>
      <c r="CP512" s="52"/>
      <c r="CQ512" s="52"/>
      <c r="CR512" s="52"/>
      <c r="CS512" s="52"/>
      <c r="CT512" s="52"/>
      <c r="CU512" s="52"/>
      <c r="CV512" s="52"/>
      <c r="CW512" s="52"/>
      <c r="CX512" s="52"/>
      <c r="CY512" s="52"/>
      <c r="CZ512" s="52"/>
      <c r="DA512" s="52"/>
      <c r="DB512" s="52"/>
      <c r="DC512" s="52"/>
      <c r="DD512" s="52"/>
      <c r="DE512" s="52"/>
      <c r="DF512" s="52"/>
      <c r="DG512" s="52"/>
      <c r="DH512" s="52"/>
      <c r="DI512" s="52"/>
      <c r="DJ512" s="52"/>
      <c r="DK512" s="52"/>
      <c r="DL512" s="52"/>
      <c r="DM512" s="52"/>
      <c r="DN512" s="52"/>
      <c r="DO512" s="52"/>
      <c r="DP512" s="52"/>
      <c r="DQ512" s="52"/>
      <c r="DR512" s="52"/>
      <c r="DS512" s="52"/>
      <c r="DT512" s="52"/>
      <c r="DU512" s="52"/>
      <c r="DV512" s="52"/>
      <c r="DW512" s="52"/>
      <c r="DX512" s="52"/>
      <c r="DY512" s="52"/>
      <c r="DZ512" s="52"/>
      <c r="EA512" s="52"/>
      <c r="EB512" s="52"/>
      <c r="EC512" s="52"/>
      <c r="ED512" s="52"/>
      <c r="EE512" s="52"/>
      <c r="EF512" s="52"/>
      <c r="EG512" s="52"/>
      <c r="EH512" s="52"/>
      <c r="EI512" s="52"/>
      <c r="EJ512" s="52"/>
      <c r="EK512" s="52"/>
      <c r="EL512" s="52"/>
      <c r="EM512" s="52"/>
      <c r="EN512" s="52"/>
      <c r="EO512" s="52"/>
      <c r="EP512" s="52"/>
      <c r="EQ512" s="52"/>
      <c r="ER512" s="52"/>
      <c r="ES512" s="52"/>
      <c r="ET512" s="52"/>
      <c r="EU512" s="52"/>
      <c r="EV512" s="52"/>
      <c r="EW512" s="52"/>
      <c r="EX512" s="52"/>
      <c r="EY512" s="52"/>
      <c r="EZ512" s="52"/>
      <c r="FA512" s="52"/>
      <c r="FB512" s="52"/>
      <c r="FC512" s="52"/>
      <c r="FD512" s="52"/>
      <c r="FE512" s="52"/>
      <c r="FF512" s="52"/>
      <c r="FG512" s="52"/>
      <c r="FH512" s="52"/>
      <c r="FI512" s="52"/>
      <c r="FJ512" s="52"/>
      <c r="FK512" s="52"/>
      <c r="FL512" s="52"/>
      <c r="FM512" s="52"/>
      <c r="FN512" s="52"/>
      <c r="FO512" s="52"/>
      <c r="FP512" s="52"/>
      <c r="FQ512" s="52"/>
      <c r="FR512" s="52"/>
      <c r="FS512" s="52"/>
      <c r="FT512" s="52"/>
      <c r="FU512" s="52"/>
      <c r="FV512" s="52"/>
      <c r="FW512" s="52"/>
      <c r="FX512" s="52"/>
      <c r="FY512" s="52"/>
      <c r="FZ512" s="52"/>
      <c r="GA512" s="52"/>
      <c r="GB512" s="52"/>
      <c r="GC512" s="52"/>
      <c r="GD512" s="52"/>
      <c r="GE512" s="52"/>
      <c r="GF512" s="52"/>
      <c r="GG512" s="52"/>
      <c r="GH512" s="52"/>
      <c r="GI512" s="52"/>
      <c r="GJ512" s="52"/>
      <c r="GK512" s="52"/>
      <c r="GL512" s="52"/>
      <c r="GM512" s="52"/>
      <c r="GN512" s="52"/>
      <c r="GO512" s="52"/>
      <c r="GP512" s="52"/>
      <c r="GQ512" s="52"/>
      <c r="GR512" s="52"/>
      <c r="GS512" s="52"/>
      <c r="GT512" s="52"/>
      <c r="GU512" s="52"/>
      <c r="GV512" s="52"/>
      <c r="GW512" s="52"/>
      <c r="GX512" s="52"/>
      <c r="GY512" s="52"/>
      <c r="GZ512" s="52"/>
      <c r="HA512" s="52"/>
      <c r="HB512" s="52"/>
      <c r="HC512" s="52"/>
      <c r="HD512" s="52"/>
      <c r="HE512" s="52"/>
      <c r="HF512" s="52"/>
      <c r="HG512" s="52"/>
      <c r="HH512" s="52"/>
      <c r="HI512" s="52"/>
      <c r="HJ512" s="52"/>
      <c r="HK512" s="52"/>
      <c r="HL512" s="52"/>
      <c r="HM512" s="52"/>
      <c r="HN512" s="52"/>
      <c r="HO512" s="52"/>
      <c r="HP512" s="52"/>
      <c r="HQ512" s="52"/>
      <c r="HR512" s="52"/>
      <c r="HS512" s="52"/>
      <c r="HT512" s="52"/>
      <c r="HU512" s="52"/>
      <c r="HV512" s="52"/>
      <c r="HW512" s="52"/>
      <c r="HX512" s="52"/>
      <c r="HY512" s="52"/>
      <c r="HZ512" s="52"/>
      <c r="IA512" s="52"/>
      <c r="IB512" s="52"/>
      <c r="IC512" s="52"/>
      <c r="ID512" s="52"/>
      <c r="IE512" s="52"/>
      <c r="IF512" s="52"/>
      <c r="IG512" s="52"/>
      <c r="IH512" s="52"/>
      <c r="II512" s="52"/>
      <c r="IJ512" s="52"/>
      <c r="IK512" s="52"/>
      <c r="IL512" s="52"/>
      <c r="IM512" s="52"/>
      <c r="IN512" s="52"/>
      <c r="IO512" s="52"/>
      <c r="IP512" s="52"/>
      <c r="IQ512" s="52"/>
      <c r="IR512" s="52"/>
      <c r="IS512" s="52"/>
      <c r="IT512" s="52"/>
      <c r="IU512" s="52"/>
      <c r="IV512" s="52"/>
      <c r="IW512" s="52"/>
      <c r="IX512" s="52"/>
    </row>
    <row r="513" spans="1:18" s="38" customFormat="1">
      <c r="A513" s="38" t="s">
        <v>63</v>
      </c>
      <c r="B513" s="38" t="s">
        <v>64</v>
      </c>
      <c r="C513" s="51" t="s">
        <v>2768</v>
      </c>
      <c r="D513" s="38" t="s">
        <v>2769</v>
      </c>
      <c r="E513" s="38" t="s">
        <v>2770</v>
      </c>
      <c r="F513" s="38" t="s">
        <v>21</v>
      </c>
      <c r="G513" s="38" t="s">
        <v>2771</v>
      </c>
      <c r="H513" s="38" t="s">
        <v>2772</v>
      </c>
      <c r="I513" s="4">
        <v>19024.650000000001</v>
      </c>
      <c r="J513" s="4">
        <v>2378.08</v>
      </c>
      <c r="K513" s="99">
        <v>16646.57</v>
      </c>
      <c r="L513" s="4"/>
      <c r="M513" s="4"/>
      <c r="N513" s="4"/>
      <c r="O513" s="4"/>
      <c r="P513" s="4"/>
      <c r="Q513" s="4"/>
      <c r="R513" s="4"/>
    </row>
    <row r="514" spans="1:18" s="38" customFormat="1">
      <c r="A514" s="38" t="s">
        <v>63</v>
      </c>
      <c r="B514" s="38" t="s">
        <v>64</v>
      </c>
      <c r="C514" s="51" t="s">
        <v>1496</v>
      </c>
      <c r="D514" s="38" t="s">
        <v>2773</v>
      </c>
      <c r="E514" s="38" t="s">
        <v>2774</v>
      </c>
      <c r="F514" s="38" t="s">
        <v>337</v>
      </c>
      <c r="G514" s="38" t="s">
        <v>295</v>
      </c>
      <c r="H514" s="38" t="s">
        <v>2775</v>
      </c>
      <c r="I514" s="4">
        <v>127622.46</v>
      </c>
      <c r="J514" s="4">
        <v>15952.807500000001</v>
      </c>
      <c r="K514" s="99">
        <v>111669.65250000001</v>
      </c>
      <c r="L514" s="4"/>
      <c r="M514" s="4"/>
      <c r="N514" s="4"/>
      <c r="O514" s="4"/>
      <c r="P514" s="4"/>
      <c r="Q514" s="4"/>
      <c r="R514" s="4"/>
    </row>
    <row r="515" spans="1:18" s="38" customFormat="1">
      <c r="A515" s="38" t="s">
        <v>63</v>
      </c>
      <c r="B515" s="38" t="s">
        <v>64</v>
      </c>
      <c r="C515" s="51" t="s">
        <v>2958</v>
      </c>
      <c r="D515" s="38" t="s">
        <v>2959</v>
      </c>
      <c r="E515" s="38" t="s">
        <v>2960</v>
      </c>
      <c r="F515" s="38" t="s">
        <v>356</v>
      </c>
      <c r="G515" s="38" t="s">
        <v>2961</v>
      </c>
      <c r="H515" s="38" t="s">
        <v>2962</v>
      </c>
      <c r="I515" s="4">
        <v>194370.49</v>
      </c>
      <c r="J515" s="4">
        <v>24296.311249999999</v>
      </c>
      <c r="K515" s="99">
        <v>170074.17874999999</v>
      </c>
      <c r="L515" s="4"/>
      <c r="M515" s="4"/>
      <c r="N515" s="4"/>
      <c r="O515" s="4"/>
      <c r="P515" s="4"/>
      <c r="Q515" s="4"/>
      <c r="R515" s="4"/>
    </row>
    <row r="516" spans="1:18" s="38" customFormat="1">
      <c r="A516" s="38" t="s">
        <v>63</v>
      </c>
      <c r="B516" s="38" t="s">
        <v>64</v>
      </c>
      <c r="C516" s="51" t="s">
        <v>2963</v>
      </c>
      <c r="D516" s="38" t="s">
        <v>2964</v>
      </c>
      <c r="E516" s="38" t="s">
        <v>2965</v>
      </c>
      <c r="F516" s="38" t="s">
        <v>2758</v>
      </c>
      <c r="G516" s="38" t="s">
        <v>1683</v>
      </c>
      <c r="H516" s="38" t="s">
        <v>2966</v>
      </c>
      <c r="I516" s="4">
        <v>5000</v>
      </c>
      <c r="J516" s="4">
        <v>625</v>
      </c>
      <c r="K516" s="99">
        <v>4375</v>
      </c>
      <c r="L516" s="4"/>
      <c r="M516" s="4"/>
      <c r="N516" s="4"/>
      <c r="O516" s="4"/>
      <c r="P516" s="4"/>
      <c r="Q516" s="4"/>
      <c r="R516" s="4"/>
    </row>
    <row r="517" spans="1:18" s="38" customFormat="1">
      <c r="A517" s="3" t="s">
        <v>63</v>
      </c>
      <c r="B517" s="3" t="s">
        <v>64</v>
      </c>
      <c r="C517" s="5" t="s">
        <v>95</v>
      </c>
      <c r="D517" s="3" t="s">
        <v>1503</v>
      </c>
      <c r="E517" s="3" t="s">
        <v>1504</v>
      </c>
      <c r="F517" s="3" t="s">
        <v>1505</v>
      </c>
      <c r="G517" s="3" t="s">
        <v>1506</v>
      </c>
      <c r="H517" s="3" t="s">
        <v>1507</v>
      </c>
      <c r="I517" s="2">
        <v>6000</v>
      </c>
      <c r="J517" s="2">
        <v>750</v>
      </c>
      <c r="K517" s="93">
        <v>5250</v>
      </c>
      <c r="L517" s="2"/>
      <c r="M517" s="2"/>
      <c r="N517" s="2"/>
      <c r="O517" s="2"/>
      <c r="P517" s="2"/>
      <c r="Q517" s="2"/>
      <c r="R517" s="2"/>
    </row>
    <row r="518" spans="1:18" s="38" customFormat="1">
      <c r="A518" s="3" t="s">
        <v>63</v>
      </c>
      <c r="B518" s="3" t="s">
        <v>64</v>
      </c>
      <c r="C518" s="5" t="s">
        <v>1508</v>
      </c>
      <c r="D518" s="3" t="s">
        <v>1509</v>
      </c>
      <c r="E518" s="3" t="s">
        <v>1510</v>
      </c>
      <c r="F518" s="3" t="s">
        <v>110</v>
      </c>
      <c r="G518" s="3" t="s">
        <v>87</v>
      </c>
      <c r="H518" s="3" t="s">
        <v>1511</v>
      </c>
      <c r="I518" s="2">
        <v>257350</v>
      </c>
      <c r="J518" s="2">
        <v>32168.75</v>
      </c>
      <c r="K518" s="93">
        <v>225181.25</v>
      </c>
      <c r="L518" s="2"/>
      <c r="M518" s="2"/>
      <c r="N518" s="2"/>
      <c r="O518" s="2"/>
      <c r="P518" s="2"/>
      <c r="Q518" s="2"/>
      <c r="R518" s="2"/>
    </row>
    <row r="519" spans="1:18" s="38" customFormat="1">
      <c r="A519" s="3" t="s">
        <v>63</v>
      </c>
      <c r="B519" s="3" t="s">
        <v>64</v>
      </c>
      <c r="C519" s="5" t="s">
        <v>1512</v>
      </c>
      <c r="D519" s="3" t="s">
        <v>1513</v>
      </c>
      <c r="E519" s="3" t="s">
        <v>1514</v>
      </c>
      <c r="F519" s="3" t="s">
        <v>1505</v>
      </c>
      <c r="G519" s="3" t="s">
        <v>1506</v>
      </c>
      <c r="H519" s="3" t="s">
        <v>1515</v>
      </c>
      <c r="I519" s="2">
        <v>474869.96</v>
      </c>
      <c r="J519" s="2">
        <v>190482.67</v>
      </c>
      <c r="K519" s="93">
        <v>284387.28999999998</v>
      </c>
      <c r="L519" s="2"/>
      <c r="M519" s="2"/>
      <c r="N519" s="2"/>
      <c r="O519" s="2"/>
      <c r="P519" s="2"/>
      <c r="Q519" s="2"/>
      <c r="R519" s="2"/>
    </row>
    <row r="520" spans="1:18" s="38" customFormat="1">
      <c r="A520" s="3" t="s">
        <v>63</v>
      </c>
      <c r="B520" s="3" t="s">
        <v>64</v>
      </c>
      <c r="C520" s="5" t="s">
        <v>1516</v>
      </c>
      <c r="D520" s="3" t="s">
        <v>1517</v>
      </c>
      <c r="E520" s="3" t="s">
        <v>1518</v>
      </c>
      <c r="F520" s="3" t="s">
        <v>1519</v>
      </c>
      <c r="G520" s="3" t="s">
        <v>1520</v>
      </c>
      <c r="H520" s="3" t="s">
        <v>1521</v>
      </c>
      <c r="I520" s="2">
        <f>249983.5/0.875</f>
        <v>285695.42857142858</v>
      </c>
      <c r="J520" s="2">
        <f>I520*0.125</f>
        <v>35711.928571428572</v>
      </c>
      <c r="K520" s="93">
        <f>I520-J520</f>
        <v>249983.5</v>
      </c>
      <c r="L520" s="2"/>
      <c r="M520" s="2"/>
      <c r="N520" s="2"/>
      <c r="O520" s="2"/>
      <c r="P520" s="2"/>
      <c r="Q520" s="2"/>
      <c r="R520" s="2"/>
    </row>
    <row r="521" spans="1:18" s="38" customFormat="1">
      <c r="A521" s="3" t="s">
        <v>63</v>
      </c>
      <c r="B521" s="3" t="s">
        <v>64</v>
      </c>
      <c r="C521" s="5" t="s">
        <v>1522</v>
      </c>
      <c r="D521" s="3" t="s">
        <v>1523</v>
      </c>
      <c r="E521" s="3" t="s">
        <v>1524</v>
      </c>
      <c r="F521" s="3" t="s">
        <v>21</v>
      </c>
      <c r="G521" s="3" t="s">
        <v>24</v>
      </c>
      <c r="H521" s="3" t="s">
        <v>1525</v>
      </c>
      <c r="I521" s="2">
        <v>78597.25</v>
      </c>
      <c r="J521" s="2">
        <v>15719.45</v>
      </c>
      <c r="K521" s="93">
        <v>62877.8</v>
      </c>
      <c r="L521" s="2"/>
      <c r="M521" s="2"/>
      <c r="N521" s="2"/>
      <c r="O521" s="2"/>
      <c r="P521" s="2"/>
      <c r="Q521" s="2"/>
      <c r="R521" s="2"/>
    </row>
    <row r="522" spans="1:18" s="38" customFormat="1">
      <c r="A522" s="3" t="s">
        <v>63</v>
      </c>
      <c r="B522" s="3" t="s">
        <v>64</v>
      </c>
      <c r="C522" s="5" t="s">
        <v>1522</v>
      </c>
      <c r="D522" s="3" t="s">
        <v>1526</v>
      </c>
      <c r="E522" s="3" t="s">
        <v>1510</v>
      </c>
      <c r="F522" s="3" t="s">
        <v>110</v>
      </c>
      <c r="G522" s="3" t="s">
        <v>87</v>
      </c>
      <c r="H522" s="3" t="s">
        <v>1511</v>
      </c>
      <c r="I522" s="2">
        <v>83562.5</v>
      </c>
      <c r="J522" s="2">
        <v>16712.5</v>
      </c>
      <c r="K522" s="93">
        <v>66850</v>
      </c>
      <c r="L522" s="2"/>
      <c r="M522" s="2"/>
      <c r="N522" s="2"/>
      <c r="O522" s="2"/>
      <c r="P522" s="2"/>
      <c r="Q522" s="2"/>
      <c r="R522" s="2"/>
    </row>
    <row r="523" spans="1:18" s="38" customFormat="1">
      <c r="A523" s="3" t="s">
        <v>63</v>
      </c>
      <c r="B523" s="3" t="s">
        <v>64</v>
      </c>
      <c r="C523" s="5" t="s">
        <v>1527</v>
      </c>
      <c r="D523" s="3" t="s">
        <v>1528</v>
      </c>
      <c r="E523" s="3" t="s">
        <v>1518</v>
      </c>
      <c r="F523" s="3" t="s">
        <v>1529</v>
      </c>
      <c r="G523" s="3" t="s">
        <v>1520</v>
      </c>
      <c r="H523" s="3" t="s">
        <v>1521</v>
      </c>
      <c r="I523" s="2">
        <v>97602.73</v>
      </c>
      <c r="J523" s="2">
        <v>12200.34</v>
      </c>
      <c r="K523" s="93">
        <v>85402.39</v>
      </c>
      <c r="L523" s="2"/>
      <c r="M523" s="2"/>
      <c r="N523" s="2"/>
      <c r="O523" s="2"/>
      <c r="P523" s="2"/>
      <c r="Q523" s="2"/>
      <c r="R523" s="2"/>
    </row>
    <row r="524" spans="1:18" s="38" customFormat="1">
      <c r="A524" s="3" t="s">
        <v>63</v>
      </c>
      <c r="B524" s="3" t="s">
        <v>64</v>
      </c>
      <c r="C524" s="5" t="s">
        <v>31</v>
      </c>
      <c r="D524" s="3" t="s">
        <v>1530</v>
      </c>
      <c r="E524" s="3" t="s">
        <v>1531</v>
      </c>
      <c r="F524" s="3" t="s">
        <v>1532</v>
      </c>
      <c r="G524" s="3" t="s">
        <v>310</v>
      </c>
      <c r="H524" s="3" t="s">
        <v>1507</v>
      </c>
      <c r="I524" s="2">
        <v>55094.834285714292</v>
      </c>
      <c r="J524" s="2">
        <v>6886.8542857142866</v>
      </c>
      <c r="K524" s="93">
        <v>48207.98</v>
      </c>
      <c r="L524" s="2"/>
      <c r="M524" s="2"/>
      <c r="N524" s="2"/>
      <c r="O524" s="2"/>
      <c r="P524" s="2"/>
      <c r="Q524" s="2"/>
      <c r="R524" s="2"/>
    </row>
    <row r="525" spans="1:18" s="38" customFormat="1">
      <c r="A525" s="3" t="s">
        <v>63</v>
      </c>
      <c r="B525" s="3" t="s">
        <v>64</v>
      </c>
      <c r="C525" s="5" t="s">
        <v>1533</v>
      </c>
      <c r="D525" s="3" t="s">
        <v>1534</v>
      </c>
      <c r="E525" s="3" t="s">
        <v>1535</v>
      </c>
      <c r="F525" s="3" t="s">
        <v>312</v>
      </c>
      <c r="G525" s="3" t="s">
        <v>219</v>
      </c>
      <c r="H525" s="3" t="s">
        <v>1536</v>
      </c>
      <c r="I525" s="2">
        <f>274637.37/0.8</f>
        <v>343296.71249999997</v>
      </c>
      <c r="J525" s="2">
        <f>I525*0.2</f>
        <v>68659.342499999999</v>
      </c>
      <c r="K525" s="93">
        <f>I525-J525</f>
        <v>274637.37</v>
      </c>
      <c r="L525" s="2"/>
      <c r="M525" s="2"/>
      <c r="N525" s="2"/>
      <c r="O525" s="2"/>
      <c r="P525" s="2"/>
      <c r="Q525" s="2"/>
      <c r="R525" s="2"/>
    </row>
    <row r="526" spans="1:18" s="38" customFormat="1">
      <c r="A526" s="3" t="s">
        <v>63</v>
      </c>
      <c r="B526" s="3" t="s">
        <v>64</v>
      </c>
      <c r="C526" s="5" t="s">
        <v>1537</v>
      </c>
      <c r="D526" s="3" t="s">
        <v>1538</v>
      </c>
      <c r="E526" s="3" t="s">
        <v>1535</v>
      </c>
      <c r="F526" s="3" t="s">
        <v>151</v>
      </c>
      <c r="G526" s="3" t="s">
        <v>312</v>
      </c>
      <c r="H526" s="3" t="s">
        <v>1536</v>
      </c>
      <c r="I526" s="2">
        <v>9129.82</v>
      </c>
      <c r="J526" s="2">
        <v>1825.9639999999999</v>
      </c>
      <c r="K526" s="93">
        <v>7303.8559999999998</v>
      </c>
      <c r="L526" s="2"/>
      <c r="M526" s="2"/>
      <c r="N526" s="2"/>
      <c r="O526" s="2"/>
      <c r="P526" s="2"/>
      <c r="Q526" s="2"/>
      <c r="R526" s="2"/>
    </row>
    <row r="527" spans="1:18" s="38" customFormat="1">
      <c r="A527" s="51" t="s">
        <v>63</v>
      </c>
      <c r="B527" s="38" t="s">
        <v>64</v>
      </c>
      <c r="C527" s="51" t="s">
        <v>3846</v>
      </c>
      <c r="D527" s="38" t="s">
        <v>3847</v>
      </c>
      <c r="E527" s="38" t="s">
        <v>3848</v>
      </c>
      <c r="F527" s="38" t="s">
        <v>421</v>
      </c>
      <c r="G527" s="38" t="s">
        <v>13</v>
      </c>
      <c r="H527" s="38" t="s">
        <v>3849</v>
      </c>
      <c r="I527" s="4">
        <v>34347.949999999997</v>
      </c>
      <c r="J527" s="4">
        <v>4293.49</v>
      </c>
      <c r="K527" s="99">
        <v>30054.46</v>
      </c>
      <c r="L527" s="4"/>
      <c r="M527" s="4"/>
      <c r="N527" s="4"/>
      <c r="O527" s="4"/>
      <c r="P527" s="4"/>
      <c r="Q527" s="4"/>
      <c r="R527" s="4"/>
    </row>
    <row r="528" spans="1:18" s="38" customFormat="1">
      <c r="A528" s="51" t="s">
        <v>63</v>
      </c>
      <c r="B528" s="38" t="s">
        <v>64</v>
      </c>
      <c r="C528" s="51" t="s">
        <v>1228</v>
      </c>
      <c r="D528" s="38" t="s">
        <v>3850</v>
      </c>
      <c r="E528" s="38" t="s">
        <v>3848</v>
      </c>
      <c r="F528" s="38" t="s">
        <v>7</v>
      </c>
      <c r="G528" s="38" t="s">
        <v>9</v>
      </c>
      <c r="H528" s="38" t="s">
        <v>3849</v>
      </c>
      <c r="I528" s="4">
        <v>84782.46</v>
      </c>
      <c r="J528" s="4">
        <v>10597.807500000001</v>
      </c>
      <c r="K528" s="99">
        <v>74184.652500000011</v>
      </c>
      <c r="L528" s="4"/>
      <c r="M528" s="4"/>
      <c r="N528" s="4"/>
      <c r="O528" s="4"/>
      <c r="P528" s="4"/>
      <c r="Q528" s="4"/>
      <c r="R528" s="4"/>
    </row>
    <row r="529" spans="1:18" s="38" customFormat="1">
      <c r="A529" s="51" t="s">
        <v>63</v>
      </c>
      <c r="B529" s="38" t="s">
        <v>64</v>
      </c>
      <c r="C529" s="51" t="s">
        <v>3345</v>
      </c>
      <c r="D529" s="38" t="s">
        <v>3852</v>
      </c>
      <c r="E529" s="38" t="s">
        <v>3853</v>
      </c>
      <c r="F529" s="38" t="s">
        <v>7</v>
      </c>
      <c r="G529" s="38" t="s">
        <v>9</v>
      </c>
      <c r="H529" s="38" t="s">
        <v>3854</v>
      </c>
      <c r="I529" s="4">
        <v>326248.98285714287</v>
      </c>
      <c r="J529" s="4">
        <v>40781.122857142858</v>
      </c>
      <c r="K529" s="99">
        <v>285467.86</v>
      </c>
      <c r="L529" s="4"/>
      <c r="M529" s="4"/>
      <c r="N529" s="4"/>
      <c r="O529" s="4"/>
      <c r="P529" s="4"/>
      <c r="Q529" s="4"/>
      <c r="R529" s="4"/>
    </row>
    <row r="530" spans="1:18" s="38" customFormat="1">
      <c r="A530" s="51" t="s">
        <v>63</v>
      </c>
      <c r="B530" s="38" t="s">
        <v>64</v>
      </c>
      <c r="C530" s="51" t="s">
        <v>389</v>
      </c>
      <c r="D530" s="38" t="s">
        <v>3851</v>
      </c>
      <c r="E530" s="38" t="s">
        <v>3848</v>
      </c>
      <c r="F530" s="38" t="s">
        <v>7</v>
      </c>
      <c r="G530" s="38" t="s">
        <v>9</v>
      </c>
      <c r="H530" s="38" t="s">
        <v>3849</v>
      </c>
      <c r="I530" s="4">
        <v>307285.73</v>
      </c>
      <c r="J530" s="4">
        <v>38410.716249999998</v>
      </c>
      <c r="K530" s="99">
        <v>268875.01374999998</v>
      </c>
      <c r="L530" s="4"/>
      <c r="M530" s="4"/>
      <c r="N530" s="4"/>
      <c r="O530" s="4"/>
      <c r="P530" s="4"/>
      <c r="Q530" s="4"/>
      <c r="R530" s="4"/>
    </row>
    <row r="531" spans="1:18" s="38" customFormat="1">
      <c r="A531" s="38" t="s">
        <v>63</v>
      </c>
      <c r="B531" s="38" t="s">
        <v>64</v>
      </c>
      <c r="C531" s="109" t="s">
        <v>282</v>
      </c>
      <c r="D531" s="27" t="s">
        <v>1195</v>
      </c>
      <c r="E531" s="27" t="s">
        <v>1196</v>
      </c>
      <c r="F531" s="27" t="s">
        <v>204</v>
      </c>
      <c r="G531" s="27" t="s">
        <v>54</v>
      </c>
      <c r="H531" s="27" t="s">
        <v>1197</v>
      </c>
      <c r="I531" s="30">
        <v>76551.33</v>
      </c>
      <c r="J531" s="30">
        <v>15310.266000000001</v>
      </c>
      <c r="K531" s="104">
        <v>61241.063999999998</v>
      </c>
      <c r="L531" s="2"/>
      <c r="M531" s="30"/>
      <c r="N531" s="30"/>
      <c r="O531" s="30"/>
      <c r="P531" s="30"/>
      <c r="Q531" s="30"/>
      <c r="R531" s="30"/>
    </row>
    <row r="532" spans="1:18" s="38" customFormat="1">
      <c r="A532" s="38" t="s">
        <v>3288</v>
      </c>
      <c r="B532" s="38" t="s">
        <v>3289</v>
      </c>
      <c r="C532" s="51" t="s">
        <v>2346</v>
      </c>
      <c r="D532" s="38" t="s">
        <v>3290</v>
      </c>
      <c r="E532" s="38" t="s">
        <v>3291</v>
      </c>
      <c r="F532" s="38" t="s">
        <v>3292</v>
      </c>
      <c r="G532" s="38" t="s">
        <v>3293</v>
      </c>
      <c r="H532" s="38" t="s">
        <v>3294</v>
      </c>
      <c r="I532" s="4">
        <v>1003809.87</v>
      </c>
      <c r="J532" s="4">
        <v>200761.97</v>
      </c>
      <c r="K532" s="99">
        <v>803047.9</v>
      </c>
      <c r="L532" s="4"/>
      <c r="M532" s="4"/>
      <c r="N532" s="4"/>
      <c r="O532" s="4"/>
      <c r="P532" s="4"/>
      <c r="Q532" s="4"/>
      <c r="R532" s="4"/>
    </row>
    <row r="533" spans="1:18" s="38" customFormat="1">
      <c r="A533" s="38" t="s">
        <v>3288</v>
      </c>
      <c r="B533" s="38" t="s">
        <v>3289</v>
      </c>
      <c r="C533" s="51" t="s">
        <v>31</v>
      </c>
      <c r="D533" s="38" t="s">
        <v>3295</v>
      </c>
      <c r="E533" s="38" t="s">
        <v>3296</v>
      </c>
      <c r="F533" s="38" t="s">
        <v>3292</v>
      </c>
      <c r="G533" s="38" t="s">
        <v>3293</v>
      </c>
      <c r="H533" s="38" t="s">
        <v>3297</v>
      </c>
      <c r="I533" s="4">
        <v>10000</v>
      </c>
      <c r="J533" s="4">
        <v>2000</v>
      </c>
      <c r="K533" s="99">
        <v>8000</v>
      </c>
      <c r="L533" s="4"/>
      <c r="M533" s="4"/>
      <c r="N533" s="4"/>
      <c r="O533" s="4"/>
      <c r="P533" s="4"/>
      <c r="Q533" s="4"/>
      <c r="R533" s="4"/>
    </row>
    <row r="534" spans="1:18" s="38" customFormat="1">
      <c r="A534" s="38" t="s">
        <v>3288</v>
      </c>
      <c r="B534" s="38" t="s">
        <v>3289</v>
      </c>
      <c r="C534" s="51" t="s">
        <v>31</v>
      </c>
      <c r="D534" s="38" t="s">
        <v>3298</v>
      </c>
      <c r="E534" s="38" t="s">
        <v>3299</v>
      </c>
      <c r="F534" s="38" t="s">
        <v>3292</v>
      </c>
      <c r="G534" s="38" t="s">
        <v>3293</v>
      </c>
      <c r="H534" s="38" t="s">
        <v>3300</v>
      </c>
      <c r="I534" s="4">
        <v>140000</v>
      </c>
      <c r="J534" s="4">
        <v>28000</v>
      </c>
      <c r="K534" s="99">
        <v>112000</v>
      </c>
      <c r="L534" s="4"/>
      <c r="M534" s="4"/>
      <c r="N534" s="4"/>
      <c r="O534" s="4"/>
      <c r="P534" s="4"/>
      <c r="Q534" s="4"/>
      <c r="R534" s="4"/>
    </row>
    <row r="535" spans="1:18" s="38" customFormat="1">
      <c r="A535" s="51" t="s">
        <v>3934</v>
      </c>
      <c r="B535" s="38" t="s">
        <v>3935</v>
      </c>
      <c r="C535" s="51" t="s">
        <v>136</v>
      </c>
      <c r="D535" s="38" t="s">
        <v>3936</v>
      </c>
      <c r="E535" s="38" t="s">
        <v>3937</v>
      </c>
      <c r="F535" s="38" t="s">
        <v>3938</v>
      </c>
      <c r="G535" s="38" t="s">
        <v>9</v>
      </c>
      <c r="H535" s="38" t="s">
        <v>3939</v>
      </c>
      <c r="I535" s="4">
        <v>5854.16</v>
      </c>
      <c r="J535" s="4">
        <v>731.77</v>
      </c>
      <c r="K535" s="99">
        <v>5122.3899999999994</v>
      </c>
      <c r="L535" s="4"/>
      <c r="M535" s="4"/>
      <c r="N535" s="4"/>
      <c r="O535" s="4"/>
      <c r="P535" s="4"/>
      <c r="Q535" s="4"/>
      <c r="R535" s="4"/>
    </row>
    <row r="536" spans="1:18" s="38" customFormat="1">
      <c r="A536" s="38" t="s">
        <v>69</v>
      </c>
      <c r="B536" s="38" t="s">
        <v>70</v>
      </c>
      <c r="C536" s="51" t="s">
        <v>1233</v>
      </c>
      <c r="D536" s="38" t="s">
        <v>2994</v>
      </c>
      <c r="E536" s="38" t="s">
        <v>2995</v>
      </c>
      <c r="F536" s="38" t="s">
        <v>2996</v>
      </c>
      <c r="G536" s="38" t="s">
        <v>2272</v>
      </c>
      <c r="H536" s="38" t="s">
        <v>2997</v>
      </c>
      <c r="I536" s="4">
        <v>34285.71</v>
      </c>
      <c r="J536" s="4">
        <v>4285.7137499999999</v>
      </c>
      <c r="K536" s="99">
        <v>29999.99625</v>
      </c>
      <c r="L536" s="4"/>
      <c r="M536" s="4"/>
      <c r="N536" s="4"/>
      <c r="O536" s="4"/>
      <c r="P536" s="4"/>
      <c r="Q536" s="4"/>
      <c r="R536" s="4"/>
    </row>
    <row r="537" spans="1:18" s="38" customFormat="1">
      <c r="A537" s="38" t="s">
        <v>69</v>
      </c>
      <c r="B537" s="38" t="s">
        <v>70</v>
      </c>
      <c r="C537" s="51" t="s">
        <v>9</v>
      </c>
      <c r="D537" s="38" t="s">
        <v>2998</v>
      </c>
      <c r="E537" s="38" t="s">
        <v>2999</v>
      </c>
      <c r="F537" s="38" t="s">
        <v>2363</v>
      </c>
      <c r="G537" s="38" t="s">
        <v>359</v>
      </c>
      <c r="H537" s="38" t="s">
        <v>3000</v>
      </c>
      <c r="I537" s="4">
        <v>37500</v>
      </c>
      <c r="J537" s="4">
        <v>4687.5</v>
      </c>
      <c r="K537" s="99">
        <v>32812.5</v>
      </c>
      <c r="L537" s="4"/>
      <c r="M537" s="4"/>
      <c r="N537" s="4"/>
      <c r="O537" s="4"/>
      <c r="P537" s="4"/>
      <c r="Q537" s="4"/>
      <c r="R537" s="4"/>
    </row>
    <row r="538" spans="1:18" s="38" customFormat="1">
      <c r="A538" s="38" t="s">
        <v>69</v>
      </c>
      <c r="B538" s="38" t="s">
        <v>70</v>
      </c>
      <c r="C538" s="51" t="s">
        <v>9</v>
      </c>
      <c r="D538" s="38" t="s">
        <v>3001</v>
      </c>
      <c r="E538" s="38" t="s">
        <v>3002</v>
      </c>
      <c r="F538" s="38" t="s">
        <v>1478</v>
      </c>
      <c r="G538" s="38" t="s">
        <v>359</v>
      </c>
      <c r="H538" s="38" t="s">
        <v>3003</v>
      </c>
      <c r="I538" s="4">
        <v>135000</v>
      </c>
      <c r="J538" s="4">
        <v>16875</v>
      </c>
      <c r="K538" s="99">
        <v>118125</v>
      </c>
      <c r="L538" s="4"/>
      <c r="M538" s="4"/>
      <c r="N538" s="4"/>
      <c r="O538" s="4"/>
      <c r="P538" s="4"/>
      <c r="Q538" s="4"/>
      <c r="R538" s="4"/>
    </row>
    <row r="539" spans="1:18" s="38" customFormat="1">
      <c r="A539" s="3" t="s">
        <v>69</v>
      </c>
      <c r="B539" s="3" t="s">
        <v>70</v>
      </c>
      <c r="C539" s="5" t="s">
        <v>302</v>
      </c>
      <c r="D539" s="3" t="s">
        <v>1763</v>
      </c>
      <c r="E539" s="3" t="s">
        <v>1764</v>
      </c>
      <c r="F539" s="3" t="s">
        <v>137</v>
      </c>
      <c r="G539" s="3" t="s">
        <v>1193</v>
      </c>
      <c r="H539" s="3" t="s">
        <v>1765</v>
      </c>
      <c r="I539" s="2">
        <v>7364.7</v>
      </c>
      <c r="J539" s="2">
        <v>1472.94</v>
      </c>
      <c r="K539" s="93">
        <v>5891.76</v>
      </c>
      <c r="L539" s="2"/>
      <c r="M539" s="2"/>
      <c r="N539" s="2"/>
      <c r="O539" s="2"/>
      <c r="P539" s="2"/>
      <c r="Q539" s="2"/>
      <c r="R539" s="2"/>
    </row>
    <row r="540" spans="1:18" s="38" customFormat="1">
      <c r="A540" s="12" t="s">
        <v>1020</v>
      </c>
      <c r="B540" s="12" t="s">
        <v>1021</v>
      </c>
      <c r="C540" s="20">
        <v>40543</v>
      </c>
      <c r="D540" s="12" t="s">
        <v>1022</v>
      </c>
      <c r="E540" s="12" t="s">
        <v>1023</v>
      </c>
      <c r="F540" s="21">
        <v>40534</v>
      </c>
      <c r="G540" s="21">
        <v>40898</v>
      </c>
      <c r="H540" s="12" t="s">
        <v>1024</v>
      </c>
      <c r="I540" s="13">
        <v>41750</v>
      </c>
      <c r="J540" s="13">
        <v>8500</v>
      </c>
      <c r="K540" s="95">
        <v>33250</v>
      </c>
      <c r="L540" s="13"/>
      <c r="M540" s="13"/>
      <c r="N540" s="13"/>
      <c r="O540" s="13"/>
      <c r="P540" s="13"/>
      <c r="Q540" s="13"/>
      <c r="R540" s="13"/>
    </row>
    <row r="541" spans="1:18" s="38" customFormat="1">
      <c r="A541" s="38" t="s">
        <v>105</v>
      </c>
      <c r="B541" s="38" t="s">
        <v>106</v>
      </c>
      <c r="C541" s="51" t="s">
        <v>49</v>
      </c>
      <c r="D541" s="38" t="s">
        <v>2824</v>
      </c>
      <c r="E541" s="38" t="s">
        <v>2825</v>
      </c>
      <c r="F541" s="38" t="s">
        <v>2826</v>
      </c>
      <c r="G541" s="38" t="s">
        <v>2827</v>
      </c>
      <c r="H541" s="38" t="s">
        <v>2828</v>
      </c>
      <c r="I541" s="4">
        <v>59632.79</v>
      </c>
      <c r="J541" s="4">
        <v>27431.25</v>
      </c>
      <c r="K541" s="99">
        <v>32201.54</v>
      </c>
      <c r="L541" s="4"/>
      <c r="M541" s="4"/>
      <c r="N541" s="4"/>
      <c r="O541" s="4"/>
      <c r="P541" s="4"/>
      <c r="Q541" s="4"/>
      <c r="R541" s="4"/>
    </row>
    <row r="542" spans="1:18" s="38" customFormat="1">
      <c r="A542" s="38" t="s">
        <v>105</v>
      </c>
      <c r="B542" s="38" t="s">
        <v>106</v>
      </c>
      <c r="C542" s="51" t="s">
        <v>2829</v>
      </c>
      <c r="D542" s="38" t="s">
        <v>2830</v>
      </c>
      <c r="E542" s="38" t="s">
        <v>2825</v>
      </c>
      <c r="F542" s="38" t="s">
        <v>2831</v>
      </c>
      <c r="G542" s="38" t="s">
        <v>2827</v>
      </c>
      <c r="H542" s="38" t="s">
        <v>2828</v>
      </c>
      <c r="I542" s="4">
        <v>64825.440000000002</v>
      </c>
      <c r="J542" s="4">
        <v>16819.669999999998</v>
      </c>
      <c r="K542" s="99">
        <v>48005.770000000004</v>
      </c>
      <c r="L542" s="4"/>
      <c r="M542" s="4"/>
      <c r="N542" s="4"/>
      <c r="O542" s="4"/>
      <c r="P542" s="4"/>
      <c r="Q542" s="4"/>
      <c r="R542" s="4"/>
    </row>
    <row r="543" spans="1:18" s="38" customFormat="1">
      <c r="A543" s="38" t="s">
        <v>105</v>
      </c>
      <c r="B543" s="38" t="s">
        <v>106</v>
      </c>
      <c r="C543" s="51" t="s">
        <v>9</v>
      </c>
      <c r="D543" s="38" t="s">
        <v>3232</v>
      </c>
      <c r="E543" s="38" t="s">
        <v>3233</v>
      </c>
      <c r="F543" s="38" t="s">
        <v>1496</v>
      </c>
      <c r="G543" s="38" t="s">
        <v>1941</v>
      </c>
      <c r="H543" s="38" t="s">
        <v>3234</v>
      </c>
      <c r="I543" s="4">
        <v>9540</v>
      </c>
      <c r="J543" s="4">
        <v>1908</v>
      </c>
      <c r="K543" s="99">
        <v>7632</v>
      </c>
      <c r="L543" s="4"/>
      <c r="M543" s="4"/>
      <c r="N543" s="4"/>
      <c r="O543" s="4"/>
      <c r="P543" s="4"/>
      <c r="Q543" s="4"/>
      <c r="R543" s="4"/>
    </row>
    <row r="544" spans="1:18" s="38" customFormat="1">
      <c r="A544" s="3" t="s">
        <v>105</v>
      </c>
      <c r="B544" s="3" t="s">
        <v>106</v>
      </c>
      <c r="C544" s="5" t="s">
        <v>207</v>
      </c>
      <c r="D544" s="3" t="s">
        <v>1936</v>
      </c>
      <c r="E544" s="3" t="s">
        <v>1937</v>
      </c>
      <c r="F544" s="3" t="s">
        <v>62</v>
      </c>
      <c r="G544" s="3" t="s">
        <v>74</v>
      </c>
      <c r="H544" s="3" t="s">
        <v>1938</v>
      </c>
      <c r="I544" s="2">
        <v>250861.46</v>
      </c>
      <c r="J544" s="2">
        <v>50172.292000000001</v>
      </c>
      <c r="K544" s="93">
        <v>200689.16800000001</v>
      </c>
      <c r="L544" s="2"/>
      <c r="M544" s="2"/>
      <c r="N544" s="2"/>
      <c r="O544" s="2"/>
      <c r="P544" s="2"/>
      <c r="Q544" s="2"/>
      <c r="R544" s="2"/>
    </row>
    <row r="545" spans="1:18" s="38" customFormat="1">
      <c r="A545" s="3" t="s">
        <v>105</v>
      </c>
      <c r="B545" s="3" t="s">
        <v>106</v>
      </c>
      <c r="C545" s="5" t="s">
        <v>313</v>
      </c>
      <c r="D545" s="3" t="s">
        <v>1939</v>
      </c>
      <c r="E545" s="3" t="s">
        <v>1940</v>
      </c>
      <c r="F545" s="3" t="s">
        <v>1496</v>
      </c>
      <c r="G545" s="3" t="s">
        <v>1941</v>
      </c>
      <c r="H545" s="3" t="s">
        <v>1942</v>
      </c>
      <c r="I545" s="2">
        <f>14400.36/0.8</f>
        <v>18000.45</v>
      </c>
      <c r="J545" s="2">
        <f>I545*0.2</f>
        <v>3600.09</v>
      </c>
      <c r="K545" s="93">
        <f>I545-J545</f>
        <v>14400.36</v>
      </c>
      <c r="L545" s="2"/>
      <c r="M545" s="2"/>
      <c r="N545" s="2"/>
      <c r="O545" s="2"/>
      <c r="P545" s="2"/>
      <c r="Q545" s="2"/>
      <c r="R545" s="2"/>
    </row>
    <row r="546" spans="1:18" s="38" customFormat="1">
      <c r="A546" s="3" t="s">
        <v>105</v>
      </c>
      <c r="B546" s="3" t="s">
        <v>106</v>
      </c>
      <c r="C546" s="5" t="s">
        <v>128</v>
      </c>
      <c r="D546" s="3" t="s">
        <v>1943</v>
      </c>
      <c r="E546" s="3" t="s">
        <v>1944</v>
      </c>
      <c r="F546" s="3" t="s">
        <v>149</v>
      </c>
      <c r="G546" s="3" t="s">
        <v>1945</v>
      </c>
      <c r="H546" s="3" t="s">
        <v>1946</v>
      </c>
      <c r="I546" s="2">
        <v>14160</v>
      </c>
      <c r="J546" s="2">
        <v>2832</v>
      </c>
      <c r="K546" s="93">
        <v>11328</v>
      </c>
      <c r="L546" s="2"/>
      <c r="M546" s="2"/>
      <c r="N546" s="2"/>
      <c r="O546" s="2"/>
      <c r="P546" s="2"/>
      <c r="Q546" s="2"/>
      <c r="R546" s="2"/>
    </row>
    <row r="547" spans="1:18" s="38" customFormat="1">
      <c r="A547" s="3" t="s">
        <v>105</v>
      </c>
      <c r="B547" s="3" t="s">
        <v>106</v>
      </c>
      <c r="C547" s="5" t="s">
        <v>1947</v>
      </c>
      <c r="D547" s="3" t="s">
        <v>1948</v>
      </c>
      <c r="E547" s="3" t="s">
        <v>1949</v>
      </c>
      <c r="F547" s="3" t="s">
        <v>1496</v>
      </c>
      <c r="G547" s="3" t="s">
        <v>1941</v>
      </c>
      <c r="H547" s="3" t="s">
        <v>1950</v>
      </c>
      <c r="I547" s="2">
        <v>12960</v>
      </c>
      <c r="J547" s="2">
        <v>2592</v>
      </c>
      <c r="K547" s="93">
        <v>10368</v>
      </c>
      <c r="L547" s="2"/>
      <c r="M547" s="2"/>
      <c r="N547" s="2"/>
      <c r="O547" s="2"/>
      <c r="P547" s="2"/>
      <c r="Q547" s="2"/>
      <c r="R547" s="2"/>
    </row>
    <row r="548" spans="1:18" s="38" customFormat="1">
      <c r="A548" s="3" t="s">
        <v>105</v>
      </c>
      <c r="B548" s="3" t="s">
        <v>106</v>
      </c>
      <c r="C548" s="5" t="s">
        <v>1947</v>
      </c>
      <c r="D548" s="3" t="s">
        <v>1951</v>
      </c>
      <c r="E548" s="3" t="s">
        <v>1952</v>
      </c>
      <c r="F548" s="3" t="s">
        <v>1496</v>
      </c>
      <c r="G548" s="3" t="s">
        <v>1941</v>
      </c>
      <c r="H548" s="3" t="s">
        <v>1953</v>
      </c>
      <c r="I548" s="2">
        <v>27720</v>
      </c>
      <c r="J548" s="2">
        <v>5544</v>
      </c>
      <c r="K548" s="93">
        <v>22176</v>
      </c>
      <c r="L548" s="2"/>
      <c r="M548" s="2"/>
      <c r="N548" s="2"/>
      <c r="O548" s="2"/>
      <c r="P548" s="2"/>
      <c r="Q548" s="2"/>
      <c r="R548" s="2"/>
    </row>
    <row r="549" spans="1:18" s="38" customFormat="1">
      <c r="A549" s="3" t="s">
        <v>1956</v>
      </c>
      <c r="B549" s="3" t="s">
        <v>1957</v>
      </c>
      <c r="C549" s="5" t="s">
        <v>14</v>
      </c>
      <c r="D549" s="3" t="s">
        <v>1958</v>
      </c>
      <c r="E549" s="3" t="s">
        <v>1959</v>
      </c>
      <c r="F549" s="3" t="s">
        <v>320</v>
      </c>
      <c r="G549" s="3" t="s">
        <v>35</v>
      </c>
      <c r="H549" s="3" t="s">
        <v>1960</v>
      </c>
      <c r="I549" s="2">
        <f>155767.74/0.8</f>
        <v>194709.67499999999</v>
      </c>
      <c r="J549" s="2">
        <f>I549*0.2</f>
        <v>38941.934999999998</v>
      </c>
      <c r="K549" s="93">
        <f>I549-J549</f>
        <v>155767.74</v>
      </c>
      <c r="L549" s="2"/>
      <c r="M549" s="2"/>
      <c r="N549" s="2"/>
      <c r="O549" s="2"/>
      <c r="P549" s="2"/>
      <c r="Q549" s="2"/>
      <c r="R549" s="2"/>
    </row>
    <row r="550" spans="1:18" s="38" customFormat="1">
      <c r="A550" s="3" t="s">
        <v>1956</v>
      </c>
      <c r="B550" s="3" t="s">
        <v>1957</v>
      </c>
      <c r="C550" s="5" t="s">
        <v>14</v>
      </c>
      <c r="D550" s="3" t="s">
        <v>1961</v>
      </c>
      <c r="E550" s="3" t="s">
        <v>1962</v>
      </c>
      <c r="F550" s="3" t="s">
        <v>317</v>
      </c>
      <c r="G550" s="3" t="s">
        <v>1963</v>
      </c>
      <c r="H550" s="3" t="s">
        <v>1964</v>
      </c>
      <c r="I550" s="2">
        <v>423440.9</v>
      </c>
      <c r="J550" s="2">
        <f>I550*0.2</f>
        <v>84688.180000000008</v>
      </c>
      <c r="K550" s="93">
        <f>I550-J550</f>
        <v>338752.72000000003</v>
      </c>
      <c r="L550" s="2"/>
      <c r="M550" s="2"/>
      <c r="N550" s="2"/>
      <c r="O550" s="2"/>
      <c r="P550" s="2"/>
      <c r="Q550" s="2"/>
      <c r="R550" s="2"/>
    </row>
    <row r="551" spans="1:18" s="38" customFormat="1">
      <c r="A551" s="3" t="s">
        <v>1956</v>
      </c>
      <c r="B551" s="3" t="s">
        <v>1957</v>
      </c>
      <c r="C551" s="5" t="s">
        <v>13</v>
      </c>
      <c r="D551" s="3" t="s">
        <v>1965</v>
      </c>
      <c r="E551" s="3" t="s">
        <v>1966</v>
      </c>
      <c r="F551" s="3" t="s">
        <v>35</v>
      </c>
      <c r="G551" s="3" t="s">
        <v>38</v>
      </c>
      <c r="H551" s="3" t="s">
        <v>1967</v>
      </c>
      <c r="I551" s="2">
        <v>62500</v>
      </c>
      <c r="J551" s="2">
        <f>I551*0.2</f>
        <v>12500</v>
      </c>
      <c r="K551" s="93">
        <f>I551-J551</f>
        <v>50000</v>
      </c>
      <c r="L551" s="2"/>
      <c r="M551" s="2"/>
      <c r="N551" s="2"/>
      <c r="O551" s="2"/>
      <c r="P551" s="2"/>
      <c r="Q551" s="2"/>
      <c r="R551" s="2"/>
    </row>
    <row r="552" spans="1:18" s="38" customFormat="1">
      <c r="A552" s="3" t="s">
        <v>1956</v>
      </c>
      <c r="B552" s="3" t="s">
        <v>1957</v>
      </c>
      <c r="C552" s="5" t="s">
        <v>13</v>
      </c>
      <c r="D552" s="3" t="s">
        <v>1968</v>
      </c>
      <c r="E552" s="3" t="s">
        <v>1959</v>
      </c>
      <c r="F552" s="3" t="s">
        <v>35</v>
      </c>
      <c r="G552" s="3" t="s">
        <v>1969</v>
      </c>
      <c r="H552" s="3" t="s">
        <v>1960</v>
      </c>
      <c r="I552" s="2">
        <v>739979.66</v>
      </c>
      <c r="J552" s="2">
        <v>147995.93</v>
      </c>
      <c r="K552" s="93">
        <v>591983.73</v>
      </c>
      <c r="L552" s="2"/>
      <c r="M552" s="2"/>
      <c r="N552" s="2"/>
      <c r="O552" s="2"/>
      <c r="P552" s="2"/>
      <c r="Q552" s="2"/>
      <c r="R552" s="2"/>
    </row>
    <row r="553" spans="1:18" s="38" customFormat="1">
      <c r="A553" s="38" t="s">
        <v>3301</v>
      </c>
      <c r="B553" s="38" t="s">
        <v>3302</v>
      </c>
      <c r="C553" s="51" t="s">
        <v>3303</v>
      </c>
      <c r="D553" s="38" t="s">
        <v>3304</v>
      </c>
      <c r="E553" s="38" t="s">
        <v>3305</v>
      </c>
      <c r="F553" s="38" t="s">
        <v>3306</v>
      </c>
      <c r="G553" s="38" t="s">
        <v>1618</v>
      </c>
      <c r="H553" s="38" t="s">
        <v>3307</v>
      </c>
      <c r="I553" s="4">
        <v>714.28</v>
      </c>
      <c r="J553" s="4">
        <v>89.284999999999997</v>
      </c>
      <c r="K553" s="99">
        <v>624.995</v>
      </c>
      <c r="L553" s="4"/>
      <c r="M553" s="4"/>
      <c r="N553" s="4"/>
      <c r="O553" s="4"/>
      <c r="P553" s="4"/>
      <c r="Q553" s="4"/>
      <c r="R553" s="4"/>
    </row>
    <row r="554" spans="1:18" s="38" customFormat="1">
      <c r="A554" s="38" t="s">
        <v>3308</v>
      </c>
      <c r="B554" s="38" t="s">
        <v>3309</v>
      </c>
      <c r="C554" s="51" t="s">
        <v>9</v>
      </c>
      <c r="D554" s="38" t="s">
        <v>3310</v>
      </c>
      <c r="E554" s="38" t="s">
        <v>3311</v>
      </c>
      <c r="F554" s="38" t="s">
        <v>389</v>
      </c>
      <c r="G554" s="38" t="s">
        <v>161</v>
      </c>
      <c r="H554" s="38" t="s">
        <v>3312</v>
      </c>
      <c r="I554" s="4">
        <v>115000</v>
      </c>
      <c r="J554" s="4">
        <v>14375</v>
      </c>
      <c r="K554" s="99">
        <v>100625</v>
      </c>
      <c r="L554" s="4"/>
      <c r="M554" s="4"/>
      <c r="N554" s="4"/>
      <c r="O554" s="4"/>
      <c r="P554" s="4"/>
      <c r="Q554" s="4"/>
      <c r="R554" s="4"/>
    </row>
    <row r="555" spans="1:18" s="38" customFormat="1">
      <c r="A555" s="12" t="s">
        <v>1028</v>
      </c>
      <c r="B555" s="12" t="s">
        <v>1029</v>
      </c>
      <c r="C555" s="16" t="s">
        <v>394</v>
      </c>
      <c r="D555" s="12" t="s">
        <v>1034</v>
      </c>
      <c r="E555" s="12" t="s">
        <v>1035</v>
      </c>
      <c r="F555" s="12" t="s">
        <v>1036</v>
      </c>
      <c r="G555" s="12" t="s">
        <v>421</v>
      </c>
      <c r="H555" s="12" t="s">
        <v>1037</v>
      </c>
      <c r="I555" s="13">
        <v>53863.01</v>
      </c>
      <c r="J555" s="13">
        <v>19232.88</v>
      </c>
      <c r="K555" s="95">
        <v>34630.129999999997</v>
      </c>
      <c r="L555" s="13"/>
      <c r="M555" s="13"/>
      <c r="N555" s="13"/>
      <c r="O555" s="13"/>
      <c r="P555" s="13"/>
      <c r="Q555" s="13"/>
      <c r="R555" s="13"/>
    </row>
    <row r="556" spans="1:18" s="38" customFormat="1">
      <c r="A556" s="12" t="s">
        <v>1028</v>
      </c>
      <c r="B556" s="12" t="s">
        <v>1029</v>
      </c>
      <c r="C556" s="16" t="s">
        <v>402</v>
      </c>
      <c r="D556" s="12" t="s">
        <v>1038</v>
      </c>
      <c r="E556" s="12" t="s">
        <v>1035</v>
      </c>
      <c r="F556" s="12" t="s">
        <v>1039</v>
      </c>
      <c r="G556" s="12" t="s">
        <v>421</v>
      </c>
      <c r="H556" s="12" t="s">
        <v>1037</v>
      </c>
      <c r="I556" s="13">
        <v>200000</v>
      </c>
      <c r="J556" s="13">
        <v>25000</v>
      </c>
      <c r="K556" s="95">
        <v>175000</v>
      </c>
      <c r="L556" s="13"/>
      <c r="M556" s="13"/>
      <c r="N556" s="13"/>
      <c r="O556" s="13"/>
      <c r="P556" s="13"/>
      <c r="Q556" s="13"/>
      <c r="R556" s="13"/>
    </row>
    <row r="557" spans="1:18" s="38" customFormat="1">
      <c r="A557" s="12" t="s">
        <v>1028</v>
      </c>
      <c r="B557" s="12" t="s">
        <v>1029</v>
      </c>
      <c r="C557" s="16" t="s">
        <v>14</v>
      </c>
      <c r="D557" s="12" t="s">
        <v>1030</v>
      </c>
      <c r="E557" s="12" t="s">
        <v>1031</v>
      </c>
      <c r="F557" s="12" t="s">
        <v>319</v>
      </c>
      <c r="G557" s="12" t="s">
        <v>1032</v>
      </c>
      <c r="H557" s="12" t="s">
        <v>1033</v>
      </c>
      <c r="I557" s="13">
        <v>150000</v>
      </c>
      <c r="J557" s="13">
        <v>18750</v>
      </c>
      <c r="K557" s="95">
        <v>131250</v>
      </c>
      <c r="L557" s="13"/>
      <c r="M557" s="13"/>
      <c r="N557" s="13"/>
      <c r="O557" s="13"/>
      <c r="P557" s="13"/>
      <c r="Q557" s="13"/>
      <c r="R557" s="13"/>
    </row>
    <row r="558" spans="1:18" s="38" customFormat="1">
      <c r="A558" s="38" t="s">
        <v>381</v>
      </c>
      <c r="B558" s="38" t="s">
        <v>382</v>
      </c>
      <c r="C558" s="51" t="s">
        <v>383</v>
      </c>
      <c r="D558" s="38" t="s">
        <v>3235</v>
      </c>
      <c r="E558" s="38" t="s">
        <v>3236</v>
      </c>
      <c r="F558" s="38" t="s">
        <v>3237</v>
      </c>
      <c r="G558" s="38" t="s">
        <v>1458</v>
      </c>
      <c r="H558" s="38" t="s">
        <v>3238</v>
      </c>
      <c r="I558" s="4">
        <v>5000</v>
      </c>
      <c r="J558" s="4">
        <v>625</v>
      </c>
      <c r="K558" s="99">
        <v>4375</v>
      </c>
      <c r="L558" s="4"/>
      <c r="M558" s="4"/>
      <c r="N558" s="4"/>
      <c r="O558" s="4"/>
      <c r="P558" s="4"/>
      <c r="Q558" s="4"/>
      <c r="R558" s="4"/>
    </row>
    <row r="559" spans="1:18" s="38" customFormat="1">
      <c r="A559" s="38" t="s">
        <v>381</v>
      </c>
      <c r="B559" s="38" t="s">
        <v>382</v>
      </c>
      <c r="C559" s="51" t="s">
        <v>13</v>
      </c>
      <c r="D559" s="38" t="s">
        <v>3239</v>
      </c>
      <c r="E559" s="38" t="s">
        <v>3240</v>
      </c>
      <c r="F559" s="38" t="s">
        <v>1648</v>
      </c>
      <c r="G559" s="38" t="s">
        <v>302</v>
      </c>
      <c r="H559" s="38" t="s">
        <v>3241</v>
      </c>
      <c r="I559" s="4">
        <v>18070.830000000002</v>
      </c>
      <c r="J559" s="4">
        <v>3614.1660000000002</v>
      </c>
      <c r="K559" s="99">
        <v>14456.664000000001</v>
      </c>
      <c r="L559" s="4"/>
      <c r="M559" s="4"/>
      <c r="N559" s="4"/>
      <c r="O559" s="4"/>
      <c r="P559" s="4"/>
      <c r="Q559" s="4"/>
      <c r="R559" s="4"/>
    </row>
    <row r="560" spans="1:18" s="38" customFormat="1">
      <c r="A560" s="12" t="s">
        <v>381</v>
      </c>
      <c r="B560" s="12" t="s">
        <v>382</v>
      </c>
      <c r="C560" s="16" t="s">
        <v>14</v>
      </c>
      <c r="D560" s="12" t="s">
        <v>1025</v>
      </c>
      <c r="E560" s="12" t="s">
        <v>1026</v>
      </c>
      <c r="F560" s="12" t="s">
        <v>337</v>
      </c>
      <c r="G560" s="12" t="s">
        <v>295</v>
      </c>
      <c r="H560" s="12" t="s">
        <v>1027</v>
      </c>
      <c r="I560" s="13">
        <v>105000</v>
      </c>
      <c r="J560" s="13">
        <v>13125</v>
      </c>
      <c r="K560" s="95">
        <v>91875</v>
      </c>
      <c r="L560" s="13"/>
      <c r="M560" s="13"/>
      <c r="N560" s="13"/>
      <c r="O560" s="13"/>
      <c r="P560" s="13"/>
      <c r="Q560" s="13"/>
      <c r="R560" s="13"/>
    </row>
    <row r="561" spans="1:258" s="38" customFormat="1">
      <c r="A561" s="51" t="s">
        <v>381</v>
      </c>
      <c r="B561" s="38" t="s">
        <v>382</v>
      </c>
      <c r="C561" s="51" t="s">
        <v>2082</v>
      </c>
      <c r="D561" s="38" t="s">
        <v>3918</v>
      </c>
      <c r="E561" s="38" t="s">
        <v>3919</v>
      </c>
      <c r="F561" s="38" t="s">
        <v>3264</v>
      </c>
      <c r="G561" s="38" t="s">
        <v>3213</v>
      </c>
      <c r="H561" s="38" t="s">
        <v>3920</v>
      </c>
      <c r="I561" s="4">
        <v>136250</v>
      </c>
      <c r="J561" s="4">
        <v>22500</v>
      </c>
      <c r="K561" s="99">
        <v>113750</v>
      </c>
      <c r="L561" s="4"/>
      <c r="M561" s="4"/>
      <c r="N561" s="4"/>
      <c r="O561" s="4"/>
      <c r="P561" s="4"/>
      <c r="Q561" s="4"/>
      <c r="R561" s="4"/>
    </row>
    <row r="562" spans="1:258" s="38" customFormat="1">
      <c r="A562" s="12" t="s">
        <v>1040</v>
      </c>
      <c r="B562" s="12" t="s">
        <v>1041</v>
      </c>
      <c r="C562" s="20">
        <v>40324</v>
      </c>
      <c r="D562" s="12" t="s">
        <v>1042</v>
      </c>
      <c r="E562" s="12" t="s">
        <v>1043</v>
      </c>
      <c r="F562" s="12" t="s">
        <v>1044</v>
      </c>
      <c r="G562" s="12" t="s">
        <v>186</v>
      </c>
      <c r="H562" s="12" t="s">
        <v>1045</v>
      </c>
      <c r="I562" s="13">
        <v>173568</v>
      </c>
      <c r="J562" s="13">
        <v>21696</v>
      </c>
      <c r="K562" s="95">
        <v>151872</v>
      </c>
      <c r="L562" s="13"/>
      <c r="M562" s="13"/>
      <c r="N562" s="13"/>
      <c r="O562" s="13"/>
      <c r="P562" s="13"/>
      <c r="Q562" s="13"/>
      <c r="R562" s="13"/>
    </row>
    <row r="563" spans="1:258" s="38" customFormat="1">
      <c r="A563" s="12" t="s">
        <v>1040</v>
      </c>
      <c r="B563" s="12" t="s">
        <v>1041</v>
      </c>
      <c r="C563" s="20">
        <v>40359</v>
      </c>
      <c r="D563" s="12" t="s">
        <v>1046</v>
      </c>
      <c r="E563" s="12" t="s">
        <v>1047</v>
      </c>
      <c r="F563" s="12" t="s">
        <v>316</v>
      </c>
      <c r="G563" s="12" t="s">
        <v>28</v>
      </c>
      <c r="H563" s="12" t="s">
        <v>1048</v>
      </c>
      <c r="I563" s="13">
        <v>782335.18</v>
      </c>
      <c r="J563" s="13">
        <v>156467.03600000002</v>
      </c>
      <c r="K563" s="95">
        <v>625868.14400000009</v>
      </c>
      <c r="L563" s="13"/>
      <c r="M563" s="13"/>
      <c r="N563" s="13"/>
      <c r="O563" s="13"/>
      <c r="P563" s="13"/>
      <c r="Q563" s="13"/>
      <c r="R563" s="13"/>
    </row>
    <row r="564" spans="1:258" s="38" customFormat="1">
      <c r="A564" s="12" t="s">
        <v>1040</v>
      </c>
      <c r="B564" s="12" t="s">
        <v>1041</v>
      </c>
      <c r="C564" s="20">
        <v>40359</v>
      </c>
      <c r="D564" s="12" t="s">
        <v>1049</v>
      </c>
      <c r="E564" s="12" t="s">
        <v>1050</v>
      </c>
      <c r="F564" s="12" t="s">
        <v>300</v>
      </c>
      <c r="G564" s="12" t="s">
        <v>1051</v>
      </c>
      <c r="H564" s="12" t="s">
        <v>1052</v>
      </c>
      <c r="I564" s="13">
        <v>362500</v>
      </c>
      <c r="J564" s="13">
        <v>45312.5</v>
      </c>
      <c r="K564" s="95">
        <v>317187.5</v>
      </c>
      <c r="L564" s="13"/>
      <c r="M564" s="13"/>
      <c r="N564" s="13"/>
      <c r="O564" s="13"/>
      <c r="P564" s="13"/>
      <c r="Q564" s="13"/>
      <c r="R564" s="13"/>
    </row>
    <row r="565" spans="1:258" s="38" customFormat="1">
      <c r="A565" s="12" t="s">
        <v>1040</v>
      </c>
      <c r="B565" s="12" t="s">
        <v>1041</v>
      </c>
      <c r="C565" s="20">
        <v>40359</v>
      </c>
      <c r="D565" s="12" t="s">
        <v>1053</v>
      </c>
      <c r="E565" s="12" t="s">
        <v>1054</v>
      </c>
      <c r="F565" s="12" t="s">
        <v>723</v>
      </c>
      <c r="G565" s="12" t="s">
        <v>1055</v>
      </c>
      <c r="H565" s="12" t="s">
        <v>1056</v>
      </c>
      <c r="I565" s="13">
        <v>194702.85714285713</v>
      </c>
      <c r="J565" s="13">
        <v>24337.857142857141</v>
      </c>
      <c r="K565" s="95">
        <v>170365</v>
      </c>
      <c r="L565" s="13"/>
      <c r="M565" s="13"/>
      <c r="N565" s="13"/>
      <c r="O565" s="13"/>
      <c r="P565" s="13"/>
      <c r="Q565" s="13"/>
      <c r="R565" s="13"/>
    </row>
    <row r="566" spans="1:258" s="38" customFormat="1">
      <c r="A566" s="12" t="s">
        <v>1040</v>
      </c>
      <c r="B566" s="12" t="s">
        <v>1041</v>
      </c>
      <c r="C566" s="47">
        <v>40543</v>
      </c>
      <c r="D566" s="11" t="s">
        <v>1057</v>
      </c>
      <c r="E566" s="11" t="s">
        <v>1058</v>
      </c>
      <c r="F566" s="12" t="s">
        <v>1044</v>
      </c>
      <c r="G566" s="12" t="s">
        <v>186</v>
      </c>
      <c r="H566" s="11" t="s">
        <v>1059</v>
      </c>
      <c r="I566" s="9">
        <v>579625.11</v>
      </c>
      <c r="J566" s="9">
        <v>115925.022</v>
      </c>
      <c r="K566" s="95">
        <v>463700.08799999999</v>
      </c>
      <c r="L566" s="54"/>
      <c r="M566" s="13"/>
      <c r="N566" s="13"/>
      <c r="O566" s="13"/>
      <c r="P566" s="13"/>
      <c r="Q566" s="13"/>
      <c r="R566" s="13"/>
    </row>
    <row r="567" spans="1:258" s="38" customFormat="1">
      <c r="A567" s="12" t="s">
        <v>1040</v>
      </c>
      <c r="B567" s="12" t="s">
        <v>1041</v>
      </c>
      <c r="C567" s="22" t="s">
        <v>9</v>
      </c>
      <c r="D567" s="11" t="s">
        <v>1060</v>
      </c>
      <c r="E567" s="11" t="s">
        <v>1061</v>
      </c>
      <c r="F567" s="11" t="s">
        <v>325</v>
      </c>
      <c r="G567" s="11" t="s">
        <v>26</v>
      </c>
      <c r="H567" s="11" t="s">
        <v>1062</v>
      </c>
      <c r="I567" s="9">
        <v>10500</v>
      </c>
      <c r="J567" s="9">
        <v>1312.5</v>
      </c>
      <c r="K567" s="100">
        <v>9187.5</v>
      </c>
      <c r="L567" s="9"/>
      <c r="M567" s="9"/>
      <c r="N567" s="13"/>
      <c r="O567" s="13"/>
      <c r="P567" s="13"/>
      <c r="Q567" s="13"/>
      <c r="R567" s="13"/>
    </row>
    <row r="568" spans="1:258" s="38" customFormat="1">
      <c r="A568" s="12" t="s">
        <v>1040</v>
      </c>
      <c r="B568" s="12" t="s">
        <v>1041</v>
      </c>
      <c r="C568" s="22" t="s">
        <v>9</v>
      </c>
      <c r="D568" s="11" t="s">
        <v>1063</v>
      </c>
      <c r="E568" s="11" t="s">
        <v>1064</v>
      </c>
      <c r="F568" s="11" t="s">
        <v>322</v>
      </c>
      <c r="G568" s="11" t="s">
        <v>224</v>
      </c>
      <c r="H568" s="11" t="s">
        <v>1065</v>
      </c>
      <c r="I568" s="9">
        <v>735000</v>
      </c>
      <c r="J568" s="9">
        <v>147000</v>
      </c>
      <c r="K568" s="100">
        <v>588000</v>
      </c>
      <c r="L568" s="9"/>
      <c r="M568" s="9"/>
      <c r="N568" s="13"/>
      <c r="O568" s="13"/>
      <c r="P568" s="13"/>
      <c r="Q568" s="13"/>
      <c r="R568" s="13"/>
    </row>
    <row r="569" spans="1:258" s="38" customFormat="1">
      <c r="A569" s="33" t="s">
        <v>97</v>
      </c>
      <c r="B569" s="38" t="s">
        <v>98</v>
      </c>
      <c r="C569" s="33" t="s">
        <v>498</v>
      </c>
      <c r="D569" s="34" t="s">
        <v>499</v>
      </c>
      <c r="E569" s="12" t="s">
        <v>500</v>
      </c>
      <c r="F569" s="33" t="s">
        <v>333</v>
      </c>
      <c r="G569" s="34" t="s">
        <v>501</v>
      </c>
      <c r="H569" s="34" t="s">
        <v>502</v>
      </c>
      <c r="I569" s="35">
        <v>34200</v>
      </c>
      <c r="J569" s="35">
        <v>4275</v>
      </c>
      <c r="K569" s="98">
        <v>29925</v>
      </c>
      <c r="L569" s="35"/>
      <c r="M569" s="36"/>
      <c r="N569" s="58"/>
      <c r="O569" s="58"/>
      <c r="P569" s="58"/>
      <c r="Q569" s="34"/>
      <c r="R569" s="36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  <c r="EK569" s="34"/>
      <c r="EL569" s="34"/>
      <c r="EM569" s="34"/>
      <c r="EN569" s="34"/>
      <c r="EO569" s="34"/>
      <c r="EP569" s="34"/>
      <c r="EQ569" s="34"/>
      <c r="ER569" s="34"/>
      <c r="ES569" s="34"/>
      <c r="ET569" s="34"/>
      <c r="EU569" s="34"/>
      <c r="EV569" s="34"/>
      <c r="EW569" s="34"/>
      <c r="EX569" s="34"/>
      <c r="EY569" s="34"/>
      <c r="EZ569" s="34"/>
      <c r="FA569" s="34"/>
      <c r="FB569" s="34"/>
      <c r="FC569" s="34"/>
      <c r="FD569" s="34"/>
      <c r="FE569" s="34"/>
      <c r="FF569" s="34"/>
      <c r="FG569" s="34"/>
      <c r="FH569" s="34"/>
      <c r="FI569" s="34"/>
      <c r="FJ569" s="34"/>
      <c r="FK569" s="34"/>
      <c r="FL569" s="34"/>
      <c r="FM569" s="34"/>
      <c r="FN569" s="34"/>
      <c r="FO569" s="34"/>
      <c r="FP569" s="34"/>
      <c r="FQ569" s="34"/>
      <c r="FR569" s="34"/>
      <c r="FS569" s="34"/>
      <c r="FT569" s="34"/>
      <c r="FU569" s="34"/>
      <c r="FV569" s="34"/>
      <c r="FW569" s="34"/>
      <c r="FX569" s="34"/>
      <c r="FY569" s="34"/>
      <c r="FZ569" s="34"/>
      <c r="GA569" s="34"/>
      <c r="GB569" s="34"/>
      <c r="GC569" s="34"/>
      <c r="GD569" s="34"/>
      <c r="GE569" s="34"/>
      <c r="GF569" s="34"/>
      <c r="GG569" s="34"/>
      <c r="GH569" s="34"/>
      <c r="GI569" s="34"/>
      <c r="GJ569" s="34"/>
      <c r="GK569" s="34"/>
      <c r="GL569" s="34"/>
      <c r="GM569" s="34"/>
      <c r="GN569" s="34"/>
      <c r="GO569" s="34"/>
      <c r="GP569" s="34"/>
      <c r="GQ569" s="34"/>
      <c r="GR569" s="34"/>
      <c r="GS569" s="34"/>
      <c r="GT569" s="34"/>
      <c r="GU569" s="34"/>
      <c r="GV569" s="34"/>
      <c r="GW569" s="34"/>
      <c r="GX569" s="34"/>
      <c r="GY569" s="34"/>
      <c r="GZ569" s="34"/>
      <c r="HA569" s="34"/>
      <c r="HB569" s="34"/>
      <c r="HC569" s="34"/>
      <c r="HD569" s="34"/>
      <c r="HE569" s="34"/>
      <c r="HF569" s="34"/>
      <c r="HG569" s="34"/>
      <c r="HH569" s="34"/>
      <c r="HI569" s="34"/>
      <c r="HJ569" s="34"/>
      <c r="HK569" s="34"/>
      <c r="HL569" s="34"/>
      <c r="HM569" s="34"/>
      <c r="HN569" s="34"/>
      <c r="HO569" s="34"/>
      <c r="HP569" s="34"/>
      <c r="HQ569" s="34"/>
      <c r="HR569" s="34"/>
      <c r="HS569" s="34"/>
      <c r="HT569" s="34"/>
      <c r="HU569" s="34"/>
      <c r="HV569" s="34"/>
      <c r="HW569" s="34"/>
      <c r="HX569" s="34"/>
      <c r="HY569" s="34"/>
      <c r="HZ569" s="34"/>
      <c r="IA569" s="34"/>
      <c r="IB569" s="34"/>
      <c r="IC569" s="34"/>
      <c r="ID569" s="34"/>
      <c r="IE569" s="34"/>
      <c r="IF569" s="34"/>
      <c r="IG569" s="34"/>
      <c r="IH569" s="34"/>
      <c r="II569" s="34"/>
      <c r="IJ569" s="34"/>
      <c r="IK569" s="34"/>
      <c r="IL569" s="34"/>
      <c r="IM569" s="34"/>
      <c r="IN569" s="34"/>
      <c r="IO569" s="34"/>
      <c r="IP569" s="34"/>
      <c r="IQ569" s="34"/>
      <c r="IR569" s="34"/>
      <c r="IS569" s="34"/>
      <c r="IT569" s="34"/>
    </row>
    <row r="570" spans="1:258" s="52" customFormat="1">
      <c r="A570" s="33" t="s">
        <v>97</v>
      </c>
      <c r="B570" s="38" t="s">
        <v>98</v>
      </c>
      <c r="C570" s="33" t="s">
        <v>14</v>
      </c>
      <c r="D570" s="34" t="s">
        <v>503</v>
      </c>
      <c r="E570" s="12" t="s">
        <v>504</v>
      </c>
      <c r="F570" s="33" t="s">
        <v>505</v>
      </c>
      <c r="G570" s="34" t="s">
        <v>506</v>
      </c>
      <c r="H570" s="34" t="s">
        <v>507</v>
      </c>
      <c r="I570" s="35">
        <v>93589.74</v>
      </c>
      <c r="J570" s="35">
        <v>14250</v>
      </c>
      <c r="K570" s="96">
        <v>79339.740000000005</v>
      </c>
      <c r="L570" s="35"/>
      <c r="M570" s="36"/>
      <c r="N570" s="58"/>
      <c r="O570" s="58"/>
      <c r="P570" s="85"/>
      <c r="Q570" s="63"/>
      <c r="R570" s="36"/>
      <c r="S570" s="34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  <c r="AS570" s="63"/>
      <c r="AT570" s="63"/>
      <c r="AU570" s="63"/>
      <c r="AV570" s="63"/>
      <c r="AW570" s="63"/>
      <c r="AX570" s="63"/>
      <c r="AY570" s="63"/>
      <c r="AZ570" s="63"/>
      <c r="BA570" s="63"/>
      <c r="BB570" s="63"/>
      <c r="BC570" s="63"/>
      <c r="BD570" s="63"/>
      <c r="BE570" s="63"/>
      <c r="BF570" s="63"/>
      <c r="BG570" s="63"/>
      <c r="BH570" s="63"/>
      <c r="BI570" s="63"/>
      <c r="BJ570" s="63"/>
      <c r="BK570" s="63"/>
      <c r="BL570" s="63"/>
      <c r="BM570" s="63"/>
      <c r="BN570" s="63"/>
      <c r="BO570" s="63"/>
      <c r="BP570" s="63"/>
      <c r="BQ570" s="63"/>
      <c r="BR570" s="63"/>
      <c r="BS570" s="63"/>
      <c r="BT570" s="63"/>
      <c r="BU570" s="63"/>
      <c r="BV570" s="63"/>
      <c r="BW570" s="63"/>
      <c r="BX570" s="63"/>
      <c r="BY570" s="63"/>
      <c r="BZ570" s="63"/>
      <c r="CA570" s="63"/>
      <c r="CB570" s="63"/>
      <c r="CC570" s="63"/>
      <c r="CD570" s="63"/>
      <c r="CE570" s="63"/>
      <c r="CF570" s="63"/>
      <c r="CG570" s="63"/>
      <c r="CH570" s="63"/>
      <c r="CI570" s="63"/>
      <c r="CJ570" s="63"/>
      <c r="CK570" s="63"/>
      <c r="CL570" s="63"/>
      <c r="CM570" s="63"/>
      <c r="CN570" s="63"/>
      <c r="CO570" s="63"/>
      <c r="CP570" s="63"/>
      <c r="CQ570" s="63"/>
      <c r="CR570" s="63"/>
      <c r="CS570" s="63"/>
      <c r="CT570" s="63"/>
      <c r="CU570" s="63"/>
      <c r="CV570" s="63"/>
      <c r="CW570" s="63"/>
      <c r="CX570" s="63"/>
      <c r="CY570" s="63"/>
      <c r="CZ570" s="63"/>
      <c r="DA570" s="63"/>
      <c r="DB570" s="63"/>
      <c r="DC570" s="63"/>
      <c r="DD570" s="63"/>
      <c r="DE570" s="63"/>
      <c r="DF570" s="63"/>
      <c r="DG570" s="63"/>
      <c r="DH570" s="63"/>
      <c r="DI570" s="63"/>
      <c r="DJ570" s="63"/>
      <c r="DK570" s="63"/>
      <c r="DL570" s="63"/>
      <c r="DM570" s="63"/>
      <c r="DN570" s="63"/>
      <c r="DO570" s="63"/>
      <c r="DP570" s="63"/>
      <c r="DQ570" s="63"/>
      <c r="DR570" s="63"/>
      <c r="DS570" s="63"/>
      <c r="DT570" s="63"/>
      <c r="DU570" s="63"/>
      <c r="DV570" s="63"/>
      <c r="DW570" s="63"/>
      <c r="DX570" s="63"/>
      <c r="DY570" s="63"/>
      <c r="DZ570" s="63"/>
      <c r="EA570" s="63"/>
      <c r="EB570" s="63"/>
      <c r="EC570" s="63"/>
      <c r="ED570" s="63"/>
      <c r="EE570" s="63"/>
      <c r="EF570" s="63"/>
      <c r="EG570" s="63"/>
      <c r="EH570" s="63"/>
      <c r="EI570" s="63"/>
      <c r="EJ570" s="63"/>
      <c r="EK570" s="63"/>
      <c r="EL570" s="63"/>
      <c r="EM570" s="63"/>
      <c r="EN570" s="63"/>
      <c r="EO570" s="63"/>
      <c r="EP570" s="63"/>
      <c r="EQ570" s="63"/>
      <c r="ER570" s="63"/>
      <c r="ES570" s="63"/>
      <c r="ET570" s="63"/>
      <c r="EU570" s="63"/>
      <c r="EV570" s="63"/>
      <c r="EW570" s="63"/>
      <c r="EX570" s="63"/>
      <c r="EY570" s="63"/>
      <c r="EZ570" s="63"/>
      <c r="FA570" s="63"/>
      <c r="FB570" s="63"/>
      <c r="FC570" s="63"/>
      <c r="FD570" s="63"/>
      <c r="FE570" s="63"/>
      <c r="FF570" s="63"/>
      <c r="FG570" s="63"/>
      <c r="FH570" s="63"/>
      <c r="FI570" s="63"/>
      <c r="FJ570" s="63"/>
      <c r="FK570" s="63"/>
      <c r="FL570" s="63"/>
      <c r="FM570" s="63"/>
      <c r="FN570" s="63"/>
      <c r="FO570" s="63"/>
      <c r="FP570" s="63"/>
      <c r="FQ570" s="63"/>
      <c r="FR570" s="63"/>
      <c r="FS570" s="63"/>
      <c r="FT570" s="63"/>
      <c r="FU570" s="63"/>
      <c r="FV570" s="63"/>
      <c r="FW570" s="63"/>
      <c r="FX570" s="63"/>
      <c r="FY570" s="63"/>
      <c r="FZ570" s="63"/>
      <c r="GA570" s="63"/>
      <c r="GB570" s="63"/>
      <c r="GC570" s="63"/>
      <c r="GD570" s="63"/>
      <c r="GE570" s="63"/>
      <c r="GF570" s="63"/>
      <c r="GG570" s="63"/>
      <c r="GH570" s="63"/>
      <c r="GI570" s="63"/>
      <c r="GJ570" s="63"/>
      <c r="GK570" s="63"/>
      <c r="GL570" s="63"/>
      <c r="GM570" s="63"/>
      <c r="GN570" s="63"/>
      <c r="GO570" s="63"/>
      <c r="GP570" s="63"/>
      <c r="GQ570" s="63"/>
      <c r="GR570" s="63"/>
      <c r="GS570" s="63"/>
      <c r="GT570" s="63"/>
      <c r="GU570" s="63"/>
      <c r="GV570" s="63"/>
      <c r="GW570" s="63"/>
      <c r="GX570" s="63"/>
      <c r="GY570" s="63"/>
      <c r="GZ570" s="63"/>
      <c r="HA570" s="63"/>
      <c r="HB570" s="63"/>
      <c r="HC570" s="63"/>
      <c r="HD570" s="63"/>
      <c r="HE570" s="63"/>
      <c r="HF570" s="63"/>
      <c r="HG570" s="63"/>
      <c r="HH570" s="63"/>
      <c r="HI570" s="63"/>
      <c r="HJ570" s="63"/>
      <c r="HK570" s="63"/>
      <c r="HL570" s="63"/>
      <c r="HM570" s="63"/>
      <c r="HN570" s="63"/>
      <c r="HO570" s="63"/>
      <c r="HP570" s="63"/>
      <c r="HQ570" s="63"/>
      <c r="HR570" s="63"/>
      <c r="HS570" s="63"/>
      <c r="HT570" s="63"/>
      <c r="HU570" s="63"/>
      <c r="HV570" s="63"/>
      <c r="HW570" s="63"/>
      <c r="HX570" s="63"/>
      <c r="HY570" s="63"/>
      <c r="HZ570" s="63"/>
      <c r="IA570" s="63"/>
      <c r="IB570" s="63"/>
      <c r="IC570" s="63"/>
      <c r="ID570" s="63"/>
      <c r="IE570" s="63"/>
      <c r="IF570" s="63"/>
      <c r="IG570" s="63"/>
      <c r="IH570" s="63"/>
      <c r="II570" s="63"/>
      <c r="IJ570" s="63"/>
      <c r="IK570" s="63"/>
      <c r="IL570" s="63"/>
      <c r="IM570" s="63"/>
      <c r="IN570" s="63"/>
      <c r="IO570" s="63"/>
      <c r="IP570" s="63"/>
      <c r="IQ570" s="63"/>
      <c r="IR570" s="63"/>
      <c r="IS570" s="63"/>
      <c r="IT570" s="63"/>
      <c r="IU570" s="38"/>
      <c r="IV570" s="38"/>
      <c r="IW570" s="38"/>
      <c r="IX570" s="38"/>
    </row>
    <row r="571" spans="1:258" s="52" customFormat="1">
      <c r="A571" s="33" t="s">
        <v>97</v>
      </c>
      <c r="B571" s="38" t="s">
        <v>98</v>
      </c>
      <c r="C571" s="33" t="s">
        <v>14</v>
      </c>
      <c r="D571" s="34" t="s">
        <v>508</v>
      </c>
      <c r="E571" s="12" t="s">
        <v>509</v>
      </c>
      <c r="F571" s="33" t="s">
        <v>36</v>
      </c>
      <c r="G571" s="34" t="s">
        <v>398</v>
      </c>
      <c r="H571" s="34" t="s">
        <v>510</v>
      </c>
      <c r="I571" s="35">
        <v>5000</v>
      </c>
      <c r="J571" s="35">
        <v>625</v>
      </c>
      <c r="K571" s="96">
        <v>4375</v>
      </c>
      <c r="L571" s="35"/>
      <c r="M571" s="36"/>
      <c r="N571" s="58"/>
      <c r="O571" s="58"/>
      <c r="P571" s="85"/>
      <c r="Q571" s="34"/>
      <c r="R571" s="36"/>
      <c r="S571" s="34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  <c r="AT571" s="63"/>
      <c r="AU571" s="63"/>
      <c r="AV571" s="63"/>
      <c r="AW571" s="63"/>
      <c r="AX571" s="63"/>
      <c r="AY571" s="63"/>
      <c r="AZ571" s="63"/>
      <c r="BA571" s="63"/>
      <c r="BB571" s="63"/>
      <c r="BC571" s="63"/>
      <c r="BD571" s="63"/>
      <c r="BE571" s="63"/>
      <c r="BF571" s="63"/>
      <c r="BG571" s="63"/>
      <c r="BH571" s="63"/>
      <c r="BI571" s="63"/>
      <c r="BJ571" s="63"/>
      <c r="BK571" s="63"/>
      <c r="BL571" s="63"/>
      <c r="BM571" s="63"/>
      <c r="BN571" s="63"/>
      <c r="BO571" s="63"/>
      <c r="BP571" s="63"/>
      <c r="BQ571" s="63"/>
      <c r="BR571" s="63"/>
      <c r="BS571" s="63"/>
      <c r="BT571" s="63"/>
      <c r="BU571" s="63"/>
      <c r="BV571" s="63"/>
      <c r="BW571" s="63"/>
      <c r="BX571" s="63"/>
      <c r="BY571" s="63"/>
      <c r="BZ571" s="63"/>
      <c r="CA571" s="63"/>
      <c r="CB571" s="63"/>
      <c r="CC571" s="63"/>
      <c r="CD571" s="63"/>
      <c r="CE571" s="63"/>
      <c r="CF571" s="63"/>
      <c r="CG571" s="63"/>
      <c r="CH571" s="63"/>
      <c r="CI571" s="63"/>
      <c r="CJ571" s="63"/>
      <c r="CK571" s="63"/>
      <c r="CL571" s="63"/>
      <c r="CM571" s="63"/>
      <c r="CN571" s="63"/>
      <c r="CO571" s="63"/>
      <c r="CP571" s="63"/>
      <c r="CQ571" s="63"/>
      <c r="CR571" s="63"/>
      <c r="CS571" s="63"/>
      <c r="CT571" s="63"/>
      <c r="CU571" s="63"/>
      <c r="CV571" s="63"/>
      <c r="CW571" s="63"/>
      <c r="CX571" s="63"/>
      <c r="CY571" s="63"/>
      <c r="CZ571" s="63"/>
      <c r="DA571" s="63"/>
      <c r="DB571" s="63"/>
      <c r="DC571" s="63"/>
      <c r="DD571" s="63"/>
      <c r="DE571" s="63"/>
      <c r="DF571" s="63"/>
      <c r="DG571" s="63"/>
      <c r="DH571" s="63"/>
      <c r="DI571" s="63"/>
      <c r="DJ571" s="63"/>
      <c r="DK571" s="63"/>
      <c r="DL571" s="63"/>
      <c r="DM571" s="63"/>
      <c r="DN571" s="63"/>
      <c r="DO571" s="63"/>
      <c r="DP571" s="63"/>
      <c r="DQ571" s="63"/>
      <c r="DR571" s="63"/>
      <c r="DS571" s="63"/>
      <c r="DT571" s="63"/>
      <c r="DU571" s="63"/>
      <c r="DV571" s="63"/>
      <c r="DW571" s="63"/>
      <c r="DX571" s="63"/>
      <c r="DY571" s="63"/>
      <c r="DZ571" s="63"/>
      <c r="EA571" s="63"/>
      <c r="EB571" s="63"/>
      <c r="EC571" s="63"/>
      <c r="ED571" s="63"/>
      <c r="EE571" s="63"/>
      <c r="EF571" s="63"/>
      <c r="EG571" s="63"/>
      <c r="EH571" s="63"/>
      <c r="EI571" s="63"/>
      <c r="EJ571" s="63"/>
      <c r="EK571" s="63"/>
      <c r="EL571" s="63"/>
      <c r="EM571" s="63"/>
      <c r="EN571" s="63"/>
      <c r="EO571" s="63"/>
      <c r="EP571" s="63"/>
      <c r="EQ571" s="63"/>
      <c r="ER571" s="63"/>
      <c r="ES571" s="63"/>
      <c r="ET571" s="63"/>
      <c r="EU571" s="63"/>
      <c r="EV571" s="63"/>
      <c r="EW571" s="63"/>
      <c r="EX571" s="63"/>
      <c r="EY571" s="63"/>
      <c r="EZ571" s="63"/>
      <c r="FA571" s="63"/>
      <c r="FB571" s="63"/>
      <c r="FC571" s="63"/>
      <c r="FD571" s="63"/>
      <c r="FE571" s="63"/>
      <c r="FF571" s="63"/>
      <c r="FG571" s="63"/>
      <c r="FH571" s="63"/>
      <c r="FI571" s="63"/>
      <c r="FJ571" s="63"/>
      <c r="FK571" s="63"/>
      <c r="FL571" s="63"/>
      <c r="FM571" s="63"/>
      <c r="FN571" s="63"/>
      <c r="FO571" s="63"/>
      <c r="FP571" s="63"/>
      <c r="FQ571" s="63"/>
      <c r="FR571" s="63"/>
      <c r="FS571" s="63"/>
      <c r="FT571" s="63"/>
      <c r="FU571" s="63"/>
      <c r="FV571" s="63"/>
      <c r="FW571" s="63"/>
      <c r="FX571" s="63"/>
      <c r="FY571" s="63"/>
      <c r="FZ571" s="63"/>
      <c r="GA571" s="63"/>
      <c r="GB571" s="63"/>
      <c r="GC571" s="63"/>
      <c r="GD571" s="63"/>
      <c r="GE571" s="63"/>
      <c r="GF571" s="63"/>
      <c r="GG571" s="63"/>
      <c r="GH571" s="63"/>
      <c r="GI571" s="63"/>
      <c r="GJ571" s="63"/>
      <c r="GK571" s="63"/>
      <c r="GL571" s="63"/>
      <c r="GM571" s="63"/>
      <c r="GN571" s="63"/>
      <c r="GO571" s="63"/>
      <c r="GP571" s="63"/>
      <c r="GQ571" s="63"/>
      <c r="GR571" s="63"/>
      <c r="GS571" s="63"/>
      <c r="GT571" s="63"/>
      <c r="GU571" s="63"/>
      <c r="GV571" s="63"/>
      <c r="GW571" s="63"/>
      <c r="GX571" s="63"/>
      <c r="GY571" s="63"/>
      <c r="GZ571" s="63"/>
      <c r="HA571" s="63"/>
      <c r="HB571" s="63"/>
      <c r="HC571" s="63"/>
      <c r="HD571" s="63"/>
      <c r="HE571" s="63"/>
      <c r="HF571" s="63"/>
      <c r="HG571" s="63"/>
      <c r="HH571" s="63"/>
      <c r="HI571" s="63"/>
      <c r="HJ571" s="63"/>
      <c r="HK571" s="63"/>
      <c r="HL571" s="63"/>
      <c r="HM571" s="63"/>
      <c r="HN571" s="63"/>
      <c r="HO571" s="63"/>
      <c r="HP571" s="63"/>
      <c r="HQ571" s="63"/>
      <c r="HR571" s="63"/>
      <c r="HS571" s="63"/>
      <c r="HT571" s="63"/>
      <c r="HU571" s="63"/>
      <c r="HV571" s="63"/>
      <c r="HW571" s="63"/>
      <c r="HX571" s="63"/>
      <c r="HY571" s="63"/>
      <c r="HZ571" s="63"/>
      <c r="IA571" s="63"/>
      <c r="IB571" s="63"/>
      <c r="IC571" s="63"/>
      <c r="ID571" s="63"/>
      <c r="IE571" s="63"/>
      <c r="IF571" s="63"/>
      <c r="IG571" s="63"/>
      <c r="IH571" s="63"/>
      <c r="II571" s="63"/>
      <c r="IJ571" s="63"/>
      <c r="IK571" s="63"/>
      <c r="IL571" s="63"/>
      <c r="IM571" s="63"/>
      <c r="IN571" s="63"/>
      <c r="IO571" s="63"/>
      <c r="IP571" s="63"/>
      <c r="IQ571" s="63"/>
      <c r="IR571" s="63"/>
      <c r="IS571" s="63"/>
      <c r="IT571" s="63"/>
      <c r="IU571" s="38"/>
      <c r="IV571" s="38"/>
      <c r="IW571" s="38"/>
      <c r="IX571" s="38"/>
    </row>
    <row r="572" spans="1:258" s="38" customFormat="1">
      <c r="A572" s="33" t="s">
        <v>97</v>
      </c>
      <c r="B572" s="38" t="s">
        <v>98</v>
      </c>
      <c r="C572" s="33" t="s">
        <v>186</v>
      </c>
      <c r="D572" s="34" t="s">
        <v>511</v>
      </c>
      <c r="E572" s="12" t="s">
        <v>512</v>
      </c>
      <c r="F572" s="33" t="s">
        <v>29</v>
      </c>
      <c r="G572" s="34" t="s">
        <v>51</v>
      </c>
      <c r="H572" s="34" t="s">
        <v>513</v>
      </c>
      <c r="I572" s="35">
        <v>107500</v>
      </c>
      <c r="J572" s="35">
        <v>21500</v>
      </c>
      <c r="K572" s="98">
        <v>86000</v>
      </c>
      <c r="L572" s="50"/>
      <c r="M572" s="80"/>
      <c r="N572" s="58"/>
      <c r="O572" s="58"/>
      <c r="P572" s="58"/>
      <c r="Q572" s="34"/>
      <c r="R572" s="36"/>
    </row>
    <row r="573" spans="1:258" s="38" customFormat="1">
      <c r="A573" s="33" t="s">
        <v>97</v>
      </c>
      <c r="B573" s="38" t="s">
        <v>98</v>
      </c>
      <c r="C573" s="33" t="s">
        <v>134</v>
      </c>
      <c r="D573" s="34" t="s">
        <v>514</v>
      </c>
      <c r="E573" s="12" t="s">
        <v>515</v>
      </c>
      <c r="F573" s="33" t="s">
        <v>151</v>
      </c>
      <c r="G573" s="34" t="s">
        <v>187</v>
      </c>
      <c r="H573" s="34" t="s">
        <v>516</v>
      </c>
      <c r="I573" s="18">
        <v>90000</v>
      </c>
      <c r="J573" s="18">
        <v>11250</v>
      </c>
      <c r="K573" s="96">
        <v>78750</v>
      </c>
      <c r="L573" s="35"/>
      <c r="M573" s="63"/>
      <c r="N573" s="58"/>
      <c r="O573" s="58"/>
      <c r="P573" s="85"/>
      <c r="Q573" s="34"/>
      <c r="R573" s="36"/>
    </row>
    <row r="574" spans="1:258" s="38" customFormat="1">
      <c r="A574" s="38" t="s">
        <v>97</v>
      </c>
      <c r="B574" s="38" t="s">
        <v>98</v>
      </c>
      <c r="C574" s="51" t="s">
        <v>14</v>
      </c>
      <c r="D574" s="38" t="s">
        <v>2798</v>
      </c>
      <c r="E574" s="38" t="s">
        <v>2799</v>
      </c>
      <c r="F574" s="38" t="s">
        <v>2800</v>
      </c>
      <c r="G574" s="38" t="s">
        <v>1527</v>
      </c>
      <c r="H574" s="38" t="s">
        <v>2801</v>
      </c>
      <c r="I574" s="4">
        <v>79200</v>
      </c>
      <c r="J574" s="4">
        <v>11880</v>
      </c>
      <c r="K574" s="99">
        <v>67320</v>
      </c>
      <c r="L574" s="4"/>
      <c r="M574" s="4"/>
      <c r="N574" s="4"/>
      <c r="O574" s="4"/>
      <c r="P574" s="4"/>
      <c r="Q574" s="4"/>
      <c r="R574" s="4"/>
    </row>
    <row r="575" spans="1:258" s="38" customFormat="1">
      <c r="A575" s="38" t="s">
        <v>97</v>
      </c>
      <c r="B575" s="38" t="s">
        <v>98</v>
      </c>
      <c r="C575" s="51" t="s">
        <v>14</v>
      </c>
      <c r="D575" s="38" t="s">
        <v>2802</v>
      </c>
      <c r="E575" s="38" t="s">
        <v>2803</v>
      </c>
      <c r="F575" s="38" t="s">
        <v>1174</v>
      </c>
      <c r="G575" s="38" t="s">
        <v>2804</v>
      </c>
      <c r="H575" s="38" t="s">
        <v>2805</v>
      </c>
      <c r="I575" s="4">
        <v>728596.15</v>
      </c>
      <c r="J575" s="4">
        <v>177719.23</v>
      </c>
      <c r="K575" s="99">
        <v>550876.92000000004</v>
      </c>
      <c r="L575" s="4"/>
      <c r="M575" s="4"/>
      <c r="N575" s="4"/>
      <c r="O575" s="4"/>
      <c r="P575" s="4"/>
      <c r="Q575" s="4"/>
      <c r="R575" s="4"/>
    </row>
    <row r="576" spans="1:258" s="38" customFormat="1">
      <c r="A576" s="38" t="s">
        <v>97</v>
      </c>
      <c r="B576" s="38" t="s">
        <v>98</v>
      </c>
      <c r="C576" s="51" t="s">
        <v>14</v>
      </c>
      <c r="D576" s="38" t="s">
        <v>2806</v>
      </c>
      <c r="E576" s="38" t="s">
        <v>2807</v>
      </c>
      <c r="F576" s="38" t="s">
        <v>1174</v>
      </c>
      <c r="G576" s="38" t="s">
        <v>2804</v>
      </c>
      <c r="H576" s="38" t="s">
        <v>2805</v>
      </c>
      <c r="I576" s="4">
        <v>196454.6</v>
      </c>
      <c r="J576" s="4">
        <v>71290.92</v>
      </c>
      <c r="K576" s="99">
        <v>125163.68000000001</v>
      </c>
      <c r="L576" s="4"/>
      <c r="M576" s="4"/>
      <c r="N576" s="4"/>
      <c r="O576" s="4"/>
      <c r="P576" s="4"/>
      <c r="Q576" s="4"/>
      <c r="R576" s="4"/>
    </row>
    <row r="577" spans="1:18" s="38" customFormat="1">
      <c r="A577" s="38" t="s">
        <v>97</v>
      </c>
      <c r="B577" s="38" t="s">
        <v>98</v>
      </c>
      <c r="C577" s="51" t="s">
        <v>14</v>
      </c>
      <c r="D577" s="38" t="s">
        <v>2808</v>
      </c>
      <c r="E577" s="38" t="s">
        <v>2809</v>
      </c>
      <c r="F577" s="38" t="s">
        <v>1174</v>
      </c>
      <c r="G577" s="38" t="s">
        <v>2804</v>
      </c>
      <c r="H577" s="38" t="s">
        <v>2805</v>
      </c>
      <c r="I577" s="4">
        <v>394949.25</v>
      </c>
      <c r="J577" s="4">
        <v>110989.85</v>
      </c>
      <c r="K577" s="99">
        <v>283959.40000000002</v>
      </c>
      <c r="L577" s="4"/>
      <c r="M577" s="4"/>
      <c r="N577" s="4"/>
      <c r="O577" s="4"/>
      <c r="P577" s="4"/>
      <c r="Q577" s="4"/>
      <c r="R577" s="4"/>
    </row>
    <row r="578" spans="1:18" s="38" customFormat="1">
      <c r="A578" s="38" t="s">
        <v>97</v>
      </c>
      <c r="B578" s="38" t="s">
        <v>98</v>
      </c>
      <c r="C578" s="51" t="s">
        <v>360</v>
      </c>
      <c r="D578" s="38" t="s">
        <v>3004</v>
      </c>
      <c r="E578" s="38" t="s">
        <v>3005</v>
      </c>
      <c r="F578" s="38" t="s">
        <v>361</v>
      </c>
      <c r="G578" s="38" t="s">
        <v>3006</v>
      </c>
      <c r="H578" s="38" t="s">
        <v>3007</v>
      </c>
      <c r="I578" s="4">
        <v>49750</v>
      </c>
      <c r="J578" s="4">
        <v>7312.5</v>
      </c>
      <c r="K578" s="99">
        <v>42437.5</v>
      </c>
      <c r="L578" s="4"/>
      <c r="M578" s="4"/>
      <c r="N578" s="4"/>
      <c r="O578" s="4"/>
      <c r="P578" s="4"/>
      <c r="Q578" s="4"/>
      <c r="R578" s="4"/>
    </row>
    <row r="579" spans="1:18" s="38" customFormat="1">
      <c r="A579" s="38" t="s">
        <v>97</v>
      </c>
      <c r="B579" s="38" t="s">
        <v>98</v>
      </c>
      <c r="C579" s="51" t="s">
        <v>3008</v>
      </c>
      <c r="D579" s="38" t="s">
        <v>3009</v>
      </c>
      <c r="E579" s="38" t="s">
        <v>3010</v>
      </c>
      <c r="F579" s="38" t="s">
        <v>2652</v>
      </c>
      <c r="G579" s="38" t="s">
        <v>1743</v>
      </c>
      <c r="H579" s="38" t="s">
        <v>3011</v>
      </c>
      <c r="I579" s="4">
        <v>79312.5</v>
      </c>
      <c r="J579" s="4">
        <v>28125</v>
      </c>
      <c r="K579" s="99">
        <v>51187.5</v>
      </c>
      <c r="L579" s="4"/>
      <c r="M579" s="4"/>
      <c r="N579" s="4"/>
      <c r="O579" s="4"/>
      <c r="P579" s="4"/>
      <c r="Q579" s="4"/>
      <c r="R579" s="4"/>
    </row>
    <row r="580" spans="1:18" s="38" customFormat="1">
      <c r="A580" s="38" t="s">
        <v>97</v>
      </c>
      <c r="B580" s="38" t="s">
        <v>98</v>
      </c>
      <c r="C580" s="51" t="s">
        <v>3012</v>
      </c>
      <c r="D580" s="38" t="s">
        <v>3013</v>
      </c>
      <c r="E580" s="38" t="s">
        <v>3014</v>
      </c>
      <c r="F580" s="38" t="s">
        <v>2737</v>
      </c>
      <c r="G580" s="38" t="s">
        <v>300</v>
      </c>
      <c r="H580" s="38" t="s">
        <v>3015</v>
      </c>
      <c r="I580" s="4">
        <v>33571.428571428572</v>
      </c>
      <c r="J580" s="4">
        <v>4196.4285714285716</v>
      </c>
      <c r="K580" s="99">
        <v>29375</v>
      </c>
      <c r="L580" s="4"/>
      <c r="M580" s="4"/>
      <c r="N580" s="4"/>
      <c r="O580" s="4"/>
      <c r="P580" s="4"/>
      <c r="Q580" s="4"/>
      <c r="R580" s="4"/>
    </row>
    <row r="581" spans="1:18" s="38" customFormat="1">
      <c r="A581" s="38" t="s">
        <v>97</v>
      </c>
      <c r="B581" s="38" t="s">
        <v>98</v>
      </c>
      <c r="C581" s="51" t="s">
        <v>3547</v>
      </c>
      <c r="D581" s="38" t="s">
        <v>3016</v>
      </c>
      <c r="E581" s="38" t="s">
        <v>3017</v>
      </c>
      <c r="F581" s="38" t="s">
        <v>364</v>
      </c>
      <c r="G581" s="38">
        <v>40437</v>
      </c>
      <c r="H581" s="38" t="s">
        <v>3018</v>
      </c>
      <c r="I581" s="4">
        <v>75000</v>
      </c>
      <c r="J581" s="4">
        <v>9375</v>
      </c>
      <c r="K581" s="99">
        <v>65625</v>
      </c>
      <c r="L581" s="4"/>
      <c r="M581" s="4"/>
      <c r="N581" s="4"/>
      <c r="O581" s="4"/>
      <c r="P581" s="4"/>
      <c r="Q581" s="4"/>
      <c r="R581" s="4"/>
    </row>
    <row r="582" spans="1:18" s="38" customFormat="1">
      <c r="A582" s="38" t="s">
        <v>97</v>
      </c>
      <c r="B582" s="38" t="s">
        <v>98</v>
      </c>
      <c r="C582" s="51" t="s">
        <v>3019</v>
      </c>
      <c r="D582" s="38" t="s">
        <v>3020</v>
      </c>
      <c r="E582" s="38" t="s">
        <v>3021</v>
      </c>
      <c r="F582" s="38" t="s">
        <v>2540</v>
      </c>
      <c r="G582" s="38" t="s">
        <v>3022</v>
      </c>
      <c r="H582" s="38" t="s">
        <v>3023</v>
      </c>
      <c r="I582" s="4">
        <v>89687.5</v>
      </c>
      <c r="J582" s="4">
        <v>13125</v>
      </c>
      <c r="K582" s="99">
        <v>76562.5</v>
      </c>
      <c r="L582" s="4"/>
      <c r="M582" s="4"/>
      <c r="N582" s="4"/>
      <c r="O582" s="4"/>
      <c r="P582" s="4"/>
      <c r="Q582" s="4"/>
      <c r="R582" s="4"/>
    </row>
    <row r="583" spans="1:18" s="38" customFormat="1">
      <c r="A583" s="38" t="s">
        <v>97</v>
      </c>
      <c r="B583" s="38" t="s">
        <v>98</v>
      </c>
      <c r="C583" s="51" t="s">
        <v>3019</v>
      </c>
      <c r="D583" s="38" t="s">
        <v>3024</v>
      </c>
      <c r="E583" s="38" t="s">
        <v>3025</v>
      </c>
      <c r="F583" s="38" t="s">
        <v>362</v>
      </c>
      <c r="G583" s="38" t="s">
        <v>363</v>
      </c>
      <c r="H583" s="38" t="s">
        <v>3026</v>
      </c>
      <c r="I583" s="4">
        <v>31250</v>
      </c>
      <c r="J583" s="4">
        <v>9375</v>
      </c>
      <c r="K583" s="99">
        <v>21875</v>
      </c>
      <c r="L583" s="4"/>
      <c r="M583" s="4"/>
      <c r="N583" s="4"/>
      <c r="O583" s="4"/>
      <c r="P583" s="4"/>
      <c r="Q583" s="4"/>
      <c r="R583" s="4"/>
    </row>
    <row r="584" spans="1:18" s="38" customFormat="1">
      <c r="A584" s="38" t="s">
        <v>97</v>
      </c>
      <c r="B584" s="38" t="s">
        <v>98</v>
      </c>
      <c r="C584" s="51" t="s">
        <v>3019</v>
      </c>
      <c r="D584" s="38" t="s">
        <v>3027</v>
      </c>
      <c r="E584" s="38" t="s">
        <v>3028</v>
      </c>
      <c r="F584" s="38" t="s">
        <v>3029</v>
      </c>
      <c r="G584" s="38" t="s">
        <v>2452</v>
      </c>
      <c r="H584" s="38" t="s">
        <v>3030</v>
      </c>
      <c r="I584" s="4">
        <v>15000</v>
      </c>
      <c r="J584" s="4">
        <v>1875</v>
      </c>
      <c r="K584" s="99">
        <v>13125</v>
      </c>
      <c r="L584" s="4"/>
      <c r="M584" s="4"/>
      <c r="N584" s="4"/>
      <c r="O584" s="4"/>
      <c r="P584" s="4"/>
      <c r="Q584" s="4"/>
      <c r="R584" s="4"/>
    </row>
    <row r="585" spans="1:18" s="38" customFormat="1">
      <c r="A585" s="38" t="s">
        <v>97</v>
      </c>
      <c r="B585" s="38" t="s">
        <v>98</v>
      </c>
      <c r="C585" s="51" t="s">
        <v>14</v>
      </c>
      <c r="D585" s="38" t="s">
        <v>3031</v>
      </c>
      <c r="E585" s="38" t="s">
        <v>3032</v>
      </c>
      <c r="F585" s="38" t="s">
        <v>3033</v>
      </c>
      <c r="G585" s="38" t="s">
        <v>1910</v>
      </c>
      <c r="H585" s="38" t="s">
        <v>3034</v>
      </c>
      <c r="I585" s="4">
        <v>32500</v>
      </c>
      <c r="J585" s="4">
        <v>4062.5</v>
      </c>
      <c r="K585" s="99">
        <v>28437.5</v>
      </c>
      <c r="L585" s="4"/>
      <c r="M585" s="4"/>
      <c r="N585" s="4"/>
      <c r="O585" s="4"/>
      <c r="P585" s="4"/>
      <c r="Q585" s="4"/>
      <c r="R585" s="4"/>
    </row>
    <row r="586" spans="1:18" s="38" customFormat="1">
      <c r="A586" s="38" t="s">
        <v>97</v>
      </c>
      <c r="B586" s="38" t="s">
        <v>98</v>
      </c>
      <c r="C586" s="51" t="s">
        <v>14</v>
      </c>
      <c r="D586" s="38" t="s">
        <v>3035</v>
      </c>
      <c r="E586" s="38" t="s">
        <v>3036</v>
      </c>
      <c r="F586" s="38" t="s">
        <v>3029</v>
      </c>
      <c r="G586" s="38" t="s">
        <v>2452</v>
      </c>
      <c r="H586" s="38" t="s">
        <v>3037</v>
      </c>
      <c r="I586" s="4">
        <v>5000</v>
      </c>
      <c r="J586" s="4">
        <v>625</v>
      </c>
      <c r="K586" s="99">
        <v>4375</v>
      </c>
      <c r="L586" s="4"/>
      <c r="M586" s="4"/>
      <c r="N586" s="4"/>
      <c r="O586" s="4"/>
      <c r="P586" s="4"/>
      <c r="Q586" s="4"/>
      <c r="R586" s="4"/>
    </row>
    <row r="587" spans="1:18" s="38" customFormat="1">
      <c r="A587" s="38" t="s">
        <v>97</v>
      </c>
      <c r="B587" s="38" t="s">
        <v>98</v>
      </c>
      <c r="C587" s="51" t="s">
        <v>14</v>
      </c>
      <c r="D587" s="38" t="s">
        <v>3038</v>
      </c>
      <c r="E587" s="38" t="s">
        <v>3039</v>
      </c>
      <c r="F587" s="38" t="s">
        <v>3029</v>
      </c>
      <c r="G587" s="38" t="s">
        <v>2452</v>
      </c>
      <c r="H587" s="38" t="s">
        <v>3040</v>
      </c>
      <c r="I587" s="4">
        <v>20000</v>
      </c>
      <c r="J587" s="4">
        <v>2500</v>
      </c>
      <c r="K587" s="99">
        <v>17500</v>
      </c>
      <c r="L587" s="4"/>
      <c r="M587" s="4"/>
      <c r="N587" s="4"/>
      <c r="O587" s="4"/>
      <c r="P587" s="4"/>
      <c r="Q587" s="4"/>
      <c r="R587" s="4"/>
    </row>
    <row r="588" spans="1:18" s="38" customFormat="1">
      <c r="A588" s="38" t="s">
        <v>97</v>
      </c>
      <c r="B588" s="38" t="s">
        <v>98</v>
      </c>
      <c r="C588" s="51" t="s">
        <v>14</v>
      </c>
      <c r="D588" s="38" t="s">
        <v>3041</v>
      </c>
      <c r="E588" s="38" t="s">
        <v>3042</v>
      </c>
      <c r="F588" s="38" t="s">
        <v>3043</v>
      </c>
      <c r="G588" s="38" t="s">
        <v>1996</v>
      </c>
      <c r="H588" s="38" t="s">
        <v>3044</v>
      </c>
      <c r="I588" s="4">
        <v>27000</v>
      </c>
      <c r="J588" s="4">
        <v>3375</v>
      </c>
      <c r="K588" s="99">
        <v>23625</v>
      </c>
      <c r="L588" s="4"/>
      <c r="M588" s="4"/>
      <c r="N588" s="4"/>
      <c r="O588" s="4"/>
      <c r="P588" s="4"/>
      <c r="Q588" s="4"/>
      <c r="R588" s="4"/>
    </row>
    <row r="589" spans="1:18" s="38" customFormat="1">
      <c r="A589" s="38" t="s">
        <v>97</v>
      </c>
      <c r="B589" s="38" t="s">
        <v>98</v>
      </c>
      <c r="C589" s="51" t="s">
        <v>14</v>
      </c>
      <c r="D589" s="38" t="s">
        <v>3045</v>
      </c>
      <c r="E589" s="38" t="s">
        <v>3046</v>
      </c>
      <c r="F589" s="38" t="s">
        <v>3047</v>
      </c>
      <c r="G589" s="38" t="s">
        <v>3048</v>
      </c>
      <c r="H589" s="38" t="s">
        <v>3049</v>
      </c>
      <c r="I589" s="4">
        <v>150000</v>
      </c>
      <c r="J589" s="4">
        <v>18750</v>
      </c>
      <c r="K589" s="99">
        <v>131250</v>
      </c>
      <c r="L589" s="4"/>
      <c r="M589" s="4"/>
      <c r="N589" s="4"/>
      <c r="O589" s="4"/>
      <c r="P589" s="4"/>
      <c r="Q589" s="4"/>
      <c r="R589" s="4"/>
    </row>
    <row r="590" spans="1:18" s="38" customFormat="1">
      <c r="A590" s="38" t="s">
        <v>97</v>
      </c>
      <c r="B590" s="38" t="s">
        <v>98</v>
      </c>
      <c r="C590" s="51" t="s">
        <v>14</v>
      </c>
      <c r="D590" s="38" t="s">
        <v>3050</v>
      </c>
      <c r="E590" s="38" t="s">
        <v>3051</v>
      </c>
      <c r="F590" s="38" t="s">
        <v>301</v>
      </c>
      <c r="G590" s="38" t="s">
        <v>3052</v>
      </c>
      <c r="H590" s="38" t="s">
        <v>3053</v>
      </c>
      <c r="I590" s="4">
        <v>26000</v>
      </c>
      <c r="J590" s="4">
        <v>3250</v>
      </c>
      <c r="K590" s="99">
        <v>22750</v>
      </c>
      <c r="L590" s="4"/>
      <c r="M590" s="4"/>
      <c r="N590" s="4"/>
      <c r="O590" s="4"/>
      <c r="P590" s="4"/>
      <c r="Q590" s="4"/>
      <c r="R590" s="4"/>
    </row>
    <row r="591" spans="1:18" s="38" customFormat="1">
      <c r="A591" s="38" t="s">
        <v>97</v>
      </c>
      <c r="B591" s="38" t="s">
        <v>98</v>
      </c>
      <c r="C591" s="51" t="s">
        <v>14</v>
      </c>
      <c r="D591" s="38" t="s">
        <v>3054</v>
      </c>
      <c r="E591" s="38" t="s">
        <v>3028</v>
      </c>
      <c r="F591" s="38" t="s">
        <v>3055</v>
      </c>
      <c r="G591" s="38" t="s">
        <v>2452</v>
      </c>
      <c r="H591" s="38" t="s">
        <v>3030</v>
      </c>
      <c r="I591" s="4">
        <v>1643.89</v>
      </c>
      <c r="J591" s="4">
        <v>205.48625000000001</v>
      </c>
      <c r="K591" s="99">
        <v>1438.4037500000002</v>
      </c>
      <c r="L591" s="4"/>
      <c r="M591" s="4"/>
      <c r="N591" s="4"/>
      <c r="O591" s="4"/>
      <c r="P591" s="4"/>
      <c r="Q591" s="4"/>
      <c r="R591" s="4"/>
    </row>
    <row r="592" spans="1:18" s="38" customFormat="1">
      <c r="A592" s="38" t="s">
        <v>97</v>
      </c>
      <c r="B592" s="38" t="s">
        <v>98</v>
      </c>
      <c r="C592" s="51" t="s">
        <v>14</v>
      </c>
      <c r="D592" s="38" t="s">
        <v>3056</v>
      </c>
      <c r="E592" s="38" t="s">
        <v>3057</v>
      </c>
      <c r="F592" s="38" t="s">
        <v>364</v>
      </c>
      <c r="G592" s="38" t="s">
        <v>3058</v>
      </c>
      <c r="H592" s="38" t="s">
        <v>3059</v>
      </c>
      <c r="I592" s="4">
        <v>46750</v>
      </c>
      <c r="J592" s="4">
        <v>8250</v>
      </c>
      <c r="K592" s="99">
        <v>38500</v>
      </c>
      <c r="L592" s="4"/>
      <c r="M592" s="4"/>
      <c r="N592" s="4"/>
      <c r="O592" s="4"/>
      <c r="P592" s="4"/>
      <c r="Q592" s="4"/>
      <c r="R592" s="4"/>
    </row>
    <row r="593" spans="1:18" s="38" customFormat="1">
      <c r="A593" s="38" t="s">
        <v>97</v>
      </c>
      <c r="B593" s="38" t="s">
        <v>98</v>
      </c>
      <c r="C593" s="51" t="s">
        <v>14</v>
      </c>
      <c r="D593" s="38" t="s">
        <v>3060</v>
      </c>
      <c r="E593" s="38" t="s">
        <v>3061</v>
      </c>
      <c r="F593" s="38" t="s">
        <v>3062</v>
      </c>
      <c r="G593" s="38" t="s">
        <v>3063</v>
      </c>
      <c r="H593" s="38" t="s">
        <v>3064</v>
      </c>
      <c r="I593" s="4">
        <v>80000</v>
      </c>
      <c r="J593" s="4">
        <v>10000</v>
      </c>
      <c r="K593" s="99">
        <v>70000</v>
      </c>
      <c r="L593" s="4"/>
      <c r="M593" s="4"/>
      <c r="N593" s="4"/>
      <c r="O593" s="4"/>
      <c r="P593" s="4"/>
      <c r="Q593" s="4"/>
      <c r="R593" s="4"/>
    </row>
    <row r="594" spans="1:18" s="38" customFormat="1">
      <c r="A594" s="38" t="s">
        <v>97</v>
      </c>
      <c r="B594" s="38" t="s">
        <v>98</v>
      </c>
      <c r="C594" s="51" t="s">
        <v>14</v>
      </c>
      <c r="D594" s="38" t="s">
        <v>3065</v>
      </c>
      <c r="E594" s="38" t="s">
        <v>3066</v>
      </c>
      <c r="F594" s="38" t="s">
        <v>3067</v>
      </c>
      <c r="G594" s="38" t="s">
        <v>365</v>
      </c>
      <c r="H594" s="38" t="s">
        <v>3068</v>
      </c>
      <c r="I594" s="4">
        <v>27000</v>
      </c>
      <c r="J594" s="4">
        <v>3375</v>
      </c>
      <c r="K594" s="99">
        <v>23625</v>
      </c>
      <c r="L594" s="4"/>
      <c r="M594" s="4"/>
      <c r="N594" s="4"/>
      <c r="O594" s="4"/>
      <c r="P594" s="4"/>
      <c r="Q594" s="4"/>
      <c r="R594" s="4"/>
    </row>
    <row r="595" spans="1:18" s="38" customFormat="1">
      <c r="A595" s="38" t="s">
        <v>97</v>
      </c>
      <c r="B595" s="38" t="s">
        <v>98</v>
      </c>
      <c r="C595" s="51" t="s">
        <v>14</v>
      </c>
      <c r="D595" s="38" t="s">
        <v>3069</v>
      </c>
      <c r="E595" s="38" t="s">
        <v>3070</v>
      </c>
      <c r="F595" s="38" t="s">
        <v>22</v>
      </c>
      <c r="G595" s="38" t="s">
        <v>1885</v>
      </c>
      <c r="H595" s="38" t="s">
        <v>3071</v>
      </c>
      <c r="I595" s="4">
        <v>120000</v>
      </c>
      <c r="J595" s="4">
        <v>15000</v>
      </c>
      <c r="K595" s="99">
        <v>105000</v>
      </c>
      <c r="L595" s="4"/>
      <c r="M595" s="4"/>
      <c r="N595" s="4"/>
      <c r="O595" s="4"/>
      <c r="P595" s="4"/>
      <c r="Q595" s="4"/>
      <c r="R595" s="4"/>
    </row>
    <row r="596" spans="1:18" s="38" customFormat="1">
      <c r="A596" s="38" t="s">
        <v>97</v>
      </c>
      <c r="B596" s="38" t="s">
        <v>98</v>
      </c>
      <c r="C596" s="51" t="s">
        <v>3072</v>
      </c>
      <c r="D596" s="38" t="s">
        <v>3073</v>
      </c>
      <c r="E596" s="38" t="s">
        <v>3074</v>
      </c>
      <c r="F596" s="38" t="s">
        <v>1891</v>
      </c>
      <c r="G596" s="38" t="s">
        <v>1606</v>
      </c>
      <c r="H596" s="38" t="s">
        <v>3075</v>
      </c>
      <c r="I596" s="4">
        <v>17875</v>
      </c>
      <c r="J596" s="4">
        <v>6500</v>
      </c>
      <c r="K596" s="99">
        <v>11375</v>
      </c>
      <c r="L596" s="4"/>
      <c r="M596" s="4"/>
      <c r="N596" s="4"/>
      <c r="O596" s="4"/>
      <c r="P596" s="4"/>
      <c r="Q596" s="4"/>
      <c r="R596" s="4"/>
    </row>
    <row r="597" spans="1:18" s="38" customFormat="1">
      <c r="A597" s="38" t="s">
        <v>97</v>
      </c>
      <c r="B597" s="38" t="s">
        <v>98</v>
      </c>
      <c r="C597" s="51" t="s">
        <v>12</v>
      </c>
      <c r="D597" s="38" t="s">
        <v>3076</v>
      </c>
      <c r="E597" s="38" t="s">
        <v>3077</v>
      </c>
      <c r="F597" s="38" t="s">
        <v>2202</v>
      </c>
      <c r="G597" s="38" t="s">
        <v>242</v>
      </c>
      <c r="H597" s="38" t="s">
        <v>3078</v>
      </c>
      <c r="I597" s="4">
        <v>139026.54999999999</v>
      </c>
      <c r="J597" s="4">
        <v>17378.318749999999</v>
      </c>
      <c r="K597" s="99">
        <v>121648.23124999998</v>
      </c>
      <c r="L597" s="4"/>
      <c r="M597" s="4"/>
      <c r="N597" s="4"/>
      <c r="O597" s="4"/>
      <c r="P597" s="4"/>
      <c r="Q597" s="4"/>
      <c r="R597" s="4"/>
    </row>
    <row r="598" spans="1:18" s="38" customFormat="1">
      <c r="A598" s="38" t="s">
        <v>97</v>
      </c>
      <c r="B598" s="38" t="s">
        <v>98</v>
      </c>
      <c r="C598" s="51" t="s">
        <v>12</v>
      </c>
      <c r="D598" s="38" t="s">
        <v>3079</v>
      </c>
      <c r="E598" s="38" t="s">
        <v>3014</v>
      </c>
      <c r="F598" s="38" t="s">
        <v>295</v>
      </c>
      <c r="G598" s="38" t="s">
        <v>260</v>
      </c>
      <c r="H598" s="38" t="s">
        <v>3015</v>
      </c>
      <c r="I598" s="4">
        <v>120000</v>
      </c>
      <c r="J598" s="4">
        <v>15000</v>
      </c>
      <c r="K598" s="99">
        <v>105000</v>
      </c>
      <c r="L598" s="4"/>
      <c r="M598" s="4"/>
      <c r="N598" s="4"/>
      <c r="O598" s="4"/>
      <c r="P598" s="4"/>
      <c r="Q598" s="4"/>
      <c r="R598" s="4"/>
    </row>
    <row r="599" spans="1:18" s="38" customFormat="1">
      <c r="A599" s="38" t="s">
        <v>97</v>
      </c>
      <c r="B599" s="38" t="s">
        <v>98</v>
      </c>
      <c r="C599" s="51" t="s">
        <v>12</v>
      </c>
      <c r="D599" s="38" t="s">
        <v>3080</v>
      </c>
      <c r="E599" s="38" t="s">
        <v>3014</v>
      </c>
      <c r="F599" s="38" t="s">
        <v>3081</v>
      </c>
      <c r="G599" s="38" t="s">
        <v>1788</v>
      </c>
      <c r="H599" s="38" t="s">
        <v>3015</v>
      </c>
      <c r="I599" s="4">
        <v>36000</v>
      </c>
      <c r="J599" s="4">
        <v>4500</v>
      </c>
      <c r="K599" s="99">
        <v>31500</v>
      </c>
      <c r="L599" s="4"/>
      <c r="M599" s="4"/>
      <c r="N599" s="4"/>
      <c r="O599" s="4"/>
      <c r="P599" s="4"/>
      <c r="Q599" s="4"/>
      <c r="R599" s="4"/>
    </row>
    <row r="600" spans="1:18" s="38" customFormat="1">
      <c r="A600" s="38" t="s">
        <v>97</v>
      </c>
      <c r="B600" s="38" t="s">
        <v>98</v>
      </c>
      <c r="C600" s="51" t="s">
        <v>12</v>
      </c>
      <c r="D600" s="38" t="s">
        <v>3082</v>
      </c>
      <c r="E600" s="38" t="s">
        <v>3083</v>
      </c>
      <c r="F600" s="38" t="s">
        <v>2544</v>
      </c>
      <c r="G600" s="38" t="s">
        <v>1907</v>
      </c>
      <c r="H600" s="38" t="s">
        <v>3084</v>
      </c>
      <c r="I600" s="4">
        <v>179750</v>
      </c>
      <c r="J600" s="4">
        <v>22468.75</v>
      </c>
      <c r="K600" s="99">
        <v>157281.25</v>
      </c>
      <c r="L600" s="4"/>
      <c r="M600" s="4"/>
      <c r="N600" s="4"/>
      <c r="O600" s="4"/>
      <c r="P600" s="4"/>
      <c r="Q600" s="4"/>
      <c r="R600" s="4"/>
    </row>
    <row r="601" spans="1:18" s="38" customFormat="1">
      <c r="A601" s="38" t="s">
        <v>97</v>
      </c>
      <c r="B601" s="38" t="s">
        <v>98</v>
      </c>
      <c r="C601" s="51" t="s">
        <v>12</v>
      </c>
      <c r="D601" s="38" t="s">
        <v>3085</v>
      </c>
      <c r="E601" s="38" t="s">
        <v>3086</v>
      </c>
      <c r="F601" s="38" t="s">
        <v>3087</v>
      </c>
      <c r="G601" s="38" t="s">
        <v>3088</v>
      </c>
      <c r="H601" s="38" t="s">
        <v>3089</v>
      </c>
      <c r="I601" s="4">
        <v>60000</v>
      </c>
      <c r="J601" s="4">
        <v>7500</v>
      </c>
      <c r="K601" s="99">
        <v>52500</v>
      </c>
      <c r="L601" s="4"/>
      <c r="M601" s="4"/>
      <c r="N601" s="4"/>
      <c r="O601" s="4"/>
      <c r="P601" s="4"/>
      <c r="Q601" s="4"/>
      <c r="R601" s="4"/>
    </row>
    <row r="602" spans="1:18" s="38" customFormat="1">
      <c r="A602" s="38" t="s">
        <v>97</v>
      </c>
      <c r="B602" s="38" t="s">
        <v>98</v>
      </c>
      <c r="C602" s="51" t="s">
        <v>3090</v>
      </c>
      <c r="D602" s="38" t="s">
        <v>3091</v>
      </c>
      <c r="E602" s="38" t="s">
        <v>3092</v>
      </c>
      <c r="F602" s="38" t="s">
        <v>3093</v>
      </c>
      <c r="G602" s="38" t="s">
        <v>366</v>
      </c>
      <c r="H602" s="38" t="s">
        <v>3094</v>
      </c>
      <c r="I602" s="4">
        <v>81250</v>
      </c>
      <c r="J602" s="4">
        <v>15625</v>
      </c>
      <c r="K602" s="99">
        <v>65625</v>
      </c>
      <c r="L602" s="4"/>
      <c r="M602" s="4"/>
      <c r="N602" s="4"/>
      <c r="O602" s="4"/>
      <c r="P602" s="4"/>
      <c r="Q602" s="4"/>
      <c r="R602" s="4"/>
    </row>
    <row r="603" spans="1:18" s="38" customFormat="1">
      <c r="A603" s="38" t="s">
        <v>97</v>
      </c>
      <c r="B603" s="38" t="s">
        <v>98</v>
      </c>
      <c r="C603" s="51" t="s">
        <v>13</v>
      </c>
      <c r="D603" s="38" t="s">
        <v>3095</v>
      </c>
      <c r="E603" s="38" t="s">
        <v>3096</v>
      </c>
      <c r="F603" s="38" t="s">
        <v>3058</v>
      </c>
      <c r="G603" s="38" t="s">
        <v>46</v>
      </c>
      <c r="H603" s="38" t="s">
        <v>3097</v>
      </c>
      <c r="I603" s="4">
        <v>240000</v>
      </c>
      <c r="J603" s="4">
        <v>30000</v>
      </c>
      <c r="K603" s="99">
        <v>210000</v>
      </c>
      <c r="L603" s="4"/>
      <c r="M603" s="4"/>
      <c r="N603" s="4"/>
      <c r="O603" s="4"/>
      <c r="P603" s="4"/>
      <c r="Q603" s="4"/>
      <c r="R603" s="4"/>
    </row>
    <row r="604" spans="1:18" s="38" customFormat="1">
      <c r="A604" s="38" t="s">
        <v>97</v>
      </c>
      <c r="B604" s="38" t="s">
        <v>98</v>
      </c>
      <c r="C604" s="51" t="s">
        <v>13</v>
      </c>
      <c r="D604" s="38" t="s">
        <v>3098</v>
      </c>
      <c r="E604" s="38" t="s">
        <v>3014</v>
      </c>
      <c r="F604" s="38" t="s">
        <v>2325</v>
      </c>
      <c r="G604" s="38" t="s">
        <v>1383</v>
      </c>
      <c r="H604" s="38" t="s">
        <v>3015</v>
      </c>
      <c r="I604" s="4">
        <v>287500</v>
      </c>
      <c r="J604" s="4">
        <v>35937.5</v>
      </c>
      <c r="K604" s="99">
        <v>251562.5</v>
      </c>
      <c r="L604" s="4"/>
      <c r="M604" s="4"/>
      <c r="N604" s="4"/>
      <c r="O604" s="4"/>
      <c r="P604" s="4"/>
      <c r="Q604" s="4"/>
      <c r="R604" s="4"/>
    </row>
    <row r="605" spans="1:18" s="38" customFormat="1">
      <c r="A605" s="38" t="s">
        <v>97</v>
      </c>
      <c r="B605" s="38" t="s">
        <v>98</v>
      </c>
      <c r="C605" s="51" t="s">
        <v>13</v>
      </c>
      <c r="D605" s="38" t="s">
        <v>3099</v>
      </c>
      <c r="E605" s="38" t="s">
        <v>3100</v>
      </c>
      <c r="F605" s="38" t="s">
        <v>1267</v>
      </c>
      <c r="G605" s="38" t="s">
        <v>3101</v>
      </c>
      <c r="H605" s="38" t="s">
        <v>3102</v>
      </c>
      <c r="I605" s="4">
        <v>220000</v>
      </c>
      <c r="J605" s="4">
        <v>27500</v>
      </c>
      <c r="K605" s="99">
        <v>192500</v>
      </c>
      <c r="L605" s="4"/>
      <c r="M605" s="4"/>
      <c r="N605" s="4"/>
      <c r="O605" s="4"/>
      <c r="P605" s="4"/>
      <c r="Q605" s="4"/>
      <c r="R605" s="4"/>
    </row>
    <row r="606" spans="1:18" s="38" customFormat="1">
      <c r="A606" s="38" t="s">
        <v>97</v>
      </c>
      <c r="B606" s="38" t="s">
        <v>98</v>
      </c>
      <c r="C606" s="51" t="s">
        <v>13</v>
      </c>
      <c r="D606" s="38" t="s">
        <v>3103</v>
      </c>
      <c r="E606" s="38" t="s">
        <v>3017</v>
      </c>
      <c r="F606" s="38" t="s">
        <v>3104</v>
      </c>
      <c r="G606" s="38" t="s">
        <v>134</v>
      </c>
      <c r="H606" s="38" t="s">
        <v>3018</v>
      </c>
      <c r="I606" s="4">
        <v>64800</v>
      </c>
      <c r="J606" s="4">
        <v>8100</v>
      </c>
      <c r="K606" s="99">
        <v>56700</v>
      </c>
      <c r="L606" s="4"/>
      <c r="M606" s="4"/>
      <c r="N606" s="4"/>
      <c r="O606" s="4"/>
      <c r="P606" s="4"/>
      <c r="Q606" s="4"/>
      <c r="R606" s="4"/>
    </row>
    <row r="607" spans="1:18" s="38" customFormat="1">
      <c r="A607" s="38" t="s">
        <v>97</v>
      </c>
      <c r="B607" s="38" t="s">
        <v>98</v>
      </c>
      <c r="C607" s="51" t="s">
        <v>13</v>
      </c>
      <c r="D607" s="38" t="s">
        <v>3105</v>
      </c>
      <c r="E607" s="38" t="s">
        <v>3106</v>
      </c>
      <c r="F607" s="38" t="s">
        <v>367</v>
      </c>
      <c r="G607" s="38" t="s">
        <v>149</v>
      </c>
      <c r="H607" s="38" t="s">
        <v>3107</v>
      </c>
      <c r="I607" s="4">
        <v>36000</v>
      </c>
      <c r="J607" s="4">
        <v>4500</v>
      </c>
      <c r="K607" s="99">
        <v>31500</v>
      </c>
      <c r="L607" s="4"/>
      <c r="M607" s="4"/>
      <c r="N607" s="4"/>
      <c r="O607" s="4"/>
      <c r="P607" s="4"/>
      <c r="Q607" s="4"/>
      <c r="R607" s="4"/>
    </row>
    <row r="608" spans="1:18" s="38" customFormat="1">
      <c r="A608" s="38" t="s">
        <v>97</v>
      </c>
      <c r="B608" s="38" t="s">
        <v>98</v>
      </c>
      <c r="C608" s="51" t="s">
        <v>13</v>
      </c>
      <c r="D608" s="38" t="s">
        <v>3108</v>
      </c>
      <c r="E608" s="38" t="s">
        <v>3109</v>
      </c>
      <c r="F608" s="38" t="s">
        <v>368</v>
      </c>
      <c r="G608" s="38" t="s">
        <v>3110</v>
      </c>
      <c r="H608" s="38" t="s">
        <v>3111</v>
      </c>
      <c r="I608" s="4">
        <v>5000</v>
      </c>
      <c r="J608" s="4">
        <v>625</v>
      </c>
      <c r="K608" s="99">
        <v>4375</v>
      </c>
      <c r="L608" s="4"/>
      <c r="M608" s="4"/>
      <c r="N608" s="4"/>
      <c r="O608" s="4"/>
      <c r="P608" s="4"/>
      <c r="Q608" s="4"/>
      <c r="R608" s="4"/>
    </row>
    <row r="609" spans="1:18" s="38" customFormat="1">
      <c r="A609" s="38" t="s">
        <v>97</v>
      </c>
      <c r="B609" s="38" t="s">
        <v>98</v>
      </c>
      <c r="C609" s="51" t="s">
        <v>13</v>
      </c>
      <c r="D609" s="38" t="s">
        <v>3112</v>
      </c>
      <c r="E609" s="38" t="s">
        <v>3113</v>
      </c>
      <c r="F609" s="38" t="s">
        <v>368</v>
      </c>
      <c r="G609" s="38" t="s">
        <v>3110</v>
      </c>
      <c r="H609" s="38" t="s">
        <v>3114</v>
      </c>
      <c r="I609" s="4">
        <v>60000</v>
      </c>
      <c r="J609" s="4">
        <v>7500</v>
      </c>
      <c r="K609" s="99">
        <v>52500</v>
      </c>
      <c r="L609" s="4"/>
      <c r="M609" s="4"/>
      <c r="N609" s="4"/>
      <c r="O609" s="4"/>
      <c r="P609" s="4"/>
      <c r="Q609" s="4"/>
      <c r="R609" s="4"/>
    </row>
    <row r="610" spans="1:18" s="38" customFormat="1">
      <c r="A610" s="38" t="s">
        <v>97</v>
      </c>
      <c r="B610" s="38" t="s">
        <v>98</v>
      </c>
      <c r="C610" s="51" t="s">
        <v>13</v>
      </c>
      <c r="D610" s="38" t="s">
        <v>3115</v>
      </c>
      <c r="E610" s="38" t="s">
        <v>3116</v>
      </c>
      <c r="F610" s="38" t="s">
        <v>1648</v>
      </c>
      <c r="G610" s="38" t="s">
        <v>302</v>
      </c>
      <c r="H610" s="38" t="s">
        <v>3117</v>
      </c>
      <c r="I610" s="4">
        <v>269200</v>
      </c>
      <c r="J610" s="4">
        <v>33650</v>
      </c>
      <c r="K610" s="99">
        <v>235550</v>
      </c>
      <c r="L610" s="4"/>
      <c r="M610" s="4"/>
      <c r="N610" s="4"/>
      <c r="O610" s="4"/>
      <c r="P610" s="4"/>
      <c r="Q610" s="4"/>
      <c r="R610" s="4"/>
    </row>
    <row r="611" spans="1:18" s="38" customFormat="1">
      <c r="A611" s="38" t="s">
        <v>97</v>
      </c>
      <c r="B611" s="38" t="s">
        <v>98</v>
      </c>
      <c r="C611" s="51" t="s">
        <v>1581</v>
      </c>
      <c r="D611" s="38" t="s">
        <v>3118</v>
      </c>
      <c r="E611" s="38" t="s">
        <v>3119</v>
      </c>
      <c r="F611" s="38" t="s">
        <v>1637</v>
      </c>
      <c r="G611" s="38" t="s">
        <v>1601</v>
      </c>
      <c r="H611" s="38" t="s">
        <v>3120</v>
      </c>
      <c r="I611" s="4">
        <v>81000</v>
      </c>
      <c r="J611" s="4">
        <v>10125</v>
      </c>
      <c r="K611" s="99">
        <v>70875</v>
      </c>
      <c r="L611" s="4"/>
      <c r="M611" s="4"/>
      <c r="N611" s="4"/>
      <c r="O611" s="4"/>
      <c r="P611" s="4"/>
      <c r="Q611" s="4"/>
      <c r="R611" s="4"/>
    </row>
    <row r="612" spans="1:18" s="38" customFormat="1">
      <c r="A612" s="38" t="s">
        <v>97</v>
      </c>
      <c r="B612" s="38" t="s">
        <v>98</v>
      </c>
      <c r="C612" s="51" t="s">
        <v>1581</v>
      </c>
      <c r="D612" s="38" t="s">
        <v>3121</v>
      </c>
      <c r="E612" s="38" t="s">
        <v>3122</v>
      </c>
      <c r="F612" s="38" t="s">
        <v>1637</v>
      </c>
      <c r="G612" s="38" t="s">
        <v>1601</v>
      </c>
      <c r="H612" s="38" t="s">
        <v>3123</v>
      </c>
      <c r="I612" s="4">
        <v>31500</v>
      </c>
      <c r="J612" s="4">
        <v>3937.5</v>
      </c>
      <c r="K612" s="99">
        <v>27562.5</v>
      </c>
      <c r="L612" s="4"/>
      <c r="M612" s="4"/>
      <c r="N612" s="4"/>
      <c r="O612" s="4"/>
      <c r="P612" s="4"/>
      <c r="Q612" s="4"/>
      <c r="R612" s="4"/>
    </row>
    <row r="613" spans="1:18" s="38" customFormat="1">
      <c r="A613" s="38" t="s">
        <v>97</v>
      </c>
      <c r="B613" s="38" t="s">
        <v>98</v>
      </c>
      <c r="C613" s="51" t="s">
        <v>1228</v>
      </c>
      <c r="D613" s="38" t="s">
        <v>3124</v>
      </c>
      <c r="E613" s="38" t="s">
        <v>3125</v>
      </c>
      <c r="F613" s="38" t="s">
        <v>3126</v>
      </c>
      <c r="G613" s="38" t="s">
        <v>173</v>
      </c>
      <c r="H613" s="38" t="s">
        <v>3127</v>
      </c>
      <c r="I613" s="4">
        <v>25000</v>
      </c>
      <c r="J613" s="4">
        <v>3125</v>
      </c>
      <c r="K613" s="99">
        <v>21875</v>
      </c>
      <c r="L613" s="4"/>
      <c r="M613" s="4"/>
      <c r="N613" s="4"/>
      <c r="O613" s="4"/>
      <c r="P613" s="4"/>
      <c r="Q613" s="4"/>
      <c r="R613" s="4"/>
    </row>
    <row r="614" spans="1:18" s="38" customFormat="1">
      <c r="A614" s="38" t="s">
        <v>97</v>
      </c>
      <c r="B614" s="38" t="s">
        <v>98</v>
      </c>
      <c r="C614" s="51" t="s">
        <v>53</v>
      </c>
      <c r="D614" s="38" t="s">
        <v>3128</v>
      </c>
      <c r="E614" s="38" t="s">
        <v>3129</v>
      </c>
      <c r="F614" s="38" t="s">
        <v>1885</v>
      </c>
      <c r="G614" s="38" t="s">
        <v>1386</v>
      </c>
      <c r="H614" s="38" t="s">
        <v>3130</v>
      </c>
      <c r="I614" s="4">
        <v>42500</v>
      </c>
      <c r="J614" s="4">
        <v>5312.5</v>
      </c>
      <c r="K614" s="99">
        <v>37187.5</v>
      </c>
      <c r="L614" s="4"/>
      <c r="M614" s="4"/>
      <c r="N614" s="4"/>
      <c r="O614" s="4"/>
      <c r="P614" s="4"/>
      <c r="Q614" s="4"/>
      <c r="R614" s="4"/>
    </row>
    <row r="615" spans="1:18" s="38" customFormat="1">
      <c r="A615" s="38" t="s">
        <v>97</v>
      </c>
      <c r="B615" s="38" t="s">
        <v>98</v>
      </c>
      <c r="C615" s="51" t="s">
        <v>53</v>
      </c>
      <c r="D615" s="38" t="s">
        <v>3131</v>
      </c>
      <c r="E615" s="38" t="s">
        <v>3132</v>
      </c>
      <c r="F615" s="38" t="s">
        <v>1885</v>
      </c>
      <c r="G615" s="38" t="s">
        <v>1386</v>
      </c>
      <c r="H615" s="38" t="s">
        <v>3133</v>
      </c>
      <c r="I615" s="4">
        <v>53720</v>
      </c>
      <c r="J615" s="4">
        <v>6715</v>
      </c>
      <c r="K615" s="99">
        <v>47005</v>
      </c>
      <c r="L615" s="4"/>
      <c r="M615" s="4"/>
      <c r="N615" s="4"/>
      <c r="O615" s="4"/>
      <c r="P615" s="4"/>
      <c r="Q615" s="4"/>
      <c r="R615" s="4"/>
    </row>
    <row r="616" spans="1:18" s="38" customFormat="1">
      <c r="A616" s="38" t="s">
        <v>97</v>
      </c>
      <c r="B616" s="38" t="s">
        <v>98</v>
      </c>
      <c r="C616" s="51" t="s">
        <v>90</v>
      </c>
      <c r="D616" s="38" t="s">
        <v>3134</v>
      </c>
      <c r="E616" s="38" t="s">
        <v>3135</v>
      </c>
      <c r="F616" s="38" t="s">
        <v>1637</v>
      </c>
      <c r="G616" s="38" t="s">
        <v>1601</v>
      </c>
      <c r="H616" s="38" t="s">
        <v>3136</v>
      </c>
      <c r="I616" s="4">
        <v>80000.009999999995</v>
      </c>
      <c r="J616" s="4">
        <v>10000.001249999999</v>
      </c>
      <c r="K616" s="99">
        <v>70000.008749999994</v>
      </c>
      <c r="L616" s="4"/>
      <c r="M616" s="4"/>
      <c r="N616" s="4"/>
      <c r="O616" s="4"/>
      <c r="P616" s="4"/>
      <c r="Q616" s="4"/>
      <c r="R616" s="4"/>
    </row>
    <row r="617" spans="1:18" s="38" customFormat="1">
      <c r="A617" s="38" t="s">
        <v>97</v>
      </c>
      <c r="B617" s="38" t="s">
        <v>98</v>
      </c>
      <c r="C617" s="51" t="s">
        <v>294</v>
      </c>
      <c r="D617" s="38" t="s">
        <v>3137</v>
      </c>
      <c r="E617" s="38" t="s">
        <v>3138</v>
      </c>
      <c r="F617" s="38" t="s">
        <v>260</v>
      </c>
      <c r="G617" s="38" t="s">
        <v>303</v>
      </c>
      <c r="H617" s="38" t="s">
        <v>3139</v>
      </c>
      <c r="I617" s="4">
        <v>21714.28</v>
      </c>
      <c r="J617" s="4">
        <v>2714.2849999999999</v>
      </c>
      <c r="K617" s="99">
        <v>18999.994999999999</v>
      </c>
      <c r="L617" s="4"/>
      <c r="M617" s="4"/>
      <c r="N617" s="4"/>
      <c r="O617" s="4"/>
      <c r="P617" s="4"/>
      <c r="Q617" s="4"/>
      <c r="R617" s="4"/>
    </row>
    <row r="618" spans="1:18" s="38" customFormat="1">
      <c r="A618" s="38" t="s">
        <v>97</v>
      </c>
      <c r="B618" s="38" t="s">
        <v>98</v>
      </c>
      <c r="C618" s="51" t="s">
        <v>2307</v>
      </c>
      <c r="D618" s="38" t="s">
        <v>3140</v>
      </c>
      <c r="E618" s="38" t="s">
        <v>3141</v>
      </c>
      <c r="F618" s="38" t="s">
        <v>3142</v>
      </c>
      <c r="G618" s="38" t="s">
        <v>287</v>
      </c>
      <c r="H618" s="38" t="s">
        <v>3143</v>
      </c>
      <c r="I618" s="4">
        <v>52141.96</v>
      </c>
      <c r="J618" s="4">
        <v>6517.7449999999999</v>
      </c>
      <c r="K618" s="99">
        <v>45624.214999999997</v>
      </c>
      <c r="L618" s="4"/>
      <c r="M618" s="4"/>
      <c r="N618" s="4"/>
      <c r="O618" s="4"/>
      <c r="P618" s="4"/>
      <c r="Q618" s="4"/>
      <c r="R618" s="4"/>
    </row>
    <row r="619" spans="1:18" s="38" customFormat="1">
      <c r="A619" s="38" t="s">
        <v>97</v>
      </c>
      <c r="B619" s="38" t="s">
        <v>98</v>
      </c>
      <c r="C619" s="51" t="s">
        <v>16</v>
      </c>
      <c r="D619" s="38" t="s">
        <v>3144</v>
      </c>
      <c r="E619" s="38" t="s">
        <v>3145</v>
      </c>
      <c r="F619" s="38" t="s">
        <v>369</v>
      </c>
      <c r="G619" s="38" t="s">
        <v>370</v>
      </c>
      <c r="H619" s="38" t="s">
        <v>3146</v>
      </c>
      <c r="I619" s="4">
        <v>32400</v>
      </c>
      <c r="J619" s="4">
        <v>4050</v>
      </c>
      <c r="K619" s="99">
        <v>28350</v>
      </c>
      <c r="L619" s="4"/>
      <c r="M619" s="4"/>
      <c r="N619" s="4"/>
      <c r="O619" s="4"/>
      <c r="P619" s="4"/>
      <c r="Q619" s="4"/>
      <c r="R619" s="4"/>
    </row>
    <row r="620" spans="1:18" s="38" customFormat="1">
      <c r="A620" s="38" t="s">
        <v>97</v>
      </c>
      <c r="B620" s="38" t="s">
        <v>98</v>
      </c>
      <c r="C620" s="51" t="s">
        <v>16</v>
      </c>
      <c r="D620" s="38" t="s">
        <v>3147</v>
      </c>
      <c r="E620" s="38" t="s">
        <v>3148</v>
      </c>
      <c r="F620" s="38" t="s">
        <v>369</v>
      </c>
      <c r="G620" s="38" t="s">
        <v>370</v>
      </c>
      <c r="H620" s="38" t="s">
        <v>3149</v>
      </c>
      <c r="I620" s="4">
        <v>13142.85</v>
      </c>
      <c r="J620" s="4">
        <v>1642.85625</v>
      </c>
      <c r="K620" s="99">
        <v>11499.99375</v>
      </c>
      <c r="L620" s="4"/>
      <c r="M620" s="4"/>
      <c r="N620" s="4"/>
      <c r="O620" s="4"/>
      <c r="P620" s="4"/>
      <c r="Q620" s="4"/>
      <c r="R620" s="4"/>
    </row>
    <row r="621" spans="1:18" s="38" customFormat="1">
      <c r="A621" s="38" t="s">
        <v>97</v>
      </c>
      <c r="B621" s="38" t="s">
        <v>98</v>
      </c>
      <c r="C621" s="51" t="s">
        <v>2023</v>
      </c>
      <c r="D621" s="38" t="s">
        <v>3150</v>
      </c>
      <c r="E621" s="38" t="s">
        <v>3151</v>
      </c>
      <c r="F621" s="38" t="s">
        <v>3152</v>
      </c>
      <c r="G621" s="38" t="s">
        <v>3153</v>
      </c>
      <c r="H621" s="38" t="s">
        <v>3154</v>
      </c>
      <c r="I621" s="4">
        <v>26000</v>
      </c>
      <c r="J621" s="4">
        <v>3250</v>
      </c>
      <c r="K621" s="99">
        <v>22750</v>
      </c>
      <c r="L621" s="4"/>
      <c r="M621" s="4"/>
      <c r="N621" s="4"/>
      <c r="O621" s="4"/>
      <c r="P621" s="4"/>
      <c r="Q621" s="4"/>
      <c r="R621" s="4"/>
    </row>
    <row r="622" spans="1:18" s="38" customFormat="1">
      <c r="A622" s="38" t="s">
        <v>97</v>
      </c>
      <c r="B622" s="38" t="s">
        <v>98</v>
      </c>
      <c r="C622" s="51" t="s">
        <v>371</v>
      </c>
      <c r="D622" s="38" t="s">
        <v>3155</v>
      </c>
      <c r="E622" s="38" t="s">
        <v>3156</v>
      </c>
      <c r="F622" s="38" t="s">
        <v>1818</v>
      </c>
      <c r="G622" s="38" t="s">
        <v>1693</v>
      </c>
      <c r="H622" s="38" t="s">
        <v>3157</v>
      </c>
      <c r="I622" s="4">
        <v>10000</v>
      </c>
      <c r="J622" s="4">
        <v>1250</v>
      </c>
      <c r="K622" s="99">
        <v>8750</v>
      </c>
      <c r="L622" s="4"/>
      <c r="M622" s="4"/>
      <c r="N622" s="4"/>
      <c r="O622" s="4"/>
      <c r="P622" s="4"/>
      <c r="Q622" s="4"/>
      <c r="R622" s="4"/>
    </row>
    <row r="623" spans="1:18" s="38" customFormat="1">
      <c r="A623" s="38" t="s">
        <v>97</v>
      </c>
      <c r="B623" s="38" t="s">
        <v>98</v>
      </c>
      <c r="C623" s="51" t="s">
        <v>9</v>
      </c>
      <c r="D623" s="38" t="s">
        <v>3158</v>
      </c>
      <c r="E623" s="38" t="s">
        <v>3159</v>
      </c>
      <c r="F623" s="38" t="s">
        <v>1189</v>
      </c>
      <c r="G623" s="38" t="s">
        <v>1190</v>
      </c>
      <c r="H623" s="38" t="s">
        <v>3160</v>
      </c>
      <c r="I623" s="4">
        <v>24500</v>
      </c>
      <c r="J623" s="4">
        <v>4900</v>
      </c>
      <c r="K623" s="99">
        <v>19600</v>
      </c>
      <c r="L623" s="4"/>
      <c r="M623" s="4"/>
      <c r="N623" s="4"/>
      <c r="O623" s="4"/>
      <c r="P623" s="4"/>
      <c r="Q623" s="4"/>
      <c r="R623" s="4"/>
    </row>
    <row r="624" spans="1:18" s="38" customFormat="1">
      <c r="A624" s="38" t="s">
        <v>97</v>
      </c>
      <c r="B624" s="38" t="s">
        <v>98</v>
      </c>
      <c r="C624" s="51" t="s">
        <v>9</v>
      </c>
      <c r="D624" s="38" t="s">
        <v>3161</v>
      </c>
      <c r="E624" s="38" t="s">
        <v>3162</v>
      </c>
      <c r="F624" s="38" t="s">
        <v>1192</v>
      </c>
      <c r="G624" s="38" t="s">
        <v>278</v>
      </c>
      <c r="H624" s="38" t="s">
        <v>3163</v>
      </c>
      <c r="I624" s="4">
        <v>40250</v>
      </c>
      <c r="J624" s="4">
        <v>5031.25</v>
      </c>
      <c r="K624" s="99">
        <v>35218.75</v>
      </c>
      <c r="L624" s="4"/>
      <c r="M624" s="4"/>
      <c r="N624" s="4"/>
      <c r="O624" s="4"/>
      <c r="P624" s="4"/>
      <c r="Q624" s="4"/>
      <c r="R624" s="4"/>
    </row>
    <row r="625" spans="1:258" s="38" customFormat="1">
      <c r="A625" s="3" t="s">
        <v>97</v>
      </c>
      <c r="B625" s="3" t="s">
        <v>98</v>
      </c>
      <c r="C625" s="5" t="s">
        <v>1767</v>
      </c>
      <c r="D625" s="3" t="s">
        <v>1768</v>
      </c>
      <c r="E625" s="3" t="s">
        <v>1769</v>
      </c>
      <c r="F625" s="3" t="s">
        <v>1770</v>
      </c>
      <c r="G625" s="3" t="s">
        <v>1771</v>
      </c>
      <c r="H625" s="3" t="s">
        <v>1772</v>
      </c>
      <c r="I625" s="2">
        <v>229831.25</v>
      </c>
      <c r="J625" s="2">
        <v>45966.25</v>
      </c>
      <c r="K625" s="93">
        <v>183865</v>
      </c>
      <c r="L625" s="2"/>
      <c r="M625" s="2"/>
      <c r="N625" s="2"/>
      <c r="O625" s="2"/>
      <c r="P625" s="2"/>
      <c r="Q625" s="2"/>
      <c r="R625" s="2"/>
    </row>
    <row r="626" spans="1:258" s="38" customFormat="1">
      <c r="A626" s="3" t="s">
        <v>97</v>
      </c>
      <c r="B626" s="3" t="s">
        <v>98</v>
      </c>
      <c r="C626" s="5" t="s">
        <v>89</v>
      </c>
      <c r="D626" s="3" t="s">
        <v>1773</v>
      </c>
      <c r="E626" s="3" t="s">
        <v>1774</v>
      </c>
      <c r="F626" s="3" t="s">
        <v>1775</v>
      </c>
      <c r="G626" s="3" t="s">
        <v>1733</v>
      </c>
      <c r="H626" s="3" t="s">
        <v>1776</v>
      </c>
      <c r="I626" s="2">
        <v>64043.68</v>
      </c>
      <c r="J626" s="2">
        <v>34230.65</v>
      </c>
      <c r="K626" s="93">
        <v>29813.03</v>
      </c>
      <c r="L626" s="2"/>
      <c r="M626" s="2"/>
      <c r="N626" s="2"/>
      <c r="O626" s="2"/>
      <c r="P626" s="2"/>
      <c r="Q626" s="2"/>
      <c r="R626" s="2"/>
    </row>
    <row r="627" spans="1:258" s="38" customFormat="1">
      <c r="A627" s="3" t="s">
        <v>97</v>
      </c>
      <c r="B627" s="3" t="s">
        <v>98</v>
      </c>
      <c r="C627" s="87">
        <v>40078</v>
      </c>
      <c r="D627" s="7" t="s">
        <v>1777</v>
      </c>
      <c r="E627" s="5" t="s">
        <v>1778</v>
      </c>
      <c r="F627" s="6">
        <v>39926</v>
      </c>
      <c r="G627" s="6">
        <v>40291</v>
      </c>
      <c r="H627" s="3" t="s">
        <v>1772</v>
      </c>
      <c r="I627" s="2">
        <v>231562.5</v>
      </c>
      <c r="J627" s="2">
        <v>46312.5</v>
      </c>
      <c r="K627" s="93">
        <v>185250</v>
      </c>
      <c r="L627" s="2"/>
      <c r="M627" s="2"/>
      <c r="N627" s="2"/>
      <c r="O627" s="2"/>
      <c r="P627" s="2"/>
      <c r="Q627" s="2"/>
      <c r="R627" s="2"/>
    </row>
    <row r="628" spans="1:258" s="38" customFormat="1">
      <c r="A628" s="3" t="s">
        <v>97</v>
      </c>
      <c r="B628" s="3" t="s">
        <v>98</v>
      </c>
      <c r="C628" s="5" t="s">
        <v>14</v>
      </c>
      <c r="D628" s="3" t="s">
        <v>1779</v>
      </c>
      <c r="E628" s="3" t="s">
        <v>1780</v>
      </c>
      <c r="F628" s="3" t="s">
        <v>1781</v>
      </c>
      <c r="G628" s="3" t="s">
        <v>217</v>
      </c>
      <c r="H628" s="3" t="s">
        <v>1782</v>
      </c>
      <c r="I628" s="2">
        <v>119211.63428571427</v>
      </c>
      <c r="J628" s="2">
        <v>14901.454285714284</v>
      </c>
      <c r="K628" s="93">
        <v>104310.18</v>
      </c>
      <c r="L628" s="2"/>
      <c r="M628" s="2"/>
      <c r="N628" s="2"/>
      <c r="O628" s="2"/>
      <c r="P628" s="2"/>
      <c r="Q628" s="2"/>
      <c r="R628" s="2"/>
    </row>
    <row r="629" spans="1:258" s="38" customFormat="1">
      <c r="A629" s="3" t="s">
        <v>97</v>
      </c>
      <c r="B629" s="3" t="s">
        <v>98</v>
      </c>
      <c r="C629" s="5" t="s">
        <v>14</v>
      </c>
      <c r="D629" s="3" t="s">
        <v>1783</v>
      </c>
      <c r="E629" s="3" t="s">
        <v>1784</v>
      </c>
      <c r="F629" s="3" t="s">
        <v>213</v>
      </c>
      <c r="G629" s="3" t="s">
        <v>214</v>
      </c>
      <c r="H629" s="3" t="s">
        <v>1785</v>
      </c>
      <c r="I629" s="2">
        <v>166500</v>
      </c>
      <c r="J629" s="2">
        <v>20812.5</v>
      </c>
      <c r="K629" s="93">
        <v>145687.5</v>
      </c>
      <c r="L629" s="2"/>
      <c r="M629" s="2"/>
      <c r="N629" s="2"/>
      <c r="O629" s="2"/>
      <c r="P629" s="2"/>
      <c r="Q629" s="2"/>
      <c r="R629" s="2"/>
    </row>
    <row r="630" spans="1:258" s="38" customFormat="1">
      <c r="A630" s="3" t="s">
        <v>97</v>
      </c>
      <c r="B630" s="3" t="s">
        <v>98</v>
      </c>
      <c r="C630" s="5" t="s">
        <v>12</v>
      </c>
      <c r="D630" s="3" t="s">
        <v>1786</v>
      </c>
      <c r="E630" s="3" t="s">
        <v>1774</v>
      </c>
      <c r="F630" s="3" t="s">
        <v>27</v>
      </c>
      <c r="G630" s="3" t="s">
        <v>109</v>
      </c>
      <c r="H630" s="3" t="s">
        <v>1776</v>
      </c>
      <c r="I630" s="2">
        <v>13867.047058823529</v>
      </c>
      <c r="J630" s="2">
        <v>2080.0570588235291</v>
      </c>
      <c r="K630" s="93">
        <v>11786.99</v>
      </c>
      <c r="L630" s="2"/>
      <c r="M630" s="2"/>
      <c r="N630" s="2"/>
      <c r="O630" s="2"/>
      <c r="P630" s="2"/>
      <c r="Q630" s="2"/>
      <c r="R630" s="2"/>
    </row>
    <row r="631" spans="1:258" s="38" customFormat="1">
      <c r="A631" s="3" t="s">
        <v>97</v>
      </c>
      <c r="B631" s="3" t="s">
        <v>98</v>
      </c>
      <c r="C631" s="5" t="s">
        <v>16</v>
      </c>
      <c r="D631" s="3" t="s">
        <v>1787</v>
      </c>
      <c r="E631" s="3" t="s">
        <v>1774</v>
      </c>
      <c r="F631" s="3" t="s">
        <v>1788</v>
      </c>
      <c r="G631" s="3" t="s">
        <v>1789</v>
      </c>
      <c r="H631" s="3" t="s">
        <v>1776</v>
      </c>
      <c r="I631" s="2">
        <v>195642.32</v>
      </c>
      <c r="J631" s="2">
        <v>29346.348000000002</v>
      </c>
      <c r="K631" s="93">
        <v>166295.97200000001</v>
      </c>
      <c r="L631" s="2"/>
      <c r="M631" s="2"/>
      <c r="N631" s="2"/>
      <c r="O631" s="2"/>
      <c r="P631" s="2"/>
      <c r="Q631" s="2"/>
      <c r="R631" s="2"/>
    </row>
    <row r="632" spans="1:258" s="38" customFormat="1">
      <c r="A632" s="11" t="s">
        <v>1066</v>
      </c>
      <c r="B632" s="12" t="s">
        <v>346</v>
      </c>
      <c r="C632" s="110">
        <v>40218</v>
      </c>
      <c r="D632" s="11" t="s">
        <v>1173</v>
      </c>
      <c r="E632" s="5" t="s">
        <v>1171</v>
      </c>
      <c r="F632" s="11"/>
      <c r="G632" s="11"/>
      <c r="H632" s="11" t="s">
        <v>1172</v>
      </c>
      <c r="I632" s="9">
        <f>+K632/0.875</f>
        <v>3561.52</v>
      </c>
      <c r="J632" s="9">
        <f>+I632-K632</f>
        <v>445.19000000000005</v>
      </c>
      <c r="K632" s="100">
        <v>3116.33</v>
      </c>
      <c r="L632" s="9"/>
      <c r="M632" s="23"/>
      <c r="N632" s="23"/>
      <c r="O632" s="13"/>
      <c r="P632" s="23"/>
      <c r="Q632" s="23"/>
      <c r="R632" s="23"/>
    </row>
    <row r="633" spans="1:258" s="38" customFormat="1">
      <c r="A633" s="38" t="s">
        <v>2846</v>
      </c>
      <c r="B633" s="38" t="s">
        <v>2847</v>
      </c>
      <c r="C633" s="51" t="s">
        <v>12</v>
      </c>
      <c r="D633" s="38" t="s">
        <v>2848</v>
      </c>
      <c r="E633" s="38" t="s">
        <v>2849</v>
      </c>
      <c r="F633" s="38" t="s">
        <v>295</v>
      </c>
      <c r="G633" s="38" t="s">
        <v>12</v>
      </c>
      <c r="H633" s="38" t="s">
        <v>2850</v>
      </c>
      <c r="I633" s="4">
        <v>109200.63</v>
      </c>
      <c r="J633" s="4">
        <v>21840.126</v>
      </c>
      <c r="K633" s="99">
        <v>87360.504000000001</v>
      </c>
      <c r="L633" s="4"/>
      <c r="M633" s="4"/>
      <c r="N633" s="4"/>
      <c r="O633" s="4"/>
      <c r="P633" s="4"/>
      <c r="Q633" s="4"/>
      <c r="R633" s="4"/>
    </row>
    <row r="634" spans="1:258" s="52" customFormat="1">
      <c r="A634" s="12" t="s">
        <v>250</v>
      </c>
      <c r="B634" s="12" t="s">
        <v>251</v>
      </c>
      <c r="C634" s="16" t="s">
        <v>371</v>
      </c>
      <c r="D634" s="12" t="s">
        <v>866</v>
      </c>
      <c r="E634" s="12" t="s">
        <v>867</v>
      </c>
      <c r="F634" s="12" t="s">
        <v>152</v>
      </c>
      <c r="G634" s="12" t="s">
        <v>713</v>
      </c>
      <c r="H634" s="12" t="s">
        <v>868</v>
      </c>
      <c r="I634" s="19">
        <v>110519.90857142858</v>
      </c>
      <c r="J634" s="19">
        <v>13814.988571428572</v>
      </c>
      <c r="K634" s="98">
        <v>96704.92</v>
      </c>
      <c r="L634" s="1"/>
      <c r="M634" s="1"/>
      <c r="N634" s="1"/>
      <c r="O634" s="1"/>
      <c r="P634" s="1"/>
      <c r="Q634" s="1"/>
      <c r="R634" s="1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  <c r="BV634" s="38"/>
      <c r="BW634" s="38"/>
      <c r="BX634" s="38"/>
      <c r="BY634" s="38"/>
      <c r="BZ634" s="38"/>
      <c r="CA634" s="38"/>
      <c r="CB634" s="38"/>
      <c r="CC634" s="38"/>
      <c r="CD634" s="38"/>
      <c r="CE634" s="38"/>
      <c r="CF634" s="38"/>
      <c r="CG634" s="38"/>
      <c r="CH634" s="38"/>
      <c r="CI634" s="38"/>
      <c r="CJ634" s="38"/>
      <c r="CK634" s="38"/>
      <c r="CL634" s="38"/>
      <c r="CM634" s="38"/>
      <c r="CN634" s="38"/>
      <c r="CO634" s="38"/>
      <c r="CP634" s="38"/>
      <c r="CQ634" s="38"/>
      <c r="CR634" s="38"/>
      <c r="CS634" s="38"/>
      <c r="CT634" s="38"/>
      <c r="CU634" s="38"/>
      <c r="CV634" s="38"/>
      <c r="CW634" s="38"/>
      <c r="CX634" s="38"/>
      <c r="CY634" s="38"/>
      <c r="CZ634" s="38"/>
      <c r="DA634" s="38"/>
      <c r="DB634" s="38"/>
      <c r="DC634" s="38"/>
      <c r="DD634" s="38"/>
      <c r="DE634" s="38"/>
      <c r="DF634" s="38"/>
      <c r="DG634" s="38"/>
      <c r="DH634" s="38"/>
      <c r="DI634" s="38"/>
      <c r="DJ634" s="38"/>
      <c r="DK634" s="38"/>
      <c r="DL634" s="38"/>
      <c r="DM634" s="38"/>
      <c r="DN634" s="38"/>
      <c r="DO634" s="38"/>
      <c r="DP634" s="38"/>
      <c r="DQ634" s="38"/>
      <c r="DR634" s="38"/>
      <c r="DS634" s="38"/>
      <c r="DT634" s="38"/>
      <c r="DU634" s="38"/>
      <c r="DV634" s="38"/>
      <c r="DW634" s="38"/>
      <c r="DX634" s="38"/>
      <c r="DY634" s="38"/>
      <c r="DZ634" s="38"/>
      <c r="EA634" s="38"/>
      <c r="EB634" s="38"/>
      <c r="EC634" s="38"/>
      <c r="ED634" s="38"/>
      <c r="EE634" s="38"/>
      <c r="EF634" s="38"/>
      <c r="EG634" s="38"/>
      <c r="EH634" s="38"/>
      <c r="EI634" s="38"/>
      <c r="EJ634" s="38"/>
      <c r="EK634" s="38"/>
      <c r="EL634" s="38"/>
      <c r="EM634" s="38"/>
      <c r="EN634" s="38"/>
      <c r="EO634" s="38"/>
      <c r="EP634" s="38"/>
      <c r="EQ634" s="38"/>
      <c r="ER634" s="38"/>
      <c r="ES634" s="38"/>
      <c r="ET634" s="38"/>
      <c r="EU634" s="38"/>
      <c r="EV634" s="38"/>
      <c r="EW634" s="38"/>
      <c r="EX634" s="38"/>
      <c r="EY634" s="38"/>
      <c r="EZ634" s="38"/>
      <c r="FA634" s="38"/>
      <c r="FB634" s="38"/>
      <c r="FC634" s="38"/>
      <c r="FD634" s="38"/>
      <c r="FE634" s="38"/>
      <c r="FF634" s="38"/>
      <c r="FG634" s="38"/>
      <c r="FH634" s="38"/>
      <c r="FI634" s="38"/>
      <c r="FJ634" s="38"/>
      <c r="FK634" s="38"/>
      <c r="FL634" s="38"/>
      <c r="FM634" s="38"/>
      <c r="FN634" s="38"/>
      <c r="FO634" s="38"/>
      <c r="FP634" s="38"/>
      <c r="FQ634" s="38"/>
      <c r="FR634" s="38"/>
      <c r="FS634" s="38"/>
      <c r="FT634" s="38"/>
      <c r="FU634" s="38"/>
      <c r="FV634" s="38"/>
      <c r="FW634" s="38"/>
      <c r="FX634" s="38"/>
      <c r="FY634" s="38"/>
      <c r="FZ634" s="38"/>
      <c r="GA634" s="38"/>
      <c r="GB634" s="38"/>
      <c r="GC634" s="38"/>
      <c r="GD634" s="38"/>
      <c r="GE634" s="38"/>
      <c r="GF634" s="38"/>
      <c r="GG634" s="38"/>
      <c r="GH634" s="38"/>
      <c r="GI634" s="38"/>
      <c r="GJ634" s="38"/>
      <c r="GK634" s="38"/>
      <c r="GL634" s="38"/>
      <c r="GM634" s="38"/>
      <c r="GN634" s="38"/>
      <c r="GO634" s="38"/>
      <c r="GP634" s="38"/>
      <c r="GQ634" s="38"/>
      <c r="GR634" s="38"/>
      <c r="GS634" s="38"/>
      <c r="GT634" s="38"/>
      <c r="GU634" s="38"/>
      <c r="GV634" s="38"/>
      <c r="GW634" s="38"/>
      <c r="GX634" s="38"/>
      <c r="GY634" s="38"/>
      <c r="GZ634" s="38"/>
      <c r="HA634" s="38"/>
      <c r="HB634" s="38"/>
      <c r="HC634" s="38"/>
      <c r="HD634" s="38"/>
      <c r="HE634" s="38"/>
      <c r="HF634" s="38"/>
      <c r="HG634" s="38"/>
      <c r="HH634" s="38"/>
      <c r="HI634" s="38"/>
      <c r="HJ634" s="38"/>
      <c r="HK634" s="38"/>
      <c r="HL634" s="38"/>
      <c r="HM634" s="38"/>
      <c r="HN634" s="38"/>
      <c r="HO634" s="38"/>
      <c r="HP634" s="38"/>
      <c r="HQ634" s="38"/>
      <c r="HR634" s="38"/>
      <c r="HS634" s="38"/>
      <c r="HT634" s="38"/>
      <c r="HU634" s="38"/>
      <c r="HV634" s="38"/>
      <c r="HW634" s="38"/>
      <c r="HX634" s="38"/>
      <c r="HY634" s="38"/>
      <c r="HZ634" s="38"/>
      <c r="IA634" s="38"/>
      <c r="IB634" s="38"/>
      <c r="IC634" s="38"/>
      <c r="ID634" s="38"/>
      <c r="IE634" s="38"/>
      <c r="IF634" s="38"/>
      <c r="IG634" s="38"/>
      <c r="IH634" s="38"/>
      <c r="II634" s="38"/>
      <c r="IJ634" s="38"/>
      <c r="IK634" s="38"/>
      <c r="IL634" s="38"/>
      <c r="IM634" s="38"/>
      <c r="IN634" s="38"/>
      <c r="IO634" s="38"/>
      <c r="IP634" s="38"/>
      <c r="IQ634" s="38"/>
      <c r="IR634" s="38"/>
      <c r="IS634" s="38"/>
      <c r="IT634" s="38"/>
      <c r="IU634" s="38"/>
      <c r="IV634" s="38"/>
      <c r="IW634" s="38"/>
      <c r="IX634" s="38"/>
    </row>
    <row r="635" spans="1:258" s="52" customFormat="1">
      <c r="A635" s="12" t="s">
        <v>250</v>
      </c>
      <c r="B635" s="12" t="s">
        <v>251</v>
      </c>
      <c r="C635" s="16" t="s">
        <v>149</v>
      </c>
      <c r="D635" s="12" t="s">
        <v>869</v>
      </c>
      <c r="E635" s="12" t="s">
        <v>870</v>
      </c>
      <c r="F635" s="12" t="s">
        <v>152</v>
      </c>
      <c r="G635" s="12" t="s">
        <v>713</v>
      </c>
      <c r="H635" s="12" t="s">
        <v>871</v>
      </c>
      <c r="I635" s="19">
        <v>476672.5</v>
      </c>
      <c r="J635" s="19">
        <v>95334.5</v>
      </c>
      <c r="K635" s="98">
        <v>381338</v>
      </c>
      <c r="L635" s="1"/>
      <c r="M635" s="1"/>
      <c r="N635" s="1"/>
      <c r="O635" s="1"/>
      <c r="P635" s="1"/>
      <c r="Q635" s="1"/>
      <c r="R635" s="1"/>
      <c r="S635" s="34"/>
      <c r="T635" s="34"/>
      <c r="U635" s="49"/>
      <c r="V635" s="49"/>
      <c r="W635" s="49"/>
      <c r="X635" s="49"/>
      <c r="Y635" s="49"/>
      <c r="Z635" s="49"/>
      <c r="AA635" s="49"/>
      <c r="AB635" s="49"/>
      <c r="AC635" s="49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  <c r="BV635" s="38"/>
      <c r="BW635" s="38"/>
      <c r="BX635" s="38"/>
      <c r="BY635" s="38"/>
      <c r="BZ635" s="38"/>
      <c r="CA635" s="38"/>
      <c r="CB635" s="38"/>
      <c r="CC635" s="38"/>
      <c r="CD635" s="38"/>
      <c r="CE635" s="38"/>
      <c r="CF635" s="38"/>
      <c r="CG635" s="38"/>
      <c r="CH635" s="38"/>
      <c r="CI635" s="38"/>
      <c r="CJ635" s="38"/>
      <c r="CK635" s="38"/>
      <c r="CL635" s="38"/>
      <c r="CM635" s="38"/>
      <c r="CN635" s="38"/>
      <c r="CO635" s="38"/>
      <c r="CP635" s="38"/>
      <c r="CQ635" s="38"/>
      <c r="CR635" s="38"/>
      <c r="CS635" s="38"/>
      <c r="CT635" s="38"/>
      <c r="CU635" s="38"/>
      <c r="CV635" s="38"/>
      <c r="CW635" s="38"/>
      <c r="CX635" s="38"/>
      <c r="CY635" s="38"/>
      <c r="CZ635" s="38"/>
      <c r="DA635" s="38"/>
      <c r="DB635" s="38"/>
      <c r="DC635" s="38"/>
      <c r="DD635" s="38"/>
      <c r="DE635" s="38"/>
      <c r="DF635" s="38"/>
      <c r="DG635" s="38"/>
      <c r="DH635" s="38"/>
      <c r="DI635" s="38"/>
      <c r="DJ635" s="38"/>
      <c r="DK635" s="38"/>
      <c r="DL635" s="38"/>
      <c r="DM635" s="38"/>
      <c r="DN635" s="38"/>
      <c r="DO635" s="38"/>
      <c r="DP635" s="38"/>
      <c r="DQ635" s="38"/>
      <c r="DR635" s="38"/>
      <c r="DS635" s="38"/>
      <c r="DT635" s="38"/>
      <c r="DU635" s="38"/>
      <c r="DV635" s="38"/>
      <c r="DW635" s="38"/>
      <c r="DX635" s="38"/>
      <c r="DY635" s="38"/>
      <c r="DZ635" s="38"/>
      <c r="EA635" s="38"/>
      <c r="EB635" s="38"/>
      <c r="EC635" s="38"/>
      <c r="ED635" s="38"/>
      <c r="EE635" s="38"/>
      <c r="EF635" s="38"/>
      <c r="EG635" s="38"/>
      <c r="EH635" s="38"/>
      <c r="EI635" s="38"/>
      <c r="EJ635" s="38"/>
      <c r="EK635" s="38"/>
      <c r="EL635" s="38"/>
      <c r="EM635" s="38"/>
      <c r="EN635" s="38"/>
      <c r="EO635" s="38"/>
      <c r="EP635" s="38"/>
      <c r="EQ635" s="38"/>
      <c r="ER635" s="38"/>
      <c r="ES635" s="38"/>
      <c r="ET635" s="38"/>
      <c r="EU635" s="38"/>
      <c r="EV635" s="38"/>
      <c r="EW635" s="38"/>
      <c r="EX635" s="38"/>
      <c r="EY635" s="38"/>
      <c r="EZ635" s="38"/>
      <c r="FA635" s="38"/>
      <c r="FB635" s="38"/>
      <c r="FC635" s="38"/>
      <c r="FD635" s="38"/>
      <c r="FE635" s="38"/>
      <c r="FF635" s="38"/>
      <c r="FG635" s="38"/>
      <c r="FH635" s="38"/>
      <c r="FI635" s="38"/>
      <c r="FJ635" s="38"/>
      <c r="FK635" s="38"/>
      <c r="FL635" s="38"/>
      <c r="FM635" s="38"/>
      <c r="FN635" s="38"/>
      <c r="FO635" s="38"/>
      <c r="FP635" s="38"/>
      <c r="FQ635" s="38"/>
      <c r="FR635" s="38"/>
      <c r="FS635" s="38"/>
      <c r="FT635" s="38"/>
      <c r="FU635" s="38"/>
      <c r="FV635" s="38"/>
      <c r="FW635" s="38"/>
      <c r="FX635" s="38"/>
      <c r="FY635" s="38"/>
      <c r="FZ635" s="38"/>
      <c r="GA635" s="38"/>
      <c r="GB635" s="38"/>
      <c r="GC635" s="38"/>
      <c r="GD635" s="38"/>
      <c r="GE635" s="38"/>
      <c r="GF635" s="38"/>
      <c r="GG635" s="38"/>
      <c r="GH635" s="38"/>
      <c r="GI635" s="38"/>
      <c r="GJ635" s="38"/>
      <c r="GK635" s="38"/>
      <c r="GL635" s="38"/>
      <c r="GM635" s="38"/>
      <c r="GN635" s="38"/>
      <c r="GO635" s="38"/>
      <c r="GP635" s="38"/>
      <c r="GQ635" s="38"/>
      <c r="GR635" s="38"/>
      <c r="GS635" s="38"/>
      <c r="GT635" s="38"/>
      <c r="GU635" s="38"/>
      <c r="GV635" s="38"/>
      <c r="GW635" s="38"/>
      <c r="GX635" s="38"/>
      <c r="GY635" s="38"/>
      <c r="GZ635" s="38"/>
      <c r="HA635" s="38"/>
      <c r="HB635" s="38"/>
      <c r="HC635" s="38"/>
      <c r="HD635" s="38"/>
      <c r="HE635" s="38"/>
      <c r="HF635" s="38"/>
      <c r="HG635" s="38"/>
      <c r="HH635" s="38"/>
      <c r="HI635" s="38"/>
      <c r="HJ635" s="38"/>
      <c r="HK635" s="38"/>
      <c r="HL635" s="38"/>
      <c r="HM635" s="38"/>
      <c r="HN635" s="38"/>
      <c r="HO635" s="38"/>
      <c r="HP635" s="38"/>
      <c r="HQ635" s="38"/>
      <c r="HR635" s="38"/>
      <c r="HS635" s="38"/>
      <c r="HT635" s="38"/>
      <c r="HU635" s="38"/>
      <c r="HV635" s="38"/>
      <c r="HW635" s="38"/>
      <c r="HX635" s="38"/>
      <c r="HY635" s="38"/>
      <c r="HZ635" s="38"/>
      <c r="IA635" s="38"/>
      <c r="IB635" s="38"/>
      <c r="IC635" s="38"/>
      <c r="ID635" s="38"/>
      <c r="IE635" s="38"/>
      <c r="IF635" s="38"/>
      <c r="IG635" s="38"/>
      <c r="IH635" s="38"/>
      <c r="II635" s="38"/>
      <c r="IJ635" s="38"/>
      <c r="IK635" s="38"/>
      <c r="IL635" s="38"/>
      <c r="IM635" s="38"/>
      <c r="IN635" s="38"/>
      <c r="IO635" s="38"/>
      <c r="IP635" s="38"/>
      <c r="IQ635" s="38"/>
      <c r="IR635" s="38"/>
      <c r="IS635" s="38"/>
      <c r="IT635" s="38"/>
      <c r="IU635" s="38"/>
      <c r="IV635" s="38"/>
      <c r="IW635" s="38"/>
      <c r="IX635" s="38"/>
    </row>
    <row r="636" spans="1:258" s="38" customFormat="1">
      <c r="A636" s="38" t="s">
        <v>250</v>
      </c>
      <c r="B636" s="38" t="s">
        <v>251</v>
      </c>
      <c r="C636" s="51" t="s">
        <v>1465</v>
      </c>
      <c r="D636" s="38" t="s">
        <v>2851</v>
      </c>
      <c r="E636" s="38" t="s">
        <v>2852</v>
      </c>
      <c r="F636" s="38" t="s">
        <v>347</v>
      </c>
      <c r="G636" s="38" t="s">
        <v>264</v>
      </c>
      <c r="H636" s="38" t="s">
        <v>2853</v>
      </c>
      <c r="I636" s="4">
        <v>35707.5</v>
      </c>
      <c r="J636" s="4">
        <v>5356.12</v>
      </c>
      <c r="K636" s="99">
        <v>30351.38</v>
      </c>
      <c r="L636" s="4"/>
      <c r="M636" s="4"/>
      <c r="N636" s="4"/>
      <c r="O636" s="4"/>
      <c r="P636" s="4"/>
      <c r="Q636" s="4"/>
      <c r="R636" s="4"/>
    </row>
    <row r="637" spans="1:258" s="38" customFormat="1">
      <c r="A637" s="38" t="s">
        <v>250</v>
      </c>
      <c r="B637" s="38" t="s">
        <v>251</v>
      </c>
      <c r="C637" s="51" t="s">
        <v>2099</v>
      </c>
      <c r="D637" s="38" t="s">
        <v>3313</v>
      </c>
      <c r="E637" s="38" t="s">
        <v>3314</v>
      </c>
      <c r="F637" s="38" t="s">
        <v>394</v>
      </c>
      <c r="G637" s="38" t="s">
        <v>2463</v>
      </c>
      <c r="H637" s="38" t="s">
        <v>3315</v>
      </c>
      <c r="I637" s="4">
        <v>190000</v>
      </c>
      <c r="J637" s="4">
        <v>28750</v>
      </c>
      <c r="K637" s="99">
        <v>161250</v>
      </c>
      <c r="L637" s="4"/>
      <c r="M637" s="4"/>
      <c r="N637" s="4"/>
      <c r="O637" s="4"/>
      <c r="P637" s="4"/>
      <c r="Q637" s="4"/>
      <c r="R637" s="4"/>
    </row>
    <row r="638" spans="1:258" s="38" customFormat="1">
      <c r="A638" s="38" t="s">
        <v>250</v>
      </c>
      <c r="B638" s="38" t="s">
        <v>251</v>
      </c>
      <c r="C638" s="51" t="s">
        <v>14</v>
      </c>
      <c r="D638" s="38" t="s">
        <v>3316</v>
      </c>
      <c r="E638" s="38" t="s">
        <v>3317</v>
      </c>
      <c r="F638" s="38" t="s">
        <v>3318</v>
      </c>
      <c r="G638" s="38" t="s">
        <v>390</v>
      </c>
      <c r="H638" s="38" t="s">
        <v>3319</v>
      </c>
      <c r="I638" s="4">
        <v>120000</v>
      </c>
      <c r="J638" s="4">
        <v>24000</v>
      </c>
      <c r="K638" s="99">
        <v>96000</v>
      </c>
      <c r="L638" s="4"/>
      <c r="M638" s="4"/>
      <c r="N638" s="4"/>
      <c r="O638" s="4"/>
      <c r="P638" s="4"/>
      <c r="Q638" s="4"/>
      <c r="R638" s="4"/>
    </row>
    <row r="639" spans="1:258" s="38" customFormat="1">
      <c r="A639" s="38" t="s">
        <v>250</v>
      </c>
      <c r="B639" s="38" t="s">
        <v>251</v>
      </c>
      <c r="C639" s="51" t="s">
        <v>14</v>
      </c>
      <c r="D639" s="38" t="s">
        <v>3320</v>
      </c>
      <c r="E639" s="38" t="s">
        <v>3321</v>
      </c>
      <c r="F639" s="38" t="s">
        <v>3322</v>
      </c>
      <c r="G639" s="38" t="s">
        <v>3323</v>
      </c>
      <c r="H639" s="38" t="s">
        <v>3324</v>
      </c>
      <c r="I639" s="4">
        <v>5000</v>
      </c>
      <c r="J639" s="4">
        <v>625</v>
      </c>
      <c r="K639" s="99">
        <v>4375</v>
      </c>
      <c r="L639" s="4"/>
      <c r="M639" s="4"/>
      <c r="N639" s="4"/>
      <c r="O639" s="4"/>
      <c r="P639" s="4"/>
      <c r="Q639" s="4"/>
      <c r="R639" s="4"/>
    </row>
    <row r="640" spans="1:258" s="38" customFormat="1">
      <c r="A640" s="38" t="s">
        <v>250</v>
      </c>
      <c r="B640" s="38" t="s">
        <v>251</v>
      </c>
      <c r="C640" s="51" t="s">
        <v>14</v>
      </c>
      <c r="D640" s="38" t="s">
        <v>3325</v>
      </c>
      <c r="E640" s="38" t="s">
        <v>3326</v>
      </c>
      <c r="F640" s="38" t="s">
        <v>3327</v>
      </c>
      <c r="G640" s="38" t="s">
        <v>2329</v>
      </c>
      <c r="H640" s="38" t="s">
        <v>3328</v>
      </c>
      <c r="I640" s="4">
        <v>37500</v>
      </c>
      <c r="J640" s="4">
        <v>9375</v>
      </c>
      <c r="K640" s="99">
        <v>28125</v>
      </c>
      <c r="L640" s="4"/>
      <c r="M640" s="4"/>
      <c r="N640" s="4"/>
      <c r="O640" s="4"/>
      <c r="P640" s="4"/>
      <c r="Q640" s="4"/>
      <c r="R640" s="4"/>
    </row>
    <row r="641" spans="1:258" s="38" customFormat="1">
      <c r="A641" s="38" t="s">
        <v>250</v>
      </c>
      <c r="B641" s="38" t="s">
        <v>251</v>
      </c>
      <c r="C641" s="51" t="s">
        <v>13</v>
      </c>
      <c r="D641" s="38" t="s">
        <v>3329</v>
      </c>
      <c r="E641" s="38" t="s">
        <v>3330</v>
      </c>
      <c r="F641" s="38" t="s">
        <v>307</v>
      </c>
      <c r="G641" s="38" t="s">
        <v>3331</v>
      </c>
      <c r="H641" s="38" t="s">
        <v>3332</v>
      </c>
      <c r="I641" s="4">
        <v>42500</v>
      </c>
      <c r="J641" s="4">
        <v>5312.5</v>
      </c>
      <c r="K641" s="99">
        <v>37187.5</v>
      </c>
      <c r="L641" s="4"/>
      <c r="M641" s="4"/>
      <c r="N641" s="4"/>
      <c r="O641" s="4"/>
      <c r="P641" s="4"/>
      <c r="Q641" s="4"/>
      <c r="R641" s="4"/>
    </row>
    <row r="642" spans="1:258" s="38" customFormat="1">
      <c r="A642" s="38" t="s">
        <v>250</v>
      </c>
      <c r="B642" s="38" t="s">
        <v>251</v>
      </c>
      <c r="C642" s="51" t="s">
        <v>13</v>
      </c>
      <c r="D642" s="38" t="s">
        <v>3333</v>
      </c>
      <c r="E642" s="38" t="s">
        <v>3334</v>
      </c>
      <c r="F642" s="38" t="s">
        <v>2295</v>
      </c>
      <c r="G642" s="38" t="s">
        <v>3335</v>
      </c>
      <c r="H642" s="38" t="s">
        <v>3336</v>
      </c>
      <c r="I642" s="4">
        <v>110000</v>
      </c>
      <c r="J642" s="4">
        <v>13750</v>
      </c>
      <c r="K642" s="99">
        <v>96250</v>
      </c>
      <c r="L642" s="4"/>
      <c r="M642" s="4"/>
      <c r="N642" s="4"/>
      <c r="O642" s="4"/>
      <c r="P642" s="4"/>
      <c r="Q642" s="4"/>
      <c r="R642" s="4"/>
    </row>
    <row r="643" spans="1:258" s="38" customFormat="1">
      <c r="A643" s="38" t="s">
        <v>250</v>
      </c>
      <c r="B643" s="38" t="s">
        <v>251</v>
      </c>
      <c r="C643" s="51" t="s">
        <v>13</v>
      </c>
      <c r="D643" s="38" t="s">
        <v>3337</v>
      </c>
      <c r="E643" s="38" t="s">
        <v>3334</v>
      </c>
      <c r="F643" s="38" t="s">
        <v>3338</v>
      </c>
      <c r="G643" s="38" t="s">
        <v>116</v>
      </c>
      <c r="H643" s="38" t="s">
        <v>3336</v>
      </c>
      <c r="I643" s="4">
        <v>33571.42</v>
      </c>
      <c r="J643" s="4">
        <v>4196.4274999999998</v>
      </c>
      <c r="K643" s="99">
        <v>29374.9925</v>
      </c>
      <c r="L643" s="4"/>
      <c r="M643" s="4"/>
      <c r="N643" s="4"/>
      <c r="O643" s="4"/>
      <c r="P643" s="4"/>
      <c r="Q643" s="4"/>
      <c r="R643" s="4"/>
    </row>
    <row r="644" spans="1:258" s="38" customFormat="1">
      <c r="A644" s="38" t="s">
        <v>250</v>
      </c>
      <c r="B644" s="38" t="s">
        <v>251</v>
      </c>
      <c r="C644" s="51" t="s">
        <v>13</v>
      </c>
      <c r="D644" s="38" t="s">
        <v>3339</v>
      </c>
      <c r="E644" s="38" t="s">
        <v>3340</v>
      </c>
      <c r="F644" s="38" t="s">
        <v>20</v>
      </c>
      <c r="G644" s="38" t="s">
        <v>391</v>
      </c>
      <c r="H644" s="38" t="s">
        <v>3341</v>
      </c>
      <c r="I644" s="4">
        <v>50000</v>
      </c>
      <c r="J644" s="4">
        <v>6250</v>
      </c>
      <c r="K644" s="99">
        <v>43750</v>
      </c>
      <c r="L644" s="4"/>
      <c r="M644" s="4"/>
      <c r="N644" s="4"/>
      <c r="O644" s="4"/>
      <c r="P644" s="4"/>
      <c r="Q644" s="4"/>
      <c r="R644" s="4"/>
    </row>
    <row r="645" spans="1:258" s="38" customFormat="1">
      <c r="A645" s="38" t="s">
        <v>250</v>
      </c>
      <c r="B645" s="38" t="s">
        <v>251</v>
      </c>
      <c r="C645" s="51" t="s">
        <v>13</v>
      </c>
      <c r="D645" s="38" t="s">
        <v>3342</v>
      </c>
      <c r="E645" s="38" t="s">
        <v>3343</v>
      </c>
      <c r="F645" s="38" t="s">
        <v>392</v>
      </c>
      <c r="G645" s="38" t="s">
        <v>393</v>
      </c>
      <c r="H645" s="38" t="s">
        <v>3344</v>
      </c>
      <c r="I645" s="4">
        <v>159750</v>
      </c>
      <c r="J645" s="4">
        <v>19968.75</v>
      </c>
      <c r="K645" s="99">
        <v>139781.25</v>
      </c>
      <c r="L645" s="4"/>
      <c r="M645" s="4"/>
      <c r="N645" s="4"/>
      <c r="O645" s="4"/>
      <c r="P645" s="4"/>
      <c r="Q645" s="4"/>
      <c r="R645" s="4"/>
    </row>
    <row r="646" spans="1:258" s="38" customFormat="1">
      <c r="A646" s="38" t="s">
        <v>250</v>
      </c>
      <c r="B646" s="38" t="s">
        <v>251</v>
      </c>
      <c r="C646" s="51" t="s">
        <v>3345</v>
      </c>
      <c r="D646" s="38" t="s">
        <v>3346</v>
      </c>
      <c r="E646" s="38" t="s">
        <v>3347</v>
      </c>
      <c r="F646" s="38" t="s">
        <v>1639</v>
      </c>
      <c r="G646" s="38" t="s">
        <v>1495</v>
      </c>
      <c r="H646" s="38" t="s">
        <v>3348</v>
      </c>
      <c r="I646" s="4">
        <v>50000</v>
      </c>
      <c r="J646" s="4">
        <v>10000</v>
      </c>
      <c r="K646" s="99">
        <v>40000</v>
      </c>
      <c r="L646" s="4"/>
      <c r="M646" s="4"/>
      <c r="N646" s="4"/>
      <c r="O646" s="4"/>
      <c r="P646" s="4"/>
      <c r="Q646" s="4"/>
      <c r="R646" s="4"/>
    </row>
    <row r="647" spans="1:258" s="38" customFormat="1">
      <c r="A647" s="3" t="s">
        <v>250</v>
      </c>
      <c r="B647" s="3" t="s">
        <v>251</v>
      </c>
      <c r="C647" s="5" t="s">
        <v>12</v>
      </c>
      <c r="D647" s="3" t="s">
        <v>2004</v>
      </c>
      <c r="E647" s="3" t="s">
        <v>2005</v>
      </c>
      <c r="F647" s="3" t="s">
        <v>1804</v>
      </c>
      <c r="G647" s="3" t="s">
        <v>2006</v>
      </c>
      <c r="H647" s="3" t="s">
        <v>2007</v>
      </c>
      <c r="I647" s="2">
        <v>39726.03</v>
      </c>
      <c r="J647" s="2">
        <v>4965.75</v>
      </c>
      <c r="K647" s="93">
        <v>34760.28</v>
      </c>
      <c r="L647" s="2"/>
      <c r="M647" s="2"/>
      <c r="N647" s="2"/>
      <c r="O647" s="2"/>
      <c r="P647" s="2"/>
      <c r="Q647" s="2"/>
      <c r="R647" s="2"/>
    </row>
    <row r="648" spans="1:258" s="38" customFormat="1">
      <c r="A648" s="3" t="s">
        <v>250</v>
      </c>
      <c r="B648" s="3" t="s">
        <v>251</v>
      </c>
      <c r="C648" s="5" t="s">
        <v>28</v>
      </c>
      <c r="D648" s="3" t="s">
        <v>2008</v>
      </c>
      <c r="E648" s="3" t="s">
        <v>2009</v>
      </c>
      <c r="F648" s="3" t="s">
        <v>1377</v>
      </c>
      <c r="G648" s="3" t="s">
        <v>2010</v>
      </c>
      <c r="H648" s="3" t="s">
        <v>1920</v>
      </c>
      <c r="I648" s="2">
        <v>12500</v>
      </c>
      <c r="J648" s="2">
        <v>1562.5</v>
      </c>
      <c r="K648" s="93">
        <v>10937.5</v>
      </c>
      <c r="L648" s="2"/>
      <c r="M648" s="2"/>
      <c r="N648" s="2"/>
      <c r="O648" s="2"/>
      <c r="P648" s="2"/>
      <c r="Q648" s="2"/>
      <c r="R648" s="2"/>
    </row>
    <row r="649" spans="1:258" s="38" customFormat="1">
      <c r="A649" s="51" t="s">
        <v>250</v>
      </c>
      <c r="B649" s="38" t="s">
        <v>251</v>
      </c>
      <c r="C649" s="51" t="s">
        <v>14</v>
      </c>
      <c r="D649" s="38" t="s">
        <v>3940</v>
      </c>
      <c r="E649" s="38" t="s">
        <v>3941</v>
      </c>
      <c r="F649" s="38" t="s">
        <v>1177</v>
      </c>
      <c r="G649" s="38" t="s">
        <v>3942</v>
      </c>
      <c r="H649" s="38" t="s">
        <v>3943</v>
      </c>
      <c r="I649" s="4">
        <v>12770.52</v>
      </c>
      <c r="J649" s="4">
        <v>1915.58</v>
      </c>
      <c r="K649" s="99">
        <v>10854.94</v>
      </c>
      <c r="L649" s="4"/>
      <c r="M649" s="4"/>
      <c r="N649" s="4"/>
      <c r="O649" s="4"/>
      <c r="P649" s="4"/>
      <c r="Q649" s="4"/>
      <c r="R649" s="4"/>
    </row>
    <row r="650" spans="1:258" s="38" customFormat="1">
      <c r="A650" s="51" t="s">
        <v>250</v>
      </c>
      <c r="B650" s="38" t="s">
        <v>251</v>
      </c>
      <c r="C650" s="51" t="s">
        <v>3944</v>
      </c>
      <c r="D650" s="38" t="s">
        <v>3945</v>
      </c>
      <c r="E650" s="38" t="s">
        <v>3946</v>
      </c>
      <c r="F650" s="38" t="s">
        <v>3947</v>
      </c>
      <c r="G650" s="38" t="s">
        <v>2728</v>
      </c>
      <c r="H650" s="38" t="s">
        <v>3948</v>
      </c>
      <c r="I650" s="4">
        <v>317698</v>
      </c>
      <c r="J650" s="4">
        <v>47654.7</v>
      </c>
      <c r="K650" s="99">
        <v>270043.3</v>
      </c>
      <c r="L650" s="4"/>
      <c r="M650" s="4"/>
      <c r="N650" s="4"/>
      <c r="O650" s="4"/>
      <c r="P650" s="4"/>
      <c r="Q650" s="4"/>
      <c r="R650" s="4"/>
    </row>
    <row r="651" spans="1:258" s="38" customFormat="1">
      <c r="A651" s="12" t="s">
        <v>252</v>
      </c>
      <c r="B651" s="12" t="s">
        <v>253</v>
      </c>
      <c r="C651" s="16" t="s">
        <v>364</v>
      </c>
      <c r="D651" s="12" t="s">
        <v>872</v>
      </c>
      <c r="E651" s="12" t="s">
        <v>873</v>
      </c>
      <c r="F651" s="16" t="s">
        <v>874</v>
      </c>
      <c r="G651" s="16" t="s">
        <v>875</v>
      </c>
      <c r="H651" s="12" t="s">
        <v>876</v>
      </c>
      <c r="I651" s="1">
        <v>336802.35</v>
      </c>
      <c r="J651" s="1">
        <v>134676.85</v>
      </c>
      <c r="K651" s="97">
        <v>202125.49999999997</v>
      </c>
      <c r="L651" s="1"/>
      <c r="M651" s="1"/>
      <c r="N651" s="1"/>
      <c r="O651" s="1"/>
      <c r="P651" s="1"/>
      <c r="Q651" s="1"/>
      <c r="R651" s="1"/>
    </row>
    <row r="652" spans="1:258" s="38" customFormat="1">
      <c r="A652" s="12" t="s">
        <v>252</v>
      </c>
      <c r="B652" s="12" t="s">
        <v>253</v>
      </c>
      <c r="C652" s="16" t="s">
        <v>14</v>
      </c>
      <c r="D652" s="12" t="s">
        <v>877</v>
      </c>
      <c r="E652" s="12" t="s">
        <v>873</v>
      </c>
      <c r="F652" s="16" t="s">
        <v>878</v>
      </c>
      <c r="G652" s="16" t="s">
        <v>879</v>
      </c>
      <c r="H652" s="12" t="s">
        <v>876</v>
      </c>
      <c r="I652" s="1">
        <v>673384.27</v>
      </c>
      <c r="J652" s="1">
        <v>134676.85</v>
      </c>
      <c r="K652" s="97">
        <v>538707.42000000004</v>
      </c>
      <c r="L652" s="1"/>
      <c r="M652" s="1"/>
      <c r="N652" s="1"/>
      <c r="O652" s="1"/>
      <c r="P652" s="1"/>
      <c r="Q652" s="1"/>
      <c r="R652" s="1"/>
      <c r="U652" s="65"/>
      <c r="V652" s="65"/>
      <c r="W652" s="65"/>
      <c r="X652" s="65"/>
      <c r="Y652" s="65"/>
      <c r="Z652" s="65"/>
      <c r="AA652" s="65"/>
      <c r="AB652" s="65"/>
      <c r="AC652" s="65"/>
    </row>
    <row r="653" spans="1:258" s="52" customFormat="1">
      <c r="A653" s="12" t="s">
        <v>252</v>
      </c>
      <c r="B653" s="12" t="s">
        <v>253</v>
      </c>
      <c r="C653" s="22" t="s">
        <v>355</v>
      </c>
      <c r="D653" s="11" t="s">
        <v>880</v>
      </c>
      <c r="E653" s="11" t="s">
        <v>881</v>
      </c>
      <c r="F653" s="11" t="s">
        <v>11</v>
      </c>
      <c r="G653" s="11" t="s">
        <v>142</v>
      </c>
      <c r="H653" s="11" t="s">
        <v>882</v>
      </c>
      <c r="I653" s="18">
        <v>67824.162499999991</v>
      </c>
      <c r="J653" s="18">
        <v>13564.832499999999</v>
      </c>
      <c r="K653" s="97">
        <v>54259.33</v>
      </c>
      <c r="L653" s="1"/>
      <c r="M653" s="1"/>
      <c r="N653" s="1"/>
      <c r="O653" s="1"/>
      <c r="P653" s="49"/>
      <c r="Q653" s="1"/>
      <c r="R653" s="1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  <c r="BV653" s="38"/>
      <c r="BW653" s="38"/>
      <c r="BX653" s="38"/>
      <c r="BY653" s="38"/>
      <c r="BZ653" s="38"/>
      <c r="CA653" s="38"/>
      <c r="CB653" s="38"/>
      <c r="CC653" s="38"/>
      <c r="CD653" s="38"/>
      <c r="CE653" s="38"/>
      <c r="CF653" s="38"/>
      <c r="CG653" s="38"/>
      <c r="CH653" s="38"/>
      <c r="CI653" s="38"/>
      <c r="CJ653" s="38"/>
      <c r="CK653" s="38"/>
      <c r="CL653" s="38"/>
      <c r="CM653" s="38"/>
      <c r="CN653" s="38"/>
      <c r="CO653" s="38"/>
      <c r="CP653" s="38"/>
      <c r="CQ653" s="38"/>
      <c r="CR653" s="38"/>
      <c r="CS653" s="38"/>
      <c r="CT653" s="38"/>
      <c r="CU653" s="38"/>
      <c r="CV653" s="38"/>
      <c r="CW653" s="38"/>
      <c r="CX653" s="38"/>
      <c r="CY653" s="38"/>
      <c r="CZ653" s="38"/>
      <c r="DA653" s="38"/>
      <c r="DB653" s="38"/>
      <c r="DC653" s="38"/>
      <c r="DD653" s="38"/>
      <c r="DE653" s="38"/>
      <c r="DF653" s="38"/>
      <c r="DG653" s="38"/>
      <c r="DH653" s="38"/>
      <c r="DI653" s="38"/>
      <c r="DJ653" s="38"/>
      <c r="DK653" s="38"/>
      <c r="DL653" s="38"/>
      <c r="DM653" s="38"/>
      <c r="DN653" s="38"/>
      <c r="DO653" s="38"/>
      <c r="DP653" s="38"/>
      <c r="DQ653" s="38"/>
      <c r="DR653" s="38"/>
      <c r="DS653" s="38"/>
      <c r="DT653" s="38"/>
      <c r="DU653" s="38"/>
      <c r="DV653" s="38"/>
      <c r="DW653" s="38"/>
      <c r="DX653" s="38"/>
      <c r="DY653" s="38"/>
      <c r="DZ653" s="38"/>
      <c r="EA653" s="38"/>
      <c r="EB653" s="38"/>
      <c r="EC653" s="38"/>
      <c r="ED653" s="38"/>
      <c r="EE653" s="38"/>
      <c r="EF653" s="38"/>
      <c r="EG653" s="38"/>
      <c r="EH653" s="38"/>
      <c r="EI653" s="38"/>
      <c r="EJ653" s="38"/>
      <c r="EK653" s="38"/>
      <c r="EL653" s="38"/>
      <c r="EM653" s="38"/>
      <c r="EN653" s="38"/>
      <c r="EO653" s="38"/>
      <c r="EP653" s="38"/>
      <c r="EQ653" s="38"/>
      <c r="ER653" s="38"/>
      <c r="ES653" s="38"/>
      <c r="ET653" s="38"/>
      <c r="EU653" s="38"/>
      <c r="EV653" s="38"/>
      <c r="EW653" s="38"/>
      <c r="EX653" s="38"/>
      <c r="EY653" s="38"/>
      <c r="EZ653" s="38"/>
      <c r="FA653" s="38"/>
      <c r="FB653" s="38"/>
      <c r="FC653" s="38"/>
      <c r="FD653" s="38"/>
      <c r="FE653" s="38"/>
      <c r="FF653" s="38"/>
      <c r="FG653" s="38"/>
      <c r="FH653" s="38"/>
      <c r="FI653" s="38"/>
      <c r="FJ653" s="38"/>
      <c r="FK653" s="38"/>
      <c r="FL653" s="38"/>
      <c r="FM653" s="38"/>
      <c r="FN653" s="38"/>
      <c r="FO653" s="38"/>
      <c r="FP653" s="38"/>
      <c r="FQ653" s="38"/>
      <c r="FR653" s="38"/>
      <c r="FS653" s="38"/>
      <c r="FT653" s="38"/>
      <c r="FU653" s="38"/>
      <c r="FV653" s="38"/>
      <c r="FW653" s="38"/>
      <c r="FX653" s="38"/>
      <c r="FY653" s="38"/>
      <c r="FZ653" s="38"/>
      <c r="GA653" s="38"/>
      <c r="GB653" s="38"/>
      <c r="GC653" s="38"/>
      <c r="GD653" s="38"/>
      <c r="GE653" s="38"/>
      <c r="GF653" s="38"/>
      <c r="GG653" s="38"/>
      <c r="GH653" s="38"/>
      <c r="GI653" s="38"/>
      <c r="GJ653" s="38"/>
      <c r="GK653" s="38"/>
      <c r="GL653" s="38"/>
      <c r="GM653" s="38"/>
      <c r="GN653" s="38"/>
      <c r="GO653" s="38"/>
      <c r="GP653" s="38"/>
      <c r="GQ653" s="38"/>
      <c r="GR653" s="38"/>
      <c r="GS653" s="38"/>
      <c r="GT653" s="38"/>
      <c r="GU653" s="38"/>
      <c r="GV653" s="38"/>
      <c r="GW653" s="38"/>
      <c r="GX653" s="38"/>
      <c r="GY653" s="38"/>
      <c r="GZ653" s="38"/>
      <c r="HA653" s="38"/>
      <c r="HB653" s="38"/>
      <c r="HC653" s="38"/>
      <c r="HD653" s="38"/>
      <c r="HE653" s="38"/>
      <c r="HF653" s="38"/>
      <c r="HG653" s="38"/>
      <c r="HH653" s="38"/>
      <c r="HI653" s="38"/>
      <c r="HJ653" s="38"/>
      <c r="HK653" s="38"/>
      <c r="HL653" s="38"/>
      <c r="HM653" s="38"/>
      <c r="HN653" s="38"/>
      <c r="HO653" s="38"/>
      <c r="HP653" s="38"/>
      <c r="HQ653" s="38"/>
      <c r="HR653" s="38"/>
      <c r="HS653" s="38"/>
      <c r="HT653" s="38"/>
      <c r="HU653" s="38"/>
      <c r="HV653" s="38"/>
      <c r="HW653" s="38"/>
      <c r="HX653" s="38"/>
      <c r="HY653" s="38"/>
      <c r="HZ653" s="38"/>
      <c r="IA653" s="38"/>
      <c r="IB653" s="38"/>
      <c r="IC653" s="38"/>
      <c r="ID653" s="38"/>
      <c r="IE653" s="38"/>
      <c r="IF653" s="38"/>
      <c r="IG653" s="38"/>
      <c r="IH653" s="38"/>
      <c r="II653" s="38"/>
      <c r="IJ653" s="38"/>
      <c r="IK653" s="38"/>
      <c r="IL653" s="38"/>
      <c r="IM653" s="38"/>
      <c r="IN653" s="38"/>
      <c r="IO653" s="38"/>
      <c r="IP653" s="38"/>
      <c r="IQ653" s="38"/>
      <c r="IR653" s="38"/>
      <c r="IS653" s="38"/>
      <c r="IT653" s="38"/>
      <c r="IU653" s="38"/>
      <c r="IV653" s="38"/>
      <c r="IW653" s="38"/>
      <c r="IX653" s="38"/>
    </row>
    <row r="654" spans="1:258" s="38" customFormat="1">
      <c r="A654" s="3" t="s">
        <v>252</v>
      </c>
      <c r="B654" s="3" t="s">
        <v>253</v>
      </c>
      <c r="C654" s="5" t="s">
        <v>14</v>
      </c>
      <c r="D654" s="3" t="s">
        <v>2011</v>
      </c>
      <c r="E654" s="3" t="s">
        <v>2012</v>
      </c>
      <c r="F654" s="3" t="s">
        <v>10</v>
      </c>
      <c r="G654" s="3" t="s">
        <v>1182</v>
      </c>
      <c r="H654" s="3" t="s">
        <v>2013</v>
      </c>
      <c r="I654" s="2">
        <v>16094.962499999998</v>
      </c>
      <c r="J654" s="2">
        <v>3218.9924999999998</v>
      </c>
      <c r="K654" s="93">
        <v>12875.969999999998</v>
      </c>
      <c r="L654" s="2"/>
      <c r="M654" s="2"/>
      <c r="N654" s="2"/>
      <c r="O654" s="2"/>
      <c r="P654" s="2"/>
      <c r="Q654" s="2"/>
      <c r="R654" s="2"/>
    </row>
    <row r="655" spans="1:258" s="38" customFormat="1">
      <c r="A655" s="3" t="s">
        <v>252</v>
      </c>
      <c r="B655" s="3" t="s">
        <v>253</v>
      </c>
      <c r="C655" s="5" t="s">
        <v>12</v>
      </c>
      <c r="D655" s="3" t="s">
        <v>2014</v>
      </c>
      <c r="E655" s="3" t="s">
        <v>2015</v>
      </c>
      <c r="F655" s="3" t="s">
        <v>1182</v>
      </c>
      <c r="G655" s="3" t="s">
        <v>11</v>
      </c>
      <c r="H655" s="3" t="s">
        <v>2016</v>
      </c>
      <c r="I655" s="2">
        <v>94332.89</v>
      </c>
      <c r="J655" s="2">
        <v>18866.580000000002</v>
      </c>
      <c r="K655" s="93">
        <v>75466.31</v>
      </c>
      <c r="L655" s="2"/>
      <c r="M655" s="2"/>
      <c r="N655" s="2"/>
      <c r="O655" s="2"/>
      <c r="P655" s="2"/>
      <c r="Q655" s="2"/>
      <c r="R655" s="2"/>
    </row>
    <row r="656" spans="1:258" s="38" customFormat="1">
      <c r="A656" s="33" t="s">
        <v>80</v>
      </c>
      <c r="B656" s="3" t="s">
        <v>280</v>
      </c>
      <c r="C656" s="22" t="s">
        <v>9</v>
      </c>
      <c r="D656" s="11" t="s">
        <v>597</v>
      </c>
      <c r="E656" s="11" t="s">
        <v>598</v>
      </c>
      <c r="F656" s="22" t="s">
        <v>119</v>
      </c>
      <c r="G656" s="11" t="s">
        <v>284</v>
      </c>
      <c r="H656" s="11" t="s">
        <v>599</v>
      </c>
      <c r="I656" s="18">
        <v>16642.25</v>
      </c>
      <c r="J656" s="18">
        <v>3328.4500000000003</v>
      </c>
      <c r="K656" s="96">
        <v>13313.800000000001</v>
      </c>
      <c r="L656" s="64"/>
      <c r="N656" s="86"/>
      <c r="O656" s="86"/>
      <c r="P656" s="36"/>
      <c r="R656" s="36"/>
    </row>
    <row r="657" spans="1:258" s="52" customFormat="1">
      <c r="A657" s="12" t="s">
        <v>80</v>
      </c>
      <c r="B657" s="3" t="s">
        <v>280</v>
      </c>
      <c r="C657" s="22" t="s">
        <v>883</v>
      </c>
      <c r="D657" s="11" t="s">
        <v>884</v>
      </c>
      <c r="E657" s="11" t="s">
        <v>885</v>
      </c>
      <c r="F657" s="11" t="s">
        <v>422</v>
      </c>
      <c r="G657" s="11" t="s">
        <v>354</v>
      </c>
      <c r="H657" s="11" t="s">
        <v>886</v>
      </c>
      <c r="I657" s="18">
        <v>26512.600000000002</v>
      </c>
      <c r="J657" s="18">
        <v>5302.52</v>
      </c>
      <c r="K657" s="96">
        <v>21210.080000000002</v>
      </c>
      <c r="L657" s="1"/>
      <c r="M657" s="1"/>
      <c r="N657" s="1"/>
      <c r="O657" s="1"/>
      <c r="P657" s="50"/>
      <c r="Q657" s="1"/>
      <c r="R657" s="1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  <c r="BV657" s="38"/>
      <c r="BW657" s="38"/>
      <c r="BX657" s="38"/>
      <c r="BY657" s="38"/>
      <c r="BZ657" s="38"/>
      <c r="CA657" s="38"/>
      <c r="CB657" s="38"/>
      <c r="CC657" s="38"/>
      <c r="CD657" s="38"/>
      <c r="CE657" s="38"/>
      <c r="CF657" s="38"/>
      <c r="CG657" s="38"/>
      <c r="CH657" s="38"/>
      <c r="CI657" s="38"/>
      <c r="CJ657" s="38"/>
      <c r="CK657" s="38"/>
      <c r="CL657" s="38"/>
      <c r="CM657" s="38"/>
      <c r="CN657" s="38"/>
      <c r="CO657" s="38"/>
      <c r="CP657" s="38"/>
      <c r="CQ657" s="38"/>
      <c r="CR657" s="38"/>
      <c r="CS657" s="38"/>
      <c r="CT657" s="38"/>
      <c r="CU657" s="38"/>
      <c r="CV657" s="38"/>
      <c r="CW657" s="38"/>
      <c r="CX657" s="38"/>
      <c r="CY657" s="38"/>
      <c r="CZ657" s="38"/>
      <c r="DA657" s="38"/>
      <c r="DB657" s="38"/>
      <c r="DC657" s="38"/>
      <c r="DD657" s="38"/>
      <c r="DE657" s="38"/>
      <c r="DF657" s="38"/>
      <c r="DG657" s="38"/>
      <c r="DH657" s="38"/>
      <c r="DI657" s="38"/>
      <c r="DJ657" s="38"/>
      <c r="DK657" s="38"/>
      <c r="DL657" s="38"/>
      <c r="DM657" s="38"/>
      <c r="DN657" s="38"/>
      <c r="DO657" s="38"/>
      <c r="DP657" s="38"/>
      <c r="DQ657" s="38"/>
      <c r="DR657" s="38"/>
      <c r="DS657" s="38"/>
      <c r="DT657" s="38"/>
      <c r="DU657" s="38"/>
      <c r="DV657" s="38"/>
      <c r="DW657" s="38"/>
      <c r="DX657" s="38"/>
      <c r="DY657" s="38"/>
      <c r="DZ657" s="38"/>
      <c r="EA657" s="38"/>
      <c r="EB657" s="38"/>
      <c r="EC657" s="38"/>
      <c r="ED657" s="38"/>
      <c r="EE657" s="38"/>
      <c r="EF657" s="38"/>
      <c r="EG657" s="38"/>
      <c r="EH657" s="38"/>
      <c r="EI657" s="38"/>
      <c r="EJ657" s="38"/>
      <c r="EK657" s="38"/>
      <c r="EL657" s="38"/>
      <c r="EM657" s="38"/>
      <c r="EN657" s="38"/>
      <c r="EO657" s="38"/>
      <c r="EP657" s="38"/>
      <c r="EQ657" s="38"/>
      <c r="ER657" s="38"/>
      <c r="ES657" s="38"/>
      <c r="ET657" s="38"/>
      <c r="EU657" s="38"/>
      <c r="EV657" s="38"/>
      <c r="EW657" s="38"/>
      <c r="EX657" s="38"/>
      <c r="EY657" s="38"/>
      <c r="EZ657" s="38"/>
      <c r="FA657" s="38"/>
      <c r="FB657" s="38"/>
      <c r="FC657" s="38"/>
      <c r="FD657" s="38"/>
      <c r="FE657" s="38"/>
      <c r="FF657" s="38"/>
      <c r="FG657" s="38"/>
      <c r="FH657" s="38"/>
      <c r="FI657" s="38"/>
      <c r="FJ657" s="38"/>
      <c r="FK657" s="38"/>
      <c r="FL657" s="38"/>
      <c r="FM657" s="38"/>
      <c r="FN657" s="38"/>
      <c r="FO657" s="38"/>
      <c r="FP657" s="38"/>
      <c r="FQ657" s="38"/>
      <c r="FR657" s="38"/>
      <c r="FS657" s="38"/>
      <c r="FT657" s="38"/>
      <c r="FU657" s="38"/>
      <c r="FV657" s="38"/>
      <c r="FW657" s="38"/>
      <c r="FX657" s="38"/>
      <c r="FY657" s="38"/>
      <c r="FZ657" s="38"/>
      <c r="GA657" s="38"/>
      <c r="GB657" s="38"/>
      <c r="GC657" s="38"/>
      <c r="GD657" s="38"/>
      <c r="GE657" s="38"/>
      <c r="GF657" s="38"/>
      <c r="GG657" s="38"/>
      <c r="GH657" s="38"/>
      <c r="GI657" s="38"/>
      <c r="GJ657" s="38"/>
      <c r="GK657" s="38"/>
      <c r="GL657" s="38"/>
      <c r="GM657" s="38"/>
      <c r="GN657" s="38"/>
      <c r="GO657" s="38"/>
      <c r="GP657" s="38"/>
      <c r="GQ657" s="38"/>
      <c r="GR657" s="38"/>
      <c r="GS657" s="38"/>
      <c r="GT657" s="38"/>
      <c r="GU657" s="38"/>
      <c r="GV657" s="38"/>
      <c r="GW657" s="38"/>
      <c r="GX657" s="38"/>
      <c r="GY657" s="38"/>
      <c r="GZ657" s="38"/>
      <c r="HA657" s="38"/>
      <c r="HB657" s="38"/>
      <c r="HC657" s="38"/>
      <c r="HD657" s="38"/>
      <c r="HE657" s="38"/>
      <c r="HF657" s="38"/>
      <c r="HG657" s="38"/>
      <c r="HH657" s="38"/>
      <c r="HI657" s="38"/>
      <c r="HJ657" s="38"/>
      <c r="HK657" s="38"/>
      <c r="HL657" s="38"/>
      <c r="HM657" s="38"/>
      <c r="HN657" s="38"/>
      <c r="HO657" s="38"/>
      <c r="HP657" s="38"/>
      <c r="HQ657" s="38"/>
      <c r="HR657" s="38"/>
      <c r="HS657" s="38"/>
      <c r="HT657" s="38"/>
      <c r="HU657" s="38"/>
      <c r="HV657" s="38"/>
      <c r="HW657" s="38"/>
      <c r="HX657" s="38"/>
      <c r="HY657" s="38"/>
      <c r="HZ657" s="38"/>
      <c r="IA657" s="38"/>
      <c r="IB657" s="38"/>
      <c r="IC657" s="38"/>
      <c r="ID657" s="38"/>
      <c r="IE657" s="38"/>
      <c r="IF657" s="38"/>
      <c r="IG657" s="38"/>
      <c r="IH657" s="38"/>
      <c r="II657" s="38"/>
      <c r="IJ657" s="38"/>
      <c r="IK657" s="38"/>
      <c r="IL657" s="38"/>
      <c r="IM657" s="38"/>
      <c r="IN657" s="38"/>
      <c r="IO657" s="38"/>
      <c r="IP657" s="38"/>
      <c r="IQ657" s="38"/>
      <c r="IR657" s="38"/>
      <c r="IS657" s="38"/>
      <c r="IT657" s="38"/>
      <c r="IU657" s="38"/>
      <c r="IV657" s="38"/>
      <c r="IW657" s="38"/>
      <c r="IX657" s="38"/>
    </row>
    <row r="658" spans="1:258" s="52" customFormat="1">
      <c r="A658" s="12" t="s">
        <v>80</v>
      </c>
      <c r="B658" s="3" t="s">
        <v>280</v>
      </c>
      <c r="C658" s="22" t="s">
        <v>153</v>
      </c>
      <c r="D658" s="11" t="s">
        <v>887</v>
      </c>
      <c r="E658" s="11" t="s">
        <v>888</v>
      </c>
      <c r="F658" s="11" t="s">
        <v>889</v>
      </c>
      <c r="G658" s="11" t="s">
        <v>155</v>
      </c>
      <c r="H658" s="11" t="s">
        <v>890</v>
      </c>
      <c r="I658" s="18">
        <v>63265.4</v>
      </c>
      <c r="J658" s="18">
        <v>12653.080000000002</v>
      </c>
      <c r="K658" s="96">
        <v>50612.32</v>
      </c>
      <c r="L658" s="1"/>
      <c r="M658" s="1"/>
      <c r="N658" s="1"/>
      <c r="O658" s="1"/>
      <c r="P658" s="50"/>
      <c r="Q658" s="1"/>
      <c r="R658" s="1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  <c r="BV658" s="38"/>
      <c r="BW658" s="38"/>
      <c r="BX658" s="38"/>
      <c r="BY658" s="38"/>
      <c r="BZ658" s="38"/>
      <c r="CA658" s="38"/>
      <c r="CB658" s="38"/>
      <c r="CC658" s="38"/>
      <c r="CD658" s="38"/>
      <c r="CE658" s="38"/>
      <c r="CF658" s="38"/>
      <c r="CG658" s="38"/>
      <c r="CH658" s="38"/>
      <c r="CI658" s="38"/>
      <c r="CJ658" s="38"/>
      <c r="CK658" s="38"/>
      <c r="CL658" s="38"/>
      <c r="CM658" s="38"/>
      <c r="CN658" s="38"/>
      <c r="CO658" s="38"/>
      <c r="CP658" s="38"/>
      <c r="CQ658" s="38"/>
      <c r="CR658" s="38"/>
      <c r="CS658" s="38"/>
      <c r="CT658" s="38"/>
      <c r="CU658" s="38"/>
      <c r="CV658" s="38"/>
      <c r="CW658" s="38"/>
      <c r="CX658" s="38"/>
      <c r="CY658" s="38"/>
      <c r="CZ658" s="38"/>
      <c r="DA658" s="38"/>
      <c r="DB658" s="38"/>
      <c r="DC658" s="38"/>
      <c r="DD658" s="38"/>
      <c r="DE658" s="38"/>
      <c r="DF658" s="38"/>
      <c r="DG658" s="38"/>
      <c r="DH658" s="38"/>
      <c r="DI658" s="38"/>
      <c r="DJ658" s="38"/>
      <c r="DK658" s="38"/>
      <c r="DL658" s="38"/>
      <c r="DM658" s="38"/>
      <c r="DN658" s="38"/>
      <c r="DO658" s="38"/>
      <c r="DP658" s="38"/>
      <c r="DQ658" s="38"/>
      <c r="DR658" s="38"/>
      <c r="DS658" s="38"/>
      <c r="DT658" s="38"/>
      <c r="DU658" s="38"/>
      <c r="DV658" s="38"/>
      <c r="DW658" s="38"/>
      <c r="DX658" s="38"/>
      <c r="DY658" s="38"/>
      <c r="DZ658" s="38"/>
      <c r="EA658" s="38"/>
      <c r="EB658" s="38"/>
      <c r="EC658" s="38"/>
      <c r="ED658" s="38"/>
      <c r="EE658" s="38"/>
      <c r="EF658" s="38"/>
      <c r="EG658" s="38"/>
      <c r="EH658" s="38"/>
      <c r="EI658" s="38"/>
      <c r="EJ658" s="38"/>
      <c r="EK658" s="38"/>
      <c r="EL658" s="38"/>
      <c r="EM658" s="38"/>
      <c r="EN658" s="38"/>
      <c r="EO658" s="38"/>
      <c r="EP658" s="38"/>
      <c r="EQ658" s="38"/>
      <c r="ER658" s="38"/>
      <c r="ES658" s="38"/>
      <c r="ET658" s="38"/>
      <c r="EU658" s="38"/>
      <c r="EV658" s="38"/>
      <c r="EW658" s="38"/>
      <c r="EX658" s="38"/>
      <c r="EY658" s="38"/>
      <c r="EZ658" s="38"/>
      <c r="FA658" s="38"/>
      <c r="FB658" s="38"/>
      <c r="FC658" s="38"/>
      <c r="FD658" s="38"/>
      <c r="FE658" s="38"/>
      <c r="FF658" s="38"/>
      <c r="FG658" s="38"/>
      <c r="FH658" s="38"/>
      <c r="FI658" s="38"/>
      <c r="FJ658" s="38"/>
      <c r="FK658" s="38"/>
      <c r="FL658" s="38"/>
      <c r="FM658" s="38"/>
      <c r="FN658" s="38"/>
      <c r="FO658" s="38"/>
      <c r="FP658" s="38"/>
      <c r="FQ658" s="38"/>
      <c r="FR658" s="38"/>
      <c r="FS658" s="38"/>
      <c r="FT658" s="38"/>
      <c r="FU658" s="38"/>
      <c r="FV658" s="38"/>
      <c r="FW658" s="38"/>
      <c r="FX658" s="38"/>
      <c r="FY658" s="38"/>
      <c r="FZ658" s="38"/>
      <c r="GA658" s="38"/>
      <c r="GB658" s="38"/>
      <c r="GC658" s="38"/>
      <c r="GD658" s="38"/>
      <c r="GE658" s="38"/>
      <c r="GF658" s="38"/>
      <c r="GG658" s="38"/>
      <c r="GH658" s="38"/>
      <c r="GI658" s="38"/>
      <c r="GJ658" s="38"/>
      <c r="GK658" s="38"/>
      <c r="GL658" s="38"/>
      <c r="GM658" s="38"/>
      <c r="GN658" s="38"/>
      <c r="GO658" s="38"/>
      <c r="GP658" s="38"/>
      <c r="GQ658" s="38"/>
      <c r="GR658" s="38"/>
      <c r="GS658" s="38"/>
      <c r="GT658" s="38"/>
      <c r="GU658" s="38"/>
      <c r="GV658" s="38"/>
      <c r="GW658" s="38"/>
      <c r="GX658" s="38"/>
      <c r="GY658" s="38"/>
      <c r="GZ658" s="38"/>
      <c r="HA658" s="38"/>
      <c r="HB658" s="38"/>
      <c r="HC658" s="38"/>
      <c r="HD658" s="38"/>
      <c r="HE658" s="38"/>
      <c r="HF658" s="38"/>
      <c r="HG658" s="38"/>
      <c r="HH658" s="38"/>
      <c r="HI658" s="38"/>
      <c r="HJ658" s="38"/>
      <c r="HK658" s="38"/>
      <c r="HL658" s="38"/>
      <c r="HM658" s="38"/>
      <c r="HN658" s="38"/>
      <c r="HO658" s="38"/>
      <c r="HP658" s="38"/>
      <c r="HQ658" s="38"/>
      <c r="HR658" s="38"/>
      <c r="HS658" s="38"/>
      <c r="HT658" s="38"/>
      <c r="HU658" s="38"/>
      <c r="HV658" s="38"/>
      <c r="HW658" s="38"/>
      <c r="HX658" s="38"/>
      <c r="HY658" s="38"/>
      <c r="HZ658" s="38"/>
      <c r="IA658" s="38"/>
      <c r="IB658" s="38"/>
      <c r="IC658" s="38"/>
      <c r="ID658" s="38"/>
      <c r="IE658" s="38"/>
      <c r="IF658" s="38"/>
      <c r="IG658" s="38"/>
      <c r="IH658" s="38"/>
      <c r="II658" s="38"/>
      <c r="IJ658" s="38"/>
      <c r="IK658" s="38"/>
      <c r="IL658" s="38"/>
      <c r="IM658" s="38"/>
      <c r="IN658" s="38"/>
      <c r="IO658" s="38"/>
      <c r="IP658" s="38"/>
      <c r="IQ658" s="38"/>
      <c r="IR658" s="38"/>
      <c r="IS658" s="38"/>
      <c r="IT658" s="38"/>
      <c r="IU658" s="38"/>
      <c r="IV658" s="38"/>
      <c r="IW658" s="38"/>
      <c r="IX658" s="38"/>
    </row>
    <row r="659" spans="1:258" s="38" customFormat="1">
      <c r="A659" s="3" t="s">
        <v>80</v>
      </c>
      <c r="B659" s="29" t="s">
        <v>280</v>
      </c>
      <c r="C659" s="5" t="s">
        <v>13</v>
      </c>
      <c r="D659" s="3" t="s">
        <v>2018</v>
      </c>
      <c r="E659" s="3" t="s">
        <v>2019</v>
      </c>
      <c r="F659" s="3" t="s">
        <v>1182</v>
      </c>
      <c r="G659" s="3" t="s">
        <v>16</v>
      </c>
      <c r="H659" s="3" t="s">
        <v>2020</v>
      </c>
      <c r="I659" s="2">
        <v>41155.562499999993</v>
      </c>
      <c r="J659" s="2">
        <v>8231.1124999999993</v>
      </c>
      <c r="K659" s="93">
        <v>32924.449999999997</v>
      </c>
      <c r="L659" s="2"/>
      <c r="M659" s="2"/>
      <c r="N659" s="2"/>
      <c r="O659" s="2"/>
      <c r="P659" s="2"/>
      <c r="Q659" s="2"/>
      <c r="R659" s="2"/>
    </row>
    <row r="660" spans="1:258" s="38" customFormat="1">
      <c r="A660" s="3" t="s">
        <v>80</v>
      </c>
      <c r="B660" s="29" t="s">
        <v>280</v>
      </c>
      <c r="C660" s="5" t="s">
        <v>13</v>
      </c>
      <c r="D660" s="3" t="s">
        <v>2021</v>
      </c>
      <c r="E660" s="3" t="s">
        <v>2022</v>
      </c>
      <c r="F660" s="3" t="s">
        <v>1182</v>
      </c>
      <c r="G660" s="3" t="s">
        <v>11</v>
      </c>
      <c r="H660" s="3" t="s">
        <v>2020</v>
      </c>
      <c r="I660" s="2">
        <v>29993.924999999999</v>
      </c>
      <c r="J660" s="2">
        <v>5998.7849999999999</v>
      </c>
      <c r="K660" s="93">
        <v>23995.14</v>
      </c>
      <c r="L660" s="2"/>
      <c r="M660" s="2"/>
      <c r="N660" s="2"/>
      <c r="O660" s="2"/>
      <c r="P660" s="2"/>
      <c r="Q660" s="2"/>
      <c r="R660" s="2"/>
    </row>
    <row r="661" spans="1:258" s="38" customFormat="1">
      <c r="A661" s="3" t="s">
        <v>80</v>
      </c>
      <c r="B661" s="29" t="s">
        <v>280</v>
      </c>
      <c r="C661" s="5" t="s">
        <v>2023</v>
      </c>
      <c r="D661" s="3" t="s">
        <v>2024</v>
      </c>
      <c r="E661" s="3" t="s">
        <v>2025</v>
      </c>
      <c r="F661" s="3" t="s">
        <v>11</v>
      </c>
      <c r="G661" s="3" t="s">
        <v>142</v>
      </c>
      <c r="H661" s="3" t="s">
        <v>2026</v>
      </c>
      <c r="I661" s="2">
        <v>9342.6</v>
      </c>
      <c r="J661" s="2">
        <v>1868.52</v>
      </c>
      <c r="K661" s="93">
        <v>7474.08</v>
      </c>
      <c r="L661" s="2"/>
      <c r="M661" s="2"/>
      <c r="N661" s="2"/>
      <c r="O661" s="2"/>
      <c r="P661" s="2"/>
      <c r="Q661" s="2"/>
      <c r="R661" s="2"/>
    </row>
    <row r="662" spans="1:258" s="38" customFormat="1">
      <c r="A662" s="3" t="s">
        <v>80</v>
      </c>
      <c r="B662" s="29" t="s">
        <v>280</v>
      </c>
      <c r="C662" s="5" t="s">
        <v>2023</v>
      </c>
      <c r="D662" s="3" t="s">
        <v>2027</v>
      </c>
      <c r="E662" s="3" t="s">
        <v>2028</v>
      </c>
      <c r="F662" s="3" t="s">
        <v>11</v>
      </c>
      <c r="G662" s="3" t="s">
        <v>142</v>
      </c>
      <c r="H662" s="3" t="s">
        <v>2026</v>
      </c>
      <c r="I662" s="2">
        <v>6174.15</v>
      </c>
      <c r="J662" s="2">
        <v>1234.83</v>
      </c>
      <c r="K662" s="93">
        <v>4939.32</v>
      </c>
      <c r="L662" s="2"/>
      <c r="M662" s="2"/>
      <c r="N662" s="2"/>
      <c r="O662" s="2"/>
      <c r="P662" s="2"/>
      <c r="Q662" s="2"/>
      <c r="R662" s="2"/>
    </row>
    <row r="663" spans="1:258" s="38" customFormat="1">
      <c r="A663" s="3" t="s">
        <v>80</v>
      </c>
      <c r="B663" s="29" t="s">
        <v>280</v>
      </c>
      <c r="C663" s="5" t="s">
        <v>42</v>
      </c>
      <c r="D663" s="3" t="s">
        <v>2029</v>
      </c>
      <c r="E663" s="3" t="s">
        <v>2030</v>
      </c>
      <c r="F663" s="3" t="s">
        <v>11</v>
      </c>
      <c r="G663" s="3" t="s">
        <v>142</v>
      </c>
      <c r="H663" s="3" t="s">
        <v>2026</v>
      </c>
      <c r="I663" s="2">
        <v>4400</v>
      </c>
      <c r="J663" s="2">
        <v>880</v>
      </c>
      <c r="K663" s="93">
        <v>3520</v>
      </c>
      <c r="L663" s="2"/>
      <c r="M663" s="2"/>
      <c r="N663" s="2"/>
      <c r="O663" s="2"/>
      <c r="P663" s="2"/>
      <c r="Q663" s="2"/>
      <c r="R663" s="2"/>
    </row>
    <row r="664" spans="1:258" s="38" customFormat="1">
      <c r="A664" s="3" t="s">
        <v>80</v>
      </c>
      <c r="B664" s="29" t="s">
        <v>280</v>
      </c>
      <c r="C664" s="5" t="s">
        <v>2031</v>
      </c>
      <c r="D664" s="3" t="s">
        <v>2032</v>
      </c>
      <c r="E664" s="3" t="s">
        <v>2033</v>
      </c>
      <c r="F664" s="3" t="s">
        <v>11</v>
      </c>
      <c r="G664" s="3" t="s">
        <v>142</v>
      </c>
      <c r="H664" s="3" t="s">
        <v>2026</v>
      </c>
      <c r="I664" s="2">
        <v>10672.4125</v>
      </c>
      <c r="J664" s="2">
        <v>2134.4825000000001</v>
      </c>
      <c r="K664" s="93">
        <v>8537.93</v>
      </c>
      <c r="L664" s="2"/>
      <c r="M664" s="2"/>
      <c r="N664" s="2"/>
      <c r="O664" s="2"/>
      <c r="P664" s="2"/>
      <c r="Q664" s="2"/>
      <c r="R664" s="2"/>
    </row>
    <row r="665" spans="1:258" s="38" customFormat="1">
      <c r="A665" s="3" t="s">
        <v>80</v>
      </c>
      <c r="B665" s="29" t="s">
        <v>280</v>
      </c>
      <c r="C665" s="5" t="s">
        <v>2031</v>
      </c>
      <c r="D665" s="3" t="s">
        <v>2034</v>
      </c>
      <c r="E665" s="3" t="s">
        <v>2035</v>
      </c>
      <c r="F665" s="3" t="s">
        <v>11</v>
      </c>
      <c r="G665" s="3" t="s">
        <v>142</v>
      </c>
      <c r="H665" s="3" t="s">
        <v>2036</v>
      </c>
      <c r="I665" s="2">
        <v>8900</v>
      </c>
      <c r="J665" s="2">
        <v>1112.5</v>
      </c>
      <c r="K665" s="93">
        <v>7787.5</v>
      </c>
      <c r="L665" s="2"/>
      <c r="M665" s="2"/>
      <c r="N665" s="2"/>
      <c r="O665" s="2"/>
      <c r="P665" s="2"/>
      <c r="Q665" s="2"/>
      <c r="R665" s="2"/>
    </row>
    <row r="666" spans="1:258" s="38" customFormat="1">
      <c r="A666" s="51" t="s">
        <v>80</v>
      </c>
      <c r="B666" s="38" t="s">
        <v>280</v>
      </c>
      <c r="C666" s="51" t="s">
        <v>3949</v>
      </c>
      <c r="D666" s="38" t="s">
        <v>3950</v>
      </c>
      <c r="E666" s="38" t="s">
        <v>3951</v>
      </c>
      <c r="F666" s="38" t="s">
        <v>7</v>
      </c>
      <c r="G666" s="38" t="s">
        <v>9</v>
      </c>
      <c r="H666" s="38" t="s">
        <v>1247</v>
      </c>
      <c r="I666" s="4">
        <v>68511.337142857141</v>
      </c>
      <c r="J666" s="4">
        <v>8563.9171428571426</v>
      </c>
      <c r="K666" s="99">
        <v>59947.42</v>
      </c>
      <c r="L666" s="4"/>
      <c r="M666" s="4"/>
      <c r="N666" s="4"/>
      <c r="O666" s="4"/>
      <c r="P666" s="4"/>
      <c r="Q666" s="4"/>
      <c r="R666" s="4"/>
    </row>
    <row r="667" spans="1:258" s="38" customFormat="1">
      <c r="A667" s="51" t="s">
        <v>80</v>
      </c>
      <c r="B667" s="38" t="s">
        <v>280</v>
      </c>
      <c r="C667" s="51" t="s">
        <v>3949</v>
      </c>
      <c r="D667" s="38" t="s">
        <v>3952</v>
      </c>
      <c r="E667" s="38" t="s">
        <v>3953</v>
      </c>
      <c r="F667" s="38" t="s">
        <v>7</v>
      </c>
      <c r="G667" s="38" t="s">
        <v>9</v>
      </c>
      <c r="H667" s="38" t="s">
        <v>1247</v>
      </c>
      <c r="I667" s="4">
        <v>109714.26285714285</v>
      </c>
      <c r="J667" s="4">
        <v>13714.282857142856</v>
      </c>
      <c r="K667" s="99">
        <v>95999.98</v>
      </c>
      <c r="L667" s="4"/>
      <c r="M667" s="4"/>
      <c r="N667" s="4"/>
      <c r="O667" s="4"/>
      <c r="P667" s="4"/>
      <c r="Q667" s="4"/>
      <c r="R667" s="4"/>
    </row>
    <row r="668" spans="1:258" s="38" customFormat="1">
      <c r="A668" s="51" t="s">
        <v>80</v>
      </c>
      <c r="B668" s="38" t="s">
        <v>280</v>
      </c>
      <c r="C668" s="51" t="s">
        <v>16</v>
      </c>
      <c r="D668" s="38" t="s">
        <v>3954</v>
      </c>
      <c r="E668" s="38" t="s">
        <v>3955</v>
      </c>
      <c r="F668" s="38" t="s">
        <v>204</v>
      </c>
      <c r="G668" s="38" t="s">
        <v>54</v>
      </c>
      <c r="H668" s="38" t="s">
        <v>3956</v>
      </c>
      <c r="I668" s="4">
        <v>30902.400000000001</v>
      </c>
      <c r="J668" s="4">
        <v>6180.4800000000005</v>
      </c>
      <c r="K668" s="99">
        <v>24721.920000000002</v>
      </c>
      <c r="L668" s="4"/>
      <c r="M668" s="4"/>
      <c r="N668" s="4"/>
      <c r="O668" s="4"/>
      <c r="P668" s="4"/>
      <c r="Q668" s="4"/>
      <c r="R668" s="4"/>
    </row>
    <row r="669" spans="1:258" s="38" customFormat="1">
      <c r="A669" s="51" t="s">
        <v>80</v>
      </c>
      <c r="B669" s="38" t="s">
        <v>280</v>
      </c>
      <c r="C669" s="51" t="s">
        <v>16</v>
      </c>
      <c r="D669" s="38" t="s">
        <v>3957</v>
      </c>
      <c r="E669" s="38" t="s">
        <v>3951</v>
      </c>
      <c r="F669" s="38" t="s">
        <v>246</v>
      </c>
      <c r="G669" s="38" t="s">
        <v>9</v>
      </c>
      <c r="H669" s="38" t="s">
        <v>1247</v>
      </c>
      <c r="I669" s="4">
        <v>35400</v>
      </c>
      <c r="J669" s="4">
        <v>4425</v>
      </c>
      <c r="K669" s="99">
        <v>30975</v>
      </c>
      <c r="L669" s="4"/>
      <c r="M669" s="4"/>
      <c r="N669" s="4"/>
      <c r="O669" s="4"/>
      <c r="P669" s="4"/>
      <c r="Q669" s="4"/>
      <c r="R669" s="4"/>
    </row>
    <row r="670" spans="1:258" s="38" customFormat="1">
      <c r="A670" s="38" t="s">
        <v>80</v>
      </c>
      <c r="B670" s="38" t="s">
        <v>1244</v>
      </c>
      <c r="C670" s="109" t="s">
        <v>14</v>
      </c>
      <c r="D670" s="27" t="s">
        <v>1245</v>
      </c>
      <c r="E670" s="27" t="s">
        <v>1246</v>
      </c>
      <c r="F670" s="27" t="s">
        <v>21</v>
      </c>
      <c r="G670" s="27" t="s">
        <v>14</v>
      </c>
      <c r="H670" s="27" t="s">
        <v>1247</v>
      </c>
      <c r="I670" s="30">
        <f>755262.5</f>
        <v>755262.5</v>
      </c>
      <c r="J670" s="30">
        <f>I670*0.2</f>
        <v>151052.5</v>
      </c>
      <c r="K670" s="104">
        <f>I670-J670</f>
        <v>604210</v>
      </c>
      <c r="L670" s="2"/>
      <c r="M670" s="2"/>
      <c r="N670" s="2"/>
      <c r="O670" s="2"/>
      <c r="P670" s="2"/>
      <c r="Q670" s="2"/>
      <c r="R670" s="2"/>
    </row>
    <row r="671" spans="1:258" s="38" customFormat="1">
      <c r="A671" s="12" t="s">
        <v>291</v>
      </c>
      <c r="B671" s="12" t="s">
        <v>292</v>
      </c>
      <c r="C671" s="16" t="s">
        <v>14</v>
      </c>
      <c r="D671" s="12" t="s">
        <v>891</v>
      </c>
      <c r="E671" s="12" t="s">
        <v>892</v>
      </c>
      <c r="F671" s="16" t="s">
        <v>423</v>
      </c>
      <c r="G671" s="16" t="s">
        <v>14</v>
      </c>
      <c r="H671" s="12" t="s">
        <v>893</v>
      </c>
      <c r="I671" s="1">
        <v>254083.06</v>
      </c>
      <c r="J671" s="1">
        <v>50816.61</v>
      </c>
      <c r="K671" s="97">
        <v>203266.45</v>
      </c>
      <c r="L671" s="1"/>
      <c r="M671" s="1"/>
      <c r="N671" s="1"/>
      <c r="O671" s="1"/>
      <c r="P671" s="1"/>
      <c r="Q671" s="1"/>
      <c r="R671" s="1"/>
    </row>
    <row r="672" spans="1:258" s="38" customFormat="1">
      <c r="A672" s="12" t="s">
        <v>291</v>
      </c>
      <c r="B672" s="12" t="s">
        <v>292</v>
      </c>
      <c r="C672" s="16" t="s">
        <v>14</v>
      </c>
      <c r="D672" s="12" t="s">
        <v>894</v>
      </c>
      <c r="E672" s="12" t="s">
        <v>895</v>
      </c>
      <c r="F672" s="16" t="s">
        <v>423</v>
      </c>
      <c r="G672" s="16" t="s">
        <v>14</v>
      </c>
      <c r="H672" s="12" t="s">
        <v>893</v>
      </c>
      <c r="I672" s="1">
        <v>81758.75</v>
      </c>
      <c r="J672" s="1">
        <v>16351.75</v>
      </c>
      <c r="K672" s="97">
        <v>65407</v>
      </c>
      <c r="L672" s="1"/>
      <c r="M672" s="1"/>
      <c r="N672" s="1"/>
      <c r="O672" s="1"/>
      <c r="P672" s="1"/>
      <c r="Q672" s="1"/>
      <c r="R672" s="1"/>
    </row>
    <row r="673" spans="1:254" s="38" customFormat="1">
      <c r="A673" s="38" t="s">
        <v>2037</v>
      </c>
      <c r="B673" s="38" t="s">
        <v>2038</v>
      </c>
      <c r="C673" s="51" t="s">
        <v>13</v>
      </c>
      <c r="D673" s="38" t="s">
        <v>3349</v>
      </c>
      <c r="E673" s="38" t="s">
        <v>3350</v>
      </c>
      <c r="F673" s="38" t="s">
        <v>395</v>
      </c>
      <c r="G673" s="38" t="s">
        <v>1818</v>
      </c>
      <c r="H673" s="38" t="s">
        <v>3351</v>
      </c>
      <c r="I673" s="4">
        <v>118750</v>
      </c>
      <c r="J673" s="4">
        <v>14843.75</v>
      </c>
      <c r="K673" s="99">
        <v>103906.25</v>
      </c>
      <c r="L673" s="4"/>
      <c r="M673" s="4"/>
      <c r="N673" s="4"/>
      <c r="O673" s="4"/>
      <c r="P673" s="4"/>
      <c r="Q673" s="4"/>
      <c r="R673" s="4"/>
    </row>
    <row r="674" spans="1:254" s="38" customFormat="1">
      <c r="A674" s="51" t="s">
        <v>2037</v>
      </c>
      <c r="B674" s="38" t="s">
        <v>2038</v>
      </c>
      <c r="C674" s="51" t="s">
        <v>12</v>
      </c>
      <c r="D674" s="38" t="s">
        <v>3958</v>
      </c>
      <c r="E674" s="38" t="s">
        <v>3959</v>
      </c>
      <c r="F674" s="38" t="s">
        <v>27</v>
      </c>
      <c r="G674" s="38" t="s">
        <v>13</v>
      </c>
      <c r="H674" s="38" t="s">
        <v>3939</v>
      </c>
      <c r="I674" s="4">
        <v>100776</v>
      </c>
      <c r="J674" s="4">
        <v>12597</v>
      </c>
      <c r="K674" s="99">
        <v>88179</v>
      </c>
      <c r="L674" s="4"/>
      <c r="M674" s="4"/>
      <c r="N674" s="4"/>
      <c r="O674" s="4"/>
      <c r="P674" s="4"/>
      <c r="Q674" s="4"/>
      <c r="R674" s="4"/>
    </row>
    <row r="675" spans="1:254" s="38" customFormat="1">
      <c r="A675" s="51" t="s">
        <v>2037</v>
      </c>
      <c r="B675" s="38" t="s">
        <v>2038</v>
      </c>
      <c r="C675" s="51" t="s">
        <v>12</v>
      </c>
      <c r="D675" s="38" t="s">
        <v>3960</v>
      </c>
      <c r="E675" s="38" t="s">
        <v>3959</v>
      </c>
      <c r="F675" s="38" t="s">
        <v>27</v>
      </c>
      <c r="G675" s="38" t="s">
        <v>13</v>
      </c>
      <c r="H675" s="38" t="s">
        <v>3939</v>
      </c>
      <c r="I675" s="4">
        <v>31751.165714285715</v>
      </c>
      <c r="J675" s="4">
        <v>3968.8957142857143</v>
      </c>
      <c r="K675" s="99">
        <v>27782.27</v>
      </c>
      <c r="L675" s="4"/>
      <c r="M675" s="4"/>
      <c r="N675" s="4"/>
      <c r="O675" s="4"/>
      <c r="P675" s="4"/>
      <c r="Q675" s="4"/>
      <c r="R675" s="4"/>
    </row>
    <row r="676" spans="1:254" s="38" customFormat="1">
      <c r="A676" s="51" t="s">
        <v>2037</v>
      </c>
      <c r="B676" s="38" t="s">
        <v>2038</v>
      </c>
      <c r="C676" s="51" t="s">
        <v>12</v>
      </c>
      <c r="D676" s="38" t="s">
        <v>3961</v>
      </c>
      <c r="E676" s="38" t="s">
        <v>3962</v>
      </c>
      <c r="F676" s="38" t="s">
        <v>24</v>
      </c>
      <c r="G676" s="38" t="s">
        <v>13</v>
      </c>
      <c r="H676" s="38" t="s">
        <v>3939</v>
      </c>
      <c r="I676" s="4">
        <v>91428.58</v>
      </c>
      <c r="J676" s="4">
        <v>26719.384285714284</v>
      </c>
      <c r="K676" s="99">
        <v>64709.195714285714</v>
      </c>
      <c r="L676" s="4"/>
      <c r="M676" s="4"/>
      <c r="N676" s="4"/>
      <c r="O676" s="4"/>
      <c r="P676" s="4"/>
      <c r="Q676" s="4"/>
      <c r="R676" s="4"/>
    </row>
    <row r="677" spans="1:254" s="38" customFormat="1">
      <c r="A677" s="51" t="s">
        <v>2037</v>
      </c>
      <c r="B677" s="38" t="s">
        <v>2038</v>
      </c>
      <c r="C677" s="51" t="s">
        <v>1639</v>
      </c>
      <c r="D677" s="38" t="s">
        <v>3963</v>
      </c>
      <c r="E677" s="38" t="s">
        <v>3964</v>
      </c>
      <c r="F677" s="38" t="s">
        <v>7</v>
      </c>
      <c r="G677" s="38" t="s">
        <v>9</v>
      </c>
      <c r="H677" s="38" t="s">
        <v>3939</v>
      </c>
      <c r="I677" s="4">
        <v>70915.63</v>
      </c>
      <c r="J677" s="4">
        <v>8864.4537500000006</v>
      </c>
      <c r="K677" s="99">
        <v>62051.176250000004</v>
      </c>
      <c r="L677" s="4"/>
      <c r="M677" s="4"/>
      <c r="N677" s="4"/>
      <c r="O677" s="4"/>
      <c r="P677" s="4"/>
      <c r="Q677" s="4"/>
      <c r="R677" s="4"/>
    </row>
    <row r="678" spans="1:254" s="38" customFormat="1">
      <c r="A678" s="51" t="s">
        <v>2037</v>
      </c>
      <c r="B678" s="38" t="s">
        <v>2038</v>
      </c>
      <c r="C678" s="51" t="s">
        <v>1639</v>
      </c>
      <c r="D678" s="38" t="s">
        <v>3965</v>
      </c>
      <c r="E678" s="38" t="s">
        <v>3959</v>
      </c>
      <c r="F678" s="38" t="s">
        <v>7</v>
      </c>
      <c r="G678" s="38" t="s">
        <v>9</v>
      </c>
      <c r="H678" s="38" t="s">
        <v>3939</v>
      </c>
      <c r="I678" s="4">
        <v>186531</v>
      </c>
      <c r="J678" s="4">
        <v>23316.38</v>
      </c>
      <c r="K678" s="99">
        <v>163214.62</v>
      </c>
      <c r="L678" s="4"/>
      <c r="M678" s="4"/>
      <c r="N678" s="4"/>
      <c r="O678" s="4"/>
      <c r="P678" s="4"/>
      <c r="Q678" s="4"/>
      <c r="R678" s="4"/>
    </row>
    <row r="679" spans="1:254" s="38" customFormat="1">
      <c r="A679" s="51" t="s">
        <v>2037</v>
      </c>
      <c r="B679" s="38" t="s">
        <v>2038</v>
      </c>
      <c r="C679" s="51" t="s">
        <v>16</v>
      </c>
      <c r="D679" s="38" t="s">
        <v>3966</v>
      </c>
      <c r="E679" s="38" t="s">
        <v>3967</v>
      </c>
      <c r="F679" s="38" t="s">
        <v>8</v>
      </c>
      <c r="G679" s="38" t="s">
        <v>174</v>
      </c>
      <c r="H679" s="38" t="s">
        <v>3939</v>
      </c>
      <c r="I679" s="4">
        <v>311309.71428571426</v>
      </c>
      <c r="J679" s="4">
        <v>38913.714285714283</v>
      </c>
      <c r="K679" s="99">
        <v>272396</v>
      </c>
      <c r="L679" s="4"/>
      <c r="M679" s="4"/>
      <c r="N679" s="4"/>
      <c r="O679" s="4"/>
      <c r="P679" s="4"/>
      <c r="Q679" s="4"/>
      <c r="R679" s="4"/>
    </row>
    <row r="680" spans="1:254" s="38" customFormat="1">
      <c r="A680" s="12" t="s">
        <v>289</v>
      </c>
      <c r="B680" s="12" t="s">
        <v>290</v>
      </c>
      <c r="C680" s="22" t="s">
        <v>16</v>
      </c>
      <c r="D680" s="12" t="s">
        <v>896</v>
      </c>
      <c r="E680" s="12" t="s">
        <v>897</v>
      </c>
      <c r="F680" s="16" t="s">
        <v>7</v>
      </c>
      <c r="G680" s="16" t="s">
        <v>8</v>
      </c>
      <c r="H680" s="12" t="s">
        <v>898</v>
      </c>
      <c r="I680" s="19">
        <v>158705.19999999998</v>
      </c>
      <c r="J680" s="19">
        <v>31741.039999999979</v>
      </c>
      <c r="K680" s="100">
        <v>126964.16</v>
      </c>
      <c r="L680" s="1"/>
      <c r="M680" s="1"/>
      <c r="N680" s="1"/>
      <c r="O680" s="1"/>
      <c r="P680" s="1"/>
      <c r="Q680" s="1"/>
      <c r="R680" s="1"/>
    </row>
    <row r="681" spans="1:254" s="38" customFormat="1">
      <c r="A681" s="12" t="s">
        <v>289</v>
      </c>
      <c r="B681" s="12" t="s">
        <v>290</v>
      </c>
      <c r="C681" s="22" t="s">
        <v>16</v>
      </c>
      <c r="D681" s="12" t="s">
        <v>899</v>
      </c>
      <c r="E681" s="12" t="s">
        <v>900</v>
      </c>
      <c r="F681" s="16" t="s">
        <v>7</v>
      </c>
      <c r="G681" s="16" t="s">
        <v>9</v>
      </c>
      <c r="H681" s="12" t="s">
        <v>898</v>
      </c>
      <c r="I681" s="19">
        <v>23192.85</v>
      </c>
      <c r="J681" s="19">
        <v>4638.57</v>
      </c>
      <c r="K681" s="100">
        <v>18554.28</v>
      </c>
      <c r="L681" s="1"/>
      <c r="M681" s="1"/>
      <c r="N681" s="1"/>
      <c r="O681" s="1"/>
      <c r="P681" s="1"/>
      <c r="Q681" s="1"/>
      <c r="R681" s="1"/>
    </row>
    <row r="682" spans="1:254" s="38" customFormat="1">
      <c r="A682" s="38" t="s">
        <v>3352</v>
      </c>
      <c r="B682" s="38" t="s">
        <v>3353</v>
      </c>
      <c r="C682" s="51" t="s">
        <v>12</v>
      </c>
      <c r="D682" s="38" t="s">
        <v>3354</v>
      </c>
      <c r="E682" s="38" t="s">
        <v>3355</v>
      </c>
      <c r="F682" s="38" t="s">
        <v>24</v>
      </c>
      <c r="G682" s="38" t="s">
        <v>7</v>
      </c>
      <c r="H682" s="38" t="s">
        <v>3356</v>
      </c>
      <c r="I682" s="4">
        <v>89170</v>
      </c>
      <c r="J682" s="4">
        <v>17834</v>
      </c>
      <c r="K682" s="99">
        <v>71336</v>
      </c>
      <c r="L682" s="4"/>
      <c r="M682" s="4"/>
      <c r="N682" s="4"/>
      <c r="O682" s="4"/>
      <c r="P682" s="4"/>
      <c r="Q682" s="4"/>
      <c r="R682" s="4"/>
    </row>
    <row r="683" spans="1:254" s="38" customFormat="1">
      <c r="A683" s="38" t="s">
        <v>1954</v>
      </c>
      <c r="B683" s="38" t="s">
        <v>1955</v>
      </c>
      <c r="C683" s="51" t="s">
        <v>298</v>
      </c>
      <c r="D683" s="38" t="s">
        <v>2832</v>
      </c>
      <c r="E683" s="38" t="s">
        <v>2833</v>
      </c>
      <c r="F683" s="38" t="s">
        <v>2834</v>
      </c>
      <c r="G683" s="38" t="s">
        <v>2284</v>
      </c>
      <c r="H683" s="38" t="s">
        <v>2835</v>
      </c>
      <c r="I683" s="4">
        <v>52312.49</v>
      </c>
      <c r="J683" s="4">
        <v>16875</v>
      </c>
      <c r="K683" s="99">
        <v>35437.49</v>
      </c>
      <c r="L683" s="4"/>
      <c r="M683" s="4"/>
      <c r="N683" s="4"/>
      <c r="O683" s="4"/>
      <c r="P683" s="4"/>
      <c r="Q683" s="4"/>
      <c r="R683" s="4"/>
    </row>
    <row r="684" spans="1:254" s="38" customFormat="1">
      <c r="A684" s="38" t="s">
        <v>1954</v>
      </c>
      <c r="B684" s="38" t="s">
        <v>1955</v>
      </c>
      <c r="C684" s="51" t="s">
        <v>14</v>
      </c>
      <c r="D684" s="38" t="s">
        <v>3242</v>
      </c>
      <c r="E684" s="38" t="s">
        <v>3243</v>
      </c>
      <c r="F684" s="38" t="s">
        <v>110</v>
      </c>
      <c r="G684" s="38" t="s">
        <v>306</v>
      </c>
      <c r="H684" s="38" t="s">
        <v>3244</v>
      </c>
      <c r="I684" s="4">
        <v>200000</v>
      </c>
      <c r="J684" s="4">
        <v>40000</v>
      </c>
      <c r="K684" s="99">
        <v>160000</v>
      </c>
      <c r="L684" s="4"/>
      <c r="M684" s="4"/>
      <c r="N684" s="4"/>
      <c r="O684" s="4"/>
      <c r="P684" s="4"/>
      <c r="Q684" s="4"/>
      <c r="R684" s="4"/>
    </row>
    <row r="685" spans="1:254" s="38" customFormat="1">
      <c r="A685" s="3" t="s">
        <v>2695</v>
      </c>
      <c r="B685" s="3" t="s">
        <v>2696</v>
      </c>
      <c r="C685" s="5" t="s">
        <v>294</v>
      </c>
      <c r="D685" s="3" t="s">
        <v>2697</v>
      </c>
      <c r="E685" s="3" t="s">
        <v>2698</v>
      </c>
      <c r="F685" s="3" t="s">
        <v>2534</v>
      </c>
      <c r="G685" s="3" t="s">
        <v>209</v>
      </c>
      <c r="H685" s="3" t="s">
        <v>2699</v>
      </c>
      <c r="I685" s="2">
        <v>21886.600000000002</v>
      </c>
      <c r="J685" s="2">
        <v>3282.9900000000002</v>
      </c>
      <c r="K685" s="93">
        <v>18603.61</v>
      </c>
      <c r="L685" s="2"/>
      <c r="M685" s="2"/>
      <c r="N685" s="2"/>
      <c r="O685" s="2"/>
      <c r="P685" s="2"/>
      <c r="Q685" s="2"/>
      <c r="R685" s="2"/>
      <c r="S685" s="3"/>
    </row>
    <row r="686" spans="1:254" s="38" customFormat="1">
      <c r="A686" s="3" t="s">
        <v>2695</v>
      </c>
      <c r="B686" s="3" t="s">
        <v>2696</v>
      </c>
      <c r="C686" s="5" t="s">
        <v>1497</v>
      </c>
      <c r="D686" s="3" t="s">
        <v>2700</v>
      </c>
      <c r="E686" s="3" t="s">
        <v>2701</v>
      </c>
      <c r="F686" s="3" t="s">
        <v>46</v>
      </c>
      <c r="G686" s="3" t="s">
        <v>157</v>
      </c>
      <c r="H686" s="3" t="s">
        <v>2702</v>
      </c>
      <c r="I686" s="2">
        <f>166250/0.875</f>
        <v>190000</v>
      </c>
      <c r="J686" s="2">
        <f>I686*0.125</f>
        <v>23750</v>
      </c>
      <c r="K686" s="93">
        <f>I686-J686</f>
        <v>166250</v>
      </c>
      <c r="L686" s="2"/>
      <c r="M686" s="2"/>
      <c r="N686" s="2"/>
      <c r="O686" s="2"/>
      <c r="P686" s="2"/>
      <c r="Q686" s="2"/>
      <c r="R686" s="2"/>
      <c r="S686" s="3"/>
    </row>
    <row r="687" spans="1:254" s="38" customFormat="1">
      <c r="A687" s="33" t="s">
        <v>121</v>
      </c>
      <c r="B687" s="38" t="s">
        <v>122</v>
      </c>
      <c r="C687" s="33" t="s">
        <v>383</v>
      </c>
      <c r="D687" s="34" t="s">
        <v>607</v>
      </c>
      <c r="E687" s="11" t="s">
        <v>608</v>
      </c>
      <c r="F687" s="33" t="s">
        <v>89</v>
      </c>
      <c r="G687" s="34" t="s">
        <v>374</v>
      </c>
      <c r="H687" s="34" t="s">
        <v>609</v>
      </c>
      <c r="I687" s="35">
        <v>51207.199999999997</v>
      </c>
      <c r="J687" s="35">
        <v>11379.38</v>
      </c>
      <c r="K687" s="92">
        <v>39827.82</v>
      </c>
      <c r="L687" s="35"/>
      <c r="M687" s="36"/>
      <c r="N687" s="36"/>
      <c r="O687" s="36"/>
      <c r="P687" s="36"/>
      <c r="R687" s="36"/>
      <c r="S687" s="81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  <c r="HK687" s="77"/>
      <c r="HL687" s="77"/>
      <c r="HM687" s="77"/>
      <c r="HN687" s="77"/>
      <c r="HO687" s="77"/>
      <c r="HP687" s="77"/>
      <c r="HQ687" s="77"/>
      <c r="HR687" s="77"/>
      <c r="HS687" s="77"/>
      <c r="HT687" s="77"/>
      <c r="HU687" s="77"/>
      <c r="HV687" s="77"/>
      <c r="HW687" s="77"/>
      <c r="HX687" s="77"/>
      <c r="HY687" s="77"/>
      <c r="HZ687" s="77"/>
      <c r="IA687" s="77"/>
      <c r="IB687" s="77"/>
      <c r="IC687" s="77"/>
      <c r="ID687" s="77"/>
      <c r="IE687" s="77"/>
      <c r="IF687" s="77"/>
      <c r="IG687" s="77"/>
      <c r="IH687" s="77"/>
      <c r="II687" s="77"/>
      <c r="IJ687" s="77"/>
      <c r="IK687" s="77"/>
      <c r="IL687" s="77"/>
      <c r="IM687" s="77"/>
      <c r="IN687" s="77"/>
      <c r="IO687" s="77"/>
      <c r="IP687" s="77"/>
      <c r="IQ687" s="77"/>
      <c r="IR687" s="77"/>
      <c r="IS687" s="77"/>
      <c r="IT687" s="77"/>
    </row>
    <row r="688" spans="1:254" s="38" customFormat="1">
      <c r="A688" s="33" t="s">
        <v>121</v>
      </c>
      <c r="B688" s="38" t="s">
        <v>122</v>
      </c>
      <c r="C688" s="33" t="s">
        <v>383</v>
      </c>
      <c r="D688" s="34" t="s">
        <v>610</v>
      </c>
      <c r="E688" s="11" t="s">
        <v>608</v>
      </c>
      <c r="F688" s="33" t="s">
        <v>611</v>
      </c>
      <c r="G688" s="34" t="s">
        <v>77</v>
      </c>
      <c r="H688" s="34" t="s">
        <v>609</v>
      </c>
      <c r="I688" s="35">
        <v>12672.2</v>
      </c>
      <c r="J688" s="35">
        <v>6562.5</v>
      </c>
      <c r="K688" s="92">
        <v>6109.7</v>
      </c>
      <c r="L688" s="35"/>
      <c r="M688" s="36"/>
      <c r="N688" s="36"/>
      <c r="O688" s="36"/>
      <c r="P688" s="36"/>
      <c r="Q688" s="34"/>
      <c r="R688" s="36"/>
      <c r="S688" s="81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  <c r="HK688" s="77"/>
      <c r="HL688" s="77"/>
      <c r="HM688" s="77"/>
      <c r="HN688" s="77"/>
      <c r="HO688" s="77"/>
      <c r="HP688" s="77"/>
      <c r="HQ688" s="77"/>
      <c r="HR688" s="77"/>
      <c r="HS688" s="77"/>
      <c r="HT688" s="77"/>
      <c r="HU688" s="77"/>
      <c r="HV688" s="77"/>
      <c r="HW688" s="77"/>
      <c r="HX688" s="77"/>
      <c r="HY688" s="77"/>
      <c r="HZ688" s="77"/>
      <c r="IA688" s="77"/>
      <c r="IB688" s="77"/>
      <c r="IC688" s="77"/>
      <c r="ID688" s="77"/>
      <c r="IE688" s="77"/>
      <c r="IF688" s="77"/>
      <c r="IG688" s="77"/>
      <c r="IH688" s="77"/>
      <c r="II688" s="77"/>
      <c r="IJ688" s="77"/>
      <c r="IK688" s="77"/>
      <c r="IL688" s="77"/>
      <c r="IM688" s="77"/>
      <c r="IN688" s="77"/>
      <c r="IO688" s="77"/>
      <c r="IP688" s="77"/>
      <c r="IQ688" s="77"/>
      <c r="IR688" s="77"/>
      <c r="IS688" s="77"/>
      <c r="IT688" s="77"/>
    </row>
    <row r="689" spans="1:258" s="52" customFormat="1">
      <c r="A689" s="33" t="s">
        <v>121</v>
      </c>
      <c r="B689" s="38" t="s">
        <v>122</v>
      </c>
      <c r="C689" s="33" t="s">
        <v>14</v>
      </c>
      <c r="D689" s="34" t="s">
        <v>600</v>
      </c>
      <c r="E689" s="11" t="s">
        <v>601</v>
      </c>
      <c r="F689" s="33" t="s">
        <v>48</v>
      </c>
      <c r="G689" s="34" t="s">
        <v>197</v>
      </c>
      <c r="H689" s="34" t="s">
        <v>602</v>
      </c>
      <c r="I689" s="35">
        <v>100000</v>
      </c>
      <c r="J689" s="35">
        <v>12500</v>
      </c>
      <c r="K689" s="92">
        <v>87500</v>
      </c>
      <c r="L689" s="35"/>
      <c r="M689" s="36"/>
      <c r="N689" s="36"/>
      <c r="O689" s="36"/>
      <c r="P689" s="36"/>
      <c r="Q689" s="38"/>
      <c r="R689" s="36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  <c r="BV689" s="38"/>
      <c r="BW689" s="38"/>
      <c r="BX689" s="38"/>
      <c r="BY689" s="38"/>
      <c r="BZ689" s="38"/>
      <c r="CA689" s="38"/>
      <c r="CB689" s="38"/>
      <c r="CC689" s="38"/>
      <c r="CD689" s="38"/>
      <c r="CE689" s="38"/>
      <c r="CF689" s="38"/>
      <c r="CG689" s="38"/>
      <c r="CH689" s="38"/>
      <c r="CI689" s="38"/>
      <c r="CJ689" s="38"/>
      <c r="CK689" s="38"/>
      <c r="CL689" s="38"/>
      <c r="CM689" s="38"/>
      <c r="CN689" s="38"/>
      <c r="CO689" s="38"/>
      <c r="CP689" s="38"/>
      <c r="CQ689" s="38"/>
      <c r="CR689" s="38"/>
      <c r="CS689" s="38"/>
      <c r="CT689" s="38"/>
      <c r="CU689" s="38"/>
      <c r="CV689" s="38"/>
      <c r="CW689" s="38"/>
      <c r="CX689" s="38"/>
      <c r="CY689" s="38"/>
      <c r="CZ689" s="38"/>
      <c r="DA689" s="38"/>
      <c r="DB689" s="38"/>
      <c r="DC689" s="38"/>
      <c r="DD689" s="38"/>
      <c r="DE689" s="38"/>
      <c r="DF689" s="38"/>
      <c r="DG689" s="38"/>
      <c r="DH689" s="38"/>
      <c r="DI689" s="38"/>
      <c r="DJ689" s="38"/>
      <c r="DK689" s="38"/>
      <c r="DL689" s="38"/>
      <c r="DM689" s="38"/>
      <c r="DN689" s="38"/>
      <c r="DO689" s="38"/>
      <c r="DP689" s="38"/>
      <c r="DQ689" s="38"/>
      <c r="DR689" s="38"/>
      <c r="DS689" s="38"/>
      <c r="DT689" s="38"/>
      <c r="DU689" s="38"/>
      <c r="DV689" s="38"/>
      <c r="DW689" s="38"/>
      <c r="DX689" s="38"/>
      <c r="DY689" s="38"/>
      <c r="DZ689" s="38"/>
      <c r="EA689" s="38"/>
      <c r="EB689" s="38"/>
      <c r="EC689" s="38"/>
      <c r="ED689" s="38"/>
      <c r="EE689" s="38"/>
      <c r="EF689" s="38"/>
      <c r="EG689" s="38"/>
      <c r="EH689" s="38"/>
      <c r="EI689" s="38"/>
      <c r="EJ689" s="38"/>
      <c r="EK689" s="38"/>
      <c r="EL689" s="38"/>
      <c r="EM689" s="38"/>
      <c r="EN689" s="38"/>
      <c r="EO689" s="38"/>
      <c r="EP689" s="38"/>
      <c r="EQ689" s="38"/>
      <c r="ER689" s="38"/>
      <c r="ES689" s="38"/>
      <c r="ET689" s="38"/>
      <c r="EU689" s="38"/>
      <c r="EV689" s="38"/>
      <c r="EW689" s="38"/>
      <c r="EX689" s="38"/>
      <c r="EY689" s="38"/>
      <c r="EZ689" s="38"/>
      <c r="FA689" s="38"/>
      <c r="FB689" s="38"/>
      <c r="FC689" s="38"/>
      <c r="FD689" s="38"/>
      <c r="FE689" s="38"/>
      <c r="FF689" s="38"/>
      <c r="FG689" s="38"/>
      <c r="FH689" s="38"/>
      <c r="FI689" s="38"/>
      <c r="FJ689" s="38"/>
      <c r="FK689" s="38"/>
      <c r="FL689" s="38"/>
      <c r="FM689" s="38"/>
      <c r="FN689" s="38"/>
      <c r="FO689" s="38"/>
      <c r="FP689" s="38"/>
      <c r="FQ689" s="38"/>
      <c r="FR689" s="38"/>
      <c r="FS689" s="38"/>
      <c r="FT689" s="38"/>
      <c r="FU689" s="38"/>
      <c r="FV689" s="38"/>
      <c r="FW689" s="38"/>
      <c r="FX689" s="38"/>
      <c r="FY689" s="38"/>
      <c r="FZ689" s="38"/>
      <c r="GA689" s="38"/>
      <c r="GB689" s="38"/>
      <c r="GC689" s="38"/>
      <c r="GD689" s="38"/>
      <c r="GE689" s="38"/>
      <c r="GF689" s="38"/>
      <c r="GG689" s="38"/>
      <c r="GH689" s="38"/>
      <c r="GI689" s="38"/>
      <c r="GJ689" s="38"/>
      <c r="GK689" s="38"/>
      <c r="GL689" s="38"/>
      <c r="GM689" s="38"/>
      <c r="GN689" s="38"/>
      <c r="GO689" s="38"/>
      <c r="GP689" s="38"/>
      <c r="GQ689" s="38"/>
      <c r="GR689" s="38"/>
      <c r="GS689" s="38"/>
      <c r="GT689" s="38"/>
      <c r="GU689" s="38"/>
      <c r="GV689" s="38"/>
      <c r="GW689" s="38"/>
      <c r="GX689" s="38"/>
      <c r="GY689" s="38"/>
      <c r="GZ689" s="38"/>
      <c r="HA689" s="38"/>
      <c r="HB689" s="38"/>
      <c r="HC689" s="38"/>
      <c r="HD689" s="38"/>
      <c r="HE689" s="38"/>
      <c r="HF689" s="38"/>
      <c r="HG689" s="38"/>
      <c r="HH689" s="38"/>
      <c r="HI689" s="38"/>
      <c r="HJ689" s="38"/>
      <c r="HK689" s="38"/>
      <c r="HL689" s="38"/>
      <c r="HM689" s="38"/>
      <c r="HN689" s="38"/>
      <c r="HO689" s="38"/>
      <c r="HP689" s="38"/>
      <c r="HQ689" s="38"/>
      <c r="HR689" s="38"/>
      <c r="HS689" s="38"/>
      <c r="HT689" s="38"/>
      <c r="HU689" s="38"/>
      <c r="HV689" s="38"/>
      <c r="HW689" s="38"/>
      <c r="HX689" s="38"/>
      <c r="HY689" s="38"/>
      <c r="HZ689" s="38"/>
      <c r="IA689" s="38"/>
      <c r="IB689" s="38"/>
      <c r="IC689" s="38"/>
      <c r="ID689" s="38"/>
      <c r="IE689" s="38"/>
      <c r="IF689" s="38"/>
      <c r="IG689" s="38"/>
      <c r="IH689" s="38"/>
      <c r="II689" s="38"/>
      <c r="IJ689" s="38"/>
      <c r="IK689" s="38"/>
      <c r="IL689" s="38"/>
      <c r="IM689" s="38"/>
      <c r="IN689" s="38"/>
      <c r="IO689" s="38"/>
      <c r="IP689" s="38"/>
      <c r="IQ689" s="38"/>
      <c r="IR689" s="38"/>
      <c r="IS689" s="38"/>
      <c r="IT689" s="38"/>
      <c r="IU689" s="38"/>
      <c r="IV689" s="38"/>
      <c r="IW689" s="38"/>
      <c r="IX689" s="38"/>
    </row>
    <row r="690" spans="1:258" s="38" customFormat="1">
      <c r="A690" s="33" t="s">
        <v>121</v>
      </c>
      <c r="B690" s="38" t="s">
        <v>122</v>
      </c>
      <c r="C690" s="22" t="s">
        <v>16</v>
      </c>
      <c r="D690" s="34" t="s">
        <v>603</v>
      </c>
      <c r="E690" s="11" t="s">
        <v>604</v>
      </c>
      <c r="F690" s="33" t="s">
        <v>28</v>
      </c>
      <c r="G690" s="34" t="s">
        <v>605</v>
      </c>
      <c r="H690" s="34" t="s">
        <v>606</v>
      </c>
      <c r="I690" s="35">
        <v>40000</v>
      </c>
      <c r="J690" s="35">
        <v>5000</v>
      </c>
      <c r="K690" s="92">
        <v>35000</v>
      </c>
      <c r="L690" s="35"/>
      <c r="M690" s="36"/>
      <c r="N690" s="36"/>
      <c r="O690" s="36"/>
      <c r="P690" s="36"/>
      <c r="R690" s="36"/>
      <c r="S690" s="81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  <c r="HK690" s="77"/>
      <c r="HL690" s="77"/>
      <c r="HM690" s="77"/>
      <c r="HN690" s="77"/>
      <c r="HO690" s="77"/>
      <c r="HP690" s="77"/>
      <c r="HQ690" s="77"/>
      <c r="HR690" s="77"/>
      <c r="HS690" s="77"/>
      <c r="HT690" s="77"/>
      <c r="HU690" s="77"/>
      <c r="HV690" s="77"/>
      <c r="HW690" s="77"/>
      <c r="HX690" s="77"/>
      <c r="HY690" s="77"/>
      <c r="HZ690" s="77"/>
      <c r="IA690" s="77"/>
      <c r="IB690" s="77"/>
      <c r="IC690" s="77"/>
      <c r="ID690" s="77"/>
      <c r="IE690" s="77"/>
      <c r="IF690" s="77"/>
      <c r="IG690" s="77"/>
      <c r="IH690" s="77"/>
      <c r="II690" s="77"/>
      <c r="IJ690" s="77"/>
      <c r="IK690" s="77"/>
      <c r="IL690" s="77"/>
      <c r="IM690" s="77"/>
      <c r="IN690" s="77"/>
      <c r="IO690" s="77"/>
      <c r="IP690" s="77"/>
      <c r="IQ690" s="77"/>
      <c r="IR690" s="77"/>
      <c r="IS690" s="77"/>
      <c r="IT690" s="77"/>
    </row>
    <row r="691" spans="1:258" s="38" customFormat="1">
      <c r="A691" s="38" t="s">
        <v>121</v>
      </c>
      <c r="B691" s="38" t="s">
        <v>122</v>
      </c>
      <c r="C691" s="51" t="s">
        <v>14</v>
      </c>
      <c r="D691" s="38" t="s">
        <v>3357</v>
      </c>
      <c r="E691" s="38" t="s">
        <v>3358</v>
      </c>
      <c r="F691" s="38" t="s">
        <v>3359</v>
      </c>
      <c r="G691" s="38" t="s">
        <v>3360</v>
      </c>
      <c r="H691" s="38" t="s">
        <v>3361</v>
      </c>
      <c r="I691" s="4">
        <v>42000</v>
      </c>
      <c r="J691" s="4">
        <v>8400</v>
      </c>
      <c r="K691" s="99">
        <v>33600</v>
      </c>
      <c r="L691" s="4"/>
      <c r="M691" s="4"/>
      <c r="N691" s="4"/>
      <c r="O691" s="4"/>
      <c r="P691" s="4"/>
      <c r="Q691" s="4"/>
      <c r="R691" s="4"/>
    </row>
    <row r="692" spans="1:258" s="38" customFormat="1">
      <c r="A692" s="38" t="s">
        <v>121</v>
      </c>
      <c r="B692" s="38" t="s">
        <v>122</v>
      </c>
      <c r="C692" s="51" t="s">
        <v>14</v>
      </c>
      <c r="D692" s="38" t="s">
        <v>3362</v>
      </c>
      <c r="E692" s="38" t="s">
        <v>3363</v>
      </c>
      <c r="F692" s="38" t="s">
        <v>3364</v>
      </c>
      <c r="G692" s="38" t="s">
        <v>3359</v>
      </c>
      <c r="H692" s="38" t="s">
        <v>3361</v>
      </c>
      <c r="I692" s="4">
        <v>42000</v>
      </c>
      <c r="J692" s="4">
        <v>8400</v>
      </c>
      <c r="K692" s="99">
        <v>33600</v>
      </c>
      <c r="L692" s="4"/>
      <c r="M692" s="4"/>
      <c r="N692" s="4"/>
      <c r="O692" s="4"/>
      <c r="P692" s="4"/>
      <c r="Q692" s="4"/>
      <c r="R692" s="4"/>
    </row>
    <row r="693" spans="1:258" s="38" customFormat="1">
      <c r="A693" s="38" t="s">
        <v>121</v>
      </c>
      <c r="B693" s="38" t="s">
        <v>122</v>
      </c>
      <c r="C693" s="51" t="s">
        <v>14</v>
      </c>
      <c r="D693" s="38" t="s">
        <v>3365</v>
      </c>
      <c r="E693" s="38" t="s">
        <v>3363</v>
      </c>
      <c r="F693" s="38" t="s">
        <v>3359</v>
      </c>
      <c r="G693" s="38" t="s">
        <v>3360</v>
      </c>
      <c r="H693" s="38" t="s">
        <v>3361</v>
      </c>
      <c r="I693" s="4">
        <v>49500</v>
      </c>
      <c r="J693" s="4">
        <v>9900</v>
      </c>
      <c r="K693" s="99">
        <v>39600</v>
      </c>
      <c r="L693" s="4"/>
      <c r="M693" s="4"/>
      <c r="N693" s="4"/>
      <c r="O693" s="4"/>
      <c r="P693" s="4"/>
      <c r="Q693" s="4"/>
      <c r="R693" s="4"/>
    </row>
    <row r="694" spans="1:258" s="38" customFormat="1">
      <c r="A694" s="38" t="s">
        <v>121</v>
      </c>
      <c r="B694" s="38" t="s">
        <v>122</v>
      </c>
      <c r="C694" s="51" t="s">
        <v>14</v>
      </c>
      <c r="D694" s="38" t="s">
        <v>3366</v>
      </c>
      <c r="E694" s="38" t="s">
        <v>3367</v>
      </c>
      <c r="F694" s="38" t="s">
        <v>3368</v>
      </c>
      <c r="G694" s="38" t="s">
        <v>3067</v>
      </c>
      <c r="H694" s="38" t="s">
        <v>3369</v>
      </c>
      <c r="I694" s="4">
        <v>50000</v>
      </c>
      <c r="J694" s="4">
        <v>6250</v>
      </c>
      <c r="K694" s="99">
        <v>43750</v>
      </c>
      <c r="L694" s="4"/>
      <c r="M694" s="4"/>
      <c r="N694" s="4"/>
      <c r="O694" s="4"/>
      <c r="P694" s="4"/>
      <c r="Q694" s="4"/>
      <c r="R694" s="4"/>
    </row>
    <row r="695" spans="1:258" s="38" customFormat="1">
      <c r="A695" s="38" t="s">
        <v>121</v>
      </c>
      <c r="B695" s="38" t="s">
        <v>122</v>
      </c>
      <c r="C695" s="51" t="s">
        <v>14</v>
      </c>
      <c r="D695" s="38" t="s">
        <v>3370</v>
      </c>
      <c r="E695" s="38" t="s">
        <v>3371</v>
      </c>
      <c r="F695" s="38" t="s">
        <v>110</v>
      </c>
      <c r="G695" s="38" t="s">
        <v>87</v>
      </c>
      <c r="H695" s="38" t="s">
        <v>3372</v>
      </c>
      <c r="I695" s="4">
        <v>169500</v>
      </c>
      <c r="J695" s="4">
        <v>21187.5</v>
      </c>
      <c r="K695" s="99">
        <v>148312.5</v>
      </c>
      <c r="L695" s="4"/>
      <c r="M695" s="4"/>
      <c r="N695" s="4"/>
      <c r="O695" s="4"/>
      <c r="P695" s="4"/>
      <c r="Q695" s="4"/>
      <c r="R695" s="4"/>
    </row>
    <row r="696" spans="1:258" s="38" customFormat="1">
      <c r="A696" s="38" t="s">
        <v>121</v>
      </c>
      <c r="B696" s="38" t="s">
        <v>122</v>
      </c>
      <c r="C696" s="51" t="s">
        <v>14</v>
      </c>
      <c r="D696" s="38" t="s">
        <v>3373</v>
      </c>
      <c r="E696" s="38" t="s">
        <v>3374</v>
      </c>
      <c r="F696" s="38" t="s">
        <v>1392</v>
      </c>
      <c r="G696" s="38" t="s">
        <v>1393</v>
      </c>
      <c r="H696" s="38" t="s">
        <v>3375</v>
      </c>
      <c r="I696" s="4">
        <v>233465.25</v>
      </c>
      <c r="J696" s="4">
        <v>29183.15625</v>
      </c>
      <c r="K696" s="99">
        <v>204282.09375</v>
      </c>
      <c r="L696" s="4"/>
      <c r="M696" s="4"/>
      <c r="N696" s="4"/>
      <c r="O696" s="4"/>
      <c r="P696" s="4"/>
      <c r="Q696" s="4"/>
      <c r="R696" s="4"/>
    </row>
    <row r="697" spans="1:258" s="38" customFormat="1">
      <c r="A697" s="38" t="s">
        <v>121</v>
      </c>
      <c r="B697" s="38" t="s">
        <v>122</v>
      </c>
      <c r="C697" s="51" t="s">
        <v>14</v>
      </c>
      <c r="D697" s="38" t="s">
        <v>3376</v>
      </c>
      <c r="E697" s="38" t="s">
        <v>3377</v>
      </c>
      <c r="F697" s="38" t="s">
        <v>1553</v>
      </c>
      <c r="G697" s="38" t="s">
        <v>3378</v>
      </c>
      <c r="H697" s="38" t="s">
        <v>3379</v>
      </c>
      <c r="I697" s="4">
        <v>150000</v>
      </c>
      <c r="J697" s="4">
        <v>18750</v>
      </c>
      <c r="K697" s="99">
        <v>131250</v>
      </c>
      <c r="L697" s="4"/>
      <c r="M697" s="4"/>
      <c r="N697" s="4"/>
      <c r="O697" s="4"/>
      <c r="P697" s="4"/>
      <c r="Q697" s="4"/>
      <c r="R697" s="4"/>
    </row>
    <row r="698" spans="1:258" s="38" customFormat="1">
      <c r="A698" s="38" t="s">
        <v>121</v>
      </c>
      <c r="B698" s="38" t="s">
        <v>122</v>
      </c>
      <c r="C698" s="51" t="s">
        <v>14</v>
      </c>
      <c r="D698" s="38" t="s">
        <v>3380</v>
      </c>
      <c r="E698" s="38" t="s">
        <v>3381</v>
      </c>
      <c r="F698" s="38" t="s">
        <v>2436</v>
      </c>
      <c r="G698" s="38" t="s">
        <v>1706</v>
      </c>
      <c r="H698" s="38" t="s">
        <v>3382</v>
      </c>
      <c r="I698" s="4">
        <v>43750</v>
      </c>
      <c r="J698" s="4">
        <v>13125</v>
      </c>
      <c r="K698" s="99">
        <v>30625</v>
      </c>
      <c r="L698" s="4"/>
      <c r="M698" s="4"/>
      <c r="N698" s="4"/>
      <c r="O698" s="4"/>
      <c r="P698" s="4"/>
      <c r="Q698" s="4"/>
      <c r="R698" s="4"/>
    </row>
    <row r="699" spans="1:258" s="38" customFormat="1">
      <c r="A699" s="38" t="s">
        <v>121</v>
      </c>
      <c r="B699" s="38" t="s">
        <v>122</v>
      </c>
      <c r="C699" s="51" t="s">
        <v>396</v>
      </c>
      <c r="D699" s="38" t="s">
        <v>3383</v>
      </c>
      <c r="E699" s="38" t="s">
        <v>3384</v>
      </c>
      <c r="F699" s="38" t="s">
        <v>2948</v>
      </c>
      <c r="G699" s="38" t="s">
        <v>304</v>
      </c>
      <c r="H699" s="38" t="s">
        <v>3385</v>
      </c>
      <c r="I699" s="4">
        <v>70000</v>
      </c>
      <c r="J699" s="4">
        <v>8750</v>
      </c>
      <c r="K699" s="99">
        <v>61250</v>
      </c>
      <c r="L699" s="4"/>
      <c r="M699" s="4"/>
      <c r="N699" s="4"/>
      <c r="O699" s="4"/>
      <c r="P699" s="4"/>
      <c r="Q699" s="4"/>
      <c r="R699" s="4"/>
    </row>
    <row r="700" spans="1:258" s="38" customFormat="1">
      <c r="A700" s="38" t="s">
        <v>121</v>
      </c>
      <c r="B700" s="38" t="s">
        <v>122</v>
      </c>
      <c r="C700" s="51" t="s">
        <v>392</v>
      </c>
      <c r="D700" s="38" t="s">
        <v>3386</v>
      </c>
      <c r="E700" s="38" t="s">
        <v>3387</v>
      </c>
      <c r="F700" s="38" t="s">
        <v>3388</v>
      </c>
      <c r="G700" s="38" t="s">
        <v>2666</v>
      </c>
      <c r="H700" s="38" t="s">
        <v>3389</v>
      </c>
      <c r="I700" s="4">
        <v>38025</v>
      </c>
      <c r="J700" s="4">
        <v>28125</v>
      </c>
      <c r="K700" s="99">
        <v>9900</v>
      </c>
      <c r="L700" s="4"/>
      <c r="M700" s="4"/>
      <c r="N700" s="4"/>
      <c r="O700" s="4"/>
      <c r="P700" s="4"/>
      <c r="Q700" s="4"/>
      <c r="R700" s="4"/>
    </row>
    <row r="701" spans="1:258" s="38" customFormat="1">
      <c r="A701" s="38" t="s">
        <v>121</v>
      </c>
      <c r="B701" s="38" t="s">
        <v>122</v>
      </c>
      <c r="C701" s="51" t="s">
        <v>3090</v>
      </c>
      <c r="D701" s="38" t="s">
        <v>3390</v>
      </c>
      <c r="E701" s="38" t="s">
        <v>3391</v>
      </c>
      <c r="F701" s="38" t="s">
        <v>2103</v>
      </c>
      <c r="G701" s="38" t="s">
        <v>2662</v>
      </c>
      <c r="H701" s="38" t="s">
        <v>3392</v>
      </c>
      <c r="I701" s="4">
        <v>129595.95</v>
      </c>
      <c r="J701" s="4">
        <v>21562.5</v>
      </c>
      <c r="K701" s="99">
        <v>108033.45</v>
      </c>
      <c r="L701" s="4"/>
      <c r="M701" s="4"/>
      <c r="N701" s="4"/>
      <c r="O701" s="4"/>
      <c r="P701" s="4"/>
      <c r="Q701" s="4"/>
      <c r="R701" s="4"/>
    </row>
    <row r="702" spans="1:258" s="38" customFormat="1">
      <c r="A702" s="38" t="s">
        <v>121</v>
      </c>
      <c r="B702" s="38" t="s">
        <v>122</v>
      </c>
      <c r="C702" s="51" t="s">
        <v>13</v>
      </c>
      <c r="D702" s="38" t="s">
        <v>3393</v>
      </c>
      <c r="E702" s="38" t="s">
        <v>3387</v>
      </c>
      <c r="F702" s="38" t="s">
        <v>3388</v>
      </c>
      <c r="G702" s="38" t="s">
        <v>2666</v>
      </c>
      <c r="H702" s="38" t="s">
        <v>3389</v>
      </c>
      <c r="I702" s="4">
        <v>225000</v>
      </c>
      <c r="J702" s="4">
        <v>28125</v>
      </c>
      <c r="K702" s="99">
        <v>196875</v>
      </c>
      <c r="L702" s="4"/>
      <c r="M702" s="4"/>
      <c r="N702" s="4"/>
      <c r="O702" s="4"/>
      <c r="P702" s="4"/>
      <c r="Q702" s="4"/>
      <c r="R702" s="4"/>
    </row>
    <row r="703" spans="1:258" s="38" customFormat="1">
      <c r="A703" s="38" t="s">
        <v>121</v>
      </c>
      <c r="B703" s="38" t="s">
        <v>122</v>
      </c>
      <c r="C703" s="51" t="s">
        <v>13</v>
      </c>
      <c r="D703" s="38" t="s">
        <v>3394</v>
      </c>
      <c r="E703" s="38" t="s">
        <v>3395</v>
      </c>
      <c r="F703" s="38" t="s">
        <v>3396</v>
      </c>
      <c r="G703" s="38" t="s">
        <v>237</v>
      </c>
      <c r="H703" s="38" t="s">
        <v>3397</v>
      </c>
      <c r="I703" s="4">
        <v>100000</v>
      </c>
      <c r="J703" s="4">
        <v>12500</v>
      </c>
      <c r="K703" s="99">
        <v>87500</v>
      </c>
      <c r="L703" s="4"/>
      <c r="M703" s="4"/>
      <c r="N703" s="4"/>
      <c r="O703" s="4"/>
      <c r="P703" s="4"/>
      <c r="Q703" s="4"/>
      <c r="R703" s="4"/>
    </row>
    <row r="704" spans="1:258" s="38" customFormat="1">
      <c r="A704" s="38" t="s">
        <v>121</v>
      </c>
      <c r="B704" s="38" t="s">
        <v>122</v>
      </c>
      <c r="C704" s="51" t="s">
        <v>1233</v>
      </c>
      <c r="D704" s="38" t="s">
        <v>3398</v>
      </c>
      <c r="E704" s="38" t="s">
        <v>3399</v>
      </c>
      <c r="F704" s="38" t="s">
        <v>1897</v>
      </c>
      <c r="G704" s="38" t="s">
        <v>1898</v>
      </c>
      <c r="H704" s="38" t="s">
        <v>3400</v>
      </c>
      <c r="I704" s="4">
        <v>52499.8</v>
      </c>
      <c r="J704" s="4">
        <v>6562.4750000000004</v>
      </c>
      <c r="K704" s="99">
        <v>45937.325000000004</v>
      </c>
      <c r="L704" s="4"/>
      <c r="M704" s="4"/>
      <c r="N704" s="4"/>
      <c r="O704" s="4"/>
      <c r="P704" s="4"/>
      <c r="Q704" s="4"/>
      <c r="R704" s="4"/>
    </row>
    <row r="705" spans="1:19" s="38" customFormat="1">
      <c r="A705" s="38" t="s">
        <v>121</v>
      </c>
      <c r="B705" s="38" t="s">
        <v>122</v>
      </c>
      <c r="C705" s="51" t="s">
        <v>2719</v>
      </c>
      <c r="D705" s="38" t="s">
        <v>3401</v>
      </c>
      <c r="E705" s="38" t="s">
        <v>3402</v>
      </c>
      <c r="F705" s="38" t="s">
        <v>3403</v>
      </c>
      <c r="G705" s="38" t="s">
        <v>137</v>
      </c>
      <c r="H705" s="38" t="s">
        <v>3404</v>
      </c>
      <c r="I705" s="4">
        <v>19944.27</v>
      </c>
      <c r="J705" s="4">
        <v>2493.0337500000001</v>
      </c>
      <c r="K705" s="99">
        <v>17451.236250000002</v>
      </c>
      <c r="L705" s="4"/>
      <c r="M705" s="4"/>
      <c r="N705" s="4"/>
      <c r="O705" s="4"/>
      <c r="P705" s="4"/>
      <c r="Q705" s="4"/>
      <c r="R705" s="4"/>
    </row>
    <row r="706" spans="1:19" s="38" customFormat="1">
      <c r="A706" s="3" t="s">
        <v>121</v>
      </c>
      <c r="B706" s="3" t="s">
        <v>122</v>
      </c>
      <c r="C706" s="5" t="s">
        <v>2039</v>
      </c>
      <c r="D706" s="3" t="s">
        <v>2040</v>
      </c>
      <c r="E706" s="3" t="s">
        <v>2041</v>
      </c>
      <c r="F706" s="3" t="s">
        <v>1433</v>
      </c>
      <c r="G706" s="3" t="s">
        <v>241</v>
      </c>
      <c r="H706" s="3" t="s">
        <v>2042</v>
      </c>
      <c r="I706" s="2">
        <v>65624.98</v>
      </c>
      <c r="J706" s="2">
        <v>21875</v>
      </c>
      <c r="K706" s="93">
        <v>43749.98</v>
      </c>
      <c r="L706" s="2"/>
      <c r="M706" s="2"/>
      <c r="N706" s="2"/>
      <c r="O706" s="2"/>
      <c r="P706" s="2"/>
      <c r="Q706" s="2"/>
      <c r="R706" s="2"/>
    </row>
    <row r="707" spans="1:19" s="38" customFormat="1">
      <c r="A707" s="3" t="s">
        <v>121</v>
      </c>
      <c r="B707" s="3" t="s">
        <v>122</v>
      </c>
      <c r="C707" s="5" t="s">
        <v>2043</v>
      </c>
      <c r="D707" s="3" t="s">
        <v>2044</v>
      </c>
      <c r="E707" s="3" t="s">
        <v>2045</v>
      </c>
      <c r="F707" s="3" t="s">
        <v>317</v>
      </c>
      <c r="G707" s="3" t="s">
        <v>311</v>
      </c>
      <c r="H707" s="3" t="s">
        <v>2046</v>
      </c>
      <c r="I707" s="2">
        <v>10742.18</v>
      </c>
      <c r="J707" s="2">
        <v>3906.25</v>
      </c>
      <c r="K707" s="93">
        <v>6835.93</v>
      </c>
      <c r="L707" s="2"/>
      <c r="M707" s="2"/>
      <c r="N707" s="2"/>
      <c r="O707" s="2"/>
      <c r="P707" s="2"/>
      <c r="Q707" s="2"/>
      <c r="R707" s="2"/>
    </row>
    <row r="708" spans="1:19" s="38" customFormat="1">
      <c r="A708" s="3" t="s">
        <v>121</v>
      </c>
      <c r="B708" s="3" t="s">
        <v>122</v>
      </c>
      <c r="C708" s="87">
        <v>39994</v>
      </c>
      <c r="D708" s="3" t="s">
        <v>2047</v>
      </c>
      <c r="E708" s="3" t="s">
        <v>2048</v>
      </c>
      <c r="F708" s="3" t="s">
        <v>2049</v>
      </c>
      <c r="G708" s="3" t="s">
        <v>189</v>
      </c>
      <c r="H708" s="8" t="s">
        <v>2050</v>
      </c>
      <c r="I708" s="2">
        <v>18336.891428571431</v>
      </c>
      <c r="J708" s="2">
        <v>2292.1114285714289</v>
      </c>
      <c r="K708" s="93">
        <v>16044.780000000002</v>
      </c>
      <c r="L708" s="2"/>
      <c r="M708" s="2"/>
      <c r="N708" s="2"/>
      <c r="O708" s="2"/>
      <c r="P708" s="2"/>
      <c r="Q708" s="2"/>
      <c r="R708" s="2"/>
    </row>
    <row r="709" spans="1:19" s="38" customFormat="1">
      <c r="A709" s="3" t="s">
        <v>121</v>
      </c>
      <c r="B709" s="3" t="s">
        <v>122</v>
      </c>
      <c r="C709" s="5" t="s">
        <v>1255</v>
      </c>
      <c r="D709" s="3" t="s">
        <v>2051</v>
      </c>
      <c r="E709" s="3" t="s">
        <v>2052</v>
      </c>
      <c r="F709" s="3" t="s">
        <v>301</v>
      </c>
      <c r="G709" s="3" t="s">
        <v>241</v>
      </c>
      <c r="H709" s="8" t="s">
        <v>2053</v>
      </c>
      <c r="I709" s="2">
        <v>25057.49</v>
      </c>
      <c r="J709" s="2">
        <v>4687.5</v>
      </c>
      <c r="K709" s="93">
        <v>20369.990000000002</v>
      </c>
      <c r="L709" s="2"/>
      <c r="M709" s="2"/>
      <c r="N709" s="2"/>
      <c r="O709" s="2"/>
      <c r="P709" s="2"/>
      <c r="Q709" s="2"/>
      <c r="R709" s="2"/>
    </row>
    <row r="710" spans="1:19" s="38" customFormat="1">
      <c r="A710" s="3" t="s">
        <v>121</v>
      </c>
      <c r="B710" s="3" t="s">
        <v>122</v>
      </c>
      <c r="C710" s="5" t="s">
        <v>298</v>
      </c>
      <c r="D710" s="3" t="s">
        <v>2054</v>
      </c>
      <c r="E710" s="3" t="s">
        <v>2045</v>
      </c>
      <c r="F710" s="3" t="s">
        <v>2055</v>
      </c>
      <c r="G710" s="3" t="s">
        <v>2056</v>
      </c>
      <c r="H710" s="8" t="s">
        <v>2046</v>
      </c>
      <c r="I710" s="2">
        <v>19882.810000000001</v>
      </c>
      <c r="J710" s="2">
        <v>5937.5</v>
      </c>
      <c r="K710" s="93">
        <v>13945.31</v>
      </c>
      <c r="L710" s="2"/>
      <c r="M710" s="2"/>
      <c r="N710" s="2"/>
      <c r="O710" s="2"/>
      <c r="P710" s="2"/>
      <c r="Q710" s="2"/>
      <c r="R710" s="2"/>
    </row>
    <row r="711" spans="1:19" s="38" customFormat="1">
      <c r="A711" s="3" t="s">
        <v>121</v>
      </c>
      <c r="B711" s="3" t="s">
        <v>122</v>
      </c>
      <c r="C711" s="5" t="s">
        <v>14</v>
      </c>
      <c r="D711" s="3" t="s">
        <v>2057</v>
      </c>
      <c r="E711" s="3" t="s">
        <v>2041</v>
      </c>
      <c r="F711" s="3" t="s">
        <v>2058</v>
      </c>
      <c r="G711" s="3" t="s">
        <v>2059</v>
      </c>
      <c r="H711" s="8" t="s">
        <v>2042</v>
      </c>
      <c r="I711" s="2">
        <v>23692.49</v>
      </c>
      <c r="J711" s="2">
        <v>11250</v>
      </c>
      <c r="K711" s="93">
        <v>12442.49</v>
      </c>
      <c r="L711" s="2"/>
      <c r="M711" s="2"/>
      <c r="N711" s="2"/>
      <c r="O711" s="2"/>
      <c r="P711" s="2"/>
      <c r="Q711" s="2"/>
      <c r="R711" s="2"/>
    </row>
    <row r="712" spans="1:19" s="38" customFormat="1">
      <c r="A712" s="3" t="s">
        <v>121</v>
      </c>
      <c r="B712" s="3" t="s">
        <v>122</v>
      </c>
      <c r="C712" s="5" t="s">
        <v>14</v>
      </c>
      <c r="D712" s="3" t="s">
        <v>2060</v>
      </c>
      <c r="E712" s="3" t="s">
        <v>2041</v>
      </c>
      <c r="F712" s="3" t="s">
        <v>2061</v>
      </c>
      <c r="G712" s="3" t="s">
        <v>2062</v>
      </c>
      <c r="H712" s="8" t="s">
        <v>2042</v>
      </c>
      <c r="I712" s="2">
        <v>90000</v>
      </c>
      <c r="J712" s="2">
        <v>11250</v>
      </c>
      <c r="K712" s="93">
        <v>78750</v>
      </c>
      <c r="L712" s="2"/>
      <c r="M712" s="2"/>
      <c r="N712" s="2"/>
      <c r="O712" s="2"/>
      <c r="P712" s="2"/>
      <c r="Q712" s="2"/>
      <c r="R712" s="2"/>
    </row>
    <row r="713" spans="1:19" s="38" customFormat="1">
      <c r="A713" s="3" t="s">
        <v>121</v>
      </c>
      <c r="B713" s="3" t="s">
        <v>122</v>
      </c>
      <c r="C713" s="5" t="s">
        <v>14</v>
      </c>
      <c r="D713" s="3" t="s">
        <v>2063</v>
      </c>
      <c r="E713" s="3" t="s">
        <v>2064</v>
      </c>
      <c r="F713" s="3" t="s">
        <v>2065</v>
      </c>
      <c r="G713" s="3" t="s">
        <v>2066</v>
      </c>
      <c r="H713" s="8" t="s">
        <v>2067</v>
      </c>
      <c r="I713" s="2">
        <v>90000</v>
      </c>
      <c r="J713" s="2">
        <v>20000</v>
      </c>
      <c r="K713" s="93">
        <v>70000</v>
      </c>
      <c r="L713" s="2"/>
      <c r="M713" s="2"/>
      <c r="N713" s="2"/>
      <c r="O713" s="2"/>
      <c r="P713" s="2"/>
      <c r="Q713" s="2"/>
      <c r="R713" s="2"/>
    </row>
    <row r="714" spans="1:19" s="38" customFormat="1">
      <c r="A714" s="3" t="s">
        <v>121</v>
      </c>
      <c r="B714" s="3" t="s">
        <v>122</v>
      </c>
      <c r="C714" s="5" t="s">
        <v>12</v>
      </c>
      <c r="D714" s="3" t="s">
        <v>2068</v>
      </c>
      <c r="E714" s="3" t="s">
        <v>2048</v>
      </c>
      <c r="F714" s="3" t="s">
        <v>2049</v>
      </c>
      <c r="G714" s="3" t="s">
        <v>189</v>
      </c>
      <c r="H714" s="8" t="s">
        <v>2050</v>
      </c>
      <c r="I714" s="2">
        <v>152625</v>
      </c>
      <c r="J714" s="2">
        <v>30525</v>
      </c>
      <c r="K714" s="93">
        <v>122100</v>
      </c>
      <c r="L714" s="2"/>
      <c r="M714" s="2"/>
      <c r="N714" s="2"/>
      <c r="O714" s="2"/>
      <c r="P714" s="2"/>
      <c r="Q714" s="2"/>
      <c r="R714" s="2"/>
    </row>
    <row r="715" spans="1:19" s="38" customFormat="1">
      <c r="A715" s="3" t="s">
        <v>121</v>
      </c>
      <c r="B715" s="3" t="s">
        <v>122</v>
      </c>
      <c r="C715" s="5" t="s">
        <v>12</v>
      </c>
      <c r="D715" s="3" t="s">
        <v>2069</v>
      </c>
      <c r="E715" s="3" t="s">
        <v>2070</v>
      </c>
      <c r="F715" s="3" t="s">
        <v>2049</v>
      </c>
      <c r="G715" s="3" t="s">
        <v>1810</v>
      </c>
      <c r="H715" s="3" t="s">
        <v>2050</v>
      </c>
      <c r="I715" s="2">
        <v>90761.175000000003</v>
      </c>
      <c r="J715" s="2">
        <v>18152.235000000001</v>
      </c>
      <c r="K715" s="93">
        <v>72608.94</v>
      </c>
      <c r="L715" s="2"/>
      <c r="M715" s="2"/>
      <c r="N715" s="2"/>
      <c r="O715" s="2"/>
      <c r="P715" s="2"/>
      <c r="Q715" s="2"/>
      <c r="R715" s="2"/>
    </row>
    <row r="716" spans="1:19" s="38" customFormat="1">
      <c r="A716" s="3" t="s">
        <v>121</v>
      </c>
      <c r="B716" s="3" t="s">
        <v>122</v>
      </c>
      <c r="C716" s="87">
        <v>40359</v>
      </c>
      <c r="D716" s="3" t="s">
        <v>2071</v>
      </c>
      <c r="E716" s="5" t="s">
        <v>2072</v>
      </c>
      <c r="F716" s="3" t="s">
        <v>249</v>
      </c>
      <c r="G716" s="3" t="s">
        <v>218</v>
      </c>
      <c r="H716" s="5" t="s">
        <v>2073</v>
      </c>
      <c r="I716" s="2">
        <v>275000</v>
      </c>
      <c r="J716" s="2">
        <v>34375</v>
      </c>
      <c r="K716" s="93">
        <v>240625</v>
      </c>
      <c r="L716" s="2"/>
      <c r="M716" s="2"/>
      <c r="N716" s="2"/>
      <c r="O716" s="2"/>
      <c r="P716" s="2"/>
      <c r="Q716" s="2"/>
      <c r="R716" s="2"/>
    </row>
    <row r="717" spans="1:19" s="38" customFormat="1">
      <c r="A717" s="3" t="s">
        <v>121</v>
      </c>
      <c r="B717" s="3" t="s">
        <v>122</v>
      </c>
      <c r="C717" s="5" t="s">
        <v>2074</v>
      </c>
      <c r="D717" s="3" t="s">
        <v>2075</v>
      </c>
      <c r="E717" s="3" t="s">
        <v>2076</v>
      </c>
      <c r="F717" s="3" t="s">
        <v>249</v>
      </c>
      <c r="G717" s="3" t="s">
        <v>218</v>
      </c>
      <c r="H717" s="3" t="s">
        <v>2077</v>
      </c>
      <c r="I717" s="2">
        <v>10000</v>
      </c>
      <c r="J717" s="2">
        <v>4312.5</v>
      </c>
      <c r="K717" s="93">
        <v>5687.5</v>
      </c>
      <c r="L717" s="2"/>
      <c r="M717" s="2"/>
      <c r="N717" s="2"/>
      <c r="O717" s="2"/>
      <c r="P717" s="2"/>
      <c r="Q717" s="2"/>
      <c r="R717" s="2"/>
    </row>
    <row r="718" spans="1:19" s="38" customFormat="1">
      <c r="A718" s="33" t="s">
        <v>384</v>
      </c>
      <c r="B718" s="12" t="s">
        <v>385</v>
      </c>
      <c r="C718" s="33" t="s">
        <v>571</v>
      </c>
      <c r="D718" s="34" t="s">
        <v>572</v>
      </c>
      <c r="E718" s="34" t="s">
        <v>573</v>
      </c>
      <c r="F718" s="33" t="s">
        <v>110</v>
      </c>
      <c r="G718" s="34" t="s">
        <v>87</v>
      </c>
      <c r="H718" s="34" t="s">
        <v>574</v>
      </c>
      <c r="I718" s="35">
        <v>22471.15</v>
      </c>
      <c r="J718" s="35">
        <v>4494.2300000000005</v>
      </c>
      <c r="K718" s="92">
        <v>17976.920000000002</v>
      </c>
      <c r="L718" s="35"/>
      <c r="M718" s="36"/>
      <c r="N718" s="36"/>
      <c r="O718" s="36"/>
      <c r="P718" s="36"/>
      <c r="R718" s="36"/>
      <c r="S718" s="52"/>
    </row>
    <row r="719" spans="1:19" s="38" customFormat="1">
      <c r="A719" s="12" t="s">
        <v>384</v>
      </c>
      <c r="B719" s="12" t="s">
        <v>385</v>
      </c>
      <c r="C719" s="16" t="s">
        <v>14</v>
      </c>
      <c r="D719" s="12" t="s">
        <v>830</v>
      </c>
      <c r="E719" s="12" t="s">
        <v>831</v>
      </c>
      <c r="F719" s="16" t="s">
        <v>332</v>
      </c>
      <c r="G719" s="16" t="s">
        <v>243</v>
      </c>
      <c r="H719" s="12" t="s">
        <v>832</v>
      </c>
      <c r="I719" s="1">
        <v>39123</v>
      </c>
      <c r="J719" s="1">
        <v>4890.38</v>
      </c>
      <c r="K719" s="97">
        <v>34232.620000000003</v>
      </c>
      <c r="L719" s="1"/>
      <c r="M719" s="1"/>
      <c r="N719" s="1"/>
      <c r="O719" s="1"/>
      <c r="P719" s="1"/>
      <c r="Q719" s="1"/>
      <c r="R719" s="1"/>
    </row>
    <row r="720" spans="1:19" s="38" customFormat="1">
      <c r="A720" s="38" t="s">
        <v>384</v>
      </c>
      <c r="B720" s="38" t="s">
        <v>385</v>
      </c>
      <c r="C720" s="51" t="s">
        <v>14</v>
      </c>
      <c r="D720" s="38" t="s">
        <v>3245</v>
      </c>
      <c r="E720" s="38" t="s">
        <v>3246</v>
      </c>
      <c r="F720" s="38" t="s">
        <v>3247</v>
      </c>
      <c r="G720" s="38" t="s">
        <v>3072</v>
      </c>
      <c r="H720" s="38" t="s">
        <v>3248</v>
      </c>
      <c r="I720" s="4">
        <v>83250</v>
      </c>
      <c r="J720" s="4">
        <v>10406.25</v>
      </c>
      <c r="K720" s="99">
        <v>72843.75</v>
      </c>
      <c r="L720" s="4"/>
      <c r="M720" s="4"/>
      <c r="N720" s="4"/>
      <c r="O720" s="4"/>
      <c r="P720" s="4"/>
      <c r="Q720" s="4"/>
      <c r="R720" s="4"/>
    </row>
    <row r="721" spans="1:258" s="38" customFormat="1">
      <c r="A721" s="51" t="s">
        <v>1237</v>
      </c>
      <c r="B721" s="38" t="s">
        <v>3921</v>
      </c>
      <c r="C721" s="51" t="s">
        <v>12</v>
      </c>
      <c r="D721" s="38" t="s">
        <v>3922</v>
      </c>
      <c r="E721" s="38" t="s">
        <v>3923</v>
      </c>
      <c r="F721" s="38" t="s">
        <v>1906</v>
      </c>
      <c r="G721" s="38" t="s">
        <v>1377</v>
      </c>
      <c r="H721" s="38" t="s">
        <v>3924</v>
      </c>
      <c r="I721" s="4">
        <v>168869.05000000002</v>
      </c>
      <c r="J721" s="4">
        <v>163335.69</v>
      </c>
      <c r="K721" s="99">
        <v>5533.36</v>
      </c>
      <c r="L721" s="4"/>
      <c r="M721" s="4"/>
      <c r="N721" s="4"/>
      <c r="O721" s="4"/>
      <c r="P721" s="4"/>
      <c r="Q721" s="4"/>
      <c r="R721" s="4"/>
    </row>
    <row r="722" spans="1:258" s="38" customFormat="1">
      <c r="A722" s="51" t="s">
        <v>1237</v>
      </c>
      <c r="B722" s="38" t="s">
        <v>3921</v>
      </c>
      <c r="C722" s="51" t="s">
        <v>12</v>
      </c>
      <c r="D722" s="38" t="s">
        <v>3928</v>
      </c>
      <c r="E722" s="38" t="s">
        <v>3929</v>
      </c>
      <c r="F722" s="38" t="s">
        <v>260</v>
      </c>
      <c r="G722" s="38" t="s">
        <v>303</v>
      </c>
      <c r="H722" s="38" t="s">
        <v>3930</v>
      </c>
      <c r="I722" s="4">
        <v>121159.76000000001</v>
      </c>
      <c r="J722" s="4">
        <v>15144.970000000001</v>
      </c>
      <c r="K722" s="99">
        <v>106014.79000000001</v>
      </c>
      <c r="L722" s="4"/>
      <c r="M722" s="4"/>
      <c r="N722" s="4"/>
      <c r="O722" s="4"/>
      <c r="P722" s="4"/>
      <c r="Q722" s="4"/>
      <c r="R722" s="4"/>
    </row>
    <row r="723" spans="1:258" s="38" customFormat="1">
      <c r="A723" s="51" t="s">
        <v>1237</v>
      </c>
      <c r="B723" s="38" t="s">
        <v>3921</v>
      </c>
      <c r="C723" s="51" t="s">
        <v>374</v>
      </c>
      <c r="D723" s="38" t="s">
        <v>3925</v>
      </c>
      <c r="E723" s="38" t="s">
        <v>3923</v>
      </c>
      <c r="F723" s="38" t="s">
        <v>2325</v>
      </c>
      <c r="G723" s="38" t="s">
        <v>1377</v>
      </c>
      <c r="H723" s="38" t="s">
        <v>3924</v>
      </c>
      <c r="I723" s="4">
        <v>58742.340000000004</v>
      </c>
      <c r="J723" s="4">
        <v>11748.47</v>
      </c>
      <c r="K723" s="99">
        <v>46993.87</v>
      </c>
      <c r="L723" s="4"/>
      <c r="M723" s="4"/>
      <c r="N723" s="4"/>
      <c r="O723" s="4"/>
      <c r="P723" s="4"/>
      <c r="Q723" s="4"/>
      <c r="R723" s="4"/>
    </row>
    <row r="724" spans="1:258" s="38" customFormat="1">
      <c r="A724" s="51" t="s">
        <v>1237</v>
      </c>
      <c r="B724" s="38" t="s">
        <v>3921</v>
      </c>
      <c r="C724" s="51" t="s">
        <v>13</v>
      </c>
      <c r="D724" s="38" t="s">
        <v>3926</v>
      </c>
      <c r="E724" s="38" t="s">
        <v>3927</v>
      </c>
      <c r="F724" s="38" t="s">
        <v>2049</v>
      </c>
      <c r="G724" s="38" t="s">
        <v>1591</v>
      </c>
      <c r="H724" s="38" t="s">
        <v>3924</v>
      </c>
      <c r="I724" s="4">
        <v>165261.43749999997</v>
      </c>
      <c r="J724" s="4">
        <v>33052.287499999999</v>
      </c>
      <c r="K724" s="99">
        <v>132209.14999999997</v>
      </c>
      <c r="L724" s="4"/>
      <c r="M724" s="4"/>
      <c r="N724" s="4"/>
      <c r="O724" s="4"/>
      <c r="P724" s="4"/>
      <c r="Q724" s="4"/>
      <c r="R724" s="4"/>
    </row>
    <row r="725" spans="1:258" s="38" customFormat="1">
      <c r="A725" s="38" t="s">
        <v>1237</v>
      </c>
      <c r="B725" s="38" t="s">
        <v>1238</v>
      </c>
      <c r="C725" s="109" t="s">
        <v>1239</v>
      </c>
      <c r="D725" s="27" t="s">
        <v>1240</v>
      </c>
      <c r="E725" s="27" t="s">
        <v>1241</v>
      </c>
      <c r="F725" s="27" t="s">
        <v>7</v>
      </c>
      <c r="G725" s="27" t="s">
        <v>9</v>
      </c>
      <c r="H725" s="27" t="s">
        <v>1242</v>
      </c>
      <c r="I725" s="30">
        <v>195000</v>
      </c>
      <c r="J725" s="30">
        <v>39000</v>
      </c>
      <c r="K725" s="104">
        <v>156000</v>
      </c>
      <c r="L725" s="30"/>
      <c r="M725" s="74"/>
      <c r="N725" s="30"/>
      <c r="O725" s="30"/>
      <c r="P725" s="30"/>
      <c r="Q725" s="30"/>
      <c r="R725" s="30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V725" s="56"/>
      <c r="AW725" s="56"/>
      <c r="AX725" s="56"/>
      <c r="AY725" s="56"/>
      <c r="AZ725" s="56"/>
      <c r="BA725" s="56"/>
      <c r="BB725" s="56"/>
      <c r="BC725" s="56"/>
      <c r="BD725" s="56"/>
      <c r="BE725" s="56"/>
      <c r="BF725" s="56"/>
      <c r="BG725" s="56"/>
      <c r="BH725" s="56"/>
      <c r="BI725" s="56"/>
      <c r="BJ725" s="56"/>
      <c r="BK725" s="56"/>
      <c r="BL725" s="56"/>
      <c r="BM725" s="56"/>
      <c r="BN725" s="56"/>
      <c r="BO725" s="56"/>
      <c r="BP725" s="56"/>
      <c r="BQ725" s="56"/>
      <c r="BR725" s="56"/>
      <c r="BS725" s="56"/>
      <c r="BT725" s="56"/>
      <c r="BU725" s="56"/>
      <c r="BV725" s="56"/>
      <c r="BW725" s="56"/>
      <c r="BX725" s="56"/>
      <c r="BY725" s="56"/>
      <c r="BZ725" s="56"/>
      <c r="CA725" s="56"/>
      <c r="CB725" s="56"/>
      <c r="CC725" s="56"/>
      <c r="CD725" s="56"/>
      <c r="CE725" s="56"/>
      <c r="CF725" s="56"/>
      <c r="CG725" s="56"/>
      <c r="CH725" s="56"/>
      <c r="CI725" s="56"/>
      <c r="CJ725" s="56"/>
      <c r="CK725" s="56"/>
      <c r="CL725" s="56"/>
      <c r="CM725" s="56"/>
      <c r="CN725" s="56"/>
      <c r="CO725" s="56"/>
      <c r="CP725" s="56"/>
      <c r="CQ725" s="56"/>
      <c r="CR725" s="56"/>
      <c r="CS725" s="56"/>
      <c r="CT725" s="56"/>
      <c r="CU725" s="56"/>
      <c r="CV725" s="56"/>
      <c r="CW725" s="56"/>
      <c r="CX725" s="56"/>
      <c r="CY725" s="56"/>
      <c r="CZ725" s="56"/>
      <c r="DA725" s="56"/>
      <c r="DB725" s="56"/>
      <c r="DC725" s="56"/>
      <c r="DD725" s="56"/>
      <c r="DE725" s="56"/>
      <c r="DF725" s="56"/>
      <c r="DG725" s="56"/>
      <c r="DH725" s="56"/>
      <c r="DI725" s="56"/>
      <c r="DJ725" s="56"/>
      <c r="DK725" s="56"/>
      <c r="DL725" s="56"/>
      <c r="DM725" s="56"/>
      <c r="DN725" s="56"/>
      <c r="DO725" s="56"/>
      <c r="DP725" s="56"/>
      <c r="DQ725" s="56"/>
      <c r="DR725" s="56"/>
      <c r="DS725" s="56"/>
      <c r="DT725" s="56"/>
      <c r="DU725" s="56"/>
      <c r="DV725" s="56"/>
      <c r="DW725" s="56"/>
      <c r="DX725" s="56"/>
      <c r="DY725" s="56"/>
      <c r="DZ725" s="56"/>
      <c r="EA725" s="56"/>
      <c r="EB725" s="56"/>
      <c r="EC725" s="56"/>
      <c r="ED725" s="56"/>
      <c r="EE725" s="56"/>
      <c r="EF725" s="56"/>
      <c r="EG725" s="56"/>
      <c r="EH725" s="56"/>
      <c r="EI725" s="56"/>
      <c r="EJ725" s="56"/>
      <c r="EK725" s="56"/>
      <c r="EL725" s="56"/>
      <c r="EM725" s="56"/>
      <c r="EN725" s="56"/>
      <c r="EO725" s="56"/>
      <c r="EP725" s="56"/>
      <c r="EQ725" s="56"/>
      <c r="ER725" s="56"/>
      <c r="ES725" s="56"/>
      <c r="ET725" s="56"/>
      <c r="EU725" s="56"/>
      <c r="EV725" s="56"/>
      <c r="EW725" s="56"/>
      <c r="EX725" s="56"/>
      <c r="EY725" s="56"/>
      <c r="EZ725" s="56"/>
      <c r="FA725" s="56"/>
      <c r="FB725" s="56"/>
      <c r="FC725" s="56"/>
      <c r="FD725" s="56"/>
      <c r="FE725" s="56"/>
      <c r="FF725" s="56"/>
      <c r="FG725" s="56"/>
      <c r="FH725" s="56"/>
      <c r="FI725" s="56"/>
      <c r="FJ725" s="56"/>
      <c r="FK725" s="56"/>
      <c r="FL725" s="56"/>
      <c r="FM725" s="56"/>
      <c r="FN725" s="56"/>
      <c r="FO725" s="56"/>
      <c r="FP725" s="56"/>
      <c r="FQ725" s="56"/>
      <c r="FR725" s="56"/>
      <c r="FS725" s="56"/>
      <c r="FT725" s="56"/>
      <c r="FU725" s="56"/>
      <c r="FV725" s="56"/>
      <c r="FW725" s="56"/>
      <c r="FX725" s="56"/>
      <c r="FY725" s="56"/>
      <c r="FZ725" s="56"/>
      <c r="GA725" s="56"/>
      <c r="GB725" s="56"/>
      <c r="GC725" s="56"/>
      <c r="GD725" s="56"/>
      <c r="GE725" s="56"/>
      <c r="GF725" s="56"/>
      <c r="GG725" s="56"/>
      <c r="GH725" s="56"/>
      <c r="GI725" s="56"/>
      <c r="GJ725" s="56"/>
      <c r="GK725" s="56"/>
      <c r="GL725" s="56"/>
      <c r="GM725" s="56"/>
      <c r="GN725" s="56"/>
      <c r="GO725" s="56"/>
      <c r="GP725" s="56"/>
      <c r="GQ725" s="56"/>
      <c r="GR725" s="56"/>
      <c r="GS725" s="56"/>
      <c r="GT725" s="56"/>
      <c r="GU725" s="56"/>
      <c r="GV725" s="56"/>
      <c r="GW725" s="56"/>
      <c r="GX725" s="56"/>
      <c r="GY725" s="56"/>
      <c r="GZ725" s="56"/>
      <c r="HA725" s="56"/>
      <c r="HB725" s="56"/>
      <c r="HC725" s="56"/>
      <c r="HD725" s="56"/>
      <c r="HE725" s="56"/>
      <c r="HF725" s="56"/>
      <c r="HG725" s="56"/>
      <c r="HH725" s="56"/>
      <c r="HI725" s="56"/>
      <c r="HJ725" s="56"/>
      <c r="HK725" s="56"/>
      <c r="HL725" s="56"/>
      <c r="HM725" s="56"/>
      <c r="HN725" s="56"/>
      <c r="HO725" s="56"/>
      <c r="HP725" s="56"/>
      <c r="HQ725" s="56"/>
      <c r="HR725" s="56"/>
      <c r="HS725" s="56"/>
      <c r="HT725" s="56"/>
      <c r="HU725" s="56"/>
      <c r="HV725" s="56"/>
      <c r="HW725" s="56"/>
      <c r="HX725" s="56"/>
      <c r="HY725" s="56"/>
      <c r="HZ725" s="56"/>
      <c r="IA725" s="56"/>
      <c r="IB725" s="56"/>
      <c r="IC725" s="56"/>
      <c r="ID725" s="56"/>
      <c r="IE725" s="56"/>
      <c r="IF725" s="56"/>
      <c r="IG725" s="56"/>
      <c r="IH725" s="56"/>
      <c r="II725" s="56"/>
      <c r="IJ725" s="56"/>
      <c r="IK725" s="56"/>
      <c r="IL725" s="56"/>
      <c r="IM725" s="56"/>
      <c r="IN725" s="56"/>
      <c r="IO725" s="56"/>
      <c r="IP725" s="56"/>
    </row>
    <row r="726" spans="1:258" s="38" customFormat="1">
      <c r="A726" s="33" t="s">
        <v>123</v>
      </c>
      <c r="B726" s="38" t="s">
        <v>124</v>
      </c>
      <c r="C726" s="33" t="s">
        <v>328</v>
      </c>
      <c r="D726" s="34" t="s">
        <v>612</v>
      </c>
      <c r="E726" s="34" t="s">
        <v>613</v>
      </c>
      <c r="F726" s="33" t="s">
        <v>614</v>
      </c>
      <c r="G726" s="34" t="s">
        <v>125</v>
      </c>
      <c r="H726" s="34" t="s">
        <v>615</v>
      </c>
      <c r="I726" s="35">
        <v>108000</v>
      </c>
      <c r="J726" s="35">
        <v>24437.5</v>
      </c>
      <c r="K726" s="92">
        <v>83562.5</v>
      </c>
      <c r="L726" s="35"/>
      <c r="M726" s="36"/>
      <c r="N726" s="36"/>
      <c r="O726" s="36"/>
      <c r="P726" s="36"/>
      <c r="R726" s="36"/>
      <c r="S726" s="52"/>
    </row>
    <row r="727" spans="1:258" s="52" customFormat="1">
      <c r="A727" s="33" t="s">
        <v>123</v>
      </c>
      <c r="B727" s="38" t="s">
        <v>124</v>
      </c>
      <c r="C727" s="33" t="s">
        <v>14</v>
      </c>
      <c r="D727" s="34" t="s">
        <v>616</v>
      </c>
      <c r="E727" s="34" t="s">
        <v>617</v>
      </c>
      <c r="F727" s="33" t="s">
        <v>376</v>
      </c>
      <c r="G727" s="34" t="s">
        <v>377</v>
      </c>
      <c r="H727" s="34" t="s">
        <v>618</v>
      </c>
      <c r="I727" s="35">
        <v>53918.75</v>
      </c>
      <c r="J727" s="35">
        <v>10783.75</v>
      </c>
      <c r="K727" s="92">
        <v>43135</v>
      </c>
      <c r="L727" s="35"/>
      <c r="M727" s="36"/>
      <c r="N727" s="36"/>
      <c r="O727" s="36"/>
      <c r="P727" s="36"/>
      <c r="Q727" s="38"/>
      <c r="R727" s="36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  <c r="BV727" s="38"/>
      <c r="BW727" s="38"/>
      <c r="BX727" s="38"/>
      <c r="BY727" s="38"/>
      <c r="BZ727" s="38"/>
      <c r="CA727" s="38"/>
      <c r="CB727" s="38"/>
      <c r="CC727" s="38"/>
      <c r="CD727" s="38"/>
      <c r="CE727" s="38"/>
      <c r="CF727" s="38"/>
      <c r="CG727" s="38"/>
      <c r="CH727" s="38"/>
      <c r="CI727" s="38"/>
      <c r="CJ727" s="38"/>
      <c r="CK727" s="38"/>
      <c r="CL727" s="38"/>
      <c r="CM727" s="38"/>
      <c r="CN727" s="38"/>
      <c r="CO727" s="38"/>
      <c r="CP727" s="38"/>
      <c r="CQ727" s="38"/>
      <c r="CR727" s="38"/>
      <c r="CS727" s="38"/>
      <c r="CT727" s="38"/>
      <c r="CU727" s="38"/>
      <c r="CV727" s="38"/>
      <c r="CW727" s="38"/>
      <c r="CX727" s="38"/>
      <c r="CY727" s="38"/>
      <c r="CZ727" s="38"/>
      <c r="DA727" s="38"/>
      <c r="DB727" s="38"/>
      <c r="DC727" s="38"/>
      <c r="DD727" s="38"/>
      <c r="DE727" s="38"/>
      <c r="DF727" s="38"/>
      <c r="DG727" s="38"/>
      <c r="DH727" s="38"/>
      <c r="DI727" s="38"/>
      <c r="DJ727" s="38"/>
      <c r="DK727" s="38"/>
      <c r="DL727" s="38"/>
      <c r="DM727" s="38"/>
      <c r="DN727" s="38"/>
      <c r="DO727" s="38"/>
      <c r="DP727" s="38"/>
      <c r="DQ727" s="38"/>
      <c r="DR727" s="38"/>
      <c r="DS727" s="38"/>
      <c r="DT727" s="38"/>
      <c r="DU727" s="38"/>
      <c r="DV727" s="38"/>
      <c r="DW727" s="38"/>
      <c r="DX727" s="38"/>
      <c r="DY727" s="38"/>
      <c r="DZ727" s="38"/>
      <c r="EA727" s="38"/>
      <c r="EB727" s="38"/>
      <c r="EC727" s="38"/>
      <c r="ED727" s="38"/>
      <c r="EE727" s="38"/>
      <c r="EF727" s="38"/>
      <c r="EG727" s="38"/>
      <c r="EH727" s="38"/>
      <c r="EI727" s="38"/>
      <c r="EJ727" s="38"/>
      <c r="EK727" s="38"/>
      <c r="EL727" s="38"/>
      <c r="EM727" s="38"/>
      <c r="EN727" s="38"/>
      <c r="EO727" s="38"/>
      <c r="EP727" s="38"/>
      <c r="EQ727" s="38"/>
      <c r="ER727" s="38"/>
      <c r="ES727" s="38"/>
      <c r="ET727" s="38"/>
      <c r="EU727" s="38"/>
      <c r="EV727" s="38"/>
      <c r="EW727" s="38"/>
      <c r="EX727" s="38"/>
      <c r="EY727" s="38"/>
      <c r="EZ727" s="38"/>
      <c r="FA727" s="38"/>
      <c r="FB727" s="38"/>
      <c r="FC727" s="38"/>
      <c r="FD727" s="38"/>
      <c r="FE727" s="38"/>
      <c r="FF727" s="38"/>
      <c r="FG727" s="38"/>
      <c r="FH727" s="38"/>
      <c r="FI727" s="38"/>
      <c r="FJ727" s="38"/>
      <c r="FK727" s="38"/>
      <c r="FL727" s="38"/>
      <c r="FM727" s="38"/>
      <c r="FN727" s="38"/>
      <c r="FO727" s="38"/>
      <c r="FP727" s="38"/>
      <c r="FQ727" s="38"/>
      <c r="FR727" s="38"/>
      <c r="FS727" s="38"/>
      <c r="FT727" s="38"/>
      <c r="FU727" s="38"/>
      <c r="FV727" s="38"/>
      <c r="FW727" s="38"/>
      <c r="FX727" s="38"/>
      <c r="FY727" s="38"/>
      <c r="FZ727" s="38"/>
      <c r="GA727" s="38"/>
      <c r="GB727" s="38"/>
      <c r="GC727" s="38"/>
      <c r="GD727" s="38"/>
      <c r="GE727" s="38"/>
      <c r="GF727" s="38"/>
      <c r="GG727" s="38"/>
      <c r="GH727" s="38"/>
      <c r="GI727" s="38"/>
      <c r="GJ727" s="38"/>
      <c r="GK727" s="38"/>
      <c r="GL727" s="38"/>
      <c r="GM727" s="38"/>
      <c r="GN727" s="38"/>
      <c r="GO727" s="38"/>
      <c r="GP727" s="38"/>
      <c r="GQ727" s="38"/>
      <c r="GR727" s="38"/>
      <c r="GS727" s="38"/>
      <c r="GT727" s="38"/>
      <c r="GU727" s="38"/>
      <c r="GV727" s="38"/>
      <c r="GW727" s="38"/>
      <c r="GX727" s="38"/>
      <c r="GY727" s="38"/>
      <c r="GZ727" s="38"/>
      <c r="HA727" s="38"/>
      <c r="HB727" s="38"/>
      <c r="HC727" s="38"/>
      <c r="HD727" s="38"/>
      <c r="HE727" s="38"/>
      <c r="HF727" s="38"/>
      <c r="HG727" s="38"/>
      <c r="HH727" s="38"/>
      <c r="HI727" s="38"/>
      <c r="HJ727" s="38"/>
      <c r="HK727" s="38"/>
      <c r="HL727" s="38"/>
      <c r="HM727" s="38"/>
      <c r="HN727" s="38"/>
      <c r="HO727" s="38"/>
      <c r="HP727" s="38"/>
      <c r="HQ727" s="38"/>
      <c r="HR727" s="38"/>
      <c r="HS727" s="38"/>
      <c r="HT727" s="38"/>
      <c r="HU727" s="38"/>
      <c r="HV727" s="38"/>
      <c r="HW727" s="38"/>
      <c r="HX727" s="38"/>
      <c r="HY727" s="38"/>
      <c r="HZ727" s="38"/>
      <c r="IA727" s="38"/>
      <c r="IB727" s="38"/>
      <c r="IC727" s="38"/>
      <c r="ID727" s="38"/>
      <c r="IE727" s="38"/>
      <c r="IF727" s="38"/>
      <c r="IG727" s="38"/>
      <c r="IH727" s="38"/>
      <c r="II727" s="38"/>
      <c r="IJ727" s="38"/>
      <c r="IK727" s="38"/>
      <c r="IL727" s="38"/>
      <c r="IM727" s="38"/>
      <c r="IN727" s="38"/>
      <c r="IO727" s="38"/>
      <c r="IP727" s="38"/>
      <c r="IQ727" s="38"/>
      <c r="IR727" s="38"/>
      <c r="IS727" s="38"/>
      <c r="IT727" s="38"/>
      <c r="IU727" s="38"/>
      <c r="IV727" s="38"/>
      <c r="IW727" s="38"/>
      <c r="IX727" s="38"/>
    </row>
    <row r="728" spans="1:258" s="52" customFormat="1">
      <c r="A728" s="33" t="s">
        <v>123</v>
      </c>
      <c r="B728" s="38" t="s">
        <v>124</v>
      </c>
      <c r="C728" s="33" t="s">
        <v>14</v>
      </c>
      <c r="D728" s="34" t="s">
        <v>619</v>
      </c>
      <c r="E728" s="34" t="s">
        <v>620</v>
      </c>
      <c r="F728" s="33" t="s">
        <v>376</v>
      </c>
      <c r="G728" s="34" t="s">
        <v>377</v>
      </c>
      <c r="H728" s="34" t="s">
        <v>618</v>
      </c>
      <c r="I728" s="35">
        <v>41390.86</v>
      </c>
      <c r="J728" s="35">
        <v>8278.17</v>
      </c>
      <c r="K728" s="92">
        <v>33112.69</v>
      </c>
      <c r="L728" s="35"/>
      <c r="M728" s="36"/>
      <c r="N728" s="36"/>
      <c r="O728" s="36"/>
      <c r="P728" s="36"/>
      <c r="Q728" s="38"/>
      <c r="R728" s="36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  <c r="BV728" s="38"/>
      <c r="BW728" s="38"/>
      <c r="BX728" s="38"/>
      <c r="BY728" s="38"/>
      <c r="BZ728" s="38"/>
      <c r="CA728" s="38"/>
      <c r="CB728" s="38"/>
      <c r="CC728" s="38"/>
      <c r="CD728" s="38"/>
      <c r="CE728" s="38"/>
      <c r="CF728" s="38"/>
      <c r="CG728" s="38"/>
      <c r="CH728" s="38"/>
      <c r="CI728" s="38"/>
      <c r="CJ728" s="38"/>
      <c r="CK728" s="38"/>
      <c r="CL728" s="38"/>
      <c r="CM728" s="38"/>
      <c r="CN728" s="38"/>
      <c r="CO728" s="38"/>
      <c r="CP728" s="38"/>
      <c r="CQ728" s="38"/>
      <c r="CR728" s="38"/>
      <c r="CS728" s="38"/>
      <c r="CT728" s="38"/>
      <c r="CU728" s="38"/>
      <c r="CV728" s="38"/>
      <c r="CW728" s="38"/>
      <c r="CX728" s="38"/>
      <c r="CY728" s="38"/>
      <c r="CZ728" s="38"/>
      <c r="DA728" s="38"/>
      <c r="DB728" s="38"/>
      <c r="DC728" s="38"/>
      <c r="DD728" s="38"/>
      <c r="DE728" s="38"/>
      <c r="DF728" s="38"/>
      <c r="DG728" s="38"/>
      <c r="DH728" s="38"/>
      <c r="DI728" s="38"/>
      <c r="DJ728" s="38"/>
      <c r="DK728" s="38"/>
      <c r="DL728" s="38"/>
      <c r="DM728" s="38"/>
      <c r="DN728" s="38"/>
      <c r="DO728" s="38"/>
      <c r="DP728" s="38"/>
      <c r="DQ728" s="38"/>
      <c r="DR728" s="38"/>
      <c r="DS728" s="38"/>
      <c r="DT728" s="38"/>
      <c r="DU728" s="38"/>
      <c r="DV728" s="38"/>
      <c r="DW728" s="38"/>
      <c r="DX728" s="38"/>
      <c r="DY728" s="38"/>
      <c r="DZ728" s="38"/>
      <c r="EA728" s="38"/>
      <c r="EB728" s="38"/>
      <c r="EC728" s="38"/>
      <c r="ED728" s="38"/>
      <c r="EE728" s="38"/>
      <c r="EF728" s="38"/>
      <c r="EG728" s="38"/>
      <c r="EH728" s="38"/>
      <c r="EI728" s="38"/>
      <c r="EJ728" s="38"/>
      <c r="EK728" s="38"/>
      <c r="EL728" s="38"/>
      <c r="EM728" s="38"/>
      <c r="EN728" s="38"/>
      <c r="EO728" s="38"/>
      <c r="EP728" s="38"/>
      <c r="EQ728" s="38"/>
      <c r="ER728" s="38"/>
      <c r="ES728" s="38"/>
      <c r="ET728" s="38"/>
      <c r="EU728" s="38"/>
      <c r="EV728" s="38"/>
      <c r="EW728" s="38"/>
      <c r="EX728" s="38"/>
      <c r="EY728" s="38"/>
      <c r="EZ728" s="38"/>
      <c r="FA728" s="38"/>
      <c r="FB728" s="38"/>
      <c r="FC728" s="38"/>
      <c r="FD728" s="38"/>
      <c r="FE728" s="38"/>
      <c r="FF728" s="38"/>
      <c r="FG728" s="38"/>
      <c r="FH728" s="38"/>
      <c r="FI728" s="38"/>
      <c r="FJ728" s="38"/>
      <c r="FK728" s="38"/>
      <c r="FL728" s="38"/>
      <c r="FM728" s="38"/>
      <c r="FN728" s="38"/>
      <c r="FO728" s="38"/>
      <c r="FP728" s="38"/>
      <c r="FQ728" s="38"/>
      <c r="FR728" s="38"/>
      <c r="FS728" s="38"/>
      <c r="FT728" s="38"/>
      <c r="FU728" s="38"/>
      <c r="FV728" s="38"/>
      <c r="FW728" s="38"/>
      <c r="FX728" s="38"/>
      <c r="FY728" s="38"/>
      <c r="FZ728" s="38"/>
      <c r="GA728" s="38"/>
      <c r="GB728" s="38"/>
      <c r="GC728" s="38"/>
      <c r="GD728" s="38"/>
      <c r="GE728" s="38"/>
      <c r="GF728" s="38"/>
      <c r="GG728" s="38"/>
      <c r="GH728" s="38"/>
      <c r="GI728" s="38"/>
      <c r="GJ728" s="38"/>
      <c r="GK728" s="38"/>
      <c r="GL728" s="38"/>
      <c r="GM728" s="38"/>
      <c r="GN728" s="38"/>
      <c r="GO728" s="38"/>
      <c r="GP728" s="38"/>
      <c r="GQ728" s="38"/>
      <c r="GR728" s="38"/>
      <c r="GS728" s="38"/>
      <c r="GT728" s="38"/>
      <c r="GU728" s="38"/>
      <c r="GV728" s="38"/>
      <c r="GW728" s="38"/>
      <c r="GX728" s="38"/>
      <c r="GY728" s="38"/>
      <c r="GZ728" s="38"/>
      <c r="HA728" s="38"/>
      <c r="HB728" s="38"/>
      <c r="HC728" s="38"/>
      <c r="HD728" s="38"/>
      <c r="HE728" s="38"/>
      <c r="HF728" s="38"/>
      <c r="HG728" s="38"/>
      <c r="HH728" s="38"/>
      <c r="HI728" s="38"/>
      <c r="HJ728" s="38"/>
      <c r="HK728" s="38"/>
      <c r="HL728" s="38"/>
      <c r="HM728" s="38"/>
      <c r="HN728" s="38"/>
      <c r="HO728" s="38"/>
      <c r="HP728" s="38"/>
      <c r="HQ728" s="38"/>
      <c r="HR728" s="38"/>
      <c r="HS728" s="38"/>
      <c r="HT728" s="38"/>
      <c r="HU728" s="38"/>
      <c r="HV728" s="38"/>
      <c r="HW728" s="38"/>
      <c r="HX728" s="38"/>
      <c r="HY728" s="38"/>
      <c r="HZ728" s="38"/>
      <c r="IA728" s="38"/>
      <c r="IB728" s="38"/>
      <c r="IC728" s="38"/>
      <c r="ID728" s="38"/>
      <c r="IE728" s="38"/>
      <c r="IF728" s="38"/>
      <c r="IG728" s="38"/>
      <c r="IH728" s="38"/>
      <c r="II728" s="38"/>
      <c r="IJ728" s="38"/>
      <c r="IK728" s="38"/>
      <c r="IL728" s="38"/>
      <c r="IM728" s="38"/>
      <c r="IN728" s="38"/>
      <c r="IO728" s="38"/>
      <c r="IP728" s="38"/>
      <c r="IQ728" s="38"/>
      <c r="IR728" s="38"/>
      <c r="IS728" s="38"/>
      <c r="IT728" s="38"/>
      <c r="IU728" s="38"/>
      <c r="IV728" s="38"/>
      <c r="IW728" s="38"/>
      <c r="IX728" s="38"/>
    </row>
    <row r="729" spans="1:258" s="52" customFormat="1">
      <c r="A729" s="33" t="s">
        <v>123</v>
      </c>
      <c r="B729" s="38" t="s">
        <v>124</v>
      </c>
      <c r="C729" s="33" t="s">
        <v>14</v>
      </c>
      <c r="D729" s="34" t="s">
        <v>621</v>
      </c>
      <c r="E729" s="34" t="s">
        <v>622</v>
      </c>
      <c r="F729" s="33" t="s">
        <v>376</v>
      </c>
      <c r="G729" s="34" t="s">
        <v>32</v>
      </c>
      <c r="H729" s="34" t="s">
        <v>618</v>
      </c>
      <c r="I729" s="35">
        <v>708460.11</v>
      </c>
      <c r="J729" s="35">
        <v>141692.01999999999</v>
      </c>
      <c r="K729" s="92">
        <v>566768.09</v>
      </c>
      <c r="L729" s="35"/>
      <c r="M729" s="36"/>
      <c r="N729" s="36"/>
      <c r="O729" s="36"/>
      <c r="P729" s="36"/>
      <c r="Q729" s="38"/>
      <c r="R729" s="36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  <c r="BV729" s="38"/>
      <c r="BW729" s="38"/>
      <c r="BX729" s="38"/>
      <c r="BY729" s="38"/>
      <c r="BZ729" s="38"/>
      <c r="CA729" s="38"/>
      <c r="CB729" s="38"/>
      <c r="CC729" s="38"/>
      <c r="CD729" s="38"/>
      <c r="CE729" s="38"/>
      <c r="CF729" s="38"/>
      <c r="CG729" s="38"/>
      <c r="CH729" s="38"/>
      <c r="CI729" s="38"/>
      <c r="CJ729" s="38"/>
      <c r="CK729" s="38"/>
      <c r="CL729" s="38"/>
      <c r="CM729" s="38"/>
      <c r="CN729" s="38"/>
      <c r="CO729" s="38"/>
      <c r="CP729" s="38"/>
      <c r="CQ729" s="38"/>
      <c r="CR729" s="38"/>
      <c r="CS729" s="38"/>
      <c r="CT729" s="38"/>
      <c r="CU729" s="38"/>
      <c r="CV729" s="38"/>
      <c r="CW729" s="38"/>
      <c r="CX729" s="38"/>
      <c r="CY729" s="38"/>
      <c r="CZ729" s="38"/>
      <c r="DA729" s="38"/>
      <c r="DB729" s="38"/>
      <c r="DC729" s="38"/>
      <c r="DD729" s="38"/>
      <c r="DE729" s="38"/>
      <c r="DF729" s="38"/>
      <c r="DG729" s="38"/>
      <c r="DH729" s="38"/>
      <c r="DI729" s="38"/>
      <c r="DJ729" s="38"/>
      <c r="DK729" s="38"/>
      <c r="DL729" s="38"/>
      <c r="DM729" s="38"/>
      <c r="DN729" s="38"/>
      <c r="DO729" s="38"/>
      <c r="DP729" s="38"/>
      <c r="DQ729" s="38"/>
      <c r="DR729" s="38"/>
      <c r="DS729" s="38"/>
      <c r="DT729" s="38"/>
      <c r="DU729" s="38"/>
      <c r="DV729" s="38"/>
      <c r="DW729" s="38"/>
      <c r="DX729" s="38"/>
      <c r="DY729" s="38"/>
      <c r="DZ729" s="38"/>
      <c r="EA729" s="38"/>
      <c r="EB729" s="38"/>
      <c r="EC729" s="38"/>
      <c r="ED729" s="38"/>
      <c r="EE729" s="38"/>
      <c r="EF729" s="38"/>
      <c r="EG729" s="38"/>
      <c r="EH729" s="38"/>
      <c r="EI729" s="38"/>
      <c r="EJ729" s="38"/>
      <c r="EK729" s="38"/>
      <c r="EL729" s="38"/>
      <c r="EM729" s="38"/>
      <c r="EN729" s="38"/>
      <c r="EO729" s="38"/>
      <c r="EP729" s="38"/>
      <c r="EQ729" s="38"/>
      <c r="ER729" s="38"/>
      <c r="ES729" s="38"/>
      <c r="ET729" s="38"/>
      <c r="EU729" s="38"/>
      <c r="EV729" s="38"/>
      <c r="EW729" s="38"/>
      <c r="EX729" s="38"/>
      <c r="EY729" s="38"/>
      <c r="EZ729" s="38"/>
      <c r="FA729" s="38"/>
      <c r="FB729" s="38"/>
      <c r="FC729" s="38"/>
      <c r="FD729" s="38"/>
      <c r="FE729" s="38"/>
      <c r="FF729" s="38"/>
      <c r="FG729" s="38"/>
      <c r="FH729" s="38"/>
      <c r="FI729" s="38"/>
      <c r="FJ729" s="38"/>
      <c r="FK729" s="38"/>
      <c r="FL729" s="38"/>
      <c r="FM729" s="38"/>
      <c r="FN729" s="38"/>
      <c r="FO729" s="38"/>
      <c r="FP729" s="38"/>
      <c r="FQ729" s="38"/>
      <c r="FR729" s="38"/>
      <c r="FS729" s="38"/>
      <c r="FT729" s="38"/>
      <c r="FU729" s="38"/>
      <c r="FV729" s="38"/>
      <c r="FW729" s="38"/>
      <c r="FX729" s="38"/>
      <c r="FY729" s="38"/>
      <c r="FZ729" s="38"/>
      <c r="GA729" s="38"/>
      <c r="GB729" s="38"/>
      <c r="GC729" s="38"/>
      <c r="GD729" s="38"/>
      <c r="GE729" s="38"/>
      <c r="GF729" s="38"/>
      <c r="GG729" s="38"/>
      <c r="GH729" s="38"/>
      <c r="GI729" s="38"/>
      <c r="GJ729" s="38"/>
      <c r="GK729" s="38"/>
      <c r="GL729" s="38"/>
      <c r="GM729" s="38"/>
      <c r="GN729" s="38"/>
      <c r="GO729" s="38"/>
      <c r="GP729" s="38"/>
      <c r="GQ729" s="38"/>
      <c r="GR729" s="38"/>
      <c r="GS729" s="38"/>
      <c r="GT729" s="38"/>
      <c r="GU729" s="38"/>
      <c r="GV729" s="38"/>
      <c r="GW729" s="38"/>
      <c r="GX729" s="38"/>
      <c r="GY729" s="38"/>
      <c r="GZ729" s="38"/>
      <c r="HA729" s="38"/>
      <c r="HB729" s="38"/>
      <c r="HC729" s="38"/>
      <c r="HD729" s="38"/>
      <c r="HE729" s="38"/>
      <c r="HF729" s="38"/>
      <c r="HG729" s="38"/>
      <c r="HH729" s="38"/>
      <c r="HI729" s="38"/>
      <c r="HJ729" s="38"/>
      <c r="HK729" s="38"/>
      <c r="HL729" s="38"/>
      <c r="HM729" s="38"/>
      <c r="HN729" s="38"/>
      <c r="HO729" s="38"/>
      <c r="HP729" s="38"/>
      <c r="HQ729" s="38"/>
      <c r="HR729" s="38"/>
      <c r="HS729" s="38"/>
      <c r="HT729" s="38"/>
      <c r="HU729" s="38"/>
      <c r="HV729" s="38"/>
      <c r="HW729" s="38"/>
      <c r="HX729" s="38"/>
      <c r="HY729" s="38"/>
      <c r="HZ729" s="38"/>
      <c r="IA729" s="38"/>
      <c r="IB729" s="38"/>
      <c r="IC729" s="38"/>
      <c r="ID729" s="38"/>
      <c r="IE729" s="38"/>
      <c r="IF729" s="38"/>
      <c r="IG729" s="38"/>
      <c r="IH729" s="38"/>
      <c r="II729" s="38"/>
      <c r="IJ729" s="38"/>
      <c r="IK729" s="38"/>
      <c r="IL729" s="38"/>
      <c r="IM729" s="38"/>
      <c r="IN729" s="38"/>
      <c r="IO729" s="38"/>
      <c r="IP729" s="38"/>
      <c r="IQ729" s="38"/>
      <c r="IR729" s="38"/>
      <c r="IS729" s="38"/>
      <c r="IT729" s="38"/>
      <c r="IU729" s="38"/>
      <c r="IV729" s="38"/>
      <c r="IW729" s="38"/>
      <c r="IX729" s="38"/>
    </row>
    <row r="730" spans="1:258" s="52" customFormat="1">
      <c r="A730" s="33" t="s">
        <v>123</v>
      </c>
      <c r="B730" s="38" t="s">
        <v>124</v>
      </c>
      <c r="C730" s="33" t="s">
        <v>14</v>
      </c>
      <c r="D730" s="34" t="s">
        <v>623</v>
      </c>
      <c r="E730" s="34" t="s">
        <v>624</v>
      </c>
      <c r="F730" s="33" t="s">
        <v>625</v>
      </c>
      <c r="G730" s="34" t="s">
        <v>626</v>
      </c>
      <c r="H730" s="34" t="s">
        <v>627</v>
      </c>
      <c r="I730" s="35">
        <v>150000</v>
      </c>
      <c r="J730" s="35">
        <v>18750</v>
      </c>
      <c r="K730" s="92">
        <v>131250</v>
      </c>
      <c r="L730" s="35"/>
      <c r="M730" s="36"/>
      <c r="N730" s="36"/>
      <c r="O730" s="36"/>
      <c r="P730" s="36"/>
      <c r="Q730" s="38"/>
      <c r="R730" s="36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  <c r="BV730" s="38"/>
      <c r="BW730" s="38"/>
      <c r="BX730" s="38"/>
      <c r="BY730" s="38"/>
      <c r="BZ730" s="38"/>
      <c r="CA730" s="38"/>
      <c r="CB730" s="38"/>
      <c r="CC730" s="38"/>
      <c r="CD730" s="38"/>
      <c r="CE730" s="38"/>
      <c r="CF730" s="38"/>
      <c r="CG730" s="38"/>
      <c r="CH730" s="38"/>
      <c r="CI730" s="38"/>
      <c r="CJ730" s="38"/>
      <c r="CK730" s="38"/>
      <c r="CL730" s="38"/>
      <c r="CM730" s="38"/>
      <c r="CN730" s="38"/>
      <c r="CO730" s="38"/>
      <c r="CP730" s="38"/>
      <c r="CQ730" s="38"/>
      <c r="CR730" s="38"/>
      <c r="CS730" s="38"/>
      <c r="CT730" s="38"/>
      <c r="CU730" s="38"/>
      <c r="CV730" s="38"/>
      <c r="CW730" s="38"/>
      <c r="CX730" s="38"/>
      <c r="CY730" s="38"/>
      <c r="CZ730" s="38"/>
      <c r="DA730" s="38"/>
      <c r="DB730" s="38"/>
      <c r="DC730" s="38"/>
      <c r="DD730" s="38"/>
      <c r="DE730" s="38"/>
      <c r="DF730" s="38"/>
      <c r="DG730" s="38"/>
      <c r="DH730" s="38"/>
      <c r="DI730" s="38"/>
      <c r="DJ730" s="38"/>
      <c r="DK730" s="38"/>
      <c r="DL730" s="38"/>
      <c r="DM730" s="38"/>
      <c r="DN730" s="38"/>
      <c r="DO730" s="38"/>
      <c r="DP730" s="38"/>
      <c r="DQ730" s="38"/>
      <c r="DR730" s="38"/>
      <c r="DS730" s="38"/>
      <c r="DT730" s="38"/>
      <c r="DU730" s="38"/>
      <c r="DV730" s="38"/>
      <c r="DW730" s="38"/>
      <c r="DX730" s="38"/>
      <c r="DY730" s="38"/>
      <c r="DZ730" s="38"/>
      <c r="EA730" s="38"/>
      <c r="EB730" s="38"/>
      <c r="EC730" s="38"/>
      <c r="ED730" s="38"/>
      <c r="EE730" s="38"/>
      <c r="EF730" s="38"/>
      <c r="EG730" s="38"/>
      <c r="EH730" s="38"/>
      <c r="EI730" s="38"/>
      <c r="EJ730" s="38"/>
      <c r="EK730" s="38"/>
      <c r="EL730" s="38"/>
      <c r="EM730" s="38"/>
      <c r="EN730" s="38"/>
      <c r="EO730" s="38"/>
      <c r="EP730" s="38"/>
      <c r="EQ730" s="38"/>
      <c r="ER730" s="38"/>
      <c r="ES730" s="38"/>
      <c r="ET730" s="38"/>
      <c r="EU730" s="38"/>
      <c r="EV730" s="38"/>
      <c r="EW730" s="38"/>
      <c r="EX730" s="38"/>
      <c r="EY730" s="38"/>
      <c r="EZ730" s="38"/>
      <c r="FA730" s="38"/>
      <c r="FB730" s="38"/>
      <c r="FC730" s="38"/>
      <c r="FD730" s="38"/>
      <c r="FE730" s="38"/>
      <c r="FF730" s="38"/>
      <c r="FG730" s="38"/>
      <c r="FH730" s="38"/>
      <c r="FI730" s="38"/>
      <c r="FJ730" s="38"/>
      <c r="FK730" s="38"/>
      <c r="FL730" s="38"/>
      <c r="FM730" s="38"/>
      <c r="FN730" s="38"/>
      <c r="FO730" s="38"/>
      <c r="FP730" s="38"/>
      <c r="FQ730" s="38"/>
      <c r="FR730" s="38"/>
      <c r="FS730" s="38"/>
      <c r="FT730" s="38"/>
      <c r="FU730" s="38"/>
      <c r="FV730" s="38"/>
      <c r="FW730" s="38"/>
      <c r="FX730" s="38"/>
      <c r="FY730" s="38"/>
      <c r="FZ730" s="38"/>
      <c r="GA730" s="38"/>
      <c r="GB730" s="38"/>
      <c r="GC730" s="38"/>
      <c r="GD730" s="38"/>
      <c r="GE730" s="38"/>
      <c r="GF730" s="38"/>
      <c r="GG730" s="38"/>
      <c r="GH730" s="38"/>
      <c r="GI730" s="38"/>
      <c r="GJ730" s="38"/>
      <c r="GK730" s="38"/>
      <c r="GL730" s="38"/>
      <c r="GM730" s="38"/>
      <c r="GN730" s="38"/>
      <c r="GO730" s="38"/>
      <c r="GP730" s="38"/>
      <c r="GQ730" s="38"/>
      <c r="GR730" s="38"/>
      <c r="GS730" s="38"/>
      <c r="GT730" s="38"/>
      <c r="GU730" s="38"/>
      <c r="GV730" s="38"/>
      <c r="GW730" s="38"/>
      <c r="GX730" s="38"/>
      <c r="GY730" s="38"/>
      <c r="GZ730" s="38"/>
      <c r="HA730" s="38"/>
      <c r="HB730" s="38"/>
      <c r="HC730" s="38"/>
      <c r="HD730" s="38"/>
      <c r="HE730" s="38"/>
      <c r="HF730" s="38"/>
      <c r="HG730" s="38"/>
      <c r="HH730" s="38"/>
      <c r="HI730" s="38"/>
      <c r="HJ730" s="38"/>
      <c r="HK730" s="38"/>
      <c r="HL730" s="38"/>
      <c r="HM730" s="38"/>
      <c r="HN730" s="38"/>
      <c r="HO730" s="38"/>
      <c r="HP730" s="38"/>
      <c r="HQ730" s="38"/>
      <c r="HR730" s="38"/>
      <c r="HS730" s="38"/>
      <c r="HT730" s="38"/>
      <c r="HU730" s="38"/>
      <c r="HV730" s="38"/>
      <c r="HW730" s="38"/>
      <c r="HX730" s="38"/>
      <c r="HY730" s="38"/>
      <c r="HZ730" s="38"/>
      <c r="IA730" s="38"/>
      <c r="IB730" s="38"/>
      <c r="IC730" s="38"/>
      <c r="ID730" s="38"/>
      <c r="IE730" s="38"/>
      <c r="IF730" s="38"/>
      <c r="IG730" s="38"/>
      <c r="IH730" s="38"/>
      <c r="II730" s="38"/>
      <c r="IJ730" s="38"/>
      <c r="IK730" s="38"/>
      <c r="IL730" s="38"/>
      <c r="IM730" s="38"/>
      <c r="IN730" s="38"/>
      <c r="IO730" s="38"/>
      <c r="IP730" s="38"/>
      <c r="IQ730" s="38"/>
      <c r="IR730" s="38"/>
      <c r="IS730" s="38"/>
      <c r="IT730" s="38"/>
      <c r="IU730" s="38"/>
      <c r="IV730" s="38"/>
      <c r="IW730" s="38"/>
      <c r="IX730" s="38"/>
    </row>
    <row r="731" spans="1:258" s="38" customFormat="1">
      <c r="A731" s="38" t="s">
        <v>123</v>
      </c>
      <c r="B731" s="38" t="s">
        <v>124</v>
      </c>
      <c r="C731" s="51" t="s">
        <v>2827</v>
      </c>
      <c r="D731" s="38" t="s">
        <v>3405</v>
      </c>
      <c r="E731" s="38" t="s">
        <v>3406</v>
      </c>
      <c r="F731" s="38" t="s">
        <v>2169</v>
      </c>
      <c r="G731" s="38" t="s">
        <v>2174</v>
      </c>
      <c r="H731" s="38" t="s">
        <v>3407</v>
      </c>
      <c r="I731" s="4">
        <v>139791.59999999998</v>
      </c>
      <c r="J731" s="4">
        <v>27958.319999999996</v>
      </c>
      <c r="K731" s="99">
        <v>111833.27999999998</v>
      </c>
      <c r="L731" s="4"/>
      <c r="M731" s="4"/>
      <c r="N731" s="4"/>
      <c r="O731" s="4"/>
      <c r="P731" s="4"/>
      <c r="Q731" s="4"/>
      <c r="R731" s="4"/>
    </row>
    <row r="732" spans="1:258" s="38" customFormat="1">
      <c r="A732" s="38" t="s">
        <v>123</v>
      </c>
      <c r="B732" s="38" t="s">
        <v>124</v>
      </c>
      <c r="C732" s="51" t="s">
        <v>3408</v>
      </c>
      <c r="D732" s="38" t="s">
        <v>3409</v>
      </c>
      <c r="E732" s="38" t="s">
        <v>3410</v>
      </c>
      <c r="F732" s="38" t="s">
        <v>1626</v>
      </c>
      <c r="G732" s="38" t="s">
        <v>1627</v>
      </c>
      <c r="H732" s="38" t="s">
        <v>3411</v>
      </c>
      <c r="I732" s="4">
        <v>50000</v>
      </c>
      <c r="J732" s="4">
        <v>12500</v>
      </c>
      <c r="K732" s="99">
        <v>37500</v>
      </c>
      <c r="L732" s="4"/>
      <c r="M732" s="4"/>
      <c r="N732" s="4"/>
      <c r="O732" s="4"/>
      <c r="P732" s="4"/>
      <c r="Q732" s="4"/>
      <c r="R732" s="4"/>
    </row>
    <row r="733" spans="1:258" s="38" customFormat="1">
      <c r="A733" s="38" t="s">
        <v>123</v>
      </c>
      <c r="B733" s="38" t="s">
        <v>124</v>
      </c>
      <c r="C733" s="51" t="s">
        <v>14</v>
      </c>
      <c r="D733" s="38" t="s">
        <v>3412</v>
      </c>
      <c r="E733" s="38" t="s">
        <v>3413</v>
      </c>
      <c r="F733" s="38" t="s">
        <v>397</v>
      </c>
      <c r="G733" s="38" t="s">
        <v>3414</v>
      </c>
      <c r="H733" s="38" t="s">
        <v>3415</v>
      </c>
      <c r="I733" s="4">
        <v>207375</v>
      </c>
      <c r="J733" s="4">
        <v>46020.21</v>
      </c>
      <c r="K733" s="99">
        <v>161354.79</v>
      </c>
      <c r="L733" s="4"/>
      <c r="M733" s="4"/>
      <c r="N733" s="4"/>
      <c r="O733" s="4"/>
      <c r="P733" s="4"/>
      <c r="Q733" s="4"/>
      <c r="R733" s="4"/>
    </row>
    <row r="734" spans="1:258" s="38" customFormat="1">
      <c r="A734" s="3" t="s">
        <v>123</v>
      </c>
      <c r="B734" s="3" t="s">
        <v>124</v>
      </c>
      <c r="C734" s="5" t="s">
        <v>2082</v>
      </c>
      <c r="D734" s="3" t="s">
        <v>2083</v>
      </c>
      <c r="E734" s="3" t="s">
        <v>2084</v>
      </c>
      <c r="F734" s="3" t="s">
        <v>2085</v>
      </c>
      <c r="G734" s="3" t="s">
        <v>2086</v>
      </c>
      <c r="H734" s="3" t="s">
        <v>2087</v>
      </c>
      <c r="I734" s="2">
        <v>29150</v>
      </c>
      <c r="J734" s="2">
        <v>5753.12</v>
      </c>
      <c r="K734" s="93">
        <v>23396.880000000001</v>
      </c>
      <c r="L734" s="2"/>
      <c r="M734" s="2"/>
      <c r="N734" s="2"/>
      <c r="O734" s="2"/>
      <c r="P734" s="2"/>
      <c r="Q734" s="2"/>
      <c r="R734" s="2"/>
    </row>
    <row r="735" spans="1:258" s="38" customFormat="1">
      <c r="A735" s="3" t="s">
        <v>123</v>
      </c>
      <c r="B735" s="3" t="s">
        <v>124</v>
      </c>
      <c r="C735" s="5" t="s">
        <v>2078</v>
      </c>
      <c r="D735" s="3" t="s">
        <v>2079</v>
      </c>
      <c r="E735" s="3" t="s">
        <v>2080</v>
      </c>
      <c r="F735" s="3" t="s">
        <v>1407</v>
      </c>
      <c r="G735" s="3" t="s">
        <v>1408</v>
      </c>
      <c r="H735" s="3" t="s">
        <v>2081</v>
      </c>
      <c r="I735" s="2">
        <v>33960.258823529417</v>
      </c>
      <c r="J735" s="2">
        <v>5094.0388235294122</v>
      </c>
      <c r="K735" s="93">
        <v>28866.220000000005</v>
      </c>
      <c r="L735" s="2"/>
      <c r="M735" s="2"/>
      <c r="N735" s="2"/>
      <c r="O735" s="2"/>
      <c r="P735" s="2"/>
      <c r="Q735" s="2"/>
      <c r="R735" s="2"/>
    </row>
    <row r="736" spans="1:258" s="38" customFormat="1">
      <c r="A736" s="3" t="s">
        <v>123</v>
      </c>
      <c r="B736" s="3" t="s">
        <v>124</v>
      </c>
      <c r="C736" s="5" t="s">
        <v>2078</v>
      </c>
      <c r="D736" s="3" t="s">
        <v>2088</v>
      </c>
      <c r="E736" s="3" t="s">
        <v>2089</v>
      </c>
      <c r="F736" s="3" t="s">
        <v>1407</v>
      </c>
      <c r="G736" s="3" t="s">
        <v>1408</v>
      </c>
      <c r="H736" s="3" t="s">
        <v>2090</v>
      </c>
      <c r="I736" s="2">
        <v>36000</v>
      </c>
      <c r="J736" s="2">
        <v>7724.41</v>
      </c>
      <c r="K736" s="93">
        <v>28275.59</v>
      </c>
      <c r="L736" s="2"/>
      <c r="M736" s="2"/>
      <c r="N736" s="2"/>
      <c r="O736" s="2"/>
      <c r="P736" s="2"/>
      <c r="Q736" s="2"/>
      <c r="R736" s="2"/>
    </row>
    <row r="737" spans="1:29" s="38" customFormat="1">
      <c r="A737" s="3" t="s">
        <v>123</v>
      </c>
      <c r="B737" s="3" t="s">
        <v>124</v>
      </c>
      <c r="C737" s="5" t="s">
        <v>2078</v>
      </c>
      <c r="D737" s="3" t="s">
        <v>2094</v>
      </c>
      <c r="E737" s="3" t="s">
        <v>2095</v>
      </c>
      <c r="F737" s="3" t="s">
        <v>1407</v>
      </c>
      <c r="G737" s="3" t="s">
        <v>1408</v>
      </c>
      <c r="H737" s="3" t="s">
        <v>2096</v>
      </c>
      <c r="I737" s="2">
        <v>50000</v>
      </c>
      <c r="J737" s="2">
        <v>10161.36</v>
      </c>
      <c r="K737" s="93">
        <v>39838.639999999999</v>
      </c>
      <c r="L737" s="2"/>
      <c r="M737" s="2"/>
      <c r="N737" s="2"/>
      <c r="O737" s="2"/>
      <c r="P737" s="2"/>
      <c r="Q737" s="2"/>
      <c r="R737" s="2"/>
    </row>
    <row r="738" spans="1:29" s="38" customFormat="1">
      <c r="A738" s="3" t="s">
        <v>123</v>
      </c>
      <c r="B738" s="3" t="s">
        <v>124</v>
      </c>
      <c r="C738" s="5" t="s">
        <v>14</v>
      </c>
      <c r="D738" s="3" t="s">
        <v>2091</v>
      </c>
      <c r="E738" s="3" t="s">
        <v>2092</v>
      </c>
      <c r="F738" s="3" t="s">
        <v>95</v>
      </c>
      <c r="G738" s="3" t="s">
        <v>83</v>
      </c>
      <c r="H738" s="3" t="s">
        <v>2093</v>
      </c>
      <c r="I738" s="2">
        <v>31711.25</v>
      </c>
      <c r="J738" s="2">
        <v>4756.6899999999996</v>
      </c>
      <c r="K738" s="93">
        <v>26954.560000000001</v>
      </c>
      <c r="L738" s="2"/>
      <c r="M738" s="2"/>
      <c r="N738" s="2"/>
      <c r="O738" s="2"/>
      <c r="P738" s="2"/>
      <c r="Q738" s="2"/>
      <c r="R738" s="2"/>
    </row>
    <row r="739" spans="1:29" s="38" customFormat="1">
      <c r="A739" s="3" t="s">
        <v>1367</v>
      </c>
      <c r="B739" s="3" t="s">
        <v>1368</v>
      </c>
      <c r="C739" s="5" t="s">
        <v>1369</v>
      </c>
      <c r="D739" s="3" t="s">
        <v>1370</v>
      </c>
      <c r="E739" s="3" t="s">
        <v>1371</v>
      </c>
      <c r="F739" s="3" t="s">
        <v>1372</v>
      </c>
      <c r="G739" s="3" t="s">
        <v>1373</v>
      </c>
      <c r="H739" s="3" t="s">
        <v>1374</v>
      </c>
      <c r="I739" s="2">
        <f>277380/0.8</f>
        <v>346725</v>
      </c>
      <c r="J739" s="2">
        <f>I739*0.2</f>
        <v>69345</v>
      </c>
      <c r="K739" s="93">
        <f>I739-J739</f>
        <v>277380</v>
      </c>
      <c r="L739" s="2"/>
      <c r="M739" s="2"/>
      <c r="N739" s="2"/>
      <c r="O739" s="2"/>
      <c r="P739" s="2"/>
      <c r="Q739" s="2"/>
      <c r="R739" s="2"/>
      <c r="S739" s="2"/>
      <c r="T739" s="3"/>
    </row>
    <row r="740" spans="1:29" s="38" customFormat="1">
      <c r="A740" s="3" t="s">
        <v>1367</v>
      </c>
      <c r="B740" s="3" t="s">
        <v>1368</v>
      </c>
      <c r="C740" s="5" t="s">
        <v>1369</v>
      </c>
      <c r="D740" s="3" t="s">
        <v>1375</v>
      </c>
      <c r="E740" s="3" t="s">
        <v>1376</v>
      </c>
      <c r="F740" s="3" t="s">
        <v>1377</v>
      </c>
      <c r="G740" s="3" t="s">
        <v>1378</v>
      </c>
      <c r="H740" s="3" t="s">
        <v>1379</v>
      </c>
      <c r="I740" s="2">
        <f>[3]Sheet1!$C$407/0.8</f>
        <v>82090.162500000006</v>
      </c>
      <c r="J740" s="2">
        <f>I740*0.2</f>
        <v>16418.032500000001</v>
      </c>
      <c r="K740" s="93">
        <f>I740-J740</f>
        <v>65672.13</v>
      </c>
      <c r="L740" s="2"/>
      <c r="M740" s="2"/>
      <c r="N740" s="2"/>
      <c r="O740" s="2"/>
      <c r="P740" s="2"/>
      <c r="Q740" s="2"/>
      <c r="R740" s="2"/>
      <c r="S740" s="2"/>
      <c r="T740" s="3"/>
    </row>
    <row r="741" spans="1:29" s="38" customFormat="1">
      <c r="A741" s="3" t="s">
        <v>1367</v>
      </c>
      <c r="B741" s="3" t="s">
        <v>1368</v>
      </c>
      <c r="C741" s="5" t="s">
        <v>1380</v>
      </c>
      <c r="D741" s="3" t="s">
        <v>1381</v>
      </c>
      <c r="E741" s="3" t="s">
        <v>1382</v>
      </c>
      <c r="F741" s="3" t="s">
        <v>1383</v>
      </c>
      <c r="G741" s="3" t="s">
        <v>1384</v>
      </c>
      <c r="H741" s="3" t="s">
        <v>1385</v>
      </c>
      <c r="I741" s="2">
        <f>176000/0.8</f>
        <v>220000</v>
      </c>
      <c r="J741" s="2">
        <f>I741*0.2</f>
        <v>44000</v>
      </c>
      <c r="K741" s="93">
        <f>I741-J741</f>
        <v>176000</v>
      </c>
      <c r="L741" s="2"/>
      <c r="M741" s="2"/>
      <c r="N741" s="2"/>
      <c r="O741" s="2"/>
      <c r="P741" s="2"/>
      <c r="Q741" s="2"/>
      <c r="R741" s="2"/>
      <c r="S741" s="2"/>
      <c r="T741" s="3"/>
    </row>
    <row r="742" spans="1:29" s="38" customFormat="1">
      <c r="A742" s="10" t="s">
        <v>348</v>
      </c>
      <c r="B742" s="12" t="s">
        <v>349</v>
      </c>
      <c r="C742" s="16" t="s">
        <v>901</v>
      </c>
      <c r="D742" s="12" t="s">
        <v>902</v>
      </c>
      <c r="E742" s="12" t="s">
        <v>903</v>
      </c>
      <c r="F742" s="16" t="s">
        <v>411</v>
      </c>
      <c r="G742" s="16" t="s">
        <v>395</v>
      </c>
      <c r="H742" s="12" t="s">
        <v>904</v>
      </c>
      <c r="I742" s="1">
        <v>269924.28000000003</v>
      </c>
      <c r="J742" s="1">
        <v>53984.856000000007</v>
      </c>
      <c r="K742" s="97">
        <v>215939.42400000003</v>
      </c>
      <c r="L742" s="1"/>
      <c r="M742" s="1"/>
      <c r="N742" s="1"/>
      <c r="O742" s="1"/>
      <c r="P742" s="1"/>
      <c r="Q742" s="1"/>
      <c r="R742" s="1"/>
    </row>
    <row r="743" spans="1:29" s="38" customFormat="1">
      <c r="A743" s="10" t="s">
        <v>348</v>
      </c>
      <c r="B743" s="12" t="s">
        <v>349</v>
      </c>
      <c r="C743" s="16" t="s">
        <v>901</v>
      </c>
      <c r="D743" s="12" t="s">
        <v>905</v>
      </c>
      <c r="E743" s="22" t="s">
        <v>906</v>
      </c>
      <c r="F743" s="16" t="s">
        <v>411</v>
      </c>
      <c r="G743" s="16" t="s">
        <v>395</v>
      </c>
      <c r="H743" s="22" t="s">
        <v>907</v>
      </c>
      <c r="I743" s="1">
        <v>44635.074999999997</v>
      </c>
      <c r="J743" s="1">
        <v>8927.0149999999994</v>
      </c>
      <c r="K743" s="96">
        <v>35708.06</v>
      </c>
      <c r="L743" s="1"/>
      <c r="M743" s="1"/>
      <c r="N743" s="1"/>
      <c r="O743" s="1"/>
      <c r="P743" s="1"/>
      <c r="Q743" s="1"/>
      <c r="R743" s="1"/>
    </row>
    <row r="744" spans="1:29" s="38" customFormat="1">
      <c r="A744" s="38" t="s">
        <v>348</v>
      </c>
      <c r="B744" s="38" t="s">
        <v>349</v>
      </c>
      <c r="C744" s="51" t="s">
        <v>2540</v>
      </c>
      <c r="D744" s="38" t="s">
        <v>2854</v>
      </c>
      <c r="E744" s="38" t="s">
        <v>2855</v>
      </c>
      <c r="F744" s="38" t="s">
        <v>2258</v>
      </c>
      <c r="G744" s="38" t="s">
        <v>13</v>
      </c>
      <c r="H744" s="38" t="s">
        <v>2856</v>
      </c>
      <c r="I744" s="4">
        <v>2265036.75</v>
      </c>
      <c r="J744" s="4">
        <v>453007.35</v>
      </c>
      <c r="K744" s="99">
        <v>1812029.4</v>
      </c>
      <c r="L744" s="4"/>
      <c r="M744" s="4"/>
      <c r="N744" s="4"/>
      <c r="O744" s="4"/>
      <c r="P744" s="4"/>
      <c r="Q744" s="4"/>
      <c r="R744" s="4"/>
    </row>
    <row r="745" spans="1:29" s="38" customFormat="1">
      <c r="A745" s="38" t="s">
        <v>348</v>
      </c>
      <c r="B745" s="38" t="s">
        <v>349</v>
      </c>
      <c r="C745" s="51" t="s">
        <v>14</v>
      </c>
      <c r="D745" s="38" t="s">
        <v>2857</v>
      </c>
      <c r="E745" s="38" t="s">
        <v>2858</v>
      </c>
      <c r="F745" s="38" t="s">
        <v>10</v>
      </c>
      <c r="G745" s="38" t="s">
        <v>12</v>
      </c>
      <c r="H745" s="38" t="s">
        <v>2856</v>
      </c>
      <c r="I745" s="4">
        <v>235294.12</v>
      </c>
      <c r="J745" s="4">
        <v>35294.117999999995</v>
      </c>
      <c r="K745" s="99">
        <v>200000.00200000001</v>
      </c>
      <c r="L745" s="4"/>
      <c r="M745" s="4"/>
      <c r="N745" s="4"/>
      <c r="O745" s="4"/>
      <c r="P745" s="4"/>
      <c r="Q745" s="4"/>
      <c r="R745" s="4"/>
    </row>
    <row r="746" spans="1:29" s="38" customFormat="1">
      <c r="A746" s="38" t="s">
        <v>348</v>
      </c>
      <c r="B746" s="38" t="s">
        <v>349</v>
      </c>
      <c r="C746" s="51" t="s">
        <v>12</v>
      </c>
      <c r="D746" s="38" t="s">
        <v>2859</v>
      </c>
      <c r="E746" s="38" t="s">
        <v>2860</v>
      </c>
      <c r="F746" s="38" t="s">
        <v>24</v>
      </c>
      <c r="G746" s="38" t="s">
        <v>1274</v>
      </c>
      <c r="H746" s="38" t="s">
        <v>2861</v>
      </c>
      <c r="I746" s="4">
        <v>375000</v>
      </c>
      <c r="J746" s="4">
        <v>75000</v>
      </c>
      <c r="K746" s="99">
        <v>300000</v>
      </c>
      <c r="L746" s="4"/>
      <c r="M746" s="4"/>
      <c r="N746" s="4"/>
      <c r="O746" s="4"/>
      <c r="P746" s="4"/>
      <c r="Q746" s="4"/>
      <c r="R746" s="4"/>
    </row>
    <row r="747" spans="1:29" s="38" customFormat="1">
      <c r="A747" s="12" t="s">
        <v>244</v>
      </c>
      <c r="B747" s="12" t="s">
        <v>245</v>
      </c>
      <c r="C747" s="22" t="s">
        <v>246</v>
      </c>
      <c r="D747" s="11" t="s">
        <v>833</v>
      </c>
      <c r="E747" s="11" t="s">
        <v>834</v>
      </c>
      <c r="F747" s="22" t="s">
        <v>7</v>
      </c>
      <c r="G747" s="22" t="s">
        <v>9</v>
      </c>
      <c r="H747" s="11" t="s">
        <v>835</v>
      </c>
      <c r="I747" s="18">
        <v>106938.26</v>
      </c>
      <c r="J747" s="18">
        <v>21387.652000000002</v>
      </c>
      <c r="K747" s="96">
        <v>85550.607999999993</v>
      </c>
      <c r="L747" s="49"/>
      <c r="M747" s="65"/>
      <c r="N747" s="49"/>
      <c r="O747" s="1"/>
      <c r="P747" s="49"/>
      <c r="Q747" s="1"/>
      <c r="R747" s="1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spans="1:29" s="38" customFormat="1">
      <c r="A748" s="3" t="s">
        <v>244</v>
      </c>
      <c r="B748" s="3" t="s">
        <v>245</v>
      </c>
      <c r="C748" s="5" t="s">
        <v>13</v>
      </c>
      <c r="D748" s="3" t="s">
        <v>1970</v>
      </c>
      <c r="E748" s="3" t="s">
        <v>1971</v>
      </c>
      <c r="F748" s="3" t="s">
        <v>188</v>
      </c>
      <c r="G748" s="3" t="s">
        <v>118</v>
      </c>
      <c r="H748" s="3" t="s">
        <v>1972</v>
      </c>
      <c r="I748" s="2">
        <v>607031.25</v>
      </c>
      <c r="J748" s="2">
        <v>121406.25</v>
      </c>
      <c r="K748" s="93">
        <v>485625</v>
      </c>
      <c r="L748" s="2"/>
      <c r="M748" s="2"/>
      <c r="N748" s="2"/>
      <c r="O748" s="2"/>
      <c r="P748" s="2"/>
      <c r="Q748" s="2"/>
      <c r="R748" s="2"/>
    </row>
    <row r="749" spans="1:29" s="38" customFormat="1">
      <c r="A749" s="3" t="s">
        <v>244</v>
      </c>
      <c r="B749" s="3" t="s">
        <v>245</v>
      </c>
      <c r="C749" s="5" t="s">
        <v>13</v>
      </c>
      <c r="D749" s="3" t="s">
        <v>1973</v>
      </c>
      <c r="E749" s="3" t="s">
        <v>1974</v>
      </c>
      <c r="F749" s="3" t="s">
        <v>188</v>
      </c>
      <c r="G749" s="3" t="s">
        <v>118</v>
      </c>
      <c r="H749" s="3" t="s">
        <v>1972</v>
      </c>
      <c r="I749" s="2">
        <v>1166062.5</v>
      </c>
      <c r="J749" s="2">
        <v>233212.5</v>
      </c>
      <c r="K749" s="93">
        <v>932850</v>
      </c>
      <c r="L749" s="2"/>
      <c r="M749" s="2"/>
      <c r="N749" s="2"/>
      <c r="O749" s="2"/>
      <c r="P749" s="2"/>
      <c r="Q749" s="2"/>
      <c r="R749" s="2"/>
    </row>
    <row r="750" spans="1:29" s="38" customFormat="1">
      <c r="A750" s="3" t="s">
        <v>244</v>
      </c>
      <c r="B750" s="3" t="s">
        <v>245</v>
      </c>
      <c r="C750" s="5" t="s">
        <v>13</v>
      </c>
      <c r="D750" s="3" t="s">
        <v>1975</v>
      </c>
      <c r="E750" s="3" t="s">
        <v>1976</v>
      </c>
      <c r="F750" s="3" t="s">
        <v>188</v>
      </c>
      <c r="G750" s="3" t="s">
        <v>118</v>
      </c>
      <c r="H750" s="3" t="s">
        <v>1972</v>
      </c>
      <c r="I750" s="2">
        <v>183218.75</v>
      </c>
      <c r="J750" s="2">
        <v>36643.75</v>
      </c>
      <c r="K750" s="93">
        <v>146575</v>
      </c>
      <c r="L750" s="2"/>
      <c r="M750" s="2"/>
      <c r="N750" s="2"/>
      <c r="O750" s="2"/>
      <c r="P750" s="2"/>
      <c r="Q750" s="2"/>
      <c r="R750" s="2"/>
    </row>
    <row r="751" spans="1:29" s="38" customFormat="1">
      <c r="A751" s="12" t="s">
        <v>78</v>
      </c>
      <c r="B751" s="12" t="s">
        <v>79</v>
      </c>
      <c r="C751" s="47">
        <v>40178</v>
      </c>
      <c r="D751" s="11" t="s">
        <v>836</v>
      </c>
      <c r="E751" s="11" t="s">
        <v>837</v>
      </c>
      <c r="F751" s="47">
        <v>39960</v>
      </c>
      <c r="G751" s="47">
        <v>40209</v>
      </c>
      <c r="H751" s="11" t="s">
        <v>838</v>
      </c>
      <c r="I751" s="1">
        <v>48593.055714285714</v>
      </c>
      <c r="J751" s="18">
        <v>6074.1319642857143</v>
      </c>
      <c r="K751" s="96">
        <v>42518.923750000002</v>
      </c>
      <c r="L751" s="49"/>
      <c r="M751" s="65"/>
      <c r="N751" s="65"/>
      <c r="O751" s="1"/>
      <c r="P751" s="1"/>
      <c r="Q751" s="1"/>
      <c r="R751" s="65"/>
      <c r="S751" s="49"/>
      <c r="T751" s="49"/>
    </row>
    <row r="752" spans="1:29" s="38" customFormat="1">
      <c r="A752" s="12" t="s">
        <v>78</v>
      </c>
      <c r="B752" s="12" t="s">
        <v>79</v>
      </c>
      <c r="C752" s="110">
        <v>40359</v>
      </c>
      <c r="D752" s="17" t="s">
        <v>839</v>
      </c>
      <c r="E752" s="17" t="s">
        <v>840</v>
      </c>
      <c r="F752" s="60">
        <v>40210</v>
      </c>
      <c r="G752" s="60">
        <v>40574</v>
      </c>
      <c r="H752" s="17" t="s">
        <v>838</v>
      </c>
      <c r="I752" s="61">
        <v>77645.622857142851</v>
      </c>
      <c r="J752" s="61">
        <v>9705.7028571428564</v>
      </c>
      <c r="K752" s="96">
        <v>67939.92</v>
      </c>
      <c r="L752" s="1"/>
      <c r="N752" s="65"/>
      <c r="O752" s="1"/>
      <c r="P752" s="1"/>
      <c r="Q752" s="65"/>
      <c r="R752" s="1"/>
    </row>
    <row r="753" spans="1:257" s="38" customFormat="1">
      <c r="A753" s="12" t="s">
        <v>78</v>
      </c>
      <c r="B753" s="12" t="s">
        <v>79</v>
      </c>
      <c r="C753" s="16" t="s">
        <v>12</v>
      </c>
      <c r="D753" s="12" t="s">
        <v>841</v>
      </c>
      <c r="E753" s="12" t="s">
        <v>842</v>
      </c>
      <c r="F753" s="16" t="s">
        <v>24</v>
      </c>
      <c r="G753" s="16" t="s">
        <v>13</v>
      </c>
      <c r="H753" s="12" t="s">
        <v>843</v>
      </c>
      <c r="I753" s="1">
        <v>324253.14</v>
      </c>
      <c r="J753" s="1">
        <v>40531.64</v>
      </c>
      <c r="K753" s="96">
        <v>283721.5</v>
      </c>
      <c r="L753" s="1"/>
      <c r="M753" s="1"/>
      <c r="N753" s="65"/>
      <c r="O753" s="1"/>
      <c r="P753" s="1"/>
      <c r="Q753" s="1"/>
      <c r="R753" s="1"/>
    </row>
    <row r="754" spans="1:257" s="38" customFormat="1">
      <c r="A754" s="12" t="s">
        <v>78</v>
      </c>
      <c r="B754" s="12" t="s">
        <v>79</v>
      </c>
      <c r="C754" s="16" t="s">
        <v>13</v>
      </c>
      <c r="D754" s="12" t="s">
        <v>844</v>
      </c>
      <c r="E754" s="12" t="s">
        <v>842</v>
      </c>
      <c r="F754" s="16" t="s">
        <v>845</v>
      </c>
      <c r="G754" s="16" t="s">
        <v>13</v>
      </c>
      <c r="H754" s="12" t="s">
        <v>843</v>
      </c>
      <c r="I754" s="1">
        <v>33293.919999999998</v>
      </c>
      <c r="J754" s="1">
        <v>4161.74</v>
      </c>
      <c r="K754" s="96">
        <v>29132.18</v>
      </c>
      <c r="L754" s="1"/>
      <c r="M754" s="1"/>
      <c r="N754" s="65"/>
      <c r="O754" s="1"/>
      <c r="P754" s="1"/>
      <c r="Q754" s="1"/>
      <c r="R754" s="1"/>
      <c r="U754" s="49"/>
      <c r="V754" s="49"/>
      <c r="W754" s="49"/>
      <c r="X754" s="49"/>
      <c r="Y754" s="49"/>
      <c r="Z754" s="49"/>
      <c r="AA754" s="49"/>
      <c r="AB754" s="49"/>
      <c r="AC754" s="49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  <c r="BA754" s="34"/>
      <c r="BB754" s="34"/>
      <c r="BC754" s="34"/>
      <c r="BD754" s="34"/>
      <c r="BE754" s="34"/>
      <c r="BF754" s="34"/>
      <c r="BG754" s="34"/>
      <c r="BH754" s="34"/>
      <c r="BI754" s="34"/>
      <c r="BJ754" s="34"/>
      <c r="BK754" s="34"/>
      <c r="BL754" s="34"/>
      <c r="BM754" s="34"/>
      <c r="BN754" s="34"/>
      <c r="BO754" s="34"/>
      <c r="BP754" s="34"/>
      <c r="BQ754" s="34"/>
      <c r="BR754" s="34"/>
      <c r="BS754" s="34"/>
      <c r="BT754" s="34"/>
      <c r="BU754" s="34"/>
      <c r="BV754" s="34"/>
      <c r="BW754" s="34"/>
      <c r="BX754" s="34"/>
      <c r="BY754" s="34"/>
      <c r="BZ754" s="34"/>
      <c r="CA754" s="34"/>
      <c r="CB754" s="34"/>
      <c r="CC754" s="34"/>
      <c r="CD754" s="34"/>
      <c r="CE754" s="34"/>
      <c r="CF754" s="34"/>
      <c r="CG754" s="34"/>
      <c r="CH754" s="34"/>
      <c r="CI754" s="34"/>
      <c r="CJ754" s="34"/>
      <c r="CK754" s="34"/>
      <c r="CL754" s="34"/>
      <c r="CM754" s="34"/>
      <c r="CN754" s="34"/>
      <c r="CO754" s="34"/>
      <c r="CP754" s="34"/>
      <c r="CQ754" s="34"/>
      <c r="CR754" s="34"/>
      <c r="CS754" s="34"/>
      <c r="CT754" s="34"/>
      <c r="CU754" s="34"/>
      <c r="CV754" s="34"/>
      <c r="CW754" s="34"/>
      <c r="CX754" s="34"/>
      <c r="CY754" s="34"/>
      <c r="CZ754" s="34"/>
      <c r="DA754" s="34"/>
      <c r="DB754" s="34"/>
      <c r="DC754" s="34"/>
      <c r="DD754" s="34"/>
      <c r="DE754" s="34"/>
      <c r="DF754" s="34"/>
      <c r="DG754" s="34"/>
      <c r="DH754" s="34"/>
      <c r="DI754" s="34"/>
      <c r="DJ754" s="34"/>
      <c r="DK754" s="34"/>
      <c r="DL754" s="34"/>
      <c r="DM754" s="34"/>
      <c r="DN754" s="34"/>
      <c r="DO754" s="34"/>
      <c r="DP754" s="34"/>
      <c r="DQ754" s="34"/>
      <c r="DR754" s="34"/>
      <c r="DS754" s="34"/>
      <c r="DT754" s="34"/>
      <c r="DU754" s="34"/>
      <c r="DV754" s="34"/>
      <c r="DW754" s="34"/>
      <c r="DX754" s="34"/>
      <c r="DY754" s="34"/>
      <c r="DZ754" s="34"/>
      <c r="EA754" s="34"/>
      <c r="EB754" s="34"/>
      <c r="EC754" s="34"/>
      <c r="ED754" s="34"/>
      <c r="EE754" s="34"/>
      <c r="EF754" s="34"/>
      <c r="EG754" s="34"/>
      <c r="EH754" s="34"/>
      <c r="EI754" s="34"/>
      <c r="EJ754" s="34"/>
      <c r="EK754" s="34"/>
      <c r="EL754" s="34"/>
      <c r="EM754" s="34"/>
      <c r="EN754" s="34"/>
      <c r="EO754" s="34"/>
      <c r="EP754" s="34"/>
      <c r="EQ754" s="34"/>
      <c r="ER754" s="34"/>
      <c r="ES754" s="34"/>
      <c r="ET754" s="34"/>
      <c r="EU754" s="34"/>
      <c r="EV754" s="34"/>
      <c r="EW754" s="34"/>
      <c r="EX754" s="34"/>
      <c r="EY754" s="34"/>
      <c r="EZ754" s="34"/>
      <c r="FA754" s="34"/>
      <c r="FB754" s="34"/>
      <c r="FC754" s="34"/>
      <c r="FD754" s="34"/>
      <c r="FE754" s="34"/>
      <c r="FF754" s="34"/>
      <c r="FG754" s="34"/>
      <c r="FH754" s="34"/>
      <c r="FI754" s="34"/>
      <c r="FJ754" s="34"/>
      <c r="FK754" s="34"/>
      <c r="FL754" s="34"/>
      <c r="FM754" s="34"/>
      <c r="FN754" s="34"/>
      <c r="FO754" s="34"/>
      <c r="FP754" s="34"/>
      <c r="FQ754" s="34"/>
      <c r="FR754" s="34"/>
      <c r="FS754" s="34"/>
      <c r="FT754" s="34"/>
      <c r="FU754" s="34"/>
      <c r="FV754" s="34"/>
      <c r="FW754" s="34"/>
      <c r="FX754" s="34"/>
      <c r="FY754" s="34"/>
      <c r="FZ754" s="34"/>
      <c r="GA754" s="34"/>
      <c r="GB754" s="34"/>
      <c r="GC754" s="34"/>
      <c r="GD754" s="34"/>
      <c r="GE754" s="34"/>
      <c r="GF754" s="34"/>
      <c r="GG754" s="34"/>
      <c r="GH754" s="34"/>
      <c r="GI754" s="34"/>
      <c r="GJ754" s="34"/>
      <c r="GK754" s="34"/>
      <c r="GL754" s="34"/>
      <c r="GM754" s="34"/>
      <c r="GN754" s="34"/>
      <c r="GO754" s="34"/>
      <c r="GP754" s="34"/>
      <c r="GQ754" s="34"/>
      <c r="GR754" s="34"/>
      <c r="GS754" s="34"/>
      <c r="GT754" s="34"/>
      <c r="GU754" s="34"/>
      <c r="GV754" s="34"/>
      <c r="GW754" s="34"/>
      <c r="GX754" s="34"/>
      <c r="GY754" s="34"/>
      <c r="GZ754" s="34"/>
      <c r="HA754" s="34"/>
      <c r="HB754" s="34"/>
      <c r="HC754" s="34"/>
      <c r="HD754" s="34"/>
      <c r="HE754" s="34"/>
      <c r="HF754" s="34"/>
      <c r="HG754" s="34"/>
      <c r="HH754" s="34"/>
      <c r="HI754" s="34"/>
      <c r="HJ754" s="34"/>
      <c r="HK754" s="34"/>
      <c r="HL754" s="34"/>
      <c r="HM754" s="34"/>
      <c r="HN754" s="34"/>
      <c r="HO754" s="34"/>
      <c r="HP754" s="34"/>
      <c r="HQ754" s="34"/>
      <c r="HR754" s="34"/>
      <c r="HS754" s="34"/>
      <c r="HT754" s="34"/>
      <c r="HU754" s="34"/>
      <c r="HV754" s="34"/>
      <c r="HW754" s="34"/>
      <c r="HX754" s="34"/>
      <c r="HY754" s="34"/>
      <c r="HZ754" s="34"/>
      <c r="IA754" s="34"/>
      <c r="IB754" s="34"/>
      <c r="IC754" s="34"/>
      <c r="ID754" s="34"/>
      <c r="IE754" s="34"/>
      <c r="IF754" s="34"/>
      <c r="IG754" s="34"/>
      <c r="IH754" s="34"/>
      <c r="II754" s="34"/>
      <c r="IJ754" s="34"/>
      <c r="IK754" s="34"/>
      <c r="IL754" s="34"/>
      <c r="IM754" s="34"/>
      <c r="IN754" s="34"/>
      <c r="IO754" s="34"/>
      <c r="IP754" s="34"/>
      <c r="IQ754" s="34"/>
      <c r="IR754" s="34"/>
      <c r="IS754" s="34"/>
      <c r="IT754" s="34"/>
      <c r="IU754" s="81"/>
      <c r="IV754" s="81"/>
      <c r="IW754" s="81"/>
    </row>
    <row r="755" spans="1:257" s="38" customFormat="1">
      <c r="A755" s="38" t="s">
        <v>78</v>
      </c>
      <c r="B755" s="38" t="s">
        <v>79</v>
      </c>
      <c r="C755" s="51" t="s">
        <v>1767</v>
      </c>
      <c r="D755" s="38" t="s">
        <v>2836</v>
      </c>
      <c r="E755" s="38" t="s">
        <v>2837</v>
      </c>
      <c r="F755" s="38" t="s">
        <v>2838</v>
      </c>
      <c r="G755" s="38" t="s">
        <v>2839</v>
      </c>
      <c r="H755" s="38" t="s">
        <v>2840</v>
      </c>
      <c r="I755" s="4">
        <v>96635.46</v>
      </c>
      <c r="J755" s="4">
        <v>12348.630000000001</v>
      </c>
      <c r="K755" s="99">
        <v>84286.83</v>
      </c>
      <c r="L755" s="4"/>
      <c r="M755" s="4"/>
      <c r="N755" s="4"/>
      <c r="O755" s="4"/>
      <c r="P755" s="4"/>
      <c r="Q755" s="4"/>
      <c r="R755" s="4"/>
    </row>
    <row r="756" spans="1:257" s="38" customFormat="1">
      <c r="A756" s="38" t="s">
        <v>78</v>
      </c>
      <c r="B756" s="38" t="s">
        <v>79</v>
      </c>
      <c r="C756" s="51" t="s">
        <v>13</v>
      </c>
      <c r="D756" s="38" t="s">
        <v>3249</v>
      </c>
      <c r="E756" s="38" t="s">
        <v>3250</v>
      </c>
      <c r="F756" s="38" t="s">
        <v>3058</v>
      </c>
      <c r="G756" s="38" t="s">
        <v>46</v>
      </c>
      <c r="H756" s="38" t="s">
        <v>3251</v>
      </c>
      <c r="I756" s="4">
        <v>19821.400000000001</v>
      </c>
      <c r="J756" s="4">
        <v>2477.6750000000002</v>
      </c>
      <c r="K756" s="99">
        <v>17343.725000000002</v>
      </c>
      <c r="L756" s="4"/>
      <c r="M756" s="4"/>
      <c r="N756" s="4"/>
      <c r="O756" s="4"/>
      <c r="P756" s="4"/>
      <c r="Q756" s="4"/>
      <c r="R756" s="4"/>
    </row>
    <row r="757" spans="1:257" s="38" customFormat="1">
      <c r="A757" s="3" t="s">
        <v>78</v>
      </c>
      <c r="B757" s="3" t="s">
        <v>79</v>
      </c>
      <c r="C757" s="5" t="s">
        <v>1977</v>
      </c>
      <c r="D757" s="3" t="s">
        <v>1978</v>
      </c>
      <c r="E757" s="3" t="s">
        <v>1979</v>
      </c>
      <c r="F757" s="3" t="s">
        <v>1369</v>
      </c>
      <c r="G757" s="3" t="s">
        <v>1980</v>
      </c>
      <c r="H757" s="3" t="s">
        <v>1981</v>
      </c>
      <c r="I757" s="2">
        <v>3814.29</v>
      </c>
      <c r="J757" s="2">
        <v>476.78625</v>
      </c>
      <c r="K757" s="93">
        <v>3337.5037499999999</v>
      </c>
      <c r="L757" s="2"/>
      <c r="M757" s="2"/>
      <c r="N757" s="2"/>
      <c r="O757" s="2"/>
      <c r="P757" s="2"/>
      <c r="Q757" s="2"/>
      <c r="R757" s="2"/>
    </row>
    <row r="758" spans="1:257" s="38" customFormat="1">
      <c r="A758" s="3" t="s">
        <v>78</v>
      </c>
      <c r="B758" s="3" t="s">
        <v>79</v>
      </c>
      <c r="C758" s="5" t="s">
        <v>1198</v>
      </c>
      <c r="D758" s="3" t="s">
        <v>1982</v>
      </c>
      <c r="E758" s="3" t="s">
        <v>1983</v>
      </c>
      <c r="F758" s="3" t="s">
        <v>1984</v>
      </c>
      <c r="G758" s="3" t="s">
        <v>9</v>
      </c>
      <c r="H758" s="3" t="s">
        <v>1985</v>
      </c>
      <c r="I758" s="2">
        <v>24832.0625</v>
      </c>
      <c r="J758" s="2">
        <v>4966.4125000000004</v>
      </c>
      <c r="K758" s="93">
        <v>19865.650000000001</v>
      </c>
      <c r="L758" s="2"/>
      <c r="M758" s="2"/>
      <c r="N758" s="2"/>
      <c r="O758" s="2"/>
      <c r="P758" s="2"/>
      <c r="Q758" s="2"/>
      <c r="R758" s="2"/>
    </row>
    <row r="759" spans="1:257" s="38" customFormat="1">
      <c r="A759" s="38" t="s">
        <v>3416</v>
      </c>
      <c r="B759" s="38" t="s">
        <v>3417</v>
      </c>
      <c r="C759" s="51" t="s">
        <v>12</v>
      </c>
      <c r="D759" s="38" t="s">
        <v>3418</v>
      </c>
      <c r="E759" s="38" t="s">
        <v>3419</v>
      </c>
      <c r="F759" s="38" t="s">
        <v>398</v>
      </c>
      <c r="G759" s="38" t="s">
        <v>33</v>
      </c>
      <c r="H759" s="38" t="s">
        <v>3420</v>
      </c>
      <c r="I759" s="4">
        <v>980000</v>
      </c>
      <c r="J759" s="4">
        <v>170000</v>
      </c>
      <c r="K759" s="99">
        <v>810000</v>
      </c>
      <c r="L759" s="4"/>
      <c r="M759" s="4"/>
      <c r="N759" s="4"/>
      <c r="O759" s="4"/>
      <c r="P759" s="4"/>
      <c r="Q759" s="4"/>
      <c r="R759" s="4"/>
    </row>
    <row r="760" spans="1:257" s="38" customFormat="1">
      <c r="A760" s="3" t="s">
        <v>2703</v>
      </c>
      <c r="B760" s="3" t="s">
        <v>326</v>
      </c>
      <c r="C760" s="5" t="s">
        <v>12</v>
      </c>
      <c r="D760" s="3" t="s">
        <v>2704</v>
      </c>
      <c r="E760" s="3" t="s">
        <v>2705</v>
      </c>
      <c r="F760" s="3" t="s">
        <v>1393</v>
      </c>
      <c r="G760" s="3" t="s">
        <v>2629</v>
      </c>
      <c r="H760" s="3" t="s">
        <v>2706</v>
      </c>
      <c r="I760" s="2">
        <v>5000</v>
      </c>
      <c r="J760" s="2">
        <v>625</v>
      </c>
      <c r="K760" s="93">
        <v>4375</v>
      </c>
      <c r="L760" s="2"/>
      <c r="M760" s="2"/>
      <c r="N760" s="2"/>
      <c r="O760" s="2"/>
      <c r="P760" s="2"/>
      <c r="Q760" s="2"/>
      <c r="R760" s="2"/>
      <c r="S760" s="3"/>
    </row>
    <row r="761" spans="1:257" s="38" customFormat="1">
      <c r="A761" s="3" t="s">
        <v>2703</v>
      </c>
      <c r="B761" s="3" t="s">
        <v>326</v>
      </c>
      <c r="C761" s="5" t="s">
        <v>246</v>
      </c>
      <c r="D761" s="3" t="s">
        <v>2707</v>
      </c>
      <c r="E761" s="3" t="s">
        <v>2708</v>
      </c>
      <c r="F761" s="3" t="s">
        <v>1476</v>
      </c>
      <c r="G761" s="3" t="s">
        <v>212</v>
      </c>
      <c r="H761" s="3" t="s">
        <v>2709</v>
      </c>
      <c r="I761" s="2">
        <v>142200</v>
      </c>
      <c r="J761" s="2">
        <v>17775</v>
      </c>
      <c r="K761" s="93">
        <v>124425</v>
      </c>
      <c r="L761" s="2"/>
      <c r="M761" s="2"/>
      <c r="N761" s="2"/>
      <c r="O761" s="2"/>
      <c r="P761" s="2"/>
      <c r="Q761" s="2"/>
      <c r="R761" s="2"/>
      <c r="S761" s="3"/>
    </row>
    <row r="762" spans="1:257" s="38" customFormat="1">
      <c r="A762" s="3" t="s">
        <v>2703</v>
      </c>
      <c r="B762" s="3" t="s">
        <v>326</v>
      </c>
      <c r="C762" s="5" t="s">
        <v>16</v>
      </c>
      <c r="D762" s="3" t="s">
        <v>2710</v>
      </c>
      <c r="E762" s="3" t="s">
        <v>2711</v>
      </c>
      <c r="F762" s="3" t="s">
        <v>2712</v>
      </c>
      <c r="G762" s="3" t="s">
        <v>2713</v>
      </c>
      <c r="H762" s="3" t="s">
        <v>2714</v>
      </c>
      <c r="I762" s="2">
        <v>37500</v>
      </c>
      <c r="J762" s="2">
        <v>4687.5</v>
      </c>
      <c r="K762" s="93">
        <v>32812.5</v>
      </c>
      <c r="L762" s="2"/>
      <c r="M762" s="2"/>
      <c r="N762" s="2"/>
      <c r="O762" s="2"/>
      <c r="P762" s="2"/>
      <c r="Q762" s="2"/>
      <c r="R762" s="2"/>
      <c r="S762" s="3"/>
    </row>
    <row r="763" spans="1:257" s="38" customFormat="1">
      <c r="A763" s="3" t="s">
        <v>2703</v>
      </c>
      <c r="B763" s="3" t="s">
        <v>326</v>
      </c>
      <c r="C763" s="5" t="s">
        <v>16</v>
      </c>
      <c r="D763" s="3" t="s">
        <v>2715</v>
      </c>
      <c r="E763" s="3" t="s">
        <v>2716</v>
      </c>
      <c r="F763" s="3" t="s">
        <v>1373</v>
      </c>
      <c r="G763" s="3" t="s">
        <v>165</v>
      </c>
      <c r="H763" s="3" t="s">
        <v>2717</v>
      </c>
      <c r="I763" s="2">
        <v>5000</v>
      </c>
      <c r="J763" s="2">
        <v>625</v>
      </c>
      <c r="K763" s="93">
        <v>4375</v>
      </c>
      <c r="L763" s="2"/>
      <c r="M763" s="2"/>
      <c r="N763" s="2"/>
      <c r="O763" s="2"/>
      <c r="P763" s="2"/>
      <c r="Q763" s="2"/>
      <c r="R763" s="2"/>
      <c r="S763" s="3"/>
    </row>
    <row r="764" spans="1:257" s="38" customFormat="1">
      <c r="A764" s="3" t="s">
        <v>2703</v>
      </c>
      <c r="B764" s="3" t="s">
        <v>326</v>
      </c>
      <c r="C764" s="5" t="s">
        <v>2635</v>
      </c>
      <c r="D764" s="3" t="s">
        <v>2718</v>
      </c>
      <c r="E764" s="3" t="s">
        <v>2705</v>
      </c>
      <c r="F764" s="3" t="s">
        <v>2719</v>
      </c>
      <c r="G764" s="3" t="s">
        <v>2673</v>
      </c>
      <c r="H764" s="3" t="s">
        <v>2706</v>
      </c>
      <c r="I764" s="2">
        <v>5000</v>
      </c>
      <c r="J764" s="2">
        <v>625</v>
      </c>
      <c r="K764" s="93">
        <v>4375</v>
      </c>
      <c r="L764" s="2"/>
      <c r="M764" s="2"/>
      <c r="N764" s="2"/>
      <c r="O764" s="2"/>
      <c r="P764" s="2"/>
      <c r="Q764" s="2"/>
      <c r="R764" s="2"/>
      <c r="S764" s="3"/>
    </row>
    <row r="765" spans="1:257" s="38" customFormat="1">
      <c r="A765" s="3" t="s">
        <v>2703</v>
      </c>
      <c r="B765" s="3" t="s">
        <v>326</v>
      </c>
      <c r="C765" s="5" t="s">
        <v>1309</v>
      </c>
      <c r="D765" s="3" t="s">
        <v>2720</v>
      </c>
      <c r="E765" s="3" t="s">
        <v>2705</v>
      </c>
      <c r="F765" s="3" t="s">
        <v>120</v>
      </c>
      <c r="G765" s="3" t="s">
        <v>2673</v>
      </c>
      <c r="H765" s="3" t="s">
        <v>2706</v>
      </c>
      <c r="I765" s="2">
        <v>5000</v>
      </c>
      <c r="J765" s="2">
        <v>625</v>
      </c>
      <c r="K765" s="93">
        <v>4375</v>
      </c>
      <c r="L765" s="2"/>
      <c r="M765" s="2"/>
      <c r="N765" s="2"/>
      <c r="O765" s="2"/>
      <c r="P765" s="2"/>
      <c r="Q765" s="2"/>
      <c r="R765" s="2"/>
      <c r="S765" s="3"/>
    </row>
    <row r="766" spans="1:257" s="38" customFormat="1">
      <c r="A766" s="38" t="s">
        <v>3421</v>
      </c>
      <c r="B766" s="38" t="s">
        <v>3422</v>
      </c>
      <c r="C766" s="51" t="s">
        <v>9</v>
      </c>
      <c r="D766" s="38" t="s">
        <v>3423</v>
      </c>
      <c r="E766" s="38" t="s">
        <v>3424</v>
      </c>
      <c r="F766" s="38" t="s">
        <v>267</v>
      </c>
      <c r="G766" s="38" t="s">
        <v>274</v>
      </c>
      <c r="H766" s="38" t="s">
        <v>3425</v>
      </c>
      <c r="I766" s="4">
        <v>50000</v>
      </c>
      <c r="J766" s="4">
        <v>6250</v>
      </c>
      <c r="K766" s="99">
        <v>43750</v>
      </c>
      <c r="L766" s="4"/>
      <c r="M766" s="4"/>
      <c r="N766" s="4"/>
      <c r="O766" s="4"/>
      <c r="P766" s="4"/>
      <c r="Q766" s="4"/>
      <c r="R766" s="4"/>
    </row>
    <row r="767" spans="1:257" s="38" customFormat="1">
      <c r="A767" s="38" t="s">
        <v>3421</v>
      </c>
      <c r="B767" s="38" t="s">
        <v>3422</v>
      </c>
      <c r="C767" s="51" t="s">
        <v>9</v>
      </c>
      <c r="D767" s="38" t="s">
        <v>3426</v>
      </c>
      <c r="E767" s="38" t="s">
        <v>3427</v>
      </c>
      <c r="F767" s="38" t="s">
        <v>267</v>
      </c>
      <c r="G767" s="38" t="s">
        <v>274</v>
      </c>
      <c r="H767" s="38" t="s">
        <v>3428</v>
      </c>
      <c r="I767" s="4">
        <v>100000</v>
      </c>
      <c r="J767" s="4">
        <v>12500</v>
      </c>
      <c r="K767" s="99">
        <v>87500</v>
      </c>
      <c r="L767" s="4"/>
      <c r="M767" s="4"/>
      <c r="N767" s="4"/>
      <c r="O767" s="4"/>
      <c r="P767" s="4"/>
      <c r="Q767" s="4"/>
      <c r="R767" s="4"/>
    </row>
    <row r="768" spans="1:257" s="38" customFormat="1">
      <c r="A768" s="38" t="s">
        <v>2097</v>
      </c>
      <c r="B768" s="38" t="s">
        <v>2098</v>
      </c>
      <c r="C768" s="51" t="s">
        <v>14</v>
      </c>
      <c r="D768" s="38" t="s">
        <v>3429</v>
      </c>
      <c r="E768" s="38" t="s">
        <v>3430</v>
      </c>
      <c r="F768" s="38" t="s">
        <v>2682</v>
      </c>
      <c r="G768" s="38" t="s">
        <v>1520</v>
      </c>
      <c r="H768" s="38" t="s">
        <v>3431</v>
      </c>
      <c r="I768" s="4">
        <v>453268.57</v>
      </c>
      <c r="J768" s="4">
        <v>56658.571250000001</v>
      </c>
      <c r="K768" s="99">
        <v>396609.99875000003</v>
      </c>
      <c r="L768" s="4"/>
      <c r="M768" s="4"/>
      <c r="N768" s="4"/>
      <c r="O768" s="4"/>
      <c r="P768" s="4"/>
      <c r="Q768" s="4"/>
      <c r="R768" s="4"/>
    </row>
    <row r="769" spans="1:20" s="38" customFormat="1">
      <c r="A769" s="38" t="s">
        <v>2097</v>
      </c>
      <c r="B769" s="38" t="s">
        <v>2098</v>
      </c>
      <c r="C769" s="51" t="s">
        <v>14</v>
      </c>
      <c r="D769" s="38" t="s">
        <v>3432</v>
      </c>
      <c r="E769" s="38" t="s">
        <v>3433</v>
      </c>
      <c r="F769" s="38" t="s">
        <v>3434</v>
      </c>
      <c r="G769" s="38" t="s">
        <v>1741</v>
      </c>
      <c r="H769" s="38" t="s">
        <v>3431</v>
      </c>
      <c r="I769" s="4">
        <v>353722.60000000003</v>
      </c>
      <c r="J769" s="4">
        <v>44215.32</v>
      </c>
      <c r="K769" s="99">
        <v>309507.28000000003</v>
      </c>
      <c r="L769" s="4"/>
      <c r="M769" s="4"/>
      <c r="N769" s="4"/>
      <c r="O769" s="4"/>
      <c r="P769" s="4"/>
      <c r="Q769" s="4"/>
      <c r="R769" s="4"/>
    </row>
    <row r="770" spans="1:20" s="38" customFormat="1">
      <c r="A770" s="38" t="s">
        <v>2097</v>
      </c>
      <c r="B770" s="38" t="s">
        <v>2098</v>
      </c>
      <c r="C770" s="51" t="s">
        <v>14</v>
      </c>
      <c r="D770" s="38" t="s">
        <v>3435</v>
      </c>
      <c r="E770" s="38" t="s">
        <v>3436</v>
      </c>
      <c r="F770" s="51">
        <v>39961</v>
      </c>
      <c r="G770" s="38">
        <v>40325</v>
      </c>
      <c r="H770" s="38" t="s">
        <v>3431</v>
      </c>
      <c r="I770" s="4">
        <v>177003.45</v>
      </c>
      <c r="J770" s="4">
        <v>22125.431250000001</v>
      </c>
      <c r="K770" s="99">
        <v>154878.01875000002</v>
      </c>
      <c r="L770" s="4"/>
      <c r="M770" s="4"/>
      <c r="N770" s="4"/>
      <c r="O770" s="4"/>
      <c r="P770" s="4"/>
      <c r="Q770" s="4"/>
      <c r="R770" s="4"/>
    </row>
    <row r="771" spans="1:20" s="38" customFormat="1">
      <c r="A771" s="38" t="s">
        <v>2097</v>
      </c>
      <c r="B771" s="38" t="s">
        <v>2098</v>
      </c>
      <c r="C771" s="51" t="s">
        <v>14</v>
      </c>
      <c r="D771" s="38" t="s">
        <v>3437</v>
      </c>
      <c r="E771" s="38" t="s">
        <v>3438</v>
      </c>
      <c r="F771" s="51">
        <v>39920</v>
      </c>
      <c r="G771" s="38">
        <v>40284</v>
      </c>
      <c r="H771" s="38" t="s">
        <v>3431</v>
      </c>
      <c r="I771" s="4">
        <v>196983.57</v>
      </c>
      <c r="J771" s="4">
        <v>24622.946250000001</v>
      </c>
      <c r="K771" s="99">
        <v>172360.62375</v>
      </c>
      <c r="L771" s="4"/>
      <c r="M771" s="4"/>
      <c r="N771" s="4"/>
      <c r="O771" s="4"/>
      <c r="P771" s="4"/>
      <c r="Q771" s="4"/>
      <c r="R771" s="4"/>
    </row>
    <row r="772" spans="1:20" s="38" customFormat="1">
      <c r="A772" s="3" t="s">
        <v>2097</v>
      </c>
      <c r="B772" s="3" t="s">
        <v>2098</v>
      </c>
      <c r="C772" s="5" t="s">
        <v>2099</v>
      </c>
      <c r="D772" s="3" t="s">
        <v>2100</v>
      </c>
      <c r="E772" s="3" t="s">
        <v>2101</v>
      </c>
      <c r="F772" s="3" t="s">
        <v>2102</v>
      </c>
      <c r="G772" s="3" t="s">
        <v>2103</v>
      </c>
      <c r="H772" s="3" t="s">
        <v>2104</v>
      </c>
      <c r="I772" s="2">
        <v>219995.99</v>
      </c>
      <c r="J772" s="2">
        <v>50866.12</v>
      </c>
      <c r="K772" s="93">
        <v>169129.87</v>
      </c>
      <c r="L772" s="2"/>
      <c r="M772" s="2"/>
      <c r="N772" s="2"/>
      <c r="O772" s="2"/>
      <c r="P772" s="2"/>
      <c r="Q772" s="2"/>
      <c r="R772" s="2"/>
    </row>
    <row r="773" spans="1:20" s="38" customFormat="1">
      <c r="A773" s="3" t="s">
        <v>2097</v>
      </c>
      <c r="B773" s="3" t="s">
        <v>2098</v>
      </c>
      <c r="C773" s="5" t="s">
        <v>13</v>
      </c>
      <c r="D773" s="3" t="s">
        <v>2105</v>
      </c>
      <c r="E773" s="3" t="s">
        <v>2101</v>
      </c>
      <c r="F773" s="3" t="s">
        <v>2106</v>
      </c>
      <c r="G773" s="3" t="s">
        <v>2103</v>
      </c>
      <c r="H773" s="3" t="s">
        <v>2104</v>
      </c>
      <c r="I773" s="2">
        <v>39683.97</v>
      </c>
      <c r="J773" s="2">
        <v>4960.5</v>
      </c>
      <c r="K773" s="93">
        <v>34723.47</v>
      </c>
      <c r="L773" s="2"/>
      <c r="M773" s="2"/>
      <c r="N773" s="2"/>
      <c r="O773" s="2"/>
      <c r="P773" s="2"/>
      <c r="Q773" s="2"/>
      <c r="R773" s="2"/>
    </row>
    <row r="774" spans="1:20" s="38" customFormat="1">
      <c r="A774" s="3" t="s">
        <v>2097</v>
      </c>
      <c r="B774" s="3" t="s">
        <v>2098</v>
      </c>
      <c r="C774" s="5" t="s">
        <v>13</v>
      </c>
      <c r="D774" s="3" t="s">
        <v>2107</v>
      </c>
      <c r="E774" s="3" t="s">
        <v>2101</v>
      </c>
      <c r="F774" s="3" t="s">
        <v>1408</v>
      </c>
      <c r="G774" s="3" t="s">
        <v>1591</v>
      </c>
      <c r="H774" s="3" t="s">
        <v>2104</v>
      </c>
      <c r="I774" s="2">
        <v>28829.59</v>
      </c>
      <c r="J774" s="2">
        <v>3603.7000000000003</v>
      </c>
      <c r="K774" s="93">
        <v>25225.89</v>
      </c>
      <c r="L774" s="2"/>
      <c r="M774" s="2"/>
      <c r="N774" s="2"/>
      <c r="O774" s="2"/>
      <c r="P774" s="2"/>
      <c r="Q774" s="2"/>
      <c r="R774" s="2"/>
    </row>
    <row r="775" spans="1:20" s="38" customFormat="1">
      <c r="A775" s="3" t="s">
        <v>2097</v>
      </c>
      <c r="B775" s="3" t="s">
        <v>2098</v>
      </c>
      <c r="C775" s="5" t="s">
        <v>13</v>
      </c>
      <c r="D775" s="3" t="s">
        <v>2108</v>
      </c>
      <c r="E775" s="3" t="s">
        <v>2101</v>
      </c>
      <c r="F775" s="3" t="s">
        <v>1182</v>
      </c>
      <c r="G775" s="3" t="s">
        <v>1591</v>
      </c>
      <c r="H775" s="3" t="s">
        <v>2104</v>
      </c>
      <c r="I775" s="2">
        <v>8363.18</v>
      </c>
      <c r="J775" s="2">
        <v>1045.4000000000001</v>
      </c>
      <c r="K775" s="93">
        <v>7317.78</v>
      </c>
      <c r="L775" s="2"/>
      <c r="M775" s="2"/>
      <c r="N775" s="2"/>
      <c r="O775" s="2"/>
      <c r="P775" s="2"/>
      <c r="Q775" s="2"/>
      <c r="R775" s="2"/>
    </row>
    <row r="776" spans="1:20" s="38" customFormat="1">
      <c r="A776" s="38" t="s">
        <v>3439</v>
      </c>
      <c r="B776" s="38" t="s">
        <v>3440</v>
      </c>
      <c r="C776" s="51" t="s">
        <v>16</v>
      </c>
      <c r="D776" s="38" t="s">
        <v>3441</v>
      </c>
      <c r="E776" s="38" t="s">
        <v>3442</v>
      </c>
      <c r="F776" s="38">
        <v>40421</v>
      </c>
      <c r="G776" s="38">
        <v>40785</v>
      </c>
      <c r="H776" s="38" t="s">
        <v>3443</v>
      </c>
      <c r="I776" s="4">
        <v>21714.28</v>
      </c>
      <c r="J776" s="4">
        <v>2714.2849999999999</v>
      </c>
      <c r="K776" s="99">
        <v>18999.994999999999</v>
      </c>
      <c r="L776" s="4"/>
      <c r="M776" s="4"/>
      <c r="N776" s="4"/>
      <c r="O776" s="4"/>
      <c r="P776" s="4"/>
      <c r="Q776" s="4"/>
      <c r="R776" s="4"/>
    </row>
    <row r="777" spans="1:20" s="38" customFormat="1">
      <c r="A777" s="38" t="s">
        <v>3439</v>
      </c>
      <c r="B777" s="38" t="s">
        <v>3440</v>
      </c>
      <c r="C777" s="51" t="s">
        <v>16</v>
      </c>
      <c r="D777" s="38" t="s">
        <v>3444</v>
      </c>
      <c r="E777" s="38" t="s">
        <v>3445</v>
      </c>
      <c r="F777" s="38" t="s">
        <v>11</v>
      </c>
      <c r="G777" s="38" t="s">
        <v>142</v>
      </c>
      <c r="H777" s="38" t="s">
        <v>3446</v>
      </c>
      <c r="I777" s="4">
        <v>16071.42</v>
      </c>
      <c r="J777" s="4">
        <v>2008.9275</v>
      </c>
      <c r="K777" s="99">
        <v>14062.4925</v>
      </c>
      <c r="L777" s="4"/>
      <c r="M777" s="4"/>
      <c r="N777" s="4"/>
      <c r="O777" s="4"/>
      <c r="P777" s="4"/>
      <c r="Q777" s="4"/>
      <c r="R777" s="4"/>
    </row>
    <row r="778" spans="1:20" s="38" customFormat="1">
      <c r="A778" s="3" t="s">
        <v>1288</v>
      </c>
      <c r="B778" s="3" t="s">
        <v>1289</v>
      </c>
      <c r="C778" s="5" t="s">
        <v>12</v>
      </c>
      <c r="D778" s="3" t="s">
        <v>1290</v>
      </c>
      <c r="E778" s="3" t="s">
        <v>1291</v>
      </c>
      <c r="F778" s="3" t="s">
        <v>1292</v>
      </c>
      <c r="G778" s="3" t="s">
        <v>263</v>
      </c>
      <c r="H778" s="3" t="s">
        <v>1293</v>
      </c>
      <c r="I778" s="2">
        <v>38000</v>
      </c>
      <c r="J778" s="2">
        <v>7600</v>
      </c>
      <c r="K778" s="93">
        <v>30400</v>
      </c>
      <c r="L778" s="2"/>
      <c r="M778" s="2"/>
      <c r="N778" s="2"/>
      <c r="O778" s="2"/>
      <c r="P778" s="2"/>
      <c r="Q778" s="2"/>
      <c r="R778" s="2"/>
      <c r="S778" s="2"/>
      <c r="T778" s="3"/>
    </row>
    <row r="779" spans="1:20" s="38" customFormat="1">
      <c r="A779" s="3" t="s">
        <v>1288</v>
      </c>
      <c r="B779" s="3" t="s">
        <v>1289</v>
      </c>
      <c r="C779" s="5" t="s">
        <v>12</v>
      </c>
      <c r="D779" s="3" t="s">
        <v>1294</v>
      </c>
      <c r="E779" s="3" t="s">
        <v>1295</v>
      </c>
      <c r="F779" s="3" t="s">
        <v>1292</v>
      </c>
      <c r="G779" s="3" t="s">
        <v>263</v>
      </c>
      <c r="H779" s="3" t="s">
        <v>1296</v>
      </c>
      <c r="I779" s="2">
        <v>18000</v>
      </c>
      <c r="J779" s="2">
        <v>3600</v>
      </c>
      <c r="K779" s="93">
        <v>14400</v>
      </c>
      <c r="L779" s="2"/>
      <c r="M779" s="2"/>
      <c r="N779" s="2"/>
      <c r="O779" s="2"/>
      <c r="P779" s="2"/>
      <c r="Q779" s="2"/>
      <c r="R779" s="2"/>
      <c r="S779" s="2"/>
      <c r="T779" s="3"/>
    </row>
    <row r="780" spans="1:20" s="38" customFormat="1">
      <c r="A780" s="3" t="s">
        <v>1288</v>
      </c>
      <c r="B780" s="3" t="s">
        <v>1314</v>
      </c>
      <c r="C780" s="5" t="s">
        <v>12</v>
      </c>
      <c r="D780" s="3" t="s">
        <v>1315</v>
      </c>
      <c r="E780" s="3" t="s">
        <v>1316</v>
      </c>
      <c r="F780" s="3" t="s">
        <v>1317</v>
      </c>
      <c r="G780" s="3" t="s">
        <v>43</v>
      </c>
      <c r="H780" s="3" t="s">
        <v>1318</v>
      </c>
      <c r="I780" s="2">
        <f>160932.34/0.8</f>
        <v>201165.42499999999</v>
      </c>
      <c r="J780" s="2">
        <f>I780*0.2</f>
        <v>40233.084999999999</v>
      </c>
      <c r="K780" s="93">
        <f>I780-J780</f>
        <v>160932.34</v>
      </c>
      <c r="L780" s="2"/>
      <c r="M780" s="2"/>
      <c r="N780" s="2"/>
      <c r="O780" s="2"/>
      <c r="P780" s="2"/>
      <c r="Q780" s="2"/>
      <c r="R780" s="2"/>
      <c r="S780" s="2"/>
      <c r="T780" s="3"/>
    </row>
    <row r="781" spans="1:20" s="38" customFormat="1">
      <c r="A781" s="3" t="s">
        <v>1288</v>
      </c>
      <c r="B781" s="3" t="s">
        <v>1314</v>
      </c>
      <c r="C781" s="5" t="s">
        <v>12</v>
      </c>
      <c r="D781" s="3" t="s">
        <v>1319</v>
      </c>
      <c r="E781" s="3" t="s">
        <v>1316</v>
      </c>
      <c r="F781" s="3" t="s">
        <v>1317</v>
      </c>
      <c r="G781" s="3" t="s">
        <v>43</v>
      </c>
      <c r="H781" s="3" t="s">
        <v>1318</v>
      </c>
      <c r="I781" s="2">
        <v>15592.5</v>
      </c>
      <c r="J781" s="2">
        <v>3118.5</v>
      </c>
      <c r="K781" s="93">
        <v>12474</v>
      </c>
      <c r="L781" s="2"/>
      <c r="M781" s="2"/>
      <c r="N781" s="2"/>
      <c r="O781" s="2"/>
      <c r="P781" s="2"/>
      <c r="Q781" s="2"/>
      <c r="R781" s="2"/>
      <c r="S781" s="2"/>
      <c r="T781" s="3"/>
    </row>
    <row r="782" spans="1:20" s="38" customFormat="1">
      <c r="A782" s="12" t="s">
        <v>1067</v>
      </c>
      <c r="B782" s="12" t="s">
        <v>1068</v>
      </c>
      <c r="C782" s="16" t="s">
        <v>14</v>
      </c>
      <c r="D782" s="12" t="s">
        <v>1069</v>
      </c>
      <c r="E782" s="12" t="s">
        <v>1070</v>
      </c>
      <c r="F782" s="12" t="s">
        <v>1071</v>
      </c>
      <c r="G782" s="12" t="s">
        <v>1072</v>
      </c>
      <c r="H782" s="12" t="s">
        <v>1073</v>
      </c>
      <c r="I782" s="13">
        <v>112778.77</v>
      </c>
      <c r="J782" s="13">
        <v>22555.75</v>
      </c>
      <c r="K782" s="95">
        <v>90223.02</v>
      </c>
      <c r="L782" s="13"/>
      <c r="M782" s="13"/>
      <c r="N782" s="13"/>
      <c r="O782" s="13"/>
      <c r="P782" s="13"/>
      <c r="Q782" s="13"/>
      <c r="R782" s="13"/>
    </row>
    <row r="783" spans="1:20" s="38" customFormat="1">
      <c r="A783" s="12" t="s">
        <v>1067</v>
      </c>
      <c r="B783" s="12" t="s">
        <v>1068</v>
      </c>
      <c r="C783" s="22" t="s">
        <v>9</v>
      </c>
      <c r="D783" s="11" t="s">
        <v>1074</v>
      </c>
      <c r="E783" s="11" t="s">
        <v>1070</v>
      </c>
      <c r="F783" s="11" t="s">
        <v>218</v>
      </c>
      <c r="G783" s="11" t="s">
        <v>297</v>
      </c>
      <c r="H783" s="11" t="s">
        <v>1073</v>
      </c>
      <c r="I783" s="9">
        <v>12186.199999999999</v>
      </c>
      <c r="J783" s="9">
        <v>2437.2399999999998</v>
      </c>
      <c r="K783" s="100">
        <v>9748.9599999999991</v>
      </c>
      <c r="L783" s="9"/>
      <c r="M783" s="13"/>
      <c r="N783" s="13"/>
      <c r="O783" s="13"/>
      <c r="P783" s="13"/>
      <c r="Q783" s="13"/>
      <c r="R783" s="13"/>
    </row>
    <row r="784" spans="1:20" s="38" customFormat="1">
      <c r="A784" s="38" t="s">
        <v>255</v>
      </c>
      <c r="B784" s="38" t="s">
        <v>256</v>
      </c>
      <c r="C784" s="51" t="s">
        <v>13</v>
      </c>
      <c r="D784" s="38" t="s">
        <v>3447</v>
      </c>
      <c r="E784" s="38" t="s">
        <v>3448</v>
      </c>
      <c r="F784" s="38" t="s">
        <v>3449</v>
      </c>
      <c r="G784" s="38" t="s">
        <v>2519</v>
      </c>
      <c r="H784" s="38" t="s">
        <v>3450</v>
      </c>
      <c r="I784" s="4">
        <v>605000</v>
      </c>
      <c r="J784" s="4">
        <v>75625</v>
      </c>
      <c r="K784" s="99">
        <v>529375</v>
      </c>
      <c r="L784" s="4"/>
      <c r="M784" s="4"/>
      <c r="N784" s="4"/>
      <c r="O784" s="4"/>
      <c r="P784" s="4"/>
      <c r="Q784" s="4"/>
      <c r="R784" s="4"/>
    </row>
    <row r="785" spans="1:18" s="38" customFormat="1">
      <c r="A785" s="3" t="s">
        <v>255</v>
      </c>
      <c r="B785" s="3" t="s">
        <v>256</v>
      </c>
      <c r="C785" s="51" t="s">
        <v>12</v>
      </c>
      <c r="D785" s="38" t="s">
        <v>3855</v>
      </c>
      <c r="E785" s="38" t="s">
        <v>3856</v>
      </c>
      <c r="F785" s="38" t="s">
        <v>1454</v>
      </c>
      <c r="G785" s="38" t="s">
        <v>3857</v>
      </c>
      <c r="H785" s="38" t="s">
        <v>3858</v>
      </c>
      <c r="I785" s="4">
        <v>26039.98</v>
      </c>
      <c r="J785" s="4">
        <v>5208</v>
      </c>
      <c r="K785" s="99">
        <v>20831.98</v>
      </c>
      <c r="L785" s="4"/>
      <c r="M785" s="4"/>
      <c r="N785" s="4"/>
      <c r="O785" s="4"/>
      <c r="P785" s="4"/>
      <c r="Q785" s="4"/>
      <c r="R785" s="4"/>
    </row>
    <row r="786" spans="1:18" s="38" customFormat="1">
      <c r="A786" s="3" t="s">
        <v>255</v>
      </c>
      <c r="B786" s="3" t="s">
        <v>256</v>
      </c>
      <c r="C786" s="51" t="s">
        <v>12</v>
      </c>
      <c r="D786" s="38" t="s">
        <v>3859</v>
      </c>
      <c r="E786" s="38" t="s">
        <v>3856</v>
      </c>
      <c r="F786" s="38" t="s">
        <v>1212</v>
      </c>
      <c r="G786" s="38" t="s">
        <v>1274</v>
      </c>
      <c r="H786" s="38" t="s">
        <v>3858</v>
      </c>
      <c r="I786" s="4">
        <v>26414.52</v>
      </c>
      <c r="J786" s="4">
        <v>0</v>
      </c>
      <c r="K786" s="99">
        <v>26414.52</v>
      </c>
      <c r="L786" s="4"/>
      <c r="M786" s="4"/>
      <c r="N786" s="4"/>
      <c r="O786" s="4"/>
      <c r="P786" s="4"/>
      <c r="Q786" s="4"/>
      <c r="R786" s="4"/>
    </row>
    <row r="787" spans="1:18" s="38" customFormat="1">
      <c r="A787" s="38" t="s">
        <v>255</v>
      </c>
      <c r="B787" s="38" t="s">
        <v>256</v>
      </c>
      <c r="C787" s="109" t="s">
        <v>14</v>
      </c>
      <c r="D787" s="27" t="s">
        <v>1199</v>
      </c>
      <c r="E787" s="27" t="s">
        <v>1200</v>
      </c>
      <c r="F787" s="27" t="s">
        <v>285</v>
      </c>
      <c r="G787" s="27" t="s">
        <v>288</v>
      </c>
      <c r="H787" s="27" t="s">
        <v>1201</v>
      </c>
      <c r="I787" s="30">
        <f>725271.68/0.8</f>
        <v>906589.6</v>
      </c>
      <c r="J787" s="30">
        <f>I787*0.2</f>
        <v>181317.92</v>
      </c>
      <c r="K787" s="104">
        <f>I787-J787</f>
        <v>725271.67999999993</v>
      </c>
      <c r="L787" s="2"/>
      <c r="M787" s="2"/>
      <c r="N787" s="2"/>
      <c r="O787" s="2"/>
      <c r="P787" s="2"/>
      <c r="Q787" s="2"/>
      <c r="R787" s="2"/>
    </row>
    <row r="788" spans="1:18" s="38" customFormat="1">
      <c r="A788" s="38" t="s">
        <v>255</v>
      </c>
      <c r="B788" s="38" t="s">
        <v>256</v>
      </c>
      <c r="C788" s="109" t="s">
        <v>9</v>
      </c>
      <c r="D788" s="27" t="s">
        <v>1202</v>
      </c>
      <c r="E788" s="27" t="s">
        <v>1203</v>
      </c>
      <c r="F788" s="27" t="s">
        <v>62</v>
      </c>
      <c r="G788" s="27" t="s">
        <v>269</v>
      </c>
      <c r="H788" s="27" t="s">
        <v>1204</v>
      </c>
      <c r="I788" s="30">
        <f>415539.01/0.8</f>
        <v>519423.76250000001</v>
      </c>
      <c r="J788" s="30">
        <f>I788*0.2</f>
        <v>103884.7525</v>
      </c>
      <c r="K788" s="104">
        <f>I788-J788</f>
        <v>415539.01</v>
      </c>
      <c r="L788" s="2"/>
      <c r="M788" s="2"/>
      <c r="N788" s="2"/>
      <c r="O788" s="2"/>
      <c r="P788" s="2"/>
      <c r="Q788" s="2"/>
      <c r="R788" s="2"/>
    </row>
    <row r="789" spans="1:18" s="38" customFormat="1">
      <c r="A789" s="38" t="s">
        <v>2109</v>
      </c>
      <c r="B789" s="38" t="s">
        <v>2110</v>
      </c>
      <c r="C789" s="51" t="s">
        <v>14</v>
      </c>
      <c r="D789" s="38" t="s">
        <v>3451</v>
      </c>
      <c r="E789" s="38" t="s">
        <v>3452</v>
      </c>
      <c r="F789" s="38" t="s">
        <v>3453</v>
      </c>
      <c r="G789" s="38" t="s">
        <v>3454</v>
      </c>
      <c r="H789" s="38" t="s">
        <v>3455</v>
      </c>
      <c r="I789" s="4">
        <v>125251.06</v>
      </c>
      <c r="J789" s="4">
        <v>15656.3825</v>
      </c>
      <c r="K789" s="99">
        <v>109594.67749999999</v>
      </c>
      <c r="L789" s="4"/>
      <c r="M789" s="4"/>
      <c r="N789" s="4"/>
      <c r="O789" s="4"/>
      <c r="P789" s="4"/>
      <c r="Q789" s="4"/>
      <c r="R789" s="4"/>
    </row>
    <row r="790" spans="1:18" s="38" customFormat="1">
      <c r="A790" s="38" t="s">
        <v>2109</v>
      </c>
      <c r="B790" s="38" t="s">
        <v>2110</v>
      </c>
      <c r="C790" s="51" t="s">
        <v>14</v>
      </c>
      <c r="D790" s="38" t="s">
        <v>3456</v>
      </c>
      <c r="E790" s="38" t="s">
        <v>3452</v>
      </c>
      <c r="F790" s="38" t="s">
        <v>1775</v>
      </c>
      <c r="G790" s="38" t="s">
        <v>3454</v>
      </c>
      <c r="H790" s="38" t="s">
        <v>3455</v>
      </c>
      <c r="I790" s="4">
        <v>61918.62</v>
      </c>
      <c r="J790" s="4">
        <v>7739.8275000000003</v>
      </c>
      <c r="K790" s="99">
        <v>54178.792500000003</v>
      </c>
      <c r="L790" s="4"/>
      <c r="M790" s="4"/>
      <c r="N790" s="4"/>
      <c r="O790" s="4"/>
      <c r="P790" s="4"/>
      <c r="Q790" s="4"/>
      <c r="R790" s="4"/>
    </row>
    <row r="791" spans="1:18" s="38" customFormat="1">
      <c r="A791" s="38" t="s">
        <v>2109</v>
      </c>
      <c r="B791" s="38" t="s">
        <v>2110</v>
      </c>
      <c r="C791" s="51" t="s">
        <v>14</v>
      </c>
      <c r="D791" s="38" t="s">
        <v>3457</v>
      </c>
      <c r="E791" s="38" t="s">
        <v>3458</v>
      </c>
      <c r="F791" s="38" t="s">
        <v>3459</v>
      </c>
      <c r="G791" s="38" t="s">
        <v>2158</v>
      </c>
      <c r="H791" s="38" t="s">
        <v>3460</v>
      </c>
      <c r="I791" s="4">
        <v>80000</v>
      </c>
      <c r="J791" s="4">
        <v>10000</v>
      </c>
      <c r="K791" s="99">
        <v>70000</v>
      </c>
      <c r="L791" s="4"/>
      <c r="M791" s="4"/>
      <c r="N791" s="4"/>
      <c r="O791" s="4"/>
      <c r="P791" s="4"/>
      <c r="Q791" s="4"/>
      <c r="R791" s="4"/>
    </row>
    <row r="792" spans="1:18" s="38" customFormat="1">
      <c r="A792" s="3" t="s">
        <v>2111</v>
      </c>
      <c r="B792" s="3" t="s">
        <v>2112</v>
      </c>
      <c r="C792" s="5" t="s">
        <v>12</v>
      </c>
      <c r="D792" s="3" t="s">
        <v>2113</v>
      </c>
      <c r="E792" s="3" t="s">
        <v>2114</v>
      </c>
      <c r="F792" s="3" t="s">
        <v>1212</v>
      </c>
      <c r="G792" s="3" t="s">
        <v>1213</v>
      </c>
      <c r="H792" s="3" t="s">
        <v>2115</v>
      </c>
      <c r="I792" s="2">
        <v>65000</v>
      </c>
      <c r="J792" s="2">
        <v>8125</v>
      </c>
      <c r="K792" s="93">
        <v>56875</v>
      </c>
      <c r="L792" s="2"/>
      <c r="M792" s="2"/>
      <c r="N792" s="2"/>
      <c r="O792" s="2"/>
      <c r="P792" s="2"/>
      <c r="Q792" s="2"/>
      <c r="R792" s="2"/>
    </row>
    <row r="793" spans="1:18" s="38" customFormat="1">
      <c r="A793" s="3" t="s">
        <v>2111</v>
      </c>
      <c r="B793" s="3" t="s">
        <v>2112</v>
      </c>
      <c r="C793" s="5" t="s">
        <v>12</v>
      </c>
      <c r="D793" s="3" t="s">
        <v>2116</v>
      </c>
      <c r="E793" s="3" t="s">
        <v>2114</v>
      </c>
      <c r="F793" s="3" t="s">
        <v>2117</v>
      </c>
      <c r="G793" s="3" t="s">
        <v>1213</v>
      </c>
      <c r="H793" s="3" t="s">
        <v>2115</v>
      </c>
      <c r="I793" s="2">
        <v>118047.94</v>
      </c>
      <c r="J793" s="2">
        <v>14755.99</v>
      </c>
      <c r="K793" s="93">
        <v>103291.95</v>
      </c>
      <c r="L793" s="2"/>
      <c r="M793" s="2"/>
      <c r="N793" s="2"/>
      <c r="O793" s="2"/>
      <c r="P793" s="2"/>
      <c r="Q793" s="2"/>
      <c r="R793" s="2"/>
    </row>
    <row r="794" spans="1:18" s="38" customFormat="1">
      <c r="A794" s="3" t="s">
        <v>2111</v>
      </c>
      <c r="B794" s="3" t="s">
        <v>2112</v>
      </c>
      <c r="C794" s="5" t="s">
        <v>13</v>
      </c>
      <c r="D794" s="3" t="s">
        <v>2118</v>
      </c>
      <c r="E794" s="3" t="s">
        <v>2114</v>
      </c>
      <c r="F794" s="3" t="s">
        <v>1449</v>
      </c>
      <c r="G794" s="3" t="s">
        <v>1213</v>
      </c>
      <c r="H794" s="3" t="s">
        <v>2115</v>
      </c>
      <c r="I794" s="2">
        <v>112027</v>
      </c>
      <c r="J794" s="2">
        <v>14003.380000000001</v>
      </c>
      <c r="K794" s="93">
        <v>98023.62</v>
      </c>
      <c r="L794" s="2"/>
      <c r="M794" s="2"/>
      <c r="N794" s="2"/>
      <c r="O794" s="2"/>
      <c r="P794" s="2"/>
      <c r="Q794" s="2"/>
      <c r="R794" s="2"/>
    </row>
    <row r="795" spans="1:18" s="38" customFormat="1">
      <c r="A795" s="38" t="s">
        <v>2862</v>
      </c>
      <c r="B795" s="38" t="s">
        <v>2863</v>
      </c>
      <c r="C795" s="51" t="s">
        <v>14</v>
      </c>
      <c r="D795" s="38" t="s">
        <v>2864</v>
      </c>
      <c r="E795" s="38" t="s">
        <v>2865</v>
      </c>
      <c r="F795" s="38" t="s">
        <v>21</v>
      </c>
      <c r="G795" s="38" t="s">
        <v>49</v>
      </c>
      <c r="H795" s="38" t="s">
        <v>2866</v>
      </c>
      <c r="I795" s="4">
        <v>110094.73</v>
      </c>
      <c r="J795" s="4">
        <v>22018.95</v>
      </c>
      <c r="K795" s="99">
        <v>88075.78</v>
      </c>
      <c r="L795" s="4"/>
      <c r="M795" s="4"/>
      <c r="N795" s="4"/>
      <c r="O795" s="4"/>
      <c r="P795" s="4"/>
      <c r="Q795" s="4"/>
      <c r="R795" s="4"/>
    </row>
    <row r="796" spans="1:18" s="38" customFormat="1">
      <c r="A796" s="38" t="s">
        <v>2862</v>
      </c>
      <c r="B796" s="38" t="s">
        <v>2863</v>
      </c>
      <c r="C796" s="51" t="s">
        <v>14</v>
      </c>
      <c r="D796" s="38" t="s">
        <v>2867</v>
      </c>
      <c r="E796" s="38" t="s">
        <v>2865</v>
      </c>
      <c r="F796" s="38" t="s">
        <v>2868</v>
      </c>
      <c r="G796" s="38" t="s">
        <v>2839</v>
      </c>
      <c r="H796" s="38" t="s">
        <v>2866</v>
      </c>
      <c r="I796" s="4">
        <v>37921.519999999997</v>
      </c>
      <c r="J796" s="4">
        <v>7584.3</v>
      </c>
      <c r="K796" s="99">
        <v>30337.22</v>
      </c>
      <c r="L796" s="4"/>
      <c r="M796" s="4"/>
      <c r="N796" s="4"/>
      <c r="O796" s="4"/>
      <c r="P796" s="4"/>
      <c r="Q796" s="4"/>
      <c r="R796" s="4"/>
    </row>
    <row r="797" spans="1:18" s="38" customFormat="1">
      <c r="A797" s="38" t="s">
        <v>2862</v>
      </c>
      <c r="B797" s="38" t="s">
        <v>2863</v>
      </c>
      <c r="C797" s="51" t="s">
        <v>14</v>
      </c>
      <c r="D797" s="38" t="s">
        <v>2869</v>
      </c>
      <c r="E797" s="38" t="s">
        <v>2865</v>
      </c>
      <c r="F797" s="38" t="s">
        <v>39</v>
      </c>
      <c r="G797" s="38" t="s">
        <v>350</v>
      </c>
      <c r="H797" s="38" t="s">
        <v>2866</v>
      </c>
      <c r="I797" s="4">
        <v>36698.239999999998</v>
      </c>
      <c r="J797" s="4">
        <v>7339.6500000000005</v>
      </c>
      <c r="K797" s="99">
        <v>29358.59</v>
      </c>
      <c r="L797" s="4"/>
      <c r="M797" s="4"/>
      <c r="N797" s="4"/>
      <c r="O797" s="4"/>
      <c r="P797" s="4"/>
      <c r="Q797" s="4"/>
      <c r="R797" s="4"/>
    </row>
    <row r="798" spans="1:18" s="38" customFormat="1">
      <c r="A798" s="38" t="s">
        <v>2119</v>
      </c>
      <c r="B798" s="38" t="s">
        <v>2120</v>
      </c>
      <c r="C798" s="51" t="s">
        <v>37</v>
      </c>
      <c r="D798" s="38" t="s">
        <v>3461</v>
      </c>
      <c r="E798" s="38" t="s">
        <v>3462</v>
      </c>
      <c r="F798" s="38" t="s">
        <v>2736</v>
      </c>
      <c r="G798" s="38" t="s">
        <v>3463</v>
      </c>
      <c r="H798" s="38" t="s">
        <v>3464</v>
      </c>
      <c r="I798" s="4">
        <v>68193.509999999995</v>
      </c>
      <c r="J798" s="4">
        <v>35662.67</v>
      </c>
      <c r="K798" s="99">
        <v>32530.84</v>
      </c>
      <c r="L798" s="4"/>
      <c r="M798" s="4"/>
      <c r="N798" s="4"/>
      <c r="O798" s="4"/>
      <c r="P798" s="4"/>
      <c r="Q798" s="4"/>
      <c r="R798" s="4"/>
    </row>
    <row r="799" spans="1:18" s="38" customFormat="1">
      <c r="A799" s="38" t="s">
        <v>2119</v>
      </c>
      <c r="B799" s="38" t="s">
        <v>2120</v>
      </c>
      <c r="C799" s="51" t="s">
        <v>9</v>
      </c>
      <c r="D799" s="38" t="s">
        <v>3465</v>
      </c>
      <c r="E799" s="38" t="s">
        <v>3466</v>
      </c>
      <c r="F799" s="38" t="s">
        <v>152</v>
      </c>
      <c r="G799" s="38" t="s">
        <v>160</v>
      </c>
      <c r="H799" s="38" t="s">
        <v>3467</v>
      </c>
      <c r="I799" s="4">
        <v>1222642.18</v>
      </c>
      <c r="J799" s="4">
        <v>244528.43599999999</v>
      </c>
      <c r="K799" s="99">
        <v>978113.74399999995</v>
      </c>
      <c r="L799" s="4"/>
      <c r="M799" s="4"/>
      <c r="N799" s="4"/>
      <c r="O799" s="4"/>
      <c r="P799" s="4"/>
      <c r="Q799" s="4"/>
      <c r="R799" s="4"/>
    </row>
    <row r="800" spans="1:18" s="38" customFormat="1">
      <c r="A800" s="3" t="s">
        <v>2119</v>
      </c>
      <c r="B800" s="3" t="s">
        <v>2120</v>
      </c>
      <c r="C800" s="5" t="s">
        <v>2121</v>
      </c>
      <c r="D800" s="3" t="s">
        <v>2122</v>
      </c>
      <c r="E800" s="3" t="s">
        <v>2123</v>
      </c>
      <c r="F800" s="3" t="s">
        <v>2124</v>
      </c>
      <c r="G800" s="3" t="s">
        <v>2125</v>
      </c>
      <c r="H800" s="3" t="s">
        <v>2126</v>
      </c>
      <c r="I800" s="2">
        <f>254762.5/0.875</f>
        <v>291157.14285714284</v>
      </c>
      <c r="J800" s="2">
        <f>I800*12.5/100</f>
        <v>36394.642857142855</v>
      </c>
      <c r="K800" s="93">
        <f>I800-J800</f>
        <v>254762.5</v>
      </c>
      <c r="L800" s="2"/>
      <c r="M800" s="2"/>
      <c r="N800" s="2"/>
      <c r="O800" s="2"/>
      <c r="P800" s="2"/>
      <c r="Q800" s="2"/>
      <c r="R800" s="2"/>
    </row>
    <row r="801" spans="1:258" s="38" customFormat="1">
      <c r="A801" s="38" t="s">
        <v>81</v>
      </c>
      <c r="B801" s="38" t="s">
        <v>82</v>
      </c>
      <c r="C801" s="51" t="s">
        <v>14</v>
      </c>
      <c r="D801" s="38" t="s">
        <v>3468</v>
      </c>
      <c r="E801" s="38" t="s">
        <v>3469</v>
      </c>
      <c r="F801" s="38" t="s">
        <v>3470</v>
      </c>
      <c r="G801" s="38" t="s">
        <v>2223</v>
      </c>
      <c r="H801" s="38" t="s">
        <v>3471</v>
      </c>
      <c r="I801" s="4">
        <v>20000</v>
      </c>
      <c r="J801" s="4">
        <v>2500</v>
      </c>
      <c r="K801" s="99">
        <v>17500</v>
      </c>
      <c r="L801" s="4"/>
      <c r="M801" s="4"/>
      <c r="N801" s="4"/>
      <c r="O801" s="4"/>
      <c r="P801" s="4"/>
      <c r="Q801" s="4"/>
      <c r="R801" s="4"/>
    </row>
    <row r="802" spans="1:258" s="38" customFormat="1">
      <c r="A802" s="38" t="s">
        <v>81</v>
      </c>
      <c r="B802" s="38" t="s">
        <v>82</v>
      </c>
      <c r="C802" s="51" t="s">
        <v>12</v>
      </c>
      <c r="D802" s="38" t="s">
        <v>3472</v>
      </c>
      <c r="E802" s="38" t="s">
        <v>3473</v>
      </c>
      <c r="F802" s="38" t="s">
        <v>203</v>
      </c>
      <c r="G802" s="38" t="s">
        <v>399</v>
      </c>
      <c r="H802" s="38" t="s">
        <v>3474</v>
      </c>
      <c r="I802" s="4">
        <v>5000</v>
      </c>
      <c r="J802" s="4">
        <v>625</v>
      </c>
      <c r="K802" s="99">
        <v>4375</v>
      </c>
      <c r="L802" s="4"/>
      <c r="M802" s="4"/>
      <c r="N802" s="4"/>
      <c r="O802" s="4"/>
      <c r="P802" s="4"/>
      <c r="Q802" s="4"/>
      <c r="R802" s="4"/>
    </row>
    <row r="803" spans="1:258" s="38" customFormat="1">
      <c r="A803" s="38" t="s">
        <v>81</v>
      </c>
      <c r="B803" s="38" t="s">
        <v>82</v>
      </c>
      <c r="C803" s="51" t="s">
        <v>12</v>
      </c>
      <c r="D803" s="38" t="s">
        <v>3475</v>
      </c>
      <c r="E803" s="38" t="s">
        <v>3476</v>
      </c>
      <c r="F803" s="38" t="s">
        <v>3477</v>
      </c>
      <c r="G803" s="38" t="s">
        <v>3478</v>
      </c>
      <c r="H803" s="38" t="s">
        <v>3479</v>
      </c>
      <c r="I803" s="4">
        <v>5000</v>
      </c>
      <c r="J803" s="4">
        <v>625</v>
      </c>
      <c r="K803" s="99">
        <v>4375</v>
      </c>
      <c r="L803" s="4"/>
      <c r="M803" s="4"/>
      <c r="N803" s="4"/>
      <c r="O803" s="4"/>
      <c r="P803" s="4"/>
      <c r="Q803" s="4"/>
      <c r="R803" s="4"/>
    </row>
    <row r="804" spans="1:258" s="38" customFormat="1">
      <c r="A804" s="38" t="s">
        <v>81</v>
      </c>
      <c r="B804" s="38" t="s">
        <v>82</v>
      </c>
      <c r="C804" s="51" t="s">
        <v>13</v>
      </c>
      <c r="D804" s="38" t="s">
        <v>3480</v>
      </c>
      <c r="E804" s="38" t="s">
        <v>3473</v>
      </c>
      <c r="F804" s="38" t="s">
        <v>2254</v>
      </c>
      <c r="G804" s="38" t="s">
        <v>400</v>
      </c>
      <c r="H804" s="38" t="s">
        <v>3474</v>
      </c>
      <c r="I804" s="4">
        <v>5000</v>
      </c>
      <c r="J804" s="4">
        <v>625</v>
      </c>
      <c r="K804" s="99">
        <v>4375</v>
      </c>
      <c r="L804" s="4"/>
      <c r="M804" s="4"/>
      <c r="N804" s="4"/>
      <c r="O804" s="4"/>
      <c r="P804" s="4"/>
      <c r="Q804" s="4"/>
      <c r="R804" s="4"/>
    </row>
    <row r="805" spans="1:258" s="38" customFormat="1">
      <c r="A805" s="38" t="s">
        <v>81</v>
      </c>
      <c r="B805" s="38" t="s">
        <v>82</v>
      </c>
      <c r="C805" s="51" t="s">
        <v>9</v>
      </c>
      <c r="D805" s="38" t="s">
        <v>3481</v>
      </c>
      <c r="E805" s="38" t="s">
        <v>3482</v>
      </c>
      <c r="F805" s="38" t="s">
        <v>1947</v>
      </c>
      <c r="G805" s="38" t="s">
        <v>275</v>
      </c>
      <c r="H805" s="38" t="s">
        <v>3483</v>
      </c>
      <c r="I805" s="4">
        <v>30011.43</v>
      </c>
      <c r="J805" s="4">
        <v>3751.42875</v>
      </c>
      <c r="K805" s="99">
        <v>26260.001250000001</v>
      </c>
      <c r="L805" s="4"/>
      <c r="M805" s="4"/>
      <c r="N805" s="4"/>
      <c r="O805" s="4"/>
      <c r="P805" s="4"/>
      <c r="Q805" s="4"/>
      <c r="R805" s="4"/>
    </row>
    <row r="806" spans="1:258" s="38" customFormat="1">
      <c r="A806" s="38" t="s">
        <v>81</v>
      </c>
      <c r="B806" s="38" t="s">
        <v>82</v>
      </c>
      <c r="C806" s="51" t="s">
        <v>9</v>
      </c>
      <c r="D806" s="38" t="s">
        <v>3484</v>
      </c>
      <c r="E806" s="38" t="s">
        <v>3485</v>
      </c>
      <c r="F806" s="38" t="s">
        <v>287</v>
      </c>
      <c r="G806" s="38" t="s">
        <v>379</v>
      </c>
      <c r="H806" s="38" t="s">
        <v>3486</v>
      </c>
      <c r="I806" s="4">
        <v>140000</v>
      </c>
      <c r="J806" s="4">
        <v>17500</v>
      </c>
      <c r="K806" s="99">
        <v>122500</v>
      </c>
      <c r="L806" s="4"/>
      <c r="M806" s="4"/>
      <c r="N806" s="4"/>
      <c r="O806" s="4"/>
      <c r="P806" s="4"/>
      <c r="Q806" s="4"/>
      <c r="R806" s="4"/>
    </row>
    <row r="807" spans="1:258" s="38" customFormat="1">
      <c r="A807" s="3" t="s">
        <v>81</v>
      </c>
      <c r="B807" s="3" t="s">
        <v>82</v>
      </c>
      <c r="C807" s="5" t="s">
        <v>14</v>
      </c>
      <c r="D807" s="3" t="s">
        <v>2127</v>
      </c>
      <c r="E807" s="3" t="s">
        <v>2128</v>
      </c>
      <c r="F807" s="3" t="s">
        <v>2129</v>
      </c>
      <c r="G807" s="3" t="s">
        <v>2130</v>
      </c>
      <c r="H807" s="3" t="s">
        <v>2131</v>
      </c>
      <c r="I807" s="2">
        <v>115625</v>
      </c>
      <c r="J807" s="2">
        <v>23125</v>
      </c>
      <c r="K807" s="93">
        <v>92500</v>
      </c>
      <c r="L807" s="2"/>
      <c r="M807" s="2"/>
      <c r="N807" s="2"/>
      <c r="O807" s="2"/>
      <c r="P807" s="2"/>
      <c r="Q807" s="2"/>
      <c r="R807" s="2"/>
    </row>
    <row r="808" spans="1:258" s="38" customFormat="1">
      <c r="A808" s="3" t="s">
        <v>81</v>
      </c>
      <c r="B808" s="3" t="s">
        <v>82</v>
      </c>
      <c r="C808" s="5" t="s">
        <v>14</v>
      </c>
      <c r="D808" s="3" t="s">
        <v>2132</v>
      </c>
      <c r="E808" s="3" t="s">
        <v>2133</v>
      </c>
      <c r="F808" s="3" t="s">
        <v>1519</v>
      </c>
      <c r="G808" s="3" t="s">
        <v>234</v>
      </c>
      <c r="H808" s="3" t="s">
        <v>2134</v>
      </c>
      <c r="I808" s="2">
        <v>5000</v>
      </c>
      <c r="J808" s="2">
        <v>625</v>
      </c>
      <c r="K808" s="93">
        <v>4375</v>
      </c>
      <c r="L808" s="2"/>
      <c r="M808" s="2"/>
      <c r="N808" s="2"/>
      <c r="O808" s="2"/>
      <c r="P808" s="2"/>
      <c r="Q808" s="2"/>
      <c r="R808" s="2"/>
    </row>
    <row r="809" spans="1:258" s="38" customFormat="1">
      <c r="A809" s="3" t="s">
        <v>81</v>
      </c>
      <c r="B809" s="3" t="s">
        <v>82</v>
      </c>
      <c r="C809" s="5" t="s">
        <v>12</v>
      </c>
      <c r="D809" s="3" t="s">
        <v>2135</v>
      </c>
      <c r="E809" s="3" t="s">
        <v>2136</v>
      </c>
      <c r="F809" s="3" t="s">
        <v>1506</v>
      </c>
      <c r="G809" s="3" t="s">
        <v>2137</v>
      </c>
      <c r="H809" s="3" t="s">
        <v>2138</v>
      </c>
      <c r="I809" s="2">
        <v>56909.508571428574</v>
      </c>
      <c r="J809" s="2">
        <v>7113.6885714285718</v>
      </c>
      <c r="K809" s="93">
        <v>49795.82</v>
      </c>
      <c r="L809" s="2"/>
      <c r="M809" s="2"/>
      <c r="N809" s="2"/>
      <c r="O809" s="2"/>
      <c r="P809" s="2"/>
      <c r="Q809" s="2"/>
      <c r="R809" s="2"/>
    </row>
    <row r="810" spans="1:258" s="38" customFormat="1">
      <c r="A810" s="3" t="s">
        <v>81</v>
      </c>
      <c r="B810" s="3" t="s">
        <v>82</v>
      </c>
      <c r="C810" s="5" t="s">
        <v>12</v>
      </c>
      <c r="D810" s="3" t="s">
        <v>2139</v>
      </c>
      <c r="E810" s="3" t="s">
        <v>2140</v>
      </c>
      <c r="F810" s="3" t="s">
        <v>1506</v>
      </c>
      <c r="G810" s="3" t="s">
        <v>2137</v>
      </c>
      <c r="H810" s="3" t="s">
        <v>2141</v>
      </c>
      <c r="I810" s="2">
        <v>15010.285714285714</v>
      </c>
      <c r="J810" s="2">
        <v>1876.2857142857142</v>
      </c>
      <c r="K810" s="93">
        <v>13134</v>
      </c>
      <c r="L810" s="2"/>
      <c r="M810" s="2"/>
      <c r="N810" s="2"/>
      <c r="O810" s="2"/>
      <c r="P810" s="2"/>
      <c r="Q810" s="2"/>
      <c r="R810" s="2"/>
    </row>
    <row r="811" spans="1:258" s="38" customFormat="1">
      <c r="A811" s="3" t="s">
        <v>81</v>
      </c>
      <c r="B811" s="3" t="s">
        <v>82</v>
      </c>
      <c r="C811" s="5" t="s">
        <v>16</v>
      </c>
      <c r="D811" s="3" t="s">
        <v>2142</v>
      </c>
      <c r="E811" s="3" t="s">
        <v>2133</v>
      </c>
      <c r="F811" s="3" t="s">
        <v>189</v>
      </c>
      <c r="G811" s="3" t="s">
        <v>139</v>
      </c>
      <c r="H811" s="3" t="s">
        <v>2134</v>
      </c>
      <c r="I811" s="2">
        <v>20000</v>
      </c>
      <c r="J811" s="2">
        <v>2500</v>
      </c>
      <c r="K811" s="93">
        <v>17500</v>
      </c>
      <c r="L811" s="2"/>
      <c r="M811" s="2"/>
      <c r="N811" s="2"/>
      <c r="O811" s="2"/>
      <c r="P811" s="2"/>
      <c r="Q811" s="2"/>
      <c r="R811" s="2"/>
    </row>
    <row r="812" spans="1:258" s="38" customFormat="1">
      <c r="A812" s="3" t="s">
        <v>81</v>
      </c>
      <c r="B812" s="3" t="s">
        <v>82</v>
      </c>
      <c r="C812" s="5" t="s">
        <v>16</v>
      </c>
      <c r="D812" s="3" t="s">
        <v>2143</v>
      </c>
      <c r="E812" s="3" t="s">
        <v>2144</v>
      </c>
      <c r="F812" s="3" t="s">
        <v>189</v>
      </c>
      <c r="G812" s="3" t="s">
        <v>139</v>
      </c>
      <c r="H812" s="3" t="s">
        <v>2131</v>
      </c>
      <c r="I812" s="2">
        <v>10000</v>
      </c>
      <c r="J812" s="2">
        <v>1250</v>
      </c>
      <c r="K812" s="93">
        <v>8750</v>
      </c>
      <c r="L812" s="2"/>
      <c r="M812" s="2"/>
      <c r="N812" s="2"/>
      <c r="O812" s="2"/>
      <c r="P812" s="2"/>
      <c r="Q812" s="2"/>
      <c r="R812" s="2"/>
    </row>
    <row r="813" spans="1:258" s="38" customFormat="1">
      <c r="A813" s="3" t="s">
        <v>81</v>
      </c>
      <c r="B813" s="3" t="s">
        <v>82</v>
      </c>
      <c r="C813" s="5" t="s">
        <v>1478</v>
      </c>
      <c r="D813" s="3" t="s">
        <v>2145</v>
      </c>
      <c r="E813" s="3" t="s">
        <v>2146</v>
      </c>
      <c r="F813" s="3" t="s">
        <v>2147</v>
      </c>
      <c r="G813" s="3" t="s">
        <v>1694</v>
      </c>
      <c r="H813" s="3" t="s">
        <v>2131</v>
      </c>
      <c r="I813" s="2">
        <v>115000</v>
      </c>
      <c r="J813" s="2">
        <v>14375</v>
      </c>
      <c r="K813" s="93">
        <v>100625</v>
      </c>
      <c r="L813" s="2"/>
      <c r="M813" s="2"/>
      <c r="N813" s="2"/>
      <c r="O813" s="2"/>
      <c r="P813" s="2"/>
      <c r="Q813" s="2"/>
      <c r="R813" s="2"/>
    </row>
    <row r="814" spans="1:258" s="38" customFormat="1">
      <c r="A814" s="51" t="s">
        <v>81</v>
      </c>
      <c r="B814" s="38" t="s">
        <v>82</v>
      </c>
      <c r="C814" s="51" t="s">
        <v>1415</v>
      </c>
      <c r="D814" s="38" t="s">
        <v>3968</v>
      </c>
      <c r="E814" s="38" t="s">
        <v>3969</v>
      </c>
      <c r="F814" s="38" t="s">
        <v>3970</v>
      </c>
      <c r="G814" s="38" t="s">
        <v>3971</v>
      </c>
      <c r="H814" s="38" t="s">
        <v>3972</v>
      </c>
      <c r="I814" s="4">
        <v>101250</v>
      </c>
      <c r="J814" s="4">
        <v>22500</v>
      </c>
      <c r="K814" s="99">
        <v>78750</v>
      </c>
      <c r="L814" s="4"/>
      <c r="M814" s="4"/>
      <c r="N814" s="4"/>
      <c r="O814" s="4"/>
      <c r="P814" s="4"/>
      <c r="Q814" s="4"/>
      <c r="R814" s="4"/>
    </row>
    <row r="815" spans="1:258" s="52" customFormat="1">
      <c r="A815" s="33" t="s">
        <v>628</v>
      </c>
      <c r="B815" s="38" t="s">
        <v>4005</v>
      </c>
      <c r="C815" s="33" t="s">
        <v>14</v>
      </c>
      <c r="D815" s="34" t="s">
        <v>629</v>
      </c>
      <c r="E815" s="34" t="s">
        <v>630</v>
      </c>
      <c r="F815" s="33" t="s">
        <v>10</v>
      </c>
      <c r="G815" s="34" t="s">
        <v>12</v>
      </c>
      <c r="H815" s="34" t="s">
        <v>631</v>
      </c>
      <c r="I815" s="35">
        <v>17611.87</v>
      </c>
      <c r="J815" s="35">
        <v>3522.37</v>
      </c>
      <c r="K815" s="92">
        <v>14089.5</v>
      </c>
      <c r="L815" s="35"/>
      <c r="M815" s="36"/>
      <c r="N815" s="36"/>
      <c r="O815" s="36"/>
      <c r="P815" s="36"/>
      <c r="Q815" s="38"/>
      <c r="R815" s="36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  <c r="BV815" s="38"/>
      <c r="BW815" s="38"/>
      <c r="BX815" s="38"/>
      <c r="BY815" s="38"/>
      <c r="BZ815" s="38"/>
      <c r="CA815" s="38"/>
      <c r="CB815" s="38"/>
      <c r="CC815" s="38"/>
      <c r="CD815" s="38"/>
      <c r="CE815" s="38"/>
      <c r="CF815" s="38"/>
      <c r="CG815" s="38"/>
      <c r="CH815" s="38"/>
      <c r="CI815" s="38"/>
      <c r="CJ815" s="38"/>
      <c r="CK815" s="38"/>
      <c r="CL815" s="38"/>
      <c r="CM815" s="38"/>
      <c r="CN815" s="38"/>
      <c r="CO815" s="38"/>
      <c r="CP815" s="38"/>
      <c r="CQ815" s="38"/>
      <c r="CR815" s="38"/>
      <c r="CS815" s="38"/>
      <c r="CT815" s="38"/>
      <c r="CU815" s="38"/>
      <c r="CV815" s="38"/>
      <c r="CW815" s="38"/>
      <c r="CX815" s="38"/>
      <c r="CY815" s="38"/>
      <c r="CZ815" s="38"/>
      <c r="DA815" s="38"/>
      <c r="DB815" s="38"/>
      <c r="DC815" s="38"/>
      <c r="DD815" s="38"/>
      <c r="DE815" s="38"/>
      <c r="DF815" s="38"/>
      <c r="DG815" s="38"/>
      <c r="DH815" s="38"/>
      <c r="DI815" s="38"/>
      <c r="DJ815" s="38"/>
      <c r="DK815" s="38"/>
      <c r="DL815" s="38"/>
      <c r="DM815" s="38"/>
      <c r="DN815" s="38"/>
      <c r="DO815" s="38"/>
      <c r="DP815" s="38"/>
      <c r="DQ815" s="38"/>
      <c r="DR815" s="38"/>
      <c r="DS815" s="38"/>
      <c r="DT815" s="38"/>
      <c r="DU815" s="38"/>
      <c r="DV815" s="38"/>
      <c r="DW815" s="38"/>
      <c r="DX815" s="38"/>
      <c r="DY815" s="38"/>
      <c r="DZ815" s="38"/>
      <c r="EA815" s="38"/>
      <c r="EB815" s="38"/>
      <c r="EC815" s="38"/>
      <c r="ED815" s="38"/>
      <c r="EE815" s="38"/>
      <c r="EF815" s="38"/>
      <c r="EG815" s="38"/>
      <c r="EH815" s="38"/>
      <c r="EI815" s="38"/>
      <c r="EJ815" s="38"/>
      <c r="EK815" s="38"/>
      <c r="EL815" s="38"/>
      <c r="EM815" s="38"/>
      <c r="EN815" s="38"/>
      <c r="EO815" s="38"/>
      <c r="EP815" s="38"/>
      <c r="EQ815" s="38"/>
      <c r="ER815" s="38"/>
      <c r="ES815" s="38"/>
      <c r="ET815" s="38"/>
      <c r="EU815" s="38"/>
      <c r="EV815" s="38"/>
      <c r="EW815" s="38"/>
      <c r="EX815" s="38"/>
      <c r="EY815" s="38"/>
      <c r="EZ815" s="38"/>
      <c r="FA815" s="38"/>
      <c r="FB815" s="38"/>
      <c r="FC815" s="38"/>
      <c r="FD815" s="38"/>
      <c r="FE815" s="38"/>
      <c r="FF815" s="38"/>
      <c r="FG815" s="38"/>
      <c r="FH815" s="38"/>
      <c r="FI815" s="38"/>
      <c r="FJ815" s="38"/>
      <c r="FK815" s="38"/>
      <c r="FL815" s="38"/>
      <c r="FM815" s="38"/>
      <c r="FN815" s="38"/>
      <c r="FO815" s="38"/>
      <c r="FP815" s="38"/>
      <c r="FQ815" s="38"/>
      <c r="FR815" s="38"/>
      <c r="FS815" s="38"/>
      <c r="FT815" s="38"/>
      <c r="FU815" s="38"/>
      <c r="FV815" s="38"/>
      <c r="FW815" s="38"/>
      <c r="FX815" s="38"/>
      <c r="FY815" s="38"/>
      <c r="FZ815" s="38"/>
      <c r="GA815" s="38"/>
      <c r="GB815" s="38"/>
      <c r="GC815" s="38"/>
      <c r="GD815" s="38"/>
      <c r="GE815" s="38"/>
      <c r="GF815" s="38"/>
      <c r="GG815" s="38"/>
      <c r="GH815" s="38"/>
      <c r="GI815" s="38"/>
      <c r="GJ815" s="38"/>
      <c r="GK815" s="38"/>
      <c r="GL815" s="38"/>
      <c r="GM815" s="38"/>
      <c r="GN815" s="38"/>
      <c r="GO815" s="38"/>
      <c r="GP815" s="38"/>
      <c r="GQ815" s="38"/>
      <c r="GR815" s="38"/>
      <c r="GS815" s="38"/>
      <c r="GT815" s="38"/>
      <c r="GU815" s="38"/>
      <c r="GV815" s="38"/>
      <c r="GW815" s="38"/>
      <c r="GX815" s="38"/>
      <c r="GY815" s="38"/>
      <c r="GZ815" s="38"/>
      <c r="HA815" s="38"/>
      <c r="HB815" s="38"/>
      <c r="HC815" s="38"/>
      <c r="HD815" s="38"/>
      <c r="HE815" s="38"/>
      <c r="HF815" s="38"/>
      <c r="HG815" s="38"/>
      <c r="HH815" s="38"/>
      <c r="HI815" s="38"/>
      <c r="HJ815" s="38"/>
      <c r="HK815" s="38"/>
      <c r="HL815" s="38"/>
      <c r="HM815" s="38"/>
      <c r="HN815" s="38"/>
      <c r="HO815" s="38"/>
      <c r="HP815" s="38"/>
      <c r="HQ815" s="38"/>
      <c r="HR815" s="38"/>
      <c r="HS815" s="38"/>
      <c r="HT815" s="38"/>
      <c r="HU815" s="38"/>
      <c r="HV815" s="38"/>
      <c r="HW815" s="38"/>
      <c r="HX815" s="38"/>
      <c r="HY815" s="38"/>
      <c r="HZ815" s="38"/>
      <c r="IA815" s="38"/>
      <c r="IB815" s="38"/>
      <c r="IC815" s="38"/>
      <c r="ID815" s="38"/>
      <c r="IE815" s="38"/>
      <c r="IF815" s="38"/>
      <c r="IG815" s="38"/>
      <c r="IH815" s="38"/>
      <c r="II815" s="38"/>
      <c r="IJ815" s="38"/>
      <c r="IK815" s="38"/>
      <c r="IL815" s="38"/>
      <c r="IM815" s="38"/>
      <c r="IN815" s="38"/>
      <c r="IO815" s="38"/>
      <c r="IP815" s="38"/>
      <c r="IQ815" s="38"/>
      <c r="IR815" s="38"/>
      <c r="IS815" s="38"/>
      <c r="IT815" s="38"/>
      <c r="IU815" s="38"/>
      <c r="IV815" s="38"/>
      <c r="IW815" s="38"/>
      <c r="IX815" s="38"/>
    </row>
    <row r="816" spans="1:258" s="38" customFormat="1">
      <c r="A816" s="33" t="s">
        <v>628</v>
      </c>
      <c r="B816" s="38" t="s">
        <v>4005</v>
      </c>
      <c r="C816" s="33" t="s">
        <v>14</v>
      </c>
      <c r="D816" s="34" t="s">
        <v>632</v>
      </c>
      <c r="E816" s="34" t="s">
        <v>633</v>
      </c>
      <c r="F816" s="33" t="s">
        <v>10</v>
      </c>
      <c r="G816" s="34" t="s">
        <v>12</v>
      </c>
      <c r="H816" s="34" t="s">
        <v>631</v>
      </c>
      <c r="I816" s="35">
        <v>41101.279999999999</v>
      </c>
      <c r="J816" s="35">
        <v>8220.26</v>
      </c>
      <c r="K816" s="92">
        <v>32881.019999999997</v>
      </c>
      <c r="L816" s="35"/>
      <c r="M816" s="36"/>
      <c r="N816" s="36"/>
      <c r="O816" s="36"/>
      <c r="P816" s="36"/>
      <c r="R816" s="36"/>
    </row>
    <row r="817" spans="1:245" s="38" customFormat="1">
      <c r="A817" s="33" t="s">
        <v>628</v>
      </c>
      <c r="B817" s="38" t="s">
        <v>4005</v>
      </c>
      <c r="C817" s="33" t="s">
        <v>14</v>
      </c>
      <c r="D817" s="34" t="s">
        <v>634</v>
      </c>
      <c r="E817" s="34" t="s">
        <v>635</v>
      </c>
      <c r="F817" s="33" t="s">
        <v>361</v>
      </c>
      <c r="G817" s="34" t="s">
        <v>350</v>
      </c>
      <c r="H817" s="34" t="s">
        <v>631</v>
      </c>
      <c r="I817" s="35">
        <v>1972.5800000000002</v>
      </c>
      <c r="J817" s="35">
        <v>394.52</v>
      </c>
      <c r="K817" s="92">
        <v>1578.06</v>
      </c>
      <c r="L817" s="35"/>
      <c r="M817" s="36"/>
      <c r="N817" s="36"/>
      <c r="O817" s="36"/>
      <c r="P817" s="36"/>
      <c r="R817" s="36"/>
    </row>
    <row r="818" spans="1:245" s="38" customFormat="1">
      <c r="A818" s="33" t="s">
        <v>628</v>
      </c>
      <c r="B818" s="38" t="s">
        <v>4005</v>
      </c>
      <c r="C818" s="33" t="s">
        <v>14</v>
      </c>
      <c r="D818" s="34" t="s">
        <v>636</v>
      </c>
      <c r="E818" s="34" t="s">
        <v>635</v>
      </c>
      <c r="F818" s="33" t="s">
        <v>10</v>
      </c>
      <c r="G818" s="34" t="s">
        <v>12</v>
      </c>
      <c r="H818" s="34" t="s">
        <v>631</v>
      </c>
      <c r="I818" s="35">
        <v>16777.169999999998</v>
      </c>
      <c r="J818" s="35">
        <v>3355.43</v>
      </c>
      <c r="K818" s="92">
        <v>13421.74</v>
      </c>
      <c r="L818" s="35"/>
      <c r="M818" s="36"/>
      <c r="N818" s="36"/>
      <c r="O818" s="36"/>
      <c r="P818" s="36"/>
      <c r="R818" s="36"/>
    </row>
    <row r="819" spans="1:245" s="38" customFormat="1">
      <c r="A819" s="33" t="s">
        <v>628</v>
      </c>
      <c r="B819" s="38" t="s">
        <v>4005</v>
      </c>
      <c r="C819" s="33" t="s">
        <v>14</v>
      </c>
      <c r="D819" s="34" t="s">
        <v>637</v>
      </c>
      <c r="E819" s="34" t="s">
        <v>638</v>
      </c>
      <c r="F819" s="33" t="s">
        <v>10</v>
      </c>
      <c r="G819" s="34" t="s">
        <v>12</v>
      </c>
      <c r="H819" s="34" t="s">
        <v>631</v>
      </c>
      <c r="I819" s="35">
        <v>9906.68</v>
      </c>
      <c r="J819" s="35">
        <v>1981.34</v>
      </c>
      <c r="K819" s="92">
        <v>7925.34</v>
      </c>
      <c r="L819" s="35"/>
      <c r="M819" s="36"/>
      <c r="N819" s="36"/>
      <c r="O819" s="36"/>
      <c r="P819" s="36"/>
      <c r="R819" s="36"/>
    </row>
    <row r="820" spans="1:245" s="38" customFormat="1">
      <c r="A820" s="12" t="s">
        <v>1075</v>
      </c>
      <c r="B820" s="12" t="s">
        <v>1076</v>
      </c>
      <c r="C820" s="22" t="s">
        <v>318</v>
      </c>
      <c r="D820" s="11" t="s">
        <v>1077</v>
      </c>
      <c r="E820" s="11" t="s">
        <v>1078</v>
      </c>
      <c r="F820" s="11" t="s">
        <v>7</v>
      </c>
      <c r="G820" s="11" t="s">
        <v>9</v>
      </c>
      <c r="H820" s="11" t="s">
        <v>1079</v>
      </c>
      <c r="I820" s="9">
        <v>342273.47500000003</v>
      </c>
      <c r="J820" s="9">
        <v>68454.695000000007</v>
      </c>
      <c r="K820" s="100">
        <v>273818.78000000003</v>
      </c>
      <c r="L820" s="13"/>
      <c r="M820" s="13"/>
      <c r="N820" s="13"/>
      <c r="O820" s="13"/>
      <c r="P820" s="13"/>
      <c r="Q820" s="13"/>
      <c r="R820" s="1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/>
      <c r="BD820" s="53"/>
      <c r="BE820" s="53"/>
      <c r="BF820" s="53"/>
      <c r="BG820" s="53"/>
      <c r="BH820" s="53"/>
      <c r="BI820" s="53"/>
      <c r="BJ820" s="53"/>
      <c r="BK820" s="53"/>
      <c r="BL820" s="53"/>
      <c r="BM820" s="53"/>
      <c r="BN820" s="53"/>
      <c r="BO820" s="53"/>
      <c r="BP820" s="53"/>
      <c r="BQ820" s="53"/>
      <c r="BR820" s="53"/>
      <c r="BS820" s="53"/>
      <c r="BT820" s="53"/>
      <c r="BU820" s="53"/>
      <c r="BV820" s="53"/>
      <c r="BW820" s="53"/>
      <c r="BX820" s="53"/>
      <c r="BY820" s="53"/>
      <c r="BZ820" s="53"/>
      <c r="CA820" s="53"/>
      <c r="CB820" s="53"/>
      <c r="CC820" s="53"/>
      <c r="CD820" s="53"/>
      <c r="CE820" s="53"/>
      <c r="CF820" s="53"/>
      <c r="CG820" s="53"/>
      <c r="CH820" s="53"/>
      <c r="CI820" s="53"/>
      <c r="CJ820" s="53"/>
      <c r="CK820" s="53"/>
      <c r="CL820" s="53"/>
      <c r="CM820" s="53"/>
      <c r="CN820" s="53"/>
      <c r="CO820" s="53"/>
      <c r="CP820" s="53"/>
      <c r="CQ820" s="53"/>
      <c r="CR820" s="53"/>
      <c r="CS820" s="53"/>
      <c r="CT820" s="53"/>
      <c r="CU820" s="53"/>
      <c r="CV820" s="53"/>
      <c r="CW820" s="53"/>
      <c r="CX820" s="53"/>
      <c r="CY820" s="53"/>
      <c r="CZ820" s="53"/>
      <c r="DA820" s="53"/>
      <c r="DB820" s="53"/>
      <c r="DC820" s="53"/>
      <c r="DD820" s="53"/>
      <c r="DE820" s="53"/>
      <c r="DF820" s="53"/>
      <c r="DG820" s="53"/>
      <c r="DH820" s="53"/>
      <c r="DI820" s="53"/>
      <c r="DJ820" s="53"/>
      <c r="DK820" s="53"/>
      <c r="DL820" s="53"/>
      <c r="DM820" s="53"/>
      <c r="DN820" s="53"/>
      <c r="DO820" s="53"/>
      <c r="DP820" s="53"/>
      <c r="DQ820" s="53"/>
      <c r="DR820" s="53"/>
      <c r="DS820" s="53"/>
      <c r="DT820" s="53"/>
      <c r="DU820" s="53"/>
      <c r="DV820" s="53"/>
      <c r="DW820" s="53"/>
      <c r="DX820" s="53"/>
      <c r="DY820" s="53"/>
      <c r="DZ820" s="53"/>
      <c r="EA820" s="53"/>
      <c r="EB820" s="53"/>
      <c r="EC820" s="53"/>
      <c r="ED820" s="53"/>
      <c r="EE820" s="53"/>
      <c r="EF820" s="53"/>
      <c r="EG820" s="53"/>
      <c r="EH820" s="53"/>
      <c r="EI820" s="53"/>
      <c r="EJ820" s="53"/>
      <c r="EK820" s="53"/>
      <c r="EL820" s="53"/>
      <c r="EM820" s="53"/>
      <c r="EN820" s="53"/>
      <c r="EO820" s="53"/>
      <c r="EP820" s="53"/>
      <c r="EQ820" s="53"/>
      <c r="ER820" s="53"/>
      <c r="ES820" s="53"/>
      <c r="ET820" s="53"/>
      <c r="EU820" s="53"/>
      <c r="EV820" s="53"/>
      <c r="EW820" s="53"/>
      <c r="EX820" s="53"/>
      <c r="EY820" s="53"/>
      <c r="EZ820" s="53"/>
      <c r="FA820" s="53"/>
      <c r="FB820" s="53"/>
      <c r="FC820" s="53"/>
      <c r="FD820" s="53"/>
      <c r="FE820" s="53"/>
      <c r="FF820" s="53"/>
      <c r="FG820" s="53"/>
      <c r="FH820" s="53"/>
      <c r="FI820" s="53"/>
      <c r="FJ820" s="53"/>
      <c r="FK820" s="53"/>
      <c r="FL820" s="53"/>
      <c r="FM820" s="53"/>
      <c r="FN820" s="53"/>
      <c r="FO820" s="53"/>
      <c r="FP820" s="53"/>
      <c r="FQ820" s="53"/>
      <c r="FR820" s="53"/>
      <c r="FS820" s="53"/>
      <c r="FT820" s="53"/>
      <c r="FU820" s="53"/>
      <c r="FV820" s="53"/>
      <c r="FW820" s="53"/>
      <c r="FX820" s="53"/>
      <c r="FY820" s="53"/>
      <c r="FZ820" s="53"/>
      <c r="GA820" s="53"/>
      <c r="GB820" s="53"/>
      <c r="GC820" s="53"/>
      <c r="GD820" s="53"/>
      <c r="GE820" s="53"/>
      <c r="GF820" s="53"/>
      <c r="GG820" s="53"/>
      <c r="GH820" s="53"/>
      <c r="GI820" s="53"/>
      <c r="GJ820" s="53"/>
      <c r="GK820" s="53"/>
      <c r="GL820" s="53"/>
      <c r="GM820" s="53"/>
      <c r="GN820" s="53"/>
      <c r="GO820" s="53"/>
      <c r="GP820" s="53"/>
      <c r="GQ820" s="53"/>
      <c r="GR820" s="53"/>
      <c r="GS820" s="53"/>
      <c r="GT820" s="53"/>
      <c r="GU820" s="53"/>
      <c r="GV820" s="53"/>
      <c r="GW820" s="53"/>
      <c r="GX820" s="53"/>
      <c r="GY820" s="53"/>
      <c r="GZ820" s="53"/>
      <c r="HA820" s="53"/>
      <c r="HB820" s="53"/>
      <c r="HC820" s="53"/>
      <c r="HD820" s="53"/>
      <c r="HE820" s="53"/>
      <c r="HF820" s="53"/>
      <c r="HG820" s="53"/>
      <c r="HH820" s="53"/>
      <c r="HI820" s="53"/>
      <c r="HJ820" s="53"/>
      <c r="HK820" s="53"/>
      <c r="HL820" s="53"/>
      <c r="HM820" s="53"/>
      <c r="HN820" s="53"/>
      <c r="HO820" s="53"/>
      <c r="HP820" s="53"/>
      <c r="HQ820" s="53"/>
      <c r="HR820" s="53"/>
      <c r="HS820" s="53"/>
      <c r="HT820" s="53"/>
      <c r="HU820" s="53"/>
      <c r="HV820" s="53"/>
      <c r="HW820" s="53"/>
      <c r="HX820" s="53"/>
      <c r="HY820" s="53"/>
      <c r="HZ820" s="53"/>
      <c r="IA820" s="53"/>
      <c r="IB820" s="53"/>
      <c r="IC820" s="53"/>
      <c r="ID820" s="53"/>
      <c r="IE820" s="53"/>
      <c r="IF820" s="53"/>
      <c r="IG820" s="53"/>
      <c r="IH820" s="53"/>
      <c r="II820" s="53"/>
      <c r="IJ820" s="53"/>
      <c r="IK820" s="53"/>
    </row>
    <row r="821" spans="1:245" s="38" customFormat="1">
      <c r="A821" s="38" t="s">
        <v>3487</v>
      </c>
      <c r="B821" s="38" t="s">
        <v>3488</v>
      </c>
      <c r="C821" s="51" t="s">
        <v>2074</v>
      </c>
      <c r="D821" s="38" t="s">
        <v>3489</v>
      </c>
      <c r="E821" s="38" t="s">
        <v>3490</v>
      </c>
      <c r="F821" s="38" t="s">
        <v>2325</v>
      </c>
      <c r="G821" s="38" t="s">
        <v>1383</v>
      </c>
      <c r="H821" s="38" t="s">
        <v>3491</v>
      </c>
      <c r="I821" s="4">
        <v>121562.5</v>
      </c>
      <c r="J821" s="4">
        <v>21562.5</v>
      </c>
      <c r="K821" s="99">
        <v>100000</v>
      </c>
      <c r="L821" s="4"/>
      <c r="M821" s="4"/>
      <c r="N821" s="4"/>
      <c r="O821" s="4"/>
      <c r="P821" s="4"/>
      <c r="Q821" s="4"/>
      <c r="R821" s="4"/>
    </row>
    <row r="822" spans="1:245" s="38" customFormat="1">
      <c r="A822" s="3" t="s">
        <v>2149</v>
      </c>
      <c r="B822" s="3" t="s">
        <v>2150</v>
      </c>
      <c r="C822" s="5" t="s">
        <v>12</v>
      </c>
      <c r="D822" s="3" t="s">
        <v>2151</v>
      </c>
      <c r="E822" s="3" t="s">
        <v>2152</v>
      </c>
      <c r="F822" s="3" t="s">
        <v>2153</v>
      </c>
      <c r="G822" s="3" t="s">
        <v>2154</v>
      </c>
      <c r="H822" s="3" t="s">
        <v>2155</v>
      </c>
      <c r="I822" s="2">
        <v>849.0625</v>
      </c>
      <c r="J822" s="2">
        <f>0.2*I822</f>
        <v>169.8125</v>
      </c>
      <c r="K822" s="93">
        <v>679.25</v>
      </c>
      <c r="L822" s="2"/>
      <c r="M822" s="2"/>
      <c r="N822" s="2"/>
      <c r="O822" s="2"/>
      <c r="P822" s="2"/>
      <c r="Q822" s="2"/>
      <c r="R822" s="2"/>
    </row>
    <row r="823" spans="1:245" s="38" customFormat="1">
      <c r="A823" s="3" t="s">
        <v>2149</v>
      </c>
      <c r="B823" s="3" t="s">
        <v>2150</v>
      </c>
      <c r="C823" s="5" t="s">
        <v>13</v>
      </c>
      <c r="D823" s="3" t="s">
        <v>2156</v>
      </c>
      <c r="E823" s="3" t="s">
        <v>2157</v>
      </c>
      <c r="F823" s="3" t="s">
        <v>2158</v>
      </c>
      <c r="G823" s="3" t="s">
        <v>1347</v>
      </c>
      <c r="H823" s="3" t="s">
        <v>2159</v>
      </c>
      <c r="I823" s="2">
        <v>19425</v>
      </c>
      <c r="J823" s="2">
        <f>0.2*I823</f>
        <v>3885</v>
      </c>
      <c r="K823" s="93">
        <v>15540</v>
      </c>
      <c r="L823" s="2"/>
      <c r="M823" s="2"/>
      <c r="N823" s="2"/>
      <c r="O823" s="2"/>
      <c r="P823" s="2"/>
      <c r="Q823" s="2"/>
      <c r="R823" s="2"/>
    </row>
    <row r="824" spans="1:245" s="38" customFormat="1">
      <c r="A824" s="3" t="s">
        <v>2149</v>
      </c>
      <c r="B824" s="3" t="s">
        <v>2150</v>
      </c>
      <c r="C824" s="5" t="s">
        <v>13</v>
      </c>
      <c r="D824" s="3" t="s">
        <v>2160</v>
      </c>
      <c r="E824" s="3" t="s">
        <v>2161</v>
      </c>
      <c r="F824" s="3" t="s">
        <v>2158</v>
      </c>
      <c r="G824" s="3" t="s">
        <v>1347</v>
      </c>
      <c r="H824" s="3" t="s">
        <v>2159</v>
      </c>
      <c r="I824" s="2">
        <v>55500</v>
      </c>
      <c r="J824" s="2">
        <f>0.2*I824</f>
        <v>11100</v>
      </c>
      <c r="K824" s="93">
        <v>44400</v>
      </c>
      <c r="L824" s="2"/>
      <c r="M824" s="2"/>
      <c r="N824" s="2"/>
      <c r="O824" s="2"/>
      <c r="P824" s="2"/>
      <c r="Q824" s="2"/>
      <c r="R824" s="2"/>
    </row>
    <row r="825" spans="1:245" s="38" customFormat="1">
      <c r="A825" s="3" t="s">
        <v>2149</v>
      </c>
      <c r="B825" s="3" t="s">
        <v>2150</v>
      </c>
      <c r="C825" s="5" t="s">
        <v>16</v>
      </c>
      <c r="D825" s="3" t="s">
        <v>2162</v>
      </c>
      <c r="E825" s="3" t="s">
        <v>2163</v>
      </c>
      <c r="F825" s="3" t="s">
        <v>2154</v>
      </c>
      <c r="G825" s="3" t="s">
        <v>2164</v>
      </c>
      <c r="H825" s="3" t="s">
        <v>2155</v>
      </c>
      <c r="I825" s="2">
        <v>5000</v>
      </c>
      <c r="J825" s="2">
        <f>I825*0.125</f>
        <v>625</v>
      </c>
      <c r="K825" s="93">
        <v>4375</v>
      </c>
      <c r="L825" s="2"/>
      <c r="M825" s="2"/>
      <c r="N825" s="2"/>
      <c r="O825" s="2"/>
      <c r="P825" s="2"/>
      <c r="Q825" s="2"/>
      <c r="R825" s="2"/>
    </row>
    <row r="826" spans="1:245" s="38" customFormat="1">
      <c r="A826" s="3" t="s">
        <v>1320</v>
      </c>
      <c r="B826" s="3" t="s">
        <v>1321</v>
      </c>
      <c r="C826" s="5" t="s">
        <v>1322</v>
      </c>
      <c r="D826" s="3" t="s">
        <v>1323</v>
      </c>
      <c r="E826" s="3" t="s">
        <v>1324</v>
      </c>
      <c r="F826" s="3" t="s">
        <v>44</v>
      </c>
      <c r="G826" s="3" t="s">
        <v>45</v>
      </c>
      <c r="H826" s="3" t="s">
        <v>1325</v>
      </c>
      <c r="I826" s="2">
        <v>92000</v>
      </c>
      <c r="J826" s="2">
        <v>11500</v>
      </c>
      <c r="K826" s="93">
        <v>80500</v>
      </c>
      <c r="L826" s="2"/>
      <c r="M826" s="2"/>
      <c r="N826" s="2"/>
      <c r="O826" s="2"/>
      <c r="P826" s="2"/>
      <c r="Q826" s="2"/>
      <c r="R826" s="2"/>
      <c r="S826" s="2"/>
      <c r="T826" s="3"/>
    </row>
    <row r="827" spans="1:245" s="38" customFormat="1">
      <c r="A827" s="3" t="s">
        <v>1320</v>
      </c>
      <c r="B827" s="3" t="s">
        <v>1321</v>
      </c>
      <c r="C827" s="5" t="s">
        <v>16</v>
      </c>
      <c r="D827" s="3" t="s">
        <v>1326</v>
      </c>
      <c r="E827" s="3" t="s">
        <v>1327</v>
      </c>
      <c r="F827" s="3" t="s">
        <v>1328</v>
      </c>
      <c r="G827" s="3" t="s">
        <v>1329</v>
      </c>
      <c r="H827" s="3" t="s">
        <v>1330</v>
      </c>
      <c r="I827" s="2">
        <f>306206.25/0.875</f>
        <v>349950</v>
      </c>
      <c r="J827" s="2">
        <f>I827*0.125</f>
        <v>43743.75</v>
      </c>
      <c r="K827" s="93">
        <f>I827-J827</f>
        <v>306206.25</v>
      </c>
      <c r="L827" s="2"/>
      <c r="M827" s="2"/>
      <c r="N827" s="2"/>
      <c r="O827" s="2"/>
      <c r="P827" s="2"/>
      <c r="Q827" s="2"/>
      <c r="R827" s="2"/>
      <c r="S827" s="2"/>
      <c r="T827" s="3"/>
    </row>
    <row r="828" spans="1:245" s="38" customFormat="1">
      <c r="A828" s="3" t="s">
        <v>1320</v>
      </c>
      <c r="B828" s="3" t="s">
        <v>1321</v>
      </c>
      <c r="C828" s="5" t="s">
        <v>148</v>
      </c>
      <c r="D828" s="3" t="s">
        <v>1331</v>
      </c>
      <c r="E828" s="3" t="s">
        <v>1332</v>
      </c>
      <c r="F828" s="3" t="s">
        <v>1333</v>
      </c>
      <c r="G828" s="3" t="s">
        <v>268</v>
      </c>
      <c r="H828" s="3" t="s">
        <v>1334</v>
      </c>
      <c r="I828" s="2">
        <v>874800</v>
      </c>
      <c r="J828" s="2">
        <v>109350</v>
      </c>
      <c r="K828" s="93">
        <v>765450</v>
      </c>
      <c r="L828" s="2"/>
      <c r="M828" s="2"/>
      <c r="N828" s="2"/>
      <c r="O828" s="2"/>
      <c r="P828" s="2"/>
      <c r="Q828" s="2"/>
      <c r="R828" s="2"/>
      <c r="S828" s="2"/>
      <c r="T828" s="3"/>
    </row>
    <row r="829" spans="1:245" s="38" customFormat="1">
      <c r="A829" s="38" t="s">
        <v>2165</v>
      </c>
      <c r="B829" s="38" t="s">
        <v>2166</v>
      </c>
      <c r="C829" s="51" t="s">
        <v>14</v>
      </c>
      <c r="D829" s="38" t="s">
        <v>3492</v>
      </c>
      <c r="E829" s="38" t="s">
        <v>3493</v>
      </c>
      <c r="F829" s="38" t="s">
        <v>2375</v>
      </c>
      <c r="G829" s="38" t="s">
        <v>1292</v>
      </c>
      <c r="H829" s="38" t="s">
        <v>3494</v>
      </c>
      <c r="I829" s="4">
        <v>5550</v>
      </c>
      <c r="J829" s="4">
        <v>1110</v>
      </c>
      <c r="K829" s="99">
        <v>4440</v>
      </c>
      <c r="L829" s="4"/>
      <c r="M829" s="4"/>
      <c r="N829" s="4"/>
      <c r="O829" s="4"/>
      <c r="P829" s="4"/>
      <c r="Q829" s="4"/>
      <c r="R829" s="4"/>
    </row>
    <row r="830" spans="1:245" s="38" customFormat="1">
      <c r="A830" s="38" t="s">
        <v>2165</v>
      </c>
      <c r="B830" s="38" t="s">
        <v>2166</v>
      </c>
      <c r="C830" s="51" t="s">
        <v>14</v>
      </c>
      <c r="D830" s="38" t="s">
        <v>3495</v>
      </c>
      <c r="E830" s="38" t="s">
        <v>3496</v>
      </c>
      <c r="F830" s="38" t="s">
        <v>2375</v>
      </c>
      <c r="G830" s="38" t="s">
        <v>3497</v>
      </c>
      <c r="H830" s="38" t="s">
        <v>3494</v>
      </c>
      <c r="I830" s="4">
        <v>22893.75</v>
      </c>
      <c r="J830" s="4">
        <v>4578.75</v>
      </c>
      <c r="K830" s="99">
        <v>18315</v>
      </c>
      <c r="L830" s="4"/>
      <c r="M830" s="4"/>
      <c r="N830" s="4"/>
      <c r="O830" s="4"/>
      <c r="P830" s="4"/>
      <c r="Q830" s="4"/>
      <c r="R830" s="4"/>
    </row>
    <row r="831" spans="1:245" s="38" customFormat="1">
      <c r="A831" s="3" t="s">
        <v>2165</v>
      </c>
      <c r="B831" s="3" t="s">
        <v>2166</v>
      </c>
      <c r="C831" s="5" t="s">
        <v>14</v>
      </c>
      <c r="D831" s="3" t="s">
        <v>2167</v>
      </c>
      <c r="E831" s="3" t="s">
        <v>2168</v>
      </c>
      <c r="F831" s="3" t="s">
        <v>2169</v>
      </c>
      <c r="G831" s="3" t="s">
        <v>2170</v>
      </c>
      <c r="H831" s="3" t="s">
        <v>2171</v>
      </c>
      <c r="I831" s="2">
        <v>97266.97</v>
      </c>
      <c r="J831" s="2">
        <v>19453.394</v>
      </c>
      <c r="K831" s="93">
        <v>77813.576000000001</v>
      </c>
      <c r="L831" s="2"/>
      <c r="M831" s="2"/>
      <c r="N831" s="2"/>
      <c r="O831" s="2"/>
      <c r="P831" s="2"/>
      <c r="Q831" s="2"/>
      <c r="R831" s="2"/>
    </row>
    <row r="832" spans="1:245" s="38" customFormat="1">
      <c r="A832" s="3" t="s">
        <v>2165</v>
      </c>
      <c r="B832" s="3" t="s">
        <v>2166</v>
      </c>
      <c r="C832" s="5" t="s">
        <v>14</v>
      </c>
      <c r="D832" s="3" t="s">
        <v>2172</v>
      </c>
      <c r="E832" s="3" t="s">
        <v>2173</v>
      </c>
      <c r="F832" s="3" t="s">
        <v>2169</v>
      </c>
      <c r="G832" s="3" t="s">
        <v>2174</v>
      </c>
      <c r="H832" s="3" t="s">
        <v>2171</v>
      </c>
      <c r="I832" s="2">
        <v>171911.25</v>
      </c>
      <c r="J832" s="2">
        <v>34382.25</v>
      </c>
      <c r="K832" s="93">
        <v>137529</v>
      </c>
      <c r="L832" s="2"/>
      <c r="M832" s="2"/>
      <c r="N832" s="2"/>
      <c r="O832" s="2"/>
      <c r="P832" s="2"/>
      <c r="Q832" s="2"/>
      <c r="R832" s="2"/>
    </row>
    <row r="833" spans="1:258" s="38" customFormat="1">
      <c r="A833" s="38" t="s">
        <v>2175</v>
      </c>
      <c r="B833" s="38" t="s">
        <v>2176</v>
      </c>
      <c r="C833" s="51" t="s">
        <v>3498</v>
      </c>
      <c r="D833" s="38" t="s">
        <v>3499</v>
      </c>
      <c r="E833" s="38" t="s">
        <v>3500</v>
      </c>
      <c r="F833" s="38" t="s">
        <v>2652</v>
      </c>
      <c r="G833" s="38" t="s">
        <v>1743</v>
      </c>
      <c r="H833" s="38" t="s">
        <v>3501</v>
      </c>
      <c r="I833" s="4">
        <v>172500</v>
      </c>
      <c r="J833" s="4">
        <v>34062.5</v>
      </c>
      <c r="K833" s="99">
        <v>138437.5</v>
      </c>
      <c r="L833" s="4"/>
      <c r="M833" s="4"/>
      <c r="N833" s="4"/>
      <c r="O833" s="4"/>
      <c r="P833" s="4"/>
      <c r="Q833" s="4"/>
      <c r="R833" s="4"/>
    </row>
    <row r="834" spans="1:258" s="38" customFormat="1">
      <c r="A834" s="38" t="s">
        <v>2175</v>
      </c>
      <c r="B834" s="38" t="s">
        <v>2176</v>
      </c>
      <c r="C834" s="51" t="s">
        <v>3062</v>
      </c>
      <c r="D834" s="38" t="s">
        <v>3502</v>
      </c>
      <c r="E834" s="38" t="s">
        <v>3503</v>
      </c>
      <c r="F834" s="38" t="s">
        <v>3504</v>
      </c>
      <c r="G834" s="38" t="s">
        <v>3505</v>
      </c>
      <c r="H834" s="38" t="s">
        <v>3506</v>
      </c>
      <c r="I834" s="4">
        <v>51571.43</v>
      </c>
      <c r="J834" s="4">
        <v>6446.42875</v>
      </c>
      <c r="K834" s="99">
        <v>45125.001250000001</v>
      </c>
      <c r="L834" s="4"/>
      <c r="M834" s="4"/>
      <c r="N834" s="4"/>
      <c r="O834" s="4"/>
      <c r="P834" s="4"/>
      <c r="Q834" s="4"/>
      <c r="R834" s="4"/>
    </row>
    <row r="835" spans="1:258" s="38" customFormat="1">
      <c r="A835" s="3" t="s">
        <v>2175</v>
      </c>
      <c r="B835" s="3" t="s">
        <v>2176</v>
      </c>
      <c r="C835" s="5" t="s">
        <v>49</v>
      </c>
      <c r="D835" s="3" t="s">
        <v>2177</v>
      </c>
      <c r="E835" s="3" t="s">
        <v>2178</v>
      </c>
      <c r="F835" s="3" t="s">
        <v>2179</v>
      </c>
      <c r="G835" s="3" t="s">
        <v>22</v>
      </c>
      <c r="H835" s="3" t="s">
        <v>2180</v>
      </c>
      <c r="I835" s="2">
        <v>281543.13</v>
      </c>
      <c r="J835" s="2">
        <v>280416.38</v>
      </c>
      <c r="K835" s="93">
        <v>1126.75</v>
      </c>
      <c r="L835" s="2"/>
      <c r="M835" s="2"/>
      <c r="N835" s="2"/>
      <c r="O835" s="2"/>
      <c r="P835" s="2"/>
      <c r="Q835" s="2"/>
      <c r="R835" s="2"/>
    </row>
    <row r="836" spans="1:258" s="38" customFormat="1">
      <c r="A836" s="3" t="s">
        <v>2175</v>
      </c>
      <c r="B836" s="3" t="s">
        <v>2176</v>
      </c>
      <c r="C836" s="5" t="s">
        <v>2181</v>
      </c>
      <c r="D836" s="3" t="s">
        <v>2182</v>
      </c>
      <c r="E836" s="3" t="s">
        <v>2183</v>
      </c>
      <c r="F836" s="3" t="s">
        <v>21</v>
      </c>
      <c r="G836" s="3" t="s">
        <v>14</v>
      </c>
      <c r="H836" s="3" t="s">
        <v>2184</v>
      </c>
      <c r="I836" s="2">
        <v>285936</v>
      </c>
      <c r="J836" s="2">
        <v>35742</v>
      </c>
      <c r="K836" s="93">
        <v>250194</v>
      </c>
      <c r="L836" s="2"/>
      <c r="M836" s="2"/>
      <c r="N836" s="2"/>
      <c r="O836" s="2"/>
      <c r="P836" s="2"/>
      <c r="Q836" s="2"/>
      <c r="R836" s="2"/>
    </row>
    <row r="837" spans="1:258" s="38" customFormat="1">
      <c r="A837" s="3" t="s">
        <v>2175</v>
      </c>
      <c r="B837" s="3" t="s">
        <v>2176</v>
      </c>
      <c r="C837" s="5" t="s">
        <v>14</v>
      </c>
      <c r="D837" s="3" t="s">
        <v>2185</v>
      </c>
      <c r="E837" s="3" t="s">
        <v>2178</v>
      </c>
      <c r="F837" s="3" t="s">
        <v>2186</v>
      </c>
      <c r="G837" s="3" t="s">
        <v>2187</v>
      </c>
      <c r="H837" s="3" t="s">
        <v>2180</v>
      </c>
      <c r="I837" s="2">
        <v>5000</v>
      </c>
      <c r="J837" s="2">
        <v>0</v>
      </c>
      <c r="K837" s="93">
        <v>5000</v>
      </c>
      <c r="L837" s="2"/>
      <c r="M837" s="2"/>
      <c r="N837" s="2"/>
      <c r="O837" s="2"/>
      <c r="P837" s="2"/>
      <c r="Q837" s="2"/>
      <c r="R837" s="2"/>
    </row>
    <row r="838" spans="1:258" s="38" customFormat="1">
      <c r="A838" s="3" t="s">
        <v>2175</v>
      </c>
      <c r="B838" s="3" t="s">
        <v>2176</v>
      </c>
      <c r="C838" s="5" t="s">
        <v>14</v>
      </c>
      <c r="D838" s="3" t="s">
        <v>2188</v>
      </c>
      <c r="E838" s="3" t="s">
        <v>2189</v>
      </c>
      <c r="F838" s="3" t="s">
        <v>2179</v>
      </c>
      <c r="G838" s="3" t="s">
        <v>22</v>
      </c>
      <c r="H838" s="3" t="s">
        <v>2180</v>
      </c>
      <c r="I838" s="2">
        <f>846910.35/0.875</f>
        <v>967897.54285714286</v>
      </c>
      <c r="J838" s="2">
        <f>I838*0.125</f>
        <v>120987.19285714286</v>
      </c>
      <c r="K838" s="93">
        <f>I838-J838</f>
        <v>846910.35</v>
      </c>
      <c r="L838" s="2"/>
      <c r="M838" s="2"/>
      <c r="N838" s="2"/>
      <c r="O838" s="2"/>
      <c r="P838" s="2"/>
      <c r="Q838" s="2"/>
      <c r="R838" s="2"/>
    </row>
    <row r="839" spans="1:258" s="38" customFormat="1">
      <c r="A839" s="3" t="s">
        <v>2175</v>
      </c>
      <c r="B839" s="3" t="s">
        <v>2176</v>
      </c>
      <c r="C839" s="5" t="s">
        <v>14</v>
      </c>
      <c r="D839" s="3" t="s">
        <v>2190</v>
      </c>
      <c r="E839" s="3" t="s">
        <v>2191</v>
      </c>
      <c r="F839" s="3" t="s">
        <v>21</v>
      </c>
      <c r="G839" s="3" t="s">
        <v>14</v>
      </c>
      <c r="H839" s="3" t="s">
        <v>2184</v>
      </c>
      <c r="I839" s="2">
        <v>192504</v>
      </c>
      <c r="J839" s="2">
        <v>24063</v>
      </c>
      <c r="K839" s="93">
        <v>168441</v>
      </c>
      <c r="L839" s="2"/>
      <c r="M839" s="2"/>
      <c r="N839" s="2"/>
      <c r="O839" s="2"/>
      <c r="P839" s="2"/>
      <c r="Q839" s="2"/>
      <c r="R839" s="2"/>
    </row>
    <row r="840" spans="1:258" s="38" customFormat="1">
      <c r="A840" s="3" t="s">
        <v>2175</v>
      </c>
      <c r="B840" s="3" t="s">
        <v>2176</v>
      </c>
      <c r="C840" s="5" t="s">
        <v>14</v>
      </c>
      <c r="D840" s="3" t="s">
        <v>2192</v>
      </c>
      <c r="E840" s="3" t="s">
        <v>2193</v>
      </c>
      <c r="F840" s="3" t="s">
        <v>2194</v>
      </c>
      <c r="G840" s="3" t="s">
        <v>195</v>
      </c>
      <c r="H840" s="3" t="s">
        <v>2195</v>
      </c>
      <c r="I840" s="2">
        <v>103655.82</v>
      </c>
      <c r="J840" s="2">
        <v>12956.98</v>
      </c>
      <c r="K840" s="93">
        <v>90698.84</v>
      </c>
      <c r="L840" s="2"/>
      <c r="M840" s="2"/>
      <c r="N840" s="2"/>
      <c r="O840" s="2"/>
      <c r="P840" s="2"/>
      <c r="Q840" s="2"/>
      <c r="R840" s="2"/>
    </row>
    <row r="841" spans="1:258" s="38" customFormat="1">
      <c r="A841" s="38" t="s">
        <v>271</v>
      </c>
      <c r="B841" s="38" t="s">
        <v>272</v>
      </c>
      <c r="C841" s="51" t="s">
        <v>14</v>
      </c>
      <c r="D841" s="38" t="s">
        <v>3507</v>
      </c>
      <c r="E841" s="38" t="s">
        <v>3508</v>
      </c>
      <c r="F841" s="38" t="s">
        <v>402</v>
      </c>
      <c r="G841" s="38" t="s">
        <v>3509</v>
      </c>
      <c r="H841" s="38" t="s">
        <v>3510</v>
      </c>
      <c r="I841" s="4">
        <v>35000</v>
      </c>
      <c r="J841" s="4">
        <v>4375</v>
      </c>
      <c r="K841" s="99">
        <v>30625</v>
      </c>
      <c r="L841" s="4"/>
      <c r="M841" s="4"/>
      <c r="N841" s="4"/>
      <c r="O841" s="4"/>
      <c r="P841" s="4"/>
      <c r="Q841" s="4"/>
      <c r="R841" s="4"/>
    </row>
    <row r="842" spans="1:258" s="38" customFormat="1">
      <c r="A842" s="12" t="s">
        <v>271</v>
      </c>
      <c r="B842" s="12" t="s">
        <v>272</v>
      </c>
      <c r="C842" s="22" t="s">
        <v>302</v>
      </c>
      <c r="D842" s="11" t="s">
        <v>1080</v>
      </c>
      <c r="E842" s="11" t="s">
        <v>1081</v>
      </c>
      <c r="F842" s="11" t="s">
        <v>312</v>
      </c>
      <c r="G842" s="11" t="s">
        <v>9</v>
      </c>
      <c r="H842" s="11" t="s">
        <v>1082</v>
      </c>
      <c r="I842" s="9">
        <v>394460.31</v>
      </c>
      <c r="J842" s="9">
        <v>49307.53875</v>
      </c>
      <c r="K842" s="100">
        <v>345152.77124999999</v>
      </c>
      <c r="L842" s="9"/>
      <c r="M842" s="13"/>
      <c r="N842" s="13"/>
      <c r="O842" s="13"/>
      <c r="P842" s="13"/>
      <c r="Q842" s="13"/>
      <c r="R842" s="13"/>
    </row>
    <row r="843" spans="1:258" s="38" customFormat="1">
      <c r="A843" s="12" t="s">
        <v>908</v>
      </c>
      <c r="B843" s="12" t="s">
        <v>909</v>
      </c>
      <c r="C843" s="16" t="s">
        <v>910</v>
      </c>
      <c r="D843" s="12" t="s">
        <v>911</v>
      </c>
      <c r="E843" s="12" t="s">
        <v>912</v>
      </c>
      <c r="F843" s="16" t="s">
        <v>331</v>
      </c>
      <c r="G843" s="16" t="s">
        <v>14</v>
      </c>
      <c r="H843" s="12" t="s">
        <v>240</v>
      </c>
      <c r="I843" s="1">
        <v>472291.39999999997</v>
      </c>
      <c r="J843" s="1">
        <v>94458.28</v>
      </c>
      <c r="K843" s="97">
        <v>377833.12</v>
      </c>
      <c r="L843" s="1"/>
      <c r="M843" s="1"/>
      <c r="N843" s="1"/>
      <c r="O843" s="1"/>
      <c r="P843" s="1"/>
      <c r="Q843" s="1"/>
      <c r="R843" s="1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spans="1:258" s="38" customFormat="1">
      <c r="A844" s="12" t="s">
        <v>908</v>
      </c>
      <c r="B844" s="12" t="s">
        <v>909</v>
      </c>
      <c r="C844" s="16" t="s">
        <v>910</v>
      </c>
      <c r="D844" s="12" t="s">
        <v>911</v>
      </c>
      <c r="E844" s="12" t="s">
        <v>913</v>
      </c>
      <c r="F844" s="16" t="s">
        <v>331</v>
      </c>
      <c r="G844" s="16" t="s">
        <v>14</v>
      </c>
      <c r="H844" s="12" t="s">
        <v>914</v>
      </c>
      <c r="I844" s="1">
        <v>719971.19000000006</v>
      </c>
      <c r="J844" s="1">
        <v>143994.23999999999</v>
      </c>
      <c r="K844" s="97">
        <v>575976.95000000007</v>
      </c>
      <c r="L844" s="1"/>
      <c r="M844" s="1"/>
      <c r="N844" s="1"/>
      <c r="O844" s="1"/>
      <c r="P844" s="1"/>
      <c r="Q844" s="1"/>
      <c r="R844" s="1"/>
      <c r="S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spans="1:258" s="38" customFormat="1">
      <c r="A845" s="12" t="s">
        <v>908</v>
      </c>
      <c r="B845" s="12" t="s">
        <v>909</v>
      </c>
      <c r="C845" s="47">
        <v>40678</v>
      </c>
      <c r="D845" s="12" t="s">
        <v>915</v>
      </c>
      <c r="E845" s="22" t="s">
        <v>916</v>
      </c>
      <c r="F845" s="16" t="s">
        <v>7</v>
      </c>
      <c r="G845" s="16" t="s">
        <v>8</v>
      </c>
      <c r="H845" s="12" t="s">
        <v>240</v>
      </c>
      <c r="I845" s="19">
        <v>14865.625</v>
      </c>
      <c r="J845" s="19">
        <v>2973.125</v>
      </c>
      <c r="K845" s="97">
        <v>11892.5</v>
      </c>
      <c r="L845" s="1"/>
      <c r="M845" s="1"/>
      <c r="N845" s="1"/>
      <c r="O845" s="1"/>
      <c r="P845" s="49"/>
      <c r="Q845" s="1"/>
      <c r="R845" s="1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81"/>
      <c r="AS845" s="81"/>
      <c r="AT845" s="81"/>
      <c r="AU845" s="81"/>
      <c r="AV845" s="81"/>
      <c r="AW845" s="81"/>
      <c r="AX845" s="81"/>
      <c r="AY845" s="81"/>
      <c r="AZ845" s="81"/>
      <c r="BA845" s="81"/>
      <c r="BB845" s="81"/>
      <c r="BC845" s="81"/>
      <c r="BD845" s="81"/>
      <c r="BE845" s="81"/>
      <c r="BF845" s="81"/>
      <c r="BG845" s="81"/>
      <c r="BH845" s="81"/>
      <c r="BI845" s="81"/>
      <c r="BJ845" s="81"/>
      <c r="BK845" s="81"/>
      <c r="BL845" s="81"/>
      <c r="BM845" s="81"/>
      <c r="BN845" s="81"/>
      <c r="BO845" s="81"/>
      <c r="BP845" s="81"/>
      <c r="BQ845" s="81"/>
      <c r="BR845" s="81"/>
      <c r="BS845" s="81"/>
      <c r="BT845" s="81"/>
      <c r="BU845" s="81"/>
      <c r="BV845" s="81"/>
      <c r="BW845" s="81"/>
      <c r="BX845" s="81"/>
      <c r="BY845" s="81"/>
      <c r="BZ845" s="81"/>
      <c r="CA845" s="81"/>
      <c r="CB845" s="81"/>
      <c r="CC845" s="81"/>
      <c r="CD845" s="81"/>
      <c r="CE845" s="81"/>
      <c r="CF845" s="81"/>
      <c r="CG845" s="81"/>
      <c r="CH845" s="81"/>
      <c r="CI845" s="81"/>
      <c r="CJ845" s="81"/>
      <c r="CK845" s="81"/>
      <c r="CL845" s="81"/>
      <c r="CM845" s="81"/>
      <c r="CN845" s="81"/>
      <c r="CO845" s="81"/>
      <c r="CP845" s="81"/>
      <c r="CQ845" s="81"/>
      <c r="CR845" s="81"/>
      <c r="CS845" s="81"/>
      <c r="CT845" s="81"/>
      <c r="CU845" s="81"/>
      <c r="CV845" s="81"/>
      <c r="CW845" s="81"/>
      <c r="CX845" s="81"/>
      <c r="CY845" s="81"/>
      <c r="CZ845" s="81"/>
      <c r="DA845" s="81"/>
      <c r="DB845" s="81"/>
      <c r="DC845" s="81"/>
      <c r="DD845" s="81"/>
      <c r="DE845" s="81"/>
      <c r="DF845" s="81"/>
      <c r="DG845" s="81"/>
      <c r="DH845" s="81"/>
      <c r="DI845" s="81"/>
      <c r="DJ845" s="81"/>
      <c r="DK845" s="81"/>
      <c r="DL845" s="81"/>
      <c r="DM845" s="81"/>
      <c r="DN845" s="81"/>
      <c r="DO845" s="81"/>
      <c r="DP845" s="81"/>
      <c r="DQ845" s="81"/>
      <c r="DR845" s="81"/>
      <c r="DS845" s="81"/>
      <c r="DT845" s="81"/>
      <c r="DU845" s="81"/>
      <c r="DV845" s="81"/>
      <c r="DW845" s="81"/>
      <c r="DX845" s="81"/>
      <c r="DY845" s="81"/>
      <c r="DZ845" s="81"/>
      <c r="EA845" s="81"/>
      <c r="EB845" s="81"/>
      <c r="EC845" s="81"/>
      <c r="ED845" s="81"/>
      <c r="EE845" s="81"/>
      <c r="EF845" s="81"/>
      <c r="EG845" s="81"/>
      <c r="EH845" s="81"/>
      <c r="EI845" s="81"/>
      <c r="EJ845" s="81"/>
      <c r="EK845" s="81"/>
      <c r="EL845" s="81"/>
      <c r="EM845" s="81"/>
      <c r="EN845" s="81"/>
      <c r="EO845" s="81"/>
      <c r="EP845" s="81"/>
      <c r="EQ845" s="81"/>
      <c r="ER845" s="81"/>
      <c r="ES845" s="81"/>
      <c r="ET845" s="81"/>
      <c r="EU845" s="81"/>
      <c r="EV845" s="81"/>
      <c r="EW845" s="81"/>
      <c r="EX845" s="81"/>
      <c r="EY845" s="81"/>
      <c r="EZ845" s="81"/>
      <c r="FA845" s="81"/>
      <c r="FB845" s="81"/>
      <c r="FC845" s="81"/>
      <c r="FD845" s="81"/>
      <c r="FE845" s="81"/>
      <c r="FF845" s="81"/>
      <c r="FG845" s="81"/>
      <c r="FH845" s="81"/>
      <c r="FI845" s="81"/>
      <c r="FJ845" s="81"/>
      <c r="FK845" s="81"/>
      <c r="FL845" s="81"/>
      <c r="FM845" s="81"/>
      <c r="FN845" s="81"/>
      <c r="FO845" s="81"/>
      <c r="FP845" s="81"/>
      <c r="FQ845" s="81"/>
      <c r="FR845" s="81"/>
      <c r="FS845" s="81"/>
      <c r="FT845" s="81"/>
      <c r="FU845" s="81"/>
      <c r="FV845" s="81"/>
      <c r="FW845" s="81"/>
      <c r="FX845" s="81"/>
      <c r="FY845" s="81"/>
      <c r="FZ845" s="81"/>
      <c r="GA845" s="81"/>
      <c r="GB845" s="81"/>
      <c r="GC845" s="81"/>
      <c r="GD845" s="81"/>
      <c r="GE845" s="81"/>
      <c r="GF845" s="81"/>
      <c r="GG845" s="81"/>
      <c r="GH845" s="81"/>
      <c r="GI845" s="81"/>
      <c r="GJ845" s="81"/>
      <c r="GK845" s="81"/>
      <c r="GL845" s="81"/>
      <c r="GM845" s="81"/>
      <c r="GN845" s="81"/>
      <c r="GO845" s="81"/>
      <c r="GP845" s="81"/>
      <c r="GQ845" s="81"/>
      <c r="GR845" s="81"/>
      <c r="GS845" s="81"/>
      <c r="GT845" s="81"/>
      <c r="GU845" s="81"/>
      <c r="GV845" s="81"/>
      <c r="GW845" s="81"/>
      <c r="GX845" s="81"/>
      <c r="GY845" s="81"/>
      <c r="GZ845" s="81"/>
      <c r="HA845" s="81"/>
      <c r="HB845" s="81"/>
      <c r="HC845" s="81"/>
      <c r="HD845" s="81"/>
      <c r="HE845" s="81"/>
      <c r="HF845" s="81"/>
      <c r="HG845" s="81"/>
      <c r="HH845" s="81"/>
      <c r="HI845" s="81"/>
      <c r="HJ845" s="81"/>
      <c r="HK845" s="81"/>
      <c r="HL845" s="81"/>
      <c r="HM845" s="81"/>
      <c r="HN845" s="81"/>
      <c r="HO845" s="81"/>
      <c r="HP845" s="81"/>
      <c r="HQ845" s="81"/>
      <c r="HR845" s="81"/>
      <c r="HS845" s="81"/>
      <c r="HT845" s="81"/>
      <c r="HU845" s="81"/>
      <c r="HV845" s="81"/>
      <c r="HW845" s="81"/>
      <c r="HX845" s="81"/>
      <c r="HY845" s="81"/>
      <c r="HZ845" s="81"/>
      <c r="IA845" s="81"/>
      <c r="IB845" s="81"/>
      <c r="IC845" s="81"/>
      <c r="ID845" s="81"/>
      <c r="IE845" s="81"/>
      <c r="IF845" s="81"/>
      <c r="IG845" s="81"/>
      <c r="IH845" s="81"/>
      <c r="II845" s="81"/>
      <c r="IJ845" s="81"/>
      <c r="IK845" s="81"/>
      <c r="IL845" s="81"/>
      <c r="IM845" s="81"/>
      <c r="IN845" s="81"/>
      <c r="IO845" s="81"/>
      <c r="IP845" s="81"/>
      <c r="IQ845" s="81"/>
      <c r="IR845" s="81"/>
      <c r="IS845" s="81"/>
      <c r="IT845" s="81"/>
    </row>
    <row r="846" spans="1:258" s="38" customFormat="1">
      <c r="A846" s="12" t="s">
        <v>908</v>
      </c>
      <c r="B846" s="12" t="s">
        <v>909</v>
      </c>
      <c r="C846" s="87">
        <v>40724</v>
      </c>
      <c r="D846" s="3" t="s">
        <v>917</v>
      </c>
      <c r="E846" s="3" t="s">
        <v>918</v>
      </c>
      <c r="F846" s="6">
        <v>40544</v>
      </c>
      <c r="G846" s="6">
        <v>40909</v>
      </c>
      <c r="H846" s="3" t="s">
        <v>240</v>
      </c>
      <c r="I846" s="2">
        <v>390204.04285714292</v>
      </c>
      <c r="J846" s="2">
        <v>117061.21285714291</v>
      </c>
      <c r="K846" s="97">
        <v>273142.83</v>
      </c>
      <c r="M846" s="2"/>
      <c r="N846" s="1"/>
      <c r="O846" s="1"/>
      <c r="P846" s="49"/>
      <c r="Q846" s="1"/>
      <c r="R846" s="1"/>
      <c r="T846" s="65"/>
    </row>
    <row r="847" spans="1:258" s="52" customFormat="1">
      <c r="A847" s="12" t="s">
        <v>908</v>
      </c>
      <c r="B847" s="12" t="s">
        <v>909</v>
      </c>
      <c r="C847" s="22" t="s">
        <v>128</v>
      </c>
      <c r="D847" s="11" t="s">
        <v>919</v>
      </c>
      <c r="E847" s="11" t="s">
        <v>920</v>
      </c>
      <c r="F847" s="11" t="s">
        <v>133</v>
      </c>
      <c r="G847" s="11" t="s">
        <v>276</v>
      </c>
      <c r="H847" s="11" t="s">
        <v>240</v>
      </c>
      <c r="I847" s="18">
        <v>92500</v>
      </c>
      <c r="J847" s="18">
        <v>18500</v>
      </c>
      <c r="K847" s="97">
        <v>74000</v>
      </c>
      <c r="L847" s="1"/>
      <c r="M847" s="49"/>
      <c r="N847" s="1"/>
      <c r="O847" s="1"/>
      <c r="P847" s="49"/>
      <c r="Q847" s="1"/>
      <c r="R847" s="1"/>
      <c r="S847" s="49"/>
      <c r="T847" s="38"/>
      <c r="U847" s="65"/>
      <c r="V847" s="65"/>
      <c r="W847" s="65"/>
      <c r="X847" s="65"/>
      <c r="Y847" s="65"/>
      <c r="Z847" s="65"/>
      <c r="AA847" s="65"/>
      <c r="AB847" s="65"/>
      <c r="AC847" s="65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81"/>
      <c r="AS847" s="81"/>
      <c r="AT847" s="81"/>
      <c r="AU847" s="81"/>
      <c r="AV847" s="81"/>
      <c r="AW847" s="81"/>
      <c r="AX847" s="81"/>
      <c r="AY847" s="81"/>
      <c r="AZ847" s="81"/>
      <c r="BA847" s="81"/>
      <c r="BB847" s="81"/>
      <c r="BC847" s="81"/>
      <c r="BD847" s="81"/>
      <c r="BE847" s="81"/>
      <c r="BF847" s="81"/>
      <c r="BG847" s="81"/>
      <c r="BH847" s="81"/>
      <c r="BI847" s="81"/>
      <c r="BJ847" s="81"/>
      <c r="BK847" s="81"/>
      <c r="BL847" s="81"/>
      <c r="BM847" s="81"/>
      <c r="BN847" s="81"/>
      <c r="BO847" s="81"/>
      <c r="BP847" s="81"/>
      <c r="BQ847" s="81"/>
      <c r="BR847" s="81"/>
      <c r="BS847" s="81"/>
      <c r="BT847" s="81"/>
      <c r="BU847" s="81"/>
      <c r="BV847" s="81"/>
      <c r="BW847" s="81"/>
      <c r="BX847" s="81"/>
      <c r="BY847" s="81"/>
      <c r="BZ847" s="81"/>
      <c r="CA847" s="81"/>
      <c r="CB847" s="81"/>
      <c r="CC847" s="81"/>
      <c r="CD847" s="81"/>
      <c r="CE847" s="81"/>
      <c r="CF847" s="81"/>
      <c r="CG847" s="81"/>
      <c r="CH847" s="81"/>
      <c r="CI847" s="81"/>
      <c r="CJ847" s="81"/>
      <c r="CK847" s="81"/>
      <c r="CL847" s="81"/>
      <c r="CM847" s="81"/>
      <c r="CN847" s="81"/>
      <c r="CO847" s="81"/>
      <c r="CP847" s="81"/>
      <c r="CQ847" s="81"/>
      <c r="CR847" s="81"/>
      <c r="CS847" s="81"/>
      <c r="CT847" s="81"/>
      <c r="CU847" s="81"/>
      <c r="CV847" s="81"/>
      <c r="CW847" s="81"/>
      <c r="CX847" s="81"/>
      <c r="CY847" s="81"/>
      <c r="CZ847" s="81"/>
      <c r="DA847" s="81"/>
      <c r="DB847" s="81"/>
      <c r="DC847" s="81"/>
      <c r="DD847" s="81"/>
      <c r="DE847" s="81"/>
      <c r="DF847" s="81"/>
      <c r="DG847" s="81"/>
      <c r="DH847" s="81"/>
      <c r="DI847" s="81"/>
      <c r="DJ847" s="81"/>
      <c r="DK847" s="81"/>
      <c r="DL847" s="81"/>
      <c r="DM847" s="81"/>
      <c r="DN847" s="81"/>
      <c r="DO847" s="81"/>
      <c r="DP847" s="81"/>
      <c r="DQ847" s="81"/>
      <c r="DR847" s="81"/>
      <c r="DS847" s="81"/>
      <c r="DT847" s="81"/>
      <c r="DU847" s="81"/>
      <c r="DV847" s="81"/>
      <c r="DW847" s="81"/>
      <c r="DX847" s="81"/>
      <c r="DY847" s="81"/>
      <c r="DZ847" s="81"/>
      <c r="EA847" s="81"/>
      <c r="EB847" s="81"/>
      <c r="EC847" s="81"/>
      <c r="ED847" s="81"/>
      <c r="EE847" s="81"/>
      <c r="EF847" s="81"/>
      <c r="EG847" s="81"/>
      <c r="EH847" s="81"/>
      <c r="EI847" s="81"/>
      <c r="EJ847" s="81"/>
      <c r="EK847" s="81"/>
      <c r="EL847" s="81"/>
      <c r="EM847" s="81"/>
      <c r="EN847" s="81"/>
      <c r="EO847" s="81"/>
      <c r="EP847" s="81"/>
      <c r="EQ847" s="81"/>
      <c r="ER847" s="81"/>
      <c r="ES847" s="81"/>
      <c r="ET847" s="81"/>
      <c r="EU847" s="81"/>
      <c r="EV847" s="81"/>
      <c r="EW847" s="81"/>
      <c r="EX847" s="81"/>
      <c r="EY847" s="81"/>
      <c r="EZ847" s="81"/>
      <c r="FA847" s="81"/>
      <c r="FB847" s="81"/>
      <c r="FC847" s="81"/>
      <c r="FD847" s="81"/>
      <c r="FE847" s="81"/>
      <c r="FF847" s="81"/>
      <c r="FG847" s="81"/>
      <c r="FH847" s="81"/>
      <c r="FI847" s="81"/>
      <c r="FJ847" s="81"/>
      <c r="FK847" s="81"/>
      <c r="FL847" s="81"/>
      <c r="FM847" s="81"/>
      <c r="FN847" s="81"/>
      <c r="FO847" s="81"/>
      <c r="FP847" s="81"/>
      <c r="FQ847" s="81"/>
      <c r="FR847" s="81"/>
      <c r="FS847" s="81"/>
      <c r="FT847" s="81"/>
      <c r="FU847" s="81"/>
      <c r="FV847" s="81"/>
      <c r="FW847" s="81"/>
      <c r="FX847" s="81"/>
      <c r="FY847" s="81"/>
      <c r="FZ847" s="81"/>
      <c r="GA847" s="81"/>
      <c r="GB847" s="81"/>
      <c r="GC847" s="81"/>
      <c r="GD847" s="81"/>
      <c r="GE847" s="81"/>
      <c r="GF847" s="81"/>
      <c r="GG847" s="81"/>
      <c r="GH847" s="81"/>
      <c r="GI847" s="81"/>
      <c r="GJ847" s="81"/>
      <c r="GK847" s="81"/>
      <c r="GL847" s="81"/>
      <c r="GM847" s="81"/>
      <c r="GN847" s="81"/>
      <c r="GO847" s="81"/>
      <c r="GP847" s="81"/>
      <c r="GQ847" s="81"/>
      <c r="GR847" s="81"/>
      <c r="GS847" s="81"/>
      <c r="GT847" s="81"/>
      <c r="GU847" s="81"/>
      <c r="GV847" s="81"/>
      <c r="GW847" s="81"/>
      <c r="GX847" s="81"/>
      <c r="GY847" s="81"/>
      <c r="GZ847" s="81"/>
      <c r="HA847" s="81"/>
      <c r="HB847" s="81"/>
      <c r="HC847" s="81"/>
      <c r="HD847" s="81"/>
      <c r="HE847" s="81"/>
      <c r="HF847" s="81"/>
      <c r="HG847" s="81"/>
      <c r="HH847" s="81"/>
      <c r="HI847" s="81"/>
      <c r="HJ847" s="81"/>
      <c r="HK847" s="81"/>
      <c r="HL847" s="81"/>
      <c r="HM847" s="81"/>
      <c r="HN847" s="81"/>
      <c r="HO847" s="81"/>
      <c r="HP847" s="81"/>
      <c r="HQ847" s="81"/>
      <c r="HR847" s="81"/>
      <c r="HS847" s="81"/>
      <c r="HT847" s="81"/>
      <c r="HU847" s="81"/>
      <c r="HV847" s="81"/>
      <c r="HW847" s="81"/>
      <c r="HX847" s="81"/>
      <c r="HY847" s="81"/>
      <c r="HZ847" s="81"/>
      <c r="IA847" s="81"/>
      <c r="IB847" s="81"/>
      <c r="IC847" s="81"/>
      <c r="ID847" s="81"/>
      <c r="IE847" s="81"/>
      <c r="IF847" s="81"/>
      <c r="IG847" s="81"/>
      <c r="IH847" s="81"/>
      <c r="II847" s="81"/>
      <c r="IJ847" s="81"/>
      <c r="IK847" s="81"/>
      <c r="IL847" s="81"/>
      <c r="IM847" s="81"/>
      <c r="IN847" s="81"/>
      <c r="IO847" s="81"/>
      <c r="IP847" s="81"/>
      <c r="IQ847" s="81"/>
      <c r="IR847" s="81"/>
      <c r="IS847" s="81"/>
      <c r="IT847" s="81"/>
      <c r="IU847" s="38"/>
      <c r="IV847" s="38"/>
      <c r="IW847" s="38"/>
      <c r="IX847" s="38"/>
    </row>
    <row r="848" spans="1:258" s="38" customFormat="1">
      <c r="A848" s="33" t="s">
        <v>126</v>
      </c>
      <c r="B848" s="12" t="s">
        <v>127</v>
      </c>
      <c r="C848" s="33" t="s">
        <v>49</v>
      </c>
      <c r="D848" s="34" t="s">
        <v>639</v>
      </c>
      <c r="E848" s="3" t="s">
        <v>640</v>
      </c>
      <c r="F848" s="33" t="s">
        <v>49</v>
      </c>
      <c r="G848" s="34" t="s">
        <v>404</v>
      </c>
      <c r="H848" s="34" t="s">
        <v>641</v>
      </c>
      <c r="I848" s="35">
        <v>35000</v>
      </c>
      <c r="J848" s="35">
        <v>9375</v>
      </c>
      <c r="K848" s="92">
        <v>25625</v>
      </c>
      <c r="L848" s="35"/>
      <c r="M848" s="36"/>
      <c r="N848" s="36"/>
      <c r="O848" s="36"/>
      <c r="P848" s="36"/>
      <c r="R848" s="36"/>
    </row>
    <row r="849" spans="1:29" s="38" customFormat="1">
      <c r="A849" s="33" t="s">
        <v>126</v>
      </c>
      <c r="B849" s="12" t="s">
        <v>127</v>
      </c>
      <c r="C849" s="33" t="s">
        <v>30</v>
      </c>
      <c r="D849" s="34" t="s">
        <v>642</v>
      </c>
      <c r="E849" s="3" t="s">
        <v>643</v>
      </c>
      <c r="F849" s="33" t="s">
        <v>644</v>
      </c>
      <c r="G849" s="34" t="s">
        <v>18</v>
      </c>
      <c r="H849" s="34" t="s">
        <v>645</v>
      </c>
      <c r="I849" s="35">
        <v>50000</v>
      </c>
      <c r="J849" s="35">
        <v>10000</v>
      </c>
      <c r="K849" s="92">
        <v>40000</v>
      </c>
      <c r="L849" s="35"/>
      <c r="M849" s="36"/>
      <c r="N849" s="36"/>
      <c r="O849" s="36"/>
      <c r="P849" s="36"/>
      <c r="R849" s="36"/>
    </row>
    <row r="850" spans="1:29" s="38" customFormat="1">
      <c r="A850" s="33" t="s">
        <v>126</v>
      </c>
      <c r="B850" s="12" t="s">
        <v>127</v>
      </c>
      <c r="C850" s="33" t="s">
        <v>14</v>
      </c>
      <c r="D850" s="34" t="s">
        <v>646</v>
      </c>
      <c r="E850" s="3" t="s">
        <v>647</v>
      </c>
      <c r="F850" s="33" t="s">
        <v>648</v>
      </c>
      <c r="G850" s="34" t="s">
        <v>649</v>
      </c>
      <c r="H850" s="34" t="s">
        <v>650</v>
      </c>
      <c r="I850" s="35">
        <v>5000</v>
      </c>
      <c r="J850" s="35">
        <v>625</v>
      </c>
      <c r="K850" s="92">
        <v>4375</v>
      </c>
      <c r="L850" s="35"/>
      <c r="M850" s="36"/>
      <c r="N850" s="36"/>
      <c r="O850" s="36"/>
      <c r="P850" s="36"/>
      <c r="R850" s="36"/>
    </row>
    <row r="851" spans="1:29" s="38" customFormat="1">
      <c r="A851" s="33" t="s">
        <v>126</v>
      </c>
      <c r="B851" s="12" t="s">
        <v>127</v>
      </c>
      <c r="C851" s="33" t="s">
        <v>13</v>
      </c>
      <c r="D851" s="34" t="s">
        <v>651</v>
      </c>
      <c r="E851" s="3" t="s">
        <v>652</v>
      </c>
      <c r="F851" s="33" t="s">
        <v>653</v>
      </c>
      <c r="G851" s="34" t="s">
        <v>96</v>
      </c>
      <c r="H851" s="34" t="s">
        <v>654</v>
      </c>
      <c r="I851" s="35">
        <v>108500</v>
      </c>
      <c r="J851" s="35">
        <v>22312.5</v>
      </c>
      <c r="K851" s="92">
        <v>86187.5</v>
      </c>
      <c r="L851" s="49"/>
      <c r="M851" s="36"/>
      <c r="N851" s="36"/>
      <c r="O851" s="36"/>
      <c r="P851" s="36"/>
      <c r="Q851" s="58"/>
      <c r="R851" s="36"/>
    </row>
    <row r="852" spans="1:29" s="38" customFormat="1">
      <c r="A852" s="12" t="s">
        <v>126</v>
      </c>
      <c r="B852" s="12" t="s">
        <v>127</v>
      </c>
      <c r="C852" s="20">
        <v>40253</v>
      </c>
      <c r="D852" s="12" t="s">
        <v>921</v>
      </c>
      <c r="E852" s="12" t="s">
        <v>922</v>
      </c>
      <c r="F852" s="20">
        <v>40202</v>
      </c>
      <c r="G852" s="20">
        <v>40201</v>
      </c>
      <c r="H852" s="12" t="s">
        <v>923</v>
      </c>
      <c r="I852" s="1">
        <v>71071.429999999993</v>
      </c>
      <c r="J852" s="1">
        <v>8883.9287499999991</v>
      </c>
      <c r="K852" s="97">
        <v>62187.501249999994</v>
      </c>
      <c r="L852" s="1"/>
      <c r="M852" s="1"/>
      <c r="N852" s="1"/>
      <c r="O852" s="1"/>
      <c r="P852" s="1"/>
      <c r="Q852" s="1"/>
      <c r="R852" s="1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spans="1:29" s="38" customFormat="1">
      <c r="A853" s="38" t="s">
        <v>126</v>
      </c>
      <c r="B853" s="38" t="s">
        <v>127</v>
      </c>
      <c r="C853" s="51" t="s">
        <v>213</v>
      </c>
      <c r="D853" s="38" t="s">
        <v>3511</v>
      </c>
      <c r="E853" s="38" t="s">
        <v>3512</v>
      </c>
      <c r="F853" s="38" t="s">
        <v>3513</v>
      </c>
      <c r="G853" s="38" t="s">
        <v>2768</v>
      </c>
      <c r="H853" s="38" t="s">
        <v>3514</v>
      </c>
      <c r="I853" s="4">
        <v>50000</v>
      </c>
      <c r="J853" s="4">
        <v>12500</v>
      </c>
      <c r="K853" s="99">
        <v>37500</v>
      </c>
      <c r="L853" s="4"/>
      <c r="M853" s="4"/>
      <c r="N853" s="4"/>
      <c r="O853" s="4"/>
      <c r="P853" s="4"/>
      <c r="Q853" s="4"/>
      <c r="R853" s="4"/>
    </row>
    <row r="854" spans="1:29" s="38" customFormat="1">
      <c r="A854" s="38" t="s">
        <v>126</v>
      </c>
      <c r="B854" s="38" t="s">
        <v>127</v>
      </c>
      <c r="C854" s="51" t="s">
        <v>3515</v>
      </c>
      <c r="D854" s="38" t="s">
        <v>3516</v>
      </c>
      <c r="E854" s="38" t="s">
        <v>3517</v>
      </c>
      <c r="F854" s="38" t="s">
        <v>2736</v>
      </c>
      <c r="G854" s="38" t="s">
        <v>1274</v>
      </c>
      <c r="H854" s="38" t="s">
        <v>3518</v>
      </c>
      <c r="I854" s="4">
        <v>192500</v>
      </c>
      <c r="J854" s="4">
        <v>36562.5</v>
      </c>
      <c r="K854" s="99">
        <v>155937.5</v>
      </c>
      <c r="L854" s="4"/>
      <c r="M854" s="4"/>
      <c r="N854" s="4"/>
      <c r="O854" s="4"/>
      <c r="P854" s="4"/>
      <c r="Q854" s="4"/>
      <c r="R854" s="4"/>
    </row>
    <row r="855" spans="1:29" s="38" customFormat="1">
      <c r="A855" s="38" t="s">
        <v>126</v>
      </c>
      <c r="B855" s="38" t="s">
        <v>127</v>
      </c>
      <c r="C855" s="51" t="s">
        <v>1839</v>
      </c>
      <c r="D855" s="38" t="s">
        <v>3519</v>
      </c>
      <c r="E855" s="38" t="s">
        <v>3520</v>
      </c>
      <c r="F855" s="38" t="s">
        <v>3521</v>
      </c>
      <c r="G855" s="38" t="s">
        <v>35</v>
      </c>
      <c r="H855" s="38" t="s">
        <v>3522</v>
      </c>
      <c r="I855" s="4">
        <v>75000</v>
      </c>
      <c r="J855" s="4">
        <v>12500</v>
      </c>
      <c r="K855" s="99">
        <v>62500</v>
      </c>
      <c r="L855" s="4"/>
      <c r="M855" s="4"/>
      <c r="N855" s="4"/>
      <c r="O855" s="4"/>
      <c r="P855" s="4"/>
      <c r="Q855" s="4"/>
      <c r="R855" s="4"/>
    </row>
    <row r="856" spans="1:29" s="38" customFormat="1">
      <c r="A856" s="38" t="s">
        <v>126</v>
      </c>
      <c r="B856" s="38" t="s">
        <v>127</v>
      </c>
      <c r="C856" s="51" t="s">
        <v>3523</v>
      </c>
      <c r="D856" s="38" t="s">
        <v>3524</v>
      </c>
      <c r="E856" s="38" t="s">
        <v>3525</v>
      </c>
      <c r="F856" s="38" t="s">
        <v>39</v>
      </c>
      <c r="G856" s="38" t="s">
        <v>1697</v>
      </c>
      <c r="H856" s="38" t="s">
        <v>3526</v>
      </c>
      <c r="I856" s="4">
        <v>10757.9</v>
      </c>
      <c r="J856" s="4">
        <v>2250</v>
      </c>
      <c r="K856" s="99">
        <v>8507.9</v>
      </c>
      <c r="L856" s="4"/>
      <c r="M856" s="4"/>
      <c r="N856" s="4"/>
      <c r="O856" s="4"/>
      <c r="P856" s="4"/>
      <c r="Q856" s="4"/>
      <c r="R856" s="4"/>
    </row>
    <row r="857" spans="1:29" s="38" customFormat="1">
      <c r="A857" s="38" t="s">
        <v>126</v>
      </c>
      <c r="B857" s="38" t="s">
        <v>127</v>
      </c>
      <c r="C857" s="51" t="s">
        <v>2827</v>
      </c>
      <c r="D857" s="38" t="s">
        <v>3527</v>
      </c>
      <c r="E857" s="38" t="s">
        <v>3528</v>
      </c>
      <c r="F857" s="38" t="s">
        <v>3217</v>
      </c>
      <c r="G857" s="38" t="s">
        <v>3529</v>
      </c>
      <c r="H857" s="38" t="s">
        <v>3530</v>
      </c>
      <c r="I857" s="4">
        <v>33333.760000000002</v>
      </c>
      <c r="J857" s="4">
        <v>4166.72</v>
      </c>
      <c r="K857" s="99">
        <v>29167.040000000001</v>
      </c>
      <c r="L857" s="4"/>
      <c r="M857" s="4"/>
      <c r="N857" s="4"/>
      <c r="O857" s="4"/>
      <c r="P857" s="4"/>
      <c r="Q857" s="4"/>
      <c r="R857" s="4"/>
    </row>
    <row r="858" spans="1:29" s="38" customFormat="1">
      <c r="A858" s="38" t="s">
        <v>126</v>
      </c>
      <c r="B858" s="38" t="s">
        <v>127</v>
      </c>
      <c r="C858" s="51" t="s">
        <v>3531</v>
      </c>
      <c r="D858" s="38" t="s">
        <v>3532</v>
      </c>
      <c r="E858" s="38" t="s">
        <v>3533</v>
      </c>
      <c r="F858" s="38" t="s">
        <v>380</v>
      </c>
      <c r="G858" s="38" t="s">
        <v>368</v>
      </c>
      <c r="H858" s="38" t="s">
        <v>3534</v>
      </c>
      <c r="I858" s="4">
        <v>8924.08</v>
      </c>
      <c r="J858" s="4">
        <v>7500</v>
      </c>
      <c r="K858" s="99">
        <v>1424.08</v>
      </c>
      <c r="L858" s="4"/>
      <c r="M858" s="4"/>
      <c r="N858" s="4"/>
      <c r="O858" s="4"/>
      <c r="P858" s="4"/>
      <c r="Q858" s="4"/>
      <c r="R858" s="4"/>
    </row>
    <row r="859" spans="1:29" s="38" customFormat="1">
      <c r="A859" s="38" t="s">
        <v>126</v>
      </c>
      <c r="B859" s="38" t="s">
        <v>127</v>
      </c>
      <c r="C859" s="51" t="s">
        <v>298</v>
      </c>
      <c r="D859" s="38" t="s">
        <v>3535</v>
      </c>
      <c r="E859" s="38" t="s">
        <v>3536</v>
      </c>
      <c r="F859" s="38" t="s">
        <v>3537</v>
      </c>
      <c r="G859" s="38" t="s">
        <v>2447</v>
      </c>
      <c r="H859" s="38" t="s">
        <v>3538</v>
      </c>
      <c r="I859" s="4">
        <v>50000</v>
      </c>
      <c r="J859" s="4">
        <v>10000</v>
      </c>
      <c r="K859" s="99">
        <v>40000</v>
      </c>
      <c r="L859" s="4"/>
      <c r="M859" s="4"/>
      <c r="N859" s="4"/>
      <c r="O859" s="4"/>
      <c r="P859" s="4"/>
      <c r="Q859" s="4"/>
      <c r="R859" s="4"/>
    </row>
    <row r="860" spans="1:29" s="38" customFormat="1">
      <c r="A860" s="38" t="s">
        <v>126</v>
      </c>
      <c r="B860" s="38" t="s">
        <v>127</v>
      </c>
      <c r="C860" s="51" t="s">
        <v>1803</v>
      </c>
      <c r="D860" s="38" t="s">
        <v>3539</v>
      </c>
      <c r="E860" s="38" t="s">
        <v>3540</v>
      </c>
      <c r="F860" s="38" t="s">
        <v>3541</v>
      </c>
      <c r="G860" s="38" t="s">
        <v>3542</v>
      </c>
      <c r="H860" s="38" t="s">
        <v>3543</v>
      </c>
      <c r="I860" s="4">
        <v>50000</v>
      </c>
      <c r="J860" s="4">
        <v>46875</v>
      </c>
      <c r="K860" s="99">
        <v>3125</v>
      </c>
      <c r="L860" s="4"/>
      <c r="M860" s="4"/>
      <c r="N860" s="4"/>
      <c r="O860" s="4"/>
      <c r="P860" s="4"/>
      <c r="Q860" s="4"/>
      <c r="R860" s="4"/>
    </row>
    <row r="861" spans="1:29" s="38" customFormat="1">
      <c r="A861" s="38" t="s">
        <v>126</v>
      </c>
      <c r="B861" s="38" t="s">
        <v>127</v>
      </c>
      <c r="C861" s="51" t="s">
        <v>1553</v>
      </c>
      <c r="D861" s="38" t="s">
        <v>3544</v>
      </c>
      <c r="E861" s="38" t="s">
        <v>3545</v>
      </c>
      <c r="F861" s="38" t="s">
        <v>3459</v>
      </c>
      <c r="G861" s="38" t="s">
        <v>2158</v>
      </c>
      <c r="H861" s="38" t="s">
        <v>3546</v>
      </c>
      <c r="I861" s="4">
        <v>92500</v>
      </c>
      <c r="J861" s="4">
        <v>20312.5</v>
      </c>
      <c r="K861" s="99">
        <v>72187.5</v>
      </c>
      <c r="L861" s="4"/>
      <c r="M861" s="4"/>
      <c r="N861" s="4"/>
      <c r="O861" s="4"/>
      <c r="P861" s="4"/>
      <c r="Q861" s="4"/>
      <c r="R861" s="4"/>
    </row>
    <row r="862" spans="1:29" s="38" customFormat="1">
      <c r="A862" s="38" t="s">
        <v>126</v>
      </c>
      <c r="B862" s="38" t="s">
        <v>127</v>
      </c>
      <c r="C862" s="51" t="s">
        <v>3547</v>
      </c>
      <c r="D862" s="38" t="s">
        <v>3548</v>
      </c>
      <c r="E862" s="38" t="s">
        <v>3549</v>
      </c>
      <c r="F862" s="38" t="s">
        <v>364</v>
      </c>
      <c r="G862" s="38" t="s">
        <v>3058</v>
      </c>
      <c r="H862" s="38" t="s">
        <v>3550</v>
      </c>
      <c r="I862" s="4">
        <v>100000</v>
      </c>
      <c r="J862" s="4">
        <v>18750</v>
      </c>
      <c r="K862" s="99">
        <v>81250</v>
      </c>
      <c r="L862" s="4"/>
      <c r="M862" s="4"/>
      <c r="N862" s="4"/>
      <c r="O862" s="4"/>
      <c r="P862" s="4"/>
      <c r="Q862" s="4"/>
      <c r="R862" s="4"/>
    </row>
    <row r="863" spans="1:29" s="38" customFormat="1">
      <c r="A863" s="38" t="s">
        <v>126</v>
      </c>
      <c r="B863" s="38" t="s">
        <v>127</v>
      </c>
      <c r="C863" s="51" t="s">
        <v>403</v>
      </c>
      <c r="D863" s="38" t="s">
        <v>3551</v>
      </c>
      <c r="E863" s="38" t="s">
        <v>3552</v>
      </c>
      <c r="F863" s="38" t="s">
        <v>3553</v>
      </c>
      <c r="G863" s="38" t="s">
        <v>3554</v>
      </c>
      <c r="H863" s="38" t="s">
        <v>3555</v>
      </c>
      <c r="I863" s="4">
        <v>150000</v>
      </c>
      <c r="J863" s="4">
        <v>31250</v>
      </c>
      <c r="K863" s="99">
        <v>118750</v>
      </c>
      <c r="L863" s="4"/>
      <c r="M863" s="4"/>
      <c r="N863" s="4"/>
      <c r="O863" s="4"/>
      <c r="P863" s="4"/>
      <c r="Q863" s="4"/>
      <c r="R863" s="4"/>
    </row>
    <row r="864" spans="1:29" s="38" customFormat="1">
      <c r="A864" s="38" t="s">
        <v>126</v>
      </c>
      <c r="B864" s="38" t="s">
        <v>127</v>
      </c>
      <c r="C864" s="51" t="s">
        <v>14</v>
      </c>
      <c r="D864" s="38" t="s">
        <v>3556</v>
      </c>
      <c r="E864" s="38" t="s">
        <v>3517</v>
      </c>
      <c r="F864" s="38" t="s">
        <v>3541</v>
      </c>
      <c r="G864" s="38" t="s">
        <v>1274</v>
      </c>
      <c r="H864" s="38" t="s">
        <v>3518</v>
      </c>
      <c r="I864" s="4">
        <v>42904.11</v>
      </c>
      <c r="J864" s="4">
        <v>5363.01</v>
      </c>
      <c r="K864" s="99">
        <v>37541.1</v>
      </c>
      <c r="L864" s="4"/>
      <c r="M864" s="4"/>
      <c r="N864" s="4"/>
      <c r="O864" s="4"/>
      <c r="P864" s="4"/>
      <c r="Q864" s="4"/>
      <c r="R864" s="4"/>
    </row>
    <row r="865" spans="1:18" s="38" customFormat="1">
      <c r="A865" s="38" t="s">
        <v>126</v>
      </c>
      <c r="B865" s="38" t="s">
        <v>127</v>
      </c>
      <c r="C865" s="51" t="s">
        <v>14</v>
      </c>
      <c r="D865" s="38" t="s">
        <v>3557</v>
      </c>
      <c r="E865" s="38" t="s">
        <v>3558</v>
      </c>
      <c r="F865" s="38" t="s">
        <v>3559</v>
      </c>
      <c r="G865" s="38" t="s">
        <v>2153</v>
      </c>
      <c r="H865" s="38" t="s">
        <v>3560</v>
      </c>
      <c r="I865" s="4">
        <v>5000</v>
      </c>
      <c r="J865" s="4">
        <v>625</v>
      </c>
      <c r="K865" s="99">
        <v>4375</v>
      </c>
      <c r="L865" s="4"/>
      <c r="M865" s="4"/>
      <c r="N865" s="4"/>
      <c r="O865" s="4"/>
      <c r="P865" s="4"/>
      <c r="Q865" s="4"/>
      <c r="R865" s="4"/>
    </row>
    <row r="866" spans="1:18" s="38" customFormat="1">
      <c r="A866" s="38" t="s">
        <v>126</v>
      </c>
      <c r="B866" s="38" t="s">
        <v>127</v>
      </c>
      <c r="C866" s="51" t="s">
        <v>14</v>
      </c>
      <c r="D866" s="38" t="s">
        <v>3561</v>
      </c>
      <c r="E866" s="38" t="s">
        <v>3562</v>
      </c>
      <c r="F866" s="38" t="s">
        <v>231</v>
      </c>
      <c r="G866" s="38" t="s">
        <v>3563</v>
      </c>
      <c r="H866" s="38" t="s">
        <v>3564</v>
      </c>
      <c r="I866" s="4">
        <v>100000</v>
      </c>
      <c r="J866" s="4">
        <v>17500</v>
      </c>
      <c r="K866" s="99">
        <v>82500</v>
      </c>
      <c r="L866" s="4"/>
      <c r="M866" s="4"/>
      <c r="N866" s="4"/>
      <c r="O866" s="4"/>
      <c r="P866" s="4"/>
      <c r="Q866" s="4"/>
      <c r="R866" s="4"/>
    </row>
    <row r="867" spans="1:18" s="38" customFormat="1">
      <c r="A867" s="38" t="s">
        <v>126</v>
      </c>
      <c r="B867" s="38" t="s">
        <v>127</v>
      </c>
      <c r="C867" s="51" t="s">
        <v>14</v>
      </c>
      <c r="D867" s="38" t="s">
        <v>3565</v>
      </c>
      <c r="E867" s="38" t="s">
        <v>3566</v>
      </c>
      <c r="F867" s="38" t="s">
        <v>24</v>
      </c>
      <c r="G867" s="38" t="s">
        <v>13</v>
      </c>
      <c r="H867" s="38" t="s">
        <v>3567</v>
      </c>
      <c r="I867" s="4">
        <v>325000</v>
      </c>
      <c r="J867" s="4">
        <v>140625</v>
      </c>
      <c r="K867" s="99">
        <v>184375</v>
      </c>
      <c r="L867" s="4"/>
      <c r="M867" s="4"/>
      <c r="N867" s="4"/>
      <c r="O867" s="4"/>
      <c r="P867" s="4"/>
      <c r="Q867" s="4"/>
      <c r="R867" s="4"/>
    </row>
    <row r="868" spans="1:18" s="38" customFormat="1">
      <c r="A868" s="38" t="s">
        <v>126</v>
      </c>
      <c r="B868" s="38" t="s">
        <v>127</v>
      </c>
      <c r="C868" s="51" t="s">
        <v>404</v>
      </c>
      <c r="D868" s="38" t="s">
        <v>3568</v>
      </c>
      <c r="E868" s="38" t="s">
        <v>3569</v>
      </c>
      <c r="F868" s="38" t="s">
        <v>1413</v>
      </c>
      <c r="G868" s="38" t="s">
        <v>3570</v>
      </c>
      <c r="H868" s="38" t="s">
        <v>3571</v>
      </c>
      <c r="I868" s="4">
        <v>24571.42</v>
      </c>
      <c r="J868" s="4">
        <v>3071.4274999999998</v>
      </c>
      <c r="K868" s="99">
        <v>21499.9925</v>
      </c>
      <c r="L868" s="4"/>
      <c r="M868" s="4"/>
      <c r="N868" s="4"/>
      <c r="O868" s="4"/>
      <c r="P868" s="4"/>
      <c r="Q868" s="4"/>
      <c r="R868" s="4"/>
    </row>
    <row r="869" spans="1:18" s="38" customFormat="1">
      <c r="A869" s="38" t="s">
        <v>126</v>
      </c>
      <c r="B869" s="38" t="s">
        <v>127</v>
      </c>
      <c r="C869" s="51" t="s">
        <v>405</v>
      </c>
      <c r="D869" s="38" t="s">
        <v>3572</v>
      </c>
      <c r="E869" s="38" t="s">
        <v>3573</v>
      </c>
      <c r="F869" s="38" t="s">
        <v>1891</v>
      </c>
      <c r="G869" s="38" t="s">
        <v>1606</v>
      </c>
      <c r="H869" s="38" t="s">
        <v>3574</v>
      </c>
      <c r="I869" s="4">
        <v>101687.5</v>
      </c>
      <c r="J869" s="4">
        <v>36337.5</v>
      </c>
      <c r="K869" s="99">
        <v>65350</v>
      </c>
      <c r="L869" s="4"/>
      <c r="M869" s="4"/>
      <c r="N869" s="4"/>
      <c r="O869" s="4"/>
      <c r="P869" s="4"/>
      <c r="Q869" s="4"/>
      <c r="R869" s="4"/>
    </row>
    <row r="870" spans="1:18" s="38" customFormat="1">
      <c r="A870" s="38" t="s">
        <v>126</v>
      </c>
      <c r="B870" s="38" t="s">
        <v>127</v>
      </c>
      <c r="C870" s="51" t="s">
        <v>334</v>
      </c>
      <c r="D870" s="38" t="s">
        <v>3575</v>
      </c>
      <c r="E870" s="38" t="s">
        <v>3576</v>
      </c>
      <c r="F870" s="38" t="s">
        <v>1891</v>
      </c>
      <c r="G870" s="38" t="s">
        <v>1606</v>
      </c>
      <c r="H870" s="38" t="s">
        <v>3577</v>
      </c>
      <c r="I870" s="4">
        <v>97142.85</v>
      </c>
      <c r="J870" s="4">
        <v>12142.856250000001</v>
      </c>
      <c r="K870" s="99">
        <v>84999.993750000009</v>
      </c>
      <c r="L870" s="4"/>
      <c r="M870" s="4"/>
      <c r="N870" s="4"/>
      <c r="O870" s="4"/>
      <c r="P870" s="4"/>
      <c r="Q870" s="4"/>
      <c r="R870" s="4"/>
    </row>
    <row r="871" spans="1:18" s="38" customFormat="1">
      <c r="A871" s="38" t="s">
        <v>126</v>
      </c>
      <c r="B871" s="38" t="s">
        <v>127</v>
      </c>
      <c r="C871" s="51" t="s">
        <v>334</v>
      </c>
      <c r="D871" s="38" t="s">
        <v>3578</v>
      </c>
      <c r="E871" s="38" t="s">
        <v>3579</v>
      </c>
      <c r="F871" s="38" t="s">
        <v>2447</v>
      </c>
      <c r="G871" s="38" t="s">
        <v>90</v>
      </c>
      <c r="H871" s="38" t="s">
        <v>3580</v>
      </c>
      <c r="I871" s="4">
        <v>15000</v>
      </c>
      <c r="J871" s="4">
        <v>4375</v>
      </c>
      <c r="K871" s="99">
        <v>10625</v>
      </c>
      <c r="L871" s="4"/>
      <c r="M871" s="4"/>
      <c r="N871" s="4"/>
      <c r="O871" s="4"/>
      <c r="P871" s="4"/>
      <c r="Q871" s="4"/>
      <c r="R871" s="4"/>
    </row>
    <row r="872" spans="1:18" s="38" customFormat="1">
      <c r="A872" s="38" t="s">
        <v>126</v>
      </c>
      <c r="B872" s="38" t="s">
        <v>127</v>
      </c>
      <c r="C872" s="51" t="s">
        <v>12</v>
      </c>
      <c r="D872" s="38" t="s">
        <v>3581</v>
      </c>
      <c r="E872" s="38" t="s">
        <v>3582</v>
      </c>
      <c r="F872" s="38" t="s">
        <v>2202</v>
      </c>
      <c r="G872" s="38" t="s">
        <v>3583</v>
      </c>
      <c r="H872" s="38" t="s">
        <v>3584</v>
      </c>
      <c r="I872" s="4">
        <v>192515.63</v>
      </c>
      <c r="J872" s="4">
        <v>38503.129999999997</v>
      </c>
      <c r="K872" s="99">
        <v>154012.5</v>
      </c>
      <c r="L872" s="4"/>
      <c r="M872" s="4"/>
      <c r="N872" s="4"/>
      <c r="O872" s="4"/>
      <c r="P872" s="4"/>
      <c r="Q872" s="4"/>
      <c r="R872" s="4"/>
    </row>
    <row r="873" spans="1:18" s="38" customFormat="1">
      <c r="A873" s="38" t="s">
        <v>126</v>
      </c>
      <c r="B873" s="38" t="s">
        <v>127</v>
      </c>
      <c r="C873" s="51" t="s">
        <v>12</v>
      </c>
      <c r="D873" s="38" t="s">
        <v>3585</v>
      </c>
      <c r="E873" s="38" t="s">
        <v>3586</v>
      </c>
      <c r="F873" s="38" t="s">
        <v>3087</v>
      </c>
      <c r="G873" s="38" t="s">
        <v>3088</v>
      </c>
      <c r="H873" s="38" t="s">
        <v>3587</v>
      </c>
      <c r="I873" s="4">
        <v>50000</v>
      </c>
      <c r="J873" s="4">
        <v>6250</v>
      </c>
      <c r="K873" s="99">
        <v>43750</v>
      </c>
      <c r="L873" s="4"/>
      <c r="M873" s="4"/>
      <c r="N873" s="4"/>
      <c r="O873" s="4"/>
      <c r="P873" s="4"/>
      <c r="Q873" s="4"/>
      <c r="R873" s="4"/>
    </row>
    <row r="874" spans="1:18" s="38" customFormat="1">
      <c r="A874" s="38" t="s">
        <v>126</v>
      </c>
      <c r="B874" s="38" t="s">
        <v>127</v>
      </c>
      <c r="C874" s="51" t="s">
        <v>12</v>
      </c>
      <c r="D874" s="38" t="s">
        <v>3588</v>
      </c>
      <c r="E874" s="38" t="s">
        <v>3589</v>
      </c>
      <c r="F874" s="38" t="s">
        <v>1259</v>
      </c>
      <c r="G874" s="38" t="s">
        <v>406</v>
      </c>
      <c r="H874" s="38" t="s">
        <v>3590</v>
      </c>
      <c r="I874" s="4">
        <v>139000</v>
      </c>
      <c r="J874" s="4">
        <v>23625</v>
      </c>
      <c r="K874" s="99">
        <v>115375</v>
      </c>
      <c r="L874" s="4"/>
      <c r="M874" s="4"/>
      <c r="N874" s="4"/>
      <c r="O874" s="4"/>
      <c r="P874" s="4"/>
      <c r="Q874" s="4"/>
      <c r="R874" s="4"/>
    </row>
    <row r="875" spans="1:18" s="38" customFormat="1">
      <c r="A875" s="38" t="s">
        <v>126</v>
      </c>
      <c r="B875" s="38" t="s">
        <v>127</v>
      </c>
      <c r="C875" s="51" t="s">
        <v>2712</v>
      </c>
      <c r="D875" s="38" t="s">
        <v>3591</v>
      </c>
      <c r="E875" s="38" t="s">
        <v>3592</v>
      </c>
      <c r="F875" s="38" t="s">
        <v>2607</v>
      </c>
      <c r="G875" s="38" t="s">
        <v>2017</v>
      </c>
      <c r="H875" s="38" t="s">
        <v>3593</v>
      </c>
      <c r="I875" s="4">
        <v>65928.570000000007</v>
      </c>
      <c r="J875" s="4">
        <v>8241.0712500000009</v>
      </c>
      <c r="K875" s="99">
        <v>57687.498750000006</v>
      </c>
      <c r="L875" s="4"/>
      <c r="M875" s="4"/>
      <c r="N875" s="4"/>
      <c r="O875" s="4"/>
      <c r="P875" s="4"/>
      <c r="Q875" s="4"/>
      <c r="R875" s="4"/>
    </row>
    <row r="876" spans="1:18" s="38" customFormat="1">
      <c r="A876" s="38" t="s">
        <v>126</v>
      </c>
      <c r="B876" s="38" t="s">
        <v>127</v>
      </c>
      <c r="C876" s="51" t="s">
        <v>1239</v>
      </c>
      <c r="D876" s="38" t="s">
        <v>3594</v>
      </c>
      <c r="E876" s="38" t="s">
        <v>3595</v>
      </c>
      <c r="F876" s="38" t="s">
        <v>1239</v>
      </c>
      <c r="G876" s="38" t="s">
        <v>2538</v>
      </c>
      <c r="H876" s="38" t="s">
        <v>3596</v>
      </c>
      <c r="I876" s="4">
        <v>50000</v>
      </c>
      <c r="J876" s="4">
        <v>10000</v>
      </c>
      <c r="K876" s="99">
        <v>40000</v>
      </c>
      <c r="L876" s="4"/>
      <c r="M876" s="4"/>
      <c r="N876" s="4"/>
      <c r="O876" s="4"/>
      <c r="P876" s="4"/>
      <c r="Q876" s="4"/>
      <c r="R876" s="4"/>
    </row>
    <row r="877" spans="1:18" s="38" customFormat="1">
      <c r="A877" s="38" t="s">
        <v>126</v>
      </c>
      <c r="B877" s="38" t="s">
        <v>127</v>
      </c>
      <c r="C877" s="51" t="s">
        <v>1239</v>
      </c>
      <c r="D877" s="38" t="s">
        <v>3597</v>
      </c>
      <c r="E877" s="38" t="s">
        <v>3598</v>
      </c>
      <c r="F877" s="38" t="s">
        <v>1373</v>
      </c>
      <c r="G877" s="38" t="s">
        <v>1610</v>
      </c>
      <c r="H877" s="38" t="s">
        <v>3596</v>
      </c>
      <c r="I877" s="4">
        <v>25000</v>
      </c>
      <c r="J877" s="4">
        <v>5000</v>
      </c>
      <c r="K877" s="99">
        <v>20000</v>
      </c>
      <c r="L877" s="4"/>
      <c r="M877" s="4"/>
      <c r="N877" s="4"/>
      <c r="O877" s="4"/>
      <c r="P877" s="4"/>
      <c r="Q877" s="4"/>
      <c r="R877" s="4"/>
    </row>
    <row r="878" spans="1:18" s="38" customFormat="1">
      <c r="A878" s="3" t="s">
        <v>126</v>
      </c>
      <c r="B878" s="3" t="s">
        <v>127</v>
      </c>
      <c r="C878" s="5" t="s">
        <v>95</v>
      </c>
      <c r="D878" s="3" t="s">
        <v>2197</v>
      </c>
      <c r="E878" s="3" t="s">
        <v>2198</v>
      </c>
      <c r="F878" s="3" t="s">
        <v>321</v>
      </c>
      <c r="G878" s="3" t="s">
        <v>300</v>
      </c>
      <c r="H878" s="3" t="s">
        <v>2199</v>
      </c>
      <c r="I878" s="2">
        <v>3750</v>
      </c>
      <c r="J878" s="2">
        <v>750</v>
      </c>
      <c r="K878" s="93">
        <v>3000</v>
      </c>
      <c r="L878" s="2"/>
      <c r="M878" s="2"/>
      <c r="N878" s="2"/>
      <c r="O878" s="2"/>
      <c r="P878" s="2"/>
      <c r="Q878" s="2"/>
      <c r="R878" s="2"/>
    </row>
    <row r="879" spans="1:18" s="38" customFormat="1">
      <c r="A879" s="3" t="s">
        <v>126</v>
      </c>
      <c r="B879" s="3" t="s">
        <v>127</v>
      </c>
      <c r="C879" s="5" t="s">
        <v>49</v>
      </c>
      <c r="D879" s="3" t="s">
        <v>2200</v>
      </c>
      <c r="E879" s="3" t="s">
        <v>2201</v>
      </c>
      <c r="F879" s="3" t="s">
        <v>301</v>
      </c>
      <c r="G879" s="3" t="s">
        <v>2202</v>
      </c>
      <c r="H879" s="3" t="s">
        <v>2203</v>
      </c>
      <c r="I879" s="2">
        <v>498179.69</v>
      </c>
      <c r="J879" s="2">
        <v>183635.94</v>
      </c>
      <c r="K879" s="93">
        <v>314543.75</v>
      </c>
      <c r="L879" s="2"/>
      <c r="M879" s="2"/>
      <c r="N879" s="2"/>
      <c r="O879" s="2"/>
      <c r="P879" s="2"/>
      <c r="Q879" s="2"/>
      <c r="R879" s="2"/>
    </row>
    <row r="880" spans="1:18" s="38" customFormat="1">
      <c r="A880" s="3" t="s">
        <v>126</v>
      </c>
      <c r="B880" s="3" t="s">
        <v>127</v>
      </c>
      <c r="C880" s="5" t="s">
        <v>2204</v>
      </c>
      <c r="D880" s="3" t="s">
        <v>2205</v>
      </c>
      <c r="E880" s="3" t="s">
        <v>2206</v>
      </c>
      <c r="F880" s="3" t="s">
        <v>1407</v>
      </c>
      <c r="G880" s="3" t="s">
        <v>1408</v>
      </c>
      <c r="H880" s="3" t="s">
        <v>2207</v>
      </c>
      <c r="I880" s="2">
        <v>130000</v>
      </c>
      <c r="J880" s="2">
        <v>22500</v>
      </c>
      <c r="K880" s="93">
        <v>107500</v>
      </c>
      <c r="L880" s="2"/>
      <c r="M880" s="2"/>
      <c r="N880" s="2"/>
      <c r="O880" s="2"/>
      <c r="P880" s="2"/>
      <c r="Q880" s="2"/>
      <c r="R880" s="2"/>
    </row>
    <row r="881" spans="1:19" s="38" customFormat="1">
      <c r="A881" s="3" t="s">
        <v>126</v>
      </c>
      <c r="B881" s="3" t="s">
        <v>127</v>
      </c>
      <c r="C881" s="5" t="s">
        <v>2204</v>
      </c>
      <c r="D881" s="3" t="s">
        <v>2208</v>
      </c>
      <c r="E881" s="3" t="s">
        <v>2209</v>
      </c>
      <c r="F881" s="3" t="s">
        <v>1407</v>
      </c>
      <c r="G881" s="3" t="s">
        <v>1408</v>
      </c>
      <c r="H881" s="3" t="s">
        <v>2207</v>
      </c>
      <c r="I881" s="2">
        <v>99500</v>
      </c>
      <c r="J881" s="2">
        <v>18687.5</v>
      </c>
      <c r="K881" s="93">
        <v>80812.5</v>
      </c>
      <c r="L881" s="2"/>
      <c r="M881" s="2"/>
      <c r="N881" s="2"/>
      <c r="O881" s="2"/>
      <c r="P881" s="2"/>
      <c r="Q881" s="2"/>
      <c r="R881" s="2"/>
    </row>
    <row r="882" spans="1:19" s="38" customFormat="1">
      <c r="A882" s="3" t="s">
        <v>126</v>
      </c>
      <c r="B882" s="3" t="s">
        <v>127</v>
      </c>
      <c r="C882" s="5" t="s">
        <v>14</v>
      </c>
      <c r="D882" s="3" t="s">
        <v>2210</v>
      </c>
      <c r="E882" s="3" t="s">
        <v>2211</v>
      </c>
      <c r="F882" s="3" t="s">
        <v>1505</v>
      </c>
      <c r="G882" s="3" t="s">
        <v>1212</v>
      </c>
      <c r="H882" s="3" t="s">
        <v>2212</v>
      </c>
      <c r="I882" s="2">
        <v>35416.1</v>
      </c>
      <c r="J882" s="2">
        <v>7083.22</v>
      </c>
      <c r="K882" s="93">
        <v>28332.879999999997</v>
      </c>
      <c r="L882" s="2"/>
      <c r="M882" s="2"/>
      <c r="N882" s="2"/>
      <c r="O882" s="2"/>
      <c r="P882" s="2"/>
      <c r="Q882" s="2"/>
      <c r="R882" s="2"/>
    </row>
    <row r="883" spans="1:19" s="38" customFormat="1">
      <c r="A883" s="3" t="s">
        <v>126</v>
      </c>
      <c r="B883" s="3" t="s">
        <v>127</v>
      </c>
      <c r="C883" s="5" t="s">
        <v>14</v>
      </c>
      <c r="D883" s="3" t="s">
        <v>2213</v>
      </c>
      <c r="E883" s="3" t="s">
        <v>2214</v>
      </c>
      <c r="F883" s="3" t="s">
        <v>1505</v>
      </c>
      <c r="G883" s="3" t="s">
        <v>1212</v>
      </c>
      <c r="H883" s="3" t="s">
        <v>2215</v>
      </c>
      <c r="I883" s="2">
        <v>103805.15</v>
      </c>
      <c r="J883" s="2">
        <v>20761.03</v>
      </c>
      <c r="K883" s="93">
        <v>83044.12</v>
      </c>
      <c r="L883" s="2"/>
      <c r="M883" s="2"/>
      <c r="N883" s="2"/>
      <c r="O883" s="2"/>
      <c r="P883" s="2"/>
      <c r="Q883" s="2"/>
      <c r="R883" s="2"/>
    </row>
    <row r="884" spans="1:19" s="38" customFormat="1">
      <c r="A884" s="3" t="s">
        <v>126</v>
      </c>
      <c r="B884" s="3" t="s">
        <v>127</v>
      </c>
      <c r="C884" s="5" t="s">
        <v>14</v>
      </c>
      <c r="D884" s="3" t="s">
        <v>2216</v>
      </c>
      <c r="E884" s="3" t="s">
        <v>2217</v>
      </c>
      <c r="F884" s="3" t="s">
        <v>2218</v>
      </c>
      <c r="G884" s="3" t="s">
        <v>2219</v>
      </c>
      <c r="H884" s="3" t="s">
        <v>2220</v>
      </c>
      <c r="I884" s="2">
        <v>237600</v>
      </c>
      <c r="J884" s="2">
        <v>29700</v>
      </c>
      <c r="K884" s="93">
        <v>207900</v>
      </c>
      <c r="L884" s="2"/>
      <c r="M884" s="2"/>
      <c r="N884" s="2"/>
      <c r="O884" s="2"/>
      <c r="P884" s="2"/>
      <c r="Q884" s="2"/>
      <c r="R884" s="2"/>
    </row>
    <row r="885" spans="1:19" s="38" customFormat="1">
      <c r="A885" s="3" t="s">
        <v>126</v>
      </c>
      <c r="B885" s="3" t="s">
        <v>127</v>
      </c>
      <c r="C885" s="5" t="s">
        <v>12</v>
      </c>
      <c r="D885" s="3" t="s">
        <v>2221</v>
      </c>
      <c r="E885" s="3" t="s">
        <v>2222</v>
      </c>
      <c r="F885" s="3" t="s">
        <v>2223</v>
      </c>
      <c r="G885" s="3" t="s">
        <v>2224</v>
      </c>
      <c r="H885" s="3" t="s">
        <v>2225</v>
      </c>
      <c r="I885" s="2">
        <v>155250</v>
      </c>
      <c r="J885" s="2">
        <v>19406.25</v>
      </c>
      <c r="K885" s="93">
        <v>135843.75</v>
      </c>
      <c r="L885" s="2"/>
      <c r="M885" s="2"/>
      <c r="N885" s="2"/>
      <c r="O885" s="2"/>
      <c r="P885" s="2"/>
      <c r="Q885" s="2"/>
      <c r="R885" s="2"/>
    </row>
    <row r="886" spans="1:19" s="38" customFormat="1">
      <c r="A886" s="3" t="s">
        <v>126</v>
      </c>
      <c r="B886" s="3" t="s">
        <v>127</v>
      </c>
      <c r="C886" s="5" t="s">
        <v>12</v>
      </c>
      <c r="D886" s="3" t="s">
        <v>2226</v>
      </c>
      <c r="E886" s="3" t="s">
        <v>2227</v>
      </c>
      <c r="F886" s="3" t="s">
        <v>1872</v>
      </c>
      <c r="G886" s="3" t="s">
        <v>1873</v>
      </c>
      <c r="H886" s="3" t="s">
        <v>2225</v>
      </c>
      <c r="I886" s="2">
        <v>16675</v>
      </c>
      <c r="J886" s="2">
        <v>2084.38</v>
      </c>
      <c r="K886" s="93">
        <v>14590.62</v>
      </c>
      <c r="L886" s="2"/>
      <c r="M886" s="2"/>
      <c r="N886" s="2"/>
      <c r="O886" s="2"/>
      <c r="P886" s="2"/>
      <c r="Q886" s="2"/>
      <c r="R886" s="2"/>
    </row>
    <row r="887" spans="1:19" s="38" customFormat="1">
      <c r="A887" s="38" t="s">
        <v>407</v>
      </c>
      <c r="B887" s="38" t="s">
        <v>408</v>
      </c>
      <c r="C887" s="51" t="s">
        <v>16</v>
      </c>
      <c r="D887" s="38" t="s">
        <v>3599</v>
      </c>
      <c r="E887" s="38" t="s">
        <v>3600</v>
      </c>
      <c r="F887" s="38" t="s">
        <v>3601</v>
      </c>
      <c r="G887" s="38" t="s">
        <v>3602</v>
      </c>
      <c r="H887" s="38" t="s">
        <v>3603</v>
      </c>
      <c r="I887" s="4">
        <v>46000</v>
      </c>
      <c r="J887" s="4">
        <v>5750</v>
      </c>
      <c r="K887" s="99">
        <v>40250</v>
      </c>
      <c r="L887" s="4"/>
      <c r="M887" s="4"/>
      <c r="N887" s="4"/>
      <c r="O887" s="4"/>
      <c r="P887" s="4"/>
      <c r="Q887" s="4"/>
      <c r="R887" s="4"/>
    </row>
    <row r="888" spans="1:19" s="38" customFormat="1">
      <c r="A888" s="33" t="s">
        <v>655</v>
      </c>
      <c r="B888" s="38" t="s">
        <v>4006</v>
      </c>
      <c r="C888" s="33" t="s">
        <v>413</v>
      </c>
      <c r="D888" s="34" t="s">
        <v>656</v>
      </c>
      <c r="E888" s="17" t="s">
        <v>657</v>
      </c>
      <c r="F888" s="33" t="s">
        <v>658</v>
      </c>
      <c r="G888" s="34" t="s">
        <v>658</v>
      </c>
      <c r="H888" s="34" t="s">
        <v>659</v>
      </c>
      <c r="I888" s="35">
        <v>11509.19</v>
      </c>
      <c r="J888" s="35">
        <v>2301.84</v>
      </c>
      <c r="K888" s="92">
        <v>9207.35</v>
      </c>
      <c r="L888" s="35"/>
      <c r="M888" s="36"/>
      <c r="N888" s="36"/>
      <c r="O888" s="36"/>
      <c r="P888" s="36"/>
      <c r="R888" s="36"/>
      <c r="S888" s="52"/>
    </row>
    <row r="889" spans="1:19" s="38" customFormat="1">
      <c r="A889" s="38" t="s">
        <v>2228</v>
      </c>
      <c r="B889" s="38" t="s">
        <v>2229</v>
      </c>
      <c r="C889" s="51" t="s">
        <v>2447</v>
      </c>
      <c r="D889" s="38" t="s">
        <v>3604</v>
      </c>
      <c r="E889" s="38" t="s">
        <v>3605</v>
      </c>
      <c r="F889" s="38" t="s">
        <v>1283</v>
      </c>
      <c r="G889" s="38" t="s">
        <v>1969</v>
      </c>
      <c r="H889" s="38" t="s">
        <v>3606</v>
      </c>
      <c r="I889" s="4">
        <v>22245</v>
      </c>
      <c r="J889" s="4">
        <v>8437.5</v>
      </c>
      <c r="K889" s="99">
        <v>13807.5</v>
      </c>
      <c r="L889" s="4"/>
      <c r="M889" s="4"/>
      <c r="N889" s="4"/>
      <c r="O889" s="4"/>
      <c r="P889" s="4"/>
      <c r="Q889" s="4"/>
      <c r="R889" s="4"/>
    </row>
    <row r="890" spans="1:19" s="38" customFormat="1">
      <c r="A890" s="3" t="s">
        <v>2228</v>
      </c>
      <c r="B890" s="3" t="s">
        <v>2229</v>
      </c>
      <c r="C890" s="5" t="s">
        <v>13</v>
      </c>
      <c r="D890" s="3" t="s">
        <v>2230</v>
      </c>
      <c r="E890" s="3" t="s">
        <v>2231</v>
      </c>
      <c r="F890" s="3" t="s">
        <v>1587</v>
      </c>
      <c r="G890" s="3" t="s">
        <v>246</v>
      </c>
      <c r="H890" s="3" t="s">
        <v>2232</v>
      </c>
      <c r="I890" s="2">
        <v>96000</v>
      </c>
      <c r="J890" s="2">
        <v>12000</v>
      </c>
      <c r="K890" s="93">
        <v>84000</v>
      </c>
      <c r="L890" s="2"/>
      <c r="M890" s="2"/>
      <c r="N890" s="2"/>
      <c r="O890" s="2"/>
      <c r="P890" s="2"/>
      <c r="Q890" s="2"/>
      <c r="R890" s="2"/>
    </row>
    <row r="891" spans="1:19" s="38" customFormat="1">
      <c r="A891" s="3" t="s">
        <v>2233</v>
      </c>
      <c r="B891" s="3" t="s">
        <v>2234</v>
      </c>
      <c r="C891" s="5" t="s">
        <v>14</v>
      </c>
      <c r="D891" s="3" t="s">
        <v>2235</v>
      </c>
      <c r="E891" s="3" t="s">
        <v>2236</v>
      </c>
      <c r="F891" s="3" t="s">
        <v>2237</v>
      </c>
      <c r="G891" s="3" t="s">
        <v>2238</v>
      </c>
      <c r="H891" s="3" t="s">
        <v>2239</v>
      </c>
      <c r="I891" s="2">
        <v>108750</v>
      </c>
      <c r="J891" s="2">
        <v>13593.75</v>
      </c>
      <c r="K891" s="93">
        <v>95156.25</v>
      </c>
      <c r="L891" s="2"/>
      <c r="M891" s="2"/>
      <c r="N891" s="2"/>
      <c r="O891" s="2"/>
      <c r="P891" s="2"/>
      <c r="Q891" s="2"/>
      <c r="R891" s="2"/>
    </row>
    <row r="892" spans="1:19" s="38" customFormat="1">
      <c r="A892" s="38" t="s">
        <v>3607</v>
      </c>
      <c r="B892" s="38" t="s">
        <v>3608</v>
      </c>
      <c r="C892" s="51" t="s">
        <v>9</v>
      </c>
      <c r="D892" s="38" t="s">
        <v>3609</v>
      </c>
      <c r="E892" s="38" t="s">
        <v>3610</v>
      </c>
      <c r="F892" s="38" t="s">
        <v>1198</v>
      </c>
      <c r="G892" s="38" t="s">
        <v>308</v>
      </c>
      <c r="H892" s="38" t="s">
        <v>3611</v>
      </c>
      <c r="I892" s="4">
        <v>30000</v>
      </c>
      <c r="J892" s="4">
        <v>3750</v>
      </c>
      <c r="K892" s="99">
        <v>26250</v>
      </c>
      <c r="L892" s="4"/>
      <c r="M892" s="4"/>
      <c r="N892" s="4"/>
      <c r="O892" s="4"/>
      <c r="P892" s="4"/>
      <c r="Q892" s="4"/>
      <c r="R892" s="4"/>
    </row>
    <row r="893" spans="1:19" s="38" customFormat="1">
      <c r="A893" s="33" t="s">
        <v>129</v>
      </c>
      <c r="B893" s="38" t="s">
        <v>130</v>
      </c>
      <c r="C893" s="33" t="s">
        <v>115</v>
      </c>
      <c r="D893" s="34" t="s">
        <v>660</v>
      </c>
      <c r="E893" s="34" t="s">
        <v>661</v>
      </c>
      <c r="F893" s="33" t="s">
        <v>662</v>
      </c>
      <c r="G893" s="34" t="s">
        <v>7</v>
      </c>
      <c r="H893" s="34" t="s">
        <v>663</v>
      </c>
      <c r="I893" s="35">
        <v>201000</v>
      </c>
      <c r="J893" s="35">
        <v>46500</v>
      </c>
      <c r="K893" s="92">
        <v>154500</v>
      </c>
      <c r="L893" s="35"/>
      <c r="M893" s="36"/>
      <c r="N893" s="36"/>
      <c r="O893" s="36"/>
      <c r="P893" s="36"/>
      <c r="Q893" s="58"/>
      <c r="R893" s="36"/>
    </row>
    <row r="894" spans="1:19" s="38" customFormat="1">
      <c r="A894" s="38" t="s">
        <v>129</v>
      </c>
      <c r="B894" s="38" t="s">
        <v>130</v>
      </c>
      <c r="C894" s="51" t="s">
        <v>3459</v>
      </c>
      <c r="D894" s="38" t="s">
        <v>3612</v>
      </c>
      <c r="E894" s="38" t="s">
        <v>3613</v>
      </c>
      <c r="F894" s="38" t="s">
        <v>3247</v>
      </c>
      <c r="G894" s="38" t="s">
        <v>3072</v>
      </c>
      <c r="H894" s="38" t="s">
        <v>3614</v>
      </c>
      <c r="I894" s="4">
        <v>60000</v>
      </c>
      <c r="J894" s="4">
        <v>12500</v>
      </c>
      <c r="K894" s="99">
        <v>47500</v>
      </c>
      <c r="L894" s="4"/>
      <c r="M894" s="4"/>
      <c r="N894" s="4"/>
      <c r="O894" s="4"/>
      <c r="P894" s="4"/>
      <c r="Q894" s="4"/>
      <c r="R894" s="4"/>
    </row>
    <row r="895" spans="1:19" s="38" customFormat="1">
      <c r="A895" s="3" t="s">
        <v>129</v>
      </c>
      <c r="B895" s="3" t="s">
        <v>130</v>
      </c>
      <c r="C895" s="5" t="s">
        <v>1271</v>
      </c>
      <c r="D895" s="3" t="s">
        <v>2240</v>
      </c>
      <c r="E895" s="3" t="s">
        <v>2241</v>
      </c>
      <c r="F895" s="3" t="s">
        <v>2242</v>
      </c>
      <c r="G895" s="3" t="s">
        <v>2243</v>
      </c>
      <c r="H895" s="3" t="s">
        <v>1539</v>
      </c>
      <c r="I895" s="2">
        <v>36015.199999999997</v>
      </c>
      <c r="J895" s="2">
        <v>7203.04</v>
      </c>
      <c r="K895" s="93">
        <v>28812.159999999996</v>
      </c>
      <c r="L895" s="2"/>
      <c r="M895" s="2"/>
      <c r="N895" s="2"/>
      <c r="O895" s="2"/>
      <c r="P895" s="2"/>
      <c r="Q895" s="2"/>
      <c r="R895" s="2"/>
    </row>
    <row r="896" spans="1:19" s="38" customFormat="1">
      <c r="A896" s="3" t="s">
        <v>2244</v>
      </c>
      <c r="B896" s="3" t="s">
        <v>2245</v>
      </c>
      <c r="C896" s="5" t="s">
        <v>300</v>
      </c>
      <c r="D896" s="3" t="s">
        <v>2246</v>
      </c>
      <c r="E896" s="3" t="s">
        <v>2247</v>
      </c>
      <c r="F896" s="3" t="s">
        <v>24</v>
      </c>
      <c r="G896" s="3" t="s">
        <v>13</v>
      </c>
      <c r="H896" s="3" t="s">
        <v>2248</v>
      </c>
      <c r="I896" s="2">
        <v>199974.98749999999</v>
      </c>
      <c r="J896" s="2">
        <v>39994.997499999998</v>
      </c>
      <c r="K896" s="93">
        <v>159979.99</v>
      </c>
      <c r="L896" s="2"/>
      <c r="M896" s="2"/>
      <c r="N896" s="2"/>
      <c r="O896" s="2"/>
      <c r="P896" s="2"/>
      <c r="Q896" s="2"/>
      <c r="R896" s="2"/>
    </row>
    <row r="897" spans="1:258" s="38" customFormat="1">
      <c r="A897" s="38" t="s">
        <v>2249</v>
      </c>
      <c r="B897" s="38" t="s">
        <v>2250</v>
      </c>
      <c r="C897" s="51" t="s">
        <v>14</v>
      </c>
      <c r="D897" s="38" t="s">
        <v>3615</v>
      </c>
      <c r="E897" s="38" t="s">
        <v>3616</v>
      </c>
      <c r="F897" s="38" t="s">
        <v>3477</v>
      </c>
      <c r="G897" s="38" t="s">
        <v>3478</v>
      </c>
      <c r="H897" s="38" t="s">
        <v>3617</v>
      </c>
      <c r="I897" s="4">
        <v>87500</v>
      </c>
      <c r="J897" s="4">
        <v>21875</v>
      </c>
      <c r="K897" s="99">
        <v>65625</v>
      </c>
      <c r="L897" s="4"/>
      <c r="M897" s="4"/>
      <c r="N897" s="4"/>
      <c r="O897" s="4"/>
      <c r="P897" s="4"/>
      <c r="Q897" s="4"/>
      <c r="R897" s="4"/>
    </row>
    <row r="898" spans="1:258" s="38" customFormat="1">
      <c r="A898" s="38" t="s">
        <v>2249</v>
      </c>
      <c r="B898" s="38" t="s">
        <v>2250</v>
      </c>
      <c r="C898" s="51" t="s">
        <v>14</v>
      </c>
      <c r="D898" s="38" t="s">
        <v>3618</v>
      </c>
      <c r="E898" s="38" t="s">
        <v>3619</v>
      </c>
      <c r="F898" s="38" t="s">
        <v>3620</v>
      </c>
      <c r="G898" s="38" t="s">
        <v>3621</v>
      </c>
      <c r="H898" s="38" t="s">
        <v>3622</v>
      </c>
      <c r="I898" s="4">
        <v>225000</v>
      </c>
      <c r="J898" s="4">
        <v>28125</v>
      </c>
      <c r="K898" s="99">
        <v>196875</v>
      </c>
      <c r="L898" s="4"/>
      <c r="M898" s="4"/>
      <c r="N898" s="4"/>
      <c r="O898" s="4"/>
      <c r="P898" s="4"/>
      <c r="Q898" s="4"/>
      <c r="R898" s="4"/>
    </row>
    <row r="899" spans="1:258" s="38" customFormat="1">
      <c r="A899" s="38" t="s">
        <v>2249</v>
      </c>
      <c r="B899" s="38" t="s">
        <v>2250</v>
      </c>
      <c r="C899" s="51" t="s">
        <v>13</v>
      </c>
      <c r="D899" s="38" t="s">
        <v>3623</v>
      </c>
      <c r="E899" s="38" t="s">
        <v>3624</v>
      </c>
      <c r="F899" s="38" t="s">
        <v>2130</v>
      </c>
      <c r="G899" s="38" t="s">
        <v>409</v>
      </c>
      <c r="H899" s="38" t="s">
        <v>3625</v>
      </c>
      <c r="I899" s="4">
        <v>175000</v>
      </c>
      <c r="J899" s="4">
        <v>21875</v>
      </c>
      <c r="K899" s="99">
        <v>153125</v>
      </c>
      <c r="L899" s="4"/>
      <c r="M899" s="4"/>
      <c r="N899" s="4"/>
      <c r="O899" s="4"/>
      <c r="P899" s="4"/>
      <c r="Q899" s="4"/>
      <c r="R899" s="4"/>
    </row>
    <row r="900" spans="1:258" s="38" customFormat="1">
      <c r="A900" s="38" t="s">
        <v>2249</v>
      </c>
      <c r="B900" s="38" t="s">
        <v>2250</v>
      </c>
      <c r="C900" s="51" t="s">
        <v>16</v>
      </c>
      <c r="D900" s="38" t="s">
        <v>3626</v>
      </c>
      <c r="E900" s="38" t="s">
        <v>3627</v>
      </c>
      <c r="F900" s="38" t="s">
        <v>109</v>
      </c>
      <c r="G900" s="38" t="s">
        <v>1766</v>
      </c>
      <c r="H900" s="38" t="s">
        <v>3628</v>
      </c>
      <c r="I900" s="4">
        <v>9375.0057142857131</v>
      </c>
      <c r="J900" s="4">
        <v>1171.8757142857141</v>
      </c>
      <c r="K900" s="99">
        <v>8203.1299999999992</v>
      </c>
      <c r="L900" s="4"/>
      <c r="M900" s="4"/>
      <c r="N900" s="4"/>
      <c r="O900" s="4"/>
      <c r="P900" s="4"/>
      <c r="Q900" s="4"/>
      <c r="R900" s="4"/>
    </row>
    <row r="901" spans="1:258" s="38" customFormat="1">
      <c r="A901" s="3" t="s">
        <v>2249</v>
      </c>
      <c r="B901" s="3" t="s">
        <v>2250</v>
      </c>
      <c r="C901" s="5" t="s">
        <v>14</v>
      </c>
      <c r="D901" s="3" t="s">
        <v>2251</v>
      </c>
      <c r="E901" s="3" t="s">
        <v>2252</v>
      </c>
      <c r="F901" s="3" t="s">
        <v>2253</v>
      </c>
      <c r="G901" s="3" t="s">
        <v>2254</v>
      </c>
      <c r="H901" s="3" t="s">
        <v>2255</v>
      </c>
      <c r="I901" s="2">
        <v>805000</v>
      </c>
      <c r="J901" s="2">
        <v>100625</v>
      </c>
      <c r="K901" s="93">
        <v>704375</v>
      </c>
      <c r="L901" s="2"/>
      <c r="M901" s="2"/>
      <c r="N901" s="2"/>
      <c r="O901" s="2"/>
      <c r="P901" s="2"/>
      <c r="Q901" s="2"/>
      <c r="R901" s="2"/>
    </row>
    <row r="902" spans="1:258" s="38" customFormat="1">
      <c r="A902" s="3" t="s">
        <v>2249</v>
      </c>
      <c r="B902" s="3" t="s">
        <v>2250</v>
      </c>
      <c r="C902" s="5" t="s">
        <v>14</v>
      </c>
      <c r="D902" s="3" t="s">
        <v>2256</v>
      </c>
      <c r="E902" s="3" t="s">
        <v>2257</v>
      </c>
      <c r="F902" s="3" t="s">
        <v>2258</v>
      </c>
      <c r="G902" s="3" t="s">
        <v>2259</v>
      </c>
      <c r="H902" s="3" t="s">
        <v>2260</v>
      </c>
      <c r="I902" s="2">
        <v>9450</v>
      </c>
      <c r="J902" s="2">
        <v>1890</v>
      </c>
      <c r="K902" s="93">
        <v>7560</v>
      </c>
      <c r="L902" s="2"/>
      <c r="M902" s="2"/>
      <c r="N902" s="2"/>
      <c r="O902" s="2"/>
      <c r="P902" s="2"/>
      <c r="Q902" s="2"/>
      <c r="R902" s="2"/>
    </row>
    <row r="903" spans="1:258" s="38" customFormat="1">
      <c r="A903" s="3" t="s">
        <v>2249</v>
      </c>
      <c r="B903" s="3" t="s">
        <v>2250</v>
      </c>
      <c r="C903" s="5" t="s">
        <v>12</v>
      </c>
      <c r="D903" s="3" t="s">
        <v>2261</v>
      </c>
      <c r="E903" s="3" t="s">
        <v>2262</v>
      </c>
      <c r="F903" s="3" t="s">
        <v>2263</v>
      </c>
      <c r="G903" s="3" t="s">
        <v>2264</v>
      </c>
      <c r="H903" s="3" t="s">
        <v>2265</v>
      </c>
      <c r="I903" s="2">
        <v>100000</v>
      </c>
      <c r="J903" s="2">
        <v>12500</v>
      </c>
      <c r="K903" s="93">
        <v>87500</v>
      </c>
      <c r="L903" s="2"/>
      <c r="M903" s="2"/>
      <c r="N903" s="2"/>
      <c r="O903" s="2"/>
      <c r="P903" s="2"/>
      <c r="Q903" s="2"/>
      <c r="R903" s="2"/>
    </row>
    <row r="904" spans="1:258" s="38" customFormat="1">
      <c r="A904" s="33" t="s">
        <v>351</v>
      </c>
      <c r="B904" s="12" t="s">
        <v>352</v>
      </c>
      <c r="C904" s="22" t="s">
        <v>136</v>
      </c>
      <c r="D904" s="11" t="s">
        <v>664</v>
      </c>
      <c r="E904" s="11" t="s">
        <v>665</v>
      </c>
      <c r="F904" s="22" t="s">
        <v>46</v>
      </c>
      <c r="G904" s="11" t="s">
        <v>157</v>
      </c>
      <c r="H904" s="11" t="s">
        <v>570</v>
      </c>
      <c r="I904" s="18">
        <v>325000</v>
      </c>
      <c r="J904" s="18">
        <v>40625</v>
      </c>
      <c r="K904" s="96">
        <v>284375</v>
      </c>
      <c r="L904" s="35"/>
      <c r="N904" s="36"/>
      <c r="O904" s="36"/>
      <c r="P904" s="36"/>
      <c r="R904" s="36"/>
      <c r="S904" s="52"/>
    </row>
    <row r="905" spans="1:258" s="38" customFormat="1">
      <c r="A905" s="12" t="s">
        <v>351</v>
      </c>
      <c r="B905" s="12" t="s">
        <v>352</v>
      </c>
      <c r="C905" s="16" t="s">
        <v>468</v>
      </c>
      <c r="D905" s="12" t="s">
        <v>924</v>
      </c>
      <c r="E905" s="12" t="s">
        <v>925</v>
      </c>
      <c r="F905" s="16" t="s">
        <v>926</v>
      </c>
      <c r="G905" s="16" t="s">
        <v>203</v>
      </c>
      <c r="H905" s="12" t="s">
        <v>927</v>
      </c>
      <c r="I905" s="1">
        <v>455872.36</v>
      </c>
      <c r="J905" s="1">
        <v>247824.06</v>
      </c>
      <c r="K905" s="97">
        <v>208048.30000000002</v>
      </c>
      <c r="L905" s="1"/>
      <c r="M905" s="1"/>
      <c r="N905" s="1"/>
      <c r="O905" s="1"/>
      <c r="P905" s="1"/>
      <c r="Q905" s="1"/>
      <c r="R905" s="1"/>
    </row>
    <row r="906" spans="1:258" s="38" customFormat="1">
      <c r="A906" s="12" t="s">
        <v>351</v>
      </c>
      <c r="B906" s="12" t="s">
        <v>352</v>
      </c>
      <c r="C906" s="16" t="s">
        <v>258</v>
      </c>
      <c r="D906" s="12" t="s">
        <v>928</v>
      </c>
      <c r="E906" s="12" t="s">
        <v>929</v>
      </c>
      <c r="F906" s="16" t="s">
        <v>24</v>
      </c>
      <c r="G906" s="16" t="s">
        <v>13</v>
      </c>
      <c r="H906" s="12" t="s">
        <v>930</v>
      </c>
      <c r="I906" s="1">
        <v>13337.9625</v>
      </c>
      <c r="J906" s="1">
        <v>2667.5924999999988</v>
      </c>
      <c r="K906" s="97">
        <v>10670.37</v>
      </c>
      <c r="L906" s="1"/>
      <c r="M906" s="1"/>
      <c r="N906" s="1"/>
      <c r="O906" s="1"/>
      <c r="P906" s="1"/>
      <c r="Q906" s="1"/>
      <c r="R906" s="1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81"/>
      <c r="AE906" s="81"/>
      <c r="AF906" s="81"/>
      <c r="AG906" s="81"/>
      <c r="AH906" s="81"/>
      <c r="AI906" s="81"/>
      <c r="AJ906" s="81"/>
      <c r="AK906" s="81"/>
      <c r="AL906" s="81"/>
      <c r="AM906" s="81"/>
      <c r="AN906" s="81"/>
      <c r="AO906" s="81"/>
      <c r="AP906" s="81"/>
      <c r="AQ906" s="81"/>
      <c r="AR906" s="81"/>
      <c r="AS906" s="81"/>
      <c r="AT906" s="81"/>
      <c r="AU906" s="81"/>
      <c r="AV906" s="81"/>
      <c r="AW906" s="81"/>
      <c r="AX906" s="81"/>
      <c r="AY906" s="81"/>
      <c r="AZ906" s="81"/>
      <c r="BA906" s="81"/>
      <c r="BB906" s="81"/>
      <c r="BC906" s="81"/>
      <c r="BD906" s="81"/>
      <c r="BE906" s="81"/>
      <c r="BF906" s="81"/>
      <c r="BG906" s="81"/>
      <c r="BH906" s="81"/>
      <c r="BI906" s="81"/>
      <c r="BJ906" s="81"/>
      <c r="BK906" s="81"/>
      <c r="BL906" s="81"/>
      <c r="BM906" s="81"/>
      <c r="BN906" s="81"/>
      <c r="BO906" s="81"/>
      <c r="BP906" s="81"/>
      <c r="BQ906" s="81"/>
      <c r="BR906" s="81"/>
      <c r="BS906" s="81"/>
      <c r="BT906" s="81"/>
      <c r="BU906" s="81"/>
      <c r="BV906" s="81"/>
      <c r="BW906" s="81"/>
      <c r="BX906" s="81"/>
      <c r="BY906" s="81"/>
      <c r="BZ906" s="81"/>
      <c r="CA906" s="81"/>
      <c r="CB906" s="81"/>
      <c r="CC906" s="81"/>
      <c r="CD906" s="81"/>
      <c r="CE906" s="81"/>
      <c r="CF906" s="81"/>
      <c r="CG906" s="81"/>
      <c r="CH906" s="81"/>
      <c r="CI906" s="81"/>
      <c r="CJ906" s="81"/>
      <c r="CK906" s="81"/>
      <c r="CL906" s="81"/>
      <c r="CM906" s="81"/>
      <c r="CN906" s="81"/>
      <c r="CO906" s="81"/>
      <c r="CP906" s="81"/>
      <c r="CQ906" s="81"/>
      <c r="CR906" s="81"/>
      <c r="CS906" s="81"/>
      <c r="CT906" s="81"/>
      <c r="CU906" s="81"/>
      <c r="CV906" s="81"/>
      <c r="CW906" s="81"/>
      <c r="CX906" s="81"/>
      <c r="CY906" s="81"/>
      <c r="CZ906" s="81"/>
      <c r="DA906" s="81"/>
      <c r="DB906" s="81"/>
      <c r="DC906" s="81"/>
      <c r="DD906" s="81"/>
      <c r="DE906" s="81"/>
      <c r="DF906" s="81"/>
      <c r="DG906" s="81"/>
      <c r="DH906" s="81"/>
      <c r="DI906" s="81"/>
      <c r="DJ906" s="81"/>
      <c r="DK906" s="81"/>
      <c r="DL906" s="81"/>
      <c r="DM906" s="81"/>
      <c r="DN906" s="81"/>
      <c r="DO906" s="81"/>
      <c r="DP906" s="81"/>
      <c r="DQ906" s="81"/>
      <c r="DR906" s="81"/>
      <c r="DS906" s="81"/>
      <c r="DT906" s="81"/>
      <c r="DU906" s="81"/>
      <c r="DV906" s="81"/>
      <c r="DW906" s="81"/>
      <c r="DX906" s="81"/>
      <c r="DY906" s="81"/>
      <c r="DZ906" s="81"/>
      <c r="EA906" s="81"/>
      <c r="EB906" s="81"/>
      <c r="EC906" s="81"/>
      <c r="ED906" s="81"/>
      <c r="EE906" s="81"/>
      <c r="EF906" s="81"/>
      <c r="EG906" s="81"/>
      <c r="EH906" s="81"/>
      <c r="EI906" s="81"/>
      <c r="EJ906" s="81"/>
      <c r="EK906" s="81"/>
      <c r="EL906" s="81"/>
      <c r="EM906" s="81"/>
      <c r="EN906" s="81"/>
      <c r="EO906" s="81"/>
      <c r="EP906" s="81"/>
      <c r="EQ906" s="81"/>
      <c r="ER906" s="81"/>
      <c r="ES906" s="81"/>
      <c r="ET906" s="81"/>
      <c r="EU906" s="81"/>
      <c r="EV906" s="81"/>
      <c r="EW906" s="81"/>
      <c r="EX906" s="81"/>
      <c r="EY906" s="81"/>
      <c r="EZ906" s="81"/>
      <c r="FA906" s="81"/>
      <c r="FB906" s="81"/>
      <c r="FC906" s="81"/>
      <c r="FD906" s="81"/>
      <c r="FE906" s="81"/>
      <c r="FF906" s="81"/>
      <c r="FG906" s="81"/>
      <c r="FH906" s="81"/>
      <c r="FI906" s="81"/>
      <c r="FJ906" s="81"/>
      <c r="FK906" s="81"/>
      <c r="FL906" s="81"/>
      <c r="FM906" s="81"/>
      <c r="FN906" s="81"/>
      <c r="FO906" s="81"/>
      <c r="FP906" s="81"/>
      <c r="FQ906" s="81"/>
      <c r="FR906" s="81"/>
      <c r="FS906" s="81"/>
      <c r="FT906" s="81"/>
      <c r="FU906" s="81"/>
      <c r="FV906" s="81"/>
      <c r="FW906" s="81"/>
      <c r="FX906" s="81"/>
      <c r="FY906" s="81"/>
      <c r="FZ906" s="81"/>
      <c r="GA906" s="81"/>
      <c r="GB906" s="81"/>
      <c r="GC906" s="81"/>
      <c r="GD906" s="81"/>
      <c r="GE906" s="81"/>
      <c r="GF906" s="81"/>
      <c r="GG906" s="81"/>
      <c r="GH906" s="81"/>
      <c r="GI906" s="81"/>
      <c r="GJ906" s="81"/>
      <c r="GK906" s="81"/>
      <c r="GL906" s="81"/>
      <c r="GM906" s="81"/>
      <c r="GN906" s="81"/>
      <c r="GO906" s="81"/>
      <c r="GP906" s="81"/>
      <c r="GQ906" s="81"/>
      <c r="GR906" s="81"/>
      <c r="GS906" s="81"/>
      <c r="GT906" s="81"/>
      <c r="GU906" s="81"/>
      <c r="GV906" s="81"/>
      <c r="GW906" s="81"/>
      <c r="GX906" s="81"/>
      <c r="GY906" s="81"/>
      <c r="GZ906" s="81"/>
      <c r="HA906" s="81"/>
      <c r="HB906" s="81"/>
      <c r="HC906" s="81"/>
      <c r="HD906" s="81"/>
      <c r="HE906" s="81"/>
      <c r="HF906" s="81"/>
      <c r="HG906" s="81"/>
      <c r="HH906" s="81"/>
      <c r="HI906" s="81"/>
      <c r="HJ906" s="81"/>
      <c r="HK906" s="81"/>
      <c r="HL906" s="81"/>
      <c r="HM906" s="81"/>
      <c r="HN906" s="81"/>
      <c r="HO906" s="81"/>
      <c r="HP906" s="81"/>
      <c r="HQ906" s="81"/>
      <c r="HR906" s="81"/>
      <c r="HS906" s="81"/>
      <c r="HT906" s="81"/>
      <c r="HU906" s="81"/>
      <c r="HV906" s="81"/>
      <c r="HW906" s="81"/>
      <c r="HX906" s="81"/>
      <c r="HY906" s="81"/>
      <c r="HZ906" s="81"/>
      <c r="IA906" s="81"/>
      <c r="IB906" s="81"/>
      <c r="IC906" s="81"/>
      <c r="ID906" s="81"/>
      <c r="IE906" s="81"/>
      <c r="IF906" s="81"/>
      <c r="IG906" s="81"/>
      <c r="IH906" s="81"/>
      <c r="II906" s="81"/>
      <c r="IJ906" s="81"/>
      <c r="IK906" s="81"/>
      <c r="IL906" s="81"/>
      <c r="IM906" s="81"/>
      <c r="IN906" s="81"/>
      <c r="IO906" s="81"/>
      <c r="IP906" s="81"/>
      <c r="IQ906" s="81"/>
      <c r="IR906" s="81"/>
      <c r="IS906" s="81"/>
      <c r="IT906" s="81"/>
    </row>
    <row r="907" spans="1:258" s="38" customFormat="1">
      <c r="A907" s="12" t="s">
        <v>351</v>
      </c>
      <c r="B907" s="12" t="s">
        <v>352</v>
      </c>
      <c r="C907" s="16" t="s">
        <v>258</v>
      </c>
      <c r="D907" s="12" t="s">
        <v>931</v>
      </c>
      <c r="E907" s="12" t="s">
        <v>932</v>
      </c>
      <c r="F907" s="16" t="s">
        <v>24</v>
      </c>
      <c r="G907" s="16" t="s">
        <v>13</v>
      </c>
      <c r="H907" s="12" t="s">
        <v>930</v>
      </c>
      <c r="I907" s="1">
        <v>5974.0875000000005</v>
      </c>
      <c r="J907" s="1">
        <v>1194.8175000000001</v>
      </c>
      <c r="K907" s="96">
        <v>4779.2700000000004</v>
      </c>
      <c r="L907" s="1"/>
      <c r="M907" s="1"/>
      <c r="N907" s="1"/>
      <c r="O907" s="1"/>
      <c r="P907" s="1"/>
      <c r="Q907" s="1"/>
      <c r="R907" s="1"/>
      <c r="S907" s="65"/>
      <c r="T907" s="65"/>
    </row>
    <row r="908" spans="1:258" s="38" customFormat="1">
      <c r="A908" s="12" t="s">
        <v>351</v>
      </c>
      <c r="B908" s="12" t="s">
        <v>352</v>
      </c>
      <c r="C908" s="22" t="s">
        <v>16</v>
      </c>
      <c r="D908" s="11" t="s">
        <v>933</v>
      </c>
      <c r="E908" s="11" t="s">
        <v>934</v>
      </c>
      <c r="F908" s="22" t="s">
        <v>7</v>
      </c>
      <c r="G908" s="22" t="s">
        <v>9</v>
      </c>
      <c r="H908" s="11" t="s">
        <v>930</v>
      </c>
      <c r="I908" s="1">
        <v>6429.95</v>
      </c>
      <c r="J908" s="18">
        <v>1285.99</v>
      </c>
      <c r="K908" s="96">
        <v>5143.96</v>
      </c>
      <c r="L908" s="1"/>
      <c r="M908" s="1"/>
      <c r="N908" s="1"/>
      <c r="O908" s="1"/>
      <c r="P908" s="1"/>
      <c r="Q908" s="1"/>
      <c r="R908" s="1"/>
      <c r="S908" s="65"/>
      <c r="T908" s="65"/>
    </row>
    <row r="909" spans="1:258" s="38" customFormat="1">
      <c r="A909" s="12" t="s">
        <v>351</v>
      </c>
      <c r="B909" s="12" t="s">
        <v>352</v>
      </c>
      <c r="C909" s="22" t="s">
        <v>16</v>
      </c>
      <c r="D909" s="11" t="s">
        <v>935</v>
      </c>
      <c r="E909" s="11" t="s">
        <v>929</v>
      </c>
      <c r="F909" s="22" t="s">
        <v>7</v>
      </c>
      <c r="G909" s="22" t="s">
        <v>9</v>
      </c>
      <c r="H909" s="11" t="s">
        <v>930</v>
      </c>
      <c r="I909" s="1">
        <v>33897.037499999999</v>
      </c>
      <c r="J909" s="18">
        <v>6779.4074999999975</v>
      </c>
      <c r="K909" s="96">
        <v>27117.63</v>
      </c>
      <c r="L909" s="1"/>
      <c r="M909" s="1"/>
      <c r="N909" s="1"/>
      <c r="O909" s="1"/>
      <c r="P909" s="1"/>
      <c r="Q909" s="1"/>
      <c r="R909" s="1"/>
      <c r="S909" s="65"/>
      <c r="T909" s="65"/>
    </row>
    <row r="910" spans="1:258" s="38" customFormat="1">
      <c r="A910" s="12" t="s">
        <v>351</v>
      </c>
      <c r="B910" s="12" t="s">
        <v>352</v>
      </c>
      <c r="C910" s="22" t="s">
        <v>16</v>
      </c>
      <c r="D910" s="11" t="s">
        <v>936</v>
      </c>
      <c r="E910" s="11" t="s">
        <v>937</v>
      </c>
      <c r="F910" s="22" t="s">
        <v>7</v>
      </c>
      <c r="G910" s="22" t="s">
        <v>9</v>
      </c>
      <c r="H910" s="11" t="s">
        <v>930</v>
      </c>
      <c r="I910" s="1">
        <v>80483.8125</v>
      </c>
      <c r="J910" s="18">
        <v>16096.762499999997</v>
      </c>
      <c r="K910" s="96">
        <v>64387.05</v>
      </c>
      <c r="L910" s="1"/>
      <c r="M910" s="1"/>
      <c r="N910" s="1"/>
      <c r="O910" s="1"/>
      <c r="P910" s="1"/>
      <c r="Q910" s="1"/>
      <c r="R910" s="1"/>
      <c r="U910" s="65"/>
      <c r="V910" s="65"/>
      <c r="W910" s="65"/>
      <c r="X910" s="65"/>
      <c r="Y910" s="65"/>
      <c r="Z910" s="65"/>
      <c r="AA910" s="65"/>
      <c r="AB910" s="65"/>
      <c r="AC910" s="65"/>
    </row>
    <row r="911" spans="1:258" s="52" customFormat="1">
      <c r="A911" s="12" t="s">
        <v>351</v>
      </c>
      <c r="B911" s="12" t="s">
        <v>352</v>
      </c>
      <c r="C911" s="22" t="s">
        <v>16</v>
      </c>
      <c r="D911" s="11" t="s">
        <v>938</v>
      </c>
      <c r="E911" s="11" t="s">
        <v>939</v>
      </c>
      <c r="F911" s="22" t="s">
        <v>7</v>
      </c>
      <c r="G911" s="22" t="s">
        <v>8</v>
      </c>
      <c r="H911" s="11" t="s">
        <v>940</v>
      </c>
      <c r="I911" s="1">
        <v>50624.875</v>
      </c>
      <c r="J911" s="18">
        <v>10124.974999999999</v>
      </c>
      <c r="K911" s="96">
        <v>40499.9</v>
      </c>
      <c r="L911" s="1"/>
      <c r="M911" s="1"/>
      <c r="N911" s="1"/>
      <c r="O911" s="1"/>
      <c r="P911" s="1"/>
      <c r="Q911" s="1"/>
      <c r="R911" s="1"/>
      <c r="S911" s="38"/>
      <c r="T911" s="38"/>
      <c r="U911" s="65"/>
      <c r="V911" s="65"/>
      <c r="W911" s="65"/>
      <c r="X911" s="65"/>
      <c r="Y911" s="65"/>
      <c r="Z911" s="65"/>
      <c r="AA911" s="65"/>
      <c r="AB911" s="65"/>
      <c r="AC911" s="65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8"/>
      <c r="BR911" s="38"/>
      <c r="BS911" s="38"/>
      <c r="BT911" s="38"/>
      <c r="BU911" s="38"/>
      <c r="BV911" s="38"/>
      <c r="BW911" s="38"/>
      <c r="BX911" s="38"/>
      <c r="BY911" s="38"/>
      <c r="BZ911" s="38"/>
      <c r="CA911" s="38"/>
      <c r="CB911" s="38"/>
      <c r="CC911" s="38"/>
      <c r="CD911" s="38"/>
      <c r="CE911" s="38"/>
      <c r="CF911" s="38"/>
      <c r="CG911" s="38"/>
      <c r="CH911" s="38"/>
      <c r="CI911" s="38"/>
      <c r="CJ911" s="38"/>
      <c r="CK911" s="38"/>
      <c r="CL911" s="38"/>
      <c r="CM911" s="38"/>
      <c r="CN911" s="38"/>
      <c r="CO911" s="38"/>
      <c r="CP911" s="38"/>
      <c r="CQ911" s="38"/>
      <c r="CR911" s="38"/>
      <c r="CS911" s="38"/>
      <c r="CT911" s="38"/>
      <c r="CU911" s="38"/>
      <c r="CV911" s="38"/>
      <c r="CW911" s="38"/>
      <c r="CX911" s="38"/>
      <c r="CY911" s="38"/>
      <c r="CZ911" s="38"/>
      <c r="DA911" s="38"/>
      <c r="DB911" s="38"/>
      <c r="DC911" s="38"/>
      <c r="DD911" s="38"/>
      <c r="DE911" s="38"/>
      <c r="DF911" s="38"/>
      <c r="DG911" s="38"/>
      <c r="DH911" s="38"/>
      <c r="DI911" s="38"/>
      <c r="DJ911" s="38"/>
      <c r="DK911" s="38"/>
      <c r="DL911" s="38"/>
      <c r="DM911" s="38"/>
      <c r="DN911" s="38"/>
      <c r="DO911" s="38"/>
      <c r="DP911" s="38"/>
      <c r="DQ911" s="38"/>
      <c r="DR911" s="38"/>
      <c r="DS911" s="38"/>
      <c r="DT911" s="38"/>
      <c r="DU911" s="38"/>
      <c r="DV911" s="38"/>
      <c r="DW911" s="38"/>
      <c r="DX911" s="38"/>
      <c r="DY911" s="38"/>
      <c r="DZ911" s="38"/>
      <c r="EA911" s="38"/>
      <c r="EB911" s="38"/>
      <c r="EC911" s="38"/>
      <c r="ED911" s="38"/>
      <c r="EE911" s="38"/>
      <c r="EF911" s="38"/>
      <c r="EG911" s="38"/>
      <c r="EH911" s="38"/>
      <c r="EI911" s="38"/>
      <c r="EJ911" s="38"/>
      <c r="EK911" s="38"/>
      <c r="EL911" s="38"/>
      <c r="EM911" s="38"/>
      <c r="EN911" s="38"/>
      <c r="EO911" s="38"/>
      <c r="EP911" s="38"/>
      <c r="EQ911" s="38"/>
      <c r="ER911" s="38"/>
      <c r="ES911" s="38"/>
      <c r="ET911" s="38"/>
      <c r="EU911" s="38"/>
      <c r="EV911" s="38"/>
      <c r="EW911" s="38"/>
      <c r="EX911" s="38"/>
      <c r="EY911" s="38"/>
      <c r="EZ911" s="38"/>
      <c r="FA911" s="38"/>
      <c r="FB911" s="38"/>
      <c r="FC911" s="38"/>
      <c r="FD911" s="38"/>
      <c r="FE911" s="38"/>
      <c r="FF911" s="38"/>
      <c r="FG911" s="38"/>
      <c r="FH911" s="38"/>
      <c r="FI911" s="38"/>
      <c r="FJ911" s="38"/>
      <c r="FK911" s="38"/>
      <c r="FL911" s="38"/>
      <c r="FM911" s="38"/>
      <c r="FN911" s="38"/>
      <c r="FO911" s="38"/>
      <c r="FP911" s="38"/>
      <c r="FQ911" s="38"/>
      <c r="FR911" s="38"/>
      <c r="FS911" s="38"/>
      <c r="FT911" s="38"/>
      <c r="FU911" s="38"/>
      <c r="FV911" s="38"/>
      <c r="FW911" s="38"/>
      <c r="FX911" s="38"/>
      <c r="FY911" s="38"/>
      <c r="FZ911" s="38"/>
      <c r="GA911" s="38"/>
      <c r="GB911" s="38"/>
      <c r="GC911" s="38"/>
      <c r="GD911" s="38"/>
      <c r="GE911" s="38"/>
      <c r="GF911" s="38"/>
      <c r="GG911" s="38"/>
      <c r="GH911" s="38"/>
      <c r="GI911" s="38"/>
      <c r="GJ911" s="38"/>
      <c r="GK911" s="38"/>
      <c r="GL911" s="38"/>
      <c r="GM911" s="38"/>
      <c r="GN911" s="38"/>
      <c r="GO911" s="38"/>
      <c r="GP911" s="38"/>
      <c r="GQ911" s="38"/>
      <c r="GR911" s="38"/>
      <c r="GS911" s="38"/>
      <c r="GT911" s="38"/>
      <c r="GU911" s="38"/>
      <c r="GV911" s="38"/>
      <c r="GW911" s="38"/>
      <c r="GX911" s="38"/>
      <c r="GY911" s="38"/>
      <c r="GZ911" s="38"/>
      <c r="HA911" s="38"/>
      <c r="HB911" s="38"/>
      <c r="HC911" s="38"/>
      <c r="HD911" s="38"/>
      <c r="HE911" s="38"/>
      <c r="HF911" s="38"/>
      <c r="HG911" s="38"/>
      <c r="HH911" s="38"/>
      <c r="HI911" s="38"/>
      <c r="HJ911" s="38"/>
      <c r="HK911" s="38"/>
      <c r="HL911" s="38"/>
      <c r="HM911" s="38"/>
      <c r="HN911" s="38"/>
      <c r="HO911" s="38"/>
      <c r="HP911" s="38"/>
      <c r="HQ911" s="38"/>
      <c r="HR911" s="38"/>
      <c r="HS911" s="38"/>
      <c r="HT911" s="38"/>
      <c r="HU911" s="38"/>
      <c r="HV911" s="38"/>
      <c r="HW911" s="38"/>
      <c r="HX911" s="38"/>
      <c r="HY911" s="38"/>
      <c r="HZ911" s="38"/>
      <c r="IA911" s="38"/>
      <c r="IB911" s="38"/>
      <c r="IC911" s="38"/>
      <c r="ID911" s="38"/>
      <c r="IE911" s="38"/>
      <c r="IF911" s="38"/>
      <c r="IG911" s="38"/>
      <c r="IH911" s="38"/>
      <c r="II911" s="38"/>
      <c r="IJ911" s="38"/>
      <c r="IK911" s="38"/>
      <c r="IL911" s="38"/>
      <c r="IM911" s="38"/>
      <c r="IN911" s="38"/>
      <c r="IO911" s="38"/>
      <c r="IP911" s="38"/>
      <c r="IQ911" s="38"/>
      <c r="IR911" s="38"/>
      <c r="IS911" s="38"/>
      <c r="IT911" s="38"/>
      <c r="IU911" s="38"/>
      <c r="IV911" s="38"/>
      <c r="IW911" s="38"/>
      <c r="IX911" s="38"/>
    </row>
    <row r="912" spans="1:258" s="52" customFormat="1">
      <c r="A912" s="12" t="s">
        <v>351</v>
      </c>
      <c r="B912" s="12" t="s">
        <v>352</v>
      </c>
      <c r="C912" s="22" t="s">
        <v>16</v>
      </c>
      <c r="D912" s="11" t="s">
        <v>941</v>
      </c>
      <c r="E912" s="11" t="s">
        <v>925</v>
      </c>
      <c r="F912" s="22" t="s">
        <v>942</v>
      </c>
      <c r="G912" s="22" t="s">
        <v>206</v>
      </c>
      <c r="H912" s="11" t="s">
        <v>927</v>
      </c>
      <c r="I912" s="1">
        <v>482442.125</v>
      </c>
      <c r="J912" s="18">
        <v>96488.424999999988</v>
      </c>
      <c r="K912" s="96">
        <v>385953.7</v>
      </c>
      <c r="L912" s="1"/>
      <c r="M912" s="1"/>
      <c r="N912" s="1"/>
      <c r="O912" s="1"/>
      <c r="P912" s="1"/>
      <c r="Q912" s="1"/>
      <c r="R912" s="1"/>
      <c r="S912" s="38"/>
      <c r="T912" s="38"/>
      <c r="U912" s="65"/>
      <c r="V912" s="65"/>
      <c r="W912" s="65"/>
      <c r="X912" s="65"/>
      <c r="Y912" s="65"/>
      <c r="Z912" s="65"/>
      <c r="AA912" s="65"/>
      <c r="AB912" s="65"/>
      <c r="AC912" s="65"/>
      <c r="AD912" s="81"/>
      <c r="AE912" s="81"/>
      <c r="AF912" s="81"/>
      <c r="AG912" s="81"/>
      <c r="AH912" s="81"/>
      <c r="AI912" s="81"/>
      <c r="AJ912" s="81"/>
      <c r="AK912" s="81"/>
      <c r="AL912" s="81"/>
      <c r="AM912" s="81"/>
      <c r="AN912" s="81"/>
      <c r="AO912" s="81"/>
      <c r="AP912" s="81"/>
      <c r="AQ912" s="81"/>
      <c r="AR912" s="81"/>
      <c r="AS912" s="81"/>
      <c r="AT912" s="81"/>
      <c r="AU912" s="81"/>
      <c r="AV912" s="81"/>
      <c r="AW912" s="81"/>
      <c r="AX912" s="81"/>
      <c r="AY912" s="81"/>
      <c r="AZ912" s="81"/>
      <c r="BA912" s="81"/>
      <c r="BB912" s="81"/>
      <c r="BC912" s="81"/>
      <c r="BD912" s="81"/>
      <c r="BE912" s="81"/>
      <c r="BF912" s="81"/>
      <c r="BG912" s="81"/>
      <c r="BH912" s="81"/>
      <c r="BI912" s="81"/>
      <c r="BJ912" s="81"/>
      <c r="BK912" s="81"/>
      <c r="BL912" s="81"/>
      <c r="BM912" s="81"/>
      <c r="BN912" s="81"/>
      <c r="BO912" s="81"/>
      <c r="BP912" s="81"/>
      <c r="BQ912" s="81"/>
      <c r="BR912" s="81"/>
      <c r="BS912" s="81"/>
      <c r="BT912" s="81"/>
      <c r="BU912" s="81"/>
      <c r="BV912" s="81"/>
      <c r="BW912" s="81"/>
      <c r="BX912" s="81"/>
      <c r="BY912" s="81"/>
      <c r="BZ912" s="81"/>
      <c r="CA912" s="81"/>
      <c r="CB912" s="81"/>
      <c r="CC912" s="81"/>
      <c r="CD912" s="81"/>
      <c r="CE912" s="81"/>
      <c r="CF912" s="81"/>
      <c r="CG912" s="81"/>
      <c r="CH912" s="81"/>
      <c r="CI912" s="81"/>
      <c r="CJ912" s="81"/>
      <c r="CK912" s="81"/>
      <c r="CL912" s="81"/>
      <c r="CM912" s="81"/>
      <c r="CN912" s="81"/>
      <c r="CO912" s="81"/>
      <c r="CP912" s="81"/>
      <c r="CQ912" s="81"/>
      <c r="CR912" s="81"/>
      <c r="CS912" s="81"/>
      <c r="CT912" s="81"/>
      <c r="CU912" s="81"/>
      <c r="CV912" s="81"/>
      <c r="CW912" s="81"/>
      <c r="CX912" s="81"/>
      <c r="CY912" s="81"/>
      <c r="CZ912" s="81"/>
      <c r="DA912" s="81"/>
      <c r="DB912" s="81"/>
      <c r="DC912" s="81"/>
      <c r="DD912" s="81"/>
      <c r="DE912" s="81"/>
      <c r="DF912" s="81"/>
      <c r="DG912" s="81"/>
      <c r="DH912" s="81"/>
      <c r="DI912" s="81"/>
      <c r="DJ912" s="81"/>
      <c r="DK912" s="81"/>
      <c r="DL912" s="81"/>
      <c r="DM912" s="81"/>
      <c r="DN912" s="81"/>
      <c r="DO912" s="81"/>
      <c r="DP912" s="81"/>
      <c r="DQ912" s="81"/>
      <c r="DR912" s="81"/>
      <c r="DS912" s="81"/>
      <c r="DT912" s="81"/>
      <c r="DU912" s="81"/>
      <c r="DV912" s="81"/>
      <c r="DW912" s="81"/>
      <c r="DX912" s="81"/>
      <c r="DY912" s="81"/>
      <c r="DZ912" s="81"/>
      <c r="EA912" s="81"/>
      <c r="EB912" s="81"/>
      <c r="EC912" s="81"/>
      <c r="ED912" s="81"/>
      <c r="EE912" s="81"/>
      <c r="EF912" s="81"/>
      <c r="EG912" s="81"/>
      <c r="EH912" s="81"/>
      <c r="EI912" s="81"/>
      <c r="EJ912" s="81"/>
      <c r="EK912" s="81"/>
      <c r="EL912" s="81"/>
      <c r="EM912" s="81"/>
      <c r="EN912" s="81"/>
      <c r="EO912" s="81"/>
      <c r="EP912" s="81"/>
      <c r="EQ912" s="81"/>
      <c r="ER912" s="81"/>
      <c r="ES912" s="81"/>
      <c r="ET912" s="81"/>
      <c r="EU912" s="81"/>
      <c r="EV912" s="81"/>
      <c r="EW912" s="81"/>
      <c r="EX912" s="81"/>
      <c r="EY912" s="81"/>
      <c r="EZ912" s="81"/>
      <c r="FA912" s="81"/>
      <c r="FB912" s="81"/>
      <c r="FC912" s="81"/>
      <c r="FD912" s="81"/>
      <c r="FE912" s="81"/>
      <c r="FF912" s="81"/>
      <c r="FG912" s="81"/>
      <c r="FH912" s="81"/>
      <c r="FI912" s="81"/>
      <c r="FJ912" s="81"/>
      <c r="FK912" s="81"/>
      <c r="FL912" s="81"/>
      <c r="FM912" s="81"/>
      <c r="FN912" s="81"/>
      <c r="FO912" s="81"/>
      <c r="FP912" s="81"/>
      <c r="FQ912" s="81"/>
      <c r="FR912" s="81"/>
      <c r="FS912" s="81"/>
      <c r="FT912" s="81"/>
      <c r="FU912" s="81"/>
      <c r="FV912" s="81"/>
      <c r="FW912" s="81"/>
      <c r="FX912" s="81"/>
      <c r="FY912" s="81"/>
      <c r="FZ912" s="81"/>
      <c r="GA912" s="81"/>
      <c r="GB912" s="81"/>
      <c r="GC912" s="81"/>
      <c r="GD912" s="81"/>
      <c r="GE912" s="81"/>
      <c r="GF912" s="81"/>
      <c r="GG912" s="81"/>
      <c r="GH912" s="81"/>
      <c r="GI912" s="81"/>
      <c r="GJ912" s="81"/>
      <c r="GK912" s="81"/>
      <c r="GL912" s="81"/>
      <c r="GM912" s="81"/>
      <c r="GN912" s="81"/>
      <c r="GO912" s="81"/>
      <c r="GP912" s="81"/>
      <c r="GQ912" s="81"/>
      <c r="GR912" s="81"/>
      <c r="GS912" s="81"/>
      <c r="GT912" s="81"/>
      <c r="GU912" s="81"/>
      <c r="GV912" s="81"/>
      <c r="GW912" s="81"/>
      <c r="GX912" s="81"/>
      <c r="GY912" s="81"/>
      <c r="GZ912" s="81"/>
      <c r="HA912" s="81"/>
      <c r="HB912" s="81"/>
      <c r="HC912" s="81"/>
      <c r="HD912" s="81"/>
      <c r="HE912" s="81"/>
      <c r="HF912" s="81"/>
      <c r="HG912" s="81"/>
      <c r="HH912" s="81"/>
      <c r="HI912" s="81"/>
      <c r="HJ912" s="81"/>
      <c r="HK912" s="81"/>
      <c r="HL912" s="81"/>
      <c r="HM912" s="81"/>
      <c r="HN912" s="81"/>
      <c r="HO912" s="81"/>
      <c r="HP912" s="81"/>
      <c r="HQ912" s="81"/>
      <c r="HR912" s="81"/>
      <c r="HS912" s="81"/>
      <c r="HT912" s="81"/>
      <c r="HU912" s="81"/>
      <c r="HV912" s="81"/>
      <c r="HW912" s="81"/>
      <c r="HX912" s="81"/>
      <c r="HY912" s="81"/>
      <c r="HZ912" s="81"/>
      <c r="IA912" s="81"/>
      <c r="IB912" s="81"/>
      <c r="IC912" s="81"/>
      <c r="ID912" s="81"/>
      <c r="IE912" s="81"/>
      <c r="IF912" s="81"/>
      <c r="IG912" s="81"/>
      <c r="IH912" s="81"/>
      <c r="II912" s="81"/>
      <c r="IJ912" s="81"/>
      <c r="IK912" s="81"/>
      <c r="IL912" s="81"/>
      <c r="IM912" s="81"/>
      <c r="IN912" s="81"/>
      <c r="IO912" s="81"/>
      <c r="IP912" s="81"/>
      <c r="IQ912" s="81"/>
      <c r="IR912" s="81"/>
      <c r="IS912" s="81"/>
      <c r="IT912" s="81"/>
      <c r="IU912" s="38"/>
      <c r="IV912" s="38"/>
      <c r="IW912" s="38"/>
      <c r="IX912" s="38"/>
    </row>
    <row r="913" spans="1:18" s="38" customFormat="1">
      <c r="A913" s="38" t="s">
        <v>351</v>
      </c>
      <c r="B913" s="38" t="s">
        <v>352</v>
      </c>
      <c r="C913" s="51" t="s">
        <v>1259</v>
      </c>
      <c r="D913" s="38" t="s">
        <v>2870</v>
      </c>
      <c r="E913" s="38" t="s">
        <v>2871</v>
      </c>
      <c r="F913" s="38" t="s">
        <v>24</v>
      </c>
      <c r="G913" s="38" t="s">
        <v>7</v>
      </c>
      <c r="H913" s="38" t="s">
        <v>2872</v>
      </c>
      <c r="I913" s="4">
        <v>662467.91</v>
      </c>
      <c r="J913" s="4">
        <v>132493.58200000002</v>
      </c>
      <c r="K913" s="99">
        <v>529974.32799999998</v>
      </c>
      <c r="L913" s="4"/>
      <c r="M913" s="4"/>
      <c r="N913" s="4"/>
      <c r="O913" s="4"/>
      <c r="P913" s="4"/>
      <c r="Q913" s="4"/>
      <c r="R913" s="4"/>
    </row>
    <row r="914" spans="1:18" s="38" customFormat="1">
      <c r="A914" s="38" t="s">
        <v>2266</v>
      </c>
      <c r="B914" s="38" t="s">
        <v>2267</v>
      </c>
      <c r="C914" s="51" t="s">
        <v>14</v>
      </c>
      <c r="D914" s="38" t="s">
        <v>2873</v>
      </c>
      <c r="E914" s="38" t="s">
        <v>2874</v>
      </c>
      <c r="F914" s="38" t="s">
        <v>110</v>
      </c>
      <c r="G914" s="38" t="s">
        <v>87</v>
      </c>
      <c r="H914" s="38" t="s">
        <v>2875</v>
      </c>
      <c r="I914" s="4">
        <v>189681.25</v>
      </c>
      <c r="J914" s="4">
        <v>55962.5</v>
      </c>
      <c r="K914" s="99">
        <v>133718.75</v>
      </c>
      <c r="L914" s="4"/>
      <c r="M914" s="4"/>
      <c r="N914" s="4"/>
      <c r="O914" s="4"/>
      <c r="P914" s="4"/>
      <c r="Q914" s="4"/>
      <c r="R914" s="4"/>
    </row>
    <row r="915" spans="1:18" s="38" customFormat="1">
      <c r="A915" s="38" t="s">
        <v>2266</v>
      </c>
      <c r="B915" s="38" t="s">
        <v>2267</v>
      </c>
      <c r="C915" s="51" t="s">
        <v>12</v>
      </c>
      <c r="D915" s="38" t="s">
        <v>2876</v>
      </c>
      <c r="E915" s="38" t="s">
        <v>2874</v>
      </c>
      <c r="F915" s="38" t="s">
        <v>110</v>
      </c>
      <c r="G915" s="38" t="s">
        <v>87</v>
      </c>
      <c r="H915" s="38" t="s">
        <v>2875</v>
      </c>
      <c r="I915" s="4">
        <v>671550</v>
      </c>
      <c r="J915" s="4">
        <v>83943.75</v>
      </c>
      <c r="K915" s="99">
        <v>587606.25</v>
      </c>
      <c r="L915" s="4"/>
      <c r="M915" s="4"/>
      <c r="N915" s="4"/>
      <c r="O915" s="4"/>
      <c r="P915" s="4"/>
      <c r="Q915" s="4"/>
      <c r="R915" s="4"/>
    </row>
    <row r="916" spans="1:18" s="38" customFormat="1">
      <c r="A916" s="38" t="s">
        <v>2266</v>
      </c>
      <c r="B916" s="38" t="s">
        <v>2267</v>
      </c>
      <c r="C916" s="51" t="s">
        <v>12</v>
      </c>
      <c r="D916" s="38" t="s">
        <v>2877</v>
      </c>
      <c r="E916" s="38" t="s">
        <v>2878</v>
      </c>
      <c r="F916" s="38" t="s">
        <v>110</v>
      </c>
      <c r="G916" s="38" t="s">
        <v>87</v>
      </c>
      <c r="H916" s="38" t="s">
        <v>2875</v>
      </c>
      <c r="I916" s="4">
        <v>82500</v>
      </c>
      <c r="J916" s="4">
        <v>10312.5</v>
      </c>
      <c r="K916" s="99">
        <v>72187.5</v>
      </c>
      <c r="L916" s="4"/>
      <c r="M916" s="4"/>
      <c r="N916" s="4"/>
      <c r="O916" s="4"/>
      <c r="P916" s="4"/>
      <c r="Q916" s="4"/>
      <c r="R916" s="4"/>
    </row>
    <row r="917" spans="1:18" s="38" customFormat="1">
      <c r="A917" s="38" t="s">
        <v>2266</v>
      </c>
      <c r="B917" s="38" t="s">
        <v>2267</v>
      </c>
      <c r="C917" s="51" t="s">
        <v>1465</v>
      </c>
      <c r="D917" s="38" t="s">
        <v>2879</v>
      </c>
      <c r="E917" s="38" t="s">
        <v>2880</v>
      </c>
      <c r="F917" s="38" t="s">
        <v>24</v>
      </c>
      <c r="G917" s="38" t="s">
        <v>7</v>
      </c>
      <c r="H917" s="38" t="s">
        <v>2875</v>
      </c>
      <c r="I917" s="4">
        <v>80000</v>
      </c>
      <c r="J917" s="4">
        <v>16000</v>
      </c>
      <c r="K917" s="99">
        <v>64000</v>
      </c>
      <c r="L917" s="4"/>
      <c r="M917" s="4"/>
      <c r="N917" s="4"/>
      <c r="O917" s="4"/>
      <c r="P917" s="4"/>
      <c r="Q917" s="4"/>
      <c r="R917" s="4"/>
    </row>
    <row r="918" spans="1:18" s="38" customFormat="1">
      <c r="A918" s="38" t="s">
        <v>2266</v>
      </c>
      <c r="B918" s="38" t="s">
        <v>2267</v>
      </c>
      <c r="C918" s="51" t="s">
        <v>14</v>
      </c>
      <c r="D918" s="38" t="s">
        <v>3629</v>
      </c>
      <c r="E918" s="38" t="s">
        <v>3630</v>
      </c>
      <c r="F918" s="38" t="s">
        <v>2652</v>
      </c>
      <c r="G918" s="38" t="s">
        <v>1743</v>
      </c>
      <c r="H918" s="38" t="s">
        <v>3631</v>
      </c>
      <c r="I918" s="4">
        <v>67841.17</v>
      </c>
      <c r="J918" s="4">
        <v>8480.1462499999998</v>
      </c>
      <c r="K918" s="99">
        <v>59361.02375</v>
      </c>
      <c r="L918" s="4"/>
      <c r="M918" s="4"/>
      <c r="N918" s="4"/>
      <c r="O918" s="4"/>
      <c r="P918" s="4"/>
      <c r="Q918" s="4"/>
      <c r="R918" s="4"/>
    </row>
    <row r="919" spans="1:18" s="38" customFormat="1">
      <c r="A919" s="38" t="s">
        <v>2266</v>
      </c>
      <c r="B919" s="38" t="s">
        <v>2267</v>
      </c>
      <c r="C919" s="51" t="s">
        <v>14</v>
      </c>
      <c r="D919" s="38" t="s">
        <v>3632</v>
      </c>
      <c r="E919" s="38" t="s">
        <v>3633</v>
      </c>
      <c r="F919" s="38" t="s">
        <v>3541</v>
      </c>
      <c r="G919" s="38" t="s">
        <v>3542</v>
      </c>
      <c r="H919" s="38" t="s">
        <v>3634</v>
      </c>
      <c r="I919" s="4">
        <v>32091.77</v>
      </c>
      <c r="J919" s="4">
        <v>4011.4712500000001</v>
      </c>
      <c r="K919" s="99">
        <v>28080.298750000002</v>
      </c>
      <c r="L919" s="4"/>
      <c r="M919" s="4"/>
      <c r="N919" s="4"/>
      <c r="O919" s="4"/>
      <c r="P919" s="4"/>
      <c r="Q919" s="4"/>
      <c r="R919" s="4"/>
    </row>
    <row r="920" spans="1:18" s="38" customFormat="1">
      <c r="A920" s="3" t="s">
        <v>2266</v>
      </c>
      <c r="B920" s="3" t="s">
        <v>2267</v>
      </c>
      <c r="C920" s="5" t="s">
        <v>14</v>
      </c>
      <c r="D920" s="3" t="s">
        <v>2268</v>
      </c>
      <c r="E920" s="3" t="s">
        <v>2269</v>
      </c>
      <c r="F920" s="3" t="s">
        <v>2270</v>
      </c>
      <c r="G920" s="3" t="s">
        <v>1267</v>
      </c>
      <c r="H920" s="3" t="s">
        <v>2271</v>
      </c>
      <c r="I920" s="2">
        <v>121000</v>
      </c>
      <c r="J920" s="2">
        <v>15125</v>
      </c>
      <c r="K920" s="93">
        <v>105875</v>
      </c>
      <c r="L920" s="2"/>
      <c r="M920" s="2"/>
      <c r="N920" s="2"/>
      <c r="O920" s="2"/>
      <c r="P920" s="2"/>
      <c r="Q920" s="2"/>
      <c r="R920" s="2"/>
    </row>
    <row r="921" spans="1:18" s="38" customFormat="1">
      <c r="A921" s="38" t="s">
        <v>3635</v>
      </c>
      <c r="B921" s="38" t="s">
        <v>3636</v>
      </c>
      <c r="C921" s="51" t="s">
        <v>14</v>
      </c>
      <c r="D921" s="38" t="s">
        <v>3637</v>
      </c>
      <c r="E921" s="38" t="s">
        <v>3638</v>
      </c>
      <c r="F921" s="38" t="s">
        <v>1505</v>
      </c>
      <c r="G921" s="38" t="s">
        <v>1506</v>
      </c>
      <c r="H921" s="38" t="s">
        <v>3639</v>
      </c>
      <c r="I921" s="4">
        <v>352000</v>
      </c>
      <c r="J921" s="4">
        <v>44000</v>
      </c>
      <c r="K921" s="99">
        <v>308000</v>
      </c>
      <c r="L921" s="4"/>
      <c r="M921" s="4"/>
      <c r="N921" s="4"/>
      <c r="O921" s="4"/>
      <c r="P921" s="4"/>
      <c r="Q921" s="4"/>
      <c r="R921" s="4"/>
    </row>
    <row r="922" spans="1:18" s="38" customFormat="1">
      <c r="A922" s="38" t="s">
        <v>2881</v>
      </c>
      <c r="B922" s="38" t="s">
        <v>2882</v>
      </c>
      <c r="C922" s="51" t="s">
        <v>1448</v>
      </c>
      <c r="D922" s="38" t="s">
        <v>2883</v>
      </c>
      <c r="E922" s="38" t="s">
        <v>2884</v>
      </c>
      <c r="F922" s="38" t="s">
        <v>2885</v>
      </c>
      <c r="G922" s="38" t="s">
        <v>2886</v>
      </c>
      <c r="H922" s="38" t="s">
        <v>2887</v>
      </c>
      <c r="I922" s="4">
        <v>49645.16</v>
      </c>
      <c r="J922" s="4">
        <v>10792.42</v>
      </c>
      <c r="K922" s="99">
        <v>38852.74</v>
      </c>
      <c r="L922" s="4"/>
      <c r="M922" s="4"/>
      <c r="N922" s="4"/>
      <c r="O922" s="4"/>
      <c r="P922" s="4"/>
      <c r="Q922" s="4"/>
      <c r="R922" s="4"/>
    </row>
    <row r="923" spans="1:18" s="38" customFormat="1">
      <c r="A923" s="51" t="s">
        <v>2881</v>
      </c>
      <c r="B923" s="38" t="s">
        <v>2882</v>
      </c>
      <c r="C923" s="51" t="s">
        <v>1282</v>
      </c>
      <c r="D923" s="38" t="s">
        <v>3973</v>
      </c>
      <c r="E923" s="38" t="s">
        <v>3974</v>
      </c>
      <c r="F923" s="38" t="s">
        <v>425</v>
      </c>
      <c r="G923" s="38" t="s">
        <v>19</v>
      </c>
      <c r="H923" s="38" t="s">
        <v>3975</v>
      </c>
      <c r="I923" s="4">
        <v>7412.35</v>
      </c>
      <c r="J923" s="4">
        <v>1482.4700000000003</v>
      </c>
      <c r="K923" s="99">
        <v>5929.88</v>
      </c>
      <c r="L923" s="4"/>
      <c r="M923" s="4"/>
      <c r="N923" s="4"/>
      <c r="O923" s="4"/>
      <c r="P923" s="4"/>
      <c r="Q923" s="4"/>
      <c r="R923" s="4"/>
    </row>
    <row r="924" spans="1:18" s="38" customFormat="1">
      <c r="A924" s="51" t="s">
        <v>2881</v>
      </c>
      <c r="B924" s="38" t="s">
        <v>2882</v>
      </c>
      <c r="C924" s="51" t="s">
        <v>83</v>
      </c>
      <c r="D924" s="38" t="s">
        <v>3976</v>
      </c>
      <c r="E924" s="38" t="s">
        <v>3974</v>
      </c>
      <c r="F924" s="38" t="s">
        <v>19</v>
      </c>
      <c r="G924" s="38" t="s">
        <v>1228</v>
      </c>
      <c r="H924" s="38" t="s">
        <v>3975</v>
      </c>
      <c r="I924" s="4">
        <v>22171.93</v>
      </c>
      <c r="J924" s="4">
        <v>18101.810000000001</v>
      </c>
      <c r="K924" s="99">
        <v>4070.12</v>
      </c>
      <c r="L924" s="4"/>
      <c r="M924" s="4"/>
      <c r="N924" s="4"/>
      <c r="O924" s="4"/>
      <c r="P924" s="4"/>
      <c r="Q924" s="4"/>
      <c r="R924" s="4"/>
    </row>
    <row r="925" spans="1:18" s="38" customFormat="1">
      <c r="A925" s="51" t="s">
        <v>2881</v>
      </c>
      <c r="B925" s="38" t="s">
        <v>2882</v>
      </c>
      <c r="C925" s="51" t="s">
        <v>83</v>
      </c>
      <c r="D925" s="38" t="s">
        <v>3977</v>
      </c>
      <c r="E925" s="38" t="s">
        <v>3978</v>
      </c>
      <c r="F925" s="38" t="s">
        <v>19</v>
      </c>
      <c r="G925" s="38" t="s">
        <v>1228</v>
      </c>
      <c r="H925" s="38" t="s">
        <v>3975</v>
      </c>
      <c r="I925" s="4">
        <v>29476.89</v>
      </c>
      <c r="J925" s="4">
        <v>18761.5</v>
      </c>
      <c r="K925" s="99">
        <v>10715.39</v>
      </c>
      <c r="L925" s="4"/>
      <c r="M925" s="4"/>
      <c r="N925" s="4"/>
      <c r="O925" s="4"/>
      <c r="P925" s="4"/>
      <c r="Q925" s="4"/>
      <c r="R925" s="4"/>
    </row>
    <row r="926" spans="1:18" s="38" customFormat="1">
      <c r="A926" s="51" t="s">
        <v>2881</v>
      </c>
      <c r="B926" s="38" t="s">
        <v>2882</v>
      </c>
      <c r="C926" s="51" t="s">
        <v>12</v>
      </c>
      <c r="D926" s="38" t="s">
        <v>3979</v>
      </c>
      <c r="E926" s="38" t="s">
        <v>3980</v>
      </c>
      <c r="F926" s="38" t="s">
        <v>396</v>
      </c>
      <c r="G926" s="38" t="s">
        <v>2459</v>
      </c>
      <c r="H926" s="38" t="s">
        <v>3981</v>
      </c>
      <c r="I926" s="4">
        <v>30387.5</v>
      </c>
      <c r="J926" s="4">
        <v>6077.5</v>
      </c>
      <c r="K926" s="99">
        <v>24310</v>
      </c>
      <c r="L926" s="4"/>
      <c r="M926" s="4"/>
      <c r="N926" s="4"/>
      <c r="O926" s="4"/>
      <c r="P926" s="4"/>
      <c r="Q926" s="4"/>
      <c r="R926" s="4"/>
    </row>
    <row r="927" spans="1:18" s="38" customFormat="1">
      <c r="A927" s="38" t="s">
        <v>2273</v>
      </c>
      <c r="B927" s="38" t="s">
        <v>2274</v>
      </c>
      <c r="C927" s="51" t="s">
        <v>3640</v>
      </c>
      <c r="D927" s="38" t="s">
        <v>3641</v>
      </c>
      <c r="E927" s="38" t="s">
        <v>3642</v>
      </c>
      <c r="F927" s="38" t="s">
        <v>7</v>
      </c>
      <c r="G927" s="38" t="s">
        <v>9</v>
      </c>
      <c r="H927" s="38" t="s">
        <v>3643</v>
      </c>
      <c r="I927" s="4">
        <v>122242.81</v>
      </c>
      <c r="J927" s="4">
        <v>15280.35125</v>
      </c>
      <c r="K927" s="99">
        <v>106962.45874999999</v>
      </c>
      <c r="L927" s="4"/>
      <c r="M927" s="4"/>
      <c r="N927" s="4"/>
      <c r="O927" s="4"/>
      <c r="P927" s="4"/>
      <c r="Q927" s="4"/>
      <c r="R927" s="4"/>
    </row>
    <row r="928" spans="1:18" s="38" customFormat="1">
      <c r="A928" s="3" t="s">
        <v>2273</v>
      </c>
      <c r="B928" s="3" t="s">
        <v>2274</v>
      </c>
      <c r="C928" s="5" t="s">
        <v>16</v>
      </c>
      <c r="D928" s="3" t="s">
        <v>2275</v>
      </c>
      <c r="E928" s="3" t="s">
        <v>2276</v>
      </c>
      <c r="F928" s="3" t="s">
        <v>2277</v>
      </c>
      <c r="G928" s="3" t="s">
        <v>2278</v>
      </c>
      <c r="H928" s="3" t="s">
        <v>2279</v>
      </c>
      <c r="I928" s="2">
        <v>205912.5</v>
      </c>
      <c r="J928" s="2">
        <v>25739.0625</v>
      </c>
      <c r="K928" s="93">
        <v>180173.4375</v>
      </c>
      <c r="L928" s="2"/>
      <c r="M928" s="2"/>
      <c r="N928" s="2"/>
      <c r="O928" s="2"/>
      <c r="P928" s="2"/>
      <c r="Q928" s="2"/>
      <c r="R928" s="2"/>
    </row>
    <row r="929" spans="1:258" s="38" customFormat="1">
      <c r="A929" s="3" t="s">
        <v>2273</v>
      </c>
      <c r="B929" s="3" t="s">
        <v>2274</v>
      </c>
      <c r="C929" s="5" t="s">
        <v>16</v>
      </c>
      <c r="D929" s="3" t="s">
        <v>2280</v>
      </c>
      <c r="E929" s="3" t="s">
        <v>2281</v>
      </c>
      <c r="F929" s="3" t="s">
        <v>2277</v>
      </c>
      <c r="G929" s="3" t="s">
        <v>2278</v>
      </c>
      <c r="H929" s="3" t="s">
        <v>2279</v>
      </c>
      <c r="I929" s="2">
        <v>147125</v>
      </c>
      <c r="J929" s="2">
        <v>18390.625</v>
      </c>
      <c r="K929" s="93">
        <v>128734.375</v>
      </c>
      <c r="L929" s="2"/>
      <c r="M929" s="2"/>
      <c r="N929" s="2"/>
      <c r="O929" s="2"/>
      <c r="P929" s="2"/>
      <c r="Q929" s="2"/>
      <c r="R929" s="2"/>
    </row>
    <row r="930" spans="1:258" s="38" customFormat="1">
      <c r="A930" s="38" t="s">
        <v>2888</v>
      </c>
      <c r="B930" s="38" t="s">
        <v>2889</v>
      </c>
      <c r="C930" s="51" t="s">
        <v>14</v>
      </c>
      <c r="D930" s="38" t="s">
        <v>2890</v>
      </c>
      <c r="E930" s="38" t="s">
        <v>2891</v>
      </c>
      <c r="F930" s="38" t="s">
        <v>2892</v>
      </c>
      <c r="G930" s="38" t="s">
        <v>2893</v>
      </c>
      <c r="H930" s="38" t="s">
        <v>2894</v>
      </c>
      <c r="I930" s="4">
        <v>222750</v>
      </c>
      <c r="J930" s="4">
        <v>47750</v>
      </c>
      <c r="K930" s="99">
        <v>175000</v>
      </c>
      <c r="L930" s="4"/>
      <c r="M930" s="4"/>
      <c r="N930" s="4"/>
      <c r="O930" s="4"/>
      <c r="P930" s="4"/>
      <c r="Q930" s="4"/>
      <c r="R930" s="4"/>
    </row>
    <row r="931" spans="1:258" s="38" customFormat="1">
      <c r="A931" s="38" t="s">
        <v>2888</v>
      </c>
      <c r="B931" s="38" t="s">
        <v>2889</v>
      </c>
      <c r="C931" s="51" t="s">
        <v>14</v>
      </c>
      <c r="D931" s="38" t="s">
        <v>2895</v>
      </c>
      <c r="E931" s="38" t="s">
        <v>2896</v>
      </c>
      <c r="F931" s="38" t="s">
        <v>2897</v>
      </c>
      <c r="G931" s="38" t="s">
        <v>191</v>
      </c>
      <c r="H931" s="38" t="s">
        <v>2894</v>
      </c>
      <c r="I931" s="4">
        <v>161750</v>
      </c>
      <c r="J931" s="4">
        <v>30500</v>
      </c>
      <c r="K931" s="99">
        <v>131250</v>
      </c>
      <c r="L931" s="4"/>
      <c r="M931" s="4"/>
      <c r="N931" s="4"/>
      <c r="O931" s="4"/>
      <c r="P931" s="4"/>
      <c r="Q931" s="4"/>
      <c r="R931" s="4"/>
    </row>
    <row r="932" spans="1:258" s="38" customFormat="1">
      <c r="A932" s="38" t="s">
        <v>2888</v>
      </c>
      <c r="B932" s="38" t="s">
        <v>2889</v>
      </c>
      <c r="C932" s="51" t="s">
        <v>14</v>
      </c>
      <c r="D932" s="38" t="s">
        <v>2898</v>
      </c>
      <c r="E932" s="38" t="s">
        <v>2899</v>
      </c>
      <c r="F932" s="38" t="s">
        <v>1410</v>
      </c>
      <c r="G932" s="38" t="s">
        <v>1731</v>
      </c>
      <c r="H932" s="38" t="s">
        <v>2894</v>
      </c>
      <c r="I932" s="4">
        <v>466400</v>
      </c>
      <c r="J932" s="4">
        <v>82800</v>
      </c>
      <c r="K932" s="99">
        <v>383600</v>
      </c>
      <c r="L932" s="4"/>
      <c r="M932" s="4"/>
      <c r="N932" s="4"/>
      <c r="O932" s="4"/>
      <c r="P932" s="4"/>
      <c r="Q932" s="4"/>
      <c r="R932" s="4"/>
    </row>
    <row r="933" spans="1:258" s="38" customFormat="1">
      <c r="A933" s="38" t="s">
        <v>2888</v>
      </c>
      <c r="B933" s="38" t="s">
        <v>2889</v>
      </c>
      <c r="C933" s="51" t="s">
        <v>12</v>
      </c>
      <c r="D933" s="38" t="s">
        <v>2900</v>
      </c>
      <c r="E933" s="38" t="s">
        <v>2901</v>
      </c>
      <c r="F933" s="38" t="s">
        <v>214</v>
      </c>
      <c r="G933" s="38" t="s">
        <v>2902</v>
      </c>
      <c r="H933" s="38" t="s">
        <v>2894</v>
      </c>
      <c r="I933" s="4">
        <v>1038715.36</v>
      </c>
      <c r="J933" s="4">
        <v>129839.42</v>
      </c>
      <c r="K933" s="99">
        <v>908875.94000000006</v>
      </c>
      <c r="L933" s="4"/>
      <c r="M933" s="4"/>
      <c r="N933" s="4"/>
      <c r="O933" s="4"/>
      <c r="P933" s="4"/>
      <c r="Q933" s="4"/>
      <c r="R933" s="4"/>
    </row>
    <row r="934" spans="1:258" s="38" customFormat="1">
      <c r="A934" s="38" t="s">
        <v>3644</v>
      </c>
      <c r="B934" s="38" t="s">
        <v>3645</v>
      </c>
      <c r="C934" s="51" t="s">
        <v>12</v>
      </c>
      <c r="D934" s="38" t="s">
        <v>3646</v>
      </c>
      <c r="E934" s="38" t="s">
        <v>3647</v>
      </c>
      <c r="F934" s="38" t="s">
        <v>3648</v>
      </c>
      <c r="G934" s="38" t="s">
        <v>3649</v>
      </c>
      <c r="H934" s="38" t="s">
        <v>3650</v>
      </c>
      <c r="I934" s="4">
        <v>25964</v>
      </c>
      <c r="J934" s="4">
        <v>5192.8</v>
      </c>
      <c r="K934" s="99">
        <v>20771.2</v>
      </c>
      <c r="L934" s="4"/>
      <c r="M934" s="4"/>
      <c r="N934" s="4"/>
      <c r="O934" s="4"/>
      <c r="P934" s="4"/>
      <c r="Q934" s="4"/>
      <c r="R934" s="4"/>
    </row>
    <row r="935" spans="1:258" s="38" customFormat="1">
      <c r="A935" s="38" t="s">
        <v>3651</v>
      </c>
      <c r="B935" s="38" t="s">
        <v>3652</v>
      </c>
      <c r="C935" s="51" t="s">
        <v>14</v>
      </c>
      <c r="D935" s="38" t="s">
        <v>3653</v>
      </c>
      <c r="E935" s="38" t="s">
        <v>3654</v>
      </c>
      <c r="F935" s="38" t="s">
        <v>230</v>
      </c>
      <c r="G935" s="38" t="s">
        <v>231</v>
      </c>
      <c r="H935" s="38" t="s">
        <v>3655</v>
      </c>
      <c r="I935" s="4">
        <v>36255.15</v>
      </c>
      <c r="J935" s="4">
        <v>7251.03</v>
      </c>
      <c r="K935" s="99">
        <v>29004.12</v>
      </c>
      <c r="L935" s="4"/>
      <c r="M935" s="4"/>
      <c r="N935" s="4"/>
      <c r="O935" s="4"/>
      <c r="P935" s="4"/>
      <c r="Q935" s="4"/>
      <c r="R935" s="4"/>
    </row>
    <row r="936" spans="1:258" s="38" customFormat="1">
      <c r="A936" s="12" t="s">
        <v>135</v>
      </c>
      <c r="B936" s="12" t="s">
        <v>170</v>
      </c>
      <c r="C936" s="16" t="s">
        <v>13</v>
      </c>
      <c r="D936" s="12" t="s">
        <v>943</v>
      </c>
      <c r="E936" s="12" t="s">
        <v>944</v>
      </c>
      <c r="F936" s="16" t="s">
        <v>945</v>
      </c>
      <c r="G936" s="16" t="s">
        <v>416</v>
      </c>
      <c r="H936" s="12" t="s">
        <v>946</v>
      </c>
      <c r="I936" s="1">
        <v>102276.22857142857</v>
      </c>
      <c r="J936" s="1">
        <v>12784.528571428571</v>
      </c>
      <c r="K936" s="97">
        <v>89491.7</v>
      </c>
      <c r="L936" s="1"/>
      <c r="M936" s="1"/>
      <c r="N936" s="1"/>
      <c r="O936" s="1"/>
      <c r="P936" s="1"/>
      <c r="Q936" s="1"/>
      <c r="R936" s="1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spans="1:258" s="52" customFormat="1">
      <c r="A937" s="12" t="s">
        <v>135</v>
      </c>
      <c r="B937" s="12" t="s">
        <v>170</v>
      </c>
      <c r="C937" s="47">
        <v>40908</v>
      </c>
      <c r="D937" s="11" t="s">
        <v>947</v>
      </c>
      <c r="E937" s="11" t="s">
        <v>948</v>
      </c>
      <c r="F937" s="11" t="s">
        <v>949</v>
      </c>
      <c r="G937" s="11" t="s">
        <v>128</v>
      </c>
      <c r="H937" s="11" t="s">
        <v>950</v>
      </c>
      <c r="I937" s="1">
        <v>2718.4</v>
      </c>
      <c r="J937" s="1">
        <v>339.80000000000018</v>
      </c>
      <c r="K937" s="97">
        <v>2378.6</v>
      </c>
      <c r="L937" s="1"/>
      <c r="M937" s="1"/>
      <c r="N937" s="1"/>
      <c r="O937" s="1"/>
      <c r="P937" s="1"/>
      <c r="Q937" s="1"/>
      <c r="R937" s="1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8"/>
      <c r="BR937" s="38"/>
      <c r="BS937" s="38"/>
      <c r="BT937" s="38"/>
      <c r="BU937" s="38"/>
      <c r="BV937" s="38"/>
      <c r="BW937" s="38"/>
      <c r="BX937" s="38"/>
      <c r="BY937" s="38"/>
      <c r="BZ937" s="38"/>
      <c r="CA937" s="38"/>
      <c r="CB937" s="38"/>
      <c r="CC937" s="38"/>
      <c r="CD937" s="38"/>
      <c r="CE937" s="38"/>
      <c r="CF937" s="38"/>
      <c r="CG937" s="38"/>
      <c r="CH937" s="38"/>
      <c r="CI937" s="38"/>
      <c r="CJ937" s="38"/>
      <c r="CK937" s="38"/>
      <c r="CL937" s="38"/>
      <c r="CM937" s="38"/>
      <c r="CN937" s="38"/>
      <c r="CO937" s="38"/>
      <c r="CP937" s="38"/>
      <c r="CQ937" s="38"/>
      <c r="CR937" s="38"/>
      <c r="CS937" s="38"/>
      <c r="CT937" s="38"/>
      <c r="CU937" s="38"/>
      <c r="CV937" s="38"/>
      <c r="CW937" s="38"/>
      <c r="CX937" s="38"/>
      <c r="CY937" s="38"/>
      <c r="CZ937" s="38"/>
      <c r="DA937" s="38"/>
      <c r="DB937" s="38"/>
      <c r="DC937" s="38"/>
      <c r="DD937" s="38"/>
      <c r="DE937" s="38"/>
      <c r="DF937" s="38"/>
      <c r="DG937" s="38"/>
      <c r="DH937" s="38"/>
      <c r="DI937" s="38"/>
      <c r="DJ937" s="38"/>
      <c r="DK937" s="38"/>
      <c r="DL937" s="38"/>
      <c r="DM937" s="38"/>
      <c r="DN937" s="38"/>
      <c r="DO937" s="38"/>
      <c r="DP937" s="38"/>
      <c r="DQ937" s="38"/>
      <c r="DR937" s="38"/>
      <c r="DS937" s="38"/>
      <c r="DT937" s="38"/>
      <c r="DU937" s="38"/>
      <c r="DV937" s="38"/>
      <c r="DW937" s="38"/>
      <c r="DX937" s="38"/>
      <c r="DY937" s="38"/>
      <c r="DZ937" s="38"/>
      <c r="EA937" s="38"/>
      <c r="EB937" s="38"/>
      <c r="EC937" s="38"/>
      <c r="ED937" s="38"/>
      <c r="EE937" s="38"/>
      <c r="EF937" s="38"/>
      <c r="EG937" s="38"/>
      <c r="EH937" s="38"/>
      <c r="EI937" s="38"/>
      <c r="EJ937" s="38"/>
      <c r="EK937" s="38"/>
      <c r="EL937" s="38"/>
      <c r="EM937" s="38"/>
      <c r="EN937" s="38"/>
      <c r="EO937" s="38"/>
      <c r="EP937" s="38"/>
      <c r="EQ937" s="38"/>
      <c r="ER937" s="38"/>
      <c r="ES937" s="38"/>
      <c r="ET937" s="38"/>
      <c r="EU937" s="38"/>
      <c r="EV937" s="38"/>
      <c r="EW937" s="38"/>
      <c r="EX937" s="38"/>
      <c r="EY937" s="38"/>
      <c r="EZ937" s="38"/>
      <c r="FA937" s="38"/>
      <c r="FB937" s="38"/>
      <c r="FC937" s="38"/>
      <c r="FD937" s="38"/>
      <c r="FE937" s="38"/>
      <c r="FF937" s="38"/>
      <c r="FG937" s="38"/>
      <c r="FH937" s="38"/>
      <c r="FI937" s="38"/>
      <c r="FJ937" s="38"/>
      <c r="FK937" s="38"/>
      <c r="FL937" s="38"/>
      <c r="FM937" s="38"/>
      <c r="FN937" s="38"/>
      <c r="FO937" s="38"/>
      <c r="FP937" s="38"/>
      <c r="FQ937" s="38"/>
      <c r="FR937" s="38"/>
      <c r="FS937" s="38"/>
      <c r="FT937" s="38"/>
      <c r="FU937" s="38"/>
      <c r="FV937" s="38"/>
      <c r="FW937" s="38"/>
      <c r="FX937" s="38"/>
      <c r="FY937" s="38"/>
      <c r="FZ937" s="38"/>
      <c r="GA937" s="38"/>
      <c r="GB937" s="38"/>
      <c r="GC937" s="38"/>
      <c r="GD937" s="38"/>
      <c r="GE937" s="38"/>
      <c r="GF937" s="38"/>
      <c r="GG937" s="38"/>
      <c r="GH937" s="38"/>
      <c r="GI937" s="38"/>
      <c r="GJ937" s="38"/>
      <c r="GK937" s="38"/>
      <c r="GL937" s="38"/>
      <c r="GM937" s="38"/>
      <c r="GN937" s="38"/>
      <c r="GO937" s="38"/>
      <c r="GP937" s="38"/>
      <c r="GQ937" s="38"/>
      <c r="GR937" s="38"/>
      <c r="GS937" s="38"/>
      <c r="GT937" s="38"/>
      <c r="GU937" s="38"/>
      <c r="GV937" s="38"/>
      <c r="GW937" s="38"/>
      <c r="GX937" s="38"/>
      <c r="GY937" s="38"/>
      <c r="GZ937" s="38"/>
      <c r="HA937" s="38"/>
      <c r="HB937" s="38"/>
      <c r="HC937" s="38"/>
      <c r="HD937" s="38"/>
      <c r="HE937" s="38"/>
      <c r="HF937" s="38"/>
      <c r="HG937" s="38"/>
      <c r="HH937" s="38"/>
      <c r="HI937" s="38"/>
      <c r="HJ937" s="38"/>
      <c r="HK937" s="38"/>
      <c r="HL937" s="38"/>
      <c r="HM937" s="38"/>
      <c r="HN937" s="38"/>
      <c r="HO937" s="38"/>
      <c r="HP937" s="38"/>
      <c r="HQ937" s="38"/>
      <c r="HR937" s="38"/>
      <c r="HS937" s="38"/>
      <c r="HT937" s="38"/>
      <c r="HU937" s="38"/>
      <c r="HV937" s="38"/>
      <c r="HW937" s="38"/>
      <c r="HX937" s="38"/>
      <c r="HY937" s="38"/>
      <c r="HZ937" s="38"/>
      <c r="IA937" s="38"/>
      <c r="IB937" s="38"/>
      <c r="IC937" s="38"/>
      <c r="ID937" s="38"/>
      <c r="IE937" s="38"/>
      <c r="IF937" s="38"/>
      <c r="IG937" s="38"/>
      <c r="IH937" s="38"/>
      <c r="II937" s="38"/>
      <c r="IJ937" s="38"/>
      <c r="IK937" s="38"/>
      <c r="IL937" s="38"/>
      <c r="IM937" s="38"/>
      <c r="IN937" s="38"/>
      <c r="IO937" s="38"/>
      <c r="IP937" s="38"/>
      <c r="IQ937" s="38"/>
      <c r="IR937" s="38"/>
      <c r="IS937" s="38"/>
      <c r="IT937" s="38"/>
      <c r="IU937" s="38"/>
      <c r="IV937" s="38"/>
      <c r="IW937" s="38"/>
      <c r="IX937" s="38"/>
    </row>
    <row r="938" spans="1:258" s="38" customFormat="1">
      <c r="A938" s="38" t="s">
        <v>135</v>
      </c>
      <c r="B938" s="38" t="s">
        <v>170</v>
      </c>
      <c r="C938" s="51" t="s">
        <v>14</v>
      </c>
      <c r="D938" s="38" t="s">
        <v>3656</v>
      </c>
      <c r="E938" s="38" t="s">
        <v>3657</v>
      </c>
      <c r="F938" s="38" t="s">
        <v>3658</v>
      </c>
      <c r="G938" s="38" t="s">
        <v>3659</v>
      </c>
      <c r="H938" s="38" t="s">
        <v>3660</v>
      </c>
      <c r="I938" s="4">
        <v>150000</v>
      </c>
      <c r="J938" s="4">
        <v>18750</v>
      </c>
      <c r="K938" s="99">
        <v>131250</v>
      </c>
      <c r="L938" s="4"/>
      <c r="M938" s="4"/>
      <c r="N938" s="4"/>
      <c r="O938" s="4"/>
      <c r="P938" s="4"/>
      <c r="Q938" s="4"/>
      <c r="R938" s="4"/>
    </row>
    <row r="939" spans="1:258" s="38" customFormat="1">
      <c r="A939" s="38" t="s">
        <v>135</v>
      </c>
      <c r="B939" s="38" t="s">
        <v>170</v>
      </c>
      <c r="C939" s="51" t="s">
        <v>12</v>
      </c>
      <c r="D939" s="38" t="s">
        <v>3661</v>
      </c>
      <c r="E939" s="38" t="s">
        <v>3657</v>
      </c>
      <c r="F939" s="38" t="s">
        <v>3662</v>
      </c>
      <c r="G939" s="38" t="s">
        <v>2683</v>
      </c>
      <c r="H939" s="38" t="s">
        <v>3660</v>
      </c>
      <c r="I939" s="4">
        <v>150000</v>
      </c>
      <c r="J939" s="4">
        <v>18750</v>
      </c>
      <c r="K939" s="99">
        <v>131250</v>
      </c>
      <c r="L939" s="4"/>
      <c r="M939" s="4"/>
      <c r="N939" s="4"/>
      <c r="O939" s="4"/>
      <c r="P939" s="4"/>
      <c r="Q939" s="4"/>
      <c r="R939" s="4"/>
    </row>
    <row r="940" spans="1:258" s="38" customFormat="1">
      <c r="A940" s="38" t="s">
        <v>135</v>
      </c>
      <c r="B940" s="38" t="s">
        <v>170</v>
      </c>
      <c r="C940" s="51" t="s">
        <v>9</v>
      </c>
      <c r="D940" s="38" t="s">
        <v>3663</v>
      </c>
      <c r="E940" s="38" t="s">
        <v>3664</v>
      </c>
      <c r="F940" s="38" t="s">
        <v>3665</v>
      </c>
      <c r="G940" s="38" t="s">
        <v>410</v>
      </c>
      <c r="H940" s="38" t="s">
        <v>3666</v>
      </c>
      <c r="I940" s="4">
        <v>535500</v>
      </c>
      <c r="J940" s="4">
        <v>66937.5</v>
      </c>
      <c r="K940" s="99">
        <v>468562.5</v>
      </c>
      <c r="L940" s="4"/>
      <c r="M940" s="4"/>
      <c r="N940" s="4"/>
      <c r="O940" s="4"/>
      <c r="P940" s="4"/>
      <c r="Q940" s="4"/>
      <c r="R940" s="4"/>
    </row>
    <row r="941" spans="1:258" s="38" customFormat="1">
      <c r="A941" s="3" t="s">
        <v>135</v>
      </c>
      <c r="B941" s="3" t="s">
        <v>170</v>
      </c>
      <c r="C941" s="5" t="s">
        <v>13</v>
      </c>
      <c r="D941" s="3" t="s">
        <v>2282</v>
      </c>
      <c r="E941" s="3" t="s">
        <v>2283</v>
      </c>
      <c r="F941" s="3" t="s">
        <v>2284</v>
      </c>
      <c r="G941" s="3" t="s">
        <v>2285</v>
      </c>
      <c r="H941" s="3" t="s">
        <v>2286</v>
      </c>
      <c r="I941" s="46">
        <f>69499.66/0.875</f>
        <v>79428.182857142863</v>
      </c>
      <c r="J941" s="2">
        <f>I941*0.125</f>
        <v>9928.5228571428579</v>
      </c>
      <c r="K941" s="93">
        <f>I941-J941</f>
        <v>69499.66</v>
      </c>
      <c r="L941" s="2"/>
      <c r="M941" s="2"/>
      <c r="N941" s="2"/>
      <c r="O941" s="2"/>
      <c r="P941" s="2"/>
      <c r="Q941" s="2"/>
      <c r="R941" s="2"/>
    </row>
    <row r="942" spans="1:258" s="38" customFormat="1">
      <c r="A942" s="38" t="s">
        <v>2287</v>
      </c>
      <c r="B942" s="38" t="s">
        <v>2903</v>
      </c>
      <c r="C942" s="51" t="s">
        <v>14</v>
      </c>
      <c r="D942" s="38" t="s">
        <v>2904</v>
      </c>
      <c r="E942" s="38" t="s">
        <v>2905</v>
      </c>
      <c r="F942" s="38" t="s">
        <v>2892</v>
      </c>
      <c r="G942" s="38" t="s">
        <v>2893</v>
      </c>
      <c r="H942" s="38" t="s">
        <v>2906</v>
      </c>
      <c r="I942" s="4">
        <v>295432.84999999998</v>
      </c>
      <c r="J942" s="4">
        <v>36929.106249999997</v>
      </c>
      <c r="K942" s="99">
        <v>258503.74374999997</v>
      </c>
      <c r="L942" s="4"/>
      <c r="M942" s="4"/>
      <c r="N942" s="4"/>
      <c r="O942" s="4"/>
      <c r="P942" s="4"/>
      <c r="Q942" s="4"/>
      <c r="R942" s="4"/>
    </row>
    <row r="943" spans="1:258" s="38" customFormat="1">
      <c r="A943" s="3" t="s">
        <v>2287</v>
      </c>
      <c r="B943" s="3" t="s">
        <v>2288</v>
      </c>
      <c r="C943" s="5" t="s">
        <v>2289</v>
      </c>
      <c r="D943" s="3" t="s">
        <v>2290</v>
      </c>
      <c r="E943" s="3" t="s">
        <v>2291</v>
      </c>
      <c r="F943" s="3" t="s">
        <v>48</v>
      </c>
      <c r="G943" s="3" t="s">
        <v>197</v>
      </c>
      <c r="H943" s="3" t="s">
        <v>2292</v>
      </c>
      <c r="I943" s="2">
        <v>85000</v>
      </c>
      <c r="J943" s="2">
        <v>16875</v>
      </c>
      <c r="K943" s="93">
        <v>68125</v>
      </c>
      <c r="L943" s="2"/>
      <c r="M943" s="2"/>
      <c r="N943" s="2"/>
      <c r="O943" s="2"/>
      <c r="P943" s="2"/>
      <c r="Q943" s="2"/>
      <c r="R943" s="2"/>
    </row>
    <row r="944" spans="1:258" s="38" customFormat="1">
      <c r="A944" s="3" t="s">
        <v>2287</v>
      </c>
      <c r="B944" s="3" t="s">
        <v>2288</v>
      </c>
      <c r="C944" s="5" t="s">
        <v>14</v>
      </c>
      <c r="D944" s="3" t="s">
        <v>2293</v>
      </c>
      <c r="E944" s="3" t="s">
        <v>2291</v>
      </c>
      <c r="F944" s="3" t="s">
        <v>2294</v>
      </c>
      <c r="G944" s="3" t="s">
        <v>2295</v>
      </c>
      <c r="H944" s="3" t="s">
        <v>2292</v>
      </c>
      <c r="I944" s="2">
        <v>58500</v>
      </c>
      <c r="J944" s="2">
        <v>7312.5</v>
      </c>
      <c r="K944" s="93">
        <v>51187.5</v>
      </c>
      <c r="L944" s="2"/>
      <c r="M944" s="2"/>
      <c r="N944" s="2"/>
      <c r="O944" s="2"/>
      <c r="P944" s="2"/>
      <c r="Q944" s="2"/>
      <c r="R944" s="2"/>
    </row>
    <row r="945" spans="1:20" s="38" customFormat="1">
      <c r="A945" s="3" t="s">
        <v>1387</v>
      </c>
      <c r="B945" s="3" t="s">
        <v>1388</v>
      </c>
      <c r="C945" s="5" t="s">
        <v>1389</v>
      </c>
      <c r="D945" s="3" t="s">
        <v>1390</v>
      </c>
      <c r="E945" s="3" t="s">
        <v>1391</v>
      </c>
      <c r="F945" s="3" t="s">
        <v>1392</v>
      </c>
      <c r="G945" s="3" t="s">
        <v>1393</v>
      </c>
      <c r="H945" s="3" t="s">
        <v>1388</v>
      </c>
      <c r="I945" s="2">
        <v>130000</v>
      </c>
      <c r="J945" s="2">
        <v>16250</v>
      </c>
      <c r="K945" s="93">
        <v>113750</v>
      </c>
      <c r="L945" s="2"/>
      <c r="M945" s="2"/>
      <c r="N945" s="2"/>
      <c r="O945" s="2"/>
      <c r="P945" s="2"/>
      <c r="Q945" s="2"/>
      <c r="R945" s="2"/>
      <c r="S945" s="2"/>
      <c r="T945" s="3"/>
    </row>
    <row r="946" spans="1:20" s="38" customFormat="1">
      <c r="A946" s="38" t="s">
        <v>2296</v>
      </c>
      <c r="B946" s="38" t="s">
        <v>2297</v>
      </c>
      <c r="C946" s="51" t="s">
        <v>1923</v>
      </c>
      <c r="D946" s="38" t="s">
        <v>3667</v>
      </c>
      <c r="E946" s="38" t="s">
        <v>3668</v>
      </c>
      <c r="F946" s="38" t="s">
        <v>3338</v>
      </c>
      <c r="G946" s="38" t="s">
        <v>116</v>
      </c>
      <c r="H946" s="38" t="s">
        <v>3669</v>
      </c>
      <c r="I946" s="4">
        <v>113750</v>
      </c>
      <c r="J946" s="4">
        <v>19687.5</v>
      </c>
      <c r="K946" s="99">
        <v>94062.5</v>
      </c>
      <c r="L946" s="4"/>
      <c r="M946" s="4"/>
      <c r="N946" s="4"/>
      <c r="O946" s="4"/>
      <c r="P946" s="4"/>
      <c r="Q946" s="4"/>
      <c r="R946" s="4"/>
    </row>
    <row r="947" spans="1:20" s="38" customFormat="1">
      <c r="A947" s="38" t="s">
        <v>2296</v>
      </c>
      <c r="B947" s="38" t="s">
        <v>2297</v>
      </c>
      <c r="C947" s="51" t="s">
        <v>145</v>
      </c>
      <c r="D947" s="38" t="s">
        <v>3670</v>
      </c>
      <c r="E947" s="38" t="s">
        <v>3671</v>
      </c>
      <c r="F947" s="38" t="s">
        <v>3152</v>
      </c>
      <c r="G947" s="38" t="s">
        <v>3153</v>
      </c>
      <c r="H947" s="38" t="s">
        <v>3672</v>
      </c>
      <c r="I947" s="4">
        <v>8500</v>
      </c>
      <c r="J947" s="4">
        <v>1700</v>
      </c>
      <c r="K947" s="99">
        <v>6800</v>
      </c>
      <c r="L947" s="4"/>
      <c r="M947" s="4"/>
      <c r="N947" s="4"/>
      <c r="O947" s="4"/>
      <c r="P947" s="4"/>
      <c r="Q947" s="4"/>
      <c r="R947" s="4"/>
    </row>
    <row r="948" spans="1:20" s="38" customFormat="1">
      <c r="A948" s="3" t="s">
        <v>2296</v>
      </c>
      <c r="B948" s="3" t="s">
        <v>2297</v>
      </c>
      <c r="C948" s="5" t="s">
        <v>13</v>
      </c>
      <c r="D948" s="3" t="s">
        <v>2298</v>
      </c>
      <c r="E948" s="3" t="s">
        <v>2299</v>
      </c>
      <c r="F948" s="3" t="s">
        <v>1907</v>
      </c>
      <c r="G948" s="3" t="s">
        <v>1679</v>
      </c>
      <c r="H948" s="3" t="s">
        <v>2300</v>
      </c>
      <c r="I948" s="2">
        <v>50000</v>
      </c>
      <c r="J948" s="2">
        <v>6250</v>
      </c>
      <c r="K948" s="93">
        <v>43750</v>
      </c>
      <c r="L948" s="2"/>
      <c r="M948" s="2"/>
      <c r="N948" s="2"/>
      <c r="O948" s="2"/>
      <c r="P948" s="2"/>
      <c r="Q948" s="2"/>
      <c r="R948" s="2"/>
    </row>
    <row r="949" spans="1:20" s="38" customFormat="1">
      <c r="A949" s="3" t="s">
        <v>2296</v>
      </c>
      <c r="B949" s="3" t="s">
        <v>2297</v>
      </c>
      <c r="C949" s="5" t="s">
        <v>263</v>
      </c>
      <c r="D949" s="3" t="s">
        <v>2301</v>
      </c>
      <c r="E949" s="3" t="s">
        <v>2302</v>
      </c>
      <c r="F949" s="3" t="s">
        <v>1588</v>
      </c>
      <c r="G949" s="3" t="s">
        <v>2303</v>
      </c>
      <c r="H949" s="3" t="s">
        <v>2300</v>
      </c>
      <c r="I949" s="2">
        <v>10500</v>
      </c>
      <c r="J949" s="2">
        <v>2100</v>
      </c>
      <c r="K949" s="93">
        <v>8400</v>
      </c>
      <c r="L949" s="2"/>
      <c r="M949" s="2"/>
      <c r="N949" s="2"/>
      <c r="O949" s="2"/>
      <c r="P949" s="2"/>
      <c r="Q949" s="2"/>
      <c r="R949" s="2"/>
    </row>
    <row r="950" spans="1:20" s="38" customFormat="1">
      <c r="A950" s="3" t="s">
        <v>2296</v>
      </c>
      <c r="B950" s="3" t="s">
        <v>2297</v>
      </c>
      <c r="C950" s="5" t="s">
        <v>263</v>
      </c>
      <c r="D950" s="3" t="s">
        <v>2304</v>
      </c>
      <c r="E950" s="3" t="s">
        <v>2305</v>
      </c>
      <c r="F950" s="3" t="s">
        <v>1588</v>
      </c>
      <c r="G950" s="3" t="s">
        <v>1984</v>
      </c>
      <c r="H950" s="3" t="s">
        <v>2306</v>
      </c>
      <c r="I950" s="2">
        <v>9625</v>
      </c>
      <c r="J950" s="2">
        <v>1925</v>
      </c>
      <c r="K950" s="93">
        <v>7700</v>
      </c>
      <c r="L950" s="2"/>
      <c r="M950" s="2"/>
      <c r="N950" s="2"/>
      <c r="O950" s="2"/>
      <c r="P950" s="2"/>
      <c r="Q950" s="2"/>
      <c r="R950" s="2"/>
    </row>
    <row r="951" spans="1:20" s="38" customFormat="1">
      <c r="A951" s="3" t="s">
        <v>2296</v>
      </c>
      <c r="B951" s="3" t="s">
        <v>2297</v>
      </c>
      <c r="C951" s="5" t="s">
        <v>2307</v>
      </c>
      <c r="D951" s="3" t="s">
        <v>2308</v>
      </c>
      <c r="E951" s="3" t="s">
        <v>2299</v>
      </c>
      <c r="F951" s="3" t="s">
        <v>189</v>
      </c>
      <c r="G951" s="3" t="s">
        <v>1679</v>
      </c>
      <c r="H951" s="3" t="s">
        <v>2300</v>
      </c>
      <c r="I951" s="2">
        <v>21712.33142857143</v>
      </c>
      <c r="J951" s="2">
        <v>2714.0414285714287</v>
      </c>
      <c r="K951" s="93">
        <v>18998.29</v>
      </c>
      <c r="L951" s="2"/>
      <c r="M951" s="2"/>
      <c r="N951" s="2"/>
      <c r="O951" s="2"/>
      <c r="P951" s="2"/>
      <c r="Q951" s="2"/>
      <c r="R951" s="2"/>
    </row>
    <row r="952" spans="1:20" s="38" customFormat="1">
      <c r="A952" s="38" t="s">
        <v>2907</v>
      </c>
      <c r="B952" s="38" t="s">
        <v>2908</v>
      </c>
      <c r="C952" s="51" t="s">
        <v>9</v>
      </c>
      <c r="D952" s="38" t="s">
        <v>2909</v>
      </c>
      <c r="E952" s="38" t="s">
        <v>2910</v>
      </c>
      <c r="F952" s="38" t="s">
        <v>1380</v>
      </c>
      <c r="G952" s="38" t="s">
        <v>1394</v>
      </c>
      <c r="H952" s="38" t="s">
        <v>2911</v>
      </c>
      <c r="I952" s="4">
        <v>1894835.9</v>
      </c>
      <c r="J952" s="4">
        <v>378967.18</v>
      </c>
      <c r="K952" s="99">
        <v>1515868.72</v>
      </c>
      <c r="L952" s="4"/>
      <c r="M952" s="4"/>
      <c r="N952" s="4"/>
      <c r="O952" s="4"/>
      <c r="P952" s="4"/>
      <c r="Q952" s="4"/>
      <c r="R952" s="4"/>
    </row>
    <row r="953" spans="1:20" s="38" customFormat="1">
      <c r="A953" s="38" t="s">
        <v>2309</v>
      </c>
      <c r="B953" s="38" t="s">
        <v>2310</v>
      </c>
      <c r="C953" s="51" t="s">
        <v>3673</v>
      </c>
      <c r="D953" s="38" t="s">
        <v>3674</v>
      </c>
      <c r="E953" s="38" t="s">
        <v>3675</v>
      </c>
      <c r="F953" s="38" t="s">
        <v>31</v>
      </c>
      <c r="G953" s="38" t="s">
        <v>2415</v>
      </c>
      <c r="H953" s="38" t="s">
        <v>3676</v>
      </c>
      <c r="I953" s="4">
        <v>20000</v>
      </c>
      <c r="J953" s="4">
        <v>7500</v>
      </c>
      <c r="K953" s="99">
        <v>12500</v>
      </c>
      <c r="L953" s="4"/>
      <c r="M953" s="4"/>
      <c r="N953" s="4"/>
      <c r="O953" s="4"/>
      <c r="P953" s="4"/>
      <c r="Q953" s="4"/>
      <c r="R953" s="4"/>
    </row>
    <row r="954" spans="1:20" s="38" customFormat="1">
      <c r="A954" s="3" t="s">
        <v>2309</v>
      </c>
      <c r="B954" s="3" t="s">
        <v>2310</v>
      </c>
      <c r="C954" s="5" t="s">
        <v>2311</v>
      </c>
      <c r="D954" s="3" t="s">
        <v>2312</v>
      </c>
      <c r="E954" s="3" t="s">
        <v>2313</v>
      </c>
      <c r="F954" s="3" t="s">
        <v>2314</v>
      </c>
      <c r="G954" s="3" t="s">
        <v>214</v>
      </c>
      <c r="H954" s="3" t="s">
        <v>2315</v>
      </c>
      <c r="I954" s="2">
        <v>362000</v>
      </c>
      <c r="J954" s="2">
        <v>95250</v>
      </c>
      <c r="K954" s="93">
        <v>266750</v>
      </c>
      <c r="L954" s="2"/>
      <c r="M954" s="2"/>
      <c r="N954" s="2"/>
      <c r="O954" s="2"/>
      <c r="P954" s="2"/>
      <c r="Q954" s="2"/>
      <c r="R954" s="2"/>
    </row>
    <row r="955" spans="1:20" s="38" customFormat="1">
      <c r="A955" s="3" t="s">
        <v>2309</v>
      </c>
      <c r="B955" s="3" t="s">
        <v>2310</v>
      </c>
      <c r="C955" s="5" t="s">
        <v>2316</v>
      </c>
      <c r="D955" s="3" t="s">
        <v>2317</v>
      </c>
      <c r="E955" s="3" t="s">
        <v>2318</v>
      </c>
      <c r="F955" s="3" t="s">
        <v>1212</v>
      </c>
      <c r="G955" s="3" t="s">
        <v>1213</v>
      </c>
      <c r="H955" s="3" t="s">
        <v>2319</v>
      </c>
      <c r="I955" s="2">
        <v>185015.37</v>
      </c>
      <c r="J955" s="2">
        <v>67003.070000000007</v>
      </c>
      <c r="K955" s="93">
        <v>118012.3</v>
      </c>
      <c r="L955" s="2"/>
      <c r="M955" s="2"/>
      <c r="N955" s="2"/>
      <c r="O955" s="2"/>
      <c r="P955" s="2"/>
      <c r="Q955" s="2"/>
      <c r="R955" s="2"/>
    </row>
    <row r="956" spans="1:20" s="38" customFormat="1">
      <c r="A956" s="38" t="s">
        <v>3677</v>
      </c>
      <c r="B956" s="38" t="s">
        <v>3678</v>
      </c>
      <c r="C956" s="51" t="s">
        <v>149</v>
      </c>
      <c r="D956" s="38" t="s">
        <v>3682</v>
      </c>
      <c r="E956" s="38" t="s">
        <v>3683</v>
      </c>
      <c r="F956" s="38" t="s">
        <v>1751</v>
      </c>
      <c r="G956" s="38" t="s">
        <v>273</v>
      </c>
      <c r="H956" s="38" t="s">
        <v>3684</v>
      </c>
      <c r="I956" s="4">
        <v>112500</v>
      </c>
      <c r="J956" s="4">
        <v>14062.5</v>
      </c>
      <c r="K956" s="99">
        <v>98437.5</v>
      </c>
      <c r="L956" s="4"/>
      <c r="M956" s="4"/>
      <c r="N956" s="4"/>
      <c r="O956" s="4"/>
      <c r="P956" s="4"/>
      <c r="Q956" s="4"/>
      <c r="R956" s="4"/>
    </row>
    <row r="957" spans="1:20" s="38" customFormat="1">
      <c r="A957" s="38" t="s">
        <v>3677</v>
      </c>
      <c r="B957" s="38" t="s">
        <v>3678</v>
      </c>
      <c r="C957" s="51" t="s">
        <v>9</v>
      </c>
      <c r="D957" s="38" t="s">
        <v>3679</v>
      </c>
      <c r="E957" s="38" t="s">
        <v>3680</v>
      </c>
      <c r="F957" s="38" t="s">
        <v>1478</v>
      </c>
      <c r="G957" s="38" t="s">
        <v>1692</v>
      </c>
      <c r="H957" s="38" t="s">
        <v>3681</v>
      </c>
      <c r="I957" s="4">
        <v>45000</v>
      </c>
      <c r="J957" s="4">
        <v>5625</v>
      </c>
      <c r="K957" s="99">
        <v>39375</v>
      </c>
      <c r="L957" s="4"/>
      <c r="M957" s="4"/>
      <c r="N957" s="4"/>
      <c r="O957" s="4"/>
      <c r="P957" s="4"/>
      <c r="Q957" s="4"/>
      <c r="R957" s="4"/>
    </row>
    <row r="958" spans="1:20" s="38" customFormat="1">
      <c r="A958" s="38" t="s">
        <v>3685</v>
      </c>
      <c r="B958" s="38" t="s">
        <v>3686</v>
      </c>
      <c r="C958" s="51" t="s">
        <v>14</v>
      </c>
      <c r="D958" s="38" t="s">
        <v>3687</v>
      </c>
      <c r="E958" s="38" t="s">
        <v>3688</v>
      </c>
      <c r="F958" s="38" t="s">
        <v>411</v>
      </c>
      <c r="G958" s="38" t="s">
        <v>3689</v>
      </c>
      <c r="H958" s="38" t="s">
        <v>3690</v>
      </c>
      <c r="I958" s="4">
        <v>130000</v>
      </c>
      <c r="J958" s="4">
        <v>16250</v>
      </c>
      <c r="K958" s="99">
        <v>113750</v>
      </c>
      <c r="L958" s="4"/>
      <c r="M958" s="4"/>
      <c r="N958" s="4"/>
      <c r="O958" s="4"/>
      <c r="P958" s="4"/>
      <c r="Q958" s="4"/>
      <c r="R958" s="4"/>
    </row>
    <row r="959" spans="1:20" s="38" customFormat="1">
      <c r="A959" s="3" t="s">
        <v>2320</v>
      </c>
      <c r="B959" s="3" t="s">
        <v>2321</v>
      </c>
      <c r="C959" s="5" t="s">
        <v>2322</v>
      </c>
      <c r="D959" s="3" t="s">
        <v>2323</v>
      </c>
      <c r="E959" s="3" t="s">
        <v>2324</v>
      </c>
      <c r="F959" s="3" t="s">
        <v>2325</v>
      </c>
      <c r="G959" s="3" t="s">
        <v>1383</v>
      </c>
      <c r="H959" s="3" t="s">
        <v>2326</v>
      </c>
      <c r="I959" s="2">
        <v>5053.9399999999996</v>
      </c>
      <c r="J959" s="2">
        <v>2121.75</v>
      </c>
      <c r="K959" s="93">
        <v>2932.19</v>
      </c>
      <c r="L959" s="2"/>
      <c r="M959" s="2"/>
      <c r="N959" s="2"/>
      <c r="O959" s="2"/>
      <c r="P959" s="2"/>
      <c r="Q959" s="2"/>
      <c r="R959" s="2"/>
    </row>
    <row r="960" spans="1:20" s="38" customFormat="1">
      <c r="A960" s="3" t="s">
        <v>2320</v>
      </c>
      <c r="B960" s="3" t="s">
        <v>2321</v>
      </c>
      <c r="C960" s="5" t="s">
        <v>13</v>
      </c>
      <c r="D960" s="3" t="s">
        <v>2327</v>
      </c>
      <c r="E960" s="3" t="s">
        <v>2328</v>
      </c>
      <c r="F960" s="3" t="s">
        <v>2329</v>
      </c>
      <c r="G960" s="3" t="s">
        <v>198</v>
      </c>
      <c r="H960" s="3" t="s">
        <v>2330</v>
      </c>
      <c r="I960" s="2">
        <v>14950</v>
      </c>
      <c r="J960" s="2">
        <v>1868.75</v>
      </c>
      <c r="K960" s="93">
        <v>13081.25</v>
      </c>
      <c r="L960" s="2"/>
      <c r="M960" s="2"/>
      <c r="N960" s="2"/>
      <c r="O960" s="2"/>
      <c r="P960" s="2"/>
      <c r="Q960" s="2"/>
      <c r="R960" s="2"/>
    </row>
    <row r="961" spans="1:250" s="38" customFormat="1">
      <c r="A961" s="38" t="s">
        <v>1248</v>
      </c>
      <c r="B961" s="38" t="s">
        <v>1249</v>
      </c>
      <c r="C961" s="113" t="s">
        <v>9</v>
      </c>
      <c r="D961" s="55" t="s">
        <v>1250</v>
      </c>
      <c r="E961" s="55" t="s">
        <v>1251</v>
      </c>
      <c r="F961" s="55" t="s">
        <v>26</v>
      </c>
      <c r="G961" s="55" t="s">
        <v>9</v>
      </c>
      <c r="H961" s="55" t="s">
        <v>1252</v>
      </c>
      <c r="I961" s="64">
        <f>5368197.08/0.79</f>
        <v>6795186.1772151897</v>
      </c>
      <c r="J961" s="64">
        <f>I961*0.21</f>
        <v>1426989.0972151898</v>
      </c>
      <c r="K961" s="101">
        <f>I961-J961</f>
        <v>5368197.08</v>
      </c>
      <c r="L961" s="64"/>
      <c r="M961" s="64"/>
      <c r="N961" s="64"/>
      <c r="O961" s="64"/>
      <c r="P961" s="64"/>
      <c r="Q961" s="64"/>
      <c r="R961" s="64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  <c r="AE961" s="70"/>
      <c r="AF961" s="70"/>
      <c r="AG961" s="70"/>
      <c r="AH961" s="70"/>
      <c r="AI961" s="70"/>
      <c r="AJ961" s="70"/>
      <c r="AK961" s="70"/>
      <c r="AL961" s="70"/>
      <c r="AM961" s="70"/>
      <c r="AN961" s="70"/>
      <c r="AO961" s="70"/>
      <c r="AP961" s="70"/>
      <c r="AQ961" s="70"/>
      <c r="AR961" s="70"/>
      <c r="AS961" s="70"/>
      <c r="AT961" s="70"/>
      <c r="AU961" s="70"/>
      <c r="AV961" s="70"/>
      <c r="AW961" s="70"/>
      <c r="AX961" s="70"/>
      <c r="AY961" s="70"/>
      <c r="AZ961" s="70"/>
      <c r="BA961" s="70"/>
      <c r="BB961" s="70"/>
      <c r="BC961" s="70"/>
      <c r="BD961" s="70"/>
      <c r="BE961" s="70"/>
      <c r="BF961" s="70"/>
      <c r="BG961" s="70"/>
      <c r="BH961" s="70"/>
      <c r="BI961" s="70"/>
      <c r="BJ961" s="70"/>
      <c r="BK961" s="70"/>
      <c r="BL961" s="70"/>
      <c r="BM961" s="70"/>
      <c r="BN961" s="70"/>
      <c r="BO961" s="70"/>
      <c r="BP961" s="70"/>
      <c r="BQ961" s="70"/>
      <c r="BR961" s="70"/>
      <c r="BS961" s="70"/>
      <c r="BT961" s="70"/>
      <c r="BU961" s="70"/>
      <c r="BV961" s="70"/>
      <c r="BW961" s="70"/>
      <c r="BX961" s="70"/>
      <c r="BY961" s="70"/>
      <c r="BZ961" s="70"/>
      <c r="CA961" s="70"/>
      <c r="CB961" s="70"/>
      <c r="CC961" s="70"/>
      <c r="CD961" s="70"/>
      <c r="CE961" s="70"/>
      <c r="CF961" s="70"/>
      <c r="CG961" s="70"/>
      <c r="CH961" s="70"/>
      <c r="CI961" s="70"/>
      <c r="CJ961" s="70"/>
      <c r="CK961" s="70"/>
      <c r="CL961" s="70"/>
      <c r="CM961" s="70"/>
      <c r="CN961" s="70"/>
      <c r="CO961" s="70"/>
      <c r="CP961" s="70"/>
      <c r="CQ961" s="70"/>
      <c r="CR961" s="70"/>
      <c r="CS961" s="70"/>
      <c r="CT961" s="70"/>
      <c r="CU961" s="70"/>
      <c r="CV961" s="70"/>
      <c r="CW961" s="70"/>
      <c r="CX961" s="70"/>
      <c r="CY961" s="70"/>
      <c r="CZ961" s="70"/>
      <c r="DA961" s="70"/>
      <c r="DB961" s="70"/>
      <c r="DC961" s="70"/>
      <c r="DD961" s="70"/>
      <c r="DE961" s="70"/>
      <c r="DF961" s="70"/>
      <c r="DG961" s="70"/>
      <c r="DH961" s="70"/>
      <c r="DI961" s="70"/>
      <c r="DJ961" s="70"/>
      <c r="DK961" s="70"/>
      <c r="DL961" s="70"/>
      <c r="DM961" s="70"/>
      <c r="DN961" s="70"/>
      <c r="DO961" s="70"/>
      <c r="DP961" s="70"/>
      <c r="DQ961" s="70"/>
      <c r="DR961" s="70"/>
      <c r="DS961" s="70"/>
      <c r="DT961" s="70"/>
      <c r="DU961" s="70"/>
      <c r="DV961" s="70"/>
      <c r="DW961" s="70"/>
      <c r="DX961" s="70"/>
      <c r="DY961" s="70"/>
      <c r="DZ961" s="70"/>
      <c r="EA961" s="70"/>
      <c r="EB961" s="70"/>
      <c r="EC961" s="70"/>
      <c r="ED961" s="70"/>
      <c r="EE961" s="70"/>
      <c r="EF961" s="70"/>
      <c r="EG961" s="70"/>
      <c r="EH961" s="70"/>
      <c r="EI961" s="70"/>
      <c r="EJ961" s="70"/>
      <c r="EK961" s="70"/>
      <c r="EL961" s="70"/>
      <c r="EM961" s="70"/>
      <c r="EN961" s="70"/>
      <c r="EO961" s="70"/>
      <c r="EP961" s="70"/>
      <c r="EQ961" s="70"/>
      <c r="ER961" s="70"/>
      <c r="ES961" s="70"/>
      <c r="ET961" s="70"/>
      <c r="EU961" s="70"/>
      <c r="EV961" s="70"/>
      <c r="EW961" s="70"/>
      <c r="EX961" s="70"/>
      <c r="EY961" s="70"/>
      <c r="EZ961" s="70"/>
      <c r="FA961" s="70"/>
      <c r="FB961" s="70"/>
      <c r="FC961" s="70"/>
      <c r="FD961" s="70"/>
      <c r="FE961" s="70"/>
      <c r="FF961" s="70"/>
      <c r="FG961" s="70"/>
      <c r="FH961" s="70"/>
      <c r="FI961" s="70"/>
      <c r="FJ961" s="70"/>
      <c r="FK961" s="70"/>
      <c r="FL961" s="70"/>
      <c r="FM961" s="70"/>
      <c r="FN961" s="70"/>
      <c r="FO961" s="70"/>
      <c r="FP961" s="70"/>
      <c r="FQ961" s="70"/>
      <c r="FR961" s="70"/>
      <c r="FS961" s="70"/>
      <c r="FT961" s="70"/>
      <c r="FU961" s="70"/>
      <c r="FV961" s="70"/>
      <c r="FW961" s="70"/>
      <c r="FX961" s="70"/>
      <c r="FY961" s="70"/>
      <c r="FZ961" s="70"/>
      <c r="GA961" s="70"/>
      <c r="GB961" s="70"/>
      <c r="GC961" s="70"/>
      <c r="GD961" s="70"/>
      <c r="GE961" s="70"/>
      <c r="GF961" s="70"/>
      <c r="GG961" s="70"/>
      <c r="GH961" s="70"/>
      <c r="GI961" s="70"/>
      <c r="GJ961" s="70"/>
      <c r="GK961" s="70"/>
      <c r="GL961" s="70"/>
      <c r="GM961" s="70"/>
      <c r="GN961" s="70"/>
      <c r="GO961" s="70"/>
      <c r="GP961" s="70"/>
      <c r="GQ961" s="70"/>
      <c r="GR961" s="70"/>
      <c r="GS961" s="70"/>
      <c r="GT961" s="70"/>
      <c r="GU961" s="70"/>
      <c r="GV961" s="70"/>
      <c r="GW961" s="70"/>
      <c r="GX961" s="70"/>
      <c r="GY961" s="70"/>
      <c r="GZ961" s="70"/>
      <c r="HA961" s="70"/>
      <c r="HB961" s="70"/>
      <c r="HC961" s="70"/>
      <c r="HD961" s="70"/>
      <c r="HE961" s="70"/>
      <c r="HF961" s="70"/>
      <c r="HG961" s="70"/>
      <c r="HH961" s="70"/>
      <c r="HI961" s="70"/>
      <c r="HJ961" s="70"/>
      <c r="HK961" s="70"/>
      <c r="HL961" s="70"/>
      <c r="HM961" s="70"/>
      <c r="HN961" s="70"/>
      <c r="HO961" s="70"/>
      <c r="HP961" s="70"/>
      <c r="HQ961" s="70"/>
      <c r="HR961" s="70"/>
      <c r="HS961" s="70"/>
      <c r="HT961" s="70"/>
      <c r="HU961" s="70"/>
      <c r="HV961" s="70"/>
      <c r="HW961" s="70"/>
      <c r="HX961" s="70"/>
      <c r="HY961" s="70"/>
      <c r="HZ961" s="70"/>
      <c r="IA961" s="70"/>
      <c r="IB961" s="70"/>
      <c r="IC961" s="70"/>
      <c r="ID961" s="70"/>
      <c r="IE961" s="70"/>
      <c r="IF961" s="70"/>
      <c r="IG961" s="70"/>
      <c r="IH961" s="70"/>
      <c r="II961" s="70"/>
      <c r="IJ961" s="70"/>
      <c r="IK961" s="70"/>
      <c r="IL961" s="70"/>
      <c r="IM961" s="70"/>
      <c r="IN961" s="70"/>
      <c r="IO961" s="70"/>
      <c r="IP961" s="70"/>
    </row>
    <row r="962" spans="1:250" s="38" customFormat="1">
      <c r="A962" s="38" t="s">
        <v>2331</v>
      </c>
      <c r="B962" s="38" t="s">
        <v>2332</v>
      </c>
      <c r="C962" s="51" t="s">
        <v>14</v>
      </c>
      <c r="D962" s="38" t="s">
        <v>3691</v>
      </c>
      <c r="E962" s="38" t="s">
        <v>3692</v>
      </c>
      <c r="F962" s="38" t="s">
        <v>2253</v>
      </c>
      <c r="G962" s="38" t="s">
        <v>377</v>
      </c>
      <c r="H962" s="38" t="s">
        <v>3693</v>
      </c>
      <c r="I962" s="4">
        <v>36000</v>
      </c>
      <c r="J962" s="4">
        <v>7200</v>
      </c>
      <c r="K962" s="99">
        <v>28800</v>
      </c>
      <c r="L962" s="4"/>
      <c r="M962" s="4"/>
      <c r="N962" s="4"/>
      <c r="O962" s="4"/>
      <c r="P962" s="4"/>
      <c r="Q962" s="4"/>
      <c r="R962" s="4"/>
    </row>
    <row r="963" spans="1:250" s="38" customFormat="1">
      <c r="A963" s="38" t="s">
        <v>2331</v>
      </c>
      <c r="B963" s="38" t="s">
        <v>2332</v>
      </c>
      <c r="C963" s="51" t="s">
        <v>14</v>
      </c>
      <c r="D963" s="38" t="s">
        <v>3694</v>
      </c>
      <c r="E963" s="38" t="s">
        <v>3695</v>
      </c>
      <c r="F963" s="38" t="s">
        <v>10</v>
      </c>
      <c r="G963" s="38" t="s">
        <v>12</v>
      </c>
      <c r="H963" s="38" t="s">
        <v>3696</v>
      </c>
      <c r="I963" s="4">
        <v>45000</v>
      </c>
      <c r="J963" s="4">
        <v>5625</v>
      </c>
      <c r="K963" s="99">
        <v>39375</v>
      </c>
      <c r="L963" s="4"/>
      <c r="M963" s="4"/>
      <c r="N963" s="4"/>
      <c r="O963" s="4"/>
      <c r="P963" s="4"/>
      <c r="Q963" s="4"/>
      <c r="R963" s="4"/>
    </row>
    <row r="964" spans="1:250" s="38" customFormat="1">
      <c r="A964" s="38" t="s">
        <v>2331</v>
      </c>
      <c r="B964" s="38" t="s">
        <v>2332</v>
      </c>
      <c r="C964" s="51" t="s">
        <v>14</v>
      </c>
      <c r="D964" s="38" t="s">
        <v>3697</v>
      </c>
      <c r="E964" s="38" t="s">
        <v>3698</v>
      </c>
      <c r="F964" s="38" t="s">
        <v>2335</v>
      </c>
      <c r="G964" s="38" t="s">
        <v>1182</v>
      </c>
      <c r="H964" s="38" t="s">
        <v>3699</v>
      </c>
      <c r="I964" s="4">
        <v>20000</v>
      </c>
      <c r="J964" s="4">
        <v>2500</v>
      </c>
      <c r="K964" s="99">
        <v>17500</v>
      </c>
      <c r="L964" s="4"/>
      <c r="M964" s="4"/>
      <c r="N964" s="4"/>
      <c r="O964" s="4"/>
      <c r="P964" s="4"/>
      <c r="Q964" s="4"/>
      <c r="R964" s="4"/>
    </row>
    <row r="965" spans="1:250" s="38" customFormat="1">
      <c r="A965" s="3" t="s">
        <v>2331</v>
      </c>
      <c r="B965" s="3" t="s">
        <v>2332</v>
      </c>
      <c r="C965" s="5" t="s">
        <v>14</v>
      </c>
      <c r="D965" s="3" t="s">
        <v>2333</v>
      </c>
      <c r="E965" s="3" t="s">
        <v>2334</v>
      </c>
      <c r="F965" s="3" t="s">
        <v>2335</v>
      </c>
      <c r="G965" s="3" t="s">
        <v>1182</v>
      </c>
      <c r="H965" s="3" t="s">
        <v>2336</v>
      </c>
      <c r="I965" s="2">
        <v>10000</v>
      </c>
      <c r="J965" s="2">
        <v>2000</v>
      </c>
      <c r="K965" s="93">
        <v>8000</v>
      </c>
      <c r="L965" s="2"/>
      <c r="M965" s="2"/>
      <c r="N965" s="2"/>
      <c r="O965" s="2"/>
      <c r="P965" s="2"/>
      <c r="Q965" s="2"/>
      <c r="R965" s="2"/>
    </row>
    <row r="966" spans="1:250" s="38" customFormat="1">
      <c r="A966" s="3" t="s">
        <v>2337</v>
      </c>
      <c r="B966" s="3" t="s">
        <v>2338</v>
      </c>
      <c r="C966" s="5" t="s">
        <v>1998</v>
      </c>
      <c r="D966" s="3" t="s">
        <v>2339</v>
      </c>
      <c r="E966" s="3" t="s">
        <v>2340</v>
      </c>
      <c r="F966" s="3" t="s">
        <v>2341</v>
      </c>
      <c r="G966" s="3" t="s">
        <v>2342</v>
      </c>
      <c r="H966" s="3" t="s">
        <v>2343</v>
      </c>
      <c r="I966" s="2">
        <v>78765.03</v>
      </c>
      <c r="J966" s="2">
        <v>26255.010000000002</v>
      </c>
      <c r="K966" s="93">
        <v>52510.020000000004</v>
      </c>
      <c r="L966" s="2"/>
      <c r="M966" s="2"/>
      <c r="N966" s="2"/>
      <c r="O966" s="2"/>
      <c r="P966" s="2"/>
      <c r="Q966" s="2"/>
      <c r="R966" s="2"/>
    </row>
    <row r="967" spans="1:250" s="38" customFormat="1">
      <c r="A967" s="38" t="s">
        <v>2912</v>
      </c>
      <c r="B967" s="38" t="s">
        <v>2913</v>
      </c>
      <c r="C967" s="51" t="s">
        <v>14</v>
      </c>
      <c r="D967" s="38" t="s">
        <v>2914</v>
      </c>
      <c r="E967" s="38" t="s">
        <v>2915</v>
      </c>
      <c r="F967" s="38" t="s">
        <v>2892</v>
      </c>
      <c r="G967" s="38" t="s">
        <v>2893</v>
      </c>
      <c r="H967" s="38" t="s">
        <v>2916</v>
      </c>
      <c r="I967" s="4">
        <v>240000</v>
      </c>
      <c r="J967" s="4">
        <v>48000</v>
      </c>
      <c r="K967" s="99">
        <v>192000</v>
      </c>
      <c r="L967" s="4"/>
      <c r="M967" s="4"/>
      <c r="N967" s="4"/>
      <c r="O967" s="4"/>
      <c r="P967" s="4"/>
      <c r="Q967" s="4"/>
      <c r="R967" s="4"/>
    </row>
    <row r="968" spans="1:250" s="38" customFormat="1">
      <c r="A968" s="38" t="s">
        <v>2912</v>
      </c>
      <c r="B968" s="38" t="s">
        <v>2913</v>
      </c>
      <c r="C968" s="51" t="s">
        <v>14</v>
      </c>
      <c r="D968" s="38" t="s">
        <v>2917</v>
      </c>
      <c r="E968" s="38" t="s">
        <v>2918</v>
      </c>
      <c r="F968" s="38" t="s">
        <v>2892</v>
      </c>
      <c r="G968" s="38" t="s">
        <v>2893</v>
      </c>
      <c r="H968" s="38" t="s">
        <v>2916</v>
      </c>
      <c r="I968" s="4">
        <v>62500</v>
      </c>
      <c r="J968" s="4">
        <v>12500</v>
      </c>
      <c r="K968" s="99">
        <v>50000</v>
      </c>
      <c r="L968" s="4"/>
      <c r="M968" s="4"/>
      <c r="N968" s="4"/>
      <c r="O968" s="4"/>
      <c r="P968" s="4"/>
      <c r="Q968" s="4"/>
      <c r="R968" s="4"/>
    </row>
    <row r="969" spans="1:250" s="38" customFormat="1">
      <c r="A969" s="3" t="s">
        <v>2721</v>
      </c>
      <c r="B969" s="3" t="s">
        <v>2722</v>
      </c>
      <c r="C969" s="5" t="s">
        <v>1646</v>
      </c>
      <c r="D969" s="3" t="s">
        <v>2723</v>
      </c>
      <c r="E969" s="3" t="s">
        <v>2724</v>
      </c>
      <c r="F969" s="3" t="s">
        <v>318</v>
      </c>
      <c r="G969" s="3" t="s">
        <v>150</v>
      </c>
      <c r="H969" s="3" t="s">
        <v>2725</v>
      </c>
      <c r="I969" s="2">
        <f>242364.19/0.875</f>
        <v>276987.64571428573</v>
      </c>
      <c r="J969" s="2">
        <f>I969*0.125</f>
        <v>34623.455714285716</v>
      </c>
      <c r="K969" s="93">
        <f>I969-J969</f>
        <v>242364.19</v>
      </c>
      <c r="L969" s="2"/>
      <c r="M969" s="2"/>
      <c r="N969" s="2"/>
      <c r="O969" s="2"/>
      <c r="P969" s="2"/>
      <c r="Q969" s="2"/>
      <c r="R969" s="2"/>
      <c r="S969" s="3"/>
    </row>
    <row r="970" spans="1:250" s="38" customFormat="1">
      <c r="A970" s="38" t="s">
        <v>3700</v>
      </c>
      <c r="B970" s="38" t="s">
        <v>349</v>
      </c>
      <c r="C970" s="51" t="s">
        <v>392</v>
      </c>
      <c r="D970" s="38" t="s">
        <v>3701</v>
      </c>
      <c r="E970" s="38" t="s">
        <v>3702</v>
      </c>
      <c r="F970" s="38" t="s">
        <v>412</v>
      </c>
      <c r="G970" s="38" t="s">
        <v>1186</v>
      </c>
      <c r="H970" s="38" t="s">
        <v>3703</v>
      </c>
      <c r="I970" s="4">
        <v>84000</v>
      </c>
      <c r="J970" s="4">
        <v>23000</v>
      </c>
      <c r="K970" s="99">
        <v>61000</v>
      </c>
      <c r="L970" s="4"/>
      <c r="M970" s="4"/>
      <c r="N970" s="4"/>
      <c r="O970" s="4"/>
      <c r="P970" s="4"/>
      <c r="Q970" s="4"/>
      <c r="R970" s="4"/>
    </row>
    <row r="971" spans="1:250" s="38" customFormat="1">
      <c r="A971" s="38" t="s">
        <v>3704</v>
      </c>
      <c r="B971" s="38" t="s">
        <v>3705</v>
      </c>
      <c r="C971" s="51" t="s">
        <v>16</v>
      </c>
      <c r="D971" s="38" t="s">
        <v>3706</v>
      </c>
      <c r="E971" s="38" t="s">
        <v>3707</v>
      </c>
      <c r="F971" s="38" t="s">
        <v>3708</v>
      </c>
      <c r="G971" s="38" t="s">
        <v>1502</v>
      </c>
      <c r="H971" s="38" t="s">
        <v>3709</v>
      </c>
      <c r="I971" s="4">
        <f>4587631.53/0.875</f>
        <v>5243007.462857143</v>
      </c>
      <c r="J971" s="4">
        <f>I971*0.125</f>
        <v>655375.93285714288</v>
      </c>
      <c r="K971" s="99">
        <f>I971-J971</f>
        <v>4587631.53</v>
      </c>
      <c r="L971" s="4"/>
      <c r="M971" s="4"/>
      <c r="N971" s="4"/>
      <c r="O971" s="4"/>
      <c r="P971" s="4"/>
      <c r="Q971" s="4"/>
      <c r="R971" s="4"/>
    </row>
    <row r="972" spans="1:250" s="38" customFormat="1">
      <c r="A972" s="38" t="s">
        <v>3704</v>
      </c>
      <c r="B972" s="38" t="s">
        <v>3705</v>
      </c>
      <c r="C972" s="51" t="s">
        <v>16</v>
      </c>
      <c r="D972" s="38" t="s">
        <v>3710</v>
      </c>
      <c r="E972" s="38" t="s">
        <v>2954</v>
      </c>
      <c r="F972" s="38" t="s">
        <v>3708</v>
      </c>
      <c r="G972" s="38" t="s">
        <v>1502</v>
      </c>
      <c r="H972" s="38" t="s">
        <v>2953</v>
      </c>
      <c r="I972" s="4">
        <v>484806</v>
      </c>
      <c r="J972" s="4">
        <v>58176.72</v>
      </c>
      <c r="K972" s="99">
        <f>426629.28+24266.05</f>
        <v>450895.33</v>
      </c>
      <c r="L972" s="4"/>
      <c r="M972" s="4"/>
      <c r="N972" s="4"/>
      <c r="O972" s="4"/>
      <c r="P972" s="4"/>
      <c r="Q972" s="4"/>
      <c r="R972" s="4"/>
    </row>
    <row r="973" spans="1:250" s="38" customFormat="1">
      <c r="A973" s="38" t="s">
        <v>3711</v>
      </c>
      <c r="B973" s="38" t="s">
        <v>3712</v>
      </c>
      <c r="C973" s="51" t="s">
        <v>406</v>
      </c>
      <c r="D973" s="38" t="s">
        <v>3713</v>
      </c>
      <c r="E973" s="38" t="s">
        <v>3714</v>
      </c>
      <c r="F973" s="38" t="s">
        <v>3715</v>
      </c>
      <c r="G973" s="38" t="s">
        <v>3716</v>
      </c>
      <c r="H973" s="38" t="s">
        <v>3717</v>
      </c>
      <c r="I973" s="4">
        <v>149957.23000000001</v>
      </c>
      <c r="J973" s="4">
        <v>18744.653750000001</v>
      </c>
      <c r="K973" s="99">
        <v>131212.57625000001</v>
      </c>
      <c r="L973" s="4"/>
      <c r="M973" s="4"/>
      <c r="N973" s="4"/>
      <c r="O973" s="4"/>
      <c r="P973" s="4"/>
      <c r="Q973" s="4"/>
      <c r="R973" s="4"/>
    </row>
    <row r="974" spans="1:250" s="38" customFormat="1">
      <c r="A974" s="38" t="s">
        <v>3711</v>
      </c>
      <c r="B974" s="38" t="s">
        <v>3712</v>
      </c>
      <c r="C974" s="51" t="s">
        <v>16</v>
      </c>
      <c r="D974" s="38" t="s">
        <v>3718</v>
      </c>
      <c r="E974" s="38" t="s">
        <v>3719</v>
      </c>
      <c r="F974" s="38" t="s">
        <v>3715</v>
      </c>
      <c r="G974" s="38" t="s">
        <v>370</v>
      </c>
      <c r="H974" s="38" t="s">
        <v>3717</v>
      </c>
      <c r="I974" s="4">
        <v>170546.87</v>
      </c>
      <c r="J974" s="4">
        <v>34109.374000000003</v>
      </c>
      <c r="K974" s="99">
        <v>136437.49600000001</v>
      </c>
      <c r="L974" s="4"/>
      <c r="M974" s="4"/>
      <c r="N974" s="4"/>
      <c r="O974" s="4"/>
      <c r="P974" s="4"/>
      <c r="Q974" s="4"/>
      <c r="R974" s="4"/>
    </row>
    <row r="975" spans="1:250" s="38" customFormat="1">
      <c r="A975" s="38" t="s">
        <v>2344</v>
      </c>
      <c r="B975" s="38" t="s">
        <v>2345</v>
      </c>
      <c r="C975" s="51" t="s">
        <v>14</v>
      </c>
      <c r="D975" s="38" t="s">
        <v>3720</v>
      </c>
      <c r="E975" s="38" t="s">
        <v>3721</v>
      </c>
      <c r="F975" s="38" t="s">
        <v>1918</v>
      </c>
      <c r="G975" s="38" t="s">
        <v>3286</v>
      </c>
      <c r="H975" s="38" t="s">
        <v>3722</v>
      </c>
      <c r="I975" s="4">
        <v>405000</v>
      </c>
      <c r="J975" s="4">
        <v>50625</v>
      </c>
      <c r="K975" s="99">
        <v>354375</v>
      </c>
      <c r="L975" s="4"/>
      <c r="M975" s="4"/>
      <c r="N975" s="4"/>
      <c r="O975" s="4"/>
      <c r="P975" s="4"/>
      <c r="Q975" s="4"/>
      <c r="R975" s="4"/>
    </row>
    <row r="976" spans="1:250" s="38" customFormat="1">
      <c r="A976" s="38" t="s">
        <v>2344</v>
      </c>
      <c r="B976" s="38" t="s">
        <v>2345</v>
      </c>
      <c r="C976" s="51" t="s">
        <v>14</v>
      </c>
      <c r="D976" s="38" t="s">
        <v>3723</v>
      </c>
      <c r="E976" s="38" t="s">
        <v>3724</v>
      </c>
      <c r="F976" s="38" t="s">
        <v>3725</v>
      </c>
      <c r="G976" s="38" t="s">
        <v>2963</v>
      </c>
      <c r="H976" s="38" t="s">
        <v>3726</v>
      </c>
      <c r="I976" s="4">
        <v>33750</v>
      </c>
      <c r="J976" s="4">
        <v>7500</v>
      </c>
      <c r="K976" s="99">
        <v>26250</v>
      </c>
      <c r="L976" s="4"/>
      <c r="M976" s="4"/>
      <c r="N976" s="4"/>
      <c r="O976" s="4"/>
      <c r="P976" s="4"/>
      <c r="Q976" s="4"/>
      <c r="R976" s="4"/>
    </row>
    <row r="977" spans="1:18" s="38" customFormat="1">
      <c r="A977" s="38" t="s">
        <v>2344</v>
      </c>
      <c r="B977" s="38" t="s">
        <v>2345</v>
      </c>
      <c r="C977" s="51" t="s">
        <v>3727</v>
      </c>
      <c r="D977" s="38" t="s">
        <v>3728</v>
      </c>
      <c r="E977" s="38" t="s">
        <v>3729</v>
      </c>
      <c r="F977" s="38" t="s">
        <v>3730</v>
      </c>
      <c r="G977" s="38" t="s">
        <v>310</v>
      </c>
      <c r="H977" s="38" t="s">
        <v>3731</v>
      </c>
      <c r="I977" s="4">
        <v>31250</v>
      </c>
      <c r="J977" s="4">
        <v>9375</v>
      </c>
      <c r="K977" s="99">
        <v>21875</v>
      </c>
      <c r="L977" s="4"/>
      <c r="M977" s="4"/>
      <c r="N977" s="4"/>
      <c r="O977" s="4"/>
      <c r="P977" s="4"/>
      <c r="Q977" s="4"/>
      <c r="R977" s="4"/>
    </row>
    <row r="978" spans="1:18" s="38" customFormat="1">
      <c r="A978" s="38" t="s">
        <v>2344</v>
      </c>
      <c r="B978" s="38" t="s">
        <v>2345</v>
      </c>
      <c r="C978" s="51" t="s">
        <v>12</v>
      </c>
      <c r="D978" s="38" t="s">
        <v>3732</v>
      </c>
      <c r="E978" s="38" t="s">
        <v>3733</v>
      </c>
      <c r="F978" s="38" t="s">
        <v>1389</v>
      </c>
      <c r="G978" s="38" t="s">
        <v>3345</v>
      </c>
      <c r="H978" s="38" t="s">
        <v>3734</v>
      </c>
      <c r="I978" s="4">
        <v>150000</v>
      </c>
      <c r="J978" s="4">
        <v>18750</v>
      </c>
      <c r="K978" s="99">
        <v>131250</v>
      </c>
      <c r="L978" s="4"/>
      <c r="M978" s="4"/>
      <c r="N978" s="4"/>
      <c r="O978" s="4"/>
      <c r="P978" s="4"/>
      <c r="Q978" s="4"/>
      <c r="R978" s="4"/>
    </row>
    <row r="979" spans="1:18" s="38" customFormat="1">
      <c r="A979" s="38" t="s">
        <v>2344</v>
      </c>
      <c r="B979" s="38" t="s">
        <v>2345</v>
      </c>
      <c r="C979" s="51" t="s">
        <v>12</v>
      </c>
      <c r="D979" s="38" t="s">
        <v>3735</v>
      </c>
      <c r="E979" s="38" t="s">
        <v>3736</v>
      </c>
      <c r="F979" s="38" t="s">
        <v>3553</v>
      </c>
      <c r="G979" s="38" t="s">
        <v>3554</v>
      </c>
      <c r="H979" s="38" t="s">
        <v>3737</v>
      </c>
      <c r="I979" s="4">
        <v>80000</v>
      </c>
      <c r="J979" s="4">
        <v>10000</v>
      </c>
      <c r="K979" s="99">
        <v>70000</v>
      </c>
      <c r="L979" s="4"/>
      <c r="M979" s="4"/>
      <c r="N979" s="4"/>
      <c r="O979" s="4"/>
      <c r="P979" s="4"/>
      <c r="Q979" s="4"/>
      <c r="R979" s="4"/>
    </row>
    <row r="980" spans="1:18" s="38" customFormat="1">
      <c r="A980" s="38" t="s">
        <v>2344</v>
      </c>
      <c r="B980" s="38" t="s">
        <v>2345</v>
      </c>
      <c r="C980" s="51" t="s">
        <v>1267</v>
      </c>
      <c r="D980" s="38" t="s">
        <v>3738</v>
      </c>
      <c r="E980" s="38" t="s">
        <v>3724</v>
      </c>
      <c r="F980" s="38" t="s">
        <v>3739</v>
      </c>
      <c r="G980" s="38" t="s">
        <v>119</v>
      </c>
      <c r="H980" s="38" t="s">
        <v>3726</v>
      </c>
      <c r="I980" s="4">
        <v>33750</v>
      </c>
      <c r="J980" s="4">
        <v>7500</v>
      </c>
      <c r="K980" s="99">
        <v>26250</v>
      </c>
      <c r="L980" s="4"/>
      <c r="M980" s="4"/>
      <c r="N980" s="4"/>
      <c r="O980" s="4"/>
      <c r="P980" s="4"/>
      <c r="Q980" s="4"/>
      <c r="R980" s="4"/>
    </row>
    <row r="981" spans="1:18" s="38" customFormat="1">
      <c r="A981" s="3" t="s">
        <v>2344</v>
      </c>
      <c r="B981" s="3" t="s">
        <v>2345</v>
      </c>
      <c r="C981" s="5" t="s">
        <v>2346</v>
      </c>
      <c r="D981" s="3" t="s">
        <v>2347</v>
      </c>
      <c r="E981" s="3" t="s">
        <v>2348</v>
      </c>
      <c r="F981" s="3" t="s">
        <v>1807</v>
      </c>
      <c r="G981" s="3" t="s">
        <v>2349</v>
      </c>
      <c r="H981" s="3" t="s">
        <v>2350</v>
      </c>
      <c r="I981" s="2">
        <v>112500</v>
      </c>
      <c r="J981" s="2">
        <v>22500</v>
      </c>
      <c r="K981" s="93">
        <v>90000</v>
      </c>
      <c r="L981" s="2"/>
      <c r="M981" s="2"/>
      <c r="N981" s="2"/>
      <c r="O981" s="2"/>
      <c r="P981" s="2"/>
      <c r="Q981" s="2"/>
      <c r="R981" s="2"/>
    </row>
    <row r="982" spans="1:18" s="38" customFormat="1">
      <c r="A982" s="3" t="s">
        <v>2344</v>
      </c>
      <c r="B982" s="3" t="s">
        <v>2345</v>
      </c>
      <c r="C982" s="5" t="s">
        <v>2346</v>
      </c>
      <c r="D982" s="3" t="s">
        <v>2351</v>
      </c>
      <c r="E982" s="3" t="s">
        <v>2352</v>
      </c>
      <c r="F982" s="3" t="s">
        <v>2254</v>
      </c>
      <c r="G982" s="3" t="s">
        <v>2349</v>
      </c>
      <c r="H982" s="3" t="s">
        <v>2350</v>
      </c>
      <c r="I982" s="2">
        <v>101558.22</v>
      </c>
      <c r="J982" s="2">
        <v>29311.64</v>
      </c>
      <c r="K982" s="93">
        <v>72246.58</v>
      </c>
      <c r="L982" s="2"/>
      <c r="M982" s="2"/>
      <c r="N982" s="2"/>
      <c r="O982" s="2"/>
      <c r="P982" s="2"/>
      <c r="Q982" s="2"/>
      <c r="R982" s="2"/>
    </row>
    <row r="983" spans="1:18" s="38" customFormat="1">
      <c r="A983" s="3" t="s">
        <v>2344</v>
      </c>
      <c r="B983" s="3" t="s">
        <v>2345</v>
      </c>
      <c r="C983" s="5" t="s">
        <v>13</v>
      </c>
      <c r="D983" s="3" t="s">
        <v>2353</v>
      </c>
      <c r="E983" s="3" t="s">
        <v>2352</v>
      </c>
      <c r="F983" s="3" t="s">
        <v>1807</v>
      </c>
      <c r="G983" s="3" t="s">
        <v>2349</v>
      </c>
      <c r="H983" s="3" t="s">
        <v>2350</v>
      </c>
      <c r="I983" s="2">
        <v>82294.52</v>
      </c>
      <c r="J983" s="2">
        <v>16458.900000000001</v>
      </c>
      <c r="K983" s="93">
        <v>65835.62</v>
      </c>
      <c r="L983" s="2"/>
      <c r="M983" s="2"/>
      <c r="N983" s="2"/>
      <c r="O983" s="2"/>
      <c r="P983" s="2"/>
      <c r="Q983" s="2"/>
      <c r="R983" s="2"/>
    </row>
    <row r="984" spans="1:18" s="38" customFormat="1">
      <c r="A984" s="3" t="s">
        <v>2344</v>
      </c>
      <c r="B984" s="3" t="s">
        <v>2345</v>
      </c>
      <c r="C984" s="5" t="s">
        <v>302</v>
      </c>
      <c r="D984" s="3" t="s">
        <v>2354</v>
      </c>
      <c r="E984" s="3" t="s">
        <v>2355</v>
      </c>
      <c r="F984" s="3" t="s">
        <v>2356</v>
      </c>
      <c r="G984" s="3" t="s">
        <v>309</v>
      </c>
      <c r="H984" s="3" t="s">
        <v>2357</v>
      </c>
      <c r="I984" s="2">
        <v>28903.31</v>
      </c>
      <c r="J984" s="2">
        <v>5780.6620000000012</v>
      </c>
      <c r="K984" s="93">
        <v>23122.648000000005</v>
      </c>
      <c r="L984" s="2"/>
      <c r="M984" s="2"/>
      <c r="N984" s="2"/>
      <c r="O984" s="2"/>
      <c r="P984" s="2"/>
      <c r="Q984" s="2"/>
      <c r="R984" s="2"/>
    </row>
    <row r="985" spans="1:18" s="38" customFormat="1">
      <c r="A985" s="3" t="s">
        <v>2344</v>
      </c>
      <c r="B985" s="3" t="s">
        <v>2345</v>
      </c>
      <c r="C985" s="5" t="s">
        <v>302</v>
      </c>
      <c r="D985" s="3" t="s">
        <v>2358</v>
      </c>
      <c r="E985" s="3" t="s">
        <v>2355</v>
      </c>
      <c r="F985" s="3" t="s">
        <v>149</v>
      </c>
      <c r="G985" s="3" t="s">
        <v>309</v>
      </c>
      <c r="H985" s="3" t="s">
        <v>2357</v>
      </c>
      <c r="I985" s="2">
        <v>29053.66</v>
      </c>
      <c r="J985" s="2">
        <v>5810.732</v>
      </c>
      <c r="K985" s="93">
        <v>23242.928</v>
      </c>
      <c r="L985" s="2"/>
      <c r="M985" s="2"/>
      <c r="N985" s="2"/>
      <c r="O985" s="2"/>
      <c r="P985" s="2"/>
      <c r="Q985" s="2"/>
      <c r="R985" s="2"/>
    </row>
    <row r="986" spans="1:18" s="38" customFormat="1">
      <c r="A986" s="3" t="s">
        <v>2344</v>
      </c>
      <c r="B986" s="3" t="s">
        <v>2345</v>
      </c>
      <c r="C986" s="5" t="s">
        <v>302</v>
      </c>
      <c r="D986" s="3" t="s">
        <v>2359</v>
      </c>
      <c r="E986" s="3" t="s">
        <v>2355</v>
      </c>
      <c r="F986" s="3" t="s">
        <v>149</v>
      </c>
      <c r="G986" s="3" t="s">
        <v>309</v>
      </c>
      <c r="H986" s="3" t="s">
        <v>2357</v>
      </c>
      <c r="I986" s="2">
        <v>29053.66</v>
      </c>
      <c r="J986" s="2">
        <v>5810.732</v>
      </c>
      <c r="K986" s="93">
        <v>23242.928</v>
      </c>
      <c r="L986" s="2"/>
      <c r="M986" s="2"/>
      <c r="N986" s="2"/>
      <c r="O986" s="2"/>
      <c r="P986" s="2"/>
      <c r="Q986" s="2"/>
      <c r="R986" s="2"/>
    </row>
    <row r="987" spans="1:18" s="38" customFormat="1">
      <c r="A987" s="3" t="s">
        <v>2344</v>
      </c>
      <c r="B987" s="3" t="s">
        <v>2345</v>
      </c>
      <c r="C987" s="5" t="s">
        <v>302</v>
      </c>
      <c r="D987" s="3" t="s">
        <v>2360</v>
      </c>
      <c r="E987" s="3" t="s">
        <v>2355</v>
      </c>
      <c r="F987" s="3" t="s">
        <v>149</v>
      </c>
      <c r="G987" s="3" t="s">
        <v>309</v>
      </c>
      <c r="H987" s="3" t="s">
        <v>2357</v>
      </c>
      <c r="I987" s="2">
        <v>29053.66</v>
      </c>
      <c r="J987" s="2">
        <v>5810.732</v>
      </c>
      <c r="K987" s="93">
        <v>23242.928</v>
      </c>
      <c r="L987" s="2"/>
      <c r="M987" s="2"/>
      <c r="N987" s="2"/>
      <c r="O987" s="2"/>
      <c r="P987" s="2"/>
      <c r="Q987" s="2"/>
      <c r="R987" s="2"/>
    </row>
    <row r="988" spans="1:18" s="38" customFormat="1">
      <c r="A988" s="3" t="s">
        <v>2344</v>
      </c>
      <c r="B988" s="3" t="s">
        <v>2345</v>
      </c>
      <c r="C988" s="5" t="s">
        <v>302</v>
      </c>
      <c r="D988" s="3" t="s">
        <v>2361</v>
      </c>
      <c r="E988" s="3" t="s">
        <v>2355</v>
      </c>
      <c r="F988" s="3" t="s">
        <v>181</v>
      </c>
      <c r="G988" s="3" t="s">
        <v>309</v>
      </c>
      <c r="H988" s="3" t="s">
        <v>2357</v>
      </c>
      <c r="I988" s="2">
        <v>5265.02</v>
      </c>
      <c r="J988" s="2">
        <v>1053.0039999999999</v>
      </c>
      <c r="K988" s="93">
        <v>4212.0159999999996</v>
      </c>
      <c r="L988" s="2"/>
      <c r="M988" s="2"/>
      <c r="N988" s="2"/>
      <c r="O988" s="2"/>
      <c r="P988" s="2"/>
      <c r="Q988" s="2"/>
      <c r="R988" s="2"/>
    </row>
    <row r="989" spans="1:18" s="38" customFormat="1">
      <c r="A989" s="3" t="s">
        <v>2344</v>
      </c>
      <c r="B989" s="3" t="s">
        <v>2345</v>
      </c>
      <c r="C989" s="5" t="s">
        <v>302</v>
      </c>
      <c r="D989" s="3" t="s">
        <v>2362</v>
      </c>
      <c r="E989" s="3" t="s">
        <v>2355</v>
      </c>
      <c r="F989" s="3" t="s">
        <v>2363</v>
      </c>
      <c r="G989" s="3" t="s">
        <v>309</v>
      </c>
      <c r="H989" s="3" t="s">
        <v>2357</v>
      </c>
      <c r="I989" s="2">
        <v>1305.77</v>
      </c>
      <c r="J989" s="2">
        <v>261.154</v>
      </c>
      <c r="K989" s="93">
        <v>1044.616</v>
      </c>
      <c r="L989" s="2"/>
      <c r="M989" s="2"/>
      <c r="N989" s="2"/>
      <c r="O989" s="2"/>
      <c r="P989" s="2"/>
      <c r="Q989" s="2"/>
      <c r="R989" s="2"/>
    </row>
    <row r="990" spans="1:18" s="38" customFormat="1">
      <c r="A990" s="3" t="s">
        <v>2344</v>
      </c>
      <c r="B990" s="3" t="s">
        <v>2345</v>
      </c>
      <c r="C990" s="5" t="s">
        <v>302</v>
      </c>
      <c r="D990" s="3" t="s">
        <v>2364</v>
      </c>
      <c r="E990" s="3" t="s">
        <v>2355</v>
      </c>
      <c r="F990" s="3" t="s">
        <v>2363</v>
      </c>
      <c r="G990" s="3" t="s">
        <v>309</v>
      </c>
      <c r="H990" s="3" t="s">
        <v>2357</v>
      </c>
      <c r="I990" s="2">
        <v>5257.93</v>
      </c>
      <c r="J990" s="2">
        <v>1051.586</v>
      </c>
      <c r="K990" s="93">
        <v>4206.3440000000001</v>
      </c>
      <c r="L990" s="2"/>
      <c r="M990" s="2"/>
      <c r="N990" s="2"/>
      <c r="O990" s="2"/>
      <c r="P990" s="2"/>
      <c r="Q990" s="2"/>
      <c r="R990" s="2"/>
    </row>
    <row r="991" spans="1:18" s="38" customFormat="1">
      <c r="A991" s="3" t="s">
        <v>2344</v>
      </c>
      <c r="B991" s="3" t="s">
        <v>2345</v>
      </c>
      <c r="C991" s="5" t="s">
        <v>302</v>
      </c>
      <c r="D991" s="3" t="s">
        <v>2365</v>
      </c>
      <c r="E991" s="3" t="s">
        <v>2355</v>
      </c>
      <c r="F991" s="3" t="s">
        <v>2363</v>
      </c>
      <c r="G991" s="3" t="s">
        <v>309</v>
      </c>
      <c r="H991" s="3" t="s">
        <v>2357</v>
      </c>
      <c r="I991" s="2">
        <v>4867.49</v>
      </c>
      <c r="J991" s="2">
        <v>973.49800000000005</v>
      </c>
      <c r="K991" s="93">
        <v>3893.9920000000002</v>
      </c>
      <c r="L991" s="2"/>
      <c r="M991" s="2"/>
      <c r="N991" s="2"/>
      <c r="O991" s="2"/>
      <c r="P991" s="2"/>
      <c r="Q991" s="2"/>
      <c r="R991" s="2"/>
    </row>
    <row r="992" spans="1:18" s="38" customFormat="1">
      <c r="A992" s="3" t="s">
        <v>2344</v>
      </c>
      <c r="B992" s="3" t="s">
        <v>2345</v>
      </c>
      <c r="C992" s="5" t="s">
        <v>9</v>
      </c>
      <c r="D992" s="3" t="s">
        <v>2366</v>
      </c>
      <c r="E992" s="3" t="s">
        <v>2355</v>
      </c>
      <c r="F992" s="3" t="s">
        <v>2154</v>
      </c>
      <c r="G992" s="3" t="s">
        <v>309</v>
      </c>
      <c r="H992" s="3" t="s">
        <v>2357</v>
      </c>
      <c r="I992" s="2">
        <v>39362.730000000003</v>
      </c>
      <c r="J992" s="2">
        <v>7872.5460000000003</v>
      </c>
      <c r="K992" s="93">
        <v>31490.184000000001</v>
      </c>
      <c r="L992" s="2"/>
      <c r="M992" s="2"/>
      <c r="N992" s="2"/>
      <c r="O992" s="2"/>
      <c r="P992" s="2"/>
      <c r="Q992" s="2"/>
      <c r="R992" s="2"/>
    </row>
    <row r="993" spans="1:245" s="38" customFormat="1">
      <c r="A993" s="33" t="s">
        <v>666</v>
      </c>
      <c r="B993" s="38" t="s">
        <v>4007</v>
      </c>
      <c r="C993" s="33" t="s">
        <v>14</v>
      </c>
      <c r="D993" s="34" t="s">
        <v>667</v>
      </c>
      <c r="E993" s="34" t="s">
        <v>624</v>
      </c>
      <c r="F993" s="33" t="s">
        <v>625</v>
      </c>
      <c r="G993" s="34" t="s">
        <v>626</v>
      </c>
      <c r="H993" s="34" t="s">
        <v>627</v>
      </c>
      <c r="I993" s="35">
        <v>150000</v>
      </c>
      <c r="J993" s="35">
        <v>18750</v>
      </c>
      <c r="K993" s="92">
        <v>131250</v>
      </c>
      <c r="L993" s="35"/>
      <c r="M993" s="36"/>
      <c r="N993" s="36"/>
      <c r="O993" s="36"/>
      <c r="P993" s="36"/>
      <c r="R993" s="36"/>
    </row>
    <row r="994" spans="1:245" s="38" customFormat="1">
      <c r="A994" s="3" t="s">
        <v>1083</v>
      </c>
      <c r="B994" s="3" t="s">
        <v>1084</v>
      </c>
      <c r="C994" s="87">
        <v>40704</v>
      </c>
      <c r="D994" s="3" t="s">
        <v>1090</v>
      </c>
      <c r="E994" s="3" t="s">
        <v>1088</v>
      </c>
      <c r="F994" s="3" t="s">
        <v>277</v>
      </c>
      <c r="G994" s="3" t="s">
        <v>327</v>
      </c>
      <c r="H994" s="3" t="s">
        <v>1089</v>
      </c>
      <c r="I994" s="2">
        <v>24464.571428571428</v>
      </c>
      <c r="J994" s="2">
        <v>3058.0714285714275</v>
      </c>
      <c r="K994" s="93">
        <v>21406.5</v>
      </c>
      <c r="L994" s="2"/>
      <c r="M994" s="13"/>
      <c r="N994" s="78"/>
      <c r="O994" s="13"/>
      <c r="P994" s="78"/>
      <c r="Q994" s="13"/>
      <c r="R994" s="13"/>
    </row>
    <row r="995" spans="1:245" s="38" customFormat="1">
      <c r="A995" s="11" t="s">
        <v>1083</v>
      </c>
      <c r="B995" s="11" t="s">
        <v>1084</v>
      </c>
      <c r="C995" s="16" t="s">
        <v>9</v>
      </c>
      <c r="D995" s="12" t="s">
        <v>1085</v>
      </c>
      <c r="E995" s="12" t="s">
        <v>1086</v>
      </c>
      <c r="F995" s="12" t="s">
        <v>313</v>
      </c>
      <c r="G995" s="12" t="s">
        <v>308</v>
      </c>
      <c r="H995" s="12" t="s">
        <v>1087</v>
      </c>
      <c r="I995" s="13">
        <v>93080.475000000006</v>
      </c>
      <c r="J995" s="13">
        <v>18616.095000000001</v>
      </c>
      <c r="K995" s="95">
        <v>74464.38</v>
      </c>
      <c r="L995" s="13"/>
      <c r="M995" s="13"/>
      <c r="N995" s="13"/>
      <c r="O995" s="13"/>
      <c r="P995" s="13"/>
      <c r="Q995" s="13"/>
      <c r="R995" s="13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  <c r="BG995" s="52"/>
      <c r="BH995" s="52"/>
      <c r="BI995" s="52"/>
      <c r="BJ995" s="52"/>
      <c r="BK995" s="52"/>
      <c r="BL995" s="52"/>
      <c r="BM995" s="52"/>
      <c r="BN995" s="52"/>
      <c r="BO995" s="52"/>
      <c r="BP995" s="52"/>
      <c r="BQ995" s="52"/>
      <c r="BR995" s="52"/>
      <c r="BS995" s="52"/>
      <c r="BT995" s="52"/>
      <c r="BU995" s="52"/>
      <c r="BV995" s="52"/>
      <c r="BW995" s="52"/>
      <c r="BX995" s="52"/>
      <c r="BY995" s="52"/>
      <c r="BZ995" s="52"/>
      <c r="CA995" s="52"/>
      <c r="CB995" s="52"/>
      <c r="CC995" s="52"/>
      <c r="CD995" s="52"/>
      <c r="CE995" s="52"/>
      <c r="CF995" s="52"/>
      <c r="CG995" s="52"/>
      <c r="CH995" s="52"/>
      <c r="CI995" s="52"/>
      <c r="CJ995" s="52"/>
      <c r="CK995" s="52"/>
      <c r="CL995" s="52"/>
      <c r="CM995" s="52"/>
      <c r="CN995" s="52"/>
      <c r="CO995" s="52"/>
      <c r="CP995" s="52"/>
      <c r="CQ995" s="52"/>
      <c r="CR995" s="52"/>
      <c r="CS995" s="52"/>
      <c r="CT995" s="52"/>
      <c r="CU995" s="52"/>
      <c r="CV995" s="52"/>
      <c r="CW995" s="52"/>
      <c r="CX995" s="52"/>
      <c r="CY995" s="52"/>
      <c r="CZ995" s="52"/>
      <c r="DA995" s="52"/>
      <c r="DB995" s="52"/>
      <c r="DC995" s="52"/>
      <c r="DD995" s="52"/>
      <c r="DE995" s="52"/>
      <c r="DF995" s="52"/>
      <c r="DG995" s="52"/>
      <c r="DH995" s="52"/>
      <c r="DI995" s="52"/>
      <c r="DJ995" s="52"/>
      <c r="DK995" s="52"/>
      <c r="DL995" s="52"/>
      <c r="DM995" s="52"/>
      <c r="DN995" s="52"/>
      <c r="DO995" s="52"/>
      <c r="DP995" s="52"/>
      <c r="DQ995" s="52"/>
      <c r="DR995" s="52"/>
      <c r="DS995" s="52"/>
      <c r="DT995" s="52"/>
      <c r="DU995" s="52"/>
      <c r="DV995" s="52"/>
      <c r="DW995" s="52"/>
      <c r="DX995" s="52"/>
      <c r="DY995" s="52"/>
      <c r="DZ995" s="52"/>
      <c r="EA995" s="52"/>
      <c r="EB995" s="52"/>
      <c r="EC995" s="52"/>
      <c r="ED995" s="52"/>
      <c r="EE995" s="52"/>
      <c r="EF995" s="52"/>
      <c r="EG995" s="52"/>
      <c r="EH995" s="52"/>
      <c r="EI995" s="52"/>
      <c r="EJ995" s="52"/>
      <c r="EK995" s="52"/>
      <c r="EL995" s="52"/>
      <c r="EM995" s="52"/>
      <c r="EN995" s="52"/>
      <c r="EO995" s="52"/>
      <c r="EP995" s="52"/>
      <c r="EQ995" s="52"/>
      <c r="ER995" s="52"/>
      <c r="ES995" s="52"/>
      <c r="ET995" s="52"/>
      <c r="EU995" s="52"/>
      <c r="EV995" s="52"/>
      <c r="EW995" s="52"/>
      <c r="EX995" s="52"/>
      <c r="EY995" s="52"/>
      <c r="EZ995" s="52"/>
      <c r="FA995" s="52"/>
      <c r="FB995" s="52"/>
      <c r="FC995" s="52"/>
      <c r="FD995" s="52"/>
      <c r="FE995" s="52"/>
      <c r="FF995" s="52"/>
      <c r="FG995" s="52"/>
      <c r="FH995" s="52"/>
      <c r="FI995" s="52"/>
      <c r="FJ995" s="52"/>
      <c r="FK995" s="52"/>
      <c r="FL995" s="52"/>
      <c r="FM995" s="52"/>
      <c r="FN995" s="52"/>
      <c r="FO995" s="52"/>
      <c r="FP995" s="52"/>
      <c r="FQ995" s="52"/>
      <c r="FR995" s="52"/>
      <c r="FS995" s="52"/>
      <c r="FT995" s="52"/>
      <c r="FU995" s="52"/>
      <c r="FV995" s="52"/>
      <c r="FW995" s="52"/>
      <c r="FX995" s="52"/>
      <c r="FY995" s="52"/>
      <c r="FZ995" s="52"/>
      <c r="GA995" s="52"/>
      <c r="GB995" s="52"/>
      <c r="GC995" s="52"/>
      <c r="GD995" s="52"/>
      <c r="GE995" s="52"/>
      <c r="GF995" s="52"/>
      <c r="GG995" s="52"/>
      <c r="GH995" s="52"/>
      <c r="GI995" s="52"/>
      <c r="GJ995" s="52"/>
      <c r="GK995" s="52"/>
      <c r="GL995" s="52"/>
      <c r="GM995" s="52"/>
      <c r="GN995" s="52"/>
      <c r="GO995" s="52"/>
      <c r="GP995" s="52"/>
      <c r="GQ995" s="52"/>
      <c r="GR995" s="52"/>
      <c r="GS995" s="52"/>
      <c r="GT995" s="52"/>
      <c r="GU995" s="52"/>
      <c r="GV995" s="52"/>
      <c r="GW995" s="52"/>
      <c r="GX995" s="52"/>
      <c r="GY995" s="52"/>
      <c r="GZ995" s="52"/>
      <c r="HA995" s="52"/>
      <c r="HB995" s="52"/>
      <c r="HC995" s="52"/>
      <c r="HD995" s="52"/>
      <c r="HE995" s="52"/>
      <c r="HF995" s="52"/>
      <c r="HG995" s="52"/>
      <c r="HH995" s="52"/>
      <c r="HI995" s="52"/>
      <c r="HJ995" s="52"/>
      <c r="HK995" s="52"/>
      <c r="HL995" s="52"/>
      <c r="HM995" s="52"/>
      <c r="HN995" s="52"/>
      <c r="HO995" s="52"/>
      <c r="HP995" s="52"/>
      <c r="HQ995" s="52"/>
      <c r="HR995" s="52"/>
      <c r="HS995" s="52"/>
      <c r="HT995" s="52"/>
      <c r="HU995" s="52"/>
      <c r="HV995" s="52"/>
      <c r="HW995" s="52"/>
      <c r="HX995" s="52"/>
      <c r="HY995" s="52"/>
      <c r="HZ995" s="52"/>
      <c r="IA995" s="52"/>
      <c r="IB995" s="52"/>
      <c r="IC995" s="52"/>
      <c r="ID995" s="52"/>
      <c r="IE995" s="52"/>
      <c r="IF995" s="52"/>
      <c r="IG995" s="52"/>
      <c r="IH995" s="52"/>
      <c r="II995" s="52"/>
      <c r="IJ995" s="52"/>
      <c r="IK995" s="52"/>
    </row>
    <row r="996" spans="1:245" s="38" customFormat="1">
      <c r="A996" s="33" t="s">
        <v>131</v>
      </c>
      <c r="B996" s="38" t="s">
        <v>132</v>
      </c>
      <c r="C996" s="33" t="s">
        <v>23</v>
      </c>
      <c r="D996" s="34" t="s">
        <v>668</v>
      </c>
      <c r="E996" s="34" t="s">
        <v>669</v>
      </c>
      <c r="F996" s="33" t="s">
        <v>670</v>
      </c>
      <c r="G996" s="34" t="s">
        <v>114</v>
      </c>
      <c r="H996" s="34" t="s">
        <v>671</v>
      </c>
      <c r="I996" s="35">
        <v>117843.6</v>
      </c>
      <c r="J996" s="35">
        <v>23568.720000000001</v>
      </c>
      <c r="K996" s="92">
        <v>94274.880000000005</v>
      </c>
      <c r="M996" s="36"/>
      <c r="N996" s="36"/>
      <c r="O996" s="36"/>
      <c r="P996" s="36"/>
      <c r="R996" s="36"/>
    </row>
    <row r="997" spans="1:245" s="38" customFormat="1">
      <c r="A997" s="38" t="s">
        <v>131</v>
      </c>
      <c r="B997" s="38" t="s">
        <v>132</v>
      </c>
      <c r="C997" s="51" t="s">
        <v>413</v>
      </c>
      <c r="D997" s="38" t="s">
        <v>3740</v>
      </c>
      <c r="E997" s="38" t="s">
        <v>3741</v>
      </c>
      <c r="F997" s="38">
        <v>39863</v>
      </c>
      <c r="G997" s="38" t="s">
        <v>83</v>
      </c>
      <c r="H997" s="38" t="s">
        <v>3742</v>
      </c>
      <c r="I997" s="4">
        <v>5000</v>
      </c>
      <c r="J997" s="4">
        <v>3750</v>
      </c>
      <c r="K997" s="99">
        <v>1250</v>
      </c>
      <c r="L997" s="4"/>
      <c r="M997" s="4"/>
      <c r="N997" s="4"/>
      <c r="O997" s="4"/>
      <c r="P997" s="4"/>
      <c r="Q997" s="4"/>
      <c r="R997" s="4"/>
    </row>
    <row r="998" spans="1:245" s="38" customFormat="1">
      <c r="A998" s="38" t="s">
        <v>131</v>
      </c>
      <c r="B998" s="38" t="s">
        <v>132</v>
      </c>
      <c r="C998" s="51" t="s">
        <v>12</v>
      </c>
      <c r="D998" s="38" t="s">
        <v>3743</v>
      </c>
      <c r="E998" s="38" t="s">
        <v>3741</v>
      </c>
      <c r="F998" s="38" t="s">
        <v>1389</v>
      </c>
      <c r="G998" s="38" t="s">
        <v>3345</v>
      </c>
      <c r="H998" s="38" t="s">
        <v>3742</v>
      </c>
      <c r="I998" s="4">
        <v>30000</v>
      </c>
      <c r="J998" s="4">
        <v>3750</v>
      </c>
      <c r="K998" s="99">
        <v>26250</v>
      </c>
      <c r="L998" s="4"/>
      <c r="M998" s="4"/>
      <c r="N998" s="4"/>
      <c r="O998" s="4"/>
      <c r="P998" s="4"/>
      <c r="Q998" s="4"/>
      <c r="R998" s="4"/>
    </row>
    <row r="999" spans="1:245" s="38" customFormat="1">
      <c r="A999" s="3" t="s">
        <v>131</v>
      </c>
      <c r="B999" s="3" t="s">
        <v>132</v>
      </c>
      <c r="C999" s="5" t="s">
        <v>2367</v>
      </c>
      <c r="D999" s="3" t="s">
        <v>2368</v>
      </c>
      <c r="E999" s="3" t="s">
        <v>2369</v>
      </c>
      <c r="F999" s="3" t="s">
        <v>2370</v>
      </c>
      <c r="G999" s="3" t="s">
        <v>2371</v>
      </c>
      <c r="H999" s="3" t="s">
        <v>2372</v>
      </c>
      <c r="I999" s="2">
        <v>144953.37</v>
      </c>
      <c r="J999" s="2">
        <v>39384.519999999997</v>
      </c>
      <c r="K999" s="93">
        <v>105568.85</v>
      </c>
      <c r="L999" s="2"/>
      <c r="M999" s="2"/>
      <c r="N999" s="2"/>
      <c r="O999" s="2"/>
      <c r="P999" s="2"/>
      <c r="Q999" s="2"/>
      <c r="R999" s="2"/>
    </row>
    <row r="1000" spans="1:245" s="38" customFormat="1">
      <c r="A1000" s="3" t="s">
        <v>131</v>
      </c>
      <c r="B1000" s="3" t="s">
        <v>132</v>
      </c>
      <c r="C1000" s="5" t="s">
        <v>14</v>
      </c>
      <c r="D1000" s="3" t="s">
        <v>2373</v>
      </c>
      <c r="E1000" s="3" t="s">
        <v>2374</v>
      </c>
      <c r="F1000" s="3" t="s">
        <v>2375</v>
      </c>
      <c r="G1000" s="3" t="s">
        <v>1292</v>
      </c>
      <c r="H1000" s="3" t="s">
        <v>2376</v>
      </c>
      <c r="I1000" s="2">
        <v>100000</v>
      </c>
      <c r="J1000" s="2">
        <v>12500</v>
      </c>
      <c r="K1000" s="93">
        <v>87500</v>
      </c>
      <c r="L1000" s="2"/>
      <c r="M1000" s="2"/>
      <c r="N1000" s="2"/>
      <c r="O1000" s="2"/>
      <c r="P1000" s="2"/>
      <c r="Q1000" s="2"/>
      <c r="R1000" s="2"/>
    </row>
    <row r="1001" spans="1:245" s="38" customFormat="1">
      <c r="A1001" s="38" t="s">
        <v>2919</v>
      </c>
      <c r="B1001" s="38" t="s">
        <v>2920</v>
      </c>
      <c r="C1001" s="51" t="s">
        <v>14</v>
      </c>
      <c r="D1001" s="38" t="s">
        <v>2921</v>
      </c>
      <c r="E1001" s="38" t="s">
        <v>2922</v>
      </c>
      <c r="F1001" s="38" t="s">
        <v>2892</v>
      </c>
      <c r="G1001" s="38" t="s">
        <v>2893</v>
      </c>
      <c r="H1001" s="38" t="s">
        <v>2923</v>
      </c>
      <c r="I1001" s="4">
        <v>163919.76</v>
      </c>
      <c r="J1001" s="4">
        <v>32783.952000000005</v>
      </c>
      <c r="K1001" s="99">
        <v>131135.80800000002</v>
      </c>
      <c r="L1001" s="4"/>
      <c r="M1001" s="4"/>
      <c r="N1001" s="4"/>
      <c r="O1001" s="4"/>
      <c r="P1001" s="4"/>
      <c r="Q1001" s="4"/>
      <c r="R1001" s="4"/>
    </row>
    <row r="1002" spans="1:245" s="38" customFormat="1">
      <c r="A1002" s="38" t="s">
        <v>2377</v>
      </c>
      <c r="B1002" s="38" t="s">
        <v>2378</v>
      </c>
      <c r="C1002" s="51" t="s">
        <v>13</v>
      </c>
      <c r="D1002" s="38" t="s">
        <v>3744</v>
      </c>
      <c r="E1002" s="38" t="s">
        <v>3745</v>
      </c>
      <c r="F1002" s="38" t="s">
        <v>3746</v>
      </c>
      <c r="G1002" s="38" t="s">
        <v>3747</v>
      </c>
      <c r="H1002" s="38" t="s">
        <v>3748</v>
      </c>
      <c r="I1002" s="4">
        <v>101250</v>
      </c>
      <c r="J1002" s="4">
        <v>20250</v>
      </c>
      <c r="K1002" s="99">
        <v>81000</v>
      </c>
      <c r="L1002" s="4"/>
      <c r="M1002" s="4"/>
      <c r="N1002" s="4"/>
      <c r="O1002" s="4"/>
      <c r="P1002" s="4"/>
      <c r="Q1002" s="4"/>
      <c r="R1002" s="4"/>
    </row>
    <row r="1003" spans="1:245" s="38" customFormat="1">
      <c r="A1003" s="3" t="s">
        <v>2377</v>
      </c>
      <c r="B1003" s="3" t="s">
        <v>2378</v>
      </c>
      <c r="C1003" s="5" t="s">
        <v>13</v>
      </c>
      <c r="D1003" s="3" t="s">
        <v>2379</v>
      </c>
      <c r="E1003" s="3" t="s">
        <v>2380</v>
      </c>
      <c r="F1003" s="3" t="s">
        <v>2381</v>
      </c>
      <c r="G1003" s="3" t="s">
        <v>2382</v>
      </c>
      <c r="H1003" s="3" t="s">
        <v>2383</v>
      </c>
      <c r="I1003" s="2">
        <v>200000</v>
      </c>
      <c r="J1003" s="2">
        <v>25000</v>
      </c>
      <c r="K1003" s="93">
        <v>175000</v>
      </c>
      <c r="L1003" s="2"/>
      <c r="M1003" s="2"/>
      <c r="N1003" s="2"/>
      <c r="O1003" s="2"/>
      <c r="P1003" s="2"/>
      <c r="Q1003" s="2"/>
      <c r="R1003" s="2"/>
    </row>
    <row r="1004" spans="1:245" s="38" customFormat="1">
      <c r="A1004" s="3" t="s">
        <v>2377</v>
      </c>
      <c r="B1004" s="3" t="s">
        <v>2378</v>
      </c>
      <c r="C1004" s="5" t="s">
        <v>210</v>
      </c>
      <c r="D1004" s="3" t="s">
        <v>2384</v>
      </c>
      <c r="E1004" s="3" t="s">
        <v>2385</v>
      </c>
      <c r="F1004" s="3" t="s">
        <v>1345</v>
      </c>
      <c r="G1004" s="3" t="s">
        <v>2386</v>
      </c>
      <c r="H1004" s="3" t="s">
        <v>2387</v>
      </c>
      <c r="I1004" s="2">
        <v>5000</v>
      </c>
      <c r="J1004" s="2">
        <v>625</v>
      </c>
      <c r="K1004" s="93">
        <v>4375</v>
      </c>
      <c r="L1004" s="2"/>
      <c r="M1004" s="2"/>
      <c r="N1004" s="2"/>
      <c r="O1004" s="2"/>
      <c r="P1004" s="2"/>
      <c r="Q1004" s="2"/>
      <c r="R1004" s="2"/>
    </row>
    <row r="1005" spans="1:245" s="38" customFormat="1">
      <c r="A1005" s="3" t="s">
        <v>2388</v>
      </c>
      <c r="B1005" s="3" t="s">
        <v>2389</v>
      </c>
      <c r="C1005" s="5" t="s">
        <v>2390</v>
      </c>
      <c r="D1005" s="3" t="s">
        <v>2391</v>
      </c>
      <c r="E1005" s="3" t="s">
        <v>2392</v>
      </c>
      <c r="F1005" s="3" t="s">
        <v>153</v>
      </c>
      <c r="G1005" s="3" t="s">
        <v>2393</v>
      </c>
      <c r="H1005" s="3" t="s">
        <v>2394</v>
      </c>
      <c r="I1005" s="2">
        <v>129082.14</v>
      </c>
      <c r="J1005" s="2">
        <v>25816.428</v>
      </c>
      <c r="K1005" s="93">
        <v>103265.712</v>
      </c>
      <c r="L1005" s="2"/>
      <c r="M1005" s="2"/>
      <c r="N1005" s="2"/>
      <c r="O1005" s="2"/>
      <c r="P1005" s="2"/>
      <c r="Q1005" s="2"/>
      <c r="R1005" s="2"/>
    </row>
    <row r="1006" spans="1:245" s="38" customFormat="1">
      <c r="A1006" s="12" t="s">
        <v>1147</v>
      </c>
      <c r="B1006" s="12" t="s">
        <v>265</v>
      </c>
      <c r="C1006" s="16" t="s">
        <v>321</v>
      </c>
      <c r="D1006" s="12" t="s">
        <v>1156</v>
      </c>
      <c r="E1006" s="12" t="s">
        <v>1157</v>
      </c>
      <c r="F1006" s="12" t="s">
        <v>1158</v>
      </c>
      <c r="G1006" s="12" t="s">
        <v>1159</v>
      </c>
      <c r="H1006" s="12" t="s">
        <v>1160</v>
      </c>
      <c r="I1006" s="13">
        <v>2110221.56</v>
      </c>
      <c r="J1006" s="13">
        <v>0</v>
      </c>
      <c r="K1006" s="95">
        <v>2110221.56</v>
      </c>
      <c r="L1006" s="13"/>
      <c r="M1006" s="13"/>
      <c r="N1006" s="13"/>
      <c r="O1006" s="13"/>
      <c r="P1006" s="13"/>
      <c r="Q1006" s="13"/>
      <c r="R1006" s="13"/>
    </row>
    <row r="1007" spans="1:245" s="38" customFormat="1">
      <c r="A1007" s="12" t="s">
        <v>1147</v>
      </c>
      <c r="B1007" s="12" t="s">
        <v>265</v>
      </c>
      <c r="C1007" s="16" t="s">
        <v>321</v>
      </c>
      <c r="D1007" s="12" t="s">
        <v>1161</v>
      </c>
      <c r="E1007" s="12" t="s">
        <v>1162</v>
      </c>
      <c r="F1007" s="12" t="s">
        <v>1158</v>
      </c>
      <c r="G1007" s="12" t="s">
        <v>1159</v>
      </c>
      <c r="H1007" s="12" t="s">
        <v>1160</v>
      </c>
      <c r="I1007" s="13">
        <v>225000</v>
      </c>
      <c r="J1007" s="13">
        <v>0</v>
      </c>
      <c r="K1007" s="95">
        <v>225000</v>
      </c>
      <c r="L1007" s="13"/>
      <c r="M1007" s="13"/>
      <c r="N1007" s="13"/>
      <c r="O1007" s="13"/>
      <c r="P1007" s="13"/>
      <c r="Q1007" s="13"/>
      <c r="R1007" s="13"/>
    </row>
    <row r="1008" spans="1:245" s="38" customFormat="1">
      <c r="A1008" s="12" t="s">
        <v>1147</v>
      </c>
      <c r="B1008" s="12" t="s">
        <v>265</v>
      </c>
      <c r="C1008" s="16" t="s">
        <v>306</v>
      </c>
      <c r="D1008" s="12" t="s">
        <v>1163</v>
      </c>
      <c r="E1008" s="12" t="s">
        <v>1164</v>
      </c>
      <c r="F1008" s="12" t="s">
        <v>398</v>
      </c>
      <c r="G1008" s="12" t="s">
        <v>33</v>
      </c>
      <c r="H1008" s="12" t="s">
        <v>1165</v>
      </c>
      <c r="I1008" s="13">
        <v>2500</v>
      </c>
      <c r="J1008" s="13">
        <v>0</v>
      </c>
      <c r="K1008" s="95">
        <v>2500</v>
      </c>
      <c r="L1008" s="13"/>
      <c r="M1008" s="13"/>
      <c r="N1008" s="13"/>
      <c r="O1008" s="13"/>
      <c r="P1008" s="13"/>
      <c r="Q1008" s="13"/>
      <c r="R1008" s="13"/>
    </row>
    <row r="1009" spans="1:258" s="52" customFormat="1">
      <c r="A1009" s="12" t="s">
        <v>1147</v>
      </c>
      <c r="B1009" s="12" t="s">
        <v>265</v>
      </c>
      <c r="C1009" s="22" t="s">
        <v>16</v>
      </c>
      <c r="D1009" s="11" t="s">
        <v>1148</v>
      </c>
      <c r="E1009" s="11" t="s">
        <v>1149</v>
      </c>
      <c r="F1009" s="11" t="s">
        <v>406</v>
      </c>
      <c r="G1009" s="11" t="s">
        <v>420</v>
      </c>
      <c r="H1009" s="11" t="s">
        <v>1150</v>
      </c>
      <c r="I1009" s="13">
        <v>7671.87</v>
      </c>
      <c r="J1009" s="9">
        <v>0</v>
      </c>
      <c r="K1009" s="95">
        <v>7671.87</v>
      </c>
      <c r="L1009" s="13"/>
      <c r="M1009" s="13"/>
      <c r="N1009" s="13"/>
      <c r="O1009" s="13"/>
      <c r="P1009" s="13"/>
      <c r="Q1009" s="13"/>
      <c r="R1009" s="13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8"/>
      <c r="AP1009" s="38"/>
      <c r="AQ1009" s="38"/>
      <c r="AR1009" s="38"/>
      <c r="AS1009" s="38"/>
      <c r="AT1009" s="38"/>
      <c r="AU1009" s="38"/>
      <c r="AV1009" s="38"/>
      <c r="AW1009" s="38"/>
      <c r="AX1009" s="38"/>
      <c r="AY1009" s="38"/>
      <c r="AZ1009" s="38"/>
      <c r="BA1009" s="38"/>
      <c r="BB1009" s="38"/>
      <c r="BC1009" s="38"/>
      <c r="BD1009" s="38"/>
      <c r="BE1009" s="38"/>
      <c r="BF1009" s="38"/>
      <c r="BG1009" s="38"/>
      <c r="BH1009" s="38"/>
      <c r="BI1009" s="38"/>
      <c r="BJ1009" s="38"/>
      <c r="BK1009" s="38"/>
      <c r="BL1009" s="38"/>
      <c r="BM1009" s="38"/>
      <c r="BN1009" s="38"/>
      <c r="BO1009" s="38"/>
      <c r="BP1009" s="38"/>
      <c r="BQ1009" s="38"/>
      <c r="BR1009" s="38"/>
      <c r="BS1009" s="38"/>
      <c r="BT1009" s="38"/>
      <c r="BU1009" s="38"/>
      <c r="BV1009" s="38"/>
      <c r="BW1009" s="38"/>
      <c r="BX1009" s="38"/>
      <c r="BY1009" s="38"/>
      <c r="BZ1009" s="38"/>
      <c r="CA1009" s="38"/>
      <c r="CB1009" s="38"/>
      <c r="CC1009" s="38"/>
      <c r="CD1009" s="38"/>
      <c r="CE1009" s="38"/>
      <c r="CF1009" s="38"/>
      <c r="CG1009" s="38"/>
      <c r="CH1009" s="38"/>
      <c r="CI1009" s="38"/>
      <c r="CJ1009" s="38"/>
      <c r="CK1009" s="38"/>
      <c r="CL1009" s="38"/>
      <c r="CM1009" s="38"/>
      <c r="CN1009" s="38"/>
      <c r="CO1009" s="38"/>
      <c r="CP1009" s="38"/>
      <c r="CQ1009" s="38"/>
      <c r="CR1009" s="38"/>
      <c r="CS1009" s="38"/>
      <c r="CT1009" s="38"/>
      <c r="CU1009" s="38"/>
      <c r="CV1009" s="38"/>
      <c r="CW1009" s="38"/>
      <c r="CX1009" s="38"/>
      <c r="CY1009" s="38"/>
      <c r="CZ1009" s="38"/>
      <c r="DA1009" s="38"/>
      <c r="DB1009" s="38"/>
      <c r="DC1009" s="38"/>
      <c r="DD1009" s="38"/>
      <c r="DE1009" s="38"/>
      <c r="DF1009" s="38"/>
      <c r="DG1009" s="38"/>
      <c r="DH1009" s="38"/>
      <c r="DI1009" s="38"/>
      <c r="DJ1009" s="38"/>
      <c r="DK1009" s="38"/>
      <c r="DL1009" s="38"/>
      <c r="DM1009" s="38"/>
      <c r="DN1009" s="38"/>
      <c r="DO1009" s="38"/>
      <c r="DP1009" s="38"/>
      <c r="DQ1009" s="38"/>
      <c r="DR1009" s="38"/>
      <c r="DS1009" s="38"/>
      <c r="DT1009" s="38"/>
      <c r="DU1009" s="38"/>
      <c r="DV1009" s="38"/>
      <c r="DW1009" s="38"/>
      <c r="DX1009" s="38"/>
      <c r="DY1009" s="38"/>
      <c r="DZ1009" s="38"/>
      <c r="EA1009" s="38"/>
      <c r="EB1009" s="38"/>
      <c r="EC1009" s="38"/>
      <c r="ED1009" s="38"/>
      <c r="EE1009" s="38"/>
      <c r="EF1009" s="38"/>
      <c r="EG1009" s="38"/>
      <c r="EH1009" s="38"/>
      <c r="EI1009" s="38"/>
      <c r="EJ1009" s="38"/>
      <c r="EK1009" s="38"/>
      <c r="EL1009" s="38"/>
      <c r="EM1009" s="38"/>
      <c r="EN1009" s="38"/>
      <c r="EO1009" s="38"/>
      <c r="EP1009" s="38"/>
      <c r="EQ1009" s="38"/>
      <c r="ER1009" s="38"/>
      <c r="ES1009" s="38"/>
      <c r="ET1009" s="38"/>
      <c r="EU1009" s="38"/>
      <c r="EV1009" s="38"/>
      <c r="EW1009" s="38"/>
      <c r="EX1009" s="38"/>
      <c r="EY1009" s="38"/>
      <c r="EZ1009" s="38"/>
      <c r="FA1009" s="38"/>
      <c r="FB1009" s="38"/>
      <c r="FC1009" s="38"/>
      <c r="FD1009" s="38"/>
      <c r="FE1009" s="38"/>
      <c r="FF1009" s="38"/>
      <c r="FG1009" s="38"/>
      <c r="FH1009" s="38"/>
      <c r="FI1009" s="38"/>
      <c r="FJ1009" s="38"/>
      <c r="FK1009" s="38"/>
      <c r="FL1009" s="38"/>
      <c r="FM1009" s="38"/>
      <c r="FN1009" s="38"/>
      <c r="FO1009" s="38"/>
      <c r="FP1009" s="38"/>
      <c r="FQ1009" s="38"/>
      <c r="FR1009" s="38"/>
      <c r="FS1009" s="38"/>
      <c r="FT1009" s="38"/>
      <c r="FU1009" s="38"/>
      <c r="FV1009" s="38"/>
      <c r="FW1009" s="38"/>
      <c r="FX1009" s="38"/>
      <c r="FY1009" s="38"/>
      <c r="FZ1009" s="38"/>
      <c r="GA1009" s="38"/>
      <c r="GB1009" s="38"/>
      <c r="GC1009" s="38"/>
      <c r="GD1009" s="38"/>
      <c r="GE1009" s="38"/>
      <c r="GF1009" s="38"/>
      <c r="GG1009" s="38"/>
      <c r="GH1009" s="38"/>
      <c r="GI1009" s="38"/>
      <c r="GJ1009" s="38"/>
      <c r="GK1009" s="38"/>
      <c r="GL1009" s="38"/>
      <c r="GM1009" s="38"/>
      <c r="GN1009" s="38"/>
      <c r="GO1009" s="38"/>
      <c r="GP1009" s="38"/>
      <c r="GQ1009" s="38"/>
      <c r="GR1009" s="38"/>
      <c r="GS1009" s="38"/>
      <c r="GT1009" s="38"/>
      <c r="GU1009" s="38"/>
      <c r="GV1009" s="38"/>
      <c r="GW1009" s="38"/>
      <c r="GX1009" s="38"/>
      <c r="GY1009" s="38"/>
      <c r="GZ1009" s="38"/>
      <c r="HA1009" s="38"/>
      <c r="HB1009" s="38"/>
      <c r="HC1009" s="38"/>
      <c r="HD1009" s="38"/>
      <c r="HE1009" s="38"/>
      <c r="HF1009" s="38"/>
      <c r="HG1009" s="38"/>
      <c r="HH1009" s="38"/>
      <c r="HI1009" s="38"/>
      <c r="HJ1009" s="38"/>
      <c r="HK1009" s="38"/>
      <c r="HL1009" s="38"/>
      <c r="HM1009" s="38"/>
      <c r="HN1009" s="38"/>
      <c r="HO1009" s="38"/>
      <c r="HP1009" s="38"/>
      <c r="HQ1009" s="38"/>
      <c r="HR1009" s="38"/>
      <c r="HS1009" s="38"/>
      <c r="HT1009" s="38"/>
      <c r="HU1009" s="38"/>
      <c r="HV1009" s="38"/>
      <c r="HW1009" s="38"/>
      <c r="HX1009" s="38"/>
      <c r="HY1009" s="38"/>
      <c r="HZ1009" s="38"/>
      <c r="IA1009" s="38"/>
      <c r="IB1009" s="38"/>
      <c r="IC1009" s="38"/>
      <c r="ID1009" s="38"/>
      <c r="IE1009" s="38"/>
      <c r="IF1009" s="38"/>
      <c r="IG1009" s="38"/>
      <c r="IH1009" s="38"/>
      <c r="II1009" s="38"/>
      <c r="IJ1009" s="38"/>
      <c r="IK1009" s="38"/>
      <c r="IL1009" s="38"/>
      <c r="IM1009" s="38"/>
    </row>
    <row r="1010" spans="1:258" s="38" customFormat="1">
      <c r="A1010" s="12" t="s">
        <v>1147</v>
      </c>
      <c r="B1010" s="12" t="s">
        <v>265</v>
      </c>
      <c r="C1010" s="22" t="s">
        <v>9</v>
      </c>
      <c r="D1010" s="11" t="s">
        <v>1151</v>
      </c>
      <c r="E1010" s="11" t="s">
        <v>1152</v>
      </c>
      <c r="F1010" s="11" t="s">
        <v>313</v>
      </c>
      <c r="G1010" s="11" t="s">
        <v>299</v>
      </c>
      <c r="H1010" s="11" t="s">
        <v>1087</v>
      </c>
      <c r="I1010" s="9">
        <v>155362.5</v>
      </c>
      <c r="J1010" s="9">
        <v>31072.5</v>
      </c>
      <c r="K1010" s="95">
        <v>124290</v>
      </c>
      <c r="L1010" s="9"/>
      <c r="M1010" s="13"/>
      <c r="N1010" s="13"/>
      <c r="O1010" s="13"/>
      <c r="P1010" s="13"/>
      <c r="Q1010" s="13"/>
      <c r="R1010" s="13"/>
    </row>
    <row r="1011" spans="1:258" s="38" customFormat="1">
      <c r="A1011" s="12" t="s">
        <v>1147</v>
      </c>
      <c r="B1011" s="12" t="s">
        <v>265</v>
      </c>
      <c r="C1011" s="22" t="s">
        <v>9</v>
      </c>
      <c r="D1011" s="11" t="s">
        <v>1153</v>
      </c>
      <c r="E1011" s="11" t="s">
        <v>1154</v>
      </c>
      <c r="F1011" s="11" t="s">
        <v>314</v>
      </c>
      <c r="G1011" s="11" t="s">
        <v>227</v>
      </c>
      <c r="H1011" s="11" t="s">
        <v>1155</v>
      </c>
      <c r="I1011" s="9">
        <v>1765800</v>
      </c>
      <c r="J1011" s="9">
        <v>0</v>
      </c>
      <c r="K1011" s="95">
        <v>1765800</v>
      </c>
      <c r="L1011" s="9"/>
      <c r="M1011" s="13"/>
      <c r="N1011" s="13"/>
      <c r="O1011" s="13"/>
      <c r="P1011" s="13"/>
      <c r="Q1011" s="13"/>
      <c r="R1011" s="13"/>
    </row>
    <row r="1012" spans="1:258" s="38" customFormat="1">
      <c r="A1012" s="88" t="s">
        <v>84</v>
      </c>
      <c r="B1012" s="12" t="s">
        <v>261</v>
      </c>
      <c r="C1012" s="33" t="s">
        <v>672</v>
      </c>
      <c r="D1012" s="34" t="s">
        <v>673</v>
      </c>
      <c r="E1012" s="34" t="s">
        <v>674</v>
      </c>
      <c r="F1012" s="33" t="s">
        <v>380</v>
      </c>
      <c r="G1012" s="34" t="s">
        <v>368</v>
      </c>
      <c r="H1012" s="3" t="s">
        <v>675</v>
      </c>
      <c r="I1012" s="35">
        <v>7015.0919540229897</v>
      </c>
      <c r="J1012" s="35">
        <v>911.96195402298872</v>
      </c>
      <c r="K1012" s="92">
        <v>6103.130000000001</v>
      </c>
      <c r="L1012" s="36"/>
      <c r="M1012" s="36"/>
      <c r="N1012" s="78"/>
      <c r="O1012" s="36"/>
      <c r="P1012" s="36"/>
      <c r="Q1012" s="34"/>
      <c r="R1012" s="36"/>
    </row>
    <row r="1013" spans="1:258" s="38" customFormat="1">
      <c r="A1013" s="88" t="s">
        <v>84</v>
      </c>
      <c r="B1013" s="12" t="s">
        <v>261</v>
      </c>
      <c r="C1013" s="33" t="s">
        <v>14</v>
      </c>
      <c r="D1013" s="34" t="s">
        <v>676</v>
      </c>
      <c r="E1013" s="3" t="s">
        <v>677</v>
      </c>
      <c r="F1013" s="33" t="s">
        <v>425</v>
      </c>
      <c r="G1013" s="34" t="s">
        <v>19</v>
      </c>
      <c r="H1013" s="34" t="s">
        <v>678</v>
      </c>
      <c r="I1013" s="35">
        <v>180000</v>
      </c>
      <c r="J1013" s="35">
        <v>22500</v>
      </c>
      <c r="K1013" s="92">
        <v>157500</v>
      </c>
      <c r="L1013" s="36"/>
      <c r="M1013" s="36"/>
      <c r="N1013" s="78"/>
      <c r="O1013" s="36"/>
      <c r="P1013" s="36"/>
      <c r="Q1013" s="34"/>
      <c r="R1013" s="36"/>
    </row>
    <row r="1014" spans="1:258" s="38" customFormat="1">
      <c r="A1014" s="88" t="s">
        <v>84</v>
      </c>
      <c r="B1014" s="12" t="s">
        <v>261</v>
      </c>
      <c r="C1014" s="33" t="s">
        <v>12</v>
      </c>
      <c r="D1014" s="34" t="s">
        <v>679</v>
      </c>
      <c r="E1014" s="3" t="s">
        <v>680</v>
      </c>
      <c r="F1014" s="33" t="s">
        <v>44</v>
      </c>
      <c r="G1014" s="34" t="s">
        <v>45</v>
      </c>
      <c r="H1014" s="34" t="s">
        <v>681</v>
      </c>
      <c r="I1014" s="35">
        <v>239900</v>
      </c>
      <c r="J1014" s="35">
        <v>29987.5</v>
      </c>
      <c r="K1014" s="92">
        <v>209912.5</v>
      </c>
      <c r="L1014" s="36"/>
      <c r="M1014" s="36"/>
      <c r="N1014" s="78"/>
      <c r="O1014" s="36"/>
      <c r="P1014" s="36"/>
      <c r="Q1014" s="58"/>
      <c r="R1014" s="36"/>
    </row>
    <row r="1015" spans="1:258" s="38" customFormat="1">
      <c r="A1015" s="88" t="s">
        <v>84</v>
      </c>
      <c r="B1015" s="12" t="s">
        <v>261</v>
      </c>
      <c r="C1015" s="22" t="s">
        <v>198</v>
      </c>
      <c r="D1015" s="11" t="s">
        <v>682</v>
      </c>
      <c r="E1015" s="11" t="s">
        <v>683</v>
      </c>
      <c r="F1015" s="22" t="s">
        <v>11</v>
      </c>
      <c r="G1015" s="11" t="s">
        <v>142</v>
      </c>
      <c r="H1015" s="11" t="s">
        <v>684</v>
      </c>
      <c r="I1015" s="18">
        <v>761177.78285714297</v>
      </c>
      <c r="J1015" s="18">
        <v>95147.222857142871</v>
      </c>
      <c r="K1015" s="92">
        <v>666030.56000000006</v>
      </c>
      <c r="L1015" s="36"/>
      <c r="M1015" s="36"/>
      <c r="N1015" s="78"/>
      <c r="O1015" s="36"/>
      <c r="P1015" s="36"/>
      <c r="Q1015" s="34"/>
      <c r="R1015" s="63"/>
    </row>
    <row r="1016" spans="1:258" s="38" customFormat="1">
      <c r="A1016" s="88" t="s">
        <v>84</v>
      </c>
      <c r="B1016" s="12" t="s">
        <v>261</v>
      </c>
      <c r="C1016" s="22" t="s">
        <v>198</v>
      </c>
      <c r="D1016" s="11" t="s">
        <v>685</v>
      </c>
      <c r="E1016" s="11" t="s">
        <v>686</v>
      </c>
      <c r="F1016" s="22" t="s">
        <v>11</v>
      </c>
      <c r="G1016" s="11" t="s">
        <v>142</v>
      </c>
      <c r="H1016" s="11" t="s">
        <v>684</v>
      </c>
      <c r="I1016" s="18">
        <v>1316500</v>
      </c>
      <c r="J1016" s="18">
        <v>164562.5</v>
      </c>
      <c r="K1016" s="92">
        <v>1151937.5</v>
      </c>
      <c r="L1016" s="36"/>
      <c r="M1016" s="36"/>
      <c r="N1016" s="78"/>
      <c r="O1016" s="36"/>
      <c r="P1016" s="36"/>
      <c r="Q1016" s="34"/>
      <c r="R1016" s="63"/>
    </row>
    <row r="1017" spans="1:258" s="38" customFormat="1">
      <c r="A1017" s="88" t="s">
        <v>84</v>
      </c>
      <c r="B1017" s="12" t="s">
        <v>261</v>
      </c>
      <c r="C1017" s="22" t="s">
        <v>120</v>
      </c>
      <c r="D1017" s="11" t="s">
        <v>687</v>
      </c>
      <c r="E1017" s="11" t="s">
        <v>688</v>
      </c>
      <c r="F1017" s="22" t="s">
        <v>145</v>
      </c>
      <c r="G1017" s="11" t="s">
        <v>199</v>
      </c>
      <c r="H1017" s="5" t="s">
        <v>689</v>
      </c>
      <c r="I1017" s="18">
        <v>289800</v>
      </c>
      <c r="J1017" s="18">
        <v>0</v>
      </c>
      <c r="K1017" s="92">
        <v>289800</v>
      </c>
      <c r="L1017" s="36"/>
      <c r="M1017" s="36"/>
      <c r="N1017" s="78"/>
      <c r="O1017" s="36"/>
      <c r="P1017" s="36"/>
      <c r="Q1017" s="34"/>
      <c r="R1017" s="63"/>
    </row>
    <row r="1018" spans="1:258" s="38" customFormat="1">
      <c r="A1018" s="88" t="s">
        <v>84</v>
      </c>
      <c r="B1018" s="12" t="s">
        <v>261</v>
      </c>
      <c r="C1018" s="22" t="s">
        <v>128</v>
      </c>
      <c r="D1018" s="11" t="s">
        <v>690</v>
      </c>
      <c r="E1018" s="11" t="s">
        <v>691</v>
      </c>
      <c r="F1018" s="22" t="s">
        <v>495</v>
      </c>
      <c r="G1018" s="11" t="s">
        <v>142</v>
      </c>
      <c r="H1018" s="3" t="s">
        <v>684</v>
      </c>
      <c r="I1018" s="18">
        <v>2997469.2228571428</v>
      </c>
      <c r="J1018" s="18">
        <v>374683.65285714297</v>
      </c>
      <c r="K1018" s="92">
        <v>2622785.5699999998</v>
      </c>
      <c r="L1018" s="36"/>
      <c r="M1018" s="36"/>
      <c r="N1018" s="78"/>
      <c r="O1018" s="36"/>
      <c r="P1018" s="36"/>
      <c r="Q1018" s="34"/>
      <c r="T1018" s="52"/>
      <c r="U1018" s="52"/>
      <c r="V1018" s="52"/>
      <c r="W1018" s="52"/>
      <c r="X1018" s="52"/>
      <c r="Y1018" s="52"/>
      <c r="Z1018" s="52"/>
      <c r="AA1018" s="52"/>
      <c r="AB1018" s="52"/>
      <c r="AC1018" s="52"/>
      <c r="AD1018" s="52"/>
      <c r="AE1018" s="52"/>
      <c r="AF1018" s="52"/>
      <c r="AG1018" s="52"/>
      <c r="AH1018" s="52"/>
      <c r="AI1018" s="52"/>
      <c r="AJ1018" s="52"/>
      <c r="AK1018" s="52"/>
      <c r="AL1018" s="52"/>
      <c r="AM1018" s="52"/>
      <c r="AN1018" s="52"/>
      <c r="AO1018" s="52"/>
      <c r="AP1018" s="52"/>
      <c r="AQ1018" s="52"/>
      <c r="AR1018" s="52"/>
      <c r="AS1018" s="52"/>
      <c r="AT1018" s="52"/>
      <c r="AU1018" s="52"/>
      <c r="AV1018" s="52"/>
      <c r="AW1018" s="52"/>
      <c r="AX1018" s="52"/>
      <c r="AY1018" s="52"/>
      <c r="AZ1018" s="52"/>
      <c r="BA1018" s="52"/>
      <c r="BB1018" s="52"/>
      <c r="BC1018" s="52"/>
      <c r="BD1018" s="52"/>
      <c r="BE1018" s="52"/>
      <c r="BF1018" s="52"/>
      <c r="BG1018" s="52"/>
      <c r="BH1018" s="52"/>
      <c r="BI1018" s="52"/>
      <c r="BJ1018" s="52"/>
      <c r="BK1018" s="52"/>
      <c r="BL1018" s="52"/>
      <c r="BM1018" s="52"/>
      <c r="BN1018" s="52"/>
      <c r="BO1018" s="52"/>
      <c r="BP1018" s="52"/>
      <c r="BQ1018" s="52"/>
      <c r="BR1018" s="52"/>
      <c r="BS1018" s="52"/>
      <c r="BT1018" s="52"/>
      <c r="BU1018" s="52"/>
      <c r="BV1018" s="52"/>
      <c r="BW1018" s="52"/>
      <c r="BX1018" s="52"/>
      <c r="BY1018" s="52"/>
      <c r="BZ1018" s="52"/>
      <c r="CA1018" s="52"/>
      <c r="CB1018" s="52"/>
      <c r="CC1018" s="52"/>
      <c r="CD1018" s="52"/>
      <c r="CE1018" s="52"/>
      <c r="CF1018" s="52"/>
      <c r="CG1018" s="52"/>
      <c r="CH1018" s="52"/>
      <c r="CI1018" s="52"/>
      <c r="CJ1018" s="52"/>
      <c r="CK1018" s="52"/>
      <c r="CL1018" s="52"/>
      <c r="CM1018" s="52"/>
      <c r="CN1018" s="52"/>
      <c r="CO1018" s="52"/>
      <c r="CP1018" s="52"/>
      <c r="CQ1018" s="52"/>
      <c r="CR1018" s="52"/>
      <c r="CS1018" s="52"/>
      <c r="CT1018" s="52"/>
      <c r="CU1018" s="52"/>
      <c r="CV1018" s="52"/>
      <c r="CW1018" s="52"/>
      <c r="CX1018" s="52"/>
      <c r="CY1018" s="52"/>
      <c r="CZ1018" s="52"/>
      <c r="DA1018" s="52"/>
      <c r="DB1018" s="52"/>
      <c r="DC1018" s="52"/>
      <c r="DD1018" s="52"/>
      <c r="DE1018" s="52"/>
      <c r="DF1018" s="52"/>
      <c r="DG1018" s="52"/>
      <c r="DH1018" s="52"/>
      <c r="DI1018" s="52"/>
      <c r="DJ1018" s="52"/>
      <c r="DK1018" s="52"/>
      <c r="DL1018" s="52"/>
      <c r="DM1018" s="52"/>
      <c r="DN1018" s="52"/>
      <c r="DO1018" s="52"/>
      <c r="DP1018" s="52"/>
      <c r="DQ1018" s="52"/>
      <c r="DR1018" s="52"/>
      <c r="DS1018" s="52"/>
      <c r="DT1018" s="52"/>
      <c r="DU1018" s="52"/>
      <c r="DV1018" s="52"/>
      <c r="DW1018" s="52"/>
      <c r="DX1018" s="52"/>
      <c r="DY1018" s="52"/>
      <c r="DZ1018" s="52"/>
      <c r="EA1018" s="52"/>
      <c r="EB1018" s="52"/>
      <c r="EC1018" s="52"/>
      <c r="ED1018" s="52"/>
      <c r="EE1018" s="52"/>
      <c r="EF1018" s="52"/>
      <c r="EG1018" s="52"/>
      <c r="EH1018" s="52"/>
      <c r="EI1018" s="52"/>
      <c r="EJ1018" s="52"/>
      <c r="EK1018" s="52"/>
      <c r="EL1018" s="52"/>
      <c r="EM1018" s="52"/>
      <c r="EN1018" s="52"/>
      <c r="EO1018" s="52"/>
      <c r="EP1018" s="52"/>
      <c r="EQ1018" s="52"/>
      <c r="ER1018" s="52"/>
      <c r="ES1018" s="52"/>
      <c r="ET1018" s="52"/>
      <c r="EU1018" s="52"/>
      <c r="EV1018" s="52"/>
      <c r="EW1018" s="52"/>
      <c r="EX1018" s="52"/>
      <c r="EY1018" s="52"/>
      <c r="EZ1018" s="52"/>
      <c r="FA1018" s="52"/>
      <c r="FB1018" s="52"/>
      <c r="FC1018" s="52"/>
      <c r="FD1018" s="52"/>
      <c r="FE1018" s="52"/>
      <c r="FF1018" s="52"/>
      <c r="FG1018" s="52"/>
      <c r="FH1018" s="52"/>
      <c r="FI1018" s="52"/>
      <c r="FJ1018" s="52"/>
      <c r="FK1018" s="52"/>
      <c r="FL1018" s="52"/>
      <c r="FM1018" s="52"/>
      <c r="FN1018" s="52"/>
      <c r="FO1018" s="52"/>
      <c r="FP1018" s="52"/>
      <c r="FQ1018" s="52"/>
      <c r="FR1018" s="52"/>
      <c r="FS1018" s="52"/>
      <c r="FT1018" s="52"/>
      <c r="FU1018" s="52"/>
      <c r="FV1018" s="52"/>
      <c r="FW1018" s="52"/>
      <c r="FX1018" s="52"/>
      <c r="FY1018" s="52"/>
      <c r="FZ1018" s="52"/>
      <c r="GA1018" s="52"/>
      <c r="GB1018" s="52"/>
      <c r="GC1018" s="52"/>
      <c r="GD1018" s="52"/>
      <c r="GE1018" s="52"/>
      <c r="GF1018" s="52"/>
      <c r="GG1018" s="52"/>
      <c r="GH1018" s="52"/>
      <c r="GI1018" s="52"/>
      <c r="GJ1018" s="52"/>
      <c r="GK1018" s="52"/>
      <c r="GL1018" s="52"/>
      <c r="GM1018" s="52"/>
      <c r="GN1018" s="52"/>
      <c r="GO1018" s="52"/>
      <c r="GP1018" s="52"/>
      <c r="GQ1018" s="52"/>
      <c r="GR1018" s="52"/>
      <c r="GS1018" s="52"/>
      <c r="GT1018" s="52"/>
      <c r="GU1018" s="52"/>
      <c r="GV1018" s="52"/>
      <c r="GW1018" s="52"/>
      <c r="GX1018" s="52"/>
      <c r="GY1018" s="52"/>
      <c r="GZ1018" s="52"/>
      <c r="HA1018" s="52"/>
      <c r="HB1018" s="52"/>
      <c r="HC1018" s="52"/>
      <c r="HD1018" s="52"/>
      <c r="HE1018" s="52"/>
      <c r="HF1018" s="52"/>
      <c r="HG1018" s="52"/>
      <c r="HH1018" s="52"/>
      <c r="HI1018" s="52"/>
      <c r="HJ1018" s="52"/>
      <c r="HK1018" s="52"/>
      <c r="HL1018" s="52"/>
      <c r="HM1018" s="52"/>
      <c r="HN1018" s="52"/>
      <c r="HO1018" s="52"/>
      <c r="HP1018" s="52"/>
      <c r="HQ1018" s="52"/>
      <c r="HR1018" s="52"/>
      <c r="HS1018" s="52"/>
      <c r="HT1018" s="52"/>
      <c r="HU1018" s="52"/>
      <c r="HV1018" s="52"/>
      <c r="HW1018" s="52"/>
      <c r="HX1018" s="52"/>
      <c r="HY1018" s="52"/>
      <c r="HZ1018" s="52"/>
      <c r="IA1018" s="52"/>
      <c r="IB1018" s="52"/>
      <c r="IC1018" s="52"/>
      <c r="ID1018" s="52"/>
      <c r="IE1018" s="52"/>
      <c r="IF1018" s="52"/>
      <c r="IG1018" s="52"/>
      <c r="IH1018" s="52"/>
      <c r="II1018" s="52"/>
      <c r="IJ1018" s="52"/>
      <c r="IK1018" s="52"/>
      <c r="IL1018" s="52"/>
      <c r="IM1018" s="52"/>
      <c r="IN1018" s="52"/>
      <c r="IO1018" s="52"/>
      <c r="IP1018" s="52"/>
      <c r="IQ1018" s="52"/>
      <c r="IR1018" s="52"/>
      <c r="IS1018" s="52"/>
      <c r="IT1018" s="52"/>
    </row>
    <row r="1019" spans="1:258" s="38" customFormat="1">
      <c r="A1019" s="88" t="s">
        <v>84</v>
      </c>
      <c r="B1019" s="12" t="s">
        <v>261</v>
      </c>
      <c r="C1019" s="87">
        <v>40908</v>
      </c>
      <c r="D1019" s="3" t="s">
        <v>692</v>
      </c>
      <c r="E1019" s="5" t="s">
        <v>693</v>
      </c>
      <c r="F1019" s="3"/>
      <c r="G1019" s="3"/>
      <c r="H1019" s="5" t="s">
        <v>694</v>
      </c>
      <c r="I1019" s="2">
        <v>230850</v>
      </c>
      <c r="J1019" s="2">
        <v>0</v>
      </c>
      <c r="K1019" s="93">
        <v>230850</v>
      </c>
      <c r="L1019" s="2"/>
      <c r="M1019" s="3"/>
      <c r="N1019" s="78"/>
      <c r="P1019" s="78"/>
    </row>
    <row r="1020" spans="1:258" s="38" customFormat="1">
      <c r="A1020" s="88" t="s">
        <v>84</v>
      </c>
      <c r="B1020" s="12" t="s">
        <v>261</v>
      </c>
      <c r="C1020" s="22" t="s">
        <v>9</v>
      </c>
      <c r="D1020" s="11" t="s">
        <v>695</v>
      </c>
      <c r="E1020" s="11" t="s">
        <v>696</v>
      </c>
      <c r="F1020" s="3" t="s">
        <v>293</v>
      </c>
      <c r="G1020" s="3" t="s">
        <v>697</v>
      </c>
      <c r="H1020" s="11" t="s">
        <v>698</v>
      </c>
      <c r="I1020" s="18">
        <v>111825</v>
      </c>
      <c r="J1020" s="18">
        <v>0</v>
      </c>
      <c r="K1020" s="92">
        <v>111825</v>
      </c>
      <c r="L1020" s="36"/>
      <c r="M1020" s="36"/>
      <c r="N1020" s="78"/>
      <c r="O1020" s="36"/>
      <c r="P1020" s="36"/>
      <c r="Q1020" s="34"/>
    </row>
    <row r="1021" spans="1:258" s="38" customFormat="1">
      <c r="A1021" s="12" t="s">
        <v>84</v>
      </c>
      <c r="B1021" s="12" t="s">
        <v>261</v>
      </c>
      <c r="C1021" s="16" t="s">
        <v>262</v>
      </c>
      <c r="D1021" s="12" t="s">
        <v>973</v>
      </c>
      <c r="E1021" s="12" t="s">
        <v>974</v>
      </c>
      <c r="F1021" s="16" t="s">
        <v>818</v>
      </c>
      <c r="G1021" s="16" t="s">
        <v>819</v>
      </c>
      <c r="H1021" s="12" t="s">
        <v>975</v>
      </c>
      <c r="I1021" s="1">
        <v>15625</v>
      </c>
      <c r="J1021" s="1">
        <v>3125</v>
      </c>
      <c r="K1021" s="96">
        <v>12500</v>
      </c>
      <c r="L1021" s="1"/>
      <c r="M1021" s="1"/>
      <c r="N1021" s="78"/>
      <c r="O1021" s="1"/>
      <c r="P1021" s="1"/>
      <c r="Q1021" s="1"/>
      <c r="R1021" s="1"/>
    </row>
    <row r="1022" spans="1:258" s="38" customFormat="1">
      <c r="A1022" s="12" t="s">
        <v>84</v>
      </c>
      <c r="B1022" s="12" t="s">
        <v>261</v>
      </c>
      <c r="C1022" s="16" t="s">
        <v>14</v>
      </c>
      <c r="D1022" s="12" t="s">
        <v>976</v>
      </c>
      <c r="E1022" s="12" t="s">
        <v>977</v>
      </c>
      <c r="F1022" s="16" t="s">
        <v>329</v>
      </c>
      <c r="G1022" s="16" t="s">
        <v>978</v>
      </c>
      <c r="H1022" s="12" t="s">
        <v>979</v>
      </c>
      <c r="I1022" s="1">
        <v>247500</v>
      </c>
      <c r="J1022" s="1">
        <v>0</v>
      </c>
      <c r="K1022" s="96">
        <v>247500</v>
      </c>
      <c r="L1022" s="1"/>
      <c r="M1022" s="1"/>
      <c r="N1022" s="78"/>
      <c r="O1022" s="1"/>
      <c r="P1022" s="1"/>
      <c r="Q1022" s="1"/>
      <c r="R1022" s="1"/>
    </row>
    <row r="1023" spans="1:258" s="38" customFormat="1">
      <c r="A1023" s="12" t="s">
        <v>84</v>
      </c>
      <c r="B1023" s="12" t="s">
        <v>261</v>
      </c>
      <c r="C1023" s="16" t="s">
        <v>263</v>
      </c>
      <c r="D1023" s="12" t="s">
        <v>980</v>
      </c>
      <c r="E1023" s="12" t="s">
        <v>981</v>
      </c>
      <c r="F1023" s="16" t="s">
        <v>347</v>
      </c>
      <c r="G1023" s="16" t="s">
        <v>264</v>
      </c>
      <c r="H1023" s="12" t="s">
        <v>982</v>
      </c>
      <c r="I1023" s="19">
        <v>26250</v>
      </c>
      <c r="J1023" s="19">
        <v>5250</v>
      </c>
      <c r="K1023" s="96">
        <v>21000</v>
      </c>
      <c r="L1023" s="19"/>
      <c r="M1023" s="1"/>
      <c r="N1023" s="78"/>
      <c r="O1023" s="1"/>
      <c r="P1023" s="1"/>
      <c r="Q1023" s="1"/>
      <c r="R1023" s="1"/>
    </row>
    <row r="1024" spans="1:258" s="52" customFormat="1">
      <c r="A1024" s="12" t="s">
        <v>84</v>
      </c>
      <c r="B1024" s="12" t="s">
        <v>261</v>
      </c>
      <c r="C1024" s="22" t="s">
        <v>415</v>
      </c>
      <c r="D1024" s="11" t="s">
        <v>983</v>
      </c>
      <c r="E1024" s="11" t="s">
        <v>984</v>
      </c>
      <c r="F1024" s="11" t="s">
        <v>145</v>
      </c>
      <c r="G1024" s="11" t="s">
        <v>264</v>
      </c>
      <c r="H1024" s="11" t="s">
        <v>982</v>
      </c>
      <c r="I1024" s="18">
        <v>238392.12</v>
      </c>
      <c r="J1024" s="18">
        <v>0</v>
      </c>
      <c r="K1024" s="96">
        <v>238392.12</v>
      </c>
      <c r="L1024" s="19"/>
      <c r="M1024" s="19"/>
      <c r="N1024" s="78"/>
      <c r="O1024" s="1"/>
      <c r="P1024" s="1"/>
      <c r="Q1024" s="1"/>
      <c r="R1024" s="1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  <c r="AN1024" s="38"/>
      <c r="AO1024" s="38"/>
      <c r="AP1024" s="38"/>
      <c r="AQ1024" s="38"/>
      <c r="AR1024" s="38"/>
      <c r="AS1024" s="38"/>
      <c r="AT1024" s="38"/>
      <c r="AU1024" s="38"/>
      <c r="AV1024" s="38"/>
      <c r="AW1024" s="38"/>
      <c r="AX1024" s="38"/>
      <c r="AY1024" s="38"/>
      <c r="AZ1024" s="38"/>
      <c r="BA1024" s="38"/>
      <c r="BB1024" s="38"/>
      <c r="BC1024" s="38"/>
      <c r="BD1024" s="38"/>
      <c r="BE1024" s="38"/>
      <c r="BF1024" s="38"/>
      <c r="BG1024" s="38"/>
      <c r="BH1024" s="38"/>
      <c r="BI1024" s="38"/>
      <c r="BJ1024" s="38"/>
      <c r="BK1024" s="38"/>
      <c r="BL1024" s="38"/>
      <c r="BM1024" s="38"/>
      <c r="BN1024" s="38"/>
      <c r="BO1024" s="38"/>
      <c r="BP1024" s="38"/>
      <c r="BQ1024" s="38"/>
      <c r="BR1024" s="38"/>
      <c r="BS1024" s="38"/>
      <c r="BT1024" s="38"/>
      <c r="BU1024" s="38"/>
      <c r="BV1024" s="38"/>
      <c r="BW1024" s="38"/>
      <c r="BX1024" s="38"/>
      <c r="BY1024" s="38"/>
      <c r="BZ1024" s="38"/>
      <c r="CA1024" s="38"/>
      <c r="CB1024" s="38"/>
      <c r="CC1024" s="38"/>
      <c r="CD1024" s="38"/>
      <c r="CE1024" s="38"/>
      <c r="CF1024" s="38"/>
      <c r="CG1024" s="38"/>
      <c r="CH1024" s="38"/>
      <c r="CI1024" s="38"/>
      <c r="CJ1024" s="38"/>
      <c r="CK1024" s="38"/>
      <c r="CL1024" s="38"/>
      <c r="CM1024" s="38"/>
      <c r="CN1024" s="38"/>
      <c r="CO1024" s="38"/>
      <c r="CP1024" s="38"/>
      <c r="CQ1024" s="38"/>
      <c r="CR1024" s="38"/>
      <c r="CS1024" s="38"/>
      <c r="CT1024" s="38"/>
      <c r="CU1024" s="38"/>
      <c r="CV1024" s="38"/>
      <c r="CW1024" s="38"/>
      <c r="CX1024" s="38"/>
      <c r="CY1024" s="38"/>
      <c r="CZ1024" s="38"/>
      <c r="DA1024" s="38"/>
      <c r="DB1024" s="38"/>
      <c r="DC1024" s="38"/>
      <c r="DD1024" s="38"/>
      <c r="DE1024" s="38"/>
      <c r="DF1024" s="38"/>
      <c r="DG1024" s="38"/>
      <c r="DH1024" s="38"/>
      <c r="DI1024" s="38"/>
      <c r="DJ1024" s="38"/>
      <c r="DK1024" s="38"/>
      <c r="DL1024" s="38"/>
      <c r="DM1024" s="38"/>
      <c r="DN1024" s="38"/>
      <c r="DO1024" s="38"/>
      <c r="DP1024" s="38"/>
      <c r="DQ1024" s="38"/>
      <c r="DR1024" s="38"/>
      <c r="DS1024" s="38"/>
      <c r="DT1024" s="38"/>
      <c r="DU1024" s="38"/>
      <c r="DV1024" s="38"/>
      <c r="DW1024" s="38"/>
      <c r="DX1024" s="38"/>
      <c r="DY1024" s="38"/>
      <c r="DZ1024" s="38"/>
      <c r="EA1024" s="38"/>
      <c r="EB1024" s="38"/>
      <c r="EC1024" s="38"/>
      <c r="ED1024" s="38"/>
      <c r="EE1024" s="38"/>
      <c r="EF1024" s="38"/>
      <c r="EG1024" s="38"/>
      <c r="EH1024" s="38"/>
      <c r="EI1024" s="38"/>
      <c r="EJ1024" s="38"/>
      <c r="EK1024" s="38"/>
      <c r="EL1024" s="38"/>
      <c r="EM1024" s="38"/>
      <c r="EN1024" s="38"/>
      <c r="EO1024" s="38"/>
      <c r="EP1024" s="38"/>
      <c r="EQ1024" s="38"/>
      <c r="ER1024" s="38"/>
      <c r="ES1024" s="38"/>
      <c r="ET1024" s="38"/>
      <c r="EU1024" s="38"/>
      <c r="EV1024" s="38"/>
      <c r="EW1024" s="38"/>
      <c r="EX1024" s="38"/>
      <c r="EY1024" s="38"/>
      <c r="EZ1024" s="38"/>
      <c r="FA1024" s="38"/>
      <c r="FB1024" s="38"/>
      <c r="FC1024" s="38"/>
      <c r="FD1024" s="38"/>
      <c r="FE1024" s="38"/>
      <c r="FF1024" s="38"/>
      <c r="FG1024" s="38"/>
      <c r="FH1024" s="38"/>
      <c r="FI1024" s="38"/>
      <c r="FJ1024" s="38"/>
      <c r="FK1024" s="38"/>
      <c r="FL1024" s="38"/>
      <c r="FM1024" s="38"/>
      <c r="FN1024" s="38"/>
      <c r="FO1024" s="38"/>
      <c r="FP1024" s="38"/>
      <c r="FQ1024" s="38"/>
      <c r="FR1024" s="38"/>
      <c r="FS1024" s="38"/>
      <c r="FT1024" s="38"/>
      <c r="FU1024" s="38"/>
      <c r="FV1024" s="38"/>
      <c r="FW1024" s="38"/>
      <c r="FX1024" s="38"/>
      <c r="FY1024" s="38"/>
      <c r="FZ1024" s="38"/>
      <c r="GA1024" s="38"/>
      <c r="GB1024" s="38"/>
      <c r="GC1024" s="38"/>
      <c r="GD1024" s="38"/>
      <c r="GE1024" s="38"/>
      <c r="GF1024" s="38"/>
      <c r="GG1024" s="38"/>
      <c r="GH1024" s="38"/>
      <c r="GI1024" s="38"/>
      <c r="GJ1024" s="38"/>
      <c r="GK1024" s="38"/>
      <c r="GL1024" s="38"/>
      <c r="GM1024" s="38"/>
      <c r="GN1024" s="38"/>
      <c r="GO1024" s="38"/>
      <c r="GP1024" s="38"/>
      <c r="GQ1024" s="38"/>
      <c r="GR1024" s="38"/>
      <c r="GS1024" s="38"/>
      <c r="GT1024" s="38"/>
      <c r="GU1024" s="38"/>
      <c r="GV1024" s="38"/>
      <c r="GW1024" s="38"/>
      <c r="GX1024" s="38"/>
      <c r="GY1024" s="38"/>
      <c r="GZ1024" s="38"/>
      <c r="HA1024" s="38"/>
      <c r="HB1024" s="38"/>
      <c r="HC1024" s="38"/>
      <c r="HD1024" s="38"/>
      <c r="HE1024" s="38"/>
      <c r="HF1024" s="38"/>
      <c r="HG1024" s="38"/>
      <c r="HH1024" s="38"/>
      <c r="HI1024" s="38"/>
      <c r="HJ1024" s="38"/>
      <c r="HK1024" s="38"/>
      <c r="HL1024" s="38"/>
      <c r="HM1024" s="38"/>
      <c r="HN1024" s="38"/>
      <c r="HO1024" s="38"/>
      <c r="HP1024" s="38"/>
      <c r="HQ1024" s="38"/>
      <c r="HR1024" s="38"/>
      <c r="HS1024" s="38"/>
      <c r="HT1024" s="38"/>
      <c r="HU1024" s="38"/>
      <c r="HV1024" s="38"/>
      <c r="HW1024" s="38"/>
      <c r="HX1024" s="38"/>
      <c r="HY1024" s="38"/>
      <c r="HZ1024" s="38"/>
      <c r="IA1024" s="38"/>
      <c r="IB1024" s="38"/>
      <c r="IC1024" s="38"/>
      <c r="ID1024" s="38"/>
      <c r="IE1024" s="38"/>
      <c r="IF1024" s="38"/>
      <c r="IG1024" s="38"/>
      <c r="IH1024" s="38"/>
      <c r="II1024" s="38"/>
      <c r="IJ1024" s="38"/>
      <c r="IK1024" s="38"/>
      <c r="IL1024" s="38"/>
      <c r="IM1024" s="38"/>
      <c r="IN1024" s="38"/>
      <c r="IO1024" s="38"/>
      <c r="IP1024" s="38"/>
      <c r="IQ1024" s="38"/>
      <c r="IR1024" s="38"/>
      <c r="IS1024" s="38"/>
      <c r="IT1024" s="38"/>
      <c r="IU1024" s="38"/>
      <c r="IV1024" s="38"/>
      <c r="IW1024" s="38"/>
      <c r="IX1024" s="38"/>
    </row>
    <row r="1025" spans="1:16373" s="52" customFormat="1">
      <c r="A1025" s="12" t="s">
        <v>84</v>
      </c>
      <c r="B1025" s="12" t="s">
        <v>261</v>
      </c>
      <c r="C1025" s="22" t="s">
        <v>417</v>
      </c>
      <c r="D1025" s="11" t="s">
        <v>985</v>
      </c>
      <c r="E1025" s="11" t="s">
        <v>986</v>
      </c>
      <c r="F1025" s="11" t="s">
        <v>417</v>
      </c>
      <c r="G1025" s="11" t="s">
        <v>401</v>
      </c>
      <c r="H1025" s="11" t="s">
        <v>987</v>
      </c>
      <c r="I1025" s="18">
        <v>8000</v>
      </c>
      <c r="J1025" s="18">
        <v>0</v>
      </c>
      <c r="K1025" s="96">
        <v>8000</v>
      </c>
      <c r="L1025" s="19"/>
      <c r="M1025" s="19"/>
      <c r="N1025" s="78"/>
      <c r="O1025" s="1"/>
      <c r="P1025" s="1"/>
      <c r="Q1025" s="1"/>
      <c r="R1025" s="1"/>
      <c r="S1025" s="38"/>
      <c r="T1025" s="38"/>
      <c r="U1025" s="38"/>
      <c r="V1025" s="38"/>
      <c r="W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  <c r="AM1025" s="38"/>
      <c r="AN1025" s="38"/>
      <c r="AO1025" s="38"/>
      <c r="AP1025" s="38"/>
      <c r="AQ1025" s="38"/>
      <c r="AR1025" s="38"/>
      <c r="AS1025" s="38"/>
      <c r="AT1025" s="38"/>
      <c r="AU1025" s="38"/>
      <c r="AV1025" s="38"/>
      <c r="AW1025" s="38"/>
      <c r="AX1025" s="38"/>
      <c r="AY1025" s="38"/>
      <c r="AZ1025" s="38"/>
      <c r="BA1025" s="38"/>
      <c r="BB1025" s="38"/>
      <c r="BC1025" s="38"/>
      <c r="BD1025" s="38"/>
      <c r="BE1025" s="38"/>
      <c r="BF1025" s="38"/>
      <c r="BG1025" s="38"/>
      <c r="BH1025" s="38"/>
      <c r="BI1025" s="38"/>
      <c r="BJ1025" s="38"/>
      <c r="BK1025" s="38"/>
      <c r="BL1025" s="38"/>
      <c r="BM1025" s="38"/>
      <c r="BN1025" s="38"/>
      <c r="BO1025" s="38"/>
      <c r="BP1025" s="38"/>
      <c r="BQ1025" s="38"/>
      <c r="BR1025" s="38"/>
      <c r="BS1025" s="38"/>
      <c r="BT1025" s="38"/>
      <c r="BU1025" s="38"/>
      <c r="BV1025" s="38"/>
      <c r="BW1025" s="38"/>
      <c r="BX1025" s="38"/>
      <c r="BY1025" s="38"/>
      <c r="BZ1025" s="38"/>
      <c r="CA1025" s="38"/>
      <c r="CB1025" s="38"/>
      <c r="CC1025" s="38"/>
      <c r="CD1025" s="38"/>
      <c r="CE1025" s="38"/>
      <c r="CF1025" s="38"/>
      <c r="CG1025" s="38"/>
      <c r="CH1025" s="38"/>
      <c r="CI1025" s="38"/>
      <c r="CJ1025" s="38"/>
      <c r="CK1025" s="38"/>
      <c r="CL1025" s="38"/>
      <c r="CM1025" s="38"/>
      <c r="CN1025" s="38"/>
      <c r="CO1025" s="38"/>
      <c r="CP1025" s="38"/>
      <c r="CQ1025" s="38"/>
      <c r="CR1025" s="38"/>
      <c r="CS1025" s="38"/>
      <c r="CT1025" s="38"/>
      <c r="CU1025" s="38"/>
      <c r="CV1025" s="38"/>
      <c r="CW1025" s="38"/>
      <c r="CX1025" s="38"/>
      <c r="CY1025" s="38"/>
      <c r="CZ1025" s="38"/>
      <c r="DA1025" s="38"/>
      <c r="DB1025" s="38"/>
      <c r="DC1025" s="38"/>
      <c r="DD1025" s="38"/>
      <c r="DE1025" s="38"/>
      <c r="DF1025" s="38"/>
      <c r="DG1025" s="38"/>
      <c r="DH1025" s="38"/>
      <c r="DI1025" s="38"/>
      <c r="DJ1025" s="38"/>
      <c r="DK1025" s="38"/>
      <c r="DL1025" s="38"/>
      <c r="DM1025" s="38"/>
      <c r="DN1025" s="38"/>
      <c r="DO1025" s="38"/>
      <c r="DP1025" s="38"/>
      <c r="DQ1025" s="38"/>
      <c r="DR1025" s="38"/>
      <c r="DS1025" s="38"/>
      <c r="DT1025" s="38"/>
      <c r="DU1025" s="38"/>
      <c r="DV1025" s="38"/>
      <c r="DW1025" s="38"/>
      <c r="DX1025" s="38"/>
      <c r="DY1025" s="38"/>
      <c r="DZ1025" s="38"/>
      <c r="EA1025" s="38"/>
      <c r="EB1025" s="38"/>
      <c r="EC1025" s="38"/>
      <c r="ED1025" s="38"/>
      <c r="EE1025" s="38"/>
      <c r="EF1025" s="38"/>
      <c r="EG1025" s="38"/>
      <c r="EH1025" s="38"/>
      <c r="EI1025" s="38"/>
      <c r="EJ1025" s="38"/>
      <c r="EK1025" s="38"/>
      <c r="EL1025" s="38"/>
      <c r="EM1025" s="38"/>
      <c r="EN1025" s="38"/>
      <c r="EO1025" s="38"/>
      <c r="EP1025" s="38"/>
      <c r="EQ1025" s="38"/>
      <c r="ER1025" s="38"/>
      <c r="ES1025" s="38"/>
      <c r="ET1025" s="38"/>
      <c r="EU1025" s="38"/>
      <c r="EV1025" s="38"/>
      <c r="EW1025" s="38"/>
      <c r="EX1025" s="38"/>
      <c r="EY1025" s="38"/>
      <c r="EZ1025" s="38"/>
      <c r="FA1025" s="38"/>
      <c r="FB1025" s="38"/>
      <c r="FC1025" s="38"/>
      <c r="FD1025" s="38"/>
      <c r="FE1025" s="38"/>
      <c r="FF1025" s="38"/>
      <c r="FG1025" s="38"/>
      <c r="FH1025" s="38"/>
      <c r="FI1025" s="38"/>
      <c r="FJ1025" s="38"/>
      <c r="FK1025" s="38"/>
      <c r="FL1025" s="38"/>
      <c r="FM1025" s="38"/>
      <c r="FN1025" s="38"/>
      <c r="FO1025" s="38"/>
      <c r="FP1025" s="38"/>
      <c r="FQ1025" s="38"/>
      <c r="FR1025" s="38"/>
      <c r="FS1025" s="38"/>
      <c r="FT1025" s="38"/>
      <c r="FU1025" s="38"/>
      <c r="FV1025" s="38"/>
      <c r="FW1025" s="38"/>
      <c r="FX1025" s="38"/>
      <c r="FY1025" s="38"/>
      <c r="FZ1025" s="38"/>
      <c r="GA1025" s="38"/>
      <c r="GB1025" s="38"/>
      <c r="GC1025" s="38"/>
      <c r="GD1025" s="38"/>
      <c r="GE1025" s="38"/>
      <c r="GF1025" s="38"/>
      <c r="GG1025" s="38"/>
      <c r="GH1025" s="38"/>
      <c r="GI1025" s="38"/>
      <c r="GJ1025" s="38"/>
      <c r="GK1025" s="38"/>
      <c r="GL1025" s="38"/>
      <c r="GM1025" s="38"/>
      <c r="GN1025" s="38"/>
      <c r="GO1025" s="38"/>
      <c r="GP1025" s="38"/>
      <c r="GQ1025" s="38"/>
      <c r="GR1025" s="38"/>
      <c r="GS1025" s="38"/>
      <c r="GT1025" s="38"/>
      <c r="GU1025" s="38"/>
      <c r="GV1025" s="38"/>
      <c r="GW1025" s="38"/>
      <c r="GX1025" s="38"/>
      <c r="GY1025" s="38"/>
      <c r="GZ1025" s="38"/>
      <c r="HA1025" s="38"/>
      <c r="HB1025" s="38"/>
      <c r="HC1025" s="38"/>
      <c r="HD1025" s="38"/>
      <c r="HE1025" s="38"/>
      <c r="HF1025" s="38"/>
      <c r="HG1025" s="38"/>
      <c r="HH1025" s="38"/>
      <c r="HI1025" s="38"/>
      <c r="HJ1025" s="38"/>
      <c r="HK1025" s="38"/>
      <c r="HL1025" s="38"/>
      <c r="HM1025" s="38"/>
      <c r="HN1025" s="38"/>
      <c r="HO1025" s="38"/>
      <c r="HP1025" s="38"/>
      <c r="HQ1025" s="38"/>
      <c r="HR1025" s="38"/>
      <c r="HS1025" s="38"/>
      <c r="HT1025" s="38"/>
      <c r="HU1025" s="38"/>
      <c r="HV1025" s="38"/>
      <c r="HW1025" s="38"/>
      <c r="HX1025" s="38"/>
      <c r="HY1025" s="38"/>
      <c r="HZ1025" s="38"/>
      <c r="IA1025" s="38"/>
      <c r="IB1025" s="38"/>
      <c r="IC1025" s="38"/>
      <c r="ID1025" s="38"/>
      <c r="IE1025" s="38"/>
      <c r="IF1025" s="38"/>
      <c r="IG1025" s="38"/>
      <c r="IH1025" s="38"/>
      <c r="II1025" s="38"/>
      <c r="IJ1025" s="38"/>
      <c r="IK1025" s="38"/>
      <c r="IL1025" s="38"/>
      <c r="IM1025" s="38"/>
      <c r="IN1025" s="38"/>
      <c r="IO1025" s="38"/>
      <c r="IP1025" s="38"/>
      <c r="IQ1025" s="38"/>
      <c r="IR1025" s="38"/>
      <c r="IS1025" s="38"/>
      <c r="IT1025" s="38"/>
      <c r="IU1025" s="38"/>
      <c r="IV1025" s="38"/>
      <c r="IW1025" s="38"/>
      <c r="IX1025" s="38"/>
    </row>
    <row r="1026" spans="1:16373" s="52" customFormat="1">
      <c r="A1026" s="12" t="s">
        <v>84</v>
      </c>
      <c r="B1026" s="12" t="s">
        <v>261</v>
      </c>
      <c r="C1026" s="22" t="s">
        <v>417</v>
      </c>
      <c r="D1026" s="11" t="s">
        <v>988</v>
      </c>
      <c r="E1026" s="11" t="s">
        <v>989</v>
      </c>
      <c r="F1026" s="11" t="s">
        <v>417</v>
      </c>
      <c r="G1026" s="11" t="s">
        <v>378</v>
      </c>
      <c r="H1026" s="11" t="s">
        <v>987</v>
      </c>
      <c r="I1026" s="18">
        <v>8000</v>
      </c>
      <c r="J1026" s="18">
        <v>0</v>
      </c>
      <c r="K1026" s="96">
        <v>8000</v>
      </c>
      <c r="L1026" s="19"/>
      <c r="M1026" s="19"/>
      <c r="N1026" s="78"/>
      <c r="O1026" s="1"/>
      <c r="P1026" s="1"/>
      <c r="Q1026" s="1"/>
      <c r="R1026" s="1"/>
      <c r="S1026" s="38"/>
      <c r="T1026" s="38"/>
      <c r="U1026" s="38"/>
      <c r="V1026" s="38"/>
      <c r="W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  <c r="AM1026" s="38"/>
      <c r="AN1026" s="38"/>
      <c r="AO1026" s="38"/>
      <c r="AP1026" s="38"/>
      <c r="AQ1026" s="38"/>
      <c r="AR1026" s="38"/>
      <c r="AS1026" s="38"/>
      <c r="AT1026" s="38"/>
      <c r="AU1026" s="38"/>
      <c r="AV1026" s="38"/>
      <c r="AW1026" s="38"/>
      <c r="AX1026" s="38"/>
      <c r="AY1026" s="38"/>
      <c r="AZ1026" s="38"/>
      <c r="BA1026" s="38"/>
      <c r="BB1026" s="38"/>
      <c r="BC1026" s="38"/>
      <c r="BD1026" s="38"/>
      <c r="BE1026" s="38"/>
      <c r="BF1026" s="38"/>
      <c r="BG1026" s="38"/>
      <c r="BH1026" s="38"/>
      <c r="BI1026" s="38"/>
      <c r="BJ1026" s="38"/>
      <c r="BK1026" s="38"/>
      <c r="BL1026" s="38"/>
      <c r="BM1026" s="38"/>
      <c r="BN1026" s="38"/>
      <c r="BO1026" s="38"/>
      <c r="BP1026" s="38"/>
      <c r="BQ1026" s="38"/>
      <c r="BR1026" s="38"/>
      <c r="BS1026" s="38"/>
      <c r="BT1026" s="38"/>
      <c r="BU1026" s="38"/>
      <c r="BV1026" s="38"/>
      <c r="BW1026" s="38"/>
      <c r="BX1026" s="38"/>
      <c r="BY1026" s="38"/>
      <c r="BZ1026" s="38"/>
      <c r="CA1026" s="38"/>
      <c r="CB1026" s="38"/>
      <c r="CC1026" s="38"/>
      <c r="CD1026" s="38"/>
      <c r="CE1026" s="38"/>
      <c r="CF1026" s="38"/>
      <c r="CG1026" s="38"/>
      <c r="CH1026" s="38"/>
      <c r="CI1026" s="38"/>
      <c r="CJ1026" s="38"/>
      <c r="CK1026" s="38"/>
      <c r="CL1026" s="38"/>
      <c r="CM1026" s="38"/>
      <c r="CN1026" s="38"/>
      <c r="CO1026" s="38"/>
      <c r="CP1026" s="38"/>
      <c r="CQ1026" s="38"/>
      <c r="CR1026" s="38"/>
      <c r="CS1026" s="38"/>
      <c r="CT1026" s="38"/>
      <c r="CU1026" s="38"/>
      <c r="CV1026" s="38"/>
      <c r="CW1026" s="38"/>
      <c r="CX1026" s="38"/>
      <c r="CY1026" s="38"/>
      <c r="CZ1026" s="38"/>
      <c r="DA1026" s="38"/>
      <c r="DB1026" s="38"/>
      <c r="DC1026" s="38"/>
      <c r="DD1026" s="38"/>
      <c r="DE1026" s="38"/>
      <c r="DF1026" s="38"/>
      <c r="DG1026" s="38"/>
      <c r="DH1026" s="38"/>
      <c r="DI1026" s="38"/>
      <c r="DJ1026" s="38"/>
      <c r="DK1026" s="38"/>
      <c r="DL1026" s="38"/>
      <c r="DM1026" s="38"/>
      <c r="DN1026" s="38"/>
      <c r="DO1026" s="38"/>
      <c r="DP1026" s="38"/>
      <c r="DQ1026" s="38"/>
      <c r="DR1026" s="38"/>
      <c r="DS1026" s="38"/>
      <c r="DT1026" s="38"/>
      <c r="DU1026" s="38"/>
      <c r="DV1026" s="38"/>
      <c r="DW1026" s="38"/>
      <c r="DX1026" s="38"/>
      <c r="DY1026" s="38"/>
      <c r="DZ1026" s="38"/>
      <c r="EA1026" s="38"/>
      <c r="EB1026" s="38"/>
      <c r="EC1026" s="38"/>
      <c r="ED1026" s="38"/>
      <c r="EE1026" s="38"/>
      <c r="EF1026" s="38"/>
      <c r="EG1026" s="38"/>
      <c r="EH1026" s="38"/>
      <c r="EI1026" s="38"/>
      <c r="EJ1026" s="38"/>
      <c r="EK1026" s="38"/>
      <c r="EL1026" s="38"/>
      <c r="EM1026" s="38"/>
      <c r="EN1026" s="38"/>
      <c r="EO1026" s="38"/>
      <c r="EP1026" s="38"/>
      <c r="EQ1026" s="38"/>
      <c r="ER1026" s="38"/>
      <c r="ES1026" s="38"/>
      <c r="ET1026" s="38"/>
      <c r="EU1026" s="38"/>
      <c r="EV1026" s="38"/>
      <c r="EW1026" s="38"/>
      <c r="EX1026" s="38"/>
      <c r="EY1026" s="38"/>
      <c r="EZ1026" s="38"/>
      <c r="FA1026" s="38"/>
      <c r="FB1026" s="38"/>
      <c r="FC1026" s="38"/>
      <c r="FD1026" s="38"/>
      <c r="FE1026" s="38"/>
      <c r="FF1026" s="38"/>
      <c r="FG1026" s="38"/>
      <c r="FH1026" s="38"/>
      <c r="FI1026" s="38"/>
      <c r="FJ1026" s="38"/>
      <c r="FK1026" s="38"/>
      <c r="FL1026" s="38"/>
      <c r="FM1026" s="38"/>
      <c r="FN1026" s="38"/>
      <c r="FO1026" s="38"/>
      <c r="FP1026" s="38"/>
      <c r="FQ1026" s="38"/>
      <c r="FR1026" s="38"/>
      <c r="FS1026" s="38"/>
      <c r="FT1026" s="38"/>
      <c r="FU1026" s="38"/>
      <c r="FV1026" s="38"/>
      <c r="FW1026" s="38"/>
      <c r="FX1026" s="38"/>
      <c r="FY1026" s="38"/>
      <c r="FZ1026" s="38"/>
      <c r="GA1026" s="38"/>
      <c r="GB1026" s="38"/>
      <c r="GC1026" s="38"/>
      <c r="GD1026" s="38"/>
      <c r="GE1026" s="38"/>
      <c r="GF1026" s="38"/>
      <c r="GG1026" s="38"/>
      <c r="GH1026" s="38"/>
      <c r="GI1026" s="38"/>
      <c r="GJ1026" s="38"/>
      <c r="GK1026" s="38"/>
      <c r="GL1026" s="38"/>
      <c r="GM1026" s="38"/>
      <c r="GN1026" s="38"/>
      <c r="GO1026" s="38"/>
      <c r="GP1026" s="38"/>
      <c r="GQ1026" s="38"/>
      <c r="GR1026" s="38"/>
      <c r="GS1026" s="38"/>
      <c r="GT1026" s="38"/>
      <c r="GU1026" s="38"/>
      <c r="GV1026" s="38"/>
      <c r="GW1026" s="38"/>
      <c r="GX1026" s="38"/>
      <c r="GY1026" s="38"/>
      <c r="GZ1026" s="38"/>
      <c r="HA1026" s="38"/>
      <c r="HB1026" s="38"/>
      <c r="HC1026" s="38"/>
      <c r="HD1026" s="38"/>
      <c r="HE1026" s="38"/>
      <c r="HF1026" s="38"/>
      <c r="HG1026" s="38"/>
      <c r="HH1026" s="38"/>
      <c r="HI1026" s="38"/>
      <c r="HJ1026" s="38"/>
      <c r="HK1026" s="38"/>
      <c r="HL1026" s="38"/>
      <c r="HM1026" s="38"/>
      <c r="HN1026" s="38"/>
      <c r="HO1026" s="38"/>
      <c r="HP1026" s="38"/>
      <c r="HQ1026" s="38"/>
      <c r="HR1026" s="38"/>
      <c r="HS1026" s="38"/>
      <c r="HT1026" s="38"/>
      <c r="HU1026" s="38"/>
      <c r="HV1026" s="38"/>
      <c r="HW1026" s="38"/>
      <c r="HX1026" s="38"/>
      <c r="HY1026" s="38"/>
      <c r="HZ1026" s="38"/>
      <c r="IA1026" s="38"/>
      <c r="IB1026" s="38"/>
      <c r="IC1026" s="38"/>
      <c r="ID1026" s="38"/>
      <c r="IE1026" s="38"/>
      <c r="IF1026" s="38"/>
      <c r="IG1026" s="38"/>
      <c r="IH1026" s="38"/>
      <c r="II1026" s="38"/>
      <c r="IJ1026" s="38"/>
      <c r="IK1026" s="38"/>
      <c r="IL1026" s="38"/>
      <c r="IM1026" s="38"/>
      <c r="IN1026" s="38"/>
      <c r="IO1026" s="38"/>
      <c r="IP1026" s="38"/>
      <c r="IQ1026" s="38"/>
      <c r="IR1026" s="38"/>
      <c r="IS1026" s="38"/>
      <c r="IT1026" s="38"/>
      <c r="IU1026" s="38"/>
      <c r="IV1026" s="38"/>
      <c r="IW1026" s="38"/>
      <c r="IX1026" s="38"/>
    </row>
    <row r="1027" spans="1:16373" s="38" customFormat="1">
      <c r="A1027" s="38" t="s">
        <v>84</v>
      </c>
      <c r="B1027" s="38" t="s">
        <v>261</v>
      </c>
      <c r="C1027" s="51" t="s">
        <v>2935</v>
      </c>
      <c r="D1027" s="38" t="s">
        <v>2936</v>
      </c>
      <c r="E1027" s="38" t="s">
        <v>2937</v>
      </c>
      <c r="F1027" s="38" t="s">
        <v>95</v>
      </c>
      <c r="G1027" s="38" t="s">
        <v>83</v>
      </c>
      <c r="H1027" s="38" t="s">
        <v>2938</v>
      </c>
      <c r="I1027" s="4">
        <v>489602.06</v>
      </c>
      <c r="J1027" s="4">
        <v>61200.2575</v>
      </c>
      <c r="K1027" s="99">
        <v>428401.80249999999</v>
      </c>
      <c r="L1027" s="4"/>
      <c r="M1027" s="4"/>
      <c r="N1027" s="4"/>
      <c r="O1027" s="4"/>
      <c r="P1027" s="4"/>
      <c r="Q1027" s="4"/>
      <c r="R1027" s="4"/>
    </row>
    <row r="1028" spans="1:16373" s="38" customFormat="1">
      <c r="A1028" s="38" t="s">
        <v>84</v>
      </c>
      <c r="B1028" s="38" t="s">
        <v>261</v>
      </c>
      <c r="C1028" s="51" t="s">
        <v>14</v>
      </c>
      <c r="D1028" s="38" t="s">
        <v>2939</v>
      </c>
      <c r="E1028" s="38" t="s">
        <v>2940</v>
      </c>
      <c r="F1028" s="38" t="s">
        <v>2179</v>
      </c>
      <c r="G1028" s="38" t="s">
        <v>22</v>
      </c>
      <c r="H1028" s="38" t="s">
        <v>2941</v>
      </c>
      <c r="I1028" s="4">
        <v>236329.4</v>
      </c>
      <c r="J1028" s="4">
        <v>0</v>
      </c>
      <c r="K1028" s="99">
        <v>236329.4</v>
      </c>
      <c r="L1028" s="4"/>
      <c r="M1028" s="4"/>
      <c r="N1028" s="4"/>
      <c r="O1028" s="4"/>
      <c r="P1028" s="4"/>
      <c r="Q1028" s="4"/>
      <c r="R1028" s="4"/>
    </row>
    <row r="1029" spans="1:16373" s="38" customFormat="1">
      <c r="A1029" s="38" t="s">
        <v>84</v>
      </c>
      <c r="B1029" s="38" t="s">
        <v>261</v>
      </c>
      <c r="C1029" s="51" t="s">
        <v>12</v>
      </c>
      <c r="D1029" s="38" t="s">
        <v>2942</v>
      </c>
      <c r="E1029" s="38" t="s">
        <v>2943</v>
      </c>
      <c r="F1029" s="38" t="s">
        <v>353</v>
      </c>
      <c r="G1029" s="38" t="s">
        <v>2944</v>
      </c>
      <c r="H1029" s="38" t="s">
        <v>2926</v>
      </c>
      <c r="I1029" s="4">
        <v>210000</v>
      </c>
      <c r="J1029" s="4">
        <v>0</v>
      </c>
      <c r="K1029" s="99">
        <v>210000</v>
      </c>
      <c r="L1029" s="4"/>
      <c r="M1029" s="4"/>
      <c r="N1029" s="4"/>
      <c r="O1029" s="4"/>
      <c r="P1029" s="4"/>
      <c r="Q1029" s="4"/>
      <c r="R1029" s="4"/>
    </row>
    <row r="1030" spans="1:16373" s="38" customFormat="1">
      <c r="A1030" s="38" t="s">
        <v>84</v>
      </c>
      <c r="B1030" s="38" t="s">
        <v>261</v>
      </c>
      <c r="C1030" s="51" t="s">
        <v>12</v>
      </c>
      <c r="D1030" s="38" t="s">
        <v>3817</v>
      </c>
      <c r="E1030" s="38" t="s">
        <v>3818</v>
      </c>
      <c r="F1030" s="38" t="s">
        <v>2006</v>
      </c>
      <c r="G1030" s="38" t="s">
        <v>2455</v>
      </c>
      <c r="I1030" s="4">
        <v>201250</v>
      </c>
      <c r="J1030" s="4">
        <v>0</v>
      </c>
      <c r="K1030" s="99">
        <v>201250</v>
      </c>
      <c r="L1030" s="4"/>
      <c r="M1030" s="4"/>
      <c r="N1030" s="4"/>
      <c r="O1030" s="4"/>
      <c r="P1030" s="4"/>
      <c r="Q1030" s="4"/>
      <c r="R1030" s="4"/>
    </row>
    <row r="1031" spans="1:16373" s="38" customFormat="1">
      <c r="A1031" s="38" t="s">
        <v>84</v>
      </c>
      <c r="B1031" s="38" t="s">
        <v>261</v>
      </c>
      <c r="C1031" s="51" t="s">
        <v>13</v>
      </c>
      <c r="D1031" s="38" t="s">
        <v>3819</v>
      </c>
      <c r="E1031" s="38" t="s">
        <v>3820</v>
      </c>
      <c r="F1031" s="38" t="s">
        <v>3252</v>
      </c>
      <c r="G1031" s="38" t="s">
        <v>3821</v>
      </c>
      <c r="H1031" s="38" t="s">
        <v>3822</v>
      </c>
      <c r="I1031" s="4">
        <v>60000</v>
      </c>
      <c r="J1031" s="4">
        <v>0</v>
      </c>
      <c r="K1031" s="99">
        <v>60000</v>
      </c>
      <c r="L1031" s="4"/>
      <c r="M1031" s="4"/>
      <c r="N1031" s="4"/>
      <c r="O1031" s="4"/>
      <c r="P1031" s="4"/>
      <c r="Q1031" s="4"/>
      <c r="R1031" s="4"/>
    </row>
    <row r="1032" spans="1:16373" s="38" customFormat="1">
      <c r="A1032" s="38" t="s">
        <v>84</v>
      </c>
      <c r="B1032" s="38" t="s">
        <v>261</v>
      </c>
      <c r="C1032" s="51" t="s">
        <v>1478</v>
      </c>
      <c r="D1032" s="38" t="s">
        <v>3823</v>
      </c>
      <c r="E1032" s="38" t="s">
        <v>3824</v>
      </c>
      <c r="F1032" s="38" t="s">
        <v>1478</v>
      </c>
      <c r="G1032" s="38" t="s">
        <v>1692</v>
      </c>
      <c r="H1032" s="38" t="s">
        <v>3825</v>
      </c>
      <c r="I1032" s="4">
        <v>20000</v>
      </c>
      <c r="J1032" s="4">
        <v>0</v>
      </c>
      <c r="K1032" s="99">
        <v>20000</v>
      </c>
      <c r="L1032" s="4"/>
      <c r="M1032" s="4"/>
      <c r="N1032" s="4"/>
      <c r="O1032" s="4"/>
      <c r="P1032" s="4"/>
      <c r="Q1032" s="4"/>
      <c r="R1032" s="4"/>
    </row>
    <row r="1033" spans="1:16373" s="38" customFormat="1">
      <c r="A1033" s="38" t="s">
        <v>84</v>
      </c>
      <c r="B1033" s="38" t="s">
        <v>261</v>
      </c>
      <c r="C1033" s="51" t="s">
        <v>237</v>
      </c>
      <c r="D1033" s="38" t="s">
        <v>3826</v>
      </c>
      <c r="E1033" s="38" t="s">
        <v>3827</v>
      </c>
      <c r="F1033" s="38" t="s">
        <v>237</v>
      </c>
      <c r="G1033" s="38" t="s">
        <v>221</v>
      </c>
      <c r="H1033" s="38" t="s">
        <v>3828</v>
      </c>
      <c r="I1033" s="4">
        <v>567000</v>
      </c>
      <c r="J1033" s="4">
        <v>0</v>
      </c>
      <c r="K1033" s="99">
        <v>567000</v>
      </c>
      <c r="L1033" s="4"/>
      <c r="M1033" s="4"/>
      <c r="N1033" s="4"/>
      <c r="O1033" s="4"/>
      <c r="P1033" s="4"/>
      <c r="Q1033" s="4"/>
      <c r="R1033" s="4"/>
    </row>
    <row r="1034" spans="1:16373" s="38" customFormat="1">
      <c r="A1034" s="3" t="s">
        <v>84</v>
      </c>
      <c r="B1034" s="3" t="s">
        <v>261</v>
      </c>
      <c r="C1034" s="5" t="s">
        <v>2426</v>
      </c>
      <c r="D1034" s="3" t="s">
        <v>2427</v>
      </c>
      <c r="E1034" s="3" t="s">
        <v>2428</v>
      </c>
      <c r="F1034" s="3" t="s">
        <v>2426</v>
      </c>
      <c r="G1034" s="3" t="s">
        <v>2429</v>
      </c>
      <c r="H1034" s="3" t="s">
        <v>2430</v>
      </c>
      <c r="I1034" s="2">
        <v>5000</v>
      </c>
      <c r="J1034" s="2">
        <v>0</v>
      </c>
      <c r="K1034" s="93">
        <v>5000</v>
      </c>
      <c r="L1034" s="2"/>
      <c r="M1034" s="2"/>
      <c r="N1034" s="2"/>
      <c r="O1034" s="2"/>
      <c r="P1034" s="2"/>
      <c r="Q1034" s="2"/>
      <c r="R1034" s="2"/>
    </row>
    <row r="1035" spans="1:16373" s="38" customFormat="1">
      <c r="A1035" s="3" t="s">
        <v>84</v>
      </c>
      <c r="B1035" s="3" t="s">
        <v>261</v>
      </c>
      <c r="C1035" s="28" t="s">
        <v>14</v>
      </c>
      <c r="D1035" s="25" t="s">
        <v>2431</v>
      </c>
      <c r="E1035" s="25" t="s">
        <v>2432</v>
      </c>
      <c r="F1035" s="25" t="s">
        <v>317</v>
      </c>
      <c r="G1035" s="25" t="s">
        <v>311</v>
      </c>
      <c r="H1035" s="25" t="s">
        <v>2433</v>
      </c>
      <c r="I1035" s="26">
        <v>550000</v>
      </c>
      <c r="J1035" s="26">
        <v>68750</v>
      </c>
      <c r="K1035" s="106">
        <v>481250</v>
      </c>
      <c r="L1035" s="9"/>
      <c r="M1035" s="9"/>
      <c r="N1035" s="9"/>
      <c r="O1035" s="9"/>
      <c r="P1035" s="9"/>
      <c r="Q1035" s="9"/>
      <c r="R1035" s="9"/>
      <c r="S1035" s="55"/>
      <c r="T1035" s="55"/>
      <c r="U1035" s="55"/>
      <c r="V1035" s="55"/>
      <c r="W1035" s="55"/>
      <c r="X1035" s="55"/>
      <c r="Y1035" s="55"/>
      <c r="Z1035" s="55"/>
      <c r="AA1035" s="55"/>
      <c r="AB1035" s="55"/>
      <c r="AC1035" s="55"/>
      <c r="AD1035" s="55"/>
      <c r="AE1035" s="55"/>
      <c r="AF1035" s="55"/>
      <c r="AG1035" s="55"/>
      <c r="AH1035" s="55"/>
      <c r="AI1035" s="55"/>
      <c r="AJ1035" s="55"/>
      <c r="AK1035" s="55"/>
      <c r="AL1035" s="55"/>
      <c r="AM1035" s="55"/>
      <c r="AN1035" s="55"/>
      <c r="AO1035" s="55"/>
      <c r="AP1035" s="55"/>
      <c r="AQ1035" s="55"/>
      <c r="AR1035" s="55"/>
      <c r="AS1035" s="55"/>
      <c r="AT1035" s="55"/>
      <c r="AU1035" s="55"/>
      <c r="AV1035" s="55"/>
      <c r="AW1035" s="55"/>
      <c r="AX1035" s="55"/>
      <c r="AY1035" s="55"/>
      <c r="AZ1035" s="55"/>
      <c r="BA1035" s="55"/>
      <c r="BB1035" s="55"/>
      <c r="BC1035" s="55"/>
      <c r="BD1035" s="55"/>
      <c r="BE1035" s="55"/>
      <c r="BF1035" s="55"/>
      <c r="BG1035" s="55"/>
      <c r="BH1035" s="55"/>
      <c r="BI1035" s="55"/>
      <c r="BJ1035" s="55"/>
      <c r="BK1035" s="55"/>
      <c r="BL1035" s="55"/>
      <c r="BM1035" s="55"/>
      <c r="BN1035" s="55"/>
      <c r="BO1035" s="55"/>
      <c r="BP1035" s="55"/>
      <c r="BQ1035" s="55"/>
      <c r="BR1035" s="55"/>
      <c r="BS1035" s="55"/>
      <c r="BT1035" s="55"/>
      <c r="BU1035" s="55"/>
      <c r="BV1035" s="55"/>
      <c r="BW1035" s="55"/>
      <c r="BX1035" s="55"/>
      <c r="BY1035" s="55"/>
      <c r="BZ1035" s="55"/>
      <c r="CA1035" s="55"/>
      <c r="CB1035" s="55"/>
      <c r="CC1035" s="55"/>
      <c r="CD1035" s="55"/>
      <c r="CE1035" s="55"/>
      <c r="CF1035" s="55"/>
      <c r="CG1035" s="55"/>
      <c r="CH1035" s="55"/>
      <c r="CI1035" s="55"/>
      <c r="CJ1035" s="55"/>
      <c r="CK1035" s="55"/>
      <c r="CL1035" s="55"/>
      <c r="CM1035" s="55"/>
      <c r="CN1035" s="55"/>
      <c r="CO1035" s="55"/>
      <c r="CP1035" s="55"/>
      <c r="CQ1035" s="55"/>
      <c r="CR1035" s="55"/>
      <c r="CS1035" s="55"/>
      <c r="CT1035" s="55"/>
      <c r="CU1035" s="55"/>
      <c r="CV1035" s="55"/>
      <c r="CW1035" s="55"/>
      <c r="CX1035" s="55"/>
      <c r="CY1035" s="55"/>
      <c r="CZ1035" s="55"/>
      <c r="DA1035" s="55"/>
      <c r="DB1035" s="55"/>
      <c r="DC1035" s="55"/>
      <c r="DD1035" s="55"/>
      <c r="DE1035" s="55"/>
      <c r="DF1035" s="55"/>
      <c r="DG1035" s="55"/>
      <c r="DH1035" s="55"/>
      <c r="DI1035" s="55"/>
      <c r="DJ1035" s="55"/>
      <c r="DK1035" s="55"/>
      <c r="DL1035" s="55"/>
      <c r="DM1035" s="55"/>
      <c r="DN1035" s="55"/>
      <c r="DO1035" s="55"/>
      <c r="DP1035" s="55"/>
      <c r="DQ1035" s="55"/>
      <c r="DR1035" s="55"/>
      <c r="DS1035" s="55"/>
      <c r="DT1035" s="55"/>
      <c r="DU1035" s="55"/>
      <c r="DV1035" s="55"/>
      <c r="DW1035" s="55"/>
      <c r="DX1035" s="55"/>
      <c r="DY1035" s="55"/>
      <c r="DZ1035" s="55"/>
      <c r="EA1035" s="55"/>
      <c r="EB1035" s="55"/>
      <c r="EC1035" s="55"/>
      <c r="ED1035" s="55"/>
      <c r="EE1035" s="55"/>
      <c r="EF1035" s="55"/>
      <c r="EG1035" s="55"/>
      <c r="EH1035" s="55"/>
      <c r="EI1035" s="55"/>
      <c r="EJ1035" s="55"/>
      <c r="EK1035" s="55"/>
      <c r="EL1035" s="55"/>
      <c r="EM1035" s="55"/>
      <c r="EN1035" s="55"/>
      <c r="EO1035" s="55"/>
      <c r="EP1035" s="55"/>
      <c r="EQ1035" s="55"/>
      <c r="ER1035" s="55"/>
      <c r="ES1035" s="55"/>
      <c r="ET1035" s="55"/>
      <c r="EU1035" s="55"/>
      <c r="EV1035" s="55"/>
      <c r="EW1035" s="55"/>
      <c r="EX1035" s="55"/>
      <c r="EY1035" s="55"/>
      <c r="EZ1035" s="55"/>
      <c r="FA1035" s="55"/>
      <c r="FB1035" s="55"/>
      <c r="FC1035" s="55"/>
      <c r="FD1035" s="55"/>
      <c r="FE1035" s="55"/>
      <c r="FF1035" s="55"/>
      <c r="FG1035" s="55"/>
      <c r="FH1035" s="55"/>
      <c r="FI1035" s="55"/>
      <c r="FJ1035" s="55"/>
      <c r="FK1035" s="55"/>
      <c r="FL1035" s="55"/>
      <c r="FM1035" s="55"/>
      <c r="FN1035" s="55"/>
      <c r="FO1035" s="55"/>
      <c r="FP1035" s="55"/>
      <c r="FQ1035" s="55"/>
      <c r="FR1035" s="55"/>
      <c r="FS1035" s="55"/>
      <c r="FT1035" s="55"/>
      <c r="FU1035" s="55"/>
      <c r="FV1035" s="55"/>
      <c r="FW1035" s="55"/>
      <c r="FX1035" s="55"/>
      <c r="FY1035" s="55"/>
      <c r="FZ1035" s="55"/>
      <c r="GA1035" s="55"/>
      <c r="GB1035" s="55"/>
      <c r="GC1035" s="55"/>
      <c r="GD1035" s="55"/>
      <c r="GE1035" s="55"/>
      <c r="GF1035" s="55"/>
      <c r="GG1035" s="55"/>
      <c r="GH1035" s="55"/>
      <c r="GI1035" s="55"/>
      <c r="GJ1035" s="55"/>
      <c r="GK1035" s="55"/>
      <c r="GL1035" s="55"/>
      <c r="GM1035" s="55"/>
      <c r="GN1035" s="55"/>
      <c r="GO1035" s="55"/>
      <c r="GP1035" s="55"/>
      <c r="GQ1035" s="55"/>
      <c r="GR1035" s="55"/>
      <c r="GS1035" s="55"/>
      <c r="GT1035" s="55"/>
      <c r="GU1035" s="55"/>
      <c r="GV1035" s="55"/>
      <c r="GW1035" s="55"/>
      <c r="GX1035" s="55"/>
      <c r="GY1035" s="55"/>
      <c r="GZ1035" s="55"/>
      <c r="HA1035" s="55"/>
      <c r="HB1035" s="55"/>
      <c r="HC1035" s="55"/>
      <c r="HD1035" s="55"/>
      <c r="HE1035" s="55"/>
      <c r="HF1035" s="55"/>
      <c r="HG1035" s="55"/>
      <c r="HH1035" s="55"/>
      <c r="HI1035" s="55"/>
      <c r="HJ1035" s="55"/>
      <c r="HK1035" s="55"/>
      <c r="HL1035" s="55"/>
      <c r="HM1035" s="55"/>
      <c r="HN1035" s="55"/>
      <c r="HO1035" s="55"/>
      <c r="HP1035" s="55"/>
      <c r="HQ1035" s="55"/>
      <c r="HR1035" s="55"/>
      <c r="HS1035" s="55"/>
      <c r="HT1035" s="55"/>
      <c r="HU1035" s="55"/>
      <c r="HV1035" s="55"/>
      <c r="HW1035" s="55"/>
      <c r="HX1035" s="55"/>
      <c r="HY1035" s="55"/>
      <c r="HZ1035" s="55"/>
      <c r="IA1035" s="55"/>
      <c r="IB1035" s="55"/>
      <c r="IC1035" s="55"/>
      <c r="ID1035" s="55"/>
      <c r="IE1035" s="55"/>
      <c r="IF1035" s="55"/>
      <c r="IG1035" s="55"/>
      <c r="IH1035" s="55"/>
      <c r="II1035" s="55"/>
      <c r="IJ1035" s="55"/>
      <c r="IK1035" s="55"/>
      <c r="IL1035" s="55"/>
      <c r="IM1035" s="55"/>
      <c r="IN1035" s="55"/>
      <c r="IO1035" s="55"/>
      <c r="IP1035" s="55"/>
      <c r="IQ1035" s="55"/>
      <c r="IR1035" s="55"/>
      <c r="IS1035" s="55"/>
      <c r="IT1035" s="55"/>
      <c r="IU1035" s="55"/>
      <c r="IV1035" s="55"/>
      <c r="IW1035" s="55"/>
      <c r="IX1035" s="55"/>
      <c r="IY1035" s="55"/>
      <c r="IZ1035" s="55"/>
      <c r="JA1035" s="55"/>
      <c r="JB1035" s="55"/>
      <c r="JC1035" s="55"/>
      <c r="JD1035" s="55"/>
      <c r="JE1035" s="55"/>
      <c r="JF1035" s="55"/>
      <c r="JG1035" s="55"/>
      <c r="JH1035" s="55"/>
      <c r="JI1035" s="55"/>
      <c r="JJ1035" s="55"/>
      <c r="JK1035" s="55"/>
      <c r="JL1035" s="55"/>
      <c r="JM1035" s="55"/>
      <c r="JN1035" s="55"/>
      <c r="JO1035" s="55"/>
      <c r="JP1035" s="55"/>
      <c r="JQ1035" s="55"/>
      <c r="JR1035" s="55"/>
      <c r="JS1035" s="55"/>
      <c r="JT1035" s="55"/>
      <c r="JU1035" s="55"/>
      <c r="JV1035" s="55"/>
      <c r="JW1035" s="55"/>
      <c r="JX1035" s="55"/>
      <c r="JY1035" s="55"/>
      <c r="JZ1035" s="55"/>
      <c r="KA1035" s="55"/>
      <c r="KB1035" s="55"/>
      <c r="KC1035" s="55"/>
      <c r="KD1035" s="55"/>
      <c r="KE1035" s="55"/>
      <c r="KF1035" s="55"/>
      <c r="KG1035" s="55"/>
      <c r="KH1035" s="55"/>
      <c r="KI1035" s="55"/>
      <c r="KJ1035" s="55"/>
      <c r="KK1035" s="55"/>
      <c r="KL1035" s="55"/>
      <c r="KM1035" s="55"/>
      <c r="KN1035" s="55"/>
      <c r="KO1035" s="55"/>
      <c r="KP1035" s="55"/>
      <c r="KQ1035" s="55"/>
      <c r="KR1035" s="55"/>
      <c r="KS1035" s="55"/>
      <c r="KT1035" s="55"/>
      <c r="KU1035" s="55"/>
      <c r="KV1035" s="55"/>
      <c r="KW1035" s="55"/>
      <c r="KX1035" s="55"/>
      <c r="KY1035" s="55"/>
      <c r="KZ1035" s="55"/>
      <c r="LA1035" s="55"/>
      <c r="LB1035" s="55"/>
      <c r="LC1035" s="55"/>
      <c r="LD1035" s="55"/>
      <c r="LE1035" s="55"/>
      <c r="LF1035" s="55"/>
      <c r="LG1035" s="55"/>
      <c r="LH1035" s="55"/>
      <c r="LI1035" s="55"/>
      <c r="LJ1035" s="55"/>
      <c r="LK1035" s="55"/>
      <c r="LL1035" s="55"/>
      <c r="LM1035" s="55"/>
      <c r="LN1035" s="55"/>
      <c r="LO1035" s="55"/>
      <c r="LP1035" s="55"/>
      <c r="LQ1035" s="55"/>
      <c r="LR1035" s="55"/>
      <c r="LS1035" s="55"/>
      <c r="LT1035" s="55"/>
      <c r="LU1035" s="55"/>
      <c r="LV1035" s="55"/>
      <c r="LW1035" s="55"/>
      <c r="LX1035" s="55"/>
      <c r="LY1035" s="55"/>
      <c r="LZ1035" s="55"/>
      <c r="MA1035" s="55"/>
      <c r="MB1035" s="55"/>
      <c r="MC1035" s="55"/>
      <c r="MD1035" s="55"/>
      <c r="ME1035" s="55"/>
      <c r="MF1035" s="55"/>
      <c r="MG1035" s="55"/>
      <c r="MH1035" s="55"/>
      <c r="MI1035" s="55"/>
      <c r="MJ1035" s="55"/>
      <c r="MK1035" s="55"/>
      <c r="ML1035" s="55"/>
      <c r="MM1035" s="55"/>
      <c r="MN1035" s="55"/>
      <c r="MO1035" s="55"/>
      <c r="MP1035" s="55"/>
      <c r="MQ1035" s="55"/>
      <c r="MR1035" s="55"/>
      <c r="MS1035" s="55"/>
      <c r="MT1035" s="55"/>
      <c r="MU1035" s="55"/>
      <c r="MV1035" s="55"/>
      <c r="MW1035" s="55"/>
      <c r="MX1035" s="55"/>
      <c r="MY1035" s="55"/>
      <c r="MZ1035" s="55"/>
      <c r="NA1035" s="55"/>
      <c r="NB1035" s="55"/>
      <c r="NC1035" s="55"/>
      <c r="ND1035" s="55"/>
      <c r="NE1035" s="55"/>
      <c r="NF1035" s="55"/>
      <c r="NG1035" s="55"/>
      <c r="NH1035" s="55"/>
      <c r="NI1035" s="55"/>
      <c r="NJ1035" s="55"/>
      <c r="NK1035" s="55"/>
      <c r="NL1035" s="55"/>
      <c r="NM1035" s="55"/>
      <c r="NN1035" s="55"/>
      <c r="NO1035" s="55"/>
      <c r="NP1035" s="55"/>
      <c r="NQ1035" s="55"/>
      <c r="NR1035" s="55"/>
      <c r="NS1035" s="55"/>
      <c r="NT1035" s="55"/>
      <c r="NU1035" s="55"/>
      <c r="NV1035" s="55"/>
      <c r="NW1035" s="55"/>
      <c r="NX1035" s="55"/>
      <c r="NY1035" s="55"/>
      <c r="NZ1035" s="55"/>
      <c r="OA1035" s="55"/>
      <c r="OB1035" s="55"/>
      <c r="OC1035" s="55"/>
      <c r="OD1035" s="55"/>
      <c r="OE1035" s="55"/>
      <c r="OF1035" s="55"/>
      <c r="OG1035" s="55"/>
      <c r="OH1035" s="55"/>
      <c r="OI1035" s="55"/>
      <c r="OJ1035" s="55"/>
      <c r="OK1035" s="55"/>
      <c r="OL1035" s="55"/>
      <c r="OM1035" s="55"/>
      <c r="ON1035" s="55"/>
      <c r="OO1035" s="55"/>
      <c r="OP1035" s="55"/>
      <c r="OQ1035" s="55"/>
      <c r="OR1035" s="55"/>
      <c r="OS1035" s="55"/>
      <c r="OT1035" s="55"/>
      <c r="OU1035" s="55"/>
      <c r="OV1035" s="55"/>
      <c r="OW1035" s="55"/>
      <c r="OX1035" s="55"/>
      <c r="OY1035" s="55"/>
      <c r="OZ1035" s="55"/>
      <c r="PA1035" s="55"/>
      <c r="PB1035" s="55"/>
      <c r="PC1035" s="55"/>
      <c r="PD1035" s="55"/>
      <c r="PE1035" s="55"/>
      <c r="PF1035" s="55"/>
      <c r="PG1035" s="55"/>
      <c r="PH1035" s="55"/>
      <c r="PI1035" s="55"/>
      <c r="PJ1035" s="55"/>
      <c r="PK1035" s="55"/>
      <c r="PL1035" s="55"/>
      <c r="PM1035" s="55"/>
      <c r="PN1035" s="55"/>
      <c r="PO1035" s="55"/>
      <c r="PP1035" s="55"/>
      <c r="PQ1035" s="55"/>
      <c r="PR1035" s="55"/>
      <c r="PS1035" s="55"/>
      <c r="PT1035" s="55"/>
      <c r="PU1035" s="55"/>
      <c r="PV1035" s="55"/>
      <c r="PW1035" s="55"/>
      <c r="PX1035" s="55"/>
      <c r="PY1035" s="55"/>
      <c r="PZ1035" s="55"/>
      <c r="QA1035" s="55"/>
      <c r="QB1035" s="55"/>
      <c r="QC1035" s="55"/>
      <c r="QD1035" s="55"/>
      <c r="QE1035" s="55"/>
      <c r="QF1035" s="55"/>
      <c r="QG1035" s="55"/>
      <c r="QH1035" s="55"/>
      <c r="QI1035" s="55"/>
      <c r="QJ1035" s="55"/>
      <c r="QK1035" s="55"/>
      <c r="QL1035" s="55"/>
      <c r="QM1035" s="55"/>
      <c r="QN1035" s="55"/>
      <c r="QO1035" s="55"/>
      <c r="QP1035" s="55"/>
      <c r="QQ1035" s="55"/>
      <c r="QR1035" s="55"/>
      <c r="QS1035" s="55"/>
      <c r="QT1035" s="55"/>
      <c r="QU1035" s="55"/>
      <c r="QV1035" s="55"/>
      <c r="QW1035" s="55"/>
      <c r="QX1035" s="55"/>
      <c r="QY1035" s="55"/>
      <c r="QZ1035" s="55"/>
      <c r="RA1035" s="55"/>
      <c r="RB1035" s="55"/>
      <c r="RC1035" s="55"/>
      <c r="RD1035" s="55"/>
      <c r="RE1035" s="55"/>
      <c r="RF1035" s="55"/>
      <c r="RG1035" s="55"/>
      <c r="RH1035" s="55"/>
      <c r="RI1035" s="55"/>
      <c r="RJ1035" s="55"/>
      <c r="RK1035" s="55"/>
      <c r="RL1035" s="55"/>
      <c r="RM1035" s="55"/>
      <c r="RN1035" s="55"/>
      <c r="RO1035" s="55"/>
      <c r="RP1035" s="55"/>
      <c r="RQ1035" s="55"/>
      <c r="RR1035" s="55"/>
      <c r="RS1035" s="55"/>
      <c r="RT1035" s="55"/>
      <c r="RU1035" s="55"/>
      <c r="RV1035" s="55"/>
      <c r="RW1035" s="55"/>
      <c r="RX1035" s="55"/>
      <c r="RY1035" s="55"/>
      <c r="RZ1035" s="55"/>
      <c r="SA1035" s="55"/>
      <c r="SB1035" s="55"/>
      <c r="SC1035" s="55"/>
      <c r="SD1035" s="55"/>
      <c r="SE1035" s="55"/>
      <c r="SF1035" s="55"/>
      <c r="SG1035" s="55"/>
      <c r="SH1035" s="55"/>
      <c r="SI1035" s="55"/>
      <c r="SJ1035" s="55"/>
      <c r="SK1035" s="55"/>
      <c r="SL1035" s="55"/>
      <c r="SM1035" s="55"/>
      <c r="SN1035" s="55"/>
      <c r="SO1035" s="55"/>
      <c r="SP1035" s="55"/>
      <c r="SQ1035" s="55"/>
      <c r="SR1035" s="55"/>
      <c r="SS1035" s="55"/>
      <c r="ST1035" s="55"/>
      <c r="SU1035" s="55"/>
      <c r="SV1035" s="55"/>
      <c r="SW1035" s="55"/>
      <c r="SX1035" s="55"/>
      <c r="SY1035" s="55"/>
      <c r="SZ1035" s="55"/>
      <c r="TA1035" s="55"/>
      <c r="TB1035" s="55"/>
      <c r="TC1035" s="55"/>
      <c r="TD1035" s="55"/>
      <c r="TE1035" s="55"/>
      <c r="TF1035" s="55"/>
      <c r="TG1035" s="55"/>
      <c r="TH1035" s="55"/>
      <c r="TI1035" s="55"/>
      <c r="TJ1035" s="55"/>
      <c r="TK1035" s="55"/>
      <c r="TL1035" s="55"/>
      <c r="TM1035" s="55"/>
      <c r="TN1035" s="55"/>
      <c r="TO1035" s="55"/>
      <c r="TP1035" s="55"/>
      <c r="TQ1035" s="55"/>
      <c r="TR1035" s="55"/>
      <c r="TS1035" s="55"/>
      <c r="TT1035" s="55"/>
      <c r="TU1035" s="55"/>
      <c r="TV1035" s="55"/>
      <c r="TW1035" s="55"/>
      <c r="TX1035" s="55"/>
      <c r="TY1035" s="55"/>
      <c r="TZ1035" s="55"/>
      <c r="UA1035" s="55"/>
      <c r="UB1035" s="55"/>
      <c r="UC1035" s="55"/>
      <c r="UD1035" s="55"/>
      <c r="UE1035" s="55"/>
      <c r="UF1035" s="55"/>
      <c r="UG1035" s="55"/>
      <c r="UH1035" s="55"/>
      <c r="UI1035" s="55"/>
      <c r="UJ1035" s="55"/>
      <c r="UK1035" s="55"/>
      <c r="UL1035" s="55"/>
      <c r="UM1035" s="55"/>
      <c r="UN1035" s="55"/>
      <c r="UO1035" s="55"/>
      <c r="UP1035" s="55"/>
      <c r="UQ1035" s="55"/>
      <c r="UR1035" s="55"/>
      <c r="US1035" s="55"/>
      <c r="UT1035" s="55"/>
      <c r="UU1035" s="55"/>
      <c r="UV1035" s="55"/>
      <c r="UW1035" s="55"/>
      <c r="UX1035" s="55"/>
      <c r="UY1035" s="55"/>
      <c r="UZ1035" s="55"/>
      <c r="VA1035" s="55"/>
      <c r="VB1035" s="55"/>
      <c r="VC1035" s="55"/>
      <c r="VD1035" s="55"/>
      <c r="VE1035" s="55"/>
      <c r="VF1035" s="55"/>
      <c r="VG1035" s="55"/>
      <c r="VH1035" s="55"/>
      <c r="VI1035" s="55"/>
      <c r="VJ1035" s="55"/>
      <c r="VK1035" s="55"/>
      <c r="VL1035" s="55"/>
      <c r="VM1035" s="55"/>
      <c r="VN1035" s="55"/>
      <c r="VO1035" s="55"/>
      <c r="VP1035" s="55"/>
      <c r="VQ1035" s="55"/>
      <c r="VR1035" s="55"/>
      <c r="VS1035" s="55"/>
      <c r="VT1035" s="55"/>
      <c r="VU1035" s="55"/>
      <c r="VV1035" s="55"/>
      <c r="VW1035" s="55"/>
      <c r="VX1035" s="55"/>
      <c r="VY1035" s="55"/>
      <c r="VZ1035" s="55"/>
      <c r="WA1035" s="55"/>
      <c r="WB1035" s="55"/>
      <c r="WC1035" s="55"/>
      <c r="WD1035" s="55"/>
      <c r="WE1035" s="55"/>
      <c r="WF1035" s="55"/>
      <c r="WG1035" s="55"/>
      <c r="WH1035" s="55"/>
      <c r="WI1035" s="55"/>
      <c r="WJ1035" s="55"/>
      <c r="WK1035" s="55"/>
      <c r="WL1035" s="55"/>
      <c r="WM1035" s="55"/>
      <c r="WN1035" s="55"/>
      <c r="WO1035" s="55"/>
      <c r="WP1035" s="55"/>
      <c r="WQ1035" s="55"/>
      <c r="WR1035" s="55"/>
      <c r="WS1035" s="55"/>
      <c r="WT1035" s="55"/>
      <c r="WU1035" s="55"/>
      <c r="WV1035" s="55"/>
      <c r="WW1035" s="55"/>
      <c r="WX1035" s="55"/>
      <c r="WY1035" s="55"/>
      <c r="WZ1035" s="55"/>
      <c r="XA1035" s="55"/>
      <c r="XB1035" s="55"/>
      <c r="XC1035" s="55"/>
      <c r="XD1035" s="55"/>
      <c r="XE1035" s="55"/>
      <c r="XF1035" s="55"/>
      <c r="XG1035" s="55"/>
      <c r="XH1035" s="55"/>
      <c r="XI1035" s="55"/>
      <c r="XJ1035" s="55"/>
      <c r="XK1035" s="55"/>
      <c r="XL1035" s="55"/>
      <c r="XM1035" s="55"/>
      <c r="XN1035" s="55"/>
      <c r="XO1035" s="55"/>
      <c r="XP1035" s="55"/>
      <c r="XQ1035" s="55"/>
      <c r="XR1035" s="55"/>
      <c r="XS1035" s="55"/>
      <c r="XT1035" s="55"/>
      <c r="XU1035" s="55"/>
      <c r="XV1035" s="55"/>
      <c r="XW1035" s="55"/>
      <c r="XX1035" s="55"/>
      <c r="XY1035" s="55"/>
      <c r="XZ1035" s="55"/>
      <c r="YA1035" s="55"/>
      <c r="YB1035" s="55"/>
      <c r="YC1035" s="55"/>
      <c r="YD1035" s="55"/>
      <c r="YE1035" s="55"/>
      <c r="YF1035" s="55"/>
      <c r="YG1035" s="55"/>
      <c r="YH1035" s="55"/>
      <c r="YI1035" s="55"/>
      <c r="YJ1035" s="55"/>
      <c r="YK1035" s="55"/>
      <c r="YL1035" s="55"/>
      <c r="YM1035" s="55"/>
      <c r="YN1035" s="55"/>
      <c r="YO1035" s="55"/>
      <c r="YP1035" s="55"/>
      <c r="YQ1035" s="55"/>
      <c r="YR1035" s="55"/>
      <c r="YS1035" s="55"/>
      <c r="YT1035" s="55"/>
      <c r="YU1035" s="55"/>
      <c r="YV1035" s="55"/>
      <c r="YW1035" s="55"/>
      <c r="YX1035" s="55"/>
      <c r="YY1035" s="55"/>
      <c r="YZ1035" s="55"/>
      <c r="ZA1035" s="55"/>
      <c r="ZB1035" s="55"/>
      <c r="ZC1035" s="55"/>
      <c r="ZD1035" s="55"/>
      <c r="ZE1035" s="55"/>
      <c r="ZF1035" s="55"/>
      <c r="ZG1035" s="55"/>
      <c r="ZH1035" s="55"/>
      <c r="ZI1035" s="55"/>
      <c r="ZJ1035" s="55"/>
      <c r="ZK1035" s="55"/>
      <c r="ZL1035" s="55"/>
      <c r="ZM1035" s="55"/>
      <c r="ZN1035" s="55"/>
      <c r="ZO1035" s="55"/>
      <c r="ZP1035" s="55"/>
      <c r="ZQ1035" s="55"/>
      <c r="ZR1035" s="55"/>
      <c r="ZS1035" s="55"/>
      <c r="ZT1035" s="55"/>
      <c r="ZU1035" s="55"/>
      <c r="ZV1035" s="55"/>
      <c r="ZW1035" s="55"/>
      <c r="ZX1035" s="55"/>
      <c r="ZY1035" s="55"/>
      <c r="ZZ1035" s="55"/>
      <c r="AAA1035" s="55"/>
      <c r="AAB1035" s="55"/>
      <c r="AAC1035" s="55"/>
      <c r="AAD1035" s="55"/>
      <c r="AAE1035" s="55"/>
      <c r="AAF1035" s="55"/>
      <c r="AAG1035" s="55"/>
      <c r="AAH1035" s="55"/>
      <c r="AAI1035" s="55"/>
      <c r="AAJ1035" s="55"/>
      <c r="AAK1035" s="55"/>
      <c r="AAL1035" s="55"/>
      <c r="AAM1035" s="55"/>
      <c r="AAN1035" s="55"/>
      <c r="AAO1035" s="55"/>
      <c r="AAP1035" s="55"/>
      <c r="AAQ1035" s="55"/>
      <c r="AAR1035" s="55"/>
      <c r="AAS1035" s="55"/>
      <c r="AAT1035" s="55"/>
      <c r="AAU1035" s="55"/>
      <c r="AAV1035" s="55"/>
      <c r="AAW1035" s="55"/>
      <c r="AAX1035" s="55"/>
      <c r="AAY1035" s="55"/>
      <c r="AAZ1035" s="55"/>
      <c r="ABA1035" s="55"/>
      <c r="ABB1035" s="55"/>
      <c r="ABC1035" s="55"/>
      <c r="ABD1035" s="55"/>
      <c r="ABE1035" s="55"/>
      <c r="ABF1035" s="55"/>
      <c r="ABG1035" s="55"/>
      <c r="ABH1035" s="55"/>
      <c r="ABI1035" s="55"/>
      <c r="ABJ1035" s="55"/>
      <c r="ABK1035" s="55"/>
      <c r="ABL1035" s="55"/>
      <c r="ABM1035" s="55"/>
      <c r="ABN1035" s="55"/>
      <c r="ABO1035" s="55"/>
      <c r="ABP1035" s="55"/>
      <c r="ABQ1035" s="55"/>
      <c r="ABR1035" s="55"/>
      <c r="ABS1035" s="55"/>
      <c r="ABT1035" s="55"/>
      <c r="ABU1035" s="55"/>
      <c r="ABV1035" s="55"/>
      <c r="ABW1035" s="55"/>
      <c r="ABX1035" s="55"/>
      <c r="ABY1035" s="55"/>
      <c r="ABZ1035" s="55"/>
      <c r="ACA1035" s="55"/>
      <c r="ACB1035" s="55"/>
      <c r="ACC1035" s="55"/>
      <c r="ACD1035" s="55"/>
      <c r="ACE1035" s="55"/>
      <c r="ACF1035" s="55"/>
      <c r="ACG1035" s="55"/>
      <c r="ACH1035" s="55"/>
      <c r="ACI1035" s="55"/>
      <c r="ACJ1035" s="55"/>
      <c r="ACK1035" s="55"/>
      <c r="ACL1035" s="55"/>
      <c r="ACM1035" s="55"/>
      <c r="ACN1035" s="55"/>
      <c r="ACO1035" s="55"/>
      <c r="ACP1035" s="55"/>
      <c r="ACQ1035" s="55"/>
      <c r="ACR1035" s="55"/>
      <c r="ACS1035" s="55"/>
      <c r="ACT1035" s="55"/>
      <c r="ACU1035" s="55"/>
      <c r="ACV1035" s="55"/>
      <c r="ACW1035" s="55"/>
      <c r="ACX1035" s="55"/>
      <c r="ACY1035" s="55"/>
      <c r="ACZ1035" s="55"/>
      <c r="ADA1035" s="55"/>
      <c r="ADB1035" s="55"/>
      <c r="ADC1035" s="55"/>
      <c r="ADD1035" s="55"/>
      <c r="ADE1035" s="55"/>
      <c r="ADF1035" s="55"/>
      <c r="ADG1035" s="55"/>
      <c r="ADH1035" s="55"/>
      <c r="ADI1035" s="55"/>
      <c r="ADJ1035" s="55"/>
      <c r="ADK1035" s="55"/>
      <c r="ADL1035" s="55"/>
      <c r="ADM1035" s="55"/>
      <c r="ADN1035" s="55"/>
      <c r="ADO1035" s="55"/>
      <c r="ADP1035" s="55"/>
      <c r="ADQ1035" s="55"/>
      <c r="ADR1035" s="55"/>
      <c r="ADS1035" s="55"/>
      <c r="ADT1035" s="55"/>
      <c r="ADU1035" s="55"/>
      <c r="ADV1035" s="55"/>
      <c r="ADW1035" s="55"/>
      <c r="ADX1035" s="55"/>
      <c r="ADY1035" s="55"/>
      <c r="ADZ1035" s="55"/>
      <c r="AEA1035" s="55"/>
      <c r="AEB1035" s="55"/>
      <c r="AEC1035" s="55"/>
      <c r="AED1035" s="55"/>
      <c r="AEE1035" s="55"/>
      <c r="AEF1035" s="55"/>
      <c r="AEG1035" s="55"/>
      <c r="AEH1035" s="55"/>
      <c r="AEI1035" s="55"/>
      <c r="AEJ1035" s="55"/>
      <c r="AEK1035" s="55"/>
      <c r="AEL1035" s="55"/>
      <c r="AEM1035" s="55"/>
      <c r="AEN1035" s="55"/>
      <c r="AEO1035" s="55"/>
      <c r="AEP1035" s="55"/>
      <c r="AEQ1035" s="55"/>
      <c r="AER1035" s="55"/>
      <c r="AES1035" s="55"/>
      <c r="AET1035" s="55"/>
      <c r="AEU1035" s="55"/>
      <c r="AEV1035" s="55"/>
      <c r="AEW1035" s="55"/>
      <c r="AEX1035" s="55"/>
      <c r="AEY1035" s="55"/>
      <c r="AEZ1035" s="55"/>
      <c r="AFA1035" s="55"/>
      <c r="AFB1035" s="55"/>
      <c r="AFC1035" s="55"/>
      <c r="AFD1035" s="55"/>
      <c r="AFE1035" s="55"/>
      <c r="AFF1035" s="55"/>
      <c r="AFG1035" s="55"/>
      <c r="AFH1035" s="55"/>
      <c r="AFI1035" s="55"/>
      <c r="AFJ1035" s="55"/>
      <c r="AFK1035" s="55"/>
      <c r="AFL1035" s="55"/>
      <c r="AFM1035" s="55"/>
      <c r="AFN1035" s="55"/>
      <c r="AFO1035" s="55"/>
      <c r="AFP1035" s="55"/>
      <c r="AFQ1035" s="55"/>
      <c r="AFR1035" s="55"/>
      <c r="AFS1035" s="55"/>
      <c r="AFT1035" s="55"/>
      <c r="AFU1035" s="55"/>
      <c r="AFV1035" s="55"/>
      <c r="AFW1035" s="55"/>
      <c r="AFX1035" s="55"/>
      <c r="AFY1035" s="55"/>
      <c r="AFZ1035" s="55"/>
      <c r="AGA1035" s="55"/>
      <c r="AGB1035" s="55"/>
      <c r="AGC1035" s="55"/>
      <c r="AGD1035" s="55"/>
      <c r="AGE1035" s="55"/>
      <c r="AGF1035" s="55"/>
      <c r="AGG1035" s="55"/>
      <c r="AGH1035" s="55"/>
      <c r="AGI1035" s="55"/>
      <c r="AGJ1035" s="55"/>
      <c r="AGK1035" s="55"/>
      <c r="AGL1035" s="55"/>
      <c r="AGM1035" s="55"/>
      <c r="AGN1035" s="55"/>
      <c r="AGO1035" s="55"/>
      <c r="AGP1035" s="55"/>
      <c r="AGQ1035" s="55"/>
      <c r="AGR1035" s="55"/>
      <c r="AGS1035" s="55"/>
      <c r="AGT1035" s="55"/>
      <c r="AGU1035" s="55"/>
      <c r="AGV1035" s="55"/>
      <c r="AGW1035" s="55"/>
      <c r="AGX1035" s="55"/>
      <c r="AGY1035" s="55"/>
      <c r="AGZ1035" s="55"/>
      <c r="AHA1035" s="55"/>
      <c r="AHB1035" s="55"/>
      <c r="AHC1035" s="55"/>
      <c r="AHD1035" s="55"/>
      <c r="AHE1035" s="55"/>
      <c r="AHF1035" s="55"/>
      <c r="AHG1035" s="55"/>
      <c r="AHH1035" s="55"/>
      <c r="AHI1035" s="55"/>
      <c r="AHJ1035" s="55"/>
      <c r="AHK1035" s="55"/>
      <c r="AHL1035" s="55"/>
      <c r="AHM1035" s="55"/>
      <c r="AHN1035" s="55"/>
      <c r="AHO1035" s="55"/>
      <c r="AHP1035" s="55"/>
      <c r="AHQ1035" s="55"/>
      <c r="AHR1035" s="55"/>
      <c r="AHS1035" s="55"/>
      <c r="AHT1035" s="55"/>
      <c r="AHU1035" s="55"/>
      <c r="AHV1035" s="55"/>
      <c r="AHW1035" s="55"/>
      <c r="AHX1035" s="55"/>
      <c r="AHY1035" s="55"/>
      <c r="AHZ1035" s="55"/>
      <c r="AIA1035" s="55"/>
      <c r="AIB1035" s="55"/>
      <c r="AIC1035" s="55"/>
      <c r="AID1035" s="55"/>
      <c r="AIE1035" s="55"/>
      <c r="AIF1035" s="55"/>
      <c r="AIG1035" s="55"/>
      <c r="AIH1035" s="55"/>
      <c r="AII1035" s="55"/>
      <c r="AIJ1035" s="55"/>
      <c r="AIK1035" s="55"/>
      <c r="AIL1035" s="55"/>
      <c r="AIM1035" s="55"/>
      <c r="AIN1035" s="55"/>
      <c r="AIO1035" s="55"/>
      <c r="AIP1035" s="55"/>
      <c r="AIQ1035" s="55"/>
      <c r="AIR1035" s="55"/>
      <c r="AIS1035" s="55"/>
      <c r="AIT1035" s="55"/>
      <c r="AIU1035" s="55"/>
      <c r="AIV1035" s="55"/>
      <c r="AIW1035" s="55"/>
      <c r="AIX1035" s="55"/>
      <c r="AIY1035" s="55"/>
      <c r="AIZ1035" s="55"/>
      <c r="AJA1035" s="55"/>
      <c r="AJB1035" s="55"/>
      <c r="AJC1035" s="55"/>
      <c r="AJD1035" s="55"/>
      <c r="AJE1035" s="55"/>
      <c r="AJF1035" s="55"/>
      <c r="AJG1035" s="55"/>
      <c r="AJH1035" s="55"/>
      <c r="AJI1035" s="55"/>
      <c r="AJJ1035" s="55"/>
      <c r="AJK1035" s="55"/>
      <c r="AJL1035" s="55"/>
      <c r="AJM1035" s="55"/>
      <c r="AJN1035" s="55"/>
      <c r="AJO1035" s="55"/>
      <c r="AJP1035" s="55"/>
      <c r="AJQ1035" s="55"/>
      <c r="AJR1035" s="55"/>
      <c r="AJS1035" s="55"/>
      <c r="AJT1035" s="55"/>
      <c r="AJU1035" s="55"/>
      <c r="AJV1035" s="55"/>
      <c r="AJW1035" s="55"/>
      <c r="AJX1035" s="55"/>
      <c r="AJY1035" s="55"/>
      <c r="AJZ1035" s="55"/>
      <c r="AKA1035" s="55"/>
      <c r="AKB1035" s="55"/>
      <c r="AKC1035" s="55"/>
      <c r="AKD1035" s="55"/>
      <c r="AKE1035" s="55"/>
      <c r="AKF1035" s="55"/>
      <c r="AKG1035" s="55"/>
      <c r="AKH1035" s="55"/>
      <c r="AKI1035" s="55"/>
      <c r="AKJ1035" s="55"/>
      <c r="AKK1035" s="55"/>
      <c r="AKL1035" s="55"/>
      <c r="AKM1035" s="55"/>
      <c r="AKN1035" s="55"/>
      <c r="AKO1035" s="55"/>
      <c r="AKP1035" s="55"/>
      <c r="AKQ1035" s="55"/>
      <c r="AKR1035" s="55"/>
      <c r="AKS1035" s="55"/>
      <c r="AKT1035" s="55"/>
      <c r="AKU1035" s="55"/>
      <c r="AKV1035" s="55"/>
      <c r="AKW1035" s="55"/>
      <c r="AKX1035" s="55"/>
      <c r="AKY1035" s="55"/>
      <c r="AKZ1035" s="55"/>
      <c r="ALA1035" s="55"/>
      <c r="ALB1035" s="55"/>
      <c r="ALC1035" s="55"/>
      <c r="ALD1035" s="55"/>
      <c r="ALE1035" s="55"/>
      <c r="ALF1035" s="55"/>
      <c r="ALG1035" s="55"/>
      <c r="ALH1035" s="55"/>
      <c r="ALI1035" s="55"/>
      <c r="ALJ1035" s="55"/>
      <c r="ALK1035" s="55"/>
      <c r="ALL1035" s="55"/>
      <c r="ALM1035" s="55"/>
      <c r="ALN1035" s="55"/>
      <c r="ALO1035" s="55"/>
      <c r="ALP1035" s="55"/>
      <c r="ALQ1035" s="55"/>
      <c r="ALR1035" s="55"/>
      <c r="ALS1035" s="55"/>
      <c r="ALT1035" s="55"/>
      <c r="ALU1035" s="55"/>
      <c r="ALV1035" s="55"/>
      <c r="ALW1035" s="55"/>
      <c r="ALX1035" s="55"/>
      <c r="ALY1035" s="55"/>
      <c r="ALZ1035" s="55"/>
      <c r="AMA1035" s="55"/>
      <c r="AMB1035" s="55"/>
      <c r="AMC1035" s="55"/>
      <c r="AMD1035" s="55"/>
      <c r="AME1035" s="55"/>
      <c r="AMF1035" s="55"/>
      <c r="AMG1035" s="55"/>
      <c r="AMH1035" s="55"/>
      <c r="AMI1035" s="55"/>
      <c r="AMJ1035" s="55"/>
      <c r="AMK1035" s="55"/>
      <c r="AML1035" s="55"/>
      <c r="AMM1035" s="55"/>
      <c r="AMN1035" s="55"/>
      <c r="AMO1035" s="55"/>
      <c r="AMP1035" s="55"/>
      <c r="AMQ1035" s="55"/>
      <c r="AMR1035" s="55"/>
      <c r="AMS1035" s="55"/>
      <c r="AMT1035" s="55"/>
      <c r="AMU1035" s="55"/>
      <c r="AMV1035" s="55"/>
      <c r="AMW1035" s="55"/>
      <c r="AMX1035" s="55"/>
      <c r="AMY1035" s="55"/>
      <c r="AMZ1035" s="55"/>
      <c r="ANA1035" s="55"/>
      <c r="ANB1035" s="55"/>
      <c r="ANC1035" s="55"/>
      <c r="AND1035" s="55"/>
      <c r="ANE1035" s="55"/>
      <c r="ANF1035" s="55"/>
      <c r="ANG1035" s="55"/>
      <c r="ANH1035" s="55"/>
      <c r="ANI1035" s="55"/>
      <c r="ANJ1035" s="55"/>
      <c r="ANK1035" s="55"/>
      <c r="ANL1035" s="55"/>
      <c r="ANM1035" s="55"/>
      <c r="ANN1035" s="55"/>
      <c r="ANO1035" s="55"/>
      <c r="ANP1035" s="55"/>
      <c r="ANQ1035" s="55"/>
      <c r="ANR1035" s="55"/>
      <c r="ANS1035" s="55"/>
      <c r="ANT1035" s="55"/>
      <c r="ANU1035" s="55"/>
      <c r="ANV1035" s="55"/>
      <c r="ANW1035" s="55"/>
      <c r="ANX1035" s="55"/>
      <c r="ANY1035" s="55"/>
      <c r="ANZ1035" s="55"/>
      <c r="AOA1035" s="55"/>
      <c r="AOB1035" s="55"/>
      <c r="AOC1035" s="55"/>
      <c r="AOD1035" s="55"/>
      <c r="AOE1035" s="55"/>
      <c r="AOF1035" s="55"/>
      <c r="AOG1035" s="55"/>
      <c r="AOH1035" s="55"/>
      <c r="AOI1035" s="55"/>
      <c r="AOJ1035" s="55"/>
      <c r="AOK1035" s="55"/>
      <c r="AOL1035" s="55"/>
      <c r="AOM1035" s="55"/>
      <c r="AON1035" s="55"/>
      <c r="AOO1035" s="55"/>
      <c r="AOP1035" s="55"/>
      <c r="AOQ1035" s="55"/>
      <c r="AOR1035" s="55"/>
      <c r="AOS1035" s="55"/>
      <c r="AOT1035" s="55"/>
      <c r="AOU1035" s="55"/>
      <c r="AOV1035" s="55"/>
      <c r="AOW1035" s="55"/>
      <c r="AOX1035" s="55"/>
      <c r="AOY1035" s="55"/>
      <c r="AOZ1035" s="55"/>
      <c r="APA1035" s="55"/>
      <c r="APB1035" s="55"/>
      <c r="APC1035" s="55"/>
      <c r="APD1035" s="55"/>
      <c r="APE1035" s="55"/>
      <c r="APF1035" s="55"/>
      <c r="APG1035" s="55"/>
      <c r="APH1035" s="55"/>
      <c r="API1035" s="55"/>
      <c r="APJ1035" s="55"/>
      <c r="APK1035" s="55"/>
      <c r="APL1035" s="55"/>
      <c r="APM1035" s="55"/>
      <c r="APN1035" s="55"/>
      <c r="APO1035" s="55"/>
      <c r="APP1035" s="55"/>
      <c r="APQ1035" s="55"/>
      <c r="APR1035" s="55"/>
      <c r="APS1035" s="55"/>
      <c r="APT1035" s="55"/>
      <c r="APU1035" s="55"/>
      <c r="APV1035" s="55"/>
      <c r="APW1035" s="55"/>
      <c r="APX1035" s="55"/>
      <c r="APY1035" s="55"/>
      <c r="APZ1035" s="55"/>
      <c r="AQA1035" s="55"/>
      <c r="AQB1035" s="55"/>
      <c r="AQC1035" s="55"/>
      <c r="AQD1035" s="55"/>
      <c r="AQE1035" s="55"/>
      <c r="AQF1035" s="55"/>
      <c r="AQG1035" s="55"/>
      <c r="AQH1035" s="55"/>
      <c r="AQI1035" s="55"/>
      <c r="AQJ1035" s="55"/>
      <c r="AQK1035" s="55"/>
      <c r="AQL1035" s="55"/>
      <c r="AQM1035" s="55"/>
      <c r="AQN1035" s="55"/>
      <c r="AQO1035" s="55"/>
      <c r="AQP1035" s="55"/>
      <c r="AQQ1035" s="55"/>
      <c r="AQR1035" s="55"/>
      <c r="AQS1035" s="55"/>
      <c r="AQT1035" s="55"/>
      <c r="AQU1035" s="55"/>
      <c r="AQV1035" s="55"/>
      <c r="AQW1035" s="55"/>
      <c r="AQX1035" s="55"/>
      <c r="AQY1035" s="55"/>
      <c r="AQZ1035" s="55"/>
      <c r="ARA1035" s="55"/>
      <c r="ARB1035" s="55"/>
      <c r="ARC1035" s="55"/>
      <c r="ARD1035" s="55"/>
      <c r="ARE1035" s="55"/>
      <c r="ARF1035" s="55"/>
      <c r="ARG1035" s="55"/>
      <c r="ARH1035" s="55"/>
      <c r="ARI1035" s="55"/>
      <c r="ARJ1035" s="55"/>
      <c r="ARK1035" s="55"/>
      <c r="ARL1035" s="55"/>
      <c r="ARM1035" s="55"/>
      <c r="ARN1035" s="55"/>
      <c r="ARO1035" s="55"/>
      <c r="ARP1035" s="55"/>
      <c r="ARQ1035" s="55"/>
      <c r="ARR1035" s="55"/>
      <c r="ARS1035" s="55"/>
      <c r="ART1035" s="55"/>
      <c r="ARU1035" s="55"/>
      <c r="ARV1035" s="55"/>
      <c r="ARW1035" s="55"/>
      <c r="ARX1035" s="55"/>
      <c r="ARY1035" s="55"/>
      <c r="ARZ1035" s="55"/>
      <c r="ASA1035" s="55"/>
      <c r="ASB1035" s="55"/>
      <c r="ASC1035" s="55"/>
      <c r="ASD1035" s="55"/>
      <c r="ASE1035" s="55"/>
      <c r="ASF1035" s="55"/>
      <c r="ASG1035" s="55"/>
      <c r="ASH1035" s="55"/>
      <c r="ASI1035" s="55"/>
      <c r="ASJ1035" s="55"/>
      <c r="ASK1035" s="55"/>
      <c r="ASL1035" s="55"/>
      <c r="ASM1035" s="55"/>
      <c r="ASN1035" s="55"/>
      <c r="ASO1035" s="55"/>
      <c r="ASP1035" s="55"/>
      <c r="ASQ1035" s="55"/>
      <c r="ASR1035" s="55"/>
      <c r="ASS1035" s="55"/>
      <c r="AST1035" s="55"/>
      <c r="ASU1035" s="55"/>
      <c r="ASV1035" s="55"/>
      <c r="ASW1035" s="55"/>
      <c r="ASX1035" s="55"/>
      <c r="ASY1035" s="55"/>
      <c r="ASZ1035" s="55"/>
      <c r="ATA1035" s="55"/>
      <c r="ATB1035" s="55"/>
      <c r="ATC1035" s="55"/>
      <c r="ATD1035" s="55"/>
      <c r="ATE1035" s="55"/>
      <c r="ATF1035" s="55"/>
      <c r="ATG1035" s="55"/>
      <c r="ATH1035" s="55"/>
      <c r="ATI1035" s="55"/>
      <c r="ATJ1035" s="55"/>
      <c r="ATK1035" s="55"/>
      <c r="ATL1035" s="55"/>
      <c r="ATM1035" s="55"/>
      <c r="ATN1035" s="55"/>
      <c r="ATO1035" s="55"/>
      <c r="ATP1035" s="55"/>
      <c r="ATQ1035" s="55"/>
      <c r="ATR1035" s="55"/>
      <c r="ATS1035" s="55"/>
      <c r="ATT1035" s="55"/>
      <c r="ATU1035" s="55"/>
      <c r="ATV1035" s="55"/>
      <c r="ATW1035" s="55"/>
      <c r="ATX1035" s="55"/>
      <c r="ATY1035" s="55"/>
      <c r="ATZ1035" s="55"/>
      <c r="AUA1035" s="55"/>
      <c r="AUB1035" s="55"/>
      <c r="AUC1035" s="55"/>
      <c r="AUD1035" s="55"/>
      <c r="AUE1035" s="55"/>
      <c r="AUF1035" s="55"/>
      <c r="AUG1035" s="55"/>
      <c r="AUH1035" s="55"/>
      <c r="AUI1035" s="55"/>
      <c r="AUJ1035" s="55"/>
      <c r="AUK1035" s="55"/>
      <c r="AUL1035" s="55"/>
      <c r="AUM1035" s="55"/>
      <c r="AUN1035" s="55"/>
      <c r="AUO1035" s="55"/>
      <c r="AUP1035" s="55"/>
      <c r="AUQ1035" s="55"/>
      <c r="AUR1035" s="55"/>
      <c r="AUS1035" s="55"/>
      <c r="AUT1035" s="55"/>
      <c r="AUU1035" s="55"/>
      <c r="AUV1035" s="55"/>
      <c r="AUW1035" s="55"/>
      <c r="AUX1035" s="55"/>
      <c r="AUY1035" s="55"/>
      <c r="AUZ1035" s="55"/>
      <c r="AVA1035" s="55"/>
      <c r="AVB1035" s="55"/>
      <c r="AVC1035" s="55"/>
      <c r="AVD1035" s="55"/>
      <c r="AVE1035" s="55"/>
      <c r="AVF1035" s="55"/>
      <c r="AVG1035" s="55"/>
      <c r="AVH1035" s="55"/>
      <c r="AVI1035" s="55"/>
      <c r="AVJ1035" s="55"/>
      <c r="AVK1035" s="55"/>
      <c r="AVL1035" s="55"/>
      <c r="AVM1035" s="55"/>
      <c r="AVN1035" s="55"/>
      <c r="AVO1035" s="55"/>
      <c r="AVP1035" s="55"/>
      <c r="AVQ1035" s="55"/>
      <c r="AVR1035" s="55"/>
      <c r="AVS1035" s="55"/>
      <c r="AVT1035" s="55"/>
      <c r="AVU1035" s="55"/>
      <c r="AVV1035" s="55"/>
      <c r="AVW1035" s="55"/>
      <c r="AVX1035" s="55"/>
      <c r="AVY1035" s="55"/>
      <c r="AVZ1035" s="55"/>
      <c r="AWA1035" s="55"/>
      <c r="AWB1035" s="55"/>
      <c r="AWC1035" s="55"/>
      <c r="AWD1035" s="55"/>
      <c r="AWE1035" s="55"/>
      <c r="AWF1035" s="55"/>
      <c r="AWG1035" s="55"/>
      <c r="AWH1035" s="55"/>
      <c r="AWI1035" s="55"/>
      <c r="AWJ1035" s="55"/>
      <c r="AWK1035" s="55"/>
      <c r="AWL1035" s="55"/>
      <c r="AWM1035" s="55"/>
      <c r="AWN1035" s="55"/>
      <c r="AWO1035" s="55"/>
      <c r="AWP1035" s="55"/>
      <c r="AWQ1035" s="55"/>
      <c r="AWR1035" s="55"/>
      <c r="AWS1035" s="55"/>
      <c r="AWT1035" s="55"/>
      <c r="AWU1035" s="55"/>
      <c r="AWV1035" s="55"/>
      <c r="AWW1035" s="55"/>
      <c r="AWX1035" s="55"/>
      <c r="AWY1035" s="55"/>
      <c r="AWZ1035" s="55"/>
      <c r="AXA1035" s="55"/>
      <c r="AXB1035" s="55"/>
      <c r="AXC1035" s="55"/>
      <c r="AXD1035" s="55"/>
      <c r="AXE1035" s="55"/>
      <c r="AXF1035" s="55"/>
      <c r="AXG1035" s="55"/>
      <c r="AXH1035" s="55"/>
      <c r="AXI1035" s="55"/>
      <c r="AXJ1035" s="55"/>
      <c r="AXK1035" s="55"/>
      <c r="AXL1035" s="55"/>
      <c r="AXM1035" s="55"/>
      <c r="AXN1035" s="55"/>
      <c r="AXO1035" s="55"/>
      <c r="AXP1035" s="55"/>
      <c r="AXQ1035" s="55"/>
      <c r="AXR1035" s="55"/>
      <c r="AXS1035" s="55"/>
      <c r="AXT1035" s="55"/>
      <c r="AXU1035" s="55"/>
      <c r="AXV1035" s="55"/>
      <c r="AXW1035" s="55"/>
      <c r="AXX1035" s="55"/>
      <c r="AXY1035" s="55"/>
      <c r="AXZ1035" s="55"/>
      <c r="AYA1035" s="55"/>
      <c r="AYB1035" s="55"/>
      <c r="AYC1035" s="55"/>
      <c r="AYD1035" s="55"/>
      <c r="AYE1035" s="55"/>
      <c r="AYF1035" s="55"/>
      <c r="AYG1035" s="55"/>
      <c r="AYH1035" s="55"/>
      <c r="AYI1035" s="55"/>
      <c r="AYJ1035" s="55"/>
      <c r="AYK1035" s="55"/>
      <c r="AYL1035" s="55"/>
      <c r="AYM1035" s="55"/>
      <c r="AYN1035" s="55"/>
      <c r="AYO1035" s="55"/>
      <c r="AYP1035" s="55"/>
      <c r="AYQ1035" s="55"/>
      <c r="AYR1035" s="55"/>
      <c r="AYS1035" s="55"/>
      <c r="AYT1035" s="55"/>
      <c r="AYU1035" s="55"/>
      <c r="AYV1035" s="55"/>
      <c r="AYW1035" s="55"/>
      <c r="AYX1035" s="55"/>
      <c r="AYY1035" s="55"/>
      <c r="AYZ1035" s="55"/>
      <c r="AZA1035" s="55"/>
      <c r="AZB1035" s="55"/>
      <c r="AZC1035" s="55"/>
      <c r="AZD1035" s="55"/>
      <c r="AZE1035" s="55"/>
      <c r="AZF1035" s="55"/>
      <c r="AZG1035" s="55"/>
      <c r="AZH1035" s="55"/>
      <c r="AZI1035" s="55"/>
      <c r="AZJ1035" s="55"/>
      <c r="AZK1035" s="55"/>
      <c r="AZL1035" s="55"/>
      <c r="AZM1035" s="55"/>
      <c r="AZN1035" s="55"/>
      <c r="AZO1035" s="55"/>
      <c r="AZP1035" s="55"/>
      <c r="AZQ1035" s="55"/>
      <c r="AZR1035" s="55"/>
      <c r="AZS1035" s="55"/>
      <c r="AZT1035" s="55"/>
      <c r="AZU1035" s="55"/>
      <c r="AZV1035" s="55"/>
      <c r="AZW1035" s="55"/>
      <c r="AZX1035" s="55"/>
      <c r="AZY1035" s="55"/>
      <c r="AZZ1035" s="55"/>
      <c r="BAA1035" s="55"/>
      <c r="BAB1035" s="55"/>
      <c r="BAC1035" s="55"/>
      <c r="BAD1035" s="55"/>
      <c r="BAE1035" s="55"/>
      <c r="BAF1035" s="55"/>
      <c r="BAG1035" s="55"/>
      <c r="BAH1035" s="55"/>
      <c r="BAI1035" s="55"/>
      <c r="BAJ1035" s="55"/>
      <c r="BAK1035" s="55"/>
      <c r="BAL1035" s="55"/>
      <c r="BAM1035" s="55"/>
      <c r="BAN1035" s="55"/>
      <c r="BAO1035" s="55"/>
      <c r="BAP1035" s="55"/>
      <c r="BAQ1035" s="55"/>
      <c r="BAR1035" s="55"/>
      <c r="BAS1035" s="55"/>
      <c r="BAT1035" s="55"/>
      <c r="BAU1035" s="55"/>
      <c r="BAV1035" s="55"/>
      <c r="BAW1035" s="55"/>
      <c r="BAX1035" s="55"/>
      <c r="BAY1035" s="55"/>
      <c r="BAZ1035" s="55"/>
      <c r="BBA1035" s="55"/>
      <c r="BBB1035" s="55"/>
      <c r="BBC1035" s="55"/>
      <c r="BBD1035" s="55"/>
      <c r="BBE1035" s="55"/>
      <c r="BBF1035" s="55"/>
      <c r="BBG1035" s="55"/>
      <c r="BBH1035" s="55"/>
      <c r="BBI1035" s="55"/>
      <c r="BBJ1035" s="55"/>
      <c r="BBK1035" s="55"/>
      <c r="BBL1035" s="55"/>
      <c r="BBM1035" s="55"/>
      <c r="BBN1035" s="55"/>
      <c r="BBO1035" s="55"/>
      <c r="BBP1035" s="55"/>
      <c r="BBQ1035" s="55"/>
      <c r="BBR1035" s="55"/>
      <c r="BBS1035" s="55"/>
      <c r="BBT1035" s="55"/>
      <c r="BBU1035" s="55"/>
      <c r="BBV1035" s="55"/>
      <c r="BBW1035" s="55"/>
      <c r="BBX1035" s="55"/>
      <c r="BBY1035" s="55"/>
      <c r="BBZ1035" s="55"/>
      <c r="BCA1035" s="55"/>
      <c r="BCB1035" s="55"/>
      <c r="BCC1035" s="55"/>
      <c r="BCD1035" s="55"/>
      <c r="BCE1035" s="55"/>
      <c r="BCF1035" s="55"/>
      <c r="BCG1035" s="55"/>
      <c r="BCH1035" s="55"/>
      <c r="BCI1035" s="55"/>
      <c r="BCJ1035" s="55"/>
      <c r="BCK1035" s="55"/>
      <c r="BCL1035" s="55"/>
      <c r="BCM1035" s="55"/>
      <c r="BCN1035" s="55"/>
      <c r="BCO1035" s="55"/>
      <c r="BCP1035" s="55"/>
      <c r="BCQ1035" s="55"/>
      <c r="BCR1035" s="55"/>
      <c r="BCS1035" s="55"/>
      <c r="BCT1035" s="55"/>
      <c r="BCU1035" s="55"/>
      <c r="BCV1035" s="55"/>
      <c r="BCW1035" s="55"/>
      <c r="BCX1035" s="55"/>
      <c r="BCY1035" s="55"/>
      <c r="BCZ1035" s="55"/>
      <c r="BDA1035" s="55"/>
      <c r="BDB1035" s="55"/>
      <c r="BDC1035" s="55"/>
      <c r="BDD1035" s="55"/>
      <c r="BDE1035" s="55"/>
      <c r="BDF1035" s="55"/>
      <c r="BDG1035" s="55"/>
      <c r="BDH1035" s="55"/>
      <c r="BDI1035" s="55"/>
      <c r="BDJ1035" s="55"/>
      <c r="BDK1035" s="55"/>
      <c r="BDL1035" s="55"/>
      <c r="BDM1035" s="55"/>
      <c r="BDN1035" s="55"/>
      <c r="BDO1035" s="55"/>
      <c r="BDP1035" s="55"/>
      <c r="BDQ1035" s="55"/>
      <c r="BDR1035" s="55"/>
      <c r="BDS1035" s="55"/>
      <c r="BDT1035" s="55"/>
      <c r="BDU1035" s="55"/>
      <c r="BDV1035" s="55"/>
      <c r="BDW1035" s="55"/>
      <c r="BDX1035" s="55"/>
      <c r="BDY1035" s="55"/>
      <c r="BDZ1035" s="55"/>
      <c r="BEA1035" s="55"/>
      <c r="BEB1035" s="55"/>
      <c r="BEC1035" s="55"/>
      <c r="BED1035" s="55"/>
      <c r="BEE1035" s="55"/>
      <c r="BEF1035" s="55"/>
      <c r="BEG1035" s="55"/>
      <c r="BEH1035" s="55"/>
      <c r="BEI1035" s="55"/>
      <c r="BEJ1035" s="55"/>
      <c r="BEK1035" s="55"/>
      <c r="BEL1035" s="55"/>
      <c r="BEM1035" s="55"/>
      <c r="BEN1035" s="55"/>
      <c r="BEO1035" s="55"/>
      <c r="BEP1035" s="55"/>
      <c r="BEQ1035" s="55"/>
      <c r="BER1035" s="55"/>
      <c r="BES1035" s="55"/>
      <c r="BET1035" s="55"/>
      <c r="BEU1035" s="55"/>
      <c r="BEV1035" s="55"/>
      <c r="BEW1035" s="55"/>
      <c r="BEX1035" s="55"/>
      <c r="BEY1035" s="55"/>
      <c r="BEZ1035" s="55"/>
      <c r="BFA1035" s="55"/>
      <c r="BFB1035" s="55"/>
      <c r="BFC1035" s="55"/>
      <c r="BFD1035" s="55"/>
      <c r="BFE1035" s="55"/>
      <c r="BFF1035" s="55"/>
      <c r="BFG1035" s="55"/>
      <c r="BFH1035" s="55"/>
      <c r="BFI1035" s="55"/>
      <c r="BFJ1035" s="55"/>
      <c r="BFK1035" s="55"/>
      <c r="BFL1035" s="55"/>
      <c r="BFM1035" s="55"/>
      <c r="BFN1035" s="55"/>
      <c r="BFO1035" s="55"/>
      <c r="BFP1035" s="55"/>
      <c r="BFQ1035" s="55"/>
      <c r="BFR1035" s="55"/>
      <c r="BFS1035" s="55"/>
      <c r="BFT1035" s="55"/>
      <c r="BFU1035" s="55"/>
      <c r="BFV1035" s="55"/>
      <c r="BFW1035" s="55"/>
      <c r="BFX1035" s="55"/>
      <c r="BFY1035" s="55"/>
      <c r="BFZ1035" s="55"/>
      <c r="BGA1035" s="55"/>
      <c r="BGB1035" s="55"/>
      <c r="BGC1035" s="55"/>
      <c r="BGD1035" s="55"/>
      <c r="BGE1035" s="55"/>
      <c r="BGF1035" s="55"/>
      <c r="BGG1035" s="55"/>
      <c r="BGH1035" s="55"/>
      <c r="BGI1035" s="55"/>
      <c r="BGJ1035" s="55"/>
      <c r="BGK1035" s="55"/>
      <c r="BGL1035" s="55"/>
      <c r="BGM1035" s="55"/>
      <c r="BGN1035" s="55"/>
      <c r="BGO1035" s="55"/>
      <c r="BGP1035" s="55"/>
      <c r="BGQ1035" s="55"/>
      <c r="BGR1035" s="55"/>
      <c r="BGS1035" s="55"/>
      <c r="BGT1035" s="55"/>
      <c r="BGU1035" s="55"/>
      <c r="BGV1035" s="55"/>
      <c r="BGW1035" s="55"/>
      <c r="BGX1035" s="55"/>
      <c r="BGY1035" s="55"/>
      <c r="BGZ1035" s="55"/>
      <c r="BHA1035" s="55"/>
      <c r="BHB1035" s="55"/>
      <c r="BHC1035" s="55"/>
      <c r="BHD1035" s="55"/>
      <c r="BHE1035" s="55"/>
      <c r="BHF1035" s="55"/>
      <c r="BHG1035" s="55"/>
      <c r="BHH1035" s="55"/>
      <c r="BHI1035" s="55"/>
      <c r="BHJ1035" s="55"/>
      <c r="BHK1035" s="55"/>
      <c r="BHL1035" s="55"/>
      <c r="BHM1035" s="55"/>
      <c r="BHN1035" s="55"/>
      <c r="BHO1035" s="55"/>
      <c r="BHP1035" s="55"/>
      <c r="BHQ1035" s="55"/>
      <c r="BHR1035" s="55"/>
      <c r="BHS1035" s="55"/>
      <c r="BHT1035" s="55"/>
      <c r="BHU1035" s="55"/>
      <c r="BHV1035" s="55"/>
      <c r="BHW1035" s="55"/>
      <c r="BHX1035" s="55"/>
      <c r="BHY1035" s="55"/>
      <c r="BHZ1035" s="55"/>
      <c r="BIA1035" s="55"/>
      <c r="BIB1035" s="55"/>
      <c r="BIC1035" s="55"/>
      <c r="BID1035" s="55"/>
      <c r="BIE1035" s="55"/>
      <c r="BIF1035" s="55"/>
      <c r="BIG1035" s="55"/>
      <c r="BIH1035" s="55"/>
      <c r="BII1035" s="55"/>
      <c r="BIJ1035" s="55"/>
      <c r="BIK1035" s="55"/>
      <c r="BIL1035" s="55"/>
      <c r="BIM1035" s="55"/>
      <c r="BIN1035" s="55"/>
      <c r="BIO1035" s="55"/>
      <c r="BIP1035" s="55"/>
      <c r="BIQ1035" s="55"/>
      <c r="BIR1035" s="55"/>
      <c r="BIS1035" s="55"/>
      <c r="BIT1035" s="55"/>
      <c r="BIU1035" s="55"/>
      <c r="BIV1035" s="55"/>
      <c r="BIW1035" s="55"/>
      <c r="BIX1035" s="55"/>
      <c r="BIY1035" s="55"/>
      <c r="BIZ1035" s="55"/>
      <c r="BJA1035" s="55"/>
      <c r="BJB1035" s="55"/>
      <c r="BJC1035" s="55"/>
      <c r="BJD1035" s="55"/>
      <c r="BJE1035" s="55"/>
      <c r="BJF1035" s="55"/>
      <c r="BJG1035" s="55"/>
      <c r="BJH1035" s="55"/>
      <c r="BJI1035" s="55"/>
      <c r="BJJ1035" s="55"/>
      <c r="BJK1035" s="55"/>
      <c r="BJL1035" s="55"/>
      <c r="BJM1035" s="55"/>
      <c r="BJN1035" s="55"/>
      <c r="BJO1035" s="55"/>
      <c r="BJP1035" s="55"/>
      <c r="BJQ1035" s="55"/>
      <c r="BJR1035" s="55"/>
      <c r="BJS1035" s="55"/>
      <c r="BJT1035" s="55"/>
      <c r="BJU1035" s="55"/>
      <c r="BJV1035" s="55"/>
      <c r="BJW1035" s="55"/>
      <c r="BJX1035" s="55"/>
      <c r="BJY1035" s="55"/>
      <c r="BJZ1035" s="55"/>
      <c r="BKA1035" s="55"/>
      <c r="BKB1035" s="55"/>
      <c r="BKC1035" s="55"/>
      <c r="BKD1035" s="55"/>
      <c r="BKE1035" s="55"/>
      <c r="BKF1035" s="55"/>
      <c r="BKG1035" s="55"/>
      <c r="BKH1035" s="55"/>
      <c r="BKI1035" s="55"/>
      <c r="BKJ1035" s="55"/>
      <c r="BKK1035" s="55"/>
      <c r="BKL1035" s="55"/>
      <c r="BKM1035" s="55"/>
      <c r="BKN1035" s="55"/>
      <c r="BKO1035" s="55"/>
      <c r="BKP1035" s="55"/>
      <c r="BKQ1035" s="55"/>
      <c r="BKR1035" s="55"/>
      <c r="BKS1035" s="55"/>
      <c r="BKT1035" s="55"/>
      <c r="BKU1035" s="55"/>
      <c r="BKV1035" s="55"/>
      <c r="BKW1035" s="55"/>
      <c r="BKX1035" s="55"/>
      <c r="BKY1035" s="55"/>
      <c r="BKZ1035" s="55"/>
      <c r="BLA1035" s="55"/>
      <c r="BLB1035" s="55"/>
      <c r="BLC1035" s="55"/>
      <c r="BLD1035" s="55"/>
      <c r="BLE1035" s="55"/>
      <c r="BLF1035" s="55"/>
      <c r="BLG1035" s="55"/>
      <c r="BLH1035" s="55"/>
      <c r="BLI1035" s="55"/>
      <c r="BLJ1035" s="55"/>
      <c r="BLK1035" s="55"/>
      <c r="BLL1035" s="55"/>
      <c r="BLM1035" s="55"/>
      <c r="BLN1035" s="55"/>
      <c r="BLO1035" s="55"/>
      <c r="BLP1035" s="55"/>
      <c r="BLQ1035" s="55"/>
      <c r="BLR1035" s="55"/>
      <c r="BLS1035" s="55"/>
      <c r="BLT1035" s="55"/>
      <c r="BLU1035" s="55"/>
      <c r="BLV1035" s="55"/>
      <c r="BLW1035" s="55"/>
      <c r="BLX1035" s="55"/>
      <c r="BLY1035" s="55"/>
      <c r="BLZ1035" s="55"/>
      <c r="BMA1035" s="55"/>
      <c r="BMB1035" s="55"/>
      <c r="BMC1035" s="55"/>
      <c r="BMD1035" s="55"/>
      <c r="BME1035" s="55"/>
      <c r="BMF1035" s="55"/>
      <c r="BMG1035" s="55"/>
      <c r="BMH1035" s="55"/>
      <c r="BMI1035" s="55"/>
      <c r="BMJ1035" s="55"/>
      <c r="BMK1035" s="55"/>
      <c r="BML1035" s="55"/>
      <c r="BMM1035" s="55"/>
      <c r="BMN1035" s="55"/>
      <c r="BMO1035" s="55"/>
      <c r="BMP1035" s="55"/>
      <c r="BMQ1035" s="55"/>
      <c r="BMR1035" s="55"/>
      <c r="BMS1035" s="55"/>
      <c r="BMT1035" s="55"/>
      <c r="BMU1035" s="55"/>
      <c r="BMV1035" s="55"/>
      <c r="BMW1035" s="55"/>
      <c r="BMX1035" s="55"/>
      <c r="BMY1035" s="55"/>
      <c r="BMZ1035" s="55"/>
      <c r="BNA1035" s="55"/>
      <c r="BNB1035" s="55"/>
      <c r="BNC1035" s="55"/>
      <c r="BND1035" s="55"/>
      <c r="BNE1035" s="55"/>
      <c r="BNF1035" s="55"/>
      <c r="BNG1035" s="55"/>
      <c r="BNH1035" s="55"/>
      <c r="BNI1035" s="55"/>
      <c r="BNJ1035" s="55"/>
      <c r="BNK1035" s="55"/>
      <c r="BNL1035" s="55"/>
      <c r="BNM1035" s="55"/>
      <c r="BNN1035" s="55"/>
      <c r="BNO1035" s="55"/>
      <c r="BNP1035" s="55"/>
      <c r="BNQ1035" s="55"/>
      <c r="BNR1035" s="55"/>
      <c r="BNS1035" s="55"/>
      <c r="BNT1035" s="55"/>
      <c r="BNU1035" s="55"/>
      <c r="BNV1035" s="55"/>
      <c r="BNW1035" s="55"/>
      <c r="BNX1035" s="55"/>
      <c r="BNY1035" s="55"/>
      <c r="BNZ1035" s="55"/>
      <c r="BOA1035" s="55"/>
      <c r="BOB1035" s="55"/>
      <c r="BOC1035" s="55"/>
      <c r="BOD1035" s="55"/>
      <c r="BOE1035" s="55"/>
      <c r="BOF1035" s="55"/>
      <c r="BOG1035" s="55"/>
      <c r="BOH1035" s="55"/>
      <c r="BOI1035" s="55"/>
      <c r="BOJ1035" s="55"/>
      <c r="BOK1035" s="55"/>
      <c r="BOL1035" s="55"/>
      <c r="BOM1035" s="55"/>
      <c r="BON1035" s="55"/>
      <c r="BOO1035" s="55"/>
      <c r="BOP1035" s="55"/>
      <c r="BOQ1035" s="55"/>
      <c r="BOR1035" s="55"/>
      <c r="BOS1035" s="55"/>
      <c r="BOT1035" s="55"/>
      <c r="BOU1035" s="55"/>
      <c r="BOV1035" s="55"/>
      <c r="BOW1035" s="55"/>
      <c r="BOX1035" s="55"/>
      <c r="BOY1035" s="55"/>
      <c r="BOZ1035" s="55"/>
      <c r="BPA1035" s="55"/>
      <c r="BPB1035" s="55"/>
      <c r="BPC1035" s="55"/>
      <c r="BPD1035" s="55"/>
      <c r="BPE1035" s="55"/>
      <c r="BPF1035" s="55"/>
      <c r="BPG1035" s="55"/>
      <c r="BPH1035" s="55"/>
      <c r="BPI1035" s="55"/>
      <c r="BPJ1035" s="55"/>
      <c r="BPK1035" s="55"/>
      <c r="BPL1035" s="55"/>
      <c r="BPM1035" s="55"/>
      <c r="BPN1035" s="55"/>
      <c r="BPO1035" s="55"/>
      <c r="BPP1035" s="55"/>
      <c r="BPQ1035" s="55"/>
      <c r="BPR1035" s="55"/>
      <c r="BPS1035" s="55"/>
      <c r="BPT1035" s="55"/>
      <c r="BPU1035" s="55"/>
      <c r="BPV1035" s="55"/>
      <c r="BPW1035" s="55"/>
      <c r="BPX1035" s="55"/>
      <c r="BPY1035" s="55"/>
      <c r="BPZ1035" s="55"/>
      <c r="BQA1035" s="55"/>
      <c r="BQB1035" s="55"/>
      <c r="BQC1035" s="55"/>
      <c r="BQD1035" s="55"/>
      <c r="BQE1035" s="55"/>
      <c r="BQF1035" s="55"/>
      <c r="BQG1035" s="55"/>
      <c r="BQH1035" s="55"/>
      <c r="BQI1035" s="55"/>
      <c r="BQJ1035" s="55"/>
      <c r="BQK1035" s="55"/>
      <c r="BQL1035" s="55"/>
      <c r="BQM1035" s="55"/>
      <c r="BQN1035" s="55"/>
      <c r="BQO1035" s="55"/>
      <c r="BQP1035" s="55"/>
      <c r="BQQ1035" s="55"/>
      <c r="BQR1035" s="55"/>
      <c r="BQS1035" s="55"/>
      <c r="BQT1035" s="55"/>
      <c r="BQU1035" s="55"/>
      <c r="BQV1035" s="55"/>
      <c r="BQW1035" s="55"/>
      <c r="BQX1035" s="55"/>
      <c r="BQY1035" s="55"/>
      <c r="BQZ1035" s="55"/>
      <c r="BRA1035" s="55"/>
      <c r="BRB1035" s="55"/>
      <c r="BRC1035" s="55"/>
      <c r="BRD1035" s="55"/>
      <c r="BRE1035" s="55"/>
      <c r="BRF1035" s="55"/>
      <c r="BRG1035" s="55"/>
      <c r="BRH1035" s="55"/>
      <c r="BRI1035" s="55"/>
      <c r="BRJ1035" s="55"/>
      <c r="BRK1035" s="55"/>
      <c r="BRL1035" s="55"/>
      <c r="BRM1035" s="55"/>
      <c r="BRN1035" s="55"/>
      <c r="BRO1035" s="55"/>
      <c r="BRP1035" s="55"/>
      <c r="BRQ1035" s="55"/>
      <c r="BRR1035" s="55"/>
      <c r="BRS1035" s="55"/>
      <c r="BRT1035" s="55"/>
      <c r="BRU1035" s="55"/>
      <c r="BRV1035" s="55"/>
      <c r="BRW1035" s="55"/>
      <c r="BRX1035" s="55"/>
      <c r="BRY1035" s="55"/>
      <c r="BRZ1035" s="55"/>
      <c r="BSA1035" s="55"/>
      <c r="BSB1035" s="55"/>
      <c r="BSC1035" s="55"/>
      <c r="BSD1035" s="55"/>
      <c r="BSE1035" s="55"/>
      <c r="BSF1035" s="55"/>
      <c r="BSG1035" s="55"/>
      <c r="BSH1035" s="55"/>
      <c r="BSI1035" s="55"/>
      <c r="BSJ1035" s="55"/>
      <c r="BSK1035" s="55"/>
      <c r="BSL1035" s="55"/>
      <c r="BSM1035" s="55"/>
      <c r="BSN1035" s="55"/>
      <c r="BSO1035" s="55"/>
      <c r="BSP1035" s="55"/>
      <c r="BSQ1035" s="55"/>
      <c r="BSR1035" s="55"/>
      <c r="BSS1035" s="55"/>
      <c r="BST1035" s="55"/>
      <c r="BSU1035" s="55"/>
      <c r="BSV1035" s="55"/>
      <c r="BSW1035" s="55"/>
      <c r="BSX1035" s="55"/>
      <c r="BSY1035" s="55"/>
      <c r="BSZ1035" s="55"/>
      <c r="BTA1035" s="55"/>
      <c r="BTB1035" s="55"/>
      <c r="BTC1035" s="55"/>
      <c r="BTD1035" s="55"/>
      <c r="BTE1035" s="55"/>
      <c r="BTF1035" s="55"/>
      <c r="BTG1035" s="55"/>
      <c r="BTH1035" s="55"/>
      <c r="BTI1035" s="55"/>
      <c r="BTJ1035" s="55"/>
      <c r="BTK1035" s="55"/>
      <c r="BTL1035" s="55"/>
      <c r="BTM1035" s="55"/>
      <c r="BTN1035" s="55"/>
      <c r="BTO1035" s="55"/>
      <c r="BTP1035" s="55"/>
      <c r="BTQ1035" s="55"/>
      <c r="BTR1035" s="55"/>
      <c r="BTS1035" s="55"/>
      <c r="BTT1035" s="55"/>
      <c r="BTU1035" s="55"/>
      <c r="BTV1035" s="55"/>
      <c r="BTW1035" s="55"/>
      <c r="BTX1035" s="55"/>
      <c r="BTY1035" s="55"/>
      <c r="BTZ1035" s="55"/>
      <c r="BUA1035" s="55"/>
      <c r="BUB1035" s="55"/>
      <c r="BUC1035" s="55"/>
      <c r="BUD1035" s="55"/>
      <c r="BUE1035" s="55"/>
      <c r="BUF1035" s="55"/>
      <c r="BUG1035" s="55"/>
      <c r="BUH1035" s="55"/>
      <c r="BUI1035" s="55"/>
      <c r="BUJ1035" s="55"/>
      <c r="BUK1035" s="55"/>
      <c r="BUL1035" s="55"/>
      <c r="BUM1035" s="55"/>
      <c r="BUN1035" s="55"/>
      <c r="BUO1035" s="55"/>
      <c r="BUP1035" s="55"/>
      <c r="BUQ1035" s="55"/>
      <c r="BUR1035" s="55"/>
      <c r="BUS1035" s="55"/>
      <c r="BUT1035" s="55"/>
      <c r="BUU1035" s="55"/>
      <c r="BUV1035" s="55"/>
      <c r="BUW1035" s="55"/>
      <c r="BUX1035" s="55"/>
      <c r="BUY1035" s="55"/>
      <c r="BUZ1035" s="55"/>
      <c r="BVA1035" s="55"/>
      <c r="BVB1035" s="55"/>
      <c r="BVC1035" s="55"/>
      <c r="BVD1035" s="55"/>
      <c r="BVE1035" s="55"/>
      <c r="BVF1035" s="55"/>
      <c r="BVG1035" s="55"/>
      <c r="BVH1035" s="55"/>
      <c r="BVI1035" s="55"/>
      <c r="BVJ1035" s="55"/>
      <c r="BVK1035" s="55"/>
      <c r="BVL1035" s="55"/>
      <c r="BVM1035" s="55"/>
      <c r="BVN1035" s="55"/>
      <c r="BVO1035" s="55"/>
      <c r="BVP1035" s="55"/>
      <c r="BVQ1035" s="55"/>
      <c r="BVR1035" s="55"/>
      <c r="BVS1035" s="55"/>
      <c r="BVT1035" s="55"/>
      <c r="BVU1035" s="55"/>
      <c r="BVV1035" s="55"/>
      <c r="BVW1035" s="55"/>
      <c r="BVX1035" s="55"/>
      <c r="BVY1035" s="55"/>
      <c r="BVZ1035" s="55"/>
      <c r="BWA1035" s="55"/>
      <c r="BWB1035" s="55"/>
      <c r="BWC1035" s="55"/>
      <c r="BWD1035" s="55"/>
      <c r="BWE1035" s="55"/>
      <c r="BWF1035" s="55"/>
      <c r="BWG1035" s="55"/>
      <c r="BWH1035" s="55"/>
      <c r="BWI1035" s="55"/>
      <c r="BWJ1035" s="55"/>
      <c r="BWK1035" s="55"/>
      <c r="BWL1035" s="55"/>
      <c r="BWM1035" s="55"/>
      <c r="BWN1035" s="55"/>
      <c r="BWO1035" s="55"/>
      <c r="BWP1035" s="55"/>
      <c r="BWQ1035" s="55"/>
      <c r="BWR1035" s="55"/>
      <c r="BWS1035" s="55"/>
      <c r="BWT1035" s="55"/>
      <c r="BWU1035" s="55"/>
      <c r="BWV1035" s="55"/>
      <c r="BWW1035" s="55"/>
      <c r="BWX1035" s="55"/>
      <c r="BWY1035" s="55"/>
      <c r="BWZ1035" s="55"/>
      <c r="BXA1035" s="55"/>
      <c r="BXB1035" s="55"/>
      <c r="BXC1035" s="55"/>
      <c r="BXD1035" s="55"/>
      <c r="BXE1035" s="55"/>
      <c r="BXF1035" s="55"/>
      <c r="BXG1035" s="55"/>
      <c r="BXH1035" s="55"/>
      <c r="BXI1035" s="55"/>
      <c r="BXJ1035" s="55"/>
      <c r="BXK1035" s="55"/>
      <c r="BXL1035" s="55"/>
      <c r="BXM1035" s="55"/>
      <c r="BXN1035" s="55"/>
      <c r="BXO1035" s="55"/>
      <c r="BXP1035" s="55"/>
      <c r="BXQ1035" s="55"/>
      <c r="BXR1035" s="55"/>
      <c r="BXS1035" s="55"/>
      <c r="BXT1035" s="55"/>
      <c r="BXU1035" s="55"/>
      <c r="BXV1035" s="55"/>
      <c r="BXW1035" s="55"/>
      <c r="BXX1035" s="55"/>
      <c r="BXY1035" s="55"/>
      <c r="BXZ1035" s="55"/>
      <c r="BYA1035" s="55"/>
      <c r="BYB1035" s="55"/>
      <c r="BYC1035" s="55"/>
      <c r="BYD1035" s="55"/>
      <c r="BYE1035" s="55"/>
      <c r="BYF1035" s="55"/>
      <c r="BYG1035" s="55"/>
      <c r="BYH1035" s="55"/>
      <c r="BYI1035" s="55"/>
      <c r="BYJ1035" s="55"/>
      <c r="BYK1035" s="55"/>
      <c r="BYL1035" s="55"/>
      <c r="BYM1035" s="55"/>
      <c r="BYN1035" s="55"/>
      <c r="BYO1035" s="55"/>
      <c r="BYP1035" s="55"/>
      <c r="BYQ1035" s="55"/>
      <c r="BYR1035" s="55"/>
      <c r="BYS1035" s="55"/>
      <c r="BYT1035" s="55"/>
      <c r="BYU1035" s="55"/>
      <c r="BYV1035" s="55"/>
      <c r="BYW1035" s="55"/>
      <c r="BYX1035" s="55"/>
      <c r="BYY1035" s="55"/>
      <c r="BYZ1035" s="55"/>
      <c r="BZA1035" s="55"/>
      <c r="BZB1035" s="55"/>
      <c r="BZC1035" s="55"/>
      <c r="BZD1035" s="55"/>
      <c r="BZE1035" s="55"/>
      <c r="BZF1035" s="55"/>
      <c r="BZG1035" s="55"/>
      <c r="BZH1035" s="55"/>
      <c r="BZI1035" s="55"/>
      <c r="BZJ1035" s="55"/>
      <c r="BZK1035" s="55"/>
      <c r="BZL1035" s="55"/>
      <c r="BZM1035" s="55"/>
      <c r="BZN1035" s="55"/>
      <c r="BZO1035" s="55"/>
      <c r="BZP1035" s="55"/>
      <c r="BZQ1035" s="55"/>
      <c r="BZR1035" s="55"/>
      <c r="BZS1035" s="55"/>
      <c r="BZT1035" s="55"/>
      <c r="BZU1035" s="55"/>
      <c r="BZV1035" s="55"/>
      <c r="BZW1035" s="55"/>
      <c r="BZX1035" s="55"/>
      <c r="BZY1035" s="55"/>
      <c r="BZZ1035" s="55"/>
      <c r="CAA1035" s="55"/>
      <c r="CAB1035" s="55"/>
      <c r="CAC1035" s="55"/>
      <c r="CAD1035" s="55"/>
      <c r="CAE1035" s="55"/>
      <c r="CAF1035" s="55"/>
      <c r="CAG1035" s="55"/>
      <c r="CAH1035" s="55"/>
      <c r="CAI1035" s="55"/>
      <c r="CAJ1035" s="55"/>
      <c r="CAK1035" s="55"/>
      <c r="CAL1035" s="55"/>
      <c r="CAM1035" s="55"/>
      <c r="CAN1035" s="55"/>
      <c r="CAO1035" s="55"/>
      <c r="CAP1035" s="55"/>
      <c r="CAQ1035" s="55"/>
      <c r="CAR1035" s="55"/>
      <c r="CAS1035" s="55"/>
      <c r="CAT1035" s="55"/>
      <c r="CAU1035" s="55"/>
      <c r="CAV1035" s="55"/>
      <c r="CAW1035" s="55"/>
      <c r="CAX1035" s="55"/>
      <c r="CAY1035" s="55"/>
      <c r="CAZ1035" s="55"/>
      <c r="CBA1035" s="55"/>
      <c r="CBB1035" s="55"/>
      <c r="CBC1035" s="55"/>
      <c r="CBD1035" s="55"/>
      <c r="CBE1035" s="55"/>
      <c r="CBF1035" s="55"/>
      <c r="CBG1035" s="55"/>
      <c r="CBH1035" s="55"/>
      <c r="CBI1035" s="55"/>
      <c r="CBJ1035" s="55"/>
      <c r="CBK1035" s="55"/>
      <c r="CBL1035" s="55"/>
      <c r="CBM1035" s="55"/>
      <c r="CBN1035" s="55"/>
      <c r="CBO1035" s="55"/>
      <c r="CBP1035" s="55"/>
      <c r="CBQ1035" s="55"/>
      <c r="CBR1035" s="55"/>
      <c r="CBS1035" s="55"/>
      <c r="CBT1035" s="55"/>
      <c r="CBU1035" s="55"/>
      <c r="CBV1035" s="55"/>
      <c r="CBW1035" s="55"/>
      <c r="CBX1035" s="55"/>
      <c r="CBY1035" s="55"/>
      <c r="CBZ1035" s="55"/>
      <c r="CCA1035" s="55"/>
      <c r="CCB1035" s="55"/>
      <c r="CCC1035" s="55"/>
      <c r="CCD1035" s="55"/>
      <c r="CCE1035" s="55"/>
      <c r="CCF1035" s="55"/>
      <c r="CCG1035" s="55"/>
      <c r="CCH1035" s="55"/>
      <c r="CCI1035" s="55"/>
      <c r="CCJ1035" s="55"/>
      <c r="CCK1035" s="55"/>
      <c r="CCL1035" s="55"/>
      <c r="CCM1035" s="55"/>
      <c r="CCN1035" s="55"/>
      <c r="CCO1035" s="55"/>
      <c r="CCP1035" s="55"/>
      <c r="CCQ1035" s="55"/>
      <c r="CCR1035" s="55"/>
      <c r="CCS1035" s="55"/>
      <c r="CCT1035" s="55"/>
      <c r="CCU1035" s="55"/>
      <c r="CCV1035" s="55"/>
      <c r="CCW1035" s="55"/>
      <c r="CCX1035" s="55"/>
      <c r="CCY1035" s="55"/>
      <c r="CCZ1035" s="55"/>
      <c r="CDA1035" s="55"/>
      <c r="CDB1035" s="55"/>
      <c r="CDC1035" s="55"/>
      <c r="CDD1035" s="55"/>
      <c r="CDE1035" s="55"/>
      <c r="CDF1035" s="55"/>
      <c r="CDG1035" s="55"/>
      <c r="CDH1035" s="55"/>
      <c r="CDI1035" s="55"/>
      <c r="CDJ1035" s="55"/>
      <c r="CDK1035" s="55"/>
      <c r="CDL1035" s="55"/>
      <c r="CDM1035" s="55"/>
      <c r="CDN1035" s="55"/>
      <c r="CDO1035" s="55"/>
      <c r="CDP1035" s="55"/>
      <c r="CDQ1035" s="55"/>
      <c r="CDR1035" s="55"/>
      <c r="CDS1035" s="55"/>
      <c r="CDT1035" s="55"/>
      <c r="CDU1035" s="55"/>
      <c r="CDV1035" s="55"/>
      <c r="CDW1035" s="55"/>
      <c r="CDX1035" s="55"/>
      <c r="CDY1035" s="55"/>
      <c r="CDZ1035" s="55"/>
      <c r="CEA1035" s="55"/>
      <c r="CEB1035" s="55"/>
      <c r="CEC1035" s="55"/>
      <c r="CED1035" s="55"/>
      <c r="CEE1035" s="55"/>
      <c r="CEF1035" s="55"/>
      <c r="CEG1035" s="55"/>
      <c r="CEH1035" s="55"/>
      <c r="CEI1035" s="55"/>
      <c r="CEJ1035" s="55"/>
      <c r="CEK1035" s="55"/>
      <c r="CEL1035" s="55"/>
      <c r="CEM1035" s="55"/>
      <c r="CEN1035" s="55"/>
      <c r="CEO1035" s="55"/>
      <c r="CEP1035" s="55"/>
      <c r="CEQ1035" s="55"/>
      <c r="CER1035" s="55"/>
      <c r="CES1035" s="55"/>
      <c r="CET1035" s="55"/>
      <c r="CEU1035" s="55"/>
      <c r="CEV1035" s="55"/>
      <c r="CEW1035" s="55"/>
      <c r="CEX1035" s="55"/>
      <c r="CEY1035" s="55"/>
      <c r="CEZ1035" s="55"/>
      <c r="CFA1035" s="55"/>
      <c r="CFB1035" s="55"/>
      <c r="CFC1035" s="55"/>
      <c r="CFD1035" s="55"/>
      <c r="CFE1035" s="55"/>
      <c r="CFF1035" s="55"/>
      <c r="CFG1035" s="55"/>
      <c r="CFH1035" s="55"/>
      <c r="CFI1035" s="55"/>
      <c r="CFJ1035" s="55"/>
      <c r="CFK1035" s="55"/>
      <c r="CFL1035" s="55"/>
      <c r="CFM1035" s="55"/>
      <c r="CFN1035" s="55"/>
      <c r="CFO1035" s="55"/>
      <c r="CFP1035" s="55"/>
      <c r="CFQ1035" s="55"/>
      <c r="CFR1035" s="55"/>
      <c r="CFS1035" s="55"/>
      <c r="CFT1035" s="55"/>
      <c r="CFU1035" s="55"/>
      <c r="CFV1035" s="55"/>
      <c r="CFW1035" s="55"/>
      <c r="CFX1035" s="55"/>
      <c r="CFY1035" s="55"/>
      <c r="CFZ1035" s="55"/>
      <c r="CGA1035" s="55"/>
      <c r="CGB1035" s="55"/>
      <c r="CGC1035" s="55"/>
      <c r="CGD1035" s="55"/>
      <c r="CGE1035" s="55"/>
      <c r="CGF1035" s="55"/>
      <c r="CGG1035" s="55"/>
      <c r="CGH1035" s="55"/>
      <c r="CGI1035" s="55"/>
      <c r="CGJ1035" s="55"/>
      <c r="CGK1035" s="55"/>
      <c r="CGL1035" s="55"/>
      <c r="CGM1035" s="55"/>
      <c r="CGN1035" s="55"/>
      <c r="CGO1035" s="55"/>
      <c r="CGP1035" s="55"/>
      <c r="CGQ1035" s="55"/>
      <c r="CGR1035" s="55"/>
      <c r="CGS1035" s="55"/>
      <c r="CGT1035" s="55"/>
      <c r="CGU1035" s="55"/>
      <c r="CGV1035" s="55"/>
      <c r="CGW1035" s="55"/>
      <c r="CGX1035" s="55"/>
      <c r="CGY1035" s="55"/>
      <c r="CGZ1035" s="55"/>
      <c r="CHA1035" s="55"/>
      <c r="CHB1035" s="55"/>
      <c r="CHC1035" s="55"/>
      <c r="CHD1035" s="55"/>
      <c r="CHE1035" s="55"/>
      <c r="CHF1035" s="55"/>
      <c r="CHG1035" s="55"/>
      <c r="CHH1035" s="55"/>
      <c r="CHI1035" s="55"/>
      <c r="CHJ1035" s="55"/>
      <c r="CHK1035" s="55"/>
      <c r="CHL1035" s="55"/>
      <c r="CHM1035" s="55"/>
      <c r="CHN1035" s="55"/>
      <c r="CHO1035" s="55"/>
      <c r="CHP1035" s="55"/>
      <c r="CHQ1035" s="55"/>
      <c r="CHR1035" s="55"/>
      <c r="CHS1035" s="55"/>
      <c r="CHT1035" s="55"/>
      <c r="CHU1035" s="55"/>
      <c r="CHV1035" s="55"/>
      <c r="CHW1035" s="55"/>
      <c r="CHX1035" s="55"/>
      <c r="CHY1035" s="55"/>
      <c r="CHZ1035" s="55"/>
      <c r="CIA1035" s="55"/>
      <c r="CIB1035" s="55"/>
      <c r="CIC1035" s="55"/>
      <c r="CID1035" s="55"/>
      <c r="CIE1035" s="55"/>
      <c r="CIF1035" s="55"/>
      <c r="CIG1035" s="55"/>
      <c r="CIH1035" s="55"/>
      <c r="CII1035" s="55"/>
      <c r="CIJ1035" s="55"/>
      <c r="CIK1035" s="55"/>
      <c r="CIL1035" s="55"/>
      <c r="CIM1035" s="55"/>
      <c r="CIN1035" s="55"/>
      <c r="CIO1035" s="55"/>
      <c r="CIP1035" s="55"/>
      <c r="CIQ1035" s="55"/>
      <c r="CIR1035" s="55"/>
      <c r="CIS1035" s="55"/>
      <c r="CIT1035" s="55"/>
      <c r="CIU1035" s="55"/>
      <c r="CIV1035" s="55"/>
      <c r="CIW1035" s="55"/>
      <c r="CIX1035" s="55"/>
      <c r="CIY1035" s="55"/>
      <c r="CIZ1035" s="55"/>
      <c r="CJA1035" s="55"/>
      <c r="CJB1035" s="55"/>
      <c r="CJC1035" s="55"/>
      <c r="CJD1035" s="55"/>
      <c r="CJE1035" s="55"/>
      <c r="CJF1035" s="55"/>
      <c r="CJG1035" s="55"/>
      <c r="CJH1035" s="55"/>
      <c r="CJI1035" s="55"/>
      <c r="CJJ1035" s="55"/>
      <c r="CJK1035" s="55"/>
      <c r="CJL1035" s="55"/>
      <c r="CJM1035" s="55"/>
      <c r="CJN1035" s="55"/>
      <c r="CJO1035" s="55"/>
      <c r="CJP1035" s="55"/>
      <c r="CJQ1035" s="55"/>
      <c r="CJR1035" s="55"/>
      <c r="CJS1035" s="55"/>
      <c r="CJT1035" s="55"/>
      <c r="CJU1035" s="55"/>
      <c r="CJV1035" s="55"/>
      <c r="CJW1035" s="55"/>
      <c r="CJX1035" s="55"/>
      <c r="CJY1035" s="55"/>
      <c r="CJZ1035" s="55"/>
      <c r="CKA1035" s="55"/>
      <c r="CKB1035" s="55"/>
      <c r="CKC1035" s="55"/>
      <c r="CKD1035" s="55"/>
      <c r="CKE1035" s="55"/>
      <c r="CKF1035" s="55"/>
      <c r="CKG1035" s="55"/>
      <c r="CKH1035" s="55"/>
      <c r="CKI1035" s="55"/>
      <c r="CKJ1035" s="55"/>
      <c r="CKK1035" s="55"/>
      <c r="CKL1035" s="55"/>
      <c r="CKM1035" s="55"/>
      <c r="CKN1035" s="55"/>
      <c r="CKO1035" s="55"/>
      <c r="CKP1035" s="55"/>
      <c r="CKQ1035" s="55"/>
      <c r="CKR1035" s="55"/>
      <c r="CKS1035" s="55"/>
      <c r="CKT1035" s="55"/>
      <c r="CKU1035" s="55"/>
      <c r="CKV1035" s="55"/>
      <c r="CKW1035" s="55"/>
      <c r="CKX1035" s="55"/>
      <c r="CKY1035" s="55"/>
      <c r="CKZ1035" s="55"/>
      <c r="CLA1035" s="55"/>
      <c r="CLB1035" s="55"/>
      <c r="CLC1035" s="55"/>
      <c r="CLD1035" s="55"/>
      <c r="CLE1035" s="55"/>
      <c r="CLF1035" s="55"/>
      <c r="CLG1035" s="55"/>
      <c r="CLH1035" s="55"/>
      <c r="CLI1035" s="55"/>
      <c r="CLJ1035" s="55"/>
      <c r="CLK1035" s="55"/>
      <c r="CLL1035" s="55"/>
      <c r="CLM1035" s="55"/>
      <c r="CLN1035" s="55"/>
      <c r="CLO1035" s="55"/>
      <c r="CLP1035" s="55"/>
      <c r="CLQ1035" s="55"/>
      <c r="CLR1035" s="55"/>
      <c r="CLS1035" s="55"/>
      <c r="CLT1035" s="55"/>
      <c r="CLU1035" s="55"/>
      <c r="CLV1035" s="55"/>
      <c r="CLW1035" s="55"/>
      <c r="CLX1035" s="55"/>
      <c r="CLY1035" s="55"/>
      <c r="CLZ1035" s="55"/>
      <c r="CMA1035" s="55"/>
      <c r="CMB1035" s="55"/>
      <c r="CMC1035" s="55"/>
      <c r="CMD1035" s="55"/>
      <c r="CME1035" s="55"/>
      <c r="CMF1035" s="55"/>
      <c r="CMG1035" s="55"/>
      <c r="CMH1035" s="55"/>
      <c r="CMI1035" s="55"/>
      <c r="CMJ1035" s="55"/>
      <c r="CMK1035" s="55"/>
      <c r="CML1035" s="55"/>
      <c r="CMM1035" s="55"/>
      <c r="CMN1035" s="55"/>
      <c r="CMO1035" s="55"/>
      <c r="CMP1035" s="55"/>
      <c r="CMQ1035" s="55"/>
      <c r="CMR1035" s="55"/>
      <c r="CMS1035" s="55"/>
      <c r="CMT1035" s="55"/>
      <c r="CMU1035" s="55"/>
      <c r="CMV1035" s="55"/>
      <c r="CMW1035" s="55"/>
      <c r="CMX1035" s="55"/>
      <c r="CMY1035" s="55"/>
      <c r="CMZ1035" s="55"/>
      <c r="CNA1035" s="55"/>
      <c r="CNB1035" s="55"/>
      <c r="CNC1035" s="55"/>
      <c r="CND1035" s="55"/>
      <c r="CNE1035" s="55"/>
      <c r="CNF1035" s="55"/>
      <c r="CNG1035" s="55"/>
      <c r="CNH1035" s="55"/>
      <c r="CNI1035" s="55"/>
      <c r="CNJ1035" s="55"/>
      <c r="CNK1035" s="55"/>
      <c r="CNL1035" s="55"/>
      <c r="CNM1035" s="55"/>
      <c r="CNN1035" s="55"/>
      <c r="CNO1035" s="55"/>
      <c r="CNP1035" s="55"/>
      <c r="CNQ1035" s="55"/>
      <c r="CNR1035" s="55"/>
      <c r="CNS1035" s="55"/>
      <c r="CNT1035" s="55"/>
      <c r="CNU1035" s="55"/>
      <c r="CNV1035" s="55"/>
      <c r="CNW1035" s="55"/>
      <c r="CNX1035" s="55"/>
      <c r="CNY1035" s="55"/>
      <c r="CNZ1035" s="55"/>
      <c r="COA1035" s="55"/>
      <c r="COB1035" s="55"/>
      <c r="COC1035" s="55"/>
      <c r="COD1035" s="55"/>
      <c r="COE1035" s="55"/>
      <c r="COF1035" s="55"/>
      <c r="COG1035" s="55"/>
      <c r="COH1035" s="55"/>
      <c r="COI1035" s="55"/>
      <c r="COJ1035" s="55"/>
      <c r="COK1035" s="55"/>
      <c r="COL1035" s="55"/>
      <c r="COM1035" s="55"/>
      <c r="CON1035" s="55"/>
      <c r="COO1035" s="55"/>
      <c r="COP1035" s="55"/>
      <c r="COQ1035" s="55"/>
      <c r="COR1035" s="55"/>
      <c r="COS1035" s="55"/>
      <c r="COT1035" s="55"/>
      <c r="COU1035" s="55"/>
      <c r="COV1035" s="55"/>
      <c r="COW1035" s="55"/>
      <c r="COX1035" s="55"/>
      <c r="COY1035" s="55"/>
      <c r="COZ1035" s="55"/>
      <c r="CPA1035" s="55"/>
      <c r="CPB1035" s="55"/>
      <c r="CPC1035" s="55"/>
      <c r="CPD1035" s="55"/>
      <c r="CPE1035" s="55"/>
      <c r="CPF1035" s="55"/>
      <c r="CPG1035" s="55"/>
      <c r="CPH1035" s="55"/>
      <c r="CPI1035" s="55"/>
      <c r="CPJ1035" s="55"/>
      <c r="CPK1035" s="55"/>
      <c r="CPL1035" s="55"/>
      <c r="CPM1035" s="55"/>
      <c r="CPN1035" s="55"/>
      <c r="CPO1035" s="55"/>
      <c r="CPP1035" s="55"/>
      <c r="CPQ1035" s="55"/>
      <c r="CPR1035" s="55"/>
      <c r="CPS1035" s="55"/>
      <c r="CPT1035" s="55"/>
      <c r="CPU1035" s="55"/>
      <c r="CPV1035" s="55"/>
      <c r="CPW1035" s="55"/>
      <c r="CPX1035" s="55"/>
      <c r="CPY1035" s="55"/>
      <c r="CPZ1035" s="55"/>
      <c r="CQA1035" s="55"/>
      <c r="CQB1035" s="55"/>
      <c r="CQC1035" s="55"/>
      <c r="CQD1035" s="55"/>
      <c r="CQE1035" s="55"/>
      <c r="CQF1035" s="55"/>
      <c r="CQG1035" s="55"/>
      <c r="CQH1035" s="55"/>
      <c r="CQI1035" s="55"/>
      <c r="CQJ1035" s="55"/>
      <c r="CQK1035" s="55"/>
      <c r="CQL1035" s="55"/>
      <c r="CQM1035" s="55"/>
      <c r="CQN1035" s="55"/>
      <c r="CQO1035" s="55"/>
      <c r="CQP1035" s="55"/>
      <c r="CQQ1035" s="55"/>
      <c r="CQR1035" s="55"/>
      <c r="CQS1035" s="55"/>
      <c r="CQT1035" s="55"/>
      <c r="CQU1035" s="55"/>
      <c r="CQV1035" s="55"/>
      <c r="CQW1035" s="55"/>
      <c r="CQX1035" s="55"/>
      <c r="CQY1035" s="55"/>
      <c r="CQZ1035" s="55"/>
      <c r="CRA1035" s="55"/>
      <c r="CRB1035" s="55"/>
      <c r="CRC1035" s="55"/>
      <c r="CRD1035" s="55"/>
      <c r="CRE1035" s="55"/>
      <c r="CRF1035" s="55"/>
      <c r="CRG1035" s="55"/>
      <c r="CRH1035" s="55"/>
      <c r="CRI1035" s="55"/>
      <c r="CRJ1035" s="55"/>
      <c r="CRK1035" s="55"/>
      <c r="CRL1035" s="55"/>
      <c r="CRM1035" s="55"/>
      <c r="CRN1035" s="55"/>
      <c r="CRO1035" s="55"/>
      <c r="CRP1035" s="55"/>
      <c r="CRQ1035" s="55"/>
      <c r="CRR1035" s="55"/>
      <c r="CRS1035" s="55"/>
      <c r="CRT1035" s="55"/>
      <c r="CRU1035" s="55"/>
      <c r="CRV1035" s="55"/>
      <c r="CRW1035" s="55"/>
      <c r="CRX1035" s="55"/>
      <c r="CRY1035" s="55"/>
      <c r="CRZ1035" s="55"/>
      <c r="CSA1035" s="55"/>
      <c r="CSB1035" s="55"/>
      <c r="CSC1035" s="55"/>
      <c r="CSD1035" s="55"/>
      <c r="CSE1035" s="55"/>
      <c r="CSF1035" s="55"/>
      <c r="CSG1035" s="55"/>
      <c r="CSH1035" s="55"/>
      <c r="CSI1035" s="55"/>
      <c r="CSJ1035" s="55"/>
      <c r="CSK1035" s="55"/>
      <c r="CSL1035" s="55"/>
      <c r="CSM1035" s="55"/>
      <c r="CSN1035" s="55"/>
      <c r="CSO1035" s="55"/>
      <c r="CSP1035" s="55"/>
      <c r="CSQ1035" s="55"/>
      <c r="CSR1035" s="55"/>
      <c r="CSS1035" s="55"/>
      <c r="CST1035" s="55"/>
      <c r="CSU1035" s="55"/>
      <c r="CSV1035" s="55"/>
      <c r="CSW1035" s="55"/>
      <c r="CSX1035" s="55"/>
      <c r="CSY1035" s="55"/>
      <c r="CSZ1035" s="55"/>
      <c r="CTA1035" s="55"/>
      <c r="CTB1035" s="55"/>
      <c r="CTC1035" s="55"/>
      <c r="CTD1035" s="55"/>
      <c r="CTE1035" s="55"/>
      <c r="CTF1035" s="55"/>
      <c r="CTG1035" s="55"/>
      <c r="CTH1035" s="55"/>
      <c r="CTI1035" s="55"/>
      <c r="CTJ1035" s="55"/>
      <c r="CTK1035" s="55"/>
      <c r="CTL1035" s="55"/>
      <c r="CTM1035" s="55"/>
      <c r="CTN1035" s="55"/>
      <c r="CTO1035" s="55"/>
      <c r="CTP1035" s="55"/>
      <c r="CTQ1035" s="55"/>
      <c r="CTR1035" s="55"/>
      <c r="CTS1035" s="55"/>
      <c r="CTT1035" s="55"/>
      <c r="CTU1035" s="55"/>
      <c r="CTV1035" s="55"/>
      <c r="CTW1035" s="55"/>
      <c r="CTX1035" s="55"/>
      <c r="CTY1035" s="55"/>
      <c r="CTZ1035" s="55"/>
      <c r="CUA1035" s="55"/>
      <c r="CUB1035" s="55"/>
      <c r="CUC1035" s="55"/>
      <c r="CUD1035" s="55"/>
      <c r="CUE1035" s="55"/>
      <c r="CUF1035" s="55"/>
      <c r="CUG1035" s="55"/>
      <c r="CUH1035" s="55"/>
      <c r="CUI1035" s="55"/>
      <c r="CUJ1035" s="55"/>
      <c r="CUK1035" s="55"/>
      <c r="CUL1035" s="55"/>
      <c r="CUM1035" s="55"/>
      <c r="CUN1035" s="55"/>
      <c r="CUO1035" s="55"/>
      <c r="CUP1035" s="55"/>
      <c r="CUQ1035" s="55"/>
      <c r="CUR1035" s="55"/>
      <c r="CUS1035" s="55"/>
      <c r="CUT1035" s="55"/>
      <c r="CUU1035" s="55"/>
      <c r="CUV1035" s="55"/>
      <c r="CUW1035" s="55"/>
      <c r="CUX1035" s="55"/>
      <c r="CUY1035" s="55"/>
      <c r="CUZ1035" s="55"/>
      <c r="CVA1035" s="55"/>
      <c r="CVB1035" s="55"/>
      <c r="CVC1035" s="55"/>
      <c r="CVD1035" s="55"/>
      <c r="CVE1035" s="55"/>
      <c r="CVF1035" s="55"/>
      <c r="CVG1035" s="55"/>
      <c r="CVH1035" s="55"/>
      <c r="CVI1035" s="55"/>
      <c r="CVJ1035" s="55"/>
      <c r="CVK1035" s="55"/>
      <c r="CVL1035" s="55"/>
      <c r="CVM1035" s="55"/>
      <c r="CVN1035" s="55"/>
      <c r="CVO1035" s="55"/>
      <c r="CVP1035" s="55"/>
      <c r="CVQ1035" s="55"/>
      <c r="CVR1035" s="55"/>
      <c r="CVS1035" s="55"/>
      <c r="CVT1035" s="55"/>
      <c r="CVU1035" s="55"/>
      <c r="CVV1035" s="55"/>
      <c r="CVW1035" s="55"/>
      <c r="CVX1035" s="55"/>
      <c r="CVY1035" s="55"/>
      <c r="CVZ1035" s="55"/>
      <c r="CWA1035" s="55"/>
      <c r="CWB1035" s="55"/>
      <c r="CWC1035" s="55"/>
      <c r="CWD1035" s="55"/>
      <c r="CWE1035" s="55"/>
      <c r="CWF1035" s="55"/>
      <c r="CWG1035" s="55"/>
      <c r="CWH1035" s="55"/>
      <c r="CWI1035" s="55"/>
      <c r="CWJ1035" s="55"/>
      <c r="CWK1035" s="55"/>
      <c r="CWL1035" s="55"/>
      <c r="CWM1035" s="55"/>
      <c r="CWN1035" s="55"/>
      <c r="CWO1035" s="55"/>
      <c r="CWP1035" s="55"/>
      <c r="CWQ1035" s="55"/>
      <c r="CWR1035" s="55"/>
      <c r="CWS1035" s="55"/>
      <c r="CWT1035" s="55"/>
      <c r="CWU1035" s="55"/>
      <c r="CWV1035" s="55"/>
      <c r="CWW1035" s="55"/>
      <c r="CWX1035" s="55"/>
      <c r="CWY1035" s="55"/>
      <c r="CWZ1035" s="55"/>
      <c r="CXA1035" s="55"/>
      <c r="CXB1035" s="55"/>
      <c r="CXC1035" s="55"/>
      <c r="CXD1035" s="55"/>
      <c r="CXE1035" s="55"/>
      <c r="CXF1035" s="55"/>
      <c r="CXG1035" s="55"/>
      <c r="CXH1035" s="55"/>
      <c r="CXI1035" s="55"/>
      <c r="CXJ1035" s="55"/>
      <c r="CXK1035" s="55"/>
      <c r="CXL1035" s="55"/>
      <c r="CXM1035" s="55"/>
      <c r="CXN1035" s="55"/>
      <c r="CXO1035" s="55"/>
      <c r="CXP1035" s="55"/>
      <c r="CXQ1035" s="55"/>
      <c r="CXR1035" s="55"/>
      <c r="CXS1035" s="55"/>
      <c r="CXT1035" s="55"/>
      <c r="CXU1035" s="55"/>
      <c r="CXV1035" s="55"/>
      <c r="CXW1035" s="55"/>
      <c r="CXX1035" s="55"/>
      <c r="CXY1035" s="55"/>
      <c r="CXZ1035" s="55"/>
      <c r="CYA1035" s="55"/>
      <c r="CYB1035" s="55"/>
      <c r="CYC1035" s="55"/>
      <c r="CYD1035" s="55"/>
      <c r="CYE1035" s="55"/>
      <c r="CYF1035" s="55"/>
      <c r="CYG1035" s="55"/>
      <c r="CYH1035" s="55"/>
      <c r="CYI1035" s="55"/>
      <c r="CYJ1035" s="55"/>
      <c r="CYK1035" s="55"/>
      <c r="CYL1035" s="55"/>
      <c r="CYM1035" s="55"/>
      <c r="CYN1035" s="55"/>
      <c r="CYO1035" s="55"/>
      <c r="CYP1035" s="55"/>
      <c r="CYQ1035" s="55"/>
      <c r="CYR1035" s="55"/>
      <c r="CYS1035" s="55"/>
      <c r="CYT1035" s="55"/>
      <c r="CYU1035" s="55"/>
      <c r="CYV1035" s="55"/>
      <c r="CYW1035" s="55"/>
      <c r="CYX1035" s="55"/>
      <c r="CYY1035" s="55"/>
      <c r="CYZ1035" s="55"/>
      <c r="CZA1035" s="55"/>
      <c r="CZB1035" s="55"/>
      <c r="CZC1035" s="55"/>
      <c r="CZD1035" s="55"/>
      <c r="CZE1035" s="55"/>
      <c r="CZF1035" s="55"/>
      <c r="CZG1035" s="55"/>
      <c r="CZH1035" s="55"/>
      <c r="CZI1035" s="55"/>
      <c r="CZJ1035" s="55"/>
      <c r="CZK1035" s="55"/>
      <c r="CZL1035" s="55"/>
      <c r="CZM1035" s="55"/>
      <c r="CZN1035" s="55"/>
      <c r="CZO1035" s="55"/>
      <c r="CZP1035" s="55"/>
      <c r="CZQ1035" s="55"/>
      <c r="CZR1035" s="55"/>
      <c r="CZS1035" s="55"/>
      <c r="CZT1035" s="55"/>
      <c r="CZU1035" s="55"/>
      <c r="CZV1035" s="55"/>
      <c r="CZW1035" s="55"/>
      <c r="CZX1035" s="55"/>
      <c r="CZY1035" s="55"/>
      <c r="CZZ1035" s="55"/>
      <c r="DAA1035" s="55"/>
      <c r="DAB1035" s="55"/>
      <c r="DAC1035" s="55"/>
      <c r="DAD1035" s="55"/>
      <c r="DAE1035" s="55"/>
      <c r="DAF1035" s="55"/>
      <c r="DAG1035" s="55"/>
      <c r="DAH1035" s="55"/>
      <c r="DAI1035" s="55"/>
      <c r="DAJ1035" s="55"/>
      <c r="DAK1035" s="55"/>
      <c r="DAL1035" s="55"/>
      <c r="DAM1035" s="55"/>
      <c r="DAN1035" s="55"/>
      <c r="DAO1035" s="55"/>
      <c r="DAP1035" s="55"/>
      <c r="DAQ1035" s="55"/>
      <c r="DAR1035" s="55"/>
      <c r="DAS1035" s="55"/>
      <c r="DAT1035" s="55"/>
      <c r="DAU1035" s="55"/>
      <c r="DAV1035" s="55"/>
      <c r="DAW1035" s="55"/>
      <c r="DAX1035" s="55"/>
      <c r="DAY1035" s="55"/>
      <c r="DAZ1035" s="55"/>
      <c r="DBA1035" s="55"/>
      <c r="DBB1035" s="55"/>
      <c r="DBC1035" s="55"/>
      <c r="DBD1035" s="55"/>
      <c r="DBE1035" s="55"/>
      <c r="DBF1035" s="55"/>
      <c r="DBG1035" s="55"/>
      <c r="DBH1035" s="55"/>
      <c r="DBI1035" s="55"/>
      <c r="DBJ1035" s="55"/>
      <c r="DBK1035" s="55"/>
      <c r="DBL1035" s="55"/>
      <c r="DBM1035" s="55"/>
      <c r="DBN1035" s="55"/>
      <c r="DBO1035" s="55"/>
      <c r="DBP1035" s="55"/>
      <c r="DBQ1035" s="55"/>
      <c r="DBR1035" s="55"/>
      <c r="DBS1035" s="55"/>
      <c r="DBT1035" s="55"/>
      <c r="DBU1035" s="55"/>
      <c r="DBV1035" s="55"/>
      <c r="DBW1035" s="55"/>
      <c r="DBX1035" s="55"/>
      <c r="DBY1035" s="55"/>
      <c r="DBZ1035" s="55"/>
      <c r="DCA1035" s="55"/>
      <c r="DCB1035" s="55"/>
      <c r="DCC1035" s="55"/>
      <c r="DCD1035" s="55"/>
      <c r="DCE1035" s="55"/>
      <c r="DCF1035" s="55"/>
      <c r="DCG1035" s="55"/>
      <c r="DCH1035" s="55"/>
      <c r="DCI1035" s="55"/>
      <c r="DCJ1035" s="55"/>
      <c r="DCK1035" s="55"/>
      <c r="DCL1035" s="55"/>
      <c r="DCM1035" s="55"/>
      <c r="DCN1035" s="55"/>
      <c r="DCO1035" s="55"/>
      <c r="DCP1035" s="55"/>
      <c r="DCQ1035" s="55"/>
      <c r="DCR1035" s="55"/>
      <c r="DCS1035" s="55"/>
      <c r="DCT1035" s="55"/>
      <c r="DCU1035" s="55"/>
      <c r="DCV1035" s="55"/>
      <c r="DCW1035" s="55"/>
      <c r="DCX1035" s="55"/>
      <c r="DCY1035" s="55"/>
      <c r="DCZ1035" s="55"/>
      <c r="DDA1035" s="55"/>
      <c r="DDB1035" s="55"/>
      <c r="DDC1035" s="55"/>
      <c r="DDD1035" s="55"/>
      <c r="DDE1035" s="55"/>
      <c r="DDF1035" s="55"/>
      <c r="DDG1035" s="55"/>
      <c r="DDH1035" s="55"/>
      <c r="DDI1035" s="55"/>
      <c r="DDJ1035" s="55"/>
      <c r="DDK1035" s="55"/>
      <c r="DDL1035" s="55"/>
      <c r="DDM1035" s="55"/>
      <c r="DDN1035" s="55"/>
      <c r="DDO1035" s="55"/>
      <c r="DDP1035" s="55"/>
      <c r="DDQ1035" s="55"/>
      <c r="DDR1035" s="55"/>
      <c r="DDS1035" s="55"/>
      <c r="DDT1035" s="55"/>
      <c r="DDU1035" s="55"/>
      <c r="DDV1035" s="55"/>
      <c r="DDW1035" s="55"/>
      <c r="DDX1035" s="55"/>
      <c r="DDY1035" s="55"/>
      <c r="DDZ1035" s="55"/>
      <c r="DEA1035" s="55"/>
      <c r="DEB1035" s="55"/>
      <c r="DEC1035" s="55"/>
      <c r="DED1035" s="55"/>
      <c r="DEE1035" s="55"/>
      <c r="DEF1035" s="55"/>
      <c r="DEG1035" s="55"/>
      <c r="DEH1035" s="55"/>
      <c r="DEI1035" s="55"/>
      <c r="DEJ1035" s="55"/>
      <c r="DEK1035" s="55"/>
      <c r="DEL1035" s="55"/>
      <c r="DEM1035" s="55"/>
      <c r="DEN1035" s="55"/>
      <c r="DEO1035" s="55"/>
      <c r="DEP1035" s="55"/>
      <c r="DEQ1035" s="55"/>
      <c r="DER1035" s="55"/>
      <c r="DES1035" s="55"/>
      <c r="DET1035" s="55"/>
      <c r="DEU1035" s="55"/>
      <c r="DEV1035" s="55"/>
      <c r="DEW1035" s="55"/>
      <c r="DEX1035" s="55"/>
      <c r="DEY1035" s="55"/>
      <c r="DEZ1035" s="55"/>
      <c r="DFA1035" s="55"/>
      <c r="DFB1035" s="55"/>
      <c r="DFC1035" s="55"/>
      <c r="DFD1035" s="55"/>
      <c r="DFE1035" s="55"/>
      <c r="DFF1035" s="55"/>
      <c r="DFG1035" s="55"/>
      <c r="DFH1035" s="55"/>
      <c r="DFI1035" s="55"/>
      <c r="DFJ1035" s="55"/>
      <c r="DFK1035" s="55"/>
      <c r="DFL1035" s="55"/>
      <c r="DFM1035" s="55"/>
      <c r="DFN1035" s="55"/>
      <c r="DFO1035" s="55"/>
      <c r="DFP1035" s="55"/>
      <c r="DFQ1035" s="55"/>
      <c r="DFR1035" s="55"/>
      <c r="DFS1035" s="55"/>
      <c r="DFT1035" s="55"/>
      <c r="DFU1035" s="55"/>
      <c r="DFV1035" s="55"/>
      <c r="DFW1035" s="55"/>
      <c r="DFX1035" s="55"/>
      <c r="DFY1035" s="55"/>
      <c r="DFZ1035" s="55"/>
      <c r="DGA1035" s="55"/>
      <c r="DGB1035" s="55"/>
      <c r="DGC1035" s="55"/>
      <c r="DGD1035" s="55"/>
      <c r="DGE1035" s="55"/>
      <c r="DGF1035" s="55"/>
      <c r="DGG1035" s="55"/>
      <c r="DGH1035" s="55"/>
      <c r="DGI1035" s="55"/>
      <c r="DGJ1035" s="55"/>
      <c r="DGK1035" s="55"/>
      <c r="DGL1035" s="55"/>
      <c r="DGM1035" s="55"/>
      <c r="DGN1035" s="55"/>
      <c r="DGO1035" s="55"/>
      <c r="DGP1035" s="55"/>
      <c r="DGQ1035" s="55"/>
      <c r="DGR1035" s="55"/>
      <c r="DGS1035" s="55"/>
      <c r="DGT1035" s="55"/>
      <c r="DGU1035" s="55"/>
      <c r="DGV1035" s="55"/>
      <c r="DGW1035" s="55"/>
      <c r="DGX1035" s="55"/>
      <c r="DGY1035" s="55"/>
      <c r="DGZ1035" s="55"/>
      <c r="DHA1035" s="55"/>
      <c r="DHB1035" s="55"/>
      <c r="DHC1035" s="55"/>
      <c r="DHD1035" s="55"/>
      <c r="DHE1035" s="55"/>
      <c r="DHF1035" s="55"/>
      <c r="DHG1035" s="55"/>
      <c r="DHH1035" s="55"/>
      <c r="DHI1035" s="55"/>
      <c r="DHJ1035" s="55"/>
      <c r="DHK1035" s="55"/>
      <c r="DHL1035" s="55"/>
      <c r="DHM1035" s="55"/>
      <c r="DHN1035" s="55"/>
      <c r="DHO1035" s="55"/>
      <c r="DHP1035" s="55"/>
      <c r="DHQ1035" s="55"/>
      <c r="DHR1035" s="55"/>
      <c r="DHS1035" s="55"/>
      <c r="DHT1035" s="55"/>
      <c r="DHU1035" s="55"/>
      <c r="DHV1035" s="55"/>
      <c r="DHW1035" s="55"/>
      <c r="DHX1035" s="55"/>
      <c r="DHY1035" s="55"/>
      <c r="DHZ1035" s="55"/>
      <c r="DIA1035" s="55"/>
      <c r="DIB1035" s="55"/>
      <c r="DIC1035" s="55"/>
      <c r="DID1035" s="55"/>
      <c r="DIE1035" s="55"/>
      <c r="DIF1035" s="55"/>
      <c r="DIG1035" s="55"/>
      <c r="DIH1035" s="55"/>
      <c r="DII1035" s="55"/>
      <c r="DIJ1035" s="55"/>
      <c r="DIK1035" s="55"/>
      <c r="DIL1035" s="55"/>
      <c r="DIM1035" s="55"/>
      <c r="DIN1035" s="55"/>
      <c r="DIO1035" s="55"/>
      <c r="DIP1035" s="55"/>
      <c r="DIQ1035" s="55"/>
      <c r="DIR1035" s="55"/>
      <c r="DIS1035" s="55"/>
      <c r="DIT1035" s="55"/>
      <c r="DIU1035" s="55"/>
      <c r="DIV1035" s="55"/>
      <c r="DIW1035" s="55"/>
      <c r="DIX1035" s="55"/>
      <c r="DIY1035" s="55"/>
      <c r="DIZ1035" s="55"/>
      <c r="DJA1035" s="55"/>
      <c r="DJB1035" s="55"/>
      <c r="DJC1035" s="55"/>
      <c r="DJD1035" s="55"/>
      <c r="DJE1035" s="55"/>
      <c r="DJF1035" s="55"/>
      <c r="DJG1035" s="55"/>
      <c r="DJH1035" s="55"/>
      <c r="DJI1035" s="55"/>
      <c r="DJJ1035" s="55"/>
      <c r="DJK1035" s="55"/>
      <c r="DJL1035" s="55"/>
      <c r="DJM1035" s="55"/>
      <c r="DJN1035" s="55"/>
      <c r="DJO1035" s="55"/>
      <c r="DJP1035" s="55"/>
      <c r="DJQ1035" s="55"/>
      <c r="DJR1035" s="55"/>
      <c r="DJS1035" s="55"/>
      <c r="DJT1035" s="55"/>
      <c r="DJU1035" s="55"/>
      <c r="DJV1035" s="55"/>
      <c r="DJW1035" s="55"/>
      <c r="DJX1035" s="55"/>
      <c r="DJY1035" s="55"/>
      <c r="DJZ1035" s="55"/>
      <c r="DKA1035" s="55"/>
      <c r="DKB1035" s="55"/>
      <c r="DKC1035" s="55"/>
      <c r="DKD1035" s="55"/>
      <c r="DKE1035" s="55"/>
      <c r="DKF1035" s="55"/>
      <c r="DKG1035" s="55"/>
      <c r="DKH1035" s="55"/>
      <c r="DKI1035" s="55"/>
      <c r="DKJ1035" s="55"/>
      <c r="DKK1035" s="55"/>
      <c r="DKL1035" s="55"/>
      <c r="DKM1035" s="55"/>
      <c r="DKN1035" s="55"/>
      <c r="DKO1035" s="55"/>
      <c r="DKP1035" s="55"/>
      <c r="DKQ1035" s="55"/>
      <c r="DKR1035" s="55"/>
      <c r="DKS1035" s="55"/>
      <c r="DKT1035" s="55"/>
      <c r="DKU1035" s="55"/>
      <c r="DKV1035" s="55"/>
      <c r="DKW1035" s="55"/>
      <c r="DKX1035" s="55"/>
      <c r="DKY1035" s="55"/>
      <c r="DKZ1035" s="55"/>
      <c r="DLA1035" s="55"/>
      <c r="DLB1035" s="55"/>
      <c r="DLC1035" s="55"/>
      <c r="DLD1035" s="55"/>
      <c r="DLE1035" s="55"/>
      <c r="DLF1035" s="55"/>
      <c r="DLG1035" s="55"/>
      <c r="DLH1035" s="55"/>
      <c r="DLI1035" s="55"/>
      <c r="DLJ1035" s="55"/>
      <c r="DLK1035" s="55"/>
      <c r="DLL1035" s="55"/>
      <c r="DLM1035" s="55"/>
      <c r="DLN1035" s="55"/>
      <c r="DLO1035" s="55"/>
      <c r="DLP1035" s="55"/>
      <c r="DLQ1035" s="55"/>
      <c r="DLR1035" s="55"/>
      <c r="DLS1035" s="55"/>
      <c r="DLT1035" s="55"/>
      <c r="DLU1035" s="55"/>
      <c r="DLV1035" s="55"/>
      <c r="DLW1035" s="55"/>
      <c r="DLX1035" s="55"/>
      <c r="DLY1035" s="55"/>
      <c r="DLZ1035" s="55"/>
      <c r="DMA1035" s="55"/>
      <c r="DMB1035" s="55"/>
      <c r="DMC1035" s="55"/>
      <c r="DMD1035" s="55"/>
      <c r="DME1035" s="55"/>
      <c r="DMF1035" s="55"/>
      <c r="DMG1035" s="55"/>
      <c r="DMH1035" s="55"/>
      <c r="DMI1035" s="55"/>
      <c r="DMJ1035" s="55"/>
      <c r="DMK1035" s="55"/>
      <c r="DML1035" s="55"/>
      <c r="DMM1035" s="55"/>
      <c r="DMN1035" s="55"/>
      <c r="DMO1035" s="55"/>
      <c r="DMP1035" s="55"/>
      <c r="DMQ1035" s="55"/>
      <c r="DMR1035" s="55"/>
      <c r="DMS1035" s="55"/>
      <c r="DMT1035" s="55"/>
      <c r="DMU1035" s="55"/>
      <c r="DMV1035" s="55"/>
      <c r="DMW1035" s="55"/>
      <c r="DMX1035" s="55"/>
      <c r="DMY1035" s="55"/>
      <c r="DMZ1035" s="55"/>
      <c r="DNA1035" s="55"/>
      <c r="DNB1035" s="55"/>
      <c r="DNC1035" s="55"/>
      <c r="DND1035" s="55"/>
      <c r="DNE1035" s="55"/>
      <c r="DNF1035" s="55"/>
      <c r="DNG1035" s="55"/>
      <c r="DNH1035" s="55"/>
      <c r="DNI1035" s="55"/>
      <c r="DNJ1035" s="55"/>
      <c r="DNK1035" s="55"/>
      <c r="DNL1035" s="55"/>
      <c r="DNM1035" s="55"/>
      <c r="DNN1035" s="55"/>
      <c r="DNO1035" s="55"/>
      <c r="DNP1035" s="55"/>
      <c r="DNQ1035" s="55"/>
      <c r="DNR1035" s="55"/>
      <c r="DNS1035" s="55"/>
      <c r="DNT1035" s="55"/>
      <c r="DNU1035" s="55"/>
      <c r="DNV1035" s="55"/>
      <c r="DNW1035" s="55"/>
      <c r="DNX1035" s="55"/>
      <c r="DNY1035" s="55"/>
      <c r="DNZ1035" s="55"/>
      <c r="DOA1035" s="55"/>
      <c r="DOB1035" s="55"/>
      <c r="DOC1035" s="55"/>
      <c r="DOD1035" s="55"/>
      <c r="DOE1035" s="55"/>
      <c r="DOF1035" s="55"/>
      <c r="DOG1035" s="55"/>
      <c r="DOH1035" s="55"/>
      <c r="DOI1035" s="55"/>
      <c r="DOJ1035" s="55"/>
      <c r="DOK1035" s="55"/>
      <c r="DOL1035" s="55"/>
      <c r="DOM1035" s="55"/>
      <c r="DON1035" s="55"/>
      <c r="DOO1035" s="55"/>
      <c r="DOP1035" s="55"/>
      <c r="DOQ1035" s="55"/>
      <c r="DOR1035" s="55"/>
      <c r="DOS1035" s="55"/>
      <c r="DOT1035" s="55"/>
      <c r="DOU1035" s="55"/>
      <c r="DOV1035" s="55"/>
      <c r="DOW1035" s="55"/>
      <c r="DOX1035" s="55"/>
      <c r="DOY1035" s="55"/>
      <c r="DOZ1035" s="55"/>
      <c r="DPA1035" s="55"/>
      <c r="DPB1035" s="55"/>
      <c r="DPC1035" s="55"/>
      <c r="DPD1035" s="55"/>
      <c r="DPE1035" s="55"/>
      <c r="DPF1035" s="55"/>
      <c r="DPG1035" s="55"/>
      <c r="DPH1035" s="55"/>
      <c r="DPI1035" s="55"/>
      <c r="DPJ1035" s="55"/>
      <c r="DPK1035" s="55"/>
      <c r="DPL1035" s="55"/>
      <c r="DPM1035" s="55"/>
      <c r="DPN1035" s="55"/>
      <c r="DPO1035" s="55"/>
      <c r="DPP1035" s="55"/>
      <c r="DPQ1035" s="55"/>
      <c r="DPR1035" s="55"/>
      <c r="DPS1035" s="55"/>
      <c r="DPT1035" s="55"/>
      <c r="DPU1035" s="55"/>
      <c r="DPV1035" s="55"/>
      <c r="DPW1035" s="55"/>
      <c r="DPX1035" s="55"/>
      <c r="DPY1035" s="55"/>
      <c r="DPZ1035" s="55"/>
      <c r="DQA1035" s="55"/>
      <c r="DQB1035" s="55"/>
      <c r="DQC1035" s="55"/>
      <c r="DQD1035" s="55"/>
      <c r="DQE1035" s="55"/>
      <c r="DQF1035" s="55"/>
      <c r="DQG1035" s="55"/>
      <c r="DQH1035" s="55"/>
      <c r="DQI1035" s="55"/>
      <c r="DQJ1035" s="55"/>
      <c r="DQK1035" s="55"/>
      <c r="DQL1035" s="55"/>
      <c r="DQM1035" s="55"/>
      <c r="DQN1035" s="55"/>
      <c r="DQO1035" s="55"/>
      <c r="DQP1035" s="55"/>
      <c r="DQQ1035" s="55"/>
      <c r="DQR1035" s="55"/>
      <c r="DQS1035" s="55"/>
      <c r="DQT1035" s="55"/>
      <c r="DQU1035" s="55"/>
      <c r="DQV1035" s="55"/>
      <c r="DQW1035" s="55"/>
      <c r="DQX1035" s="55"/>
      <c r="DQY1035" s="55"/>
      <c r="DQZ1035" s="55"/>
      <c r="DRA1035" s="55"/>
      <c r="DRB1035" s="55"/>
      <c r="DRC1035" s="55"/>
      <c r="DRD1035" s="55"/>
      <c r="DRE1035" s="55"/>
      <c r="DRF1035" s="55"/>
      <c r="DRG1035" s="55"/>
      <c r="DRH1035" s="55"/>
      <c r="DRI1035" s="55"/>
      <c r="DRJ1035" s="55"/>
      <c r="DRK1035" s="55"/>
      <c r="DRL1035" s="55"/>
      <c r="DRM1035" s="55"/>
      <c r="DRN1035" s="55"/>
      <c r="DRO1035" s="55"/>
      <c r="DRP1035" s="55"/>
      <c r="DRQ1035" s="55"/>
      <c r="DRR1035" s="55"/>
      <c r="DRS1035" s="55"/>
      <c r="DRT1035" s="55"/>
      <c r="DRU1035" s="55"/>
      <c r="DRV1035" s="55"/>
      <c r="DRW1035" s="55"/>
      <c r="DRX1035" s="55"/>
      <c r="DRY1035" s="55"/>
      <c r="DRZ1035" s="55"/>
      <c r="DSA1035" s="55"/>
      <c r="DSB1035" s="55"/>
      <c r="DSC1035" s="55"/>
      <c r="DSD1035" s="55"/>
      <c r="DSE1035" s="55"/>
      <c r="DSF1035" s="55"/>
      <c r="DSG1035" s="55"/>
      <c r="DSH1035" s="55"/>
      <c r="DSI1035" s="55"/>
      <c r="DSJ1035" s="55"/>
      <c r="DSK1035" s="55"/>
      <c r="DSL1035" s="55"/>
      <c r="DSM1035" s="55"/>
      <c r="DSN1035" s="55"/>
      <c r="DSO1035" s="55"/>
      <c r="DSP1035" s="55"/>
      <c r="DSQ1035" s="55"/>
      <c r="DSR1035" s="55"/>
      <c r="DSS1035" s="55"/>
      <c r="DST1035" s="55"/>
      <c r="DSU1035" s="55"/>
      <c r="DSV1035" s="55"/>
      <c r="DSW1035" s="55"/>
      <c r="DSX1035" s="55"/>
      <c r="DSY1035" s="55"/>
      <c r="DSZ1035" s="55"/>
      <c r="DTA1035" s="55"/>
      <c r="DTB1035" s="55"/>
      <c r="DTC1035" s="55"/>
      <c r="DTD1035" s="55"/>
      <c r="DTE1035" s="55"/>
      <c r="DTF1035" s="55"/>
      <c r="DTG1035" s="55"/>
      <c r="DTH1035" s="55"/>
      <c r="DTI1035" s="55"/>
      <c r="DTJ1035" s="55"/>
      <c r="DTK1035" s="55"/>
      <c r="DTL1035" s="55"/>
      <c r="DTM1035" s="55"/>
      <c r="DTN1035" s="55"/>
      <c r="DTO1035" s="55"/>
      <c r="DTP1035" s="55"/>
      <c r="DTQ1035" s="55"/>
      <c r="DTR1035" s="55"/>
      <c r="DTS1035" s="55"/>
      <c r="DTT1035" s="55"/>
      <c r="DTU1035" s="55"/>
      <c r="DTV1035" s="55"/>
      <c r="DTW1035" s="55"/>
      <c r="DTX1035" s="55"/>
      <c r="DTY1035" s="55"/>
      <c r="DTZ1035" s="55"/>
      <c r="DUA1035" s="55"/>
      <c r="DUB1035" s="55"/>
      <c r="DUC1035" s="55"/>
      <c r="DUD1035" s="55"/>
      <c r="DUE1035" s="55"/>
      <c r="DUF1035" s="55"/>
      <c r="DUG1035" s="55"/>
      <c r="DUH1035" s="55"/>
      <c r="DUI1035" s="55"/>
      <c r="DUJ1035" s="55"/>
      <c r="DUK1035" s="55"/>
      <c r="DUL1035" s="55"/>
      <c r="DUM1035" s="55"/>
      <c r="DUN1035" s="55"/>
      <c r="DUO1035" s="55"/>
      <c r="DUP1035" s="55"/>
      <c r="DUQ1035" s="55"/>
      <c r="DUR1035" s="55"/>
      <c r="DUS1035" s="55"/>
      <c r="DUT1035" s="55"/>
      <c r="DUU1035" s="55"/>
      <c r="DUV1035" s="55"/>
      <c r="DUW1035" s="55"/>
      <c r="DUX1035" s="55"/>
      <c r="DUY1035" s="55"/>
      <c r="DUZ1035" s="55"/>
      <c r="DVA1035" s="55"/>
      <c r="DVB1035" s="55"/>
      <c r="DVC1035" s="55"/>
      <c r="DVD1035" s="55"/>
      <c r="DVE1035" s="55"/>
      <c r="DVF1035" s="55"/>
      <c r="DVG1035" s="55"/>
      <c r="DVH1035" s="55"/>
      <c r="DVI1035" s="55"/>
      <c r="DVJ1035" s="55"/>
      <c r="DVK1035" s="55"/>
      <c r="DVL1035" s="55"/>
      <c r="DVM1035" s="55"/>
      <c r="DVN1035" s="55"/>
      <c r="DVO1035" s="55"/>
      <c r="DVP1035" s="55"/>
      <c r="DVQ1035" s="55"/>
      <c r="DVR1035" s="55"/>
      <c r="DVS1035" s="55"/>
      <c r="DVT1035" s="55"/>
      <c r="DVU1035" s="55"/>
      <c r="DVV1035" s="55"/>
      <c r="DVW1035" s="55"/>
      <c r="DVX1035" s="55"/>
      <c r="DVY1035" s="55"/>
      <c r="DVZ1035" s="55"/>
      <c r="DWA1035" s="55"/>
      <c r="DWB1035" s="55"/>
      <c r="DWC1035" s="55"/>
      <c r="DWD1035" s="55"/>
      <c r="DWE1035" s="55"/>
      <c r="DWF1035" s="55"/>
      <c r="DWG1035" s="55"/>
      <c r="DWH1035" s="55"/>
      <c r="DWI1035" s="55"/>
      <c r="DWJ1035" s="55"/>
      <c r="DWK1035" s="55"/>
      <c r="DWL1035" s="55"/>
      <c r="DWM1035" s="55"/>
      <c r="DWN1035" s="55"/>
      <c r="DWO1035" s="55"/>
      <c r="DWP1035" s="55"/>
      <c r="DWQ1035" s="55"/>
      <c r="DWR1035" s="55"/>
      <c r="DWS1035" s="55"/>
      <c r="DWT1035" s="55"/>
      <c r="DWU1035" s="55"/>
      <c r="DWV1035" s="55"/>
      <c r="DWW1035" s="55"/>
      <c r="DWX1035" s="55"/>
      <c r="DWY1035" s="55"/>
      <c r="DWZ1035" s="55"/>
      <c r="DXA1035" s="55"/>
      <c r="DXB1035" s="55"/>
      <c r="DXC1035" s="55"/>
      <c r="DXD1035" s="55"/>
      <c r="DXE1035" s="55"/>
      <c r="DXF1035" s="55"/>
      <c r="DXG1035" s="55"/>
      <c r="DXH1035" s="55"/>
      <c r="DXI1035" s="55"/>
      <c r="DXJ1035" s="55"/>
      <c r="DXK1035" s="55"/>
      <c r="DXL1035" s="55"/>
      <c r="DXM1035" s="55"/>
      <c r="DXN1035" s="55"/>
      <c r="DXO1035" s="55"/>
      <c r="DXP1035" s="55"/>
      <c r="DXQ1035" s="55"/>
      <c r="DXR1035" s="55"/>
      <c r="DXS1035" s="55"/>
      <c r="DXT1035" s="55"/>
      <c r="DXU1035" s="55"/>
      <c r="DXV1035" s="55"/>
      <c r="DXW1035" s="55"/>
      <c r="DXX1035" s="55"/>
      <c r="DXY1035" s="55"/>
      <c r="DXZ1035" s="55"/>
      <c r="DYA1035" s="55"/>
      <c r="DYB1035" s="55"/>
      <c r="DYC1035" s="55"/>
      <c r="DYD1035" s="55"/>
      <c r="DYE1035" s="55"/>
      <c r="DYF1035" s="55"/>
      <c r="DYG1035" s="55"/>
      <c r="DYH1035" s="55"/>
      <c r="DYI1035" s="55"/>
      <c r="DYJ1035" s="55"/>
      <c r="DYK1035" s="55"/>
      <c r="DYL1035" s="55"/>
      <c r="DYM1035" s="55"/>
      <c r="DYN1035" s="55"/>
      <c r="DYO1035" s="55"/>
      <c r="DYP1035" s="55"/>
      <c r="DYQ1035" s="55"/>
      <c r="DYR1035" s="55"/>
      <c r="DYS1035" s="55"/>
      <c r="DYT1035" s="55"/>
      <c r="DYU1035" s="55"/>
      <c r="DYV1035" s="55"/>
      <c r="DYW1035" s="55"/>
      <c r="DYX1035" s="55"/>
      <c r="DYY1035" s="55"/>
      <c r="DYZ1035" s="55"/>
      <c r="DZA1035" s="55"/>
      <c r="DZB1035" s="55"/>
      <c r="DZC1035" s="55"/>
      <c r="DZD1035" s="55"/>
      <c r="DZE1035" s="55"/>
      <c r="DZF1035" s="55"/>
      <c r="DZG1035" s="55"/>
      <c r="DZH1035" s="55"/>
      <c r="DZI1035" s="55"/>
      <c r="DZJ1035" s="55"/>
      <c r="DZK1035" s="55"/>
      <c r="DZL1035" s="55"/>
      <c r="DZM1035" s="55"/>
      <c r="DZN1035" s="55"/>
      <c r="DZO1035" s="55"/>
      <c r="DZP1035" s="55"/>
      <c r="DZQ1035" s="55"/>
      <c r="DZR1035" s="55"/>
      <c r="DZS1035" s="55"/>
      <c r="DZT1035" s="55"/>
      <c r="DZU1035" s="55"/>
      <c r="DZV1035" s="55"/>
      <c r="DZW1035" s="55"/>
      <c r="DZX1035" s="55"/>
      <c r="DZY1035" s="55"/>
      <c r="DZZ1035" s="55"/>
      <c r="EAA1035" s="55"/>
      <c r="EAB1035" s="55"/>
      <c r="EAC1035" s="55"/>
      <c r="EAD1035" s="55"/>
      <c r="EAE1035" s="55"/>
      <c r="EAF1035" s="55"/>
      <c r="EAG1035" s="55"/>
      <c r="EAH1035" s="55"/>
      <c r="EAI1035" s="55"/>
      <c r="EAJ1035" s="55"/>
      <c r="EAK1035" s="55"/>
      <c r="EAL1035" s="55"/>
      <c r="EAM1035" s="55"/>
      <c r="EAN1035" s="55"/>
      <c r="EAO1035" s="55"/>
      <c r="EAP1035" s="55"/>
      <c r="EAQ1035" s="55"/>
      <c r="EAR1035" s="55"/>
      <c r="EAS1035" s="55"/>
      <c r="EAT1035" s="55"/>
      <c r="EAU1035" s="55"/>
      <c r="EAV1035" s="55"/>
      <c r="EAW1035" s="55"/>
      <c r="EAX1035" s="55"/>
      <c r="EAY1035" s="55"/>
      <c r="EAZ1035" s="55"/>
      <c r="EBA1035" s="55"/>
      <c r="EBB1035" s="55"/>
      <c r="EBC1035" s="55"/>
      <c r="EBD1035" s="55"/>
      <c r="EBE1035" s="55"/>
      <c r="EBF1035" s="55"/>
      <c r="EBG1035" s="55"/>
      <c r="EBH1035" s="55"/>
      <c r="EBI1035" s="55"/>
      <c r="EBJ1035" s="55"/>
      <c r="EBK1035" s="55"/>
      <c r="EBL1035" s="55"/>
      <c r="EBM1035" s="55"/>
      <c r="EBN1035" s="55"/>
      <c r="EBO1035" s="55"/>
      <c r="EBP1035" s="55"/>
      <c r="EBQ1035" s="55"/>
      <c r="EBR1035" s="55"/>
      <c r="EBS1035" s="55"/>
      <c r="EBT1035" s="55"/>
      <c r="EBU1035" s="55"/>
      <c r="EBV1035" s="55"/>
      <c r="EBW1035" s="55"/>
      <c r="EBX1035" s="55"/>
      <c r="EBY1035" s="55"/>
      <c r="EBZ1035" s="55"/>
      <c r="ECA1035" s="55"/>
      <c r="ECB1035" s="55"/>
      <c r="ECC1035" s="55"/>
      <c r="ECD1035" s="55"/>
      <c r="ECE1035" s="55"/>
      <c r="ECF1035" s="55"/>
      <c r="ECG1035" s="55"/>
      <c r="ECH1035" s="55"/>
      <c r="ECI1035" s="55"/>
      <c r="ECJ1035" s="55"/>
      <c r="ECK1035" s="55"/>
      <c r="ECL1035" s="55"/>
      <c r="ECM1035" s="55"/>
      <c r="ECN1035" s="55"/>
      <c r="ECO1035" s="55"/>
      <c r="ECP1035" s="55"/>
      <c r="ECQ1035" s="55"/>
      <c r="ECR1035" s="55"/>
      <c r="ECS1035" s="55"/>
      <c r="ECT1035" s="55"/>
      <c r="ECU1035" s="55"/>
      <c r="ECV1035" s="55"/>
      <c r="ECW1035" s="55"/>
      <c r="ECX1035" s="55"/>
      <c r="ECY1035" s="55"/>
      <c r="ECZ1035" s="55"/>
      <c r="EDA1035" s="55"/>
      <c r="EDB1035" s="55"/>
      <c r="EDC1035" s="55"/>
      <c r="EDD1035" s="55"/>
      <c r="EDE1035" s="55"/>
      <c r="EDF1035" s="55"/>
      <c r="EDG1035" s="55"/>
      <c r="EDH1035" s="55"/>
      <c r="EDI1035" s="55"/>
      <c r="EDJ1035" s="55"/>
      <c r="EDK1035" s="55"/>
      <c r="EDL1035" s="55"/>
      <c r="EDM1035" s="55"/>
      <c r="EDN1035" s="55"/>
      <c r="EDO1035" s="55"/>
      <c r="EDP1035" s="55"/>
      <c r="EDQ1035" s="55"/>
      <c r="EDR1035" s="55"/>
      <c r="EDS1035" s="55"/>
      <c r="EDT1035" s="55"/>
      <c r="EDU1035" s="55"/>
      <c r="EDV1035" s="55"/>
      <c r="EDW1035" s="55"/>
      <c r="EDX1035" s="55"/>
      <c r="EDY1035" s="55"/>
      <c r="EDZ1035" s="55"/>
      <c r="EEA1035" s="55"/>
      <c r="EEB1035" s="55"/>
      <c r="EEC1035" s="55"/>
      <c r="EED1035" s="55"/>
      <c r="EEE1035" s="55"/>
      <c r="EEF1035" s="55"/>
      <c r="EEG1035" s="55"/>
      <c r="EEH1035" s="55"/>
      <c r="EEI1035" s="55"/>
      <c r="EEJ1035" s="55"/>
      <c r="EEK1035" s="55"/>
      <c r="EEL1035" s="55"/>
      <c r="EEM1035" s="55"/>
      <c r="EEN1035" s="55"/>
      <c r="EEO1035" s="55"/>
      <c r="EEP1035" s="55"/>
      <c r="EEQ1035" s="55"/>
      <c r="EER1035" s="55"/>
      <c r="EES1035" s="55"/>
      <c r="EET1035" s="55"/>
      <c r="EEU1035" s="55"/>
      <c r="EEV1035" s="55"/>
      <c r="EEW1035" s="55"/>
      <c r="EEX1035" s="55"/>
      <c r="EEY1035" s="55"/>
      <c r="EEZ1035" s="55"/>
      <c r="EFA1035" s="55"/>
      <c r="EFB1035" s="55"/>
      <c r="EFC1035" s="55"/>
      <c r="EFD1035" s="55"/>
      <c r="EFE1035" s="55"/>
      <c r="EFF1035" s="55"/>
      <c r="EFG1035" s="55"/>
      <c r="EFH1035" s="55"/>
      <c r="EFI1035" s="55"/>
      <c r="EFJ1035" s="55"/>
      <c r="EFK1035" s="55"/>
      <c r="EFL1035" s="55"/>
      <c r="EFM1035" s="55"/>
      <c r="EFN1035" s="55"/>
      <c r="EFO1035" s="55"/>
      <c r="EFP1035" s="55"/>
      <c r="EFQ1035" s="55"/>
      <c r="EFR1035" s="55"/>
      <c r="EFS1035" s="55"/>
      <c r="EFT1035" s="55"/>
      <c r="EFU1035" s="55"/>
      <c r="EFV1035" s="55"/>
      <c r="EFW1035" s="55"/>
      <c r="EFX1035" s="55"/>
      <c r="EFY1035" s="55"/>
      <c r="EFZ1035" s="55"/>
      <c r="EGA1035" s="55"/>
      <c r="EGB1035" s="55"/>
      <c r="EGC1035" s="55"/>
      <c r="EGD1035" s="55"/>
      <c r="EGE1035" s="55"/>
      <c r="EGF1035" s="55"/>
      <c r="EGG1035" s="55"/>
      <c r="EGH1035" s="55"/>
      <c r="EGI1035" s="55"/>
      <c r="EGJ1035" s="55"/>
      <c r="EGK1035" s="55"/>
      <c r="EGL1035" s="55"/>
      <c r="EGM1035" s="55"/>
      <c r="EGN1035" s="55"/>
      <c r="EGO1035" s="55"/>
      <c r="EGP1035" s="55"/>
      <c r="EGQ1035" s="55"/>
      <c r="EGR1035" s="55"/>
      <c r="EGS1035" s="55"/>
      <c r="EGT1035" s="55"/>
      <c r="EGU1035" s="55"/>
      <c r="EGV1035" s="55"/>
      <c r="EGW1035" s="55"/>
      <c r="EGX1035" s="55"/>
      <c r="EGY1035" s="55"/>
      <c r="EGZ1035" s="55"/>
      <c r="EHA1035" s="55"/>
      <c r="EHB1035" s="55"/>
      <c r="EHC1035" s="55"/>
      <c r="EHD1035" s="55"/>
      <c r="EHE1035" s="55"/>
      <c r="EHF1035" s="55"/>
      <c r="EHG1035" s="55"/>
      <c r="EHH1035" s="55"/>
      <c r="EHI1035" s="55"/>
      <c r="EHJ1035" s="55"/>
      <c r="EHK1035" s="55"/>
      <c r="EHL1035" s="55"/>
      <c r="EHM1035" s="55"/>
      <c r="EHN1035" s="55"/>
      <c r="EHO1035" s="55"/>
      <c r="EHP1035" s="55"/>
      <c r="EHQ1035" s="55"/>
      <c r="EHR1035" s="55"/>
      <c r="EHS1035" s="55"/>
      <c r="EHT1035" s="55"/>
      <c r="EHU1035" s="55"/>
      <c r="EHV1035" s="55"/>
      <c r="EHW1035" s="55"/>
      <c r="EHX1035" s="55"/>
      <c r="EHY1035" s="55"/>
      <c r="EHZ1035" s="55"/>
      <c r="EIA1035" s="55"/>
      <c r="EIB1035" s="55"/>
      <c r="EIC1035" s="55"/>
      <c r="EID1035" s="55"/>
      <c r="EIE1035" s="55"/>
      <c r="EIF1035" s="55"/>
      <c r="EIG1035" s="55"/>
      <c r="EIH1035" s="55"/>
      <c r="EII1035" s="55"/>
      <c r="EIJ1035" s="55"/>
      <c r="EIK1035" s="55"/>
      <c r="EIL1035" s="55"/>
      <c r="EIM1035" s="55"/>
      <c r="EIN1035" s="55"/>
      <c r="EIO1035" s="55"/>
      <c r="EIP1035" s="55"/>
      <c r="EIQ1035" s="55"/>
      <c r="EIR1035" s="55"/>
      <c r="EIS1035" s="55"/>
      <c r="EIT1035" s="55"/>
      <c r="EIU1035" s="55"/>
      <c r="EIV1035" s="55"/>
      <c r="EIW1035" s="55"/>
      <c r="EIX1035" s="55"/>
      <c r="EIY1035" s="55"/>
      <c r="EIZ1035" s="55"/>
      <c r="EJA1035" s="55"/>
      <c r="EJB1035" s="55"/>
      <c r="EJC1035" s="55"/>
      <c r="EJD1035" s="55"/>
      <c r="EJE1035" s="55"/>
      <c r="EJF1035" s="55"/>
      <c r="EJG1035" s="55"/>
      <c r="EJH1035" s="55"/>
      <c r="EJI1035" s="55"/>
      <c r="EJJ1035" s="55"/>
      <c r="EJK1035" s="55"/>
      <c r="EJL1035" s="55"/>
      <c r="EJM1035" s="55"/>
      <c r="EJN1035" s="55"/>
      <c r="EJO1035" s="55"/>
      <c r="EJP1035" s="55"/>
      <c r="EJQ1035" s="55"/>
      <c r="EJR1035" s="55"/>
      <c r="EJS1035" s="55"/>
      <c r="EJT1035" s="55"/>
      <c r="EJU1035" s="55"/>
      <c r="EJV1035" s="55"/>
      <c r="EJW1035" s="55"/>
      <c r="EJX1035" s="55"/>
      <c r="EJY1035" s="55"/>
      <c r="EJZ1035" s="55"/>
      <c r="EKA1035" s="55"/>
      <c r="EKB1035" s="55"/>
      <c r="EKC1035" s="55"/>
      <c r="EKD1035" s="55"/>
      <c r="EKE1035" s="55"/>
      <c r="EKF1035" s="55"/>
      <c r="EKG1035" s="55"/>
      <c r="EKH1035" s="55"/>
      <c r="EKI1035" s="55"/>
      <c r="EKJ1035" s="55"/>
      <c r="EKK1035" s="55"/>
      <c r="EKL1035" s="55"/>
      <c r="EKM1035" s="55"/>
      <c r="EKN1035" s="55"/>
      <c r="EKO1035" s="55"/>
      <c r="EKP1035" s="55"/>
      <c r="EKQ1035" s="55"/>
      <c r="EKR1035" s="55"/>
      <c r="EKS1035" s="55"/>
      <c r="EKT1035" s="55"/>
      <c r="EKU1035" s="55"/>
      <c r="EKV1035" s="55"/>
      <c r="EKW1035" s="55"/>
      <c r="EKX1035" s="55"/>
      <c r="EKY1035" s="55"/>
      <c r="EKZ1035" s="55"/>
      <c r="ELA1035" s="55"/>
      <c r="ELB1035" s="55"/>
      <c r="ELC1035" s="55"/>
      <c r="ELD1035" s="55"/>
      <c r="ELE1035" s="55"/>
      <c r="ELF1035" s="55"/>
      <c r="ELG1035" s="55"/>
      <c r="ELH1035" s="55"/>
      <c r="ELI1035" s="55"/>
      <c r="ELJ1035" s="55"/>
      <c r="ELK1035" s="55"/>
      <c r="ELL1035" s="55"/>
      <c r="ELM1035" s="55"/>
      <c r="ELN1035" s="55"/>
      <c r="ELO1035" s="55"/>
      <c r="ELP1035" s="55"/>
      <c r="ELQ1035" s="55"/>
      <c r="ELR1035" s="55"/>
      <c r="ELS1035" s="55"/>
      <c r="ELT1035" s="55"/>
      <c r="ELU1035" s="55"/>
      <c r="ELV1035" s="55"/>
      <c r="ELW1035" s="55"/>
      <c r="ELX1035" s="55"/>
      <c r="ELY1035" s="55"/>
      <c r="ELZ1035" s="55"/>
      <c r="EMA1035" s="55"/>
      <c r="EMB1035" s="55"/>
      <c r="EMC1035" s="55"/>
      <c r="EMD1035" s="55"/>
      <c r="EME1035" s="55"/>
      <c r="EMF1035" s="55"/>
      <c r="EMG1035" s="55"/>
      <c r="EMH1035" s="55"/>
      <c r="EMI1035" s="55"/>
      <c r="EMJ1035" s="55"/>
      <c r="EMK1035" s="55"/>
      <c r="EML1035" s="55"/>
      <c r="EMM1035" s="55"/>
      <c r="EMN1035" s="55"/>
      <c r="EMO1035" s="55"/>
      <c r="EMP1035" s="55"/>
      <c r="EMQ1035" s="55"/>
      <c r="EMR1035" s="55"/>
      <c r="EMS1035" s="55"/>
      <c r="EMT1035" s="55"/>
      <c r="EMU1035" s="55"/>
      <c r="EMV1035" s="55"/>
      <c r="EMW1035" s="55"/>
      <c r="EMX1035" s="55"/>
      <c r="EMY1035" s="55"/>
      <c r="EMZ1035" s="55"/>
      <c r="ENA1035" s="55"/>
      <c r="ENB1035" s="55"/>
      <c r="ENC1035" s="55"/>
      <c r="END1035" s="55"/>
      <c r="ENE1035" s="55"/>
      <c r="ENF1035" s="55"/>
      <c r="ENG1035" s="55"/>
      <c r="ENH1035" s="55"/>
      <c r="ENI1035" s="55"/>
      <c r="ENJ1035" s="55"/>
      <c r="ENK1035" s="55"/>
      <c r="ENL1035" s="55"/>
      <c r="ENM1035" s="55"/>
      <c r="ENN1035" s="55"/>
      <c r="ENO1035" s="55"/>
      <c r="ENP1035" s="55"/>
      <c r="ENQ1035" s="55"/>
      <c r="ENR1035" s="55"/>
      <c r="ENS1035" s="55"/>
      <c r="ENT1035" s="55"/>
      <c r="ENU1035" s="55"/>
      <c r="ENV1035" s="55"/>
      <c r="ENW1035" s="55"/>
      <c r="ENX1035" s="55"/>
      <c r="ENY1035" s="55"/>
      <c r="ENZ1035" s="55"/>
      <c r="EOA1035" s="55"/>
      <c r="EOB1035" s="55"/>
      <c r="EOC1035" s="55"/>
      <c r="EOD1035" s="55"/>
      <c r="EOE1035" s="55"/>
      <c r="EOF1035" s="55"/>
      <c r="EOG1035" s="55"/>
      <c r="EOH1035" s="55"/>
      <c r="EOI1035" s="55"/>
      <c r="EOJ1035" s="55"/>
      <c r="EOK1035" s="55"/>
      <c r="EOL1035" s="55"/>
      <c r="EOM1035" s="55"/>
      <c r="EON1035" s="55"/>
      <c r="EOO1035" s="55"/>
      <c r="EOP1035" s="55"/>
      <c r="EOQ1035" s="55"/>
      <c r="EOR1035" s="55"/>
      <c r="EOS1035" s="55"/>
      <c r="EOT1035" s="55"/>
      <c r="EOU1035" s="55"/>
      <c r="EOV1035" s="55"/>
      <c r="EOW1035" s="55"/>
      <c r="EOX1035" s="55"/>
      <c r="EOY1035" s="55"/>
      <c r="EOZ1035" s="55"/>
      <c r="EPA1035" s="55"/>
      <c r="EPB1035" s="55"/>
      <c r="EPC1035" s="55"/>
      <c r="EPD1035" s="55"/>
      <c r="EPE1035" s="55"/>
      <c r="EPF1035" s="55"/>
      <c r="EPG1035" s="55"/>
      <c r="EPH1035" s="55"/>
      <c r="EPI1035" s="55"/>
      <c r="EPJ1035" s="55"/>
      <c r="EPK1035" s="55"/>
      <c r="EPL1035" s="55"/>
      <c r="EPM1035" s="55"/>
      <c r="EPN1035" s="55"/>
      <c r="EPO1035" s="55"/>
      <c r="EPP1035" s="55"/>
      <c r="EPQ1035" s="55"/>
      <c r="EPR1035" s="55"/>
      <c r="EPS1035" s="55"/>
      <c r="EPT1035" s="55"/>
      <c r="EPU1035" s="55"/>
      <c r="EPV1035" s="55"/>
      <c r="EPW1035" s="55"/>
      <c r="EPX1035" s="55"/>
      <c r="EPY1035" s="55"/>
      <c r="EPZ1035" s="55"/>
      <c r="EQA1035" s="55"/>
      <c r="EQB1035" s="55"/>
      <c r="EQC1035" s="55"/>
      <c r="EQD1035" s="55"/>
      <c r="EQE1035" s="55"/>
      <c r="EQF1035" s="55"/>
      <c r="EQG1035" s="55"/>
      <c r="EQH1035" s="55"/>
      <c r="EQI1035" s="55"/>
      <c r="EQJ1035" s="55"/>
      <c r="EQK1035" s="55"/>
      <c r="EQL1035" s="55"/>
      <c r="EQM1035" s="55"/>
      <c r="EQN1035" s="55"/>
      <c r="EQO1035" s="55"/>
      <c r="EQP1035" s="55"/>
      <c r="EQQ1035" s="55"/>
      <c r="EQR1035" s="55"/>
      <c r="EQS1035" s="55"/>
      <c r="EQT1035" s="55"/>
      <c r="EQU1035" s="55"/>
      <c r="EQV1035" s="55"/>
      <c r="EQW1035" s="55"/>
      <c r="EQX1035" s="55"/>
      <c r="EQY1035" s="55"/>
      <c r="EQZ1035" s="55"/>
      <c r="ERA1035" s="55"/>
      <c r="ERB1035" s="55"/>
      <c r="ERC1035" s="55"/>
      <c r="ERD1035" s="55"/>
      <c r="ERE1035" s="55"/>
      <c r="ERF1035" s="55"/>
      <c r="ERG1035" s="55"/>
      <c r="ERH1035" s="55"/>
      <c r="ERI1035" s="55"/>
      <c r="ERJ1035" s="55"/>
      <c r="ERK1035" s="55"/>
      <c r="ERL1035" s="55"/>
      <c r="ERM1035" s="55"/>
      <c r="ERN1035" s="55"/>
      <c r="ERO1035" s="55"/>
      <c r="ERP1035" s="55"/>
      <c r="ERQ1035" s="55"/>
      <c r="ERR1035" s="55"/>
      <c r="ERS1035" s="55"/>
      <c r="ERT1035" s="55"/>
      <c r="ERU1035" s="55"/>
      <c r="ERV1035" s="55"/>
      <c r="ERW1035" s="55"/>
      <c r="ERX1035" s="55"/>
      <c r="ERY1035" s="55"/>
      <c r="ERZ1035" s="55"/>
      <c r="ESA1035" s="55"/>
      <c r="ESB1035" s="55"/>
      <c r="ESC1035" s="55"/>
      <c r="ESD1035" s="55"/>
      <c r="ESE1035" s="55"/>
      <c r="ESF1035" s="55"/>
      <c r="ESG1035" s="55"/>
      <c r="ESH1035" s="55"/>
      <c r="ESI1035" s="55"/>
      <c r="ESJ1035" s="55"/>
      <c r="ESK1035" s="55"/>
      <c r="ESL1035" s="55"/>
      <c r="ESM1035" s="55"/>
      <c r="ESN1035" s="55"/>
      <c r="ESO1035" s="55"/>
      <c r="ESP1035" s="55"/>
      <c r="ESQ1035" s="55"/>
      <c r="ESR1035" s="55"/>
      <c r="ESS1035" s="55"/>
      <c r="EST1035" s="55"/>
      <c r="ESU1035" s="55"/>
      <c r="ESV1035" s="55"/>
      <c r="ESW1035" s="55"/>
      <c r="ESX1035" s="55"/>
      <c r="ESY1035" s="55"/>
      <c r="ESZ1035" s="55"/>
      <c r="ETA1035" s="55"/>
      <c r="ETB1035" s="55"/>
      <c r="ETC1035" s="55"/>
      <c r="ETD1035" s="55"/>
      <c r="ETE1035" s="55"/>
      <c r="ETF1035" s="55"/>
      <c r="ETG1035" s="55"/>
      <c r="ETH1035" s="55"/>
      <c r="ETI1035" s="55"/>
      <c r="ETJ1035" s="55"/>
      <c r="ETK1035" s="55"/>
      <c r="ETL1035" s="55"/>
      <c r="ETM1035" s="55"/>
      <c r="ETN1035" s="55"/>
      <c r="ETO1035" s="55"/>
      <c r="ETP1035" s="55"/>
      <c r="ETQ1035" s="55"/>
      <c r="ETR1035" s="55"/>
      <c r="ETS1035" s="55"/>
      <c r="ETT1035" s="55"/>
      <c r="ETU1035" s="55"/>
      <c r="ETV1035" s="55"/>
      <c r="ETW1035" s="55"/>
      <c r="ETX1035" s="55"/>
      <c r="ETY1035" s="55"/>
      <c r="ETZ1035" s="55"/>
      <c r="EUA1035" s="55"/>
      <c r="EUB1035" s="55"/>
      <c r="EUC1035" s="55"/>
      <c r="EUD1035" s="55"/>
      <c r="EUE1035" s="55"/>
      <c r="EUF1035" s="55"/>
      <c r="EUG1035" s="55"/>
      <c r="EUH1035" s="55"/>
      <c r="EUI1035" s="55"/>
      <c r="EUJ1035" s="55"/>
      <c r="EUK1035" s="55"/>
      <c r="EUL1035" s="55"/>
      <c r="EUM1035" s="55"/>
      <c r="EUN1035" s="55"/>
      <c r="EUO1035" s="55"/>
      <c r="EUP1035" s="55"/>
      <c r="EUQ1035" s="55"/>
      <c r="EUR1035" s="55"/>
      <c r="EUS1035" s="55"/>
      <c r="EUT1035" s="55"/>
      <c r="EUU1035" s="55"/>
      <c r="EUV1035" s="55"/>
      <c r="EUW1035" s="55"/>
      <c r="EUX1035" s="55"/>
      <c r="EUY1035" s="55"/>
      <c r="EUZ1035" s="55"/>
      <c r="EVA1035" s="55"/>
      <c r="EVB1035" s="55"/>
      <c r="EVC1035" s="55"/>
      <c r="EVD1035" s="55"/>
      <c r="EVE1035" s="55"/>
      <c r="EVF1035" s="55"/>
      <c r="EVG1035" s="55"/>
      <c r="EVH1035" s="55"/>
      <c r="EVI1035" s="55"/>
      <c r="EVJ1035" s="55"/>
      <c r="EVK1035" s="55"/>
      <c r="EVL1035" s="55"/>
      <c r="EVM1035" s="55"/>
      <c r="EVN1035" s="55"/>
      <c r="EVO1035" s="55"/>
      <c r="EVP1035" s="55"/>
      <c r="EVQ1035" s="55"/>
      <c r="EVR1035" s="55"/>
      <c r="EVS1035" s="55"/>
      <c r="EVT1035" s="55"/>
      <c r="EVU1035" s="55"/>
      <c r="EVV1035" s="55"/>
      <c r="EVW1035" s="55"/>
      <c r="EVX1035" s="55"/>
      <c r="EVY1035" s="55"/>
      <c r="EVZ1035" s="55"/>
      <c r="EWA1035" s="55"/>
      <c r="EWB1035" s="55"/>
      <c r="EWC1035" s="55"/>
      <c r="EWD1035" s="55"/>
      <c r="EWE1035" s="55"/>
      <c r="EWF1035" s="55"/>
      <c r="EWG1035" s="55"/>
      <c r="EWH1035" s="55"/>
      <c r="EWI1035" s="55"/>
      <c r="EWJ1035" s="55"/>
      <c r="EWK1035" s="55"/>
      <c r="EWL1035" s="55"/>
      <c r="EWM1035" s="55"/>
      <c r="EWN1035" s="55"/>
      <c r="EWO1035" s="55"/>
      <c r="EWP1035" s="55"/>
      <c r="EWQ1035" s="55"/>
      <c r="EWR1035" s="55"/>
      <c r="EWS1035" s="55"/>
      <c r="EWT1035" s="55"/>
      <c r="EWU1035" s="55"/>
      <c r="EWV1035" s="55"/>
      <c r="EWW1035" s="55"/>
      <c r="EWX1035" s="55"/>
      <c r="EWY1035" s="55"/>
      <c r="EWZ1035" s="55"/>
      <c r="EXA1035" s="55"/>
      <c r="EXB1035" s="55"/>
      <c r="EXC1035" s="55"/>
      <c r="EXD1035" s="55"/>
      <c r="EXE1035" s="55"/>
      <c r="EXF1035" s="55"/>
      <c r="EXG1035" s="55"/>
      <c r="EXH1035" s="55"/>
      <c r="EXI1035" s="55"/>
      <c r="EXJ1035" s="55"/>
      <c r="EXK1035" s="55"/>
      <c r="EXL1035" s="55"/>
      <c r="EXM1035" s="55"/>
      <c r="EXN1035" s="55"/>
      <c r="EXO1035" s="55"/>
      <c r="EXP1035" s="55"/>
      <c r="EXQ1035" s="55"/>
      <c r="EXR1035" s="55"/>
      <c r="EXS1035" s="55"/>
      <c r="EXT1035" s="55"/>
      <c r="EXU1035" s="55"/>
      <c r="EXV1035" s="55"/>
      <c r="EXW1035" s="55"/>
      <c r="EXX1035" s="55"/>
      <c r="EXY1035" s="55"/>
      <c r="EXZ1035" s="55"/>
      <c r="EYA1035" s="55"/>
      <c r="EYB1035" s="55"/>
      <c r="EYC1035" s="55"/>
      <c r="EYD1035" s="55"/>
      <c r="EYE1035" s="55"/>
      <c r="EYF1035" s="55"/>
      <c r="EYG1035" s="55"/>
      <c r="EYH1035" s="55"/>
      <c r="EYI1035" s="55"/>
      <c r="EYJ1035" s="55"/>
      <c r="EYK1035" s="55"/>
      <c r="EYL1035" s="55"/>
      <c r="EYM1035" s="55"/>
      <c r="EYN1035" s="55"/>
      <c r="EYO1035" s="55"/>
      <c r="EYP1035" s="55"/>
      <c r="EYQ1035" s="55"/>
      <c r="EYR1035" s="55"/>
      <c r="EYS1035" s="55"/>
      <c r="EYT1035" s="55"/>
      <c r="EYU1035" s="55"/>
      <c r="EYV1035" s="55"/>
      <c r="EYW1035" s="55"/>
      <c r="EYX1035" s="55"/>
      <c r="EYY1035" s="55"/>
      <c r="EYZ1035" s="55"/>
      <c r="EZA1035" s="55"/>
      <c r="EZB1035" s="55"/>
      <c r="EZC1035" s="55"/>
      <c r="EZD1035" s="55"/>
      <c r="EZE1035" s="55"/>
      <c r="EZF1035" s="55"/>
      <c r="EZG1035" s="55"/>
      <c r="EZH1035" s="55"/>
      <c r="EZI1035" s="55"/>
      <c r="EZJ1035" s="55"/>
      <c r="EZK1035" s="55"/>
      <c r="EZL1035" s="55"/>
      <c r="EZM1035" s="55"/>
      <c r="EZN1035" s="55"/>
      <c r="EZO1035" s="55"/>
      <c r="EZP1035" s="55"/>
      <c r="EZQ1035" s="55"/>
      <c r="EZR1035" s="55"/>
      <c r="EZS1035" s="55"/>
      <c r="EZT1035" s="55"/>
      <c r="EZU1035" s="55"/>
      <c r="EZV1035" s="55"/>
      <c r="EZW1035" s="55"/>
      <c r="EZX1035" s="55"/>
      <c r="EZY1035" s="55"/>
      <c r="EZZ1035" s="55"/>
      <c r="FAA1035" s="55"/>
      <c r="FAB1035" s="55"/>
      <c r="FAC1035" s="55"/>
      <c r="FAD1035" s="55"/>
      <c r="FAE1035" s="55"/>
      <c r="FAF1035" s="55"/>
      <c r="FAG1035" s="55"/>
      <c r="FAH1035" s="55"/>
      <c r="FAI1035" s="55"/>
      <c r="FAJ1035" s="55"/>
      <c r="FAK1035" s="55"/>
      <c r="FAL1035" s="55"/>
      <c r="FAM1035" s="55"/>
      <c r="FAN1035" s="55"/>
      <c r="FAO1035" s="55"/>
      <c r="FAP1035" s="55"/>
      <c r="FAQ1035" s="55"/>
      <c r="FAR1035" s="55"/>
      <c r="FAS1035" s="55"/>
      <c r="FAT1035" s="55"/>
      <c r="FAU1035" s="55"/>
      <c r="FAV1035" s="55"/>
      <c r="FAW1035" s="55"/>
      <c r="FAX1035" s="55"/>
      <c r="FAY1035" s="55"/>
      <c r="FAZ1035" s="55"/>
      <c r="FBA1035" s="55"/>
      <c r="FBB1035" s="55"/>
      <c r="FBC1035" s="55"/>
      <c r="FBD1035" s="55"/>
      <c r="FBE1035" s="55"/>
      <c r="FBF1035" s="55"/>
      <c r="FBG1035" s="55"/>
      <c r="FBH1035" s="55"/>
      <c r="FBI1035" s="55"/>
      <c r="FBJ1035" s="55"/>
      <c r="FBK1035" s="55"/>
      <c r="FBL1035" s="55"/>
      <c r="FBM1035" s="55"/>
      <c r="FBN1035" s="55"/>
      <c r="FBO1035" s="55"/>
      <c r="FBP1035" s="55"/>
      <c r="FBQ1035" s="55"/>
      <c r="FBR1035" s="55"/>
      <c r="FBS1035" s="55"/>
      <c r="FBT1035" s="55"/>
      <c r="FBU1035" s="55"/>
      <c r="FBV1035" s="55"/>
      <c r="FBW1035" s="55"/>
      <c r="FBX1035" s="55"/>
      <c r="FBY1035" s="55"/>
      <c r="FBZ1035" s="55"/>
      <c r="FCA1035" s="55"/>
      <c r="FCB1035" s="55"/>
      <c r="FCC1035" s="55"/>
      <c r="FCD1035" s="55"/>
      <c r="FCE1035" s="55"/>
      <c r="FCF1035" s="55"/>
      <c r="FCG1035" s="55"/>
      <c r="FCH1035" s="55"/>
      <c r="FCI1035" s="55"/>
      <c r="FCJ1035" s="55"/>
      <c r="FCK1035" s="55"/>
      <c r="FCL1035" s="55"/>
      <c r="FCM1035" s="55"/>
      <c r="FCN1035" s="55"/>
      <c r="FCO1035" s="55"/>
      <c r="FCP1035" s="55"/>
      <c r="FCQ1035" s="55"/>
      <c r="FCR1035" s="55"/>
      <c r="FCS1035" s="55"/>
      <c r="FCT1035" s="55"/>
      <c r="FCU1035" s="55"/>
      <c r="FCV1035" s="55"/>
      <c r="FCW1035" s="55"/>
      <c r="FCX1035" s="55"/>
      <c r="FCY1035" s="55"/>
      <c r="FCZ1035" s="55"/>
      <c r="FDA1035" s="55"/>
      <c r="FDB1035" s="55"/>
      <c r="FDC1035" s="55"/>
      <c r="FDD1035" s="55"/>
      <c r="FDE1035" s="55"/>
      <c r="FDF1035" s="55"/>
      <c r="FDG1035" s="55"/>
      <c r="FDH1035" s="55"/>
      <c r="FDI1035" s="55"/>
      <c r="FDJ1035" s="55"/>
      <c r="FDK1035" s="55"/>
      <c r="FDL1035" s="55"/>
      <c r="FDM1035" s="55"/>
      <c r="FDN1035" s="55"/>
      <c r="FDO1035" s="55"/>
      <c r="FDP1035" s="55"/>
      <c r="FDQ1035" s="55"/>
      <c r="FDR1035" s="55"/>
      <c r="FDS1035" s="55"/>
      <c r="FDT1035" s="55"/>
      <c r="FDU1035" s="55"/>
      <c r="FDV1035" s="55"/>
      <c r="FDW1035" s="55"/>
      <c r="FDX1035" s="55"/>
      <c r="FDY1035" s="55"/>
      <c r="FDZ1035" s="55"/>
      <c r="FEA1035" s="55"/>
      <c r="FEB1035" s="55"/>
      <c r="FEC1035" s="55"/>
      <c r="FED1035" s="55"/>
      <c r="FEE1035" s="55"/>
      <c r="FEF1035" s="55"/>
      <c r="FEG1035" s="55"/>
      <c r="FEH1035" s="55"/>
      <c r="FEI1035" s="55"/>
      <c r="FEJ1035" s="55"/>
      <c r="FEK1035" s="55"/>
      <c r="FEL1035" s="55"/>
      <c r="FEM1035" s="55"/>
      <c r="FEN1035" s="55"/>
      <c r="FEO1035" s="55"/>
      <c r="FEP1035" s="55"/>
      <c r="FEQ1035" s="55"/>
      <c r="FER1035" s="55"/>
      <c r="FES1035" s="55"/>
      <c r="FET1035" s="55"/>
      <c r="FEU1035" s="55"/>
      <c r="FEV1035" s="55"/>
      <c r="FEW1035" s="55"/>
      <c r="FEX1035" s="55"/>
      <c r="FEY1035" s="55"/>
      <c r="FEZ1035" s="55"/>
      <c r="FFA1035" s="55"/>
      <c r="FFB1035" s="55"/>
      <c r="FFC1035" s="55"/>
      <c r="FFD1035" s="55"/>
      <c r="FFE1035" s="55"/>
      <c r="FFF1035" s="55"/>
      <c r="FFG1035" s="55"/>
      <c r="FFH1035" s="55"/>
      <c r="FFI1035" s="55"/>
      <c r="FFJ1035" s="55"/>
      <c r="FFK1035" s="55"/>
      <c r="FFL1035" s="55"/>
      <c r="FFM1035" s="55"/>
      <c r="FFN1035" s="55"/>
      <c r="FFO1035" s="55"/>
      <c r="FFP1035" s="55"/>
      <c r="FFQ1035" s="55"/>
      <c r="FFR1035" s="55"/>
      <c r="FFS1035" s="55"/>
      <c r="FFT1035" s="55"/>
      <c r="FFU1035" s="55"/>
      <c r="FFV1035" s="55"/>
      <c r="FFW1035" s="55"/>
      <c r="FFX1035" s="55"/>
      <c r="FFY1035" s="55"/>
      <c r="FFZ1035" s="55"/>
      <c r="FGA1035" s="55"/>
      <c r="FGB1035" s="55"/>
      <c r="FGC1035" s="55"/>
      <c r="FGD1035" s="55"/>
      <c r="FGE1035" s="55"/>
      <c r="FGF1035" s="55"/>
      <c r="FGG1035" s="55"/>
      <c r="FGH1035" s="55"/>
      <c r="FGI1035" s="55"/>
      <c r="FGJ1035" s="55"/>
      <c r="FGK1035" s="55"/>
      <c r="FGL1035" s="55"/>
      <c r="FGM1035" s="55"/>
      <c r="FGN1035" s="55"/>
      <c r="FGO1035" s="55"/>
      <c r="FGP1035" s="55"/>
      <c r="FGQ1035" s="55"/>
      <c r="FGR1035" s="55"/>
      <c r="FGS1035" s="55"/>
      <c r="FGT1035" s="55"/>
      <c r="FGU1035" s="55"/>
      <c r="FGV1035" s="55"/>
      <c r="FGW1035" s="55"/>
      <c r="FGX1035" s="55"/>
      <c r="FGY1035" s="55"/>
      <c r="FGZ1035" s="55"/>
      <c r="FHA1035" s="55"/>
      <c r="FHB1035" s="55"/>
      <c r="FHC1035" s="55"/>
      <c r="FHD1035" s="55"/>
      <c r="FHE1035" s="55"/>
      <c r="FHF1035" s="55"/>
      <c r="FHG1035" s="55"/>
      <c r="FHH1035" s="55"/>
      <c r="FHI1035" s="55"/>
      <c r="FHJ1035" s="55"/>
      <c r="FHK1035" s="55"/>
      <c r="FHL1035" s="55"/>
      <c r="FHM1035" s="55"/>
      <c r="FHN1035" s="55"/>
      <c r="FHO1035" s="55"/>
      <c r="FHP1035" s="55"/>
      <c r="FHQ1035" s="55"/>
      <c r="FHR1035" s="55"/>
      <c r="FHS1035" s="55"/>
      <c r="FHT1035" s="55"/>
      <c r="FHU1035" s="55"/>
      <c r="FHV1035" s="55"/>
      <c r="FHW1035" s="55"/>
      <c r="FHX1035" s="55"/>
      <c r="FHY1035" s="55"/>
      <c r="FHZ1035" s="55"/>
      <c r="FIA1035" s="55"/>
      <c r="FIB1035" s="55"/>
      <c r="FIC1035" s="55"/>
      <c r="FID1035" s="55"/>
      <c r="FIE1035" s="55"/>
      <c r="FIF1035" s="55"/>
      <c r="FIG1035" s="55"/>
      <c r="FIH1035" s="55"/>
      <c r="FII1035" s="55"/>
      <c r="FIJ1035" s="55"/>
      <c r="FIK1035" s="55"/>
      <c r="FIL1035" s="55"/>
      <c r="FIM1035" s="55"/>
      <c r="FIN1035" s="55"/>
      <c r="FIO1035" s="55"/>
      <c r="FIP1035" s="55"/>
      <c r="FIQ1035" s="55"/>
      <c r="FIR1035" s="55"/>
      <c r="FIS1035" s="55"/>
      <c r="FIT1035" s="55"/>
      <c r="FIU1035" s="55"/>
      <c r="FIV1035" s="55"/>
      <c r="FIW1035" s="55"/>
      <c r="FIX1035" s="55"/>
      <c r="FIY1035" s="55"/>
      <c r="FIZ1035" s="55"/>
      <c r="FJA1035" s="55"/>
      <c r="FJB1035" s="55"/>
      <c r="FJC1035" s="55"/>
      <c r="FJD1035" s="55"/>
      <c r="FJE1035" s="55"/>
      <c r="FJF1035" s="55"/>
      <c r="FJG1035" s="55"/>
      <c r="FJH1035" s="55"/>
      <c r="FJI1035" s="55"/>
      <c r="FJJ1035" s="55"/>
      <c r="FJK1035" s="55"/>
      <c r="FJL1035" s="55"/>
      <c r="FJM1035" s="55"/>
      <c r="FJN1035" s="55"/>
      <c r="FJO1035" s="55"/>
      <c r="FJP1035" s="55"/>
      <c r="FJQ1035" s="55"/>
      <c r="FJR1035" s="55"/>
      <c r="FJS1035" s="55"/>
      <c r="FJT1035" s="55"/>
      <c r="FJU1035" s="55"/>
      <c r="FJV1035" s="55"/>
      <c r="FJW1035" s="55"/>
      <c r="FJX1035" s="55"/>
      <c r="FJY1035" s="55"/>
      <c r="FJZ1035" s="55"/>
      <c r="FKA1035" s="55"/>
      <c r="FKB1035" s="55"/>
      <c r="FKC1035" s="55"/>
      <c r="FKD1035" s="55"/>
      <c r="FKE1035" s="55"/>
      <c r="FKF1035" s="55"/>
      <c r="FKG1035" s="55"/>
      <c r="FKH1035" s="55"/>
      <c r="FKI1035" s="55"/>
      <c r="FKJ1035" s="55"/>
      <c r="FKK1035" s="55"/>
      <c r="FKL1035" s="55"/>
      <c r="FKM1035" s="55"/>
      <c r="FKN1035" s="55"/>
      <c r="FKO1035" s="55"/>
      <c r="FKP1035" s="55"/>
      <c r="FKQ1035" s="55"/>
      <c r="FKR1035" s="55"/>
      <c r="FKS1035" s="55"/>
      <c r="FKT1035" s="55"/>
      <c r="FKU1035" s="55"/>
      <c r="FKV1035" s="55"/>
      <c r="FKW1035" s="55"/>
      <c r="FKX1035" s="55"/>
      <c r="FKY1035" s="55"/>
      <c r="FKZ1035" s="55"/>
      <c r="FLA1035" s="55"/>
      <c r="FLB1035" s="55"/>
      <c r="FLC1035" s="55"/>
      <c r="FLD1035" s="55"/>
      <c r="FLE1035" s="55"/>
      <c r="FLF1035" s="55"/>
      <c r="FLG1035" s="55"/>
      <c r="FLH1035" s="55"/>
      <c r="FLI1035" s="55"/>
      <c r="FLJ1035" s="55"/>
      <c r="FLK1035" s="55"/>
      <c r="FLL1035" s="55"/>
      <c r="FLM1035" s="55"/>
      <c r="FLN1035" s="55"/>
      <c r="FLO1035" s="55"/>
      <c r="FLP1035" s="55"/>
      <c r="FLQ1035" s="55"/>
      <c r="FLR1035" s="55"/>
      <c r="FLS1035" s="55"/>
      <c r="FLT1035" s="55"/>
      <c r="FLU1035" s="55"/>
      <c r="FLV1035" s="55"/>
      <c r="FLW1035" s="55"/>
      <c r="FLX1035" s="55"/>
      <c r="FLY1035" s="55"/>
      <c r="FLZ1035" s="55"/>
      <c r="FMA1035" s="55"/>
      <c r="FMB1035" s="55"/>
      <c r="FMC1035" s="55"/>
      <c r="FMD1035" s="55"/>
      <c r="FME1035" s="55"/>
      <c r="FMF1035" s="55"/>
      <c r="FMG1035" s="55"/>
      <c r="FMH1035" s="55"/>
      <c r="FMI1035" s="55"/>
      <c r="FMJ1035" s="55"/>
      <c r="FMK1035" s="55"/>
      <c r="FML1035" s="55"/>
      <c r="FMM1035" s="55"/>
      <c r="FMN1035" s="55"/>
      <c r="FMO1035" s="55"/>
      <c r="FMP1035" s="55"/>
      <c r="FMQ1035" s="55"/>
      <c r="FMR1035" s="55"/>
      <c r="FMS1035" s="55"/>
      <c r="FMT1035" s="55"/>
      <c r="FMU1035" s="55"/>
      <c r="FMV1035" s="55"/>
      <c r="FMW1035" s="55"/>
      <c r="FMX1035" s="55"/>
      <c r="FMY1035" s="55"/>
      <c r="FMZ1035" s="55"/>
      <c r="FNA1035" s="55"/>
      <c r="FNB1035" s="55"/>
      <c r="FNC1035" s="55"/>
      <c r="FND1035" s="55"/>
      <c r="FNE1035" s="55"/>
      <c r="FNF1035" s="55"/>
      <c r="FNG1035" s="55"/>
      <c r="FNH1035" s="55"/>
      <c r="FNI1035" s="55"/>
      <c r="FNJ1035" s="55"/>
      <c r="FNK1035" s="55"/>
      <c r="FNL1035" s="55"/>
      <c r="FNM1035" s="55"/>
      <c r="FNN1035" s="55"/>
      <c r="FNO1035" s="55"/>
      <c r="FNP1035" s="55"/>
      <c r="FNQ1035" s="55"/>
      <c r="FNR1035" s="55"/>
      <c r="FNS1035" s="55"/>
      <c r="FNT1035" s="55"/>
      <c r="FNU1035" s="55"/>
      <c r="FNV1035" s="55"/>
      <c r="FNW1035" s="55"/>
      <c r="FNX1035" s="55"/>
      <c r="FNY1035" s="55"/>
      <c r="FNZ1035" s="55"/>
      <c r="FOA1035" s="55"/>
      <c r="FOB1035" s="55"/>
      <c r="FOC1035" s="55"/>
      <c r="FOD1035" s="55"/>
      <c r="FOE1035" s="55"/>
      <c r="FOF1035" s="55"/>
      <c r="FOG1035" s="55"/>
      <c r="FOH1035" s="55"/>
      <c r="FOI1035" s="55"/>
      <c r="FOJ1035" s="55"/>
      <c r="FOK1035" s="55"/>
      <c r="FOL1035" s="55"/>
      <c r="FOM1035" s="55"/>
      <c r="FON1035" s="55"/>
      <c r="FOO1035" s="55"/>
      <c r="FOP1035" s="55"/>
      <c r="FOQ1035" s="55"/>
      <c r="FOR1035" s="55"/>
      <c r="FOS1035" s="55"/>
      <c r="FOT1035" s="55"/>
      <c r="FOU1035" s="55"/>
      <c r="FOV1035" s="55"/>
      <c r="FOW1035" s="55"/>
      <c r="FOX1035" s="55"/>
      <c r="FOY1035" s="55"/>
      <c r="FOZ1035" s="55"/>
      <c r="FPA1035" s="55"/>
      <c r="FPB1035" s="55"/>
      <c r="FPC1035" s="55"/>
      <c r="FPD1035" s="55"/>
      <c r="FPE1035" s="55"/>
      <c r="FPF1035" s="55"/>
      <c r="FPG1035" s="55"/>
      <c r="FPH1035" s="55"/>
      <c r="FPI1035" s="55"/>
      <c r="FPJ1035" s="55"/>
      <c r="FPK1035" s="55"/>
      <c r="FPL1035" s="55"/>
      <c r="FPM1035" s="55"/>
      <c r="FPN1035" s="55"/>
      <c r="FPO1035" s="55"/>
      <c r="FPP1035" s="55"/>
      <c r="FPQ1035" s="55"/>
      <c r="FPR1035" s="55"/>
      <c r="FPS1035" s="55"/>
      <c r="FPT1035" s="55"/>
      <c r="FPU1035" s="55"/>
      <c r="FPV1035" s="55"/>
      <c r="FPW1035" s="55"/>
      <c r="FPX1035" s="55"/>
      <c r="FPY1035" s="55"/>
      <c r="FPZ1035" s="55"/>
      <c r="FQA1035" s="55"/>
      <c r="FQB1035" s="55"/>
      <c r="FQC1035" s="55"/>
      <c r="FQD1035" s="55"/>
      <c r="FQE1035" s="55"/>
      <c r="FQF1035" s="55"/>
      <c r="FQG1035" s="55"/>
      <c r="FQH1035" s="55"/>
      <c r="FQI1035" s="55"/>
      <c r="FQJ1035" s="55"/>
      <c r="FQK1035" s="55"/>
      <c r="FQL1035" s="55"/>
      <c r="FQM1035" s="55"/>
      <c r="FQN1035" s="55"/>
      <c r="FQO1035" s="55"/>
      <c r="FQP1035" s="55"/>
      <c r="FQQ1035" s="55"/>
      <c r="FQR1035" s="55"/>
      <c r="FQS1035" s="55"/>
      <c r="FQT1035" s="55"/>
      <c r="FQU1035" s="55"/>
      <c r="FQV1035" s="55"/>
      <c r="FQW1035" s="55"/>
      <c r="FQX1035" s="55"/>
      <c r="FQY1035" s="55"/>
      <c r="FQZ1035" s="55"/>
      <c r="FRA1035" s="55"/>
      <c r="FRB1035" s="55"/>
      <c r="FRC1035" s="55"/>
      <c r="FRD1035" s="55"/>
      <c r="FRE1035" s="55"/>
      <c r="FRF1035" s="55"/>
      <c r="FRG1035" s="55"/>
      <c r="FRH1035" s="55"/>
      <c r="FRI1035" s="55"/>
      <c r="FRJ1035" s="55"/>
      <c r="FRK1035" s="55"/>
      <c r="FRL1035" s="55"/>
      <c r="FRM1035" s="55"/>
      <c r="FRN1035" s="55"/>
      <c r="FRO1035" s="55"/>
      <c r="FRP1035" s="55"/>
      <c r="FRQ1035" s="55"/>
      <c r="FRR1035" s="55"/>
      <c r="FRS1035" s="55"/>
      <c r="FRT1035" s="55"/>
      <c r="FRU1035" s="55"/>
      <c r="FRV1035" s="55"/>
      <c r="FRW1035" s="55"/>
      <c r="FRX1035" s="55"/>
      <c r="FRY1035" s="55"/>
      <c r="FRZ1035" s="55"/>
      <c r="FSA1035" s="55"/>
      <c r="FSB1035" s="55"/>
      <c r="FSC1035" s="55"/>
      <c r="FSD1035" s="55"/>
      <c r="FSE1035" s="55"/>
      <c r="FSF1035" s="55"/>
      <c r="FSG1035" s="55"/>
      <c r="FSH1035" s="55"/>
      <c r="FSI1035" s="55"/>
      <c r="FSJ1035" s="55"/>
      <c r="FSK1035" s="55"/>
      <c r="FSL1035" s="55"/>
      <c r="FSM1035" s="55"/>
      <c r="FSN1035" s="55"/>
      <c r="FSO1035" s="55"/>
      <c r="FSP1035" s="55"/>
      <c r="FSQ1035" s="55"/>
      <c r="FSR1035" s="55"/>
      <c r="FSS1035" s="55"/>
      <c r="FST1035" s="55"/>
      <c r="FSU1035" s="55"/>
      <c r="FSV1035" s="55"/>
      <c r="FSW1035" s="55"/>
      <c r="FSX1035" s="55"/>
      <c r="FSY1035" s="55"/>
      <c r="FSZ1035" s="55"/>
      <c r="FTA1035" s="55"/>
      <c r="FTB1035" s="55"/>
      <c r="FTC1035" s="55"/>
      <c r="FTD1035" s="55"/>
      <c r="FTE1035" s="55"/>
      <c r="FTF1035" s="55"/>
      <c r="FTG1035" s="55"/>
      <c r="FTH1035" s="55"/>
      <c r="FTI1035" s="55"/>
      <c r="FTJ1035" s="55"/>
      <c r="FTK1035" s="55"/>
      <c r="FTL1035" s="55"/>
      <c r="FTM1035" s="55"/>
      <c r="FTN1035" s="55"/>
      <c r="FTO1035" s="55"/>
      <c r="FTP1035" s="55"/>
      <c r="FTQ1035" s="55"/>
      <c r="FTR1035" s="55"/>
      <c r="FTS1035" s="55"/>
      <c r="FTT1035" s="55"/>
      <c r="FTU1035" s="55"/>
      <c r="FTV1035" s="55"/>
      <c r="FTW1035" s="55"/>
      <c r="FTX1035" s="55"/>
      <c r="FTY1035" s="55"/>
      <c r="FTZ1035" s="55"/>
      <c r="FUA1035" s="55"/>
      <c r="FUB1035" s="55"/>
      <c r="FUC1035" s="55"/>
      <c r="FUD1035" s="55"/>
      <c r="FUE1035" s="55"/>
      <c r="FUF1035" s="55"/>
      <c r="FUG1035" s="55"/>
      <c r="FUH1035" s="55"/>
      <c r="FUI1035" s="55"/>
      <c r="FUJ1035" s="55"/>
      <c r="FUK1035" s="55"/>
      <c r="FUL1035" s="55"/>
      <c r="FUM1035" s="55"/>
      <c r="FUN1035" s="55"/>
      <c r="FUO1035" s="55"/>
      <c r="FUP1035" s="55"/>
      <c r="FUQ1035" s="55"/>
      <c r="FUR1035" s="55"/>
      <c r="FUS1035" s="55"/>
      <c r="FUT1035" s="55"/>
      <c r="FUU1035" s="55"/>
      <c r="FUV1035" s="55"/>
      <c r="FUW1035" s="55"/>
      <c r="FUX1035" s="55"/>
      <c r="FUY1035" s="55"/>
      <c r="FUZ1035" s="55"/>
      <c r="FVA1035" s="55"/>
      <c r="FVB1035" s="55"/>
      <c r="FVC1035" s="55"/>
      <c r="FVD1035" s="55"/>
      <c r="FVE1035" s="55"/>
      <c r="FVF1035" s="55"/>
      <c r="FVG1035" s="55"/>
      <c r="FVH1035" s="55"/>
      <c r="FVI1035" s="55"/>
      <c r="FVJ1035" s="55"/>
      <c r="FVK1035" s="55"/>
      <c r="FVL1035" s="55"/>
      <c r="FVM1035" s="55"/>
      <c r="FVN1035" s="55"/>
      <c r="FVO1035" s="55"/>
      <c r="FVP1035" s="55"/>
      <c r="FVQ1035" s="55"/>
      <c r="FVR1035" s="55"/>
      <c r="FVS1035" s="55"/>
      <c r="FVT1035" s="55"/>
      <c r="FVU1035" s="55"/>
      <c r="FVV1035" s="55"/>
      <c r="FVW1035" s="55"/>
      <c r="FVX1035" s="55"/>
      <c r="FVY1035" s="55"/>
      <c r="FVZ1035" s="55"/>
      <c r="FWA1035" s="55"/>
      <c r="FWB1035" s="55"/>
      <c r="FWC1035" s="55"/>
      <c r="FWD1035" s="55"/>
      <c r="FWE1035" s="55"/>
      <c r="FWF1035" s="55"/>
      <c r="FWG1035" s="55"/>
      <c r="FWH1035" s="55"/>
      <c r="FWI1035" s="55"/>
      <c r="FWJ1035" s="55"/>
      <c r="FWK1035" s="55"/>
      <c r="FWL1035" s="55"/>
      <c r="FWM1035" s="55"/>
      <c r="FWN1035" s="55"/>
      <c r="FWO1035" s="55"/>
      <c r="FWP1035" s="55"/>
      <c r="FWQ1035" s="55"/>
      <c r="FWR1035" s="55"/>
      <c r="FWS1035" s="55"/>
      <c r="FWT1035" s="55"/>
      <c r="FWU1035" s="55"/>
      <c r="FWV1035" s="55"/>
      <c r="FWW1035" s="55"/>
      <c r="FWX1035" s="55"/>
      <c r="FWY1035" s="55"/>
      <c r="FWZ1035" s="55"/>
      <c r="FXA1035" s="55"/>
      <c r="FXB1035" s="55"/>
      <c r="FXC1035" s="55"/>
      <c r="FXD1035" s="55"/>
      <c r="FXE1035" s="55"/>
      <c r="FXF1035" s="55"/>
      <c r="FXG1035" s="55"/>
      <c r="FXH1035" s="55"/>
      <c r="FXI1035" s="55"/>
      <c r="FXJ1035" s="55"/>
      <c r="FXK1035" s="55"/>
      <c r="FXL1035" s="55"/>
      <c r="FXM1035" s="55"/>
      <c r="FXN1035" s="55"/>
      <c r="FXO1035" s="55"/>
      <c r="FXP1035" s="55"/>
      <c r="FXQ1035" s="55"/>
      <c r="FXR1035" s="55"/>
      <c r="FXS1035" s="55"/>
      <c r="FXT1035" s="55"/>
      <c r="FXU1035" s="55"/>
      <c r="FXV1035" s="55"/>
      <c r="FXW1035" s="55"/>
      <c r="FXX1035" s="55"/>
      <c r="FXY1035" s="55"/>
      <c r="FXZ1035" s="55"/>
      <c r="FYA1035" s="55"/>
      <c r="FYB1035" s="55"/>
      <c r="FYC1035" s="55"/>
      <c r="FYD1035" s="55"/>
      <c r="FYE1035" s="55"/>
      <c r="FYF1035" s="55"/>
      <c r="FYG1035" s="55"/>
      <c r="FYH1035" s="55"/>
      <c r="FYI1035" s="55"/>
      <c r="FYJ1035" s="55"/>
      <c r="FYK1035" s="55"/>
      <c r="FYL1035" s="55"/>
      <c r="FYM1035" s="55"/>
      <c r="FYN1035" s="55"/>
      <c r="FYO1035" s="55"/>
      <c r="FYP1035" s="55"/>
      <c r="FYQ1035" s="55"/>
      <c r="FYR1035" s="55"/>
      <c r="FYS1035" s="55"/>
      <c r="FYT1035" s="55"/>
      <c r="FYU1035" s="55"/>
      <c r="FYV1035" s="55"/>
      <c r="FYW1035" s="55"/>
      <c r="FYX1035" s="55"/>
      <c r="FYY1035" s="55"/>
      <c r="FYZ1035" s="55"/>
      <c r="FZA1035" s="55"/>
      <c r="FZB1035" s="55"/>
      <c r="FZC1035" s="55"/>
      <c r="FZD1035" s="55"/>
      <c r="FZE1035" s="55"/>
      <c r="FZF1035" s="55"/>
      <c r="FZG1035" s="55"/>
      <c r="FZH1035" s="55"/>
      <c r="FZI1035" s="55"/>
      <c r="FZJ1035" s="55"/>
      <c r="FZK1035" s="55"/>
      <c r="FZL1035" s="55"/>
      <c r="FZM1035" s="55"/>
      <c r="FZN1035" s="55"/>
      <c r="FZO1035" s="55"/>
      <c r="FZP1035" s="55"/>
      <c r="FZQ1035" s="55"/>
      <c r="FZR1035" s="55"/>
      <c r="FZS1035" s="55"/>
      <c r="FZT1035" s="55"/>
      <c r="FZU1035" s="55"/>
      <c r="FZV1035" s="55"/>
      <c r="FZW1035" s="55"/>
      <c r="FZX1035" s="55"/>
      <c r="FZY1035" s="55"/>
      <c r="FZZ1035" s="55"/>
      <c r="GAA1035" s="55"/>
      <c r="GAB1035" s="55"/>
      <c r="GAC1035" s="55"/>
      <c r="GAD1035" s="55"/>
      <c r="GAE1035" s="55"/>
      <c r="GAF1035" s="55"/>
      <c r="GAG1035" s="55"/>
      <c r="GAH1035" s="55"/>
      <c r="GAI1035" s="55"/>
      <c r="GAJ1035" s="55"/>
      <c r="GAK1035" s="55"/>
      <c r="GAL1035" s="55"/>
      <c r="GAM1035" s="55"/>
      <c r="GAN1035" s="55"/>
      <c r="GAO1035" s="55"/>
      <c r="GAP1035" s="55"/>
      <c r="GAQ1035" s="55"/>
      <c r="GAR1035" s="55"/>
      <c r="GAS1035" s="55"/>
      <c r="GAT1035" s="55"/>
      <c r="GAU1035" s="55"/>
      <c r="GAV1035" s="55"/>
      <c r="GAW1035" s="55"/>
      <c r="GAX1035" s="55"/>
      <c r="GAY1035" s="55"/>
      <c r="GAZ1035" s="55"/>
      <c r="GBA1035" s="55"/>
      <c r="GBB1035" s="55"/>
      <c r="GBC1035" s="55"/>
      <c r="GBD1035" s="55"/>
      <c r="GBE1035" s="55"/>
      <c r="GBF1035" s="55"/>
      <c r="GBG1035" s="55"/>
      <c r="GBH1035" s="55"/>
      <c r="GBI1035" s="55"/>
      <c r="GBJ1035" s="55"/>
      <c r="GBK1035" s="55"/>
      <c r="GBL1035" s="55"/>
      <c r="GBM1035" s="55"/>
      <c r="GBN1035" s="55"/>
      <c r="GBO1035" s="55"/>
      <c r="GBP1035" s="55"/>
      <c r="GBQ1035" s="55"/>
      <c r="GBR1035" s="55"/>
      <c r="GBS1035" s="55"/>
      <c r="GBT1035" s="55"/>
      <c r="GBU1035" s="55"/>
      <c r="GBV1035" s="55"/>
      <c r="GBW1035" s="55"/>
      <c r="GBX1035" s="55"/>
      <c r="GBY1035" s="55"/>
      <c r="GBZ1035" s="55"/>
      <c r="GCA1035" s="55"/>
      <c r="GCB1035" s="55"/>
      <c r="GCC1035" s="55"/>
      <c r="GCD1035" s="55"/>
      <c r="GCE1035" s="55"/>
      <c r="GCF1035" s="55"/>
      <c r="GCG1035" s="55"/>
      <c r="GCH1035" s="55"/>
      <c r="GCI1035" s="55"/>
      <c r="GCJ1035" s="55"/>
      <c r="GCK1035" s="55"/>
      <c r="GCL1035" s="55"/>
      <c r="GCM1035" s="55"/>
      <c r="GCN1035" s="55"/>
      <c r="GCO1035" s="55"/>
      <c r="GCP1035" s="55"/>
      <c r="GCQ1035" s="55"/>
      <c r="GCR1035" s="55"/>
      <c r="GCS1035" s="55"/>
      <c r="GCT1035" s="55"/>
      <c r="GCU1035" s="55"/>
      <c r="GCV1035" s="55"/>
      <c r="GCW1035" s="55"/>
      <c r="GCX1035" s="55"/>
      <c r="GCY1035" s="55"/>
      <c r="GCZ1035" s="55"/>
      <c r="GDA1035" s="55"/>
      <c r="GDB1035" s="55"/>
      <c r="GDC1035" s="55"/>
      <c r="GDD1035" s="55"/>
      <c r="GDE1035" s="55"/>
      <c r="GDF1035" s="55"/>
      <c r="GDG1035" s="55"/>
      <c r="GDH1035" s="55"/>
      <c r="GDI1035" s="55"/>
      <c r="GDJ1035" s="55"/>
      <c r="GDK1035" s="55"/>
      <c r="GDL1035" s="55"/>
      <c r="GDM1035" s="55"/>
      <c r="GDN1035" s="55"/>
      <c r="GDO1035" s="55"/>
      <c r="GDP1035" s="55"/>
      <c r="GDQ1035" s="55"/>
      <c r="GDR1035" s="55"/>
      <c r="GDS1035" s="55"/>
      <c r="GDT1035" s="55"/>
      <c r="GDU1035" s="55"/>
      <c r="GDV1035" s="55"/>
      <c r="GDW1035" s="55"/>
      <c r="GDX1035" s="55"/>
      <c r="GDY1035" s="55"/>
      <c r="GDZ1035" s="55"/>
      <c r="GEA1035" s="55"/>
      <c r="GEB1035" s="55"/>
      <c r="GEC1035" s="55"/>
      <c r="GED1035" s="55"/>
      <c r="GEE1035" s="55"/>
      <c r="GEF1035" s="55"/>
      <c r="GEG1035" s="55"/>
      <c r="GEH1035" s="55"/>
      <c r="GEI1035" s="55"/>
      <c r="GEJ1035" s="55"/>
      <c r="GEK1035" s="55"/>
      <c r="GEL1035" s="55"/>
      <c r="GEM1035" s="55"/>
      <c r="GEN1035" s="55"/>
      <c r="GEO1035" s="55"/>
      <c r="GEP1035" s="55"/>
      <c r="GEQ1035" s="55"/>
      <c r="GER1035" s="55"/>
      <c r="GES1035" s="55"/>
      <c r="GET1035" s="55"/>
      <c r="GEU1035" s="55"/>
      <c r="GEV1035" s="55"/>
      <c r="GEW1035" s="55"/>
      <c r="GEX1035" s="55"/>
      <c r="GEY1035" s="55"/>
      <c r="GEZ1035" s="55"/>
      <c r="GFA1035" s="55"/>
      <c r="GFB1035" s="55"/>
      <c r="GFC1035" s="55"/>
      <c r="GFD1035" s="55"/>
      <c r="GFE1035" s="55"/>
      <c r="GFF1035" s="55"/>
      <c r="GFG1035" s="55"/>
      <c r="GFH1035" s="55"/>
      <c r="GFI1035" s="55"/>
      <c r="GFJ1035" s="55"/>
      <c r="GFK1035" s="55"/>
      <c r="GFL1035" s="55"/>
      <c r="GFM1035" s="55"/>
      <c r="GFN1035" s="55"/>
      <c r="GFO1035" s="55"/>
      <c r="GFP1035" s="55"/>
      <c r="GFQ1035" s="55"/>
      <c r="GFR1035" s="55"/>
      <c r="GFS1035" s="55"/>
      <c r="GFT1035" s="55"/>
      <c r="GFU1035" s="55"/>
      <c r="GFV1035" s="55"/>
      <c r="GFW1035" s="55"/>
      <c r="GFX1035" s="55"/>
      <c r="GFY1035" s="55"/>
      <c r="GFZ1035" s="55"/>
      <c r="GGA1035" s="55"/>
      <c r="GGB1035" s="55"/>
      <c r="GGC1035" s="55"/>
      <c r="GGD1035" s="55"/>
      <c r="GGE1035" s="55"/>
      <c r="GGF1035" s="55"/>
      <c r="GGG1035" s="55"/>
      <c r="GGH1035" s="55"/>
      <c r="GGI1035" s="55"/>
      <c r="GGJ1035" s="55"/>
      <c r="GGK1035" s="55"/>
      <c r="GGL1035" s="55"/>
      <c r="GGM1035" s="55"/>
      <c r="GGN1035" s="55"/>
      <c r="GGO1035" s="55"/>
      <c r="GGP1035" s="55"/>
      <c r="GGQ1035" s="55"/>
      <c r="GGR1035" s="55"/>
      <c r="GGS1035" s="55"/>
      <c r="GGT1035" s="55"/>
      <c r="GGU1035" s="55"/>
      <c r="GGV1035" s="55"/>
      <c r="GGW1035" s="55"/>
      <c r="GGX1035" s="55"/>
      <c r="GGY1035" s="55"/>
      <c r="GGZ1035" s="55"/>
      <c r="GHA1035" s="55"/>
      <c r="GHB1035" s="55"/>
      <c r="GHC1035" s="55"/>
      <c r="GHD1035" s="55"/>
      <c r="GHE1035" s="55"/>
      <c r="GHF1035" s="55"/>
      <c r="GHG1035" s="55"/>
      <c r="GHH1035" s="55"/>
      <c r="GHI1035" s="55"/>
      <c r="GHJ1035" s="55"/>
      <c r="GHK1035" s="55"/>
      <c r="GHL1035" s="55"/>
      <c r="GHM1035" s="55"/>
      <c r="GHN1035" s="55"/>
      <c r="GHO1035" s="55"/>
      <c r="GHP1035" s="55"/>
      <c r="GHQ1035" s="55"/>
      <c r="GHR1035" s="55"/>
      <c r="GHS1035" s="55"/>
      <c r="GHT1035" s="55"/>
      <c r="GHU1035" s="55"/>
      <c r="GHV1035" s="55"/>
      <c r="GHW1035" s="55"/>
      <c r="GHX1035" s="55"/>
      <c r="GHY1035" s="55"/>
      <c r="GHZ1035" s="55"/>
      <c r="GIA1035" s="55"/>
      <c r="GIB1035" s="55"/>
      <c r="GIC1035" s="55"/>
      <c r="GID1035" s="55"/>
      <c r="GIE1035" s="55"/>
      <c r="GIF1035" s="55"/>
      <c r="GIG1035" s="55"/>
      <c r="GIH1035" s="55"/>
      <c r="GII1035" s="55"/>
      <c r="GIJ1035" s="55"/>
      <c r="GIK1035" s="55"/>
      <c r="GIL1035" s="55"/>
      <c r="GIM1035" s="55"/>
      <c r="GIN1035" s="55"/>
      <c r="GIO1035" s="55"/>
      <c r="GIP1035" s="55"/>
      <c r="GIQ1035" s="55"/>
      <c r="GIR1035" s="55"/>
      <c r="GIS1035" s="55"/>
      <c r="GIT1035" s="55"/>
      <c r="GIU1035" s="55"/>
      <c r="GIV1035" s="55"/>
      <c r="GIW1035" s="55"/>
      <c r="GIX1035" s="55"/>
      <c r="GIY1035" s="55"/>
      <c r="GIZ1035" s="55"/>
      <c r="GJA1035" s="55"/>
      <c r="GJB1035" s="55"/>
      <c r="GJC1035" s="55"/>
      <c r="GJD1035" s="55"/>
      <c r="GJE1035" s="55"/>
      <c r="GJF1035" s="55"/>
      <c r="GJG1035" s="55"/>
      <c r="GJH1035" s="55"/>
      <c r="GJI1035" s="55"/>
      <c r="GJJ1035" s="55"/>
      <c r="GJK1035" s="55"/>
      <c r="GJL1035" s="55"/>
      <c r="GJM1035" s="55"/>
      <c r="GJN1035" s="55"/>
      <c r="GJO1035" s="55"/>
      <c r="GJP1035" s="55"/>
      <c r="GJQ1035" s="55"/>
      <c r="GJR1035" s="55"/>
      <c r="GJS1035" s="55"/>
      <c r="GJT1035" s="55"/>
      <c r="GJU1035" s="55"/>
      <c r="GJV1035" s="55"/>
      <c r="GJW1035" s="55"/>
      <c r="GJX1035" s="55"/>
      <c r="GJY1035" s="55"/>
      <c r="GJZ1035" s="55"/>
      <c r="GKA1035" s="55"/>
      <c r="GKB1035" s="55"/>
      <c r="GKC1035" s="55"/>
      <c r="GKD1035" s="55"/>
      <c r="GKE1035" s="55"/>
      <c r="GKF1035" s="55"/>
      <c r="GKG1035" s="55"/>
      <c r="GKH1035" s="55"/>
      <c r="GKI1035" s="55"/>
      <c r="GKJ1035" s="55"/>
      <c r="GKK1035" s="55"/>
      <c r="GKL1035" s="55"/>
      <c r="GKM1035" s="55"/>
      <c r="GKN1035" s="55"/>
      <c r="GKO1035" s="55"/>
      <c r="GKP1035" s="55"/>
      <c r="GKQ1035" s="55"/>
      <c r="GKR1035" s="55"/>
      <c r="GKS1035" s="55"/>
      <c r="GKT1035" s="55"/>
      <c r="GKU1035" s="55"/>
      <c r="GKV1035" s="55"/>
      <c r="GKW1035" s="55"/>
      <c r="GKX1035" s="55"/>
      <c r="GKY1035" s="55"/>
      <c r="GKZ1035" s="55"/>
      <c r="GLA1035" s="55"/>
      <c r="GLB1035" s="55"/>
      <c r="GLC1035" s="55"/>
      <c r="GLD1035" s="55"/>
      <c r="GLE1035" s="55"/>
      <c r="GLF1035" s="55"/>
      <c r="GLG1035" s="55"/>
      <c r="GLH1035" s="55"/>
      <c r="GLI1035" s="55"/>
      <c r="GLJ1035" s="55"/>
      <c r="GLK1035" s="55"/>
      <c r="GLL1035" s="55"/>
      <c r="GLM1035" s="55"/>
      <c r="GLN1035" s="55"/>
      <c r="GLO1035" s="55"/>
      <c r="GLP1035" s="55"/>
      <c r="GLQ1035" s="55"/>
      <c r="GLR1035" s="55"/>
      <c r="GLS1035" s="55"/>
      <c r="GLT1035" s="55"/>
      <c r="GLU1035" s="55"/>
      <c r="GLV1035" s="55"/>
      <c r="GLW1035" s="55"/>
      <c r="GLX1035" s="55"/>
      <c r="GLY1035" s="55"/>
      <c r="GLZ1035" s="55"/>
      <c r="GMA1035" s="55"/>
      <c r="GMB1035" s="55"/>
      <c r="GMC1035" s="55"/>
      <c r="GMD1035" s="55"/>
      <c r="GME1035" s="55"/>
      <c r="GMF1035" s="55"/>
      <c r="GMG1035" s="55"/>
      <c r="GMH1035" s="55"/>
      <c r="GMI1035" s="55"/>
      <c r="GMJ1035" s="55"/>
      <c r="GMK1035" s="55"/>
      <c r="GML1035" s="55"/>
      <c r="GMM1035" s="55"/>
      <c r="GMN1035" s="55"/>
      <c r="GMO1035" s="55"/>
      <c r="GMP1035" s="55"/>
      <c r="GMQ1035" s="55"/>
      <c r="GMR1035" s="55"/>
      <c r="GMS1035" s="55"/>
      <c r="GMT1035" s="55"/>
      <c r="GMU1035" s="55"/>
      <c r="GMV1035" s="55"/>
      <c r="GMW1035" s="55"/>
      <c r="GMX1035" s="55"/>
      <c r="GMY1035" s="55"/>
      <c r="GMZ1035" s="55"/>
      <c r="GNA1035" s="55"/>
      <c r="GNB1035" s="55"/>
      <c r="GNC1035" s="55"/>
      <c r="GND1035" s="55"/>
      <c r="GNE1035" s="55"/>
      <c r="GNF1035" s="55"/>
      <c r="GNG1035" s="55"/>
      <c r="GNH1035" s="55"/>
      <c r="GNI1035" s="55"/>
      <c r="GNJ1035" s="55"/>
      <c r="GNK1035" s="55"/>
      <c r="GNL1035" s="55"/>
      <c r="GNM1035" s="55"/>
      <c r="GNN1035" s="55"/>
      <c r="GNO1035" s="55"/>
      <c r="GNP1035" s="55"/>
      <c r="GNQ1035" s="55"/>
      <c r="GNR1035" s="55"/>
      <c r="GNS1035" s="55"/>
      <c r="GNT1035" s="55"/>
      <c r="GNU1035" s="55"/>
      <c r="GNV1035" s="55"/>
      <c r="GNW1035" s="55"/>
      <c r="GNX1035" s="55"/>
      <c r="GNY1035" s="55"/>
      <c r="GNZ1035" s="55"/>
      <c r="GOA1035" s="55"/>
      <c r="GOB1035" s="55"/>
      <c r="GOC1035" s="55"/>
      <c r="GOD1035" s="55"/>
      <c r="GOE1035" s="55"/>
      <c r="GOF1035" s="55"/>
      <c r="GOG1035" s="55"/>
      <c r="GOH1035" s="55"/>
      <c r="GOI1035" s="55"/>
      <c r="GOJ1035" s="55"/>
      <c r="GOK1035" s="55"/>
      <c r="GOL1035" s="55"/>
      <c r="GOM1035" s="55"/>
      <c r="GON1035" s="55"/>
      <c r="GOO1035" s="55"/>
      <c r="GOP1035" s="55"/>
      <c r="GOQ1035" s="55"/>
      <c r="GOR1035" s="55"/>
      <c r="GOS1035" s="55"/>
      <c r="GOT1035" s="55"/>
      <c r="GOU1035" s="55"/>
      <c r="GOV1035" s="55"/>
      <c r="GOW1035" s="55"/>
      <c r="GOX1035" s="55"/>
      <c r="GOY1035" s="55"/>
      <c r="GOZ1035" s="55"/>
      <c r="GPA1035" s="55"/>
      <c r="GPB1035" s="55"/>
      <c r="GPC1035" s="55"/>
      <c r="GPD1035" s="55"/>
      <c r="GPE1035" s="55"/>
      <c r="GPF1035" s="55"/>
      <c r="GPG1035" s="55"/>
      <c r="GPH1035" s="55"/>
      <c r="GPI1035" s="55"/>
      <c r="GPJ1035" s="55"/>
      <c r="GPK1035" s="55"/>
      <c r="GPL1035" s="55"/>
      <c r="GPM1035" s="55"/>
      <c r="GPN1035" s="55"/>
      <c r="GPO1035" s="55"/>
      <c r="GPP1035" s="55"/>
      <c r="GPQ1035" s="55"/>
      <c r="GPR1035" s="55"/>
      <c r="GPS1035" s="55"/>
      <c r="GPT1035" s="55"/>
      <c r="GPU1035" s="55"/>
      <c r="GPV1035" s="55"/>
      <c r="GPW1035" s="55"/>
      <c r="GPX1035" s="55"/>
      <c r="GPY1035" s="55"/>
      <c r="GPZ1035" s="55"/>
      <c r="GQA1035" s="55"/>
      <c r="GQB1035" s="55"/>
      <c r="GQC1035" s="55"/>
      <c r="GQD1035" s="55"/>
      <c r="GQE1035" s="55"/>
      <c r="GQF1035" s="55"/>
      <c r="GQG1035" s="55"/>
      <c r="GQH1035" s="55"/>
      <c r="GQI1035" s="55"/>
      <c r="GQJ1035" s="55"/>
      <c r="GQK1035" s="55"/>
      <c r="GQL1035" s="55"/>
      <c r="GQM1035" s="55"/>
      <c r="GQN1035" s="55"/>
      <c r="GQO1035" s="55"/>
      <c r="GQP1035" s="55"/>
      <c r="GQQ1035" s="55"/>
      <c r="GQR1035" s="55"/>
      <c r="GQS1035" s="55"/>
      <c r="GQT1035" s="55"/>
      <c r="GQU1035" s="55"/>
      <c r="GQV1035" s="55"/>
      <c r="GQW1035" s="55"/>
      <c r="GQX1035" s="55"/>
      <c r="GQY1035" s="55"/>
      <c r="GQZ1035" s="55"/>
      <c r="GRA1035" s="55"/>
      <c r="GRB1035" s="55"/>
      <c r="GRC1035" s="55"/>
      <c r="GRD1035" s="55"/>
      <c r="GRE1035" s="55"/>
      <c r="GRF1035" s="55"/>
      <c r="GRG1035" s="55"/>
      <c r="GRH1035" s="55"/>
      <c r="GRI1035" s="55"/>
      <c r="GRJ1035" s="55"/>
      <c r="GRK1035" s="55"/>
      <c r="GRL1035" s="55"/>
      <c r="GRM1035" s="55"/>
      <c r="GRN1035" s="55"/>
      <c r="GRO1035" s="55"/>
      <c r="GRP1035" s="55"/>
      <c r="GRQ1035" s="55"/>
      <c r="GRR1035" s="55"/>
      <c r="GRS1035" s="55"/>
      <c r="GRT1035" s="55"/>
      <c r="GRU1035" s="55"/>
      <c r="GRV1035" s="55"/>
      <c r="GRW1035" s="55"/>
      <c r="GRX1035" s="55"/>
      <c r="GRY1035" s="55"/>
      <c r="GRZ1035" s="55"/>
      <c r="GSA1035" s="55"/>
      <c r="GSB1035" s="55"/>
      <c r="GSC1035" s="55"/>
      <c r="GSD1035" s="55"/>
      <c r="GSE1035" s="55"/>
      <c r="GSF1035" s="55"/>
      <c r="GSG1035" s="55"/>
      <c r="GSH1035" s="55"/>
      <c r="GSI1035" s="55"/>
      <c r="GSJ1035" s="55"/>
      <c r="GSK1035" s="55"/>
      <c r="GSL1035" s="55"/>
      <c r="GSM1035" s="55"/>
      <c r="GSN1035" s="55"/>
      <c r="GSO1035" s="55"/>
      <c r="GSP1035" s="55"/>
      <c r="GSQ1035" s="55"/>
      <c r="GSR1035" s="55"/>
      <c r="GSS1035" s="55"/>
      <c r="GST1035" s="55"/>
      <c r="GSU1035" s="55"/>
      <c r="GSV1035" s="55"/>
      <c r="GSW1035" s="55"/>
      <c r="GSX1035" s="55"/>
      <c r="GSY1035" s="55"/>
      <c r="GSZ1035" s="55"/>
      <c r="GTA1035" s="55"/>
      <c r="GTB1035" s="55"/>
      <c r="GTC1035" s="55"/>
      <c r="GTD1035" s="55"/>
      <c r="GTE1035" s="55"/>
      <c r="GTF1035" s="55"/>
      <c r="GTG1035" s="55"/>
      <c r="GTH1035" s="55"/>
      <c r="GTI1035" s="55"/>
      <c r="GTJ1035" s="55"/>
      <c r="GTK1035" s="55"/>
      <c r="GTL1035" s="55"/>
      <c r="GTM1035" s="55"/>
      <c r="GTN1035" s="55"/>
      <c r="GTO1035" s="55"/>
      <c r="GTP1035" s="55"/>
      <c r="GTQ1035" s="55"/>
      <c r="GTR1035" s="55"/>
      <c r="GTS1035" s="55"/>
      <c r="GTT1035" s="55"/>
      <c r="GTU1035" s="55"/>
      <c r="GTV1035" s="55"/>
      <c r="GTW1035" s="55"/>
      <c r="GTX1035" s="55"/>
      <c r="GTY1035" s="55"/>
      <c r="GTZ1035" s="55"/>
      <c r="GUA1035" s="55"/>
      <c r="GUB1035" s="55"/>
      <c r="GUC1035" s="55"/>
      <c r="GUD1035" s="55"/>
      <c r="GUE1035" s="55"/>
      <c r="GUF1035" s="55"/>
      <c r="GUG1035" s="55"/>
      <c r="GUH1035" s="55"/>
      <c r="GUI1035" s="55"/>
      <c r="GUJ1035" s="55"/>
      <c r="GUK1035" s="55"/>
      <c r="GUL1035" s="55"/>
      <c r="GUM1035" s="55"/>
      <c r="GUN1035" s="55"/>
      <c r="GUO1035" s="55"/>
      <c r="GUP1035" s="55"/>
      <c r="GUQ1035" s="55"/>
      <c r="GUR1035" s="55"/>
      <c r="GUS1035" s="55"/>
      <c r="GUT1035" s="55"/>
      <c r="GUU1035" s="55"/>
      <c r="GUV1035" s="55"/>
      <c r="GUW1035" s="55"/>
      <c r="GUX1035" s="55"/>
      <c r="GUY1035" s="55"/>
      <c r="GUZ1035" s="55"/>
      <c r="GVA1035" s="55"/>
      <c r="GVB1035" s="55"/>
      <c r="GVC1035" s="55"/>
      <c r="GVD1035" s="55"/>
      <c r="GVE1035" s="55"/>
      <c r="GVF1035" s="55"/>
      <c r="GVG1035" s="55"/>
      <c r="GVH1035" s="55"/>
      <c r="GVI1035" s="55"/>
      <c r="GVJ1035" s="55"/>
      <c r="GVK1035" s="55"/>
      <c r="GVL1035" s="55"/>
      <c r="GVM1035" s="55"/>
      <c r="GVN1035" s="55"/>
      <c r="GVO1035" s="55"/>
      <c r="GVP1035" s="55"/>
      <c r="GVQ1035" s="55"/>
      <c r="GVR1035" s="55"/>
      <c r="GVS1035" s="55"/>
      <c r="GVT1035" s="55"/>
      <c r="GVU1035" s="55"/>
      <c r="GVV1035" s="55"/>
      <c r="GVW1035" s="55"/>
      <c r="GVX1035" s="55"/>
      <c r="GVY1035" s="55"/>
      <c r="GVZ1035" s="55"/>
      <c r="GWA1035" s="55"/>
      <c r="GWB1035" s="55"/>
      <c r="GWC1035" s="55"/>
      <c r="GWD1035" s="55"/>
      <c r="GWE1035" s="55"/>
      <c r="GWF1035" s="55"/>
      <c r="GWG1035" s="55"/>
      <c r="GWH1035" s="55"/>
      <c r="GWI1035" s="55"/>
      <c r="GWJ1035" s="55"/>
      <c r="GWK1035" s="55"/>
      <c r="GWL1035" s="55"/>
      <c r="GWM1035" s="55"/>
      <c r="GWN1035" s="55"/>
      <c r="GWO1035" s="55"/>
      <c r="GWP1035" s="55"/>
      <c r="GWQ1035" s="55"/>
      <c r="GWR1035" s="55"/>
      <c r="GWS1035" s="55"/>
      <c r="GWT1035" s="55"/>
      <c r="GWU1035" s="55"/>
      <c r="GWV1035" s="55"/>
      <c r="GWW1035" s="55"/>
      <c r="GWX1035" s="55"/>
      <c r="GWY1035" s="55"/>
      <c r="GWZ1035" s="55"/>
      <c r="GXA1035" s="55"/>
      <c r="GXB1035" s="55"/>
      <c r="GXC1035" s="55"/>
      <c r="GXD1035" s="55"/>
      <c r="GXE1035" s="55"/>
      <c r="GXF1035" s="55"/>
      <c r="GXG1035" s="55"/>
      <c r="GXH1035" s="55"/>
      <c r="GXI1035" s="55"/>
      <c r="GXJ1035" s="55"/>
      <c r="GXK1035" s="55"/>
      <c r="GXL1035" s="55"/>
      <c r="GXM1035" s="55"/>
      <c r="GXN1035" s="55"/>
      <c r="GXO1035" s="55"/>
      <c r="GXP1035" s="55"/>
      <c r="GXQ1035" s="55"/>
      <c r="GXR1035" s="55"/>
      <c r="GXS1035" s="55"/>
      <c r="GXT1035" s="55"/>
      <c r="GXU1035" s="55"/>
      <c r="GXV1035" s="55"/>
      <c r="GXW1035" s="55"/>
      <c r="GXX1035" s="55"/>
      <c r="GXY1035" s="55"/>
      <c r="GXZ1035" s="55"/>
      <c r="GYA1035" s="55"/>
      <c r="GYB1035" s="55"/>
      <c r="GYC1035" s="55"/>
      <c r="GYD1035" s="55"/>
      <c r="GYE1035" s="55"/>
      <c r="GYF1035" s="55"/>
      <c r="GYG1035" s="55"/>
      <c r="GYH1035" s="55"/>
      <c r="GYI1035" s="55"/>
      <c r="GYJ1035" s="55"/>
      <c r="GYK1035" s="55"/>
      <c r="GYL1035" s="55"/>
      <c r="GYM1035" s="55"/>
      <c r="GYN1035" s="55"/>
      <c r="GYO1035" s="55"/>
      <c r="GYP1035" s="55"/>
      <c r="GYQ1035" s="55"/>
      <c r="GYR1035" s="55"/>
      <c r="GYS1035" s="55"/>
      <c r="GYT1035" s="55"/>
      <c r="GYU1035" s="55"/>
      <c r="GYV1035" s="55"/>
      <c r="GYW1035" s="55"/>
      <c r="GYX1035" s="55"/>
      <c r="GYY1035" s="55"/>
      <c r="GYZ1035" s="55"/>
      <c r="GZA1035" s="55"/>
      <c r="GZB1035" s="55"/>
      <c r="GZC1035" s="55"/>
      <c r="GZD1035" s="55"/>
      <c r="GZE1035" s="55"/>
      <c r="GZF1035" s="55"/>
      <c r="GZG1035" s="55"/>
      <c r="GZH1035" s="55"/>
      <c r="GZI1035" s="55"/>
      <c r="GZJ1035" s="55"/>
      <c r="GZK1035" s="55"/>
      <c r="GZL1035" s="55"/>
      <c r="GZM1035" s="55"/>
      <c r="GZN1035" s="55"/>
      <c r="GZO1035" s="55"/>
      <c r="GZP1035" s="55"/>
      <c r="GZQ1035" s="55"/>
      <c r="GZR1035" s="55"/>
      <c r="GZS1035" s="55"/>
      <c r="GZT1035" s="55"/>
      <c r="GZU1035" s="55"/>
      <c r="GZV1035" s="55"/>
      <c r="GZW1035" s="55"/>
      <c r="GZX1035" s="55"/>
      <c r="GZY1035" s="55"/>
      <c r="GZZ1035" s="55"/>
      <c r="HAA1035" s="55"/>
      <c r="HAB1035" s="55"/>
      <c r="HAC1035" s="55"/>
      <c r="HAD1035" s="55"/>
      <c r="HAE1035" s="55"/>
      <c r="HAF1035" s="55"/>
      <c r="HAG1035" s="55"/>
      <c r="HAH1035" s="55"/>
      <c r="HAI1035" s="55"/>
      <c r="HAJ1035" s="55"/>
      <c r="HAK1035" s="55"/>
      <c r="HAL1035" s="55"/>
      <c r="HAM1035" s="55"/>
      <c r="HAN1035" s="55"/>
      <c r="HAO1035" s="55"/>
      <c r="HAP1035" s="55"/>
      <c r="HAQ1035" s="55"/>
      <c r="HAR1035" s="55"/>
      <c r="HAS1035" s="55"/>
      <c r="HAT1035" s="55"/>
      <c r="HAU1035" s="55"/>
      <c r="HAV1035" s="55"/>
      <c r="HAW1035" s="55"/>
      <c r="HAX1035" s="55"/>
      <c r="HAY1035" s="55"/>
      <c r="HAZ1035" s="55"/>
      <c r="HBA1035" s="55"/>
      <c r="HBB1035" s="55"/>
      <c r="HBC1035" s="55"/>
      <c r="HBD1035" s="55"/>
      <c r="HBE1035" s="55"/>
      <c r="HBF1035" s="55"/>
      <c r="HBG1035" s="55"/>
      <c r="HBH1035" s="55"/>
      <c r="HBI1035" s="55"/>
      <c r="HBJ1035" s="55"/>
      <c r="HBK1035" s="55"/>
      <c r="HBL1035" s="55"/>
      <c r="HBM1035" s="55"/>
      <c r="HBN1035" s="55"/>
      <c r="HBO1035" s="55"/>
      <c r="HBP1035" s="55"/>
      <c r="HBQ1035" s="55"/>
      <c r="HBR1035" s="55"/>
      <c r="HBS1035" s="55"/>
      <c r="HBT1035" s="55"/>
      <c r="HBU1035" s="55"/>
      <c r="HBV1035" s="55"/>
      <c r="HBW1035" s="55"/>
      <c r="HBX1035" s="55"/>
      <c r="HBY1035" s="55"/>
      <c r="HBZ1035" s="55"/>
      <c r="HCA1035" s="55"/>
      <c r="HCB1035" s="55"/>
      <c r="HCC1035" s="55"/>
      <c r="HCD1035" s="55"/>
      <c r="HCE1035" s="55"/>
      <c r="HCF1035" s="55"/>
      <c r="HCG1035" s="55"/>
      <c r="HCH1035" s="55"/>
      <c r="HCI1035" s="55"/>
      <c r="HCJ1035" s="55"/>
      <c r="HCK1035" s="55"/>
      <c r="HCL1035" s="55"/>
      <c r="HCM1035" s="55"/>
      <c r="HCN1035" s="55"/>
      <c r="HCO1035" s="55"/>
      <c r="HCP1035" s="55"/>
      <c r="HCQ1035" s="55"/>
      <c r="HCR1035" s="55"/>
      <c r="HCS1035" s="55"/>
      <c r="HCT1035" s="55"/>
      <c r="HCU1035" s="55"/>
      <c r="HCV1035" s="55"/>
      <c r="HCW1035" s="55"/>
      <c r="HCX1035" s="55"/>
      <c r="HCY1035" s="55"/>
      <c r="HCZ1035" s="55"/>
      <c r="HDA1035" s="55"/>
      <c r="HDB1035" s="55"/>
      <c r="HDC1035" s="55"/>
      <c r="HDD1035" s="55"/>
      <c r="HDE1035" s="55"/>
      <c r="HDF1035" s="55"/>
      <c r="HDG1035" s="55"/>
      <c r="HDH1035" s="55"/>
      <c r="HDI1035" s="55"/>
      <c r="HDJ1035" s="55"/>
      <c r="HDK1035" s="55"/>
      <c r="HDL1035" s="55"/>
      <c r="HDM1035" s="55"/>
      <c r="HDN1035" s="55"/>
      <c r="HDO1035" s="55"/>
      <c r="HDP1035" s="55"/>
      <c r="HDQ1035" s="55"/>
      <c r="HDR1035" s="55"/>
      <c r="HDS1035" s="55"/>
      <c r="HDT1035" s="55"/>
      <c r="HDU1035" s="55"/>
      <c r="HDV1035" s="55"/>
      <c r="HDW1035" s="55"/>
      <c r="HDX1035" s="55"/>
      <c r="HDY1035" s="55"/>
      <c r="HDZ1035" s="55"/>
      <c r="HEA1035" s="55"/>
      <c r="HEB1035" s="55"/>
      <c r="HEC1035" s="55"/>
      <c r="HED1035" s="55"/>
      <c r="HEE1035" s="55"/>
      <c r="HEF1035" s="55"/>
      <c r="HEG1035" s="55"/>
      <c r="HEH1035" s="55"/>
      <c r="HEI1035" s="55"/>
      <c r="HEJ1035" s="55"/>
      <c r="HEK1035" s="55"/>
      <c r="HEL1035" s="55"/>
      <c r="HEM1035" s="55"/>
      <c r="HEN1035" s="55"/>
      <c r="HEO1035" s="55"/>
      <c r="HEP1035" s="55"/>
      <c r="HEQ1035" s="55"/>
      <c r="HER1035" s="55"/>
      <c r="HES1035" s="55"/>
      <c r="HET1035" s="55"/>
      <c r="HEU1035" s="55"/>
      <c r="HEV1035" s="55"/>
      <c r="HEW1035" s="55"/>
      <c r="HEX1035" s="55"/>
      <c r="HEY1035" s="55"/>
      <c r="HEZ1035" s="55"/>
      <c r="HFA1035" s="55"/>
      <c r="HFB1035" s="55"/>
      <c r="HFC1035" s="55"/>
      <c r="HFD1035" s="55"/>
      <c r="HFE1035" s="55"/>
      <c r="HFF1035" s="55"/>
      <c r="HFG1035" s="55"/>
      <c r="HFH1035" s="55"/>
      <c r="HFI1035" s="55"/>
      <c r="HFJ1035" s="55"/>
      <c r="HFK1035" s="55"/>
      <c r="HFL1035" s="55"/>
      <c r="HFM1035" s="55"/>
      <c r="HFN1035" s="55"/>
      <c r="HFO1035" s="55"/>
      <c r="HFP1035" s="55"/>
      <c r="HFQ1035" s="55"/>
      <c r="HFR1035" s="55"/>
      <c r="HFS1035" s="55"/>
      <c r="HFT1035" s="55"/>
      <c r="HFU1035" s="55"/>
      <c r="HFV1035" s="55"/>
      <c r="HFW1035" s="55"/>
      <c r="HFX1035" s="55"/>
      <c r="HFY1035" s="55"/>
      <c r="HFZ1035" s="55"/>
      <c r="HGA1035" s="55"/>
      <c r="HGB1035" s="55"/>
      <c r="HGC1035" s="55"/>
      <c r="HGD1035" s="55"/>
      <c r="HGE1035" s="55"/>
      <c r="HGF1035" s="55"/>
      <c r="HGG1035" s="55"/>
      <c r="HGH1035" s="55"/>
      <c r="HGI1035" s="55"/>
      <c r="HGJ1035" s="55"/>
      <c r="HGK1035" s="55"/>
      <c r="HGL1035" s="55"/>
      <c r="HGM1035" s="55"/>
      <c r="HGN1035" s="55"/>
      <c r="HGO1035" s="55"/>
      <c r="HGP1035" s="55"/>
      <c r="HGQ1035" s="55"/>
      <c r="HGR1035" s="55"/>
      <c r="HGS1035" s="55"/>
      <c r="HGT1035" s="55"/>
      <c r="HGU1035" s="55"/>
      <c r="HGV1035" s="55"/>
      <c r="HGW1035" s="55"/>
      <c r="HGX1035" s="55"/>
      <c r="HGY1035" s="55"/>
      <c r="HGZ1035" s="55"/>
      <c r="HHA1035" s="55"/>
      <c r="HHB1035" s="55"/>
      <c r="HHC1035" s="55"/>
      <c r="HHD1035" s="55"/>
      <c r="HHE1035" s="55"/>
      <c r="HHF1035" s="55"/>
      <c r="HHG1035" s="55"/>
      <c r="HHH1035" s="55"/>
      <c r="HHI1035" s="55"/>
      <c r="HHJ1035" s="55"/>
      <c r="HHK1035" s="55"/>
      <c r="HHL1035" s="55"/>
      <c r="HHM1035" s="55"/>
      <c r="HHN1035" s="55"/>
      <c r="HHO1035" s="55"/>
      <c r="HHP1035" s="55"/>
      <c r="HHQ1035" s="55"/>
      <c r="HHR1035" s="55"/>
      <c r="HHS1035" s="55"/>
      <c r="HHT1035" s="55"/>
      <c r="HHU1035" s="55"/>
      <c r="HHV1035" s="55"/>
      <c r="HHW1035" s="55"/>
      <c r="HHX1035" s="55"/>
      <c r="HHY1035" s="55"/>
      <c r="HHZ1035" s="55"/>
      <c r="HIA1035" s="55"/>
      <c r="HIB1035" s="55"/>
      <c r="HIC1035" s="55"/>
      <c r="HID1035" s="55"/>
      <c r="HIE1035" s="55"/>
      <c r="HIF1035" s="55"/>
      <c r="HIG1035" s="55"/>
      <c r="HIH1035" s="55"/>
      <c r="HII1035" s="55"/>
      <c r="HIJ1035" s="55"/>
      <c r="HIK1035" s="55"/>
      <c r="HIL1035" s="55"/>
      <c r="HIM1035" s="55"/>
      <c r="HIN1035" s="55"/>
      <c r="HIO1035" s="55"/>
      <c r="HIP1035" s="55"/>
      <c r="HIQ1035" s="55"/>
      <c r="HIR1035" s="55"/>
      <c r="HIS1035" s="55"/>
      <c r="HIT1035" s="55"/>
      <c r="HIU1035" s="55"/>
      <c r="HIV1035" s="55"/>
      <c r="HIW1035" s="55"/>
      <c r="HIX1035" s="55"/>
      <c r="HIY1035" s="55"/>
      <c r="HIZ1035" s="55"/>
      <c r="HJA1035" s="55"/>
      <c r="HJB1035" s="55"/>
      <c r="HJC1035" s="55"/>
      <c r="HJD1035" s="55"/>
      <c r="HJE1035" s="55"/>
      <c r="HJF1035" s="55"/>
      <c r="HJG1035" s="55"/>
      <c r="HJH1035" s="55"/>
      <c r="HJI1035" s="55"/>
      <c r="HJJ1035" s="55"/>
      <c r="HJK1035" s="55"/>
      <c r="HJL1035" s="55"/>
      <c r="HJM1035" s="55"/>
      <c r="HJN1035" s="55"/>
      <c r="HJO1035" s="55"/>
      <c r="HJP1035" s="55"/>
      <c r="HJQ1035" s="55"/>
      <c r="HJR1035" s="55"/>
      <c r="HJS1035" s="55"/>
      <c r="HJT1035" s="55"/>
      <c r="HJU1035" s="55"/>
      <c r="HJV1035" s="55"/>
      <c r="HJW1035" s="55"/>
      <c r="HJX1035" s="55"/>
      <c r="HJY1035" s="55"/>
      <c r="HJZ1035" s="55"/>
      <c r="HKA1035" s="55"/>
      <c r="HKB1035" s="55"/>
      <c r="HKC1035" s="55"/>
      <c r="HKD1035" s="55"/>
      <c r="HKE1035" s="55"/>
      <c r="HKF1035" s="55"/>
      <c r="HKG1035" s="55"/>
      <c r="HKH1035" s="55"/>
      <c r="HKI1035" s="55"/>
      <c r="HKJ1035" s="55"/>
      <c r="HKK1035" s="55"/>
      <c r="HKL1035" s="55"/>
      <c r="HKM1035" s="55"/>
      <c r="HKN1035" s="55"/>
      <c r="HKO1035" s="55"/>
      <c r="HKP1035" s="55"/>
      <c r="HKQ1035" s="55"/>
      <c r="HKR1035" s="55"/>
      <c r="HKS1035" s="55"/>
      <c r="HKT1035" s="55"/>
      <c r="HKU1035" s="55"/>
      <c r="HKV1035" s="55"/>
      <c r="HKW1035" s="55"/>
      <c r="HKX1035" s="55"/>
      <c r="HKY1035" s="55"/>
      <c r="HKZ1035" s="55"/>
      <c r="HLA1035" s="55"/>
      <c r="HLB1035" s="55"/>
      <c r="HLC1035" s="55"/>
      <c r="HLD1035" s="55"/>
      <c r="HLE1035" s="55"/>
      <c r="HLF1035" s="55"/>
      <c r="HLG1035" s="55"/>
      <c r="HLH1035" s="55"/>
      <c r="HLI1035" s="55"/>
      <c r="HLJ1035" s="55"/>
      <c r="HLK1035" s="55"/>
      <c r="HLL1035" s="55"/>
      <c r="HLM1035" s="55"/>
      <c r="HLN1035" s="55"/>
      <c r="HLO1035" s="55"/>
      <c r="HLP1035" s="55"/>
      <c r="HLQ1035" s="55"/>
      <c r="HLR1035" s="55"/>
      <c r="HLS1035" s="55"/>
      <c r="HLT1035" s="55"/>
      <c r="HLU1035" s="55"/>
      <c r="HLV1035" s="55"/>
      <c r="HLW1035" s="55"/>
      <c r="HLX1035" s="55"/>
      <c r="HLY1035" s="55"/>
      <c r="HLZ1035" s="55"/>
      <c r="HMA1035" s="55"/>
      <c r="HMB1035" s="55"/>
      <c r="HMC1035" s="55"/>
      <c r="HMD1035" s="55"/>
      <c r="HME1035" s="55"/>
      <c r="HMF1035" s="55"/>
      <c r="HMG1035" s="55"/>
      <c r="HMH1035" s="55"/>
      <c r="HMI1035" s="55"/>
      <c r="HMJ1035" s="55"/>
      <c r="HMK1035" s="55"/>
      <c r="HML1035" s="55"/>
      <c r="HMM1035" s="55"/>
      <c r="HMN1035" s="55"/>
      <c r="HMO1035" s="55"/>
      <c r="HMP1035" s="55"/>
      <c r="HMQ1035" s="55"/>
      <c r="HMR1035" s="55"/>
      <c r="HMS1035" s="55"/>
      <c r="HMT1035" s="55"/>
      <c r="HMU1035" s="55"/>
      <c r="HMV1035" s="55"/>
      <c r="HMW1035" s="55"/>
      <c r="HMX1035" s="55"/>
      <c r="HMY1035" s="55"/>
      <c r="HMZ1035" s="55"/>
      <c r="HNA1035" s="55"/>
      <c r="HNB1035" s="55"/>
      <c r="HNC1035" s="55"/>
      <c r="HND1035" s="55"/>
      <c r="HNE1035" s="55"/>
      <c r="HNF1035" s="55"/>
      <c r="HNG1035" s="55"/>
      <c r="HNH1035" s="55"/>
      <c r="HNI1035" s="55"/>
      <c r="HNJ1035" s="55"/>
      <c r="HNK1035" s="55"/>
      <c r="HNL1035" s="55"/>
      <c r="HNM1035" s="55"/>
      <c r="HNN1035" s="55"/>
      <c r="HNO1035" s="55"/>
      <c r="HNP1035" s="55"/>
      <c r="HNQ1035" s="55"/>
      <c r="HNR1035" s="55"/>
      <c r="HNS1035" s="55"/>
      <c r="HNT1035" s="55"/>
      <c r="HNU1035" s="55"/>
      <c r="HNV1035" s="55"/>
      <c r="HNW1035" s="55"/>
      <c r="HNX1035" s="55"/>
      <c r="HNY1035" s="55"/>
      <c r="HNZ1035" s="55"/>
      <c r="HOA1035" s="55"/>
      <c r="HOB1035" s="55"/>
      <c r="HOC1035" s="55"/>
      <c r="HOD1035" s="55"/>
      <c r="HOE1035" s="55"/>
      <c r="HOF1035" s="55"/>
      <c r="HOG1035" s="55"/>
      <c r="HOH1035" s="55"/>
      <c r="HOI1035" s="55"/>
      <c r="HOJ1035" s="55"/>
      <c r="HOK1035" s="55"/>
      <c r="HOL1035" s="55"/>
      <c r="HOM1035" s="55"/>
      <c r="HON1035" s="55"/>
      <c r="HOO1035" s="55"/>
      <c r="HOP1035" s="55"/>
      <c r="HOQ1035" s="55"/>
      <c r="HOR1035" s="55"/>
      <c r="HOS1035" s="55"/>
      <c r="HOT1035" s="55"/>
      <c r="HOU1035" s="55"/>
      <c r="HOV1035" s="55"/>
      <c r="HOW1035" s="55"/>
      <c r="HOX1035" s="55"/>
      <c r="HOY1035" s="55"/>
      <c r="HOZ1035" s="55"/>
      <c r="HPA1035" s="55"/>
      <c r="HPB1035" s="55"/>
      <c r="HPC1035" s="55"/>
      <c r="HPD1035" s="55"/>
      <c r="HPE1035" s="55"/>
      <c r="HPF1035" s="55"/>
      <c r="HPG1035" s="55"/>
      <c r="HPH1035" s="55"/>
      <c r="HPI1035" s="55"/>
      <c r="HPJ1035" s="55"/>
      <c r="HPK1035" s="55"/>
      <c r="HPL1035" s="55"/>
      <c r="HPM1035" s="55"/>
      <c r="HPN1035" s="55"/>
      <c r="HPO1035" s="55"/>
      <c r="HPP1035" s="55"/>
      <c r="HPQ1035" s="55"/>
      <c r="HPR1035" s="55"/>
      <c r="HPS1035" s="55"/>
      <c r="HPT1035" s="55"/>
      <c r="HPU1035" s="55"/>
      <c r="HPV1035" s="55"/>
      <c r="HPW1035" s="55"/>
      <c r="HPX1035" s="55"/>
      <c r="HPY1035" s="55"/>
      <c r="HPZ1035" s="55"/>
      <c r="HQA1035" s="55"/>
      <c r="HQB1035" s="55"/>
      <c r="HQC1035" s="55"/>
      <c r="HQD1035" s="55"/>
      <c r="HQE1035" s="55"/>
      <c r="HQF1035" s="55"/>
      <c r="HQG1035" s="55"/>
      <c r="HQH1035" s="55"/>
      <c r="HQI1035" s="55"/>
      <c r="HQJ1035" s="55"/>
      <c r="HQK1035" s="55"/>
      <c r="HQL1035" s="55"/>
      <c r="HQM1035" s="55"/>
      <c r="HQN1035" s="55"/>
      <c r="HQO1035" s="55"/>
      <c r="HQP1035" s="55"/>
      <c r="HQQ1035" s="55"/>
      <c r="HQR1035" s="55"/>
      <c r="HQS1035" s="55"/>
      <c r="HQT1035" s="55"/>
      <c r="HQU1035" s="55"/>
      <c r="HQV1035" s="55"/>
      <c r="HQW1035" s="55"/>
      <c r="HQX1035" s="55"/>
      <c r="HQY1035" s="55"/>
      <c r="HQZ1035" s="55"/>
      <c r="HRA1035" s="55"/>
      <c r="HRB1035" s="55"/>
      <c r="HRC1035" s="55"/>
      <c r="HRD1035" s="55"/>
      <c r="HRE1035" s="55"/>
      <c r="HRF1035" s="55"/>
      <c r="HRG1035" s="55"/>
      <c r="HRH1035" s="55"/>
      <c r="HRI1035" s="55"/>
      <c r="HRJ1035" s="55"/>
      <c r="HRK1035" s="55"/>
      <c r="HRL1035" s="55"/>
      <c r="HRM1035" s="55"/>
      <c r="HRN1035" s="55"/>
      <c r="HRO1035" s="55"/>
      <c r="HRP1035" s="55"/>
      <c r="HRQ1035" s="55"/>
      <c r="HRR1035" s="55"/>
      <c r="HRS1035" s="55"/>
      <c r="HRT1035" s="55"/>
      <c r="HRU1035" s="55"/>
      <c r="HRV1035" s="55"/>
      <c r="HRW1035" s="55"/>
      <c r="HRX1035" s="55"/>
      <c r="HRY1035" s="55"/>
      <c r="HRZ1035" s="55"/>
      <c r="HSA1035" s="55"/>
      <c r="HSB1035" s="55"/>
      <c r="HSC1035" s="55"/>
      <c r="HSD1035" s="55"/>
      <c r="HSE1035" s="55"/>
      <c r="HSF1035" s="55"/>
      <c r="HSG1035" s="55"/>
      <c r="HSH1035" s="55"/>
      <c r="HSI1035" s="55"/>
      <c r="HSJ1035" s="55"/>
      <c r="HSK1035" s="55"/>
      <c r="HSL1035" s="55"/>
      <c r="HSM1035" s="55"/>
      <c r="HSN1035" s="55"/>
      <c r="HSO1035" s="55"/>
      <c r="HSP1035" s="55"/>
      <c r="HSQ1035" s="55"/>
      <c r="HSR1035" s="55"/>
      <c r="HSS1035" s="55"/>
      <c r="HST1035" s="55"/>
      <c r="HSU1035" s="55"/>
      <c r="HSV1035" s="55"/>
      <c r="HSW1035" s="55"/>
      <c r="HSX1035" s="55"/>
      <c r="HSY1035" s="55"/>
      <c r="HSZ1035" s="55"/>
      <c r="HTA1035" s="55"/>
      <c r="HTB1035" s="55"/>
      <c r="HTC1035" s="55"/>
      <c r="HTD1035" s="55"/>
      <c r="HTE1035" s="55"/>
      <c r="HTF1035" s="55"/>
      <c r="HTG1035" s="55"/>
      <c r="HTH1035" s="55"/>
      <c r="HTI1035" s="55"/>
      <c r="HTJ1035" s="55"/>
      <c r="HTK1035" s="55"/>
      <c r="HTL1035" s="55"/>
      <c r="HTM1035" s="55"/>
      <c r="HTN1035" s="55"/>
      <c r="HTO1035" s="55"/>
      <c r="HTP1035" s="55"/>
      <c r="HTQ1035" s="55"/>
      <c r="HTR1035" s="55"/>
      <c r="HTS1035" s="55"/>
      <c r="HTT1035" s="55"/>
      <c r="HTU1035" s="55"/>
      <c r="HTV1035" s="55"/>
      <c r="HTW1035" s="55"/>
      <c r="HTX1035" s="55"/>
      <c r="HTY1035" s="55"/>
      <c r="HTZ1035" s="55"/>
      <c r="HUA1035" s="55"/>
      <c r="HUB1035" s="55"/>
      <c r="HUC1035" s="55"/>
      <c r="HUD1035" s="55"/>
      <c r="HUE1035" s="55"/>
      <c r="HUF1035" s="55"/>
      <c r="HUG1035" s="55"/>
      <c r="HUH1035" s="55"/>
      <c r="HUI1035" s="55"/>
      <c r="HUJ1035" s="55"/>
      <c r="HUK1035" s="55"/>
      <c r="HUL1035" s="55"/>
      <c r="HUM1035" s="55"/>
      <c r="HUN1035" s="55"/>
      <c r="HUO1035" s="55"/>
      <c r="HUP1035" s="55"/>
      <c r="HUQ1035" s="55"/>
      <c r="HUR1035" s="55"/>
      <c r="HUS1035" s="55"/>
      <c r="HUT1035" s="55"/>
      <c r="HUU1035" s="55"/>
      <c r="HUV1035" s="55"/>
      <c r="HUW1035" s="55"/>
      <c r="HUX1035" s="55"/>
      <c r="HUY1035" s="55"/>
      <c r="HUZ1035" s="55"/>
      <c r="HVA1035" s="55"/>
      <c r="HVB1035" s="55"/>
      <c r="HVC1035" s="55"/>
      <c r="HVD1035" s="55"/>
      <c r="HVE1035" s="55"/>
      <c r="HVF1035" s="55"/>
      <c r="HVG1035" s="55"/>
      <c r="HVH1035" s="55"/>
      <c r="HVI1035" s="55"/>
      <c r="HVJ1035" s="55"/>
      <c r="HVK1035" s="55"/>
      <c r="HVL1035" s="55"/>
      <c r="HVM1035" s="55"/>
      <c r="HVN1035" s="55"/>
      <c r="HVO1035" s="55"/>
      <c r="HVP1035" s="55"/>
      <c r="HVQ1035" s="55"/>
      <c r="HVR1035" s="55"/>
      <c r="HVS1035" s="55"/>
      <c r="HVT1035" s="55"/>
      <c r="HVU1035" s="55"/>
      <c r="HVV1035" s="55"/>
      <c r="HVW1035" s="55"/>
      <c r="HVX1035" s="55"/>
      <c r="HVY1035" s="55"/>
      <c r="HVZ1035" s="55"/>
      <c r="HWA1035" s="55"/>
      <c r="HWB1035" s="55"/>
      <c r="HWC1035" s="55"/>
      <c r="HWD1035" s="55"/>
      <c r="HWE1035" s="55"/>
      <c r="HWF1035" s="55"/>
      <c r="HWG1035" s="55"/>
      <c r="HWH1035" s="55"/>
      <c r="HWI1035" s="55"/>
      <c r="HWJ1035" s="55"/>
      <c r="HWK1035" s="55"/>
      <c r="HWL1035" s="55"/>
      <c r="HWM1035" s="55"/>
      <c r="HWN1035" s="55"/>
      <c r="HWO1035" s="55"/>
      <c r="HWP1035" s="55"/>
      <c r="HWQ1035" s="55"/>
      <c r="HWR1035" s="55"/>
      <c r="HWS1035" s="55"/>
      <c r="HWT1035" s="55"/>
      <c r="HWU1035" s="55"/>
      <c r="HWV1035" s="55"/>
      <c r="HWW1035" s="55"/>
      <c r="HWX1035" s="55"/>
      <c r="HWY1035" s="55"/>
      <c r="HWZ1035" s="55"/>
      <c r="HXA1035" s="55"/>
      <c r="HXB1035" s="55"/>
      <c r="HXC1035" s="55"/>
      <c r="HXD1035" s="55"/>
      <c r="HXE1035" s="55"/>
      <c r="HXF1035" s="55"/>
      <c r="HXG1035" s="55"/>
      <c r="HXH1035" s="55"/>
      <c r="HXI1035" s="55"/>
      <c r="HXJ1035" s="55"/>
      <c r="HXK1035" s="55"/>
      <c r="HXL1035" s="55"/>
      <c r="HXM1035" s="55"/>
      <c r="HXN1035" s="55"/>
      <c r="HXO1035" s="55"/>
      <c r="HXP1035" s="55"/>
      <c r="HXQ1035" s="55"/>
      <c r="HXR1035" s="55"/>
      <c r="HXS1035" s="55"/>
      <c r="HXT1035" s="55"/>
      <c r="HXU1035" s="55"/>
      <c r="HXV1035" s="55"/>
      <c r="HXW1035" s="55"/>
      <c r="HXX1035" s="55"/>
      <c r="HXY1035" s="55"/>
      <c r="HXZ1035" s="55"/>
      <c r="HYA1035" s="55"/>
      <c r="HYB1035" s="55"/>
      <c r="HYC1035" s="55"/>
      <c r="HYD1035" s="55"/>
      <c r="HYE1035" s="55"/>
      <c r="HYF1035" s="55"/>
      <c r="HYG1035" s="55"/>
      <c r="HYH1035" s="55"/>
      <c r="HYI1035" s="55"/>
      <c r="HYJ1035" s="55"/>
      <c r="HYK1035" s="55"/>
      <c r="HYL1035" s="55"/>
      <c r="HYM1035" s="55"/>
      <c r="HYN1035" s="55"/>
      <c r="HYO1035" s="55"/>
      <c r="HYP1035" s="55"/>
      <c r="HYQ1035" s="55"/>
      <c r="HYR1035" s="55"/>
      <c r="HYS1035" s="55"/>
      <c r="HYT1035" s="55"/>
      <c r="HYU1035" s="55"/>
      <c r="HYV1035" s="55"/>
      <c r="HYW1035" s="55"/>
      <c r="HYX1035" s="55"/>
      <c r="HYY1035" s="55"/>
      <c r="HYZ1035" s="55"/>
      <c r="HZA1035" s="55"/>
      <c r="HZB1035" s="55"/>
      <c r="HZC1035" s="55"/>
      <c r="HZD1035" s="55"/>
      <c r="HZE1035" s="55"/>
      <c r="HZF1035" s="55"/>
      <c r="HZG1035" s="55"/>
      <c r="HZH1035" s="55"/>
      <c r="HZI1035" s="55"/>
      <c r="HZJ1035" s="55"/>
      <c r="HZK1035" s="55"/>
      <c r="HZL1035" s="55"/>
      <c r="HZM1035" s="55"/>
      <c r="HZN1035" s="55"/>
      <c r="HZO1035" s="55"/>
      <c r="HZP1035" s="55"/>
      <c r="HZQ1035" s="55"/>
      <c r="HZR1035" s="55"/>
      <c r="HZS1035" s="55"/>
      <c r="HZT1035" s="55"/>
      <c r="HZU1035" s="55"/>
      <c r="HZV1035" s="55"/>
      <c r="HZW1035" s="55"/>
      <c r="HZX1035" s="55"/>
      <c r="HZY1035" s="55"/>
      <c r="HZZ1035" s="55"/>
      <c r="IAA1035" s="55"/>
      <c r="IAB1035" s="55"/>
      <c r="IAC1035" s="55"/>
      <c r="IAD1035" s="55"/>
      <c r="IAE1035" s="55"/>
      <c r="IAF1035" s="55"/>
      <c r="IAG1035" s="55"/>
      <c r="IAH1035" s="55"/>
      <c r="IAI1035" s="55"/>
      <c r="IAJ1035" s="55"/>
      <c r="IAK1035" s="55"/>
      <c r="IAL1035" s="55"/>
      <c r="IAM1035" s="55"/>
      <c r="IAN1035" s="55"/>
      <c r="IAO1035" s="55"/>
      <c r="IAP1035" s="55"/>
      <c r="IAQ1035" s="55"/>
      <c r="IAR1035" s="55"/>
      <c r="IAS1035" s="55"/>
      <c r="IAT1035" s="55"/>
      <c r="IAU1035" s="55"/>
      <c r="IAV1035" s="55"/>
      <c r="IAW1035" s="55"/>
      <c r="IAX1035" s="55"/>
      <c r="IAY1035" s="55"/>
      <c r="IAZ1035" s="55"/>
      <c r="IBA1035" s="55"/>
      <c r="IBB1035" s="55"/>
      <c r="IBC1035" s="55"/>
      <c r="IBD1035" s="55"/>
      <c r="IBE1035" s="55"/>
      <c r="IBF1035" s="55"/>
      <c r="IBG1035" s="55"/>
      <c r="IBH1035" s="55"/>
      <c r="IBI1035" s="55"/>
      <c r="IBJ1035" s="55"/>
      <c r="IBK1035" s="55"/>
      <c r="IBL1035" s="55"/>
      <c r="IBM1035" s="55"/>
      <c r="IBN1035" s="55"/>
      <c r="IBO1035" s="55"/>
      <c r="IBP1035" s="55"/>
      <c r="IBQ1035" s="55"/>
      <c r="IBR1035" s="55"/>
      <c r="IBS1035" s="55"/>
      <c r="IBT1035" s="55"/>
      <c r="IBU1035" s="55"/>
      <c r="IBV1035" s="55"/>
      <c r="IBW1035" s="55"/>
      <c r="IBX1035" s="55"/>
      <c r="IBY1035" s="55"/>
      <c r="IBZ1035" s="55"/>
      <c r="ICA1035" s="55"/>
      <c r="ICB1035" s="55"/>
      <c r="ICC1035" s="55"/>
      <c r="ICD1035" s="55"/>
      <c r="ICE1035" s="55"/>
      <c r="ICF1035" s="55"/>
      <c r="ICG1035" s="55"/>
      <c r="ICH1035" s="55"/>
      <c r="ICI1035" s="55"/>
      <c r="ICJ1035" s="55"/>
      <c r="ICK1035" s="55"/>
      <c r="ICL1035" s="55"/>
      <c r="ICM1035" s="55"/>
      <c r="ICN1035" s="55"/>
      <c r="ICO1035" s="55"/>
      <c r="ICP1035" s="55"/>
      <c r="ICQ1035" s="55"/>
      <c r="ICR1035" s="55"/>
      <c r="ICS1035" s="55"/>
      <c r="ICT1035" s="55"/>
      <c r="ICU1035" s="55"/>
      <c r="ICV1035" s="55"/>
      <c r="ICW1035" s="55"/>
      <c r="ICX1035" s="55"/>
      <c r="ICY1035" s="55"/>
      <c r="ICZ1035" s="55"/>
      <c r="IDA1035" s="55"/>
      <c r="IDB1035" s="55"/>
      <c r="IDC1035" s="55"/>
      <c r="IDD1035" s="55"/>
      <c r="IDE1035" s="55"/>
      <c r="IDF1035" s="55"/>
      <c r="IDG1035" s="55"/>
      <c r="IDH1035" s="55"/>
      <c r="IDI1035" s="55"/>
      <c r="IDJ1035" s="55"/>
      <c r="IDK1035" s="55"/>
      <c r="IDL1035" s="55"/>
      <c r="IDM1035" s="55"/>
      <c r="IDN1035" s="55"/>
      <c r="IDO1035" s="55"/>
      <c r="IDP1035" s="55"/>
      <c r="IDQ1035" s="55"/>
      <c r="IDR1035" s="55"/>
      <c r="IDS1035" s="55"/>
      <c r="IDT1035" s="55"/>
      <c r="IDU1035" s="55"/>
      <c r="IDV1035" s="55"/>
      <c r="IDW1035" s="55"/>
      <c r="IDX1035" s="55"/>
      <c r="IDY1035" s="55"/>
      <c r="IDZ1035" s="55"/>
      <c r="IEA1035" s="55"/>
      <c r="IEB1035" s="55"/>
      <c r="IEC1035" s="55"/>
      <c r="IED1035" s="55"/>
      <c r="IEE1035" s="55"/>
      <c r="IEF1035" s="55"/>
      <c r="IEG1035" s="55"/>
      <c r="IEH1035" s="55"/>
      <c r="IEI1035" s="55"/>
      <c r="IEJ1035" s="55"/>
      <c r="IEK1035" s="55"/>
      <c r="IEL1035" s="55"/>
      <c r="IEM1035" s="55"/>
      <c r="IEN1035" s="55"/>
      <c r="IEO1035" s="55"/>
      <c r="IEP1035" s="55"/>
      <c r="IEQ1035" s="55"/>
      <c r="IER1035" s="55"/>
      <c r="IES1035" s="55"/>
      <c r="IET1035" s="55"/>
      <c r="IEU1035" s="55"/>
      <c r="IEV1035" s="55"/>
      <c r="IEW1035" s="55"/>
      <c r="IEX1035" s="55"/>
      <c r="IEY1035" s="55"/>
      <c r="IEZ1035" s="55"/>
      <c r="IFA1035" s="55"/>
      <c r="IFB1035" s="55"/>
      <c r="IFC1035" s="55"/>
      <c r="IFD1035" s="55"/>
      <c r="IFE1035" s="55"/>
      <c r="IFF1035" s="55"/>
      <c r="IFG1035" s="55"/>
      <c r="IFH1035" s="55"/>
      <c r="IFI1035" s="55"/>
      <c r="IFJ1035" s="55"/>
      <c r="IFK1035" s="55"/>
      <c r="IFL1035" s="55"/>
      <c r="IFM1035" s="55"/>
      <c r="IFN1035" s="55"/>
      <c r="IFO1035" s="55"/>
      <c r="IFP1035" s="55"/>
      <c r="IFQ1035" s="55"/>
      <c r="IFR1035" s="55"/>
      <c r="IFS1035" s="55"/>
      <c r="IFT1035" s="55"/>
      <c r="IFU1035" s="55"/>
      <c r="IFV1035" s="55"/>
      <c r="IFW1035" s="55"/>
      <c r="IFX1035" s="55"/>
      <c r="IFY1035" s="55"/>
      <c r="IFZ1035" s="55"/>
      <c r="IGA1035" s="55"/>
      <c r="IGB1035" s="55"/>
      <c r="IGC1035" s="55"/>
      <c r="IGD1035" s="55"/>
      <c r="IGE1035" s="55"/>
      <c r="IGF1035" s="55"/>
      <c r="IGG1035" s="55"/>
      <c r="IGH1035" s="55"/>
      <c r="IGI1035" s="55"/>
      <c r="IGJ1035" s="55"/>
      <c r="IGK1035" s="55"/>
      <c r="IGL1035" s="55"/>
      <c r="IGM1035" s="55"/>
      <c r="IGN1035" s="55"/>
      <c r="IGO1035" s="55"/>
      <c r="IGP1035" s="55"/>
      <c r="IGQ1035" s="55"/>
      <c r="IGR1035" s="55"/>
      <c r="IGS1035" s="55"/>
      <c r="IGT1035" s="55"/>
      <c r="IGU1035" s="55"/>
      <c r="IGV1035" s="55"/>
      <c r="IGW1035" s="55"/>
      <c r="IGX1035" s="55"/>
      <c r="IGY1035" s="55"/>
      <c r="IGZ1035" s="55"/>
      <c r="IHA1035" s="55"/>
      <c r="IHB1035" s="55"/>
      <c r="IHC1035" s="55"/>
      <c r="IHD1035" s="55"/>
      <c r="IHE1035" s="55"/>
      <c r="IHF1035" s="55"/>
      <c r="IHG1035" s="55"/>
      <c r="IHH1035" s="55"/>
      <c r="IHI1035" s="55"/>
      <c r="IHJ1035" s="55"/>
      <c r="IHK1035" s="55"/>
      <c r="IHL1035" s="55"/>
      <c r="IHM1035" s="55"/>
      <c r="IHN1035" s="55"/>
      <c r="IHO1035" s="55"/>
      <c r="IHP1035" s="55"/>
      <c r="IHQ1035" s="55"/>
      <c r="IHR1035" s="55"/>
      <c r="IHS1035" s="55"/>
      <c r="IHT1035" s="55"/>
      <c r="IHU1035" s="55"/>
      <c r="IHV1035" s="55"/>
      <c r="IHW1035" s="55"/>
      <c r="IHX1035" s="55"/>
      <c r="IHY1035" s="55"/>
      <c r="IHZ1035" s="55"/>
      <c r="IIA1035" s="55"/>
      <c r="IIB1035" s="55"/>
      <c r="IIC1035" s="55"/>
      <c r="IID1035" s="55"/>
      <c r="IIE1035" s="55"/>
      <c r="IIF1035" s="55"/>
      <c r="IIG1035" s="55"/>
      <c r="IIH1035" s="55"/>
      <c r="III1035" s="55"/>
      <c r="IIJ1035" s="55"/>
      <c r="IIK1035" s="55"/>
      <c r="IIL1035" s="55"/>
      <c r="IIM1035" s="55"/>
      <c r="IIN1035" s="55"/>
      <c r="IIO1035" s="55"/>
      <c r="IIP1035" s="55"/>
      <c r="IIQ1035" s="55"/>
      <c r="IIR1035" s="55"/>
      <c r="IIS1035" s="55"/>
      <c r="IIT1035" s="55"/>
      <c r="IIU1035" s="55"/>
      <c r="IIV1035" s="55"/>
      <c r="IIW1035" s="55"/>
      <c r="IIX1035" s="55"/>
      <c r="IIY1035" s="55"/>
      <c r="IIZ1035" s="55"/>
      <c r="IJA1035" s="55"/>
      <c r="IJB1035" s="55"/>
      <c r="IJC1035" s="55"/>
      <c r="IJD1035" s="55"/>
      <c r="IJE1035" s="55"/>
      <c r="IJF1035" s="55"/>
      <c r="IJG1035" s="55"/>
      <c r="IJH1035" s="55"/>
      <c r="IJI1035" s="55"/>
      <c r="IJJ1035" s="55"/>
      <c r="IJK1035" s="55"/>
      <c r="IJL1035" s="55"/>
      <c r="IJM1035" s="55"/>
      <c r="IJN1035" s="55"/>
      <c r="IJO1035" s="55"/>
      <c r="IJP1035" s="55"/>
      <c r="IJQ1035" s="55"/>
      <c r="IJR1035" s="55"/>
      <c r="IJS1035" s="55"/>
      <c r="IJT1035" s="55"/>
      <c r="IJU1035" s="55"/>
      <c r="IJV1035" s="55"/>
      <c r="IJW1035" s="55"/>
      <c r="IJX1035" s="55"/>
      <c r="IJY1035" s="55"/>
      <c r="IJZ1035" s="55"/>
      <c r="IKA1035" s="55"/>
      <c r="IKB1035" s="55"/>
      <c r="IKC1035" s="55"/>
      <c r="IKD1035" s="55"/>
      <c r="IKE1035" s="55"/>
      <c r="IKF1035" s="55"/>
      <c r="IKG1035" s="55"/>
      <c r="IKH1035" s="55"/>
      <c r="IKI1035" s="55"/>
      <c r="IKJ1035" s="55"/>
      <c r="IKK1035" s="55"/>
      <c r="IKL1035" s="55"/>
      <c r="IKM1035" s="55"/>
      <c r="IKN1035" s="55"/>
      <c r="IKO1035" s="55"/>
      <c r="IKP1035" s="55"/>
      <c r="IKQ1035" s="55"/>
      <c r="IKR1035" s="55"/>
      <c r="IKS1035" s="55"/>
      <c r="IKT1035" s="55"/>
      <c r="IKU1035" s="55"/>
      <c r="IKV1035" s="55"/>
      <c r="IKW1035" s="55"/>
      <c r="IKX1035" s="55"/>
      <c r="IKY1035" s="55"/>
      <c r="IKZ1035" s="55"/>
      <c r="ILA1035" s="55"/>
      <c r="ILB1035" s="55"/>
      <c r="ILC1035" s="55"/>
      <c r="ILD1035" s="55"/>
      <c r="ILE1035" s="55"/>
      <c r="ILF1035" s="55"/>
      <c r="ILG1035" s="55"/>
      <c r="ILH1035" s="55"/>
      <c r="ILI1035" s="55"/>
      <c r="ILJ1035" s="55"/>
      <c r="ILK1035" s="55"/>
      <c r="ILL1035" s="55"/>
      <c r="ILM1035" s="55"/>
      <c r="ILN1035" s="55"/>
      <c r="ILO1035" s="55"/>
      <c r="ILP1035" s="55"/>
      <c r="ILQ1035" s="55"/>
      <c r="ILR1035" s="55"/>
      <c r="ILS1035" s="55"/>
      <c r="ILT1035" s="55"/>
      <c r="ILU1035" s="55"/>
      <c r="ILV1035" s="55"/>
      <c r="ILW1035" s="55"/>
      <c r="ILX1035" s="55"/>
      <c r="ILY1035" s="55"/>
      <c r="ILZ1035" s="55"/>
      <c r="IMA1035" s="55"/>
      <c r="IMB1035" s="55"/>
      <c r="IMC1035" s="55"/>
      <c r="IMD1035" s="55"/>
      <c r="IME1035" s="55"/>
      <c r="IMF1035" s="55"/>
      <c r="IMG1035" s="55"/>
      <c r="IMH1035" s="55"/>
      <c r="IMI1035" s="55"/>
      <c r="IMJ1035" s="55"/>
      <c r="IMK1035" s="55"/>
      <c r="IML1035" s="55"/>
      <c r="IMM1035" s="55"/>
      <c r="IMN1035" s="55"/>
      <c r="IMO1035" s="55"/>
      <c r="IMP1035" s="55"/>
      <c r="IMQ1035" s="55"/>
      <c r="IMR1035" s="55"/>
      <c r="IMS1035" s="55"/>
      <c r="IMT1035" s="55"/>
      <c r="IMU1035" s="55"/>
      <c r="IMV1035" s="55"/>
      <c r="IMW1035" s="55"/>
      <c r="IMX1035" s="55"/>
      <c r="IMY1035" s="55"/>
      <c r="IMZ1035" s="55"/>
      <c r="INA1035" s="55"/>
      <c r="INB1035" s="55"/>
      <c r="INC1035" s="55"/>
      <c r="IND1035" s="55"/>
      <c r="INE1035" s="55"/>
      <c r="INF1035" s="55"/>
      <c r="ING1035" s="55"/>
      <c r="INH1035" s="55"/>
      <c r="INI1035" s="55"/>
      <c r="INJ1035" s="55"/>
      <c r="INK1035" s="55"/>
      <c r="INL1035" s="55"/>
      <c r="INM1035" s="55"/>
      <c r="INN1035" s="55"/>
      <c r="INO1035" s="55"/>
      <c r="INP1035" s="55"/>
      <c r="INQ1035" s="55"/>
      <c r="INR1035" s="55"/>
      <c r="INS1035" s="55"/>
      <c r="INT1035" s="55"/>
      <c r="INU1035" s="55"/>
      <c r="INV1035" s="55"/>
      <c r="INW1035" s="55"/>
      <c r="INX1035" s="55"/>
      <c r="INY1035" s="55"/>
      <c r="INZ1035" s="55"/>
      <c r="IOA1035" s="55"/>
      <c r="IOB1035" s="55"/>
      <c r="IOC1035" s="55"/>
      <c r="IOD1035" s="55"/>
      <c r="IOE1035" s="55"/>
      <c r="IOF1035" s="55"/>
      <c r="IOG1035" s="55"/>
      <c r="IOH1035" s="55"/>
      <c r="IOI1035" s="55"/>
      <c r="IOJ1035" s="55"/>
      <c r="IOK1035" s="55"/>
      <c r="IOL1035" s="55"/>
      <c r="IOM1035" s="55"/>
      <c r="ION1035" s="55"/>
      <c r="IOO1035" s="55"/>
      <c r="IOP1035" s="55"/>
      <c r="IOQ1035" s="55"/>
      <c r="IOR1035" s="55"/>
      <c r="IOS1035" s="55"/>
      <c r="IOT1035" s="55"/>
      <c r="IOU1035" s="55"/>
      <c r="IOV1035" s="55"/>
      <c r="IOW1035" s="55"/>
      <c r="IOX1035" s="55"/>
      <c r="IOY1035" s="55"/>
      <c r="IOZ1035" s="55"/>
      <c r="IPA1035" s="55"/>
      <c r="IPB1035" s="55"/>
      <c r="IPC1035" s="55"/>
      <c r="IPD1035" s="55"/>
      <c r="IPE1035" s="55"/>
      <c r="IPF1035" s="55"/>
      <c r="IPG1035" s="55"/>
      <c r="IPH1035" s="55"/>
      <c r="IPI1035" s="55"/>
      <c r="IPJ1035" s="55"/>
      <c r="IPK1035" s="55"/>
      <c r="IPL1035" s="55"/>
      <c r="IPM1035" s="55"/>
      <c r="IPN1035" s="55"/>
      <c r="IPO1035" s="55"/>
      <c r="IPP1035" s="55"/>
      <c r="IPQ1035" s="55"/>
      <c r="IPR1035" s="55"/>
      <c r="IPS1035" s="55"/>
      <c r="IPT1035" s="55"/>
      <c r="IPU1035" s="55"/>
      <c r="IPV1035" s="55"/>
      <c r="IPW1035" s="55"/>
      <c r="IPX1035" s="55"/>
      <c r="IPY1035" s="55"/>
      <c r="IPZ1035" s="55"/>
      <c r="IQA1035" s="55"/>
      <c r="IQB1035" s="55"/>
      <c r="IQC1035" s="55"/>
      <c r="IQD1035" s="55"/>
      <c r="IQE1035" s="55"/>
      <c r="IQF1035" s="55"/>
      <c r="IQG1035" s="55"/>
      <c r="IQH1035" s="55"/>
      <c r="IQI1035" s="55"/>
      <c r="IQJ1035" s="55"/>
      <c r="IQK1035" s="55"/>
      <c r="IQL1035" s="55"/>
      <c r="IQM1035" s="55"/>
      <c r="IQN1035" s="55"/>
      <c r="IQO1035" s="55"/>
      <c r="IQP1035" s="55"/>
      <c r="IQQ1035" s="55"/>
      <c r="IQR1035" s="55"/>
      <c r="IQS1035" s="55"/>
      <c r="IQT1035" s="55"/>
      <c r="IQU1035" s="55"/>
      <c r="IQV1035" s="55"/>
      <c r="IQW1035" s="55"/>
      <c r="IQX1035" s="55"/>
      <c r="IQY1035" s="55"/>
      <c r="IQZ1035" s="55"/>
      <c r="IRA1035" s="55"/>
      <c r="IRB1035" s="55"/>
      <c r="IRC1035" s="55"/>
      <c r="IRD1035" s="55"/>
      <c r="IRE1035" s="55"/>
      <c r="IRF1035" s="55"/>
      <c r="IRG1035" s="55"/>
      <c r="IRH1035" s="55"/>
      <c r="IRI1035" s="55"/>
      <c r="IRJ1035" s="55"/>
      <c r="IRK1035" s="55"/>
      <c r="IRL1035" s="55"/>
      <c r="IRM1035" s="55"/>
      <c r="IRN1035" s="55"/>
      <c r="IRO1035" s="55"/>
      <c r="IRP1035" s="55"/>
      <c r="IRQ1035" s="55"/>
      <c r="IRR1035" s="55"/>
      <c r="IRS1035" s="55"/>
      <c r="IRT1035" s="55"/>
      <c r="IRU1035" s="55"/>
      <c r="IRV1035" s="55"/>
      <c r="IRW1035" s="55"/>
      <c r="IRX1035" s="55"/>
      <c r="IRY1035" s="55"/>
      <c r="IRZ1035" s="55"/>
      <c r="ISA1035" s="55"/>
      <c r="ISB1035" s="55"/>
      <c r="ISC1035" s="55"/>
      <c r="ISD1035" s="55"/>
      <c r="ISE1035" s="55"/>
      <c r="ISF1035" s="55"/>
      <c r="ISG1035" s="55"/>
      <c r="ISH1035" s="55"/>
      <c r="ISI1035" s="55"/>
      <c r="ISJ1035" s="55"/>
      <c r="ISK1035" s="55"/>
      <c r="ISL1035" s="55"/>
      <c r="ISM1035" s="55"/>
      <c r="ISN1035" s="55"/>
      <c r="ISO1035" s="55"/>
      <c r="ISP1035" s="55"/>
      <c r="ISQ1035" s="55"/>
      <c r="ISR1035" s="55"/>
      <c r="ISS1035" s="55"/>
      <c r="IST1035" s="55"/>
      <c r="ISU1035" s="55"/>
      <c r="ISV1035" s="55"/>
      <c r="ISW1035" s="55"/>
      <c r="ISX1035" s="55"/>
      <c r="ISY1035" s="55"/>
      <c r="ISZ1035" s="55"/>
      <c r="ITA1035" s="55"/>
      <c r="ITB1035" s="55"/>
      <c r="ITC1035" s="55"/>
      <c r="ITD1035" s="55"/>
      <c r="ITE1035" s="55"/>
      <c r="ITF1035" s="55"/>
      <c r="ITG1035" s="55"/>
      <c r="ITH1035" s="55"/>
      <c r="ITI1035" s="55"/>
      <c r="ITJ1035" s="55"/>
      <c r="ITK1035" s="55"/>
      <c r="ITL1035" s="55"/>
      <c r="ITM1035" s="55"/>
      <c r="ITN1035" s="55"/>
      <c r="ITO1035" s="55"/>
      <c r="ITP1035" s="55"/>
      <c r="ITQ1035" s="55"/>
      <c r="ITR1035" s="55"/>
      <c r="ITS1035" s="55"/>
      <c r="ITT1035" s="55"/>
      <c r="ITU1035" s="55"/>
      <c r="ITV1035" s="55"/>
      <c r="ITW1035" s="55"/>
      <c r="ITX1035" s="55"/>
      <c r="ITY1035" s="55"/>
      <c r="ITZ1035" s="55"/>
      <c r="IUA1035" s="55"/>
      <c r="IUB1035" s="55"/>
      <c r="IUC1035" s="55"/>
      <c r="IUD1035" s="55"/>
      <c r="IUE1035" s="55"/>
      <c r="IUF1035" s="55"/>
      <c r="IUG1035" s="55"/>
      <c r="IUH1035" s="55"/>
      <c r="IUI1035" s="55"/>
      <c r="IUJ1035" s="55"/>
      <c r="IUK1035" s="55"/>
      <c r="IUL1035" s="55"/>
      <c r="IUM1035" s="55"/>
      <c r="IUN1035" s="55"/>
      <c r="IUO1035" s="55"/>
      <c r="IUP1035" s="55"/>
      <c r="IUQ1035" s="55"/>
      <c r="IUR1035" s="55"/>
      <c r="IUS1035" s="55"/>
      <c r="IUT1035" s="55"/>
      <c r="IUU1035" s="55"/>
      <c r="IUV1035" s="55"/>
      <c r="IUW1035" s="55"/>
      <c r="IUX1035" s="55"/>
      <c r="IUY1035" s="55"/>
      <c r="IUZ1035" s="55"/>
      <c r="IVA1035" s="55"/>
      <c r="IVB1035" s="55"/>
      <c r="IVC1035" s="55"/>
      <c r="IVD1035" s="55"/>
      <c r="IVE1035" s="55"/>
      <c r="IVF1035" s="55"/>
      <c r="IVG1035" s="55"/>
      <c r="IVH1035" s="55"/>
      <c r="IVI1035" s="55"/>
      <c r="IVJ1035" s="55"/>
      <c r="IVK1035" s="55"/>
      <c r="IVL1035" s="55"/>
      <c r="IVM1035" s="55"/>
      <c r="IVN1035" s="55"/>
      <c r="IVO1035" s="55"/>
      <c r="IVP1035" s="55"/>
      <c r="IVQ1035" s="55"/>
      <c r="IVR1035" s="55"/>
      <c r="IVS1035" s="55"/>
      <c r="IVT1035" s="55"/>
      <c r="IVU1035" s="55"/>
      <c r="IVV1035" s="55"/>
      <c r="IVW1035" s="55"/>
      <c r="IVX1035" s="55"/>
      <c r="IVY1035" s="55"/>
      <c r="IVZ1035" s="55"/>
      <c r="IWA1035" s="55"/>
      <c r="IWB1035" s="55"/>
      <c r="IWC1035" s="55"/>
      <c r="IWD1035" s="55"/>
      <c r="IWE1035" s="55"/>
      <c r="IWF1035" s="55"/>
      <c r="IWG1035" s="55"/>
      <c r="IWH1035" s="55"/>
      <c r="IWI1035" s="55"/>
      <c r="IWJ1035" s="55"/>
      <c r="IWK1035" s="55"/>
      <c r="IWL1035" s="55"/>
      <c r="IWM1035" s="55"/>
      <c r="IWN1035" s="55"/>
      <c r="IWO1035" s="55"/>
      <c r="IWP1035" s="55"/>
      <c r="IWQ1035" s="55"/>
      <c r="IWR1035" s="55"/>
      <c r="IWS1035" s="55"/>
      <c r="IWT1035" s="55"/>
      <c r="IWU1035" s="55"/>
      <c r="IWV1035" s="55"/>
      <c r="IWW1035" s="55"/>
      <c r="IWX1035" s="55"/>
      <c r="IWY1035" s="55"/>
      <c r="IWZ1035" s="55"/>
      <c r="IXA1035" s="55"/>
      <c r="IXB1035" s="55"/>
      <c r="IXC1035" s="55"/>
      <c r="IXD1035" s="55"/>
      <c r="IXE1035" s="55"/>
      <c r="IXF1035" s="55"/>
      <c r="IXG1035" s="55"/>
      <c r="IXH1035" s="55"/>
      <c r="IXI1035" s="55"/>
      <c r="IXJ1035" s="55"/>
      <c r="IXK1035" s="55"/>
      <c r="IXL1035" s="55"/>
      <c r="IXM1035" s="55"/>
      <c r="IXN1035" s="55"/>
      <c r="IXO1035" s="55"/>
      <c r="IXP1035" s="55"/>
      <c r="IXQ1035" s="55"/>
      <c r="IXR1035" s="55"/>
      <c r="IXS1035" s="55"/>
      <c r="IXT1035" s="55"/>
      <c r="IXU1035" s="55"/>
      <c r="IXV1035" s="55"/>
      <c r="IXW1035" s="55"/>
      <c r="IXX1035" s="55"/>
      <c r="IXY1035" s="55"/>
      <c r="IXZ1035" s="55"/>
      <c r="IYA1035" s="55"/>
      <c r="IYB1035" s="55"/>
      <c r="IYC1035" s="55"/>
      <c r="IYD1035" s="55"/>
      <c r="IYE1035" s="55"/>
      <c r="IYF1035" s="55"/>
      <c r="IYG1035" s="55"/>
      <c r="IYH1035" s="55"/>
      <c r="IYI1035" s="55"/>
      <c r="IYJ1035" s="55"/>
      <c r="IYK1035" s="55"/>
      <c r="IYL1035" s="55"/>
      <c r="IYM1035" s="55"/>
      <c r="IYN1035" s="55"/>
      <c r="IYO1035" s="55"/>
      <c r="IYP1035" s="55"/>
      <c r="IYQ1035" s="55"/>
      <c r="IYR1035" s="55"/>
      <c r="IYS1035" s="55"/>
      <c r="IYT1035" s="55"/>
      <c r="IYU1035" s="55"/>
      <c r="IYV1035" s="55"/>
      <c r="IYW1035" s="55"/>
      <c r="IYX1035" s="55"/>
      <c r="IYY1035" s="55"/>
      <c r="IYZ1035" s="55"/>
      <c r="IZA1035" s="55"/>
      <c r="IZB1035" s="55"/>
      <c r="IZC1035" s="55"/>
      <c r="IZD1035" s="55"/>
      <c r="IZE1035" s="55"/>
      <c r="IZF1035" s="55"/>
      <c r="IZG1035" s="55"/>
      <c r="IZH1035" s="55"/>
      <c r="IZI1035" s="55"/>
      <c r="IZJ1035" s="55"/>
      <c r="IZK1035" s="55"/>
      <c r="IZL1035" s="55"/>
      <c r="IZM1035" s="55"/>
      <c r="IZN1035" s="55"/>
      <c r="IZO1035" s="55"/>
      <c r="IZP1035" s="55"/>
      <c r="IZQ1035" s="55"/>
      <c r="IZR1035" s="55"/>
      <c r="IZS1035" s="55"/>
      <c r="IZT1035" s="55"/>
      <c r="IZU1035" s="55"/>
      <c r="IZV1035" s="55"/>
      <c r="IZW1035" s="55"/>
      <c r="IZX1035" s="55"/>
      <c r="IZY1035" s="55"/>
      <c r="IZZ1035" s="55"/>
      <c r="JAA1035" s="55"/>
      <c r="JAB1035" s="55"/>
      <c r="JAC1035" s="55"/>
      <c r="JAD1035" s="55"/>
      <c r="JAE1035" s="55"/>
      <c r="JAF1035" s="55"/>
      <c r="JAG1035" s="55"/>
      <c r="JAH1035" s="55"/>
      <c r="JAI1035" s="55"/>
      <c r="JAJ1035" s="55"/>
      <c r="JAK1035" s="55"/>
      <c r="JAL1035" s="55"/>
      <c r="JAM1035" s="55"/>
      <c r="JAN1035" s="55"/>
      <c r="JAO1035" s="55"/>
      <c r="JAP1035" s="55"/>
      <c r="JAQ1035" s="55"/>
      <c r="JAR1035" s="55"/>
      <c r="JAS1035" s="55"/>
      <c r="JAT1035" s="55"/>
      <c r="JAU1035" s="55"/>
      <c r="JAV1035" s="55"/>
      <c r="JAW1035" s="55"/>
      <c r="JAX1035" s="55"/>
      <c r="JAY1035" s="55"/>
      <c r="JAZ1035" s="55"/>
      <c r="JBA1035" s="55"/>
      <c r="JBB1035" s="55"/>
      <c r="JBC1035" s="55"/>
      <c r="JBD1035" s="55"/>
      <c r="JBE1035" s="55"/>
      <c r="JBF1035" s="55"/>
      <c r="JBG1035" s="55"/>
      <c r="JBH1035" s="55"/>
      <c r="JBI1035" s="55"/>
      <c r="JBJ1035" s="55"/>
      <c r="JBK1035" s="55"/>
      <c r="JBL1035" s="55"/>
      <c r="JBM1035" s="55"/>
      <c r="JBN1035" s="55"/>
      <c r="JBO1035" s="55"/>
      <c r="JBP1035" s="55"/>
      <c r="JBQ1035" s="55"/>
      <c r="JBR1035" s="55"/>
      <c r="JBS1035" s="55"/>
      <c r="JBT1035" s="55"/>
      <c r="JBU1035" s="55"/>
      <c r="JBV1035" s="55"/>
      <c r="JBW1035" s="55"/>
      <c r="JBX1035" s="55"/>
      <c r="JBY1035" s="55"/>
      <c r="JBZ1035" s="55"/>
      <c r="JCA1035" s="55"/>
      <c r="JCB1035" s="55"/>
      <c r="JCC1035" s="55"/>
      <c r="JCD1035" s="55"/>
      <c r="JCE1035" s="55"/>
      <c r="JCF1035" s="55"/>
      <c r="JCG1035" s="55"/>
      <c r="JCH1035" s="55"/>
      <c r="JCI1035" s="55"/>
      <c r="JCJ1035" s="55"/>
      <c r="JCK1035" s="55"/>
      <c r="JCL1035" s="55"/>
      <c r="JCM1035" s="55"/>
      <c r="JCN1035" s="55"/>
      <c r="JCO1035" s="55"/>
      <c r="JCP1035" s="55"/>
      <c r="JCQ1035" s="55"/>
      <c r="JCR1035" s="55"/>
      <c r="JCS1035" s="55"/>
      <c r="JCT1035" s="55"/>
      <c r="JCU1035" s="55"/>
      <c r="JCV1035" s="55"/>
      <c r="JCW1035" s="55"/>
      <c r="JCX1035" s="55"/>
      <c r="JCY1035" s="55"/>
      <c r="JCZ1035" s="55"/>
      <c r="JDA1035" s="55"/>
      <c r="JDB1035" s="55"/>
      <c r="JDC1035" s="55"/>
      <c r="JDD1035" s="55"/>
      <c r="JDE1035" s="55"/>
      <c r="JDF1035" s="55"/>
      <c r="JDG1035" s="55"/>
      <c r="JDH1035" s="55"/>
      <c r="JDI1035" s="55"/>
      <c r="JDJ1035" s="55"/>
      <c r="JDK1035" s="55"/>
      <c r="JDL1035" s="55"/>
      <c r="JDM1035" s="55"/>
      <c r="JDN1035" s="55"/>
      <c r="JDO1035" s="55"/>
      <c r="JDP1035" s="55"/>
      <c r="JDQ1035" s="55"/>
      <c r="JDR1035" s="55"/>
      <c r="JDS1035" s="55"/>
      <c r="JDT1035" s="55"/>
      <c r="JDU1035" s="55"/>
      <c r="JDV1035" s="55"/>
      <c r="JDW1035" s="55"/>
      <c r="JDX1035" s="55"/>
      <c r="JDY1035" s="55"/>
      <c r="JDZ1035" s="55"/>
      <c r="JEA1035" s="55"/>
      <c r="JEB1035" s="55"/>
      <c r="JEC1035" s="55"/>
      <c r="JED1035" s="55"/>
      <c r="JEE1035" s="55"/>
      <c r="JEF1035" s="55"/>
      <c r="JEG1035" s="55"/>
      <c r="JEH1035" s="55"/>
      <c r="JEI1035" s="55"/>
      <c r="JEJ1035" s="55"/>
      <c r="JEK1035" s="55"/>
      <c r="JEL1035" s="55"/>
      <c r="JEM1035" s="55"/>
      <c r="JEN1035" s="55"/>
      <c r="JEO1035" s="55"/>
      <c r="JEP1035" s="55"/>
      <c r="JEQ1035" s="55"/>
      <c r="JER1035" s="55"/>
      <c r="JES1035" s="55"/>
      <c r="JET1035" s="55"/>
      <c r="JEU1035" s="55"/>
      <c r="JEV1035" s="55"/>
      <c r="JEW1035" s="55"/>
      <c r="JEX1035" s="55"/>
      <c r="JEY1035" s="55"/>
      <c r="JEZ1035" s="55"/>
      <c r="JFA1035" s="55"/>
      <c r="JFB1035" s="55"/>
      <c r="JFC1035" s="55"/>
      <c r="JFD1035" s="55"/>
      <c r="JFE1035" s="55"/>
      <c r="JFF1035" s="55"/>
      <c r="JFG1035" s="55"/>
      <c r="JFH1035" s="55"/>
      <c r="JFI1035" s="55"/>
      <c r="JFJ1035" s="55"/>
      <c r="JFK1035" s="55"/>
      <c r="JFL1035" s="55"/>
      <c r="JFM1035" s="55"/>
      <c r="JFN1035" s="55"/>
      <c r="JFO1035" s="55"/>
      <c r="JFP1035" s="55"/>
      <c r="JFQ1035" s="55"/>
      <c r="JFR1035" s="55"/>
      <c r="JFS1035" s="55"/>
      <c r="JFT1035" s="55"/>
      <c r="JFU1035" s="55"/>
      <c r="JFV1035" s="55"/>
      <c r="JFW1035" s="55"/>
      <c r="JFX1035" s="55"/>
      <c r="JFY1035" s="55"/>
      <c r="JFZ1035" s="55"/>
      <c r="JGA1035" s="55"/>
      <c r="JGB1035" s="55"/>
      <c r="JGC1035" s="55"/>
      <c r="JGD1035" s="55"/>
      <c r="JGE1035" s="55"/>
      <c r="JGF1035" s="55"/>
      <c r="JGG1035" s="55"/>
      <c r="JGH1035" s="55"/>
      <c r="JGI1035" s="55"/>
      <c r="JGJ1035" s="55"/>
      <c r="JGK1035" s="55"/>
      <c r="JGL1035" s="55"/>
      <c r="JGM1035" s="55"/>
      <c r="JGN1035" s="55"/>
      <c r="JGO1035" s="55"/>
      <c r="JGP1035" s="55"/>
      <c r="JGQ1035" s="55"/>
      <c r="JGR1035" s="55"/>
      <c r="JGS1035" s="55"/>
      <c r="JGT1035" s="55"/>
      <c r="JGU1035" s="55"/>
      <c r="JGV1035" s="55"/>
      <c r="JGW1035" s="55"/>
      <c r="JGX1035" s="55"/>
      <c r="JGY1035" s="55"/>
      <c r="JGZ1035" s="55"/>
      <c r="JHA1035" s="55"/>
      <c r="JHB1035" s="55"/>
      <c r="JHC1035" s="55"/>
      <c r="JHD1035" s="55"/>
      <c r="JHE1035" s="55"/>
      <c r="JHF1035" s="55"/>
      <c r="JHG1035" s="55"/>
      <c r="JHH1035" s="55"/>
      <c r="JHI1035" s="55"/>
      <c r="JHJ1035" s="55"/>
      <c r="JHK1035" s="55"/>
      <c r="JHL1035" s="55"/>
      <c r="JHM1035" s="55"/>
      <c r="JHN1035" s="55"/>
      <c r="JHO1035" s="55"/>
      <c r="JHP1035" s="55"/>
      <c r="JHQ1035" s="55"/>
      <c r="JHR1035" s="55"/>
      <c r="JHS1035" s="55"/>
      <c r="JHT1035" s="55"/>
      <c r="JHU1035" s="55"/>
      <c r="JHV1035" s="55"/>
      <c r="JHW1035" s="55"/>
      <c r="JHX1035" s="55"/>
      <c r="JHY1035" s="55"/>
      <c r="JHZ1035" s="55"/>
      <c r="JIA1035" s="55"/>
      <c r="JIB1035" s="55"/>
      <c r="JIC1035" s="55"/>
      <c r="JID1035" s="55"/>
      <c r="JIE1035" s="55"/>
      <c r="JIF1035" s="55"/>
      <c r="JIG1035" s="55"/>
      <c r="JIH1035" s="55"/>
      <c r="JII1035" s="55"/>
      <c r="JIJ1035" s="55"/>
      <c r="JIK1035" s="55"/>
      <c r="JIL1035" s="55"/>
      <c r="JIM1035" s="55"/>
      <c r="JIN1035" s="55"/>
      <c r="JIO1035" s="55"/>
      <c r="JIP1035" s="55"/>
      <c r="JIQ1035" s="55"/>
      <c r="JIR1035" s="55"/>
      <c r="JIS1035" s="55"/>
      <c r="JIT1035" s="55"/>
      <c r="JIU1035" s="55"/>
      <c r="JIV1035" s="55"/>
      <c r="JIW1035" s="55"/>
      <c r="JIX1035" s="55"/>
      <c r="JIY1035" s="55"/>
      <c r="JIZ1035" s="55"/>
      <c r="JJA1035" s="55"/>
      <c r="JJB1035" s="55"/>
      <c r="JJC1035" s="55"/>
      <c r="JJD1035" s="55"/>
      <c r="JJE1035" s="55"/>
      <c r="JJF1035" s="55"/>
      <c r="JJG1035" s="55"/>
      <c r="JJH1035" s="55"/>
      <c r="JJI1035" s="55"/>
      <c r="JJJ1035" s="55"/>
      <c r="JJK1035" s="55"/>
      <c r="JJL1035" s="55"/>
      <c r="JJM1035" s="55"/>
      <c r="JJN1035" s="55"/>
      <c r="JJO1035" s="55"/>
      <c r="JJP1035" s="55"/>
      <c r="JJQ1035" s="55"/>
      <c r="JJR1035" s="55"/>
      <c r="JJS1035" s="55"/>
      <c r="JJT1035" s="55"/>
      <c r="JJU1035" s="55"/>
      <c r="JJV1035" s="55"/>
      <c r="JJW1035" s="55"/>
      <c r="JJX1035" s="55"/>
      <c r="JJY1035" s="55"/>
      <c r="JJZ1035" s="55"/>
      <c r="JKA1035" s="55"/>
      <c r="JKB1035" s="55"/>
      <c r="JKC1035" s="55"/>
      <c r="JKD1035" s="55"/>
      <c r="JKE1035" s="55"/>
      <c r="JKF1035" s="55"/>
      <c r="JKG1035" s="55"/>
      <c r="JKH1035" s="55"/>
      <c r="JKI1035" s="55"/>
      <c r="JKJ1035" s="55"/>
      <c r="JKK1035" s="55"/>
      <c r="JKL1035" s="55"/>
      <c r="JKM1035" s="55"/>
      <c r="JKN1035" s="55"/>
      <c r="JKO1035" s="55"/>
      <c r="JKP1035" s="55"/>
      <c r="JKQ1035" s="55"/>
      <c r="JKR1035" s="55"/>
      <c r="JKS1035" s="55"/>
      <c r="JKT1035" s="55"/>
      <c r="JKU1035" s="55"/>
      <c r="JKV1035" s="55"/>
      <c r="JKW1035" s="55"/>
      <c r="JKX1035" s="55"/>
      <c r="JKY1035" s="55"/>
      <c r="JKZ1035" s="55"/>
      <c r="JLA1035" s="55"/>
      <c r="JLB1035" s="55"/>
      <c r="JLC1035" s="55"/>
      <c r="JLD1035" s="55"/>
      <c r="JLE1035" s="55"/>
      <c r="JLF1035" s="55"/>
      <c r="JLG1035" s="55"/>
      <c r="JLH1035" s="55"/>
      <c r="JLI1035" s="55"/>
      <c r="JLJ1035" s="55"/>
      <c r="JLK1035" s="55"/>
      <c r="JLL1035" s="55"/>
      <c r="JLM1035" s="55"/>
      <c r="JLN1035" s="55"/>
      <c r="JLO1035" s="55"/>
      <c r="JLP1035" s="55"/>
      <c r="JLQ1035" s="55"/>
      <c r="JLR1035" s="55"/>
      <c r="JLS1035" s="55"/>
      <c r="JLT1035" s="55"/>
      <c r="JLU1035" s="55"/>
      <c r="JLV1035" s="55"/>
      <c r="JLW1035" s="55"/>
      <c r="JLX1035" s="55"/>
      <c r="JLY1035" s="55"/>
      <c r="JLZ1035" s="55"/>
      <c r="JMA1035" s="55"/>
      <c r="JMB1035" s="55"/>
      <c r="JMC1035" s="55"/>
      <c r="JMD1035" s="55"/>
      <c r="JME1035" s="55"/>
      <c r="JMF1035" s="55"/>
      <c r="JMG1035" s="55"/>
      <c r="JMH1035" s="55"/>
      <c r="JMI1035" s="55"/>
      <c r="JMJ1035" s="55"/>
      <c r="JMK1035" s="55"/>
      <c r="JML1035" s="55"/>
      <c r="JMM1035" s="55"/>
      <c r="JMN1035" s="55"/>
      <c r="JMO1035" s="55"/>
      <c r="JMP1035" s="55"/>
      <c r="JMQ1035" s="55"/>
      <c r="JMR1035" s="55"/>
      <c r="JMS1035" s="55"/>
      <c r="JMT1035" s="55"/>
      <c r="JMU1035" s="55"/>
      <c r="JMV1035" s="55"/>
      <c r="JMW1035" s="55"/>
      <c r="JMX1035" s="55"/>
      <c r="JMY1035" s="55"/>
      <c r="JMZ1035" s="55"/>
      <c r="JNA1035" s="55"/>
      <c r="JNB1035" s="55"/>
      <c r="JNC1035" s="55"/>
      <c r="JND1035" s="55"/>
      <c r="JNE1035" s="55"/>
      <c r="JNF1035" s="55"/>
      <c r="JNG1035" s="55"/>
      <c r="JNH1035" s="55"/>
      <c r="JNI1035" s="55"/>
      <c r="JNJ1035" s="55"/>
      <c r="JNK1035" s="55"/>
      <c r="JNL1035" s="55"/>
      <c r="JNM1035" s="55"/>
      <c r="JNN1035" s="55"/>
      <c r="JNO1035" s="55"/>
      <c r="JNP1035" s="55"/>
      <c r="JNQ1035" s="55"/>
      <c r="JNR1035" s="55"/>
      <c r="JNS1035" s="55"/>
      <c r="JNT1035" s="55"/>
      <c r="JNU1035" s="55"/>
      <c r="JNV1035" s="55"/>
      <c r="JNW1035" s="55"/>
      <c r="JNX1035" s="55"/>
      <c r="JNY1035" s="55"/>
      <c r="JNZ1035" s="55"/>
      <c r="JOA1035" s="55"/>
      <c r="JOB1035" s="55"/>
      <c r="JOC1035" s="55"/>
      <c r="JOD1035" s="55"/>
      <c r="JOE1035" s="55"/>
      <c r="JOF1035" s="55"/>
      <c r="JOG1035" s="55"/>
      <c r="JOH1035" s="55"/>
      <c r="JOI1035" s="55"/>
      <c r="JOJ1035" s="55"/>
      <c r="JOK1035" s="55"/>
      <c r="JOL1035" s="55"/>
      <c r="JOM1035" s="55"/>
      <c r="JON1035" s="55"/>
      <c r="JOO1035" s="55"/>
      <c r="JOP1035" s="55"/>
      <c r="JOQ1035" s="55"/>
      <c r="JOR1035" s="55"/>
      <c r="JOS1035" s="55"/>
      <c r="JOT1035" s="55"/>
      <c r="JOU1035" s="55"/>
      <c r="JOV1035" s="55"/>
      <c r="JOW1035" s="55"/>
      <c r="JOX1035" s="55"/>
      <c r="JOY1035" s="55"/>
      <c r="JOZ1035" s="55"/>
      <c r="JPA1035" s="55"/>
      <c r="JPB1035" s="55"/>
      <c r="JPC1035" s="55"/>
      <c r="JPD1035" s="55"/>
      <c r="JPE1035" s="55"/>
      <c r="JPF1035" s="55"/>
      <c r="JPG1035" s="55"/>
      <c r="JPH1035" s="55"/>
      <c r="JPI1035" s="55"/>
      <c r="JPJ1035" s="55"/>
      <c r="JPK1035" s="55"/>
      <c r="JPL1035" s="55"/>
      <c r="JPM1035" s="55"/>
      <c r="JPN1035" s="55"/>
      <c r="JPO1035" s="55"/>
      <c r="JPP1035" s="55"/>
      <c r="JPQ1035" s="55"/>
      <c r="JPR1035" s="55"/>
      <c r="JPS1035" s="55"/>
      <c r="JPT1035" s="55"/>
      <c r="JPU1035" s="55"/>
      <c r="JPV1035" s="55"/>
      <c r="JPW1035" s="55"/>
      <c r="JPX1035" s="55"/>
      <c r="JPY1035" s="55"/>
      <c r="JPZ1035" s="55"/>
      <c r="JQA1035" s="55"/>
      <c r="JQB1035" s="55"/>
      <c r="JQC1035" s="55"/>
      <c r="JQD1035" s="55"/>
      <c r="JQE1035" s="55"/>
      <c r="JQF1035" s="55"/>
      <c r="JQG1035" s="55"/>
      <c r="JQH1035" s="55"/>
      <c r="JQI1035" s="55"/>
      <c r="JQJ1035" s="55"/>
      <c r="JQK1035" s="55"/>
      <c r="JQL1035" s="55"/>
      <c r="JQM1035" s="55"/>
      <c r="JQN1035" s="55"/>
      <c r="JQO1035" s="55"/>
      <c r="JQP1035" s="55"/>
      <c r="JQQ1035" s="55"/>
      <c r="JQR1035" s="55"/>
      <c r="JQS1035" s="55"/>
      <c r="JQT1035" s="55"/>
      <c r="JQU1035" s="55"/>
      <c r="JQV1035" s="55"/>
      <c r="JQW1035" s="55"/>
      <c r="JQX1035" s="55"/>
      <c r="JQY1035" s="55"/>
      <c r="JQZ1035" s="55"/>
      <c r="JRA1035" s="55"/>
      <c r="JRB1035" s="55"/>
      <c r="JRC1035" s="55"/>
      <c r="JRD1035" s="55"/>
      <c r="JRE1035" s="55"/>
      <c r="JRF1035" s="55"/>
      <c r="JRG1035" s="55"/>
      <c r="JRH1035" s="55"/>
      <c r="JRI1035" s="55"/>
      <c r="JRJ1035" s="55"/>
      <c r="JRK1035" s="55"/>
      <c r="JRL1035" s="55"/>
      <c r="JRM1035" s="55"/>
      <c r="JRN1035" s="55"/>
      <c r="JRO1035" s="55"/>
      <c r="JRP1035" s="55"/>
      <c r="JRQ1035" s="55"/>
      <c r="JRR1035" s="55"/>
      <c r="JRS1035" s="55"/>
      <c r="JRT1035" s="55"/>
      <c r="JRU1035" s="55"/>
      <c r="JRV1035" s="55"/>
      <c r="JRW1035" s="55"/>
      <c r="JRX1035" s="55"/>
      <c r="JRY1035" s="55"/>
      <c r="JRZ1035" s="55"/>
      <c r="JSA1035" s="55"/>
      <c r="JSB1035" s="55"/>
      <c r="JSC1035" s="55"/>
      <c r="JSD1035" s="55"/>
      <c r="JSE1035" s="55"/>
      <c r="JSF1035" s="55"/>
      <c r="JSG1035" s="55"/>
      <c r="JSH1035" s="55"/>
      <c r="JSI1035" s="55"/>
      <c r="JSJ1035" s="55"/>
      <c r="JSK1035" s="55"/>
      <c r="JSL1035" s="55"/>
      <c r="JSM1035" s="55"/>
      <c r="JSN1035" s="55"/>
      <c r="JSO1035" s="55"/>
      <c r="JSP1035" s="55"/>
      <c r="JSQ1035" s="55"/>
      <c r="JSR1035" s="55"/>
      <c r="JSS1035" s="55"/>
      <c r="JST1035" s="55"/>
      <c r="JSU1035" s="55"/>
      <c r="JSV1035" s="55"/>
      <c r="JSW1035" s="55"/>
      <c r="JSX1035" s="55"/>
      <c r="JSY1035" s="55"/>
      <c r="JSZ1035" s="55"/>
      <c r="JTA1035" s="55"/>
      <c r="JTB1035" s="55"/>
      <c r="JTC1035" s="55"/>
      <c r="JTD1035" s="55"/>
      <c r="JTE1035" s="55"/>
      <c r="JTF1035" s="55"/>
      <c r="JTG1035" s="55"/>
      <c r="JTH1035" s="55"/>
      <c r="JTI1035" s="55"/>
      <c r="JTJ1035" s="55"/>
      <c r="JTK1035" s="55"/>
      <c r="JTL1035" s="55"/>
      <c r="JTM1035" s="55"/>
      <c r="JTN1035" s="55"/>
      <c r="JTO1035" s="55"/>
      <c r="JTP1035" s="55"/>
      <c r="JTQ1035" s="55"/>
      <c r="JTR1035" s="55"/>
      <c r="JTS1035" s="55"/>
      <c r="JTT1035" s="55"/>
      <c r="JTU1035" s="55"/>
      <c r="JTV1035" s="55"/>
      <c r="JTW1035" s="55"/>
      <c r="JTX1035" s="55"/>
      <c r="JTY1035" s="55"/>
      <c r="JTZ1035" s="55"/>
      <c r="JUA1035" s="55"/>
      <c r="JUB1035" s="55"/>
      <c r="JUC1035" s="55"/>
      <c r="JUD1035" s="55"/>
      <c r="JUE1035" s="55"/>
      <c r="JUF1035" s="55"/>
      <c r="JUG1035" s="55"/>
      <c r="JUH1035" s="55"/>
      <c r="JUI1035" s="55"/>
      <c r="JUJ1035" s="55"/>
      <c r="JUK1035" s="55"/>
      <c r="JUL1035" s="55"/>
      <c r="JUM1035" s="55"/>
      <c r="JUN1035" s="55"/>
      <c r="JUO1035" s="55"/>
      <c r="JUP1035" s="55"/>
      <c r="JUQ1035" s="55"/>
      <c r="JUR1035" s="55"/>
      <c r="JUS1035" s="55"/>
      <c r="JUT1035" s="55"/>
      <c r="JUU1035" s="55"/>
      <c r="JUV1035" s="55"/>
      <c r="JUW1035" s="55"/>
      <c r="JUX1035" s="55"/>
      <c r="JUY1035" s="55"/>
      <c r="JUZ1035" s="55"/>
      <c r="JVA1035" s="55"/>
      <c r="JVB1035" s="55"/>
      <c r="JVC1035" s="55"/>
      <c r="JVD1035" s="55"/>
      <c r="JVE1035" s="55"/>
      <c r="JVF1035" s="55"/>
      <c r="JVG1035" s="55"/>
      <c r="JVH1035" s="55"/>
      <c r="JVI1035" s="55"/>
      <c r="JVJ1035" s="55"/>
      <c r="JVK1035" s="55"/>
      <c r="JVL1035" s="55"/>
      <c r="JVM1035" s="55"/>
      <c r="JVN1035" s="55"/>
      <c r="JVO1035" s="55"/>
      <c r="JVP1035" s="55"/>
      <c r="JVQ1035" s="55"/>
      <c r="JVR1035" s="55"/>
      <c r="JVS1035" s="55"/>
      <c r="JVT1035" s="55"/>
      <c r="JVU1035" s="55"/>
      <c r="JVV1035" s="55"/>
      <c r="JVW1035" s="55"/>
      <c r="JVX1035" s="55"/>
      <c r="JVY1035" s="55"/>
      <c r="JVZ1035" s="55"/>
      <c r="JWA1035" s="55"/>
      <c r="JWB1035" s="55"/>
      <c r="JWC1035" s="55"/>
      <c r="JWD1035" s="55"/>
      <c r="JWE1035" s="55"/>
      <c r="JWF1035" s="55"/>
      <c r="JWG1035" s="55"/>
      <c r="JWH1035" s="55"/>
      <c r="JWI1035" s="55"/>
      <c r="JWJ1035" s="55"/>
      <c r="JWK1035" s="55"/>
      <c r="JWL1035" s="55"/>
      <c r="JWM1035" s="55"/>
      <c r="JWN1035" s="55"/>
      <c r="JWO1035" s="55"/>
      <c r="JWP1035" s="55"/>
      <c r="JWQ1035" s="55"/>
      <c r="JWR1035" s="55"/>
      <c r="JWS1035" s="55"/>
      <c r="JWT1035" s="55"/>
      <c r="JWU1035" s="55"/>
      <c r="JWV1035" s="55"/>
      <c r="JWW1035" s="55"/>
      <c r="JWX1035" s="55"/>
      <c r="JWY1035" s="55"/>
      <c r="JWZ1035" s="55"/>
      <c r="JXA1035" s="55"/>
      <c r="JXB1035" s="55"/>
      <c r="JXC1035" s="55"/>
      <c r="JXD1035" s="55"/>
      <c r="JXE1035" s="55"/>
      <c r="JXF1035" s="55"/>
      <c r="JXG1035" s="55"/>
      <c r="JXH1035" s="55"/>
      <c r="JXI1035" s="55"/>
      <c r="JXJ1035" s="55"/>
      <c r="JXK1035" s="55"/>
      <c r="JXL1035" s="55"/>
      <c r="JXM1035" s="55"/>
      <c r="JXN1035" s="55"/>
      <c r="JXO1035" s="55"/>
      <c r="JXP1035" s="55"/>
      <c r="JXQ1035" s="55"/>
      <c r="JXR1035" s="55"/>
      <c r="JXS1035" s="55"/>
      <c r="JXT1035" s="55"/>
      <c r="JXU1035" s="55"/>
      <c r="JXV1035" s="55"/>
      <c r="JXW1035" s="55"/>
      <c r="JXX1035" s="55"/>
      <c r="JXY1035" s="55"/>
      <c r="JXZ1035" s="55"/>
      <c r="JYA1035" s="55"/>
      <c r="JYB1035" s="55"/>
      <c r="JYC1035" s="55"/>
      <c r="JYD1035" s="55"/>
      <c r="JYE1035" s="55"/>
      <c r="JYF1035" s="55"/>
      <c r="JYG1035" s="55"/>
      <c r="JYH1035" s="55"/>
      <c r="JYI1035" s="55"/>
      <c r="JYJ1035" s="55"/>
      <c r="JYK1035" s="55"/>
      <c r="JYL1035" s="55"/>
      <c r="JYM1035" s="55"/>
      <c r="JYN1035" s="55"/>
      <c r="JYO1035" s="55"/>
      <c r="JYP1035" s="55"/>
      <c r="JYQ1035" s="55"/>
      <c r="JYR1035" s="55"/>
      <c r="JYS1035" s="55"/>
      <c r="JYT1035" s="55"/>
      <c r="JYU1035" s="55"/>
      <c r="JYV1035" s="55"/>
      <c r="JYW1035" s="55"/>
      <c r="JYX1035" s="55"/>
      <c r="JYY1035" s="55"/>
      <c r="JYZ1035" s="55"/>
      <c r="JZA1035" s="55"/>
      <c r="JZB1035" s="55"/>
      <c r="JZC1035" s="55"/>
      <c r="JZD1035" s="55"/>
      <c r="JZE1035" s="55"/>
      <c r="JZF1035" s="55"/>
      <c r="JZG1035" s="55"/>
      <c r="JZH1035" s="55"/>
      <c r="JZI1035" s="55"/>
      <c r="JZJ1035" s="55"/>
      <c r="JZK1035" s="55"/>
      <c r="JZL1035" s="55"/>
      <c r="JZM1035" s="55"/>
      <c r="JZN1035" s="55"/>
      <c r="JZO1035" s="55"/>
      <c r="JZP1035" s="55"/>
      <c r="JZQ1035" s="55"/>
      <c r="JZR1035" s="55"/>
      <c r="JZS1035" s="55"/>
      <c r="JZT1035" s="55"/>
      <c r="JZU1035" s="55"/>
      <c r="JZV1035" s="55"/>
      <c r="JZW1035" s="55"/>
      <c r="JZX1035" s="55"/>
      <c r="JZY1035" s="55"/>
      <c r="JZZ1035" s="55"/>
      <c r="KAA1035" s="55"/>
      <c r="KAB1035" s="55"/>
      <c r="KAC1035" s="55"/>
      <c r="KAD1035" s="55"/>
      <c r="KAE1035" s="55"/>
      <c r="KAF1035" s="55"/>
      <c r="KAG1035" s="55"/>
      <c r="KAH1035" s="55"/>
      <c r="KAI1035" s="55"/>
      <c r="KAJ1035" s="55"/>
      <c r="KAK1035" s="55"/>
      <c r="KAL1035" s="55"/>
      <c r="KAM1035" s="55"/>
      <c r="KAN1035" s="55"/>
      <c r="KAO1035" s="55"/>
      <c r="KAP1035" s="55"/>
      <c r="KAQ1035" s="55"/>
      <c r="KAR1035" s="55"/>
      <c r="KAS1035" s="55"/>
      <c r="KAT1035" s="55"/>
      <c r="KAU1035" s="55"/>
      <c r="KAV1035" s="55"/>
      <c r="KAW1035" s="55"/>
      <c r="KAX1035" s="55"/>
      <c r="KAY1035" s="55"/>
      <c r="KAZ1035" s="55"/>
      <c r="KBA1035" s="55"/>
      <c r="KBB1035" s="55"/>
      <c r="KBC1035" s="55"/>
      <c r="KBD1035" s="55"/>
      <c r="KBE1035" s="55"/>
      <c r="KBF1035" s="55"/>
      <c r="KBG1035" s="55"/>
      <c r="KBH1035" s="55"/>
      <c r="KBI1035" s="55"/>
      <c r="KBJ1035" s="55"/>
      <c r="KBK1035" s="55"/>
      <c r="KBL1035" s="55"/>
      <c r="KBM1035" s="55"/>
      <c r="KBN1035" s="55"/>
      <c r="KBO1035" s="55"/>
      <c r="KBP1035" s="55"/>
      <c r="KBQ1035" s="55"/>
      <c r="KBR1035" s="55"/>
      <c r="KBS1035" s="55"/>
      <c r="KBT1035" s="55"/>
      <c r="KBU1035" s="55"/>
      <c r="KBV1035" s="55"/>
      <c r="KBW1035" s="55"/>
      <c r="KBX1035" s="55"/>
      <c r="KBY1035" s="55"/>
      <c r="KBZ1035" s="55"/>
      <c r="KCA1035" s="55"/>
      <c r="KCB1035" s="55"/>
      <c r="KCC1035" s="55"/>
      <c r="KCD1035" s="55"/>
      <c r="KCE1035" s="55"/>
      <c r="KCF1035" s="55"/>
      <c r="KCG1035" s="55"/>
      <c r="KCH1035" s="55"/>
      <c r="KCI1035" s="55"/>
      <c r="KCJ1035" s="55"/>
      <c r="KCK1035" s="55"/>
      <c r="KCL1035" s="55"/>
      <c r="KCM1035" s="55"/>
      <c r="KCN1035" s="55"/>
      <c r="KCO1035" s="55"/>
      <c r="KCP1035" s="55"/>
      <c r="KCQ1035" s="55"/>
      <c r="KCR1035" s="55"/>
      <c r="KCS1035" s="55"/>
      <c r="KCT1035" s="55"/>
      <c r="KCU1035" s="55"/>
      <c r="KCV1035" s="55"/>
      <c r="KCW1035" s="55"/>
      <c r="KCX1035" s="55"/>
      <c r="KCY1035" s="55"/>
      <c r="KCZ1035" s="55"/>
      <c r="KDA1035" s="55"/>
      <c r="KDB1035" s="55"/>
      <c r="KDC1035" s="55"/>
      <c r="KDD1035" s="55"/>
      <c r="KDE1035" s="55"/>
      <c r="KDF1035" s="55"/>
      <c r="KDG1035" s="55"/>
      <c r="KDH1035" s="55"/>
      <c r="KDI1035" s="55"/>
      <c r="KDJ1035" s="55"/>
      <c r="KDK1035" s="55"/>
      <c r="KDL1035" s="55"/>
      <c r="KDM1035" s="55"/>
      <c r="KDN1035" s="55"/>
      <c r="KDO1035" s="55"/>
      <c r="KDP1035" s="55"/>
      <c r="KDQ1035" s="55"/>
      <c r="KDR1035" s="55"/>
      <c r="KDS1035" s="55"/>
      <c r="KDT1035" s="55"/>
      <c r="KDU1035" s="55"/>
      <c r="KDV1035" s="55"/>
      <c r="KDW1035" s="55"/>
      <c r="KDX1035" s="55"/>
      <c r="KDY1035" s="55"/>
      <c r="KDZ1035" s="55"/>
      <c r="KEA1035" s="55"/>
      <c r="KEB1035" s="55"/>
      <c r="KEC1035" s="55"/>
      <c r="KED1035" s="55"/>
      <c r="KEE1035" s="55"/>
      <c r="KEF1035" s="55"/>
      <c r="KEG1035" s="55"/>
      <c r="KEH1035" s="55"/>
      <c r="KEI1035" s="55"/>
      <c r="KEJ1035" s="55"/>
      <c r="KEK1035" s="55"/>
      <c r="KEL1035" s="55"/>
      <c r="KEM1035" s="55"/>
      <c r="KEN1035" s="55"/>
      <c r="KEO1035" s="55"/>
      <c r="KEP1035" s="55"/>
      <c r="KEQ1035" s="55"/>
      <c r="KER1035" s="55"/>
      <c r="KES1035" s="55"/>
      <c r="KET1035" s="55"/>
      <c r="KEU1035" s="55"/>
      <c r="KEV1035" s="55"/>
      <c r="KEW1035" s="55"/>
      <c r="KEX1035" s="55"/>
      <c r="KEY1035" s="55"/>
      <c r="KEZ1035" s="55"/>
      <c r="KFA1035" s="55"/>
      <c r="KFB1035" s="55"/>
      <c r="KFC1035" s="55"/>
      <c r="KFD1035" s="55"/>
      <c r="KFE1035" s="55"/>
      <c r="KFF1035" s="55"/>
      <c r="KFG1035" s="55"/>
      <c r="KFH1035" s="55"/>
      <c r="KFI1035" s="55"/>
      <c r="KFJ1035" s="55"/>
      <c r="KFK1035" s="55"/>
      <c r="KFL1035" s="55"/>
      <c r="KFM1035" s="55"/>
      <c r="KFN1035" s="55"/>
      <c r="KFO1035" s="55"/>
      <c r="KFP1035" s="55"/>
      <c r="KFQ1035" s="55"/>
      <c r="KFR1035" s="55"/>
      <c r="KFS1035" s="55"/>
      <c r="KFT1035" s="55"/>
      <c r="KFU1035" s="55"/>
      <c r="KFV1035" s="55"/>
      <c r="KFW1035" s="55"/>
      <c r="KFX1035" s="55"/>
      <c r="KFY1035" s="55"/>
      <c r="KFZ1035" s="55"/>
      <c r="KGA1035" s="55"/>
      <c r="KGB1035" s="55"/>
      <c r="KGC1035" s="55"/>
      <c r="KGD1035" s="55"/>
      <c r="KGE1035" s="55"/>
      <c r="KGF1035" s="55"/>
      <c r="KGG1035" s="55"/>
      <c r="KGH1035" s="55"/>
      <c r="KGI1035" s="55"/>
      <c r="KGJ1035" s="55"/>
      <c r="KGK1035" s="55"/>
      <c r="KGL1035" s="55"/>
      <c r="KGM1035" s="55"/>
      <c r="KGN1035" s="55"/>
      <c r="KGO1035" s="55"/>
      <c r="KGP1035" s="55"/>
      <c r="KGQ1035" s="55"/>
      <c r="KGR1035" s="55"/>
      <c r="KGS1035" s="55"/>
      <c r="KGT1035" s="55"/>
      <c r="KGU1035" s="55"/>
      <c r="KGV1035" s="55"/>
      <c r="KGW1035" s="55"/>
      <c r="KGX1035" s="55"/>
      <c r="KGY1035" s="55"/>
      <c r="KGZ1035" s="55"/>
      <c r="KHA1035" s="55"/>
      <c r="KHB1035" s="55"/>
      <c r="KHC1035" s="55"/>
      <c r="KHD1035" s="55"/>
      <c r="KHE1035" s="55"/>
      <c r="KHF1035" s="55"/>
      <c r="KHG1035" s="55"/>
      <c r="KHH1035" s="55"/>
      <c r="KHI1035" s="55"/>
      <c r="KHJ1035" s="55"/>
      <c r="KHK1035" s="55"/>
      <c r="KHL1035" s="55"/>
      <c r="KHM1035" s="55"/>
      <c r="KHN1035" s="55"/>
      <c r="KHO1035" s="55"/>
      <c r="KHP1035" s="55"/>
      <c r="KHQ1035" s="55"/>
      <c r="KHR1035" s="55"/>
      <c r="KHS1035" s="55"/>
      <c r="KHT1035" s="55"/>
      <c r="KHU1035" s="55"/>
      <c r="KHV1035" s="55"/>
      <c r="KHW1035" s="55"/>
      <c r="KHX1035" s="55"/>
      <c r="KHY1035" s="55"/>
      <c r="KHZ1035" s="55"/>
      <c r="KIA1035" s="55"/>
      <c r="KIB1035" s="55"/>
      <c r="KIC1035" s="55"/>
      <c r="KID1035" s="55"/>
      <c r="KIE1035" s="55"/>
      <c r="KIF1035" s="55"/>
      <c r="KIG1035" s="55"/>
      <c r="KIH1035" s="55"/>
      <c r="KII1035" s="55"/>
      <c r="KIJ1035" s="55"/>
      <c r="KIK1035" s="55"/>
      <c r="KIL1035" s="55"/>
      <c r="KIM1035" s="55"/>
      <c r="KIN1035" s="55"/>
      <c r="KIO1035" s="55"/>
      <c r="KIP1035" s="55"/>
      <c r="KIQ1035" s="55"/>
      <c r="KIR1035" s="55"/>
      <c r="KIS1035" s="55"/>
      <c r="KIT1035" s="55"/>
      <c r="KIU1035" s="55"/>
      <c r="KIV1035" s="55"/>
      <c r="KIW1035" s="55"/>
      <c r="KIX1035" s="55"/>
      <c r="KIY1035" s="55"/>
      <c r="KIZ1035" s="55"/>
      <c r="KJA1035" s="55"/>
      <c r="KJB1035" s="55"/>
      <c r="KJC1035" s="55"/>
      <c r="KJD1035" s="55"/>
      <c r="KJE1035" s="55"/>
      <c r="KJF1035" s="55"/>
      <c r="KJG1035" s="55"/>
      <c r="KJH1035" s="55"/>
      <c r="KJI1035" s="55"/>
      <c r="KJJ1035" s="55"/>
      <c r="KJK1035" s="55"/>
      <c r="KJL1035" s="55"/>
      <c r="KJM1035" s="55"/>
      <c r="KJN1035" s="55"/>
      <c r="KJO1035" s="55"/>
      <c r="KJP1035" s="55"/>
      <c r="KJQ1035" s="55"/>
      <c r="KJR1035" s="55"/>
      <c r="KJS1035" s="55"/>
      <c r="KJT1035" s="55"/>
      <c r="KJU1035" s="55"/>
      <c r="KJV1035" s="55"/>
      <c r="KJW1035" s="55"/>
      <c r="KJX1035" s="55"/>
      <c r="KJY1035" s="55"/>
      <c r="KJZ1035" s="55"/>
      <c r="KKA1035" s="55"/>
      <c r="KKB1035" s="55"/>
      <c r="KKC1035" s="55"/>
      <c r="KKD1035" s="55"/>
      <c r="KKE1035" s="55"/>
      <c r="KKF1035" s="55"/>
      <c r="KKG1035" s="55"/>
      <c r="KKH1035" s="55"/>
      <c r="KKI1035" s="55"/>
      <c r="KKJ1035" s="55"/>
      <c r="KKK1035" s="55"/>
      <c r="KKL1035" s="55"/>
      <c r="KKM1035" s="55"/>
      <c r="KKN1035" s="55"/>
      <c r="KKO1035" s="55"/>
      <c r="KKP1035" s="55"/>
      <c r="KKQ1035" s="55"/>
      <c r="KKR1035" s="55"/>
      <c r="KKS1035" s="55"/>
      <c r="KKT1035" s="55"/>
      <c r="KKU1035" s="55"/>
      <c r="KKV1035" s="55"/>
      <c r="KKW1035" s="55"/>
      <c r="KKX1035" s="55"/>
      <c r="KKY1035" s="55"/>
      <c r="KKZ1035" s="55"/>
      <c r="KLA1035" s="55"/>
      <c r="KLB1035" s="55"/>
      <c r="KLC1035" s="55"/>
      <c r="KLD1035" s="55"/>
      <c r="KLE1035" s="55"/>
      <c r="KLF1035" s="55"/>
      <c r="KLG1035" s="55"/>
      <c r="KLH1035" s="55"/>
      <c r="KLI1035" s="55"/>
      <c r="KLJ1035" s="55"/>
      <c r="KLK1035" s="55"/>
      <c r="KLL1035" s="55"/>
      <c r="KLM1035" s="55"/>
      <c r="KLN1035" s="55"/>
      <c r="KLO1035" s="55"/>
      <c r="KLP1035" s="55"/>
      <c r="KLQ1035" s="55"/>
      <c r="KLR1035" s="55"/>
      <c r="KLS1035" s="55"/>
      <c r="KLT1035" s="55"/>
      <c r="KLU1035" s="55"/>
      <c r="KLV1035" s="55"/>
      <c r="KLW1035" s="55"/>
      <c r="KLX1035" s="55"/>
      <c r="KLY1035" s="55"/>
      <c r="KLZ1035" s="55"/>
      <c r="KMA1035" s="55"/>
      <c r="KMB1035" s="55"/>
      <c r="KMC1035" s="55"/>
      <c r="KMD1035" s="55"/>
      <c r="KME1035" s="55"/>
      <c r="KMF1035" s="55"/>
      <c r="KMG1035" s="55"/>
      <c r="KMH1035" s="55"/>
      <c r="KMI1035" s="55"/>
      <c r="KMJ1035" s="55"/>
      <c r="KMK1035" s="55"/>
      <c r="KML1035" s="55"/>
      <c r="KMM1035" s="55"/>
      <c r="KMN1035" s="55"/>
      <c r="KMO1035" s="55"/>
      <c r="KMP1035" s="55"/>
      <c r="KMQ1035" s="55"/>
      <c r="KMR1035" s="55"/>
      <c r="KMS1035" s="55"/>
      <c r="KMT1035" s="55"/>
      <c r="KMU1035" s="55"/>
      <c r="KMV1035" s="55"/>
      <c r="KMW1035" s="55"/>
      <c r="KMX1035" s="55"/>
      <c r="KMY1035" s="55"/>
      <c r="KMZ1035" s="55"/>
      <c r="KNA1035" s="55"/>
      <c r="KNB1035" s="55"/>
      <c r="KNC1035" s="55"/>
      <c r="KND1035" s="55"/>
      <c r="KNE1035" s="55"/>
      <c r="KNF1035" s="55"/>
      <c r="KNG1035" s="55"/>
      <c r="KNH1035" s="55"/>
      <c r="KNI1035" s="55"/>
      <c r="KNJ1035" s="55"/>
      <c r="KNK1035" s="55"/>
      <c r="KNL1035" s="55"/>
      <c r="KNM1035" s="55"/>
      <c r="KNN1035" s="55"/>
      <c r="KNO1035" s="55"/>
      <c r="KNP1035" s="55"/>
      <c r="KNQ1035" s="55"/>
      <c r="KNR1035" s="55"/>
      <c r="KNS1035" s="55"/>
      <c r="KNT1035" s="55"/>
      <c r="KNU1035" s="55"/>
      <c r="KNV1035" s="55"/>
      <c r="KNW1035" s="55"/>
      <c r="KNX1035" s="55"/>
      <c r="KNY1035" s="55"/>
      <c r="KNZ1035" s="55"/>
      <c r="KOA1035" s="55"/>
      <c r="KOB1035" s="55"/>
      <c r="KOC1035" s="55"/>
      <c r="KOD1035" s="55"/>
      <c r="KOE1035" s="55"/>
      <c r="KOF1035" s="55"/>
      <c r="KOG1035" s="55"/>
      <c r="KOH1035" s="55"/>
      <c r="KOI1035" s="55"/>
      <c r="KOJ1035" s="55"/>
      <c r="KOK1035" s="55"/>
      <c r="KOL1035" s="55"/>
      <c r="KOM1035" s="55"/>
      <c r="KON1035" s="55"/>
      <c r="KOO1035" s="55"/>
      <c r="KOP1035" s="55"/>
      <c r="KOQ1035" s="55"/>
      <c r="KOR1035" s="55"/>
      <c r="KOS1035" s="55"/>
      <c r="KOT1035" s="55"/>
      <c r="KOU1035" s="55"/>
      <c r="KOV1035" s="55"/>
      <c r="KOW1035" s="55"/>
      <c r="KOX1035" s="55"/>
      <c r="KOY1035" s="55"/>
      <c r="KOZ1035" s="55"/>
      <c r="KPA1035" s="55"/>
      <c r="KPB1035" s="55"/>
      <c r="KPC1035" s="55"/>
      <c r="KPD1035" s="55"/>
      <c r="KPE1035" s="55"/>
      <c r="KPF1035" s="55"/>
      <c r="KPG1035" s="55"/>
      <c r="KPH1035" s="55"/>
      <c r="KPI1035" s="55"/>
      <c r="KPJ1035" s="55"/>
      <c r="KPK1035" s="55"/>
      <c r="KPL1035" s="55"/>
      <c r="KPM1035" s="55"/>
      <c r="KPN1035" s="55"/>
      <c r="KPO1035" s="55"/>
      <c r="KPP1035" s="55"/>
      <c r="KPQ1035" s="55"/>
      <c r="KPR1035" s="55"/>
      <c r="KPS1035" s="55"/>
      <c r="KPT1035" s="55"/>
      <c r="KPU1035" s="55"/>
      <c r="KPV1035" s="55"/>
      <c r="KPW1035" s="55"/>
      <c r="KPX1035" s="55"/>
      <c r="KPY1035" s="55"/>
      <c r="KPZ1035" s="55"/>
      <c r="KQA1035" s="55"/>
      <c r="KQB1035" s="55"/>
      <c r="KQC1035" s="55"/>
      <c r="KQD1035" s="55"/>
      <c r="KQE1035" s="55"/>
      <c r="KQF1035" s="55"/>
      <c r="KQG1035" s="55"/>
      <c r="KQH1035" s="55"/>
      <c r="KQI1035" s="55"/>
      <c r="KQJ1035" s="55"/>
      <c r="KQK1035" s="55"/>
      <c r="KQL1035" s="55"/>
      <c r="KQM1035" s="55"/>
      <c r="KQN1035" s="55"/>
      <c r="KQO1035" s="55"/>
      <c r="KQP1035" s="55"/>
      <c r="KQQ1035" s="55"/>
      <c r="KQR1035" s="55"/>
      <c r="KQS1035" s="55"/>
      <c r="KQT1035" s="55"/>
      <c r="KQU1035" s="55"/>
      <c r="KQV1035" s="55"/>
      <c r="KQW1035" s="55"/>
      <c r="KQX1035" s="55"/>
      <c r="KQY1035" s="55"/>
      <c r="KQZ1035" s="55"/>
      <c r="KRA1035" s="55"/>
      <c r="KRB1035" s="55"/>
      <c r="KRC1035" s="55"/>
      <c r="KRD1035" s="55"/>
      <c r="KRE1035" s="55"/>
      <c r="KRF1035" s="55"/>
      <c r="KRG1035" s="55"/>
      <c r="KRH1035" s="55"/>
      <c r="KRI1035" s="55"/>
      <c r="KRJ1035" s="55"/>
      <c r="KRK1035" s="55"/>
      <c r="KRL1035" s="55"/>
      <c r="KRM1035" s="55"/>
      <c r="KRN1035" s="55"/>
      <c r="KRO1035" s="55"/>
      <c r="KRP1035" s="55"/>
      <c r="KRQ1035" s="55"/>
      <c r="KRR1035" s="55"/>
      <c r="KRS1035" s="55"/>
      <c r="KRT1035" s="55"/>
      <c r="KRU1035" s="55"/>
      <c r="KRV1035" s="55"/>
      <c r="KRW1035" s="55"/>
      <c r="KRX1035" s="55"/>
      <c r="KRY1035" s="55"/>
      <c r="KRZ1035" s="55"/>
      <c r="KSA1035" s="55"/>
      <c r="KSB1035" s="55"/>
      <c r="KSC1035" s="55"/>
      <c r="KSD1035" s="55"/>
      <c r="KSE1035" s="55"/>
      <c r="KSF1035" s="55"/>
      <c r="KSG1035" s="55"/>
      <c r="KSH1035" s="55"/>
      <c r="KSI1035" s="55"/>
      <c r="KSJ1035" s="55"/>
      <c r="KSK1035" s="55"/>
      <c r="KSL1035" s="55"/>
      <c r="KSM1035" s="55"/>
      <c r="KSN1035" s="55"/>
      <c r="KSO1035" s="55"/>
      <c r="KSP1035" s="55"/>
      <c r="KSQ1035" s="55"/>
      <c r="KSR1035" s="55"/>
      <c r="KSS1035" s="55"/>
      <c r="KST1035" s="55"/>
      <c r="KSU1035" s="55"/>
      <c r="KSV1035" s="55"/>
      <c r="KSW1035" s="55"/>
      <c r="KSX1035" s="55"/>
      <c r="KSY1035" s="55"/>
      <c r="KSZ1035" s="55"/>
      <c r="KTA1035" s="55"/>
      <c r="KTB1035" s="55"/>
      <c r="KTC1035" s="55"/>
      <c r="KTD1035" s="55"/>
      <c r="KTE1035" s="55"/>
      <c r="KTF1035" s="55"/>
      <c r="KTG1035" s="55"/>
      <c r="KTH1035" s="55"/>
      <c r="KTI1035" s="55"/>
      <c r="KTJ1035" s="55"/>
      <c r="KTK1035" s="55"/>
      <c r="KTL1035" s="55"/>
      <c r="KTM1035" s="55"/>
      <c r="KTN1035" s="55"/>
      <c r="KTO1035" s="55"/>
      <c r="KTP1035" s="55"/>
      <c r="KTQ1035" s="55"/>
      <c r="KTR1035" s="55"/>
      <c r="KTS1035" s="55"/>
      <c r="KTT1035" s="55"/>
      <c r="KTU1035" s="55"/>
      <c r="KTV1035" s="55"/>
      <c r="KTW1035" s="55"/>
      <c r="KTX1035" s="55"/>
      <c r="KTY1035" s="55"/>
      <c r="KTZ1035" s="55"/>
      <c r="KUA1035" s="55"/>
      <c r="KUB1035" s="55"/>
      <c r="KUC1035" s="55"/>
      <c r="KUD1035" s="55"/>
      <c r="KUE1035" s="55"/>
      <c r="KUF1035" s="55"/>
      <c r="KUG1035" s="55"/>
      <c r="KUH1035" s="55"/>
      <c r="KUI1035" s="55"/>
      <c r="KUJ1035" s="55"/>
      <c r="KUK1035" s="55"/>
      <c r="KUL1035" s="55"/>
      <c r="KUM1035" s="55"/>
      <c r="KUN1035" s="55"/>
      <c r="KUO1035" s="55"/>
      <c r="KUP1035" s="55"/>
      <c r="KUQ1035" s="55"/>
      <c r="KUR1035" s="55"/>
      <c r="KUS1035" s="55"/>
      <c r="KUT1035" s="55"/>
      <c r="KUU1035" s="55"/>
      <c r="KUV1035" s="55"/>
      <c r="KUW1035" s="55"/>
      <c r="KUX1035" s="55"/>
      <c r="KUY1035" s="55"/>
      <c r="KUZ1035" s="55"/>
      <c r="KVA1035" s="55"/>
      <c r="KVB1035" s="55"/>
      <c r="KVC1035" s="55"/>
      <c r="KVD1035" s="55"/>
      <c r="KVE1035" s="55"/>
      <c r="KVF1035" s="55"/>
      <c r="KVG1035" s="55"/>
      <c r="KVH1035" s="55"/>
      <c r="KVI1035" s="55"/>
      <c r="KVJ1035" s="55"/>
      <c r="KVK1035" s="55"/>
      <c r="KVL1035" s="55"/>
      <c r="KVM1035" s="55"/>
      <c r="KVN1035" s="55"/>
      <c r="KVO1035" s="55"/>
      <c r="KVP1035" s="55"/>
      <c r="KVQ1035" s="55"/>
      <c r="KVR1035" s="55"/>
      <c r="KVS1035" s="55"/>
      <c r="KVT1035" s="55"/>
      <c r="KVU1035" s="55"/>
      <c r="KVV1035" s="55"/>
      <c r="KVW1035" s="55"/>
      <c r="KVX1035" s="55"/>
      <c r="KVY1035" s="55"/>
      <c r="KVZ1035" s="55"/>
      <c r="KWA1035" s="55"/>
      <c r="KWB1035" s="55"/>
      <c r="KWC1035" s="55"/>
      <c r="KWD1035" s="55"/>
      <c r="KWE1035" s="55"/>
      <c r="KWF1035" s="55"/>
      <c r="KWG1035" s="55"/>
      <c r="KWH1035" s="55"/>
      <c r="KWI1035" s="55"/>
      <c r="KWJ1035" s="55"/>
      <c r="KWK1035" s="55"/>
      <c r="KWL1035" s="55"/>
      <c r="KWM1035" s="55"/>
      <c r="KWN1035" s="55"/>
      <c r="KWO1035" s="55"/>
      <c r="KWP1035" s="55"/>
      <c r="KWQ1035" s="55"/>
      <c r="KWR1035" s="55"/>
      <c r="KWS1035" s="55"/>
      <c r="KWT1035" s="55"/>
      <c r="KWU1035" s="55"/>
      <c r="KWV1035" s="55"/>
      <c r="KWW1035" s="55"/>
      <c r="KWX1035" s="55"/>
      <c r="KWY1035" s="55"/>
      <c r="KWZ1035" s="55"/>
      <c r="KXA1035" s="55"/>
      <c r="KXB1035" s="55"/>
      <c r="KXC1035" s="55"/>
      <c r="KXD1035" s="55"/>
      <c r="KXE1035" s="55"/>
      <c r="KXF1035" s="55"/>
      <c r="KXG1035" s="55"/>
      <c r="KXH1035" s="55"/>
      <c r="KXI1035" s="55"/>
      <c r="KXJ1035" s="55"/>
      <c r="KXK1035" s="55"/>
      <c r="KXL1035" s="55"/>
      <c r="KXM1035" s="55"/>
      <c r="KXN1035" s="55"/>
      <c r="KXO1035" s="55"/>
      <c r="KXP1035" s="55"/>
      <c r="KXQ1035" s="55"/>
      <c r="KXR1035" s="55"/>
      <c r="KXS1035" s="55"/>
      <c r="KXT1035" s="55"/>
      <c r="KXU1035" s="55"/>
      <c r="KXV1035" s="55"/>
      <c r="KXW1035" s="55"/>
      <c r="KXX1035" s="55"/>
      <c r="KXY1035" s="55"/>
      <c r="KXZ1035" s="55"/>
      <c r="KYA1035" s="55"/>
      <c r="KYB1035" s="55"/>
      <c r="KYC1035" s="55"/>
      <c r="KYD1035" s="55"/>
      <c r="KYE1035" s="55"/>
      <c r="KYF1035" s="55"/>
      <c r="KYG1035" s="55"/>
      <c r="KYH1035" s="55"/>
      <c r="KYI1035" s="55"/>
      <c r="KYJ1035" s="55"/>
      <c r="KYK1035" s="55"/>
      <c r="KYL1035" s="55"/>
      <c r="KYM1035" s="55"/>
      <c r="KYN1035" s="55"/>
      <c r="KYO1035" s="55"/>
      <c r="KYP1035" s="55"/>
      <c r="KYQ1035" s="55"/>
      <c r="KYR1035" s="55"/>
      <c r="KYS1035" s="55"/>
      <c r="KYT1035" s="55"/>
      <c r="KYU1035" s="55"/>
      <c r="KYV1035" s="55"/>
      <c r="KYW1035" s="55"/>
      <c r="KYX1035" s="55"/>
      <c r="KYY1035" s="55"/>
      <c r="KYZ1035" s="55"/>
      <c r="KZA1035" s="55"/>
      <c r="KZB1035" s="55"/>
      <c r="KZC1035" s="55"/>
      <c r="KZD1035" s="55"/>
      <c r="KZE1035" s="55"/>
      <c r="KZF1035" s="55"/>
      <c r="KZG1035" s="55"/>
      <c r="KZH1035" s="55"/>
      <c r="KZI1035" s="55"/>
      <c r="KZJ1035" s="55"/>
      <c r="KZK1035" s="55"/>
      <c r="KZL1035" s="55"/>
      <c r="KZM1035" s="55"/>
      <c r="KZN1035" s="55"/>
      <c r="KZO1035" s="55"/>
      <c r="KZP1035" s="55"/>
      <c r="KZQ1035" s="55"/>
      <c r="KZR1035" s="55"/>
      <c r="KZS1035" s="55"/>
      <c r="KZT1035" s="55"/>
      <c r="KZU1035" s="55"/>
      <c r="KZV1035" s="55"/>
      <c r="KZW1035" s="55"/>
      <c r="KZX1035" s="55"/>
      <c r="KZY1035" s="55"/>
      <c r="KZZ1035" s="55"/>
      <c r="LAA1035" s="55"/>
      <c r="LAB1035" s="55"/>
      <c r="LAC1035" s="55"/>
      <c r="LAD1035" s="55"/>
      <c r="LAE1035" s="55"/>
      <c r="LAF1035" s="55"/>
      <c r="LAG1035" s="55"/>
      <c r="LAH1035" s="55"/>
      <c r="LAI1035" s="55"/>
      <c r="LAJ1035" s="55"/>
      <c r="LAK1035" s="55"/>
      <c r="LAL1035" s="55"/>
      <c r="LAM1035" s="55"/>
      <c r="LAN1035" s="55"/>
      <c r="LAO1035" s="55"/>
      <c r="LAP1035" s="55"/>
      <c r="LAQ1035" s="55"/>
      <c r="LAR1035" s="55"/>
      <c r="LAS1035" s="55"/>
      <c r="LAT1035" s="55"/>
      <c r="LAU1035" s="55"/>
      <c r="LAV1035" s="55"/>
      <c r="LAW1035" s="55"/>
      <c r="LAX1035" s="55"/>
      <c r="LAY1035" s="55"/>
      <c r="LAZ1035" s="55"/>
      <c r="LBA1035" s="55"/>
      <c r="LBB1035" s="55"/>
      <c r="LBC1035" s="55"/>
      <c r="LBD1035" s="55"/>
      <c r="LBE1035" s="55"/>
      <c r="LBF1035" s="55"/>
      <c r="LBG1035" s="55"/>
      <c r="LBH1035" s="55"/>
      <c r="LBI1035" s="55"/>
      <c r="LBJ1035" s="55"/>
      <c r="LBK1035" s="55"/>
      <c r="LBL1035" s="55"/>
      <c r="LBM1035" s="55"/>
      <c r="LBN1035" s="55"/>
      <c r="LBO1035" s="55"/>
      <c r="LBP1035" s="55"/>
      <c r="LBQ1035" s="55"/>
      <c r="LBR1035" s="55"/>
      <c r="LBS1035" s="55"/>
      <c r="LBT1035" s="55"/>
      <c r="LBU1035" s="55"/>
      <c r="LBV1035" s="55"/>
      <c r="LBW1035" s="55"/>
      <c r="LBX1035" s="55"/>
      <c r="LBY1035" s="55"/>
      <c r="LBZ1035" s="55"/>
      <c r="LCA1035" s="55"/>
      <c r="LCB1035" s="55"/>
      <c r="LCC1035" s="55"/>
      <c r="LCD1035" s="55"/>
      <c r="LCE1035" s="55"/>
      <c r="LCF1035" s="55"/>
      <c r="LCG1035" s="55"/>
      <c r="LCH1035" s="55"/>
      <c r="LCI1035" s="55"/>
      <c r="LCJ1035" s="55"/>
      <c r="LCK1035" s="55"/>
      <c r="LCL1035" s="55"/>
      <c r="LCM1035" s="55"/>
      <c r="LCN1035" s="55"/>
      <c r="LCO1035" s="55"/>
      <c r="LCP1035" s="55"/>
      <c r="LCQ1035" s="55"/>
      <c r="LCR1035" s="55"/>
      <c r="LCS1035" s="55"/>
      <c r="LCT1035" s="55"/>
      <c r="LCU1035" s="55"/>
      <c r="LCV1035" s="55"/>
      <c r="LCW1035" s="55"/>
      <c r="LCX1035" s="55"/>
      <c r="LCY1035" s="55"/>
      <c r="LCZ1035" s="55"/>
      <c r="LDA1035" s="55"/>
      <c r="LDB1035" s="55"/>
      <c r="LDC1035" s="55"/>
      <c r="LDD1035" s="55"/>
      <c r="LDE1035" s="55"/>
      <c r="LDF1035" s="55"/>
      <c r="LDG1035" s="55"/>
      <c r="LDH1035" s="55"/>
      <c r="LDI1035" s="55"/>
      <c r="LDJ1035" s="55"/>
      <c r="LDK1035" s="55"/>
      <c r="LDL1035" s="55"/>
      <c r="LDM1035" s="55"/>
      <c r="LDN1035" s="55"/>
      <c r="LDO1035" s="55"/>
      <c r="LDP1035" s="55"/>
      <c r="LDQ1035" s="55"/>
      <c r="LDR1035" s="55"/>
      <c r="LDS1035" s="55"/>
      <c r="LDT1035" s="55"/>
      <c r="LDU1035" s="55"/>
      <c r="LDV1035" s="55"/>
      <c r="LDW1035" s="55"/>
      <c r="LDX1035" s="55"/>
      <c r="LDY1035" s="55"/>
      <c r="LDZ1035" s="55"/>
      <c r="LEA1035" s="55"/>
      <c r="LEB1035" s="55"/>
      <c r="LEC1035" s="55"/>
      <c r="LED1035" s="55"/>
      <c r="LEE1035" s="55"/>
      <c r="LEF1035" s="55"/>
      <c r="LEG1035" s="55"/>
      <c r="LEH1035" s="55"/>
      <c r="LEI1035" s="55"/>
      <c r="LEJ1035" s="55"/>
      <c r="LEK1035" s="55"/>
      <c r="LEL1035" s="55"/>
      <c r="LEM1035" s="55"/>
      <c r="LEN1035" s="55"/>
      <c r="LEO1035" s="55"/>
      <c r="LEP1035" s="55"/>
      <c r="LEQ1035" s="55"/>
      <c r="LER1035" s="55"/>
      <c r="LES1035" s="55"/>
      <c r="LET1035" s="55"/>
      <c r="LEU1035" s="55"/>
      <c r="LEV1035" s="55"/>
      <c r="LEW1035" s="55"/>
      <c r="LEX1035" s="55"/>
      <c r="LEY1035" s="55"/>
      <c r="LEZ1035" s="55"/>
      <c r="LFA1035" s="55"/>
      <c r="LFB1035" s="55"/>
      <c r="LFC1035" s="55"/>
      <c r="LFD1035" s="55"/>
      <c r="LFE1035" s="55"/>
      <c r="LFF1035" s="55"/>
      <c r="LFG1035" s="55"/>
      <c r="LFH1035" s="55"/>
      <c r="LFI1035" s="55"/>
      <c r="LFJ1035" s="55"/>
      <c r="LFK1035" s="55"/>
      <c r="LFL1035" s="55"/>
      <c r="LFM1035" s="55"/>
      <c r="LFN1035" s="55"/>
      <c r="LFO1035" s="55"/>
      <c r="LFP1035" s="55"/>
      <c r="LFQ1035" s="55"/>
      <c r="LFR1035" s="55"/>
      <c r="LFS1035" s="55"/>
      <c r="LFT1035" s="55"/>
      <c r="LFU1035" s="55"/>
      <c r="LFV1035" s="55"/>
      <c r="LFW1035" s="55"/>
      <c r="LFX1035" s="55"/>
      <c r="LFY1035" s="55"/>
      <c r="LFZ1035" s="55"/>
      <c r="LGA1035" s="55"/>
      <c r="LGB1035" s="55"/>
      <c r="LGC1035" s="55"/>
      <c r="LGD1035" s="55"/>
      <c r="LGE1035" s="55"/>
      <c r="LGF1035" s="55"/>
      <c r="LGG1035" s="55"/>
      <c r="LGH1035" s="55"/>
      <c r="LGI1035" s="55"/>
      <c r="LGJ1035" s="55"/>
      <c r="LGK1035" s="55"/>
      <c r="LGL1035" s="55"/>
      <c r="LGM1035" s="55"/>
      <c r="LGN1035" s="55"/>
      <c r="LGO1035" s="55"/>
      <c r="LGP1035" s="55"/>
      <c r="LGQ1035" s="55"/>
      <c r="LGR1035" s="55"/>
      <c r="LGS1035" s="55"/>
      <c r="LGT1035" s="55"/>
      <c r="LGU1035" s="55"/>
      <c r="LGV1035" s="55"/>
      <c r="LGW1035" s="55"/>
      <c r="LGX1035" s="55"/>
      <c r="LGY1035" s="55"/>
      <c r="LGZ1035" s="55"/>
      <c r="LHA1035" s="55"/>
      <c r="LHB1035" s="55"/>
      <c r="LHC1035" s="55"/>
      <c r="LHD1035" s="55"/>
      <c r="LHE1035" s="55"/>
      <c r="LHF1035" s="55"/>
      <c r="LHG1035" s="55"/>
      <c r="LHH1035" s="55"/>
      <c r="LHI1035" s="55"/>
      <c r="LHJ1035" s="55"/>
      <c r="LHK1035" s="55"/>
      <c r="LHL1035" s="55"/>
      <c r="LHM1035" s="55"/>
      <c r="LHN1035" s="55"/>
      <c r="LHO1035" s="55"/>
      <c r="LHP1035" s="55"/>
      <c r="LHQ1035" s="55"/>
      <c r="LHR1035" s="55"/>
      <c r="LHS1035" s="55"/>
      <c r="LHT1035" s="55"/>
      <c r="LHU1035" s="55"/>
      <c r="LHV1035" s="55"/>
      <c r="LHW1035" s="55"/>
      <c r="LHX1035" s="55"/>
      <c r="LHY1035" s="55"/>
      <c r="LHZ1035" s="55"/>
      <c r="LIA1035" s="55"/>
      <c r="LIB1035" s="55"/>
      <c r="LIC1035" s="55"/>
      <c r="LID1035" s="55"/>
      <c r="LIE1035" s="55"/>
      <c r="LIF1035" s="55"/>
      <c r="LIG1035" s="55"/>
      <c r="LIH1035" s="55"/>
      <c r="LII1035" s="55"/>
      <c r="LIJ1035" s="55"/>
      <c r="LIK1035" s="55"/>
      <c r="LIL1035" s="55"/>
      <c r="LIM1035" s="55"/>
      <c r="LIN1035" s="55"/>
      <c r="LIO1035" s="55"/>
      <c r="LIP1035" s="55"/>
      <c r="LIQ1035" s="55"/>
      <c r="LIR1035" s="55"/>
      <c r="LIS1035" s="55"/>
      <c r="LIT1035" s="55"/>
      <c r="LIU1035" s="55"/>
      <c r="LIV1035" s="55"/>
      <c r="LIW1035" s="55"/>
      <c r="LIX1035" s="55"/>
      <c r="LIY1035" s="55"/>
      <c r="LIZ1035" s="55"/>
      <c r="LJA1035" s="55"/>
      <c r="LJB1035" s="55"/>
      <c r="LJC1035" s="55"/>
      <c r="LJD1035" s="55"/>
      <c r="LJE1035" s="55"/>
      <c r="LJF1035" s="55"/>
      <c r="LJG1035" s="55"/>
      <c r="LJH1035" s="55"/>
      <c r="LJI1035" s="55"/>
      <c r="LJJ1035" s="55"/>
      <c r="LJK1035" s="55"/>
      <c r="LJL1035" s="55"/>
      <c r="LJM1035" s="55"/>
      <c r="LJN1035" s="55"/>
      <c r="LJO1035" s="55"/>
      <c r="LJP1035" s="55"/>
      <c r="LJQ1035" s="55"/>
      <c r="LJR1035" s="55"/>
      <c r="LJS1035" s="55"/>
      <c r="LJT1035" s="55"/>
      <c r="LJU1035" s="55"/>
      <c r="LJV1035" s="55"/>
      <c r="LJW1035" s="55"/>
      <c r="LJX1035" s="55"/>
      <c r="LJY1035" s="55"/>
      <c r="LJZ1035" s="55"/>
      <c r="LKA1035" s="55"/>
      <c r="LKB1035" s="55"/>
      <c r="LKC1035" s="55"/>
      <c r="LKD1035" s="55"/>
      <c r="LKE1035" s="55"/>
      <c r="LKF1035" s="55"/>
      <c r="LKG1035" s="55"/>
      <c r="LKH1035" s="55"/>
      <c r="LKI1035" s="55"/>
      <c r="LKJ1035" s="55"/>
      <c r="LKK1035" s="55"/>
      <c r="LKL1035" s="55"/>
      <c r="LKM1035" s="55"/>
      <c r="LKN1035" s="55"/>
      <c r="LKO1035" s="55"/>
      <c r="LKP1035" s="55"/>
      <c r="LKQ1035" s="55"/>
      <c r="LKR1035" s="55"/>
      <c r="LKS1035" s="55"/>
      <c r="LKT1035" s="55"/>
      <c r="LKU1035" s="55"/>
      <c r="LKV1035" s="55"/>
      <c r="LKW1035" s="55"/>
      <c r="LKX1035" s="55"/>
      <c r="LKY1035" s="55"/>
      <c r="LKZ1035" s="55"/>
      <c r="LLA1035" s="55"/>
      <c r="LLB1035" s="55"/>
      <c r="LLC1035" s="55"/>
      <c r="LLD1035" s="55"/>
      <c r="LLE1035" s="55"/>
      <c r="LLF1035" s="55"/>
      <c r="LLG1035" s="55"/>
      <c r="LLH1035" s="55"/>
      <c r="LLI1035" s="55"/>
      <c r="LLJ1035" s="55"/>
      <c r="LLK1035" s="55"/>
      <c r="LLL1035" s="55"/>
      <c r="LLM1035" s="55"/>
      <c r="LLN1035" s="55"/>
      <c r="LLO1035" s="55"/>
      <c r="LLP1035" s="55"/>
      <c r="LLQ1035" s="55"/>
      <c r="LLR1035" s="55"/>
      <c r="LLS1035" s="55"/>
      <c r="LLT1035" s="55"/>
      <c r="LLU1035" s="55"/>
      <c r="LLV1035" s="55"/>
      <c r="LLW1035" s="55"/>
      <c r="LLX1035" s="55"/>
      <c r="LLY1035" s="55"/>
      <c r="LLZ1035" s="55"/>
      <c r="LMA1035" s="55"/>
      <c r="LMB1035" s="55"/>
      <c r="LMC1035" s="55"/>
      <c r="LMD1035" s="55"/>
      <c r="LME1035" s="55"/>
      <c r="LMF1035" s="55"/>
      <c r="LMG1035" s="55"/>
      <c r="LMH1035" s="55"/>
      <c r="LMI1035" s="55"/>
      <c r="LMJ1035" s="55"/>
      <c r="LMK1035" s="55"/>
      <c r="LML1035" s="55"/>
      <c r="LMM1035" s="55"/>
      <c r="LMN1035" s="55"/>
      <c r="LMO1035" s="55"/>
      <c r="LMP1035" s="55"/>
      <c r="LMQ1035" s="55"/>
      <c r="LMR1035" s="55"/>
      <c r="LMS1035" s="55"/>
      <c r="LMT1035" s="55"/>
      <c r="LMU1035" s="55"/>
      <c r="LMV1035" s="55"/>
      <c r="LMW1035" s="55"/>
      <c r="LMX1035" s="55"/>
      <c r="LMY1035" s="55"/>
      <c r="LMZ1035" s="55"/>
      <c r="LNA1035" s="55"/>
      <c r="LNB1035" s="55"/>
      <c r="LNC1035" s="55"/>
      <c r="LND1035" s="55"/>
      <c r="LNE1035" s="55"/>
      <c r="LNF1035" s="55"/>
      <c r="LNG1035" s="55"/>
      <c r="LNH1035" s="55"/>
      <c r="LNI1035" s="55"/>
      <c r="LNJ1035" s="55"/>
      <c r="LNK1035" s="55"/>
      <c r="LNL1035" s="55"/>
      <c r="LNM1035" s="55"/>
      <c r="LNN1035" s="55"/>
      <c r="LNO1035" s="55"/>
      <c r="LNP1035" s="55"/>
      <c r="LNQ1035" s="55"/>
      <c r="LNR1035" s="55"/>
      <c r="LNS1035" s="55"/>
      <c r="LNT1035" s="55"/>
      <c r="LNU1035" s="55"/>
      <c r="LNV1035" s="55"/>
      <c r="LNW1035" s="55"/>
      <c r="LNX1035" s="55"/>
      <c r="LNY1035" s="55"/>
      <c r="LNZ1035" s="55"/>
      <c r="LOA1035" s="55"/>
      <c r="LOB1035" s="55"/>
      <c r="LOC1035" s="55"/>
      <c r="LOD1035" s="55"/>
      <c r="LOE1035" s="55"/>
      <c r="LOF1035" s="55"/>
      <c r="LOG1035" s="55"/>
      <c r="LOH1035" s="55"/>
      <c r="LOI1035" s="55"/>
      <c r="LOJ1035" s="55"/>
      <c r="LOK1035" s="55"/>
      <c r="LOL1035" s="55"/>
      <c r="LOM1035" s="55"/>
      <c r="LON1035" s="55"/>
      <c r="LOO1035" s="55"/>
      <c r="LOP1035" s="55"/>
      <c r="LOQ1035" s="55"/>
      <c r="LOR1035" s="55"/>
      <c r="LOS1035" s="55"/>
      <c r="LOT1035" s="55"/>
      <c r="LOU1035" s="55"/>
      <c r="LOV1035" s="55"/>
      <c r="LOW1035" s="55"/>
      <c r="LOX1035" s="55"/>
      <c r="LOY1035" s="55"/>
      <c r="LOZ1035" s="55"/>
      <c r="LPA1035" s="55"/>
      <c r="LPB1035" s="55"/>
      <c r="LPC1035" s="55"/>
      <c r="LPD1035" s="55"/>
      <c r="LPE1035" s="55"/>
      <c r="LPF1035" s="55"/>
      <c r="LPG1035" s="55"/>
      <c r="LPH1035" s="55"/>
      <c r="LPI1035" s="55"/>
      <c r="LPJ1035" s="55"/>
      <c r="LPK1035" s="55"/>
      <c r="LPL1035" s="55"/>
      <c r="LPM1035" s="55"/>
      <c r="LPN1035" s="55"/>
      <c r="LPO1035" s="55"/>
      <c r="LPP1035" s="55"/>
      <c r="LPQ1035" s="55"/>
      <c r="LPR1035" s="55"/>
      <c r="LPS1035" s="55"/>
      <c r="LPT1035" s="55"/>
      <c r="LPU1035" s="55"/>
      <c r="LPV1035" s="55"/>
      <c r="LPW1035" s="55"/>
      <c r="LPX1035" s="55"/>
      <c r="LPY1035" s="55"/>
      <c r="LPZ1035" s="55"/>
      <c r="LQA1035" s="55"/>
      <c r="LQB1035" s="55"/>
      <c r="LQC1035" s="55"/>
      <c r="LQD1035" s="55"/>
      <c r="LQE1035" s="55"/>
      <c r="LQF1035" s="55"/>
      <c r="LQG1035" s="55"/>
      <c r="LQH1035" s="55"/>
      <c r="LQI1035" s="55"/>
      <c r="LQJ1035" s="55"/>
      <c r="LQK1035" s="55"/>
      <c r="LQL1035" s="55"/>
      <c r="LQM1035" s="55"/>
      <c r="LQN1035" s="55"/>
      <c r="LQO1035" s="55"/>
      <c r="LQP1035" s="55"/>
      <c r="LQQ1035" s="55"/>
      <c r="LQR1035" s="55"/>
      <c r="LQS1035" s="55"/>
      <c r="LQT1035" s="55"/>
      <c r="LQU1035" s="55"/>
      <c r="LQV1035" s="55"/>
      <c r="LQW1035" s="55"/>
      <c r="LQX1035" s="55"/>
      <c r="LQY1035" s="55"/>
      <c r="LQZ1035" s="55"/>
      <c r="LRA1035" s="55"/>
      <c r="LRB1035" s="55"/>
      <c r="LRC1035" s="55"/>
      <c r="LRD1035" s="55"/>
      <c r="LRE1035" s="55"/>
      <c r="LRF1035" s="55"/>
      <c r="LRG1035" s="55"/>
      <c r="LRH1035" s="55"/>
      <c r="LRI1035" s="55"/>
      <c r="LRJ1035" s="55"/>
      <c r="LRK1035" s="55"/>
      <c r="LRL1035" s="55"/>
      <c r="LRM1035" s="55"/>
      <c r="LRN1035" s="55"/>
      <c r="LRO1035" s="55"/>
      <c r="LRP1035" s="55"/>
      <c r="LRQ1035" s="55"/>
      <c r="LRR1035" s="55"/>
      <c r="LRS1035" s="55"/>
      <c r="LRT1035" s="55"/>
      <c r="LRU1035" s="55"/>
      <c r="LRV1035" s="55"/>
      <c r="LRW1035" s="55"/>
      <c r="LRX1035" s="55"/>
      <c r="LRY1035" s="55"/>
      <c r="LRZ1035" s="55"/>
      <c r="LSA1035" s="55"/>
      <c r="LSB1035" s="55"/>
      <c r="LSC1035" s="55"/>
      <c r="LSD1035" s="55"/>
      <c r="LSE1035" s="55"/>
      <c r="LSF1035" s="55"/>
      <c r="LSG1035" s="55"/>
      <c r="LSH1035" s="55"/>
      <c r="LSI1035" s="55"/>
      <c r="LSJ1035" s="55"/>
      <c r="LSK1035" s="55"/>
      <c r="LSL1035" s="55"/>
      <c r="LSM1035" s="55"/>
      <c r="LSN1035" s="55"/>
      <c r="LSO1035" s="55"/>
      <c r="LSP1035" s="55"/>
      <c r="LSQ1035" s="55"/>
      <c r="LSR1035" s="55"/>
      <c r="LSS1035" s="55"/>
      <c r="LST1035" s="55"/>
      <c r="LSU1035" s="55"/>
      <c r="LSV1035" s="55"/>
      <c r="LSW1035" s="55"/>
      <c r="LSX1035" s="55"/>
      <c r="LSY1035" s="55"/>
      <c r="LSZ1035" s="55"/>
      <c r="LTA1035" s="55"/>
      <c r="LTB1035" s="55"/>
      <c r="LTC1035" s="55"/>
      <c r="LTD1035" s="55"/>
      <c r="LTE1035" s="55"/>
      <c r="LTF1035" s="55"/>
      <c r="LTG1035" s="55"/>
      <c r="LTH1035" s="55"/>
      <c r="LTI1035" s="55"/>
      <c r="LTJ1035" s="55"/>
      <c r="LTK1035" s="55"/>
      <c r="LTL1035" s="55"/>
      <c r="LTM1035" s="55"/>
      <c r="LTN1035" s="55"/>
      <c r="LTO1035" s="55"/>
      <c r="LTP1035" s="55"/>
      <c r="LTQ1035" s="55"/>
      <c r="LTR1035" s="55"/>
      <c r="LTS1035" s="55"/>
      <c r="LTT1035" s="55"/>
      <c r="LTU1035" s="55"/>
      <c r="LTV1035" s="55"/>
      <c r="LTW1035" s="55"/>
      <c r="LTX1035" s="55"/>
      <c r="LTY1035" s="55"/>
      <c r="LTZ1035" s="55"/>
      <c r="LUA1035" s="55"/>
      <c r="LUB1035" s="55"/>
      <c r="LUC1035" s="55"/>
      <c r="LUD1035" s="55"/>
      <c r="LUE1035" s="55"/>
      <c r="LUF1035" s="55"/>
      <c r="LUG1035" s="55"/>
      <c r="LUH1035" s="55"/>
      <c r="LUI1035" s="55"/>
      <c r="LUJ1035" s="55"/>
      <c r="LUK1035" s="55"/>
      <c r="LUL1035" s="55"/>
      <c r="LUM1035" s="55"/>
      <c r="LUN1035" s="55"/>
      <c r="LUO1035" s="55"/>
      <c r="LUP1035" s="55"/>
      <c r="LUQ1035" s="55"/>
      <c r="LUR1035" s="55"/>
      <c r="LUS1035" s="55"/>
      <c r="LUT1035" s="55"/>
      <c r="LUU1035" s="55"/>
      <c r="LUV1035" s="55"/>
      <c r="LUW1035" s="55"/>
      <c r="LUX1035" s="55"/>
      <c r="LUY1035" s="55"/>
      <c r="LUZ1035" s="55"/>
      <c r="LVA1035" s="55"/>
      <c r="LVB1035" s="55"/>
      <c r="LVC1035" s="55"/>
      <c r="LVD1035" s="55"/>
      <c r="LVE1035" s="55"/>
      <c r="LVF1035" s="55"/>
      <c r="LVG1035" s="55"/>
      <c r="LVH1035" s="55"/>
      <c r="LVI1035" s="55"/>
      <c r="LVJ1035" s="55"/>
      <c r="LVK1035" s="55"/>
      <c r="LVL1035" s="55"/>
      <c r="LVM1035" s="55"/>
      <c r="LVN1035" s="55"/>
      <c r="LVO1035" s="55"/>
      <c r="LVP1035" s="55"/>
      <c r="LVQ1035" s="55"/>
      <c r="LVR1035" s="55"/>
      <c r="LVS1035" s="55"/>
      <c r="LVT1035" s="55"/>
      <c r="LVU1035" s="55"/>
      <c r="LVV1035" s="55"/>
      <c r="LVW1035" s="55"/>
      <c r="LVX1035" s="55"/>
      <c r="LVY1035" s="55"/>
      <c r="LVZ1035" s="55"/>
      <c r="LWA1035" s="55"/>
      <c r="LWB1035" s="55"/>
      <c r="LWC1035" s="55"/>
      <c r="LWD1035" s="55"/>
      <c r="LWE1035" s="55"/>
      <c r="LWF1035" s="55"/>
      <c r="LWG1035" s="55"/>
      <c r="LWH1035" s="55"/>
      <c r="LWI1035" s="55"/>
      <c r="LWJ1035" s="55"/>
      <c r="LWK1035" s="55"/>
      <c r="LWL1035" s="55"/>
      <c r="LWM1035" s="55"/>
      <c r="LWN1035" s="55"/>
      <c r="LWO1035" s="55"/>
      <c r="LWP1035" s="55"/>
      <c r="LWQ1035" s="55"/>
      <c r="LWR1035" s="55"/>
      <c r="LWS1035" s="55"/>
      <c r="LWT1035" s="55"/>
      <c r="LWU1035" s="55"/>
      <c r="LWV1035" s="55"/>
      <c r="LWW1035" s="55"/>
      <c r="LWX1035" s="55"/>
      <c r="LWY1035" s="55"/>
      <c r="LWZ1035" s="55"/>
      <c r="LXA1035" s="55"/>
      <c r="LXB1035" s="55"/>
      <c r="LXC1035" s="55"/>
      <c r="LXD1035" s="55"/>
      <c r="LXE1035" s="55"/>
      <c r="LXF1035" s="55"/>
      <c r="LXG1035" s="55"/>
      <c r="LXH1035" s="55"/>
      <c r="LXI1035" s="55"/>
      <c r="LXJ1035" s="55"/>
      <c r="LXK1035" s="55"/>
      <c r="LXL1035" s="55"/>
      <c r="LXM1035" s="55"/>
      <c r="LXN1035" s="55"/>
      <c r="LXO1035" s="55"/>
      <c r="LXP1035" s="55"/>
      <c r="LXQ1035" s="55"/>
      <c r="LXR1035" s="55"/>
      <c r="LXS1035" s="55"/>
      <c r="LXT1035" s="55"/>
      <c r="LXU1035" s="55"/>
      <c r="LXV1035" s="55"/>
      <c r="LXW1035" s="55"/>
      <c r="LXX1035" s="55"/>
      <c r="LXY1035" s="55"/>
      <c r="LXZ1035" s="55"/>
      <c r="LYA1035" s="55"/>
      <c r="LYB1035" s="55"/>
      <c r="LYC1035" s="55"/>
      <c r="LYD1035" s="55"/>
      <c r="LYE1035" s="55"/>
      <c r="LYF1035" s="55"/>
      <c r="LYG1035" s="55"/>
      <c r="LYH1035" s="55"/>
      <c r="LYI1035" s="55"/>
      <c r="LYJ1035" s="55"/>
      <c r="LYK1035" s="55"/>
      <c r="LYL1035" s="55"/>
      <c r="LYM1035" s="55"/>
      <c r="LYN1035" s="55"/>
      <c r="LYO1035" s="55"/>
      <c r="LYP1035" s="55"/>
      <c r="LYQ1035" s="55"/>
      <c r="LYR1035" s="55"/>
      <c r="LYS1035" s="55"/>
      <c r="LYT1035" s="55"/>
      <c r="LYU1035" s="55"/>
      <c r="LYV1035" s="55"/>
      <c r="LYW1035" s="55"/>
      <c r="LYX1035" s="55"/>
      <c r="LYY1035" s="55"/>
      <c r="LYZ1035" s="55"/>
      <c r="LZA1035" s="55"/>
      <c r="LZB1035" s="55"/>
      <c r="LZC1035" s="55"/>
      <c r="LZD1035" s="55"/>
      <c r="LZE1035" s="55"/>
      <c r="LZF1035" s="55"/>
      <c r="LZG1035" s="55"/>
      <c r="LZH1035" s="55"/>
      <c r="LZI1035" s="55"/>
      <c r="LZJ1035" s="55"/>
      <c r="LZK1035" s="55"/>
      <c r="LZL1035" s="55"/>
      <c r="LZM1035" s="55"/>
      <c r="LZN1035" s="55"/>
      <c r="LZO1035" s="55"/>
      <c r="LZP1035" s="55"/>
      <c r="LZQ1035" s="55"/>
      <c r="LZR1035" s="55"/>
      <c r="LZS1035" s="55"/>
      <c r="LZT1035" s="55"/>
      <c r="LZU1035" s="55"/>
      <c r="LZV1035" s="55"/>
      <c r="LZW1035" s="55"/>
      <c r="LZX1035" s="55"/>
      <c r="LZY1035" s="55"/>
      <c r="LZZ1035" s="55"/>
      <c r="MAA1035" s="55"/>
      <c r="MAB1035" s="55"/>
      <c r="MAC1035" s="55"/>
      <c r="MAD1035" s="55"/>
      <c r="MAE1035" s="55"/>
      <c r="MAF1035" s="55"/>
      <c r="MAG1035" s="55"/>
      <c r="MAH1035" s="55"/>
      <c r="MAI1035" s="55"/>
      <c r="MAJ1035" s="55"/>
      <c r="MAK1035" s="55"/>
      <c r="MAL1035" s="55"/>
      <c r="MAM1035" s="55"/>
      <c r="MAN1035" s="55"/>
      <c r="MAO1035" s="55"/>
      <c r="MAP1035" s="55"/>
      <c r="MAQ1035" s="55"/>
      <c r="MAR1035" s="55"/>
      <c r="MAS1035" s="55"/>
      <c r="MAT1035" s="55"/>
      <c r="MAU1035" s="55"/>
      <c r="MAV1035" s="55"/>
      <c r="MAW1035" s="55"/>
      <c r="MAX1035" s="55"/>
      <c r="MAY1035" s="55"/>
      <c r="MAZ1035" s="55"/>
      <c r="MBA1035" s="55"/>
      <c r="MBB1035" s="55"/>
      <c r="MBC1035" s="55"/>
      <c r="MBD1035" s="55"/>
      <c r="MBE1035" s="55"/>
      <c r="MBF1035" s="55"/>
      <c r="MBG1035" s="55"/>
      <c r="MBH1035" s="55"/>
      <c r="MBI1035" s="55"/>
      <c r="MBJ1035" s="55"/>
      <c r="MBK1035" s="55"/>
      <c r="MBL1035" s="55"/>
      <c r="MBM1035" s="55"/>
      <c r="MBN1035" s="55"/>
      <c r="MBO1035" s="55"/>
      <c r="MBP1035" s="55"/>
      <c r="MBQ1035" s="55"/>
      <c r="MBR1035" s="55"/>
      <c r="MBS1035" s="55"/>
      <c r="MBT1035" s="55"/>
      <c r="MBU1035" s="55"/>
      <c r="MBV1035" s="55"/>
      <c r="MBW1035" s="55"/>
      <c r="MBX1035" s="55"/>
      <c r="MBY1035" s="55"/>
      <c r="MBZ1035" s="55"/>
      <c r="MCA1035" s="55"/>
      <c r="MCB1035" s="55"/>
      <c r="MCC1035" s="55"/>
      <c r="MCD1035" s="55"/>
      <c r="MCE1035" s="55"/>
      <c r="MCF1035" s="55"/>
      <c r="MCG1035" s="55"/>
      <c r="MCH1035" s="55"/>
      <c r="MCI1035" s="55"/>
      <c r="MCJ1035" s="55"/>
      <c r="MCK1035" s="55"/>
      <c r="MCL1035" s="55"/>
      <c r="MCM1035" s="55"/>
      <c r="MCN1035" s="55"/>
      <c r="MCO1035" s="55"/>
      <c r="MCP1035" s="55"/>
      <c r="MCQ1035" s="55"/>
      <c r="MCR1035" s="55"/>
      <c r="MCS1035" s="55"/>
      <c r="MCT1035" s="55"/>
      <c r="MCU1035" s="55"/>
      <c r="MCV1035" s="55"/>
      <c r="MCW1035" s="55"/>
      <c r="MCX1035" s="55"/>
      <c r="MCY1035" s="55"/>
      <c r="MCZ1035" s="55"/>
      <c r="MDA1035" s="55"/>
      <c r="MDB1035" s="55"/>
      <c r="MDC1035" s="55"/>
      <c r="MDD1035" s="55"/>
      <c r="MDE1035" s="55"/>
      <c r="MDF1035" s="55"/>
      <c r="MDG1035" s="55"/>
      <c r="MDH1035" s="55"/>
      <c r="MDI1035" s="55"/>
      <c r="MDJ1035" s="55"/>
      <c r="MDK1035" s="55"/>
      <c r="MDL1035" s="55"/>
      <c r="MDM1035" s="55"/>
      <c r="MDN1035" s="55"/>
      <c r="MDO1035" s="55"/>
      <c r="MDP1035" s="55"/>
      <c r="MDQ1035" s="55"/>
      <c r="MDR1035" s="55"/>
      <c r="MDS1035" s="55"/>
      <c r="MDT1035" s="55"/>
      <c r="MDU1035" s="55"/>
      <c r="MDV1035" s="55"/>
      <c r="MDW1035" s="55"/>
      <c r="MDX1035" s="55"/>
      <c r="MDY1035" s="55"/>
      <c r="MDZ1035" s="55"/>
      <c r="MEA1035" s="55"/>
      <c r="MEB1035" s="55"/>
      <c r="MEC1035" s="55"/>
      <c r="MED1035" s="55"/>
      <c r="MEE1035" s="55"/>
      <c r="MEF1035" s="55"/>
      <c r="MEG1035" s="55"/>
      <c r="MEH1035" s="55"/>
      <c r="MEI1035" s="55"/>
      <c r="MEJ1035" s="55"/>
      <c r="MEK1035" s="55"/>
      <c r="MEL1035" s="55"/>
      <c r="MEM1035" s="55"/>
      <c r="MEN1035" s="55"/>
      <c r="MEO1035" s="55"/>
      <c r="MEP1035" s="55"/>
      <c r="MEQ1035" s="55"/>
      <c r="MER1035" s="55"/>
      <c r="MES1035" s="55"/>
      <c r="MET1035" s="55"/>
      <c r="MEU1035" s="55"/>
      <c r="MEV1035" s="55"/>
      <c r="MEW1035" s="55"/>
      <c r="MEX1035" s="55"/>
      <c r="MEY1035" s="55"/>
      <c r="MEZ1035" s="55"/>
      <c r="MFA1035" s="55"/>
      <c r="MFB1035" s="55"/>
      <c r="MFC1035" s="55"/>
      <c r="MFD1035" s="55"/>
      <c r="MFE1035" s="55"/>
      <c r="MFF1035" s="55"/>
      <c r="MFG1035" s="55"/>
      <c r="MFH1035" s="55"/>
      <c r="MFI1035" s="55"/>
      <c r="MFJ1035" s="55"/>
      <c r="MFK1035" s="55"/>
      <c r="MFL1035" s="55"/>
      <c r="MFM1035" s="55"/>
      <c r="MFN1035" s="55"/>
      <c r="MFO1035" s="55"/>
      <c r="MFP1035" s="55"/>
      <c r="MFQ1035" s="55"/>
      <c r="MFR1035" s="55"/>
      <c r="MFS1035" s="55"/>
      <c r="MFT1035" s="55"/>
      <c r="MFU1035" s="55"/>
      <c r="MFV1035" s="55"/>
      <c r="MFW1035" s="55"/>
      <c r="MFX1035" s="55"/>
      <c r="MFY1035" s="55"/>
      <c r="MFZ1035" s="55"/>
      <c r="MGA1035" s="55"/>
      <c r="MGB1035" s="55"/>
      <c r="MGC1035" s="55"/>
      <c r="MGD1035" s="55"/>
      <c r="MGE1035" s="55"/>
      <c r="MGF1035" s="55"/>
      <c r="MGG1035" s="55"/>
      <c r="MGH1035" s="55"/>
      <c r="MGI1035" s="55"/>
      <c r="MGJ1035" s="55"/>
      <c r="MGK1035" s="55"/>
      <c r="MGL1035" s="55"/>
      <c r="MGM1035" s="55"/>
      <c r="MGN1035" s="55"/>
      <c r="MGO1035" s="55"/>
      <c r="MGP1035" s="55"/>
      <c r="MGQ1035" s="55"/>
      <c r="MGR1035" s="55"/>
      <c r="MGS1035" s="55"/>
      <c r="MGT1035" s="55"/>
      <c r="MGU1035" s="55"/>
      <c r="MGV1035" s="55"/>
      <c r="MGW1035" s="55"/>
      <c r="MGX1035" s="55"/>
      <c r="MGY1035" s="55"/>
      <c r="MGZ1035" s="55"/>
      <c r="MHA1035" s="55"/>
      <c r="MHB1035" s="55"/>
      <c r="MHC1035" s="55"/>
      <c r="MHD1035" s="55"/>
      <c r="MHE1035" s="55"/>
      <c r="MHF1035" s="55"/>
      <c r="MHG1035" s="55"/>
      <c r="MHH1035" s="55"/>
      <c r="MHI1035" s="55"/>
      <c r="MHJ1035" s="55"/>
      <c r="MHK1035" s="55"/>
      <c r="MHL1035" s="55"/>
      <c r="MHM1035" s="55"/>
      <c r="MHN1035" s="55"/>
      <c r="MHO1035" s="55"/>
      <c r="MHP1035" s="55"/>
      <c r="MHQ1035" s="55"/>
      <c r="MHR1035" s="55"/>
      <c r="MHS1035" s="55"/>
      <c r="MHT1035" s="55"/>
      <c r="MHU1035" s="55"/>
      <c r="MHV1035" s="55"/>
      <c r="MHW1035" s="55"/>
      <c r="MHX1035" s="55"/>
      <c r="MHY1035" s="55"/>
      <c r="MHZ1035" s="55"/>
      <c r="MIA1035" s="55"/>
      <c r="MIB1035" s="55"/>
      <c r="MIC1035" s="55"/>
      <c r="MID1035" s="55"/>
      <c r="MIE1035" s="55"/>
      <c r="MIF1035" s="55"/>
      <c r="MIG1035" s="55"/>
      <c r="MIH1035" s="55"/>
      <c r="MII1035" s="55"/>
      <c r="MIJ1035" s="55"/>
      <c r="MIK1035" s="55"/>
      <c r="MIL1035" s="55"/>
      <c r="MIM1035" s="55"/>
      <c r="MIN1035" s="55"/>
      <c r="MIO1035" s="55"/>
      <c r="MIP1035" s="55"/>
      <c r="MIQ1035" s="55"/>
      <c r="MIR1035" s="55"/>
      <c r="MIS1035" s="55"/>
      <c r="MIT1035" s="55"/>
      <c r="MIU1035" s="55"/>
      <c r="MIV1035" s="55"/>
      <c r="MIW1035" s="55"/>
      <c r="MIX1035" s="55"/>
      <c r="MIY1035" s="55"/>
      <c r="MIZ1035" s="55"/>
      <c r="MJA1035" s="55"/>
      <c r="MJB1035" s="55"/>
      <c r="MJC1035" s="55"/>
      <c r="MJD1035" s="55"/>
      <c r="MJE1035" s="55"/>
      <c r="MJF1035" s="55"/>
      <c r="MJG1035" s="55"/>
      <c r="MJH1035" s="55"/>
      <c r="MJI1035" s="55"/>
      <c r="MJJ1035" s="55"/>
      <c r="MJK1035" s="55"/>
      <c r="MJL1035" s="55"/>
      <c r="MJM1035" s="55"/>
      <c r="MJN1035" s="55"/>
      <c r="MJO1035" s="55"/>
      <c r="MJP1035" s="55"/>
      <c r="MJQ1035" s="55"/>
      <c r="MJR1035" s="55"/>
      <c r="MJS1035" s="55"/>
      <c r="MJT1035" s="55"/>
      <c r="MJU1035" s="55"/>
      <c r="MJV1035" s="55"/>
      <c r="MJW1035" s="55"/>
      <c r="MJX1035" s="55"/>
      <c r="MJY1035" s="55"/>
      <c r="MJZ1035" s="55"/>
      <c r="MKA1035" s="55"/>
      <c r="MKB1035" s="55"/>
      <c r="MKC1035" s="55"/>
      <c r="MKD1035" s="55"/>
      <c r="MKE1035" s="55"/>
      <c r="MKF1035" s="55"/>
      <c r="MKG1035" s="55"/>
      <c r="MKH1035" s="55"/>
      <c r="MKI1035" s="55"/>
      <c r="MKJ1035" s="55"/>
      <c r="MKK1035" s="55"/>
      <c r="MKL1035" s="55"/>
      <c r="MKM1035" s="55"/>
      <c r="MKN1035" s="55"/>
      <c r="MKO1035" s="55"/>
      <c r="MKP1035" s="55"/>
      <c r="MKQ1035" s="55"/>
      <c r="MKR1035" s="55"/>
      <c r="MKS1035" s="55"/>
      <c r="MKT1035" s="55"/>
      <c r="MKU1035" s="55"/>
      <c r="MKV1035" s="55"/>
      <c r="MKW1035" s="55"/>
      <c r="MKX1035" s="55"/>
      <c r="MKY1035" s="55"/>
      <c r="MKZ1035" s="55"/>
      <c r="MLA1035" s="55"/>
      <c r="MLB1035" s="55"/>
      <c r="MLC1035" s="55"/>
      <c r="MLD1035" s="55"/>
      <c r="MLE1035" s="55"/>
      <c r="MLF1035" s="55"/>
      <c r="MLG1035" s="55"/>
      <c r="MLH1035" s="55"/>
      <c r="MLI1035" s="55"/>
      <c r="MLJ1035" s="55"/>
      <c r="MLK1035" s="55"/>
      <c r="MLL1035" s="55"/>
      <c r="MLM1035" s="55"/>
      <c r="MLN1035" s="55"/>
      <c r="MLO1035" s="55"/>
      <c r="MLP1035" s="55"/>
      <c r="MLQ1035" s="55"/>
      <c r="MLR1035" s="55"/>
      <c r="MLS1035" s="55"/>
      <c r="MLT1035" s="55"/>
      <c r="MLU1035" s="55"/>
      <c r="MLV1035" s="55"/>
      <c r="MLW1035" s="55"/>
      <c r="MLX1035" s="55"/>
      <c r="MLY1035" s="55"/>
      <c r="MLZ1035" s="55"/>
      <c r="MMA1035" s="55"/>
      <c r="MMB1035" s="55"/>
      <c r="MMC1035" s="55"/>
      <c r="MMD1035" s="55"/>
      <c r="MME1035" s="55"/>
      <c r="MMF1035" s="55"/>
      <c r="MMG1035" s="55"/>
      <c r="MMH1035" s="55"/>
      <c r="MMI1035" s="55"/>
      <c r="MMJ1035" s="55"/>
      <c r="MMK1035" s="55"/>
      <c r="MML1035" s="55"/>
      <c r="MMM1035" s="55"/>
      <c r="MMN1035" s="55"/>
      <c r="MMO1035" s="55"/>
      <c r="MMP1035" s="55"/>
      <c r="MMQ1035" s="55"/>
      <c r="MMR1035" s="55"/>
      <c r="MMS1035" s="55"/>
      <c r="MMT1035" s="55"/>
      <c r="MMU1035" s="55"/>
      <c r="MMV1035" s="55"/>
      <c r="MMW1035" s="55"/>
      <c r="MMX1035" s="55"/>
      <c r="MMY1035" s="55"/>
      <c r="MMZ1035" s="55"/>
      <c r="MNA1035" s="55"/>
      <c r="MNB1035" s="55"/>
      <c r="MNC1035" s="55"/>
      <c r="MND1035" s="55"/>
      <c r="MNE1035" s="55"/>
      <c r="MNF1035" s="55"/>
      <c r="MNG1035" s="55"/>
      <c r="MNH1035" s="55"/>
      <c r="MNI1035" s="55"/>
      <c r="MNJ1035" s="55"/>
      <c r="MNK1035" s="55"/>
      <c r="MNL1035" s="55"/>
      <c r="MNM1035" s="55"/>
      <c r="MNN1035" s="55"/>
      <c r="MNO1035" s="55"/>
      <c r="MNP1035" s="55"/>
      <c r="MNQ1035" s="55"/>
      <c r="MNR1035" s="55"/>
      <c r="MNS1035" s="55"/>
      <c r="MNT1035" s="55"/>
      <c r="MNU1035" s="55"/>
      <c r="MNV1035" s="55"/>
      <c r="MNW1035" s="55"/>
      <c r="MNX1035" s="55"/>
      <c r="MNY1035" s="55"/>
      <c r="MNZ1035" s="55"/>
      <c r="MOA1035" s="55"/>
      <c r="MOB1035" s="55"/>
      <c r="MOC1035" s="55"/>
      <c r="MOD1035" s="55"/>
      <c r="MOE1035" s="55"/>
      <c r="MOF1035" s="55"/>
      <c r="MOG1035" s="55"/>
      <c r="MOH1035" s="55"/>
      <c r="MOI1035" s="55"/>
      <c r="MOJ1035" s="55"/>
      <c r="MOK1035" s="55"/>
      <c r="MOL1035" s="55"/>
      <c r="MOM1035" s="55"/>
      <c r="MON1035" s="55"/>
      <c r="MOO1035" s="55"/>
      <c r="MOP1035" s="55"/>
      <c r="MOQ1035" s="55"/>
      <c r="MOR1035" s="55"/>
      <c r="MOS1035" s="55"/>
      <c r="MOT1035" s="55"/>
      <c r="MOU1035" s="55"/>
      <c r="MOV1035" s="55"/>
      <c r="MOW1035" s="55"/>
      <c r="MOX1035" s="55"/>
      <c r="MOY1035" s="55"/>
      <c r="MOZ1035" s="55"/>
      <c r="MPA1035" s="55"/>
      <c r="MPB1035" s="55"/>
      <c r="MPC1035" s="55"/>
      <c r="MPD1035" s="55"/>
      <c r="MPE1035" s="55"/>
      <c r="MPF1035" s="55"/>
      <c r="MPG1035" s="55"/>
      <c r="MPH1035" s="55"/>
      <c r="MPI1035" s="55"/>
      <c r="MPJ1035" s="55"/>
      <c r="MPK1035" s="55"/>
      <c r="MPL1035" s="55"/>
      <c r="MPM1035" s="55"/>
      <c r="MPN1035" s="55"/>
      <c r="MPO1035" s="55"/>
      <c r="MPP1035" s="55"/>
      <c r="MPQ1035" s="55"/>
      <c r="MPR1035" s="55"/>
      <c r="MPS1035" s="55"/>
      <c r="MPT1035" s="55"/>
      <c r="MPU1035" s="55"/>
      <c r="MPV1035" s="55"/>
      <c r="MPW1035" s="55"/>
      <c r="MPX1035" s="55"/>
      <c r="MPY1035" s="55"/>
      <c r="MPZ1035" s="55"/>
      <c r="MQA1035" s="55"/>
      <c r="MQB1035" s="55"/>
      <c r="MQC1035" s="55"/>
      <c r="MQD1035" s="55"/>
      <c r="MQE1035" s="55"/>
      <c r="MQF1035" s="55"/>
      <c r="MQG1035" s="55"/>
      <c r="MQH1035" s="55"/>
      <c r="MQI1035" s="55"/>
      <c r="MQJ1035" s="55"/>
      <c r="MQK1035" s="55"/>
      <c r="MQL1035" s="55"/>
      <c r="MQM1035" s="55"/>
      <c r="MQN1035" s="55"/>
      <c r="MQO1035" s="55"/>
      <c r="MQP1035" s="55"/>
      <c r="MQQ1035" s="55"/>
      <c r="MQR1035" s="55"/>
      <c r="MQS1035" s="55"/>
      <c r="MQT1035" s="55"/>
      <c r="MQU1035" s="55"/>
      <c r="MQV1035" s="55"/>
      <c r="MQW1035" s="55"/>
      <c r="MQX1035" s="55"/>
      <c r="MQY1035" s="55"/>
      <c r="MQZ1035" s="55"/>
      <c r="MRA1035" s="55"/>
      <c r="MRB1035" s="55"/>
      <c r="MRC1035" s="55"/>
      <c r="MRD1035" s="55"/>
      <c r="MRE1035" s="55"/>
      <c r="MRF1035" s="55"/>
      <c r="MRG1035" s="55"/>
      <c r="MRH1035" s="55"/>
      <c r="MRI1035" s="55"/>
      <c r="MRJ1035" s="55"/>
      <c r="MRK1035" s="55"/>
      <c r="MRL1035" s="55"/>
      <c r="MRM1035" s="55"/>
      <c r="MRN1035" s="55"/>
      <c r="MRO1035" s="55"/>
      <c r="MRP1035" s="55"/>
      <c r="MRQ1035" s="55"/>
      <c r="MRR1035" s="55"/>
      <c r="MRS1035" s="55"/>
      <c r="MRT1035" s="55"/>
      <c r="MRU1035" s="55"/>
      <c r="MRV1035" s="55"/>
      <c r="MRW1035" s="55"/>
      <c r="MRX1035" s="55"/>
      <c r="MRY1035" s="55"/>
      <c r="MRZ1035" s="55"/>
      <c r="MSA1035" s="55"/>
      <c r="MSB1035" s="55"/>
      <c r="MSC1035" s="55"/>
      <c r="MSD1035" s="55"/>
      <c r="MSE1035" s="55"/>
      <c r="MSF1035" s="55"/>
      <c r="MSG1035" s="55"/>
      <c r="MSH1035" s="55"/>
      <c r="MSI1035" s="55"/>
      <c r="MSJ1035" s="55"/>
      <c r="MSK1035" s="55"/>
      <c r="MSL1035" s="55"/>
      <c r="MSM1035" s="55"/>
      <c r="MSN1035" s="55"/>
      <c r="MSO1035" s="55"/>
      <c r="MSP1035" s="55"/>
      <c r="MSQ1035" s="55"/>
      <c r="MSR1035" s="55"/>
      <c r="MSS1035" s="55"/>
      <c r="MST1035" s="55"/>
      <c r="MSU1035" s="55"/>
      <c r="MSV1035" s="55"/>
      <c r="MSW1035" s="55"/>
      <c r="MSX1035" s="55"/>
      <c r="MSY1035" s="55"/>
      <c r="MSZ1035" s="55"/>
      <c r="MTA1035" s="55"/>
      <c r="MTB1035" s="55"/>
      <c r="MTC1035" s="55"/>
      <c r="MTD1035" s="55"/>
      <c r="MTE1035" s="55"/>
      <c r="MTF1035" s="55"/>
      <c r="MTG1035" s="55"/>
      <c r="MTH1035" s="55"/>
      <c r="MTI1035" s="55"/>
      <c r="MTJ1035" s="55"/>
      <c r="MTK1035" s="55"/>
      <c r="MTL1035" s="55"/>
      <c r="MTM1035" s="55"/>
      <c r="MTN1035" s="55"/>
      <c r="MTO1035" s="55"/>
      <c r="MTP1035" s="55"/>
      <c r="MTQ1035" s="55"/>
      <c r="MTR1035" s="55"/>
      <c r="MTS1035" s="55"/>
      <c r="MTT1035" s="55"/>
      <c r="MTU1035" s="55"/>
      <c r="MTV1035" s="55"/>
      <c r="MTW1035" s="55"/>
      <c r="MTX1035" s="55"/>
      <c r="MTY1035" s="55"/>
      <c r="MTZ1035" s="55"/>
      <c r="MUA1035" s="55"/>
      <c r="MUB1035" s="55"/>
      <c r="MUC1035" s="55"/>
      <c r="MUD1035" s="55"/>
      <c r="MUE1035" s="55"/>
      <c r="MUF1035" s="55"/>
      <c r="MUG1035" s="55"/>
      <c r="MUH1035" s="55"/>
      <c r="MUI1035" s="55"/>
      <c r="MUJ1035" s="55"/>
      <c r="MUK1035" s="55"/>
      <c r="MUL1035" s="55"/>
      <c r="MUM1035" s="55"/>
      <c r="MUN1035" s="55"/>
      <c r="MUO1035" s="55"/>
      <c r="MUP1035" s="55"/>
      <c r="MUQ1035" s="55"/>
      <c r="MUR1035" s="55"/>
      <c r="MUS1035" s="55"/>
      <c r="MUT1035" s="55"/>
      <c r="MUU1035" s="55"/>
      <c r="MUV1035" s="55"/>
      <c r="MUW1035" s="55"/>
      <c r="MUX1035" s="55"/>
      <c r="MUY1035" s="55"/>
      <c r="MUZ1035" s="55"/>
      <c r="MVA1035" s="55"/>
      <c r="MVB1035" s="55"/>
      <c r="MVC1035" s="55"/>
      <c r="MVD1035" s="55"/>
      <c r="MVE1035" s="55"/>
      <c r="MVF1035" s="55"/>
      <c r="MVG1035" s="55"/>
      <c r="MVH1035" s="55"/>
      <c r="MVI1035" s="55"/>
      <c r="MVJ1035" s="55"/>
      <c r="MVK1035" s="55"/>
      <c r="MVL1035" s="55"/>
      <c r="MVM1035" s="55"/>
      <c r="MVN1035" s="55"/>
      <c r="MVO1035" s="55"/>
      <c r="MVP1035" s="55"/>
      <c r="MVQ1035" s="55"/>
      <c r="MVR1035" s="55"/>
      <c r="MVS1035" s="55"/>
      <c r="MVT1035" s="55"/>
      <c r="MVU1035" s="55"/>
      <c r="MVV1035" s="55"/>
      <c r="MVW1035" s="55"/>
      <c r="MVX1035" s="55"/>
      <c r="MVY1035" s="55"/>
      <c r="MVZ1035" s="55"/>
      <c r="MWA1035" s="55"/>
      <c r="MWB1035" s="55"/>
      <c r="MWC1035" s="55"/>
      <c r="MWD1035" s="55"/>
      <c r="MWE1035" s="55"/>
      <c r="MWF1035" s="55"/>
      <c r="MWG1035" s="55"/>
      <c r="MWH1035" s="55"/>
      <c r="MWI1035" s="55"/>
      <c r="MWJ1035" s="55"/>
      <c r="MWK1035" s="55"/>
      <c r="MWL1035" s="55"/>
      <c r="MWM1035" s="55"/>
      <c r="MWN1035" s="55"/>
      <c r="MWO1035" s="55"/>
      <c r="MWP1035" s="55"/>
      <c r="MWQ1035" s="55"/>
      <c r="MWR1035" s="55"/>
      <c r="MWS1035" s="55"/>
      <c r="MWT1035" s="55"/>
      <c r="MWU1035" s="55"/>
      <c r="MWV1035" s="55"/>
      <c r="MWW1035" s="55"/>
      <c r="MWX1035" s="55"/>
      <c r="MWY1035" s="55"/>
      <c r="MWZ1035" s="55"/>
      <c r="MXA1035" s="55"/>
      <c r="MXB1035" s="55"/>
      <c r="MXC1035" s="55"/>
      <c r="MXD1035" s="55"/>
      <c r="MXE1035" s="55"/>
      <c r="MXF1035" s="55"/>
      <c r="MXG1035" s="55"/>
      <c r="MXH1035" s="55"/>
      <c r="MXI1035" s="55"/>
      <c r="MXJ1035" s="55"/>
      <c r="MXK1035" s="55"/>
      <c r="MXL1035" s="55"/>
      <c r="MXM1035" s="55"/>
      <c r="MXN1035" s="55"/>
      <c r="MXO1035" s="55"/>
      <c r="MXP1035" s="55"/>
      <c r="MXQ1035" s="55"/>
      <c r="MXR1035" s="55"/>
      <c r="MXS1035" s="55"/>
      <c r="MXT1035" s="55"/>
      <c r="MXU1035" s="55"/>
      <c r="MXV1035" s="55"/>
      <c r="MXW1035" s="55"/>
      <c r="MXX1035" s="55"/>
      <c r="MXY1035" s="55"/>
      <c r="MXZ1035" s="55"/>
      <c r="MYA1035" s="55"/>
      <c r="MYB1035" s="55"/>
      <c r="MYC1035" s="55"/>
      <c r="MYD1035" s="55"/>
      <c r="MYE1035" s="55"/>
      <c r="MYF1035" s="55"/>
      <c r="MYG1035" s="55"/>
      <c r="MYH1035" s="55"/>
      <c r="MYI1035" s="55"/>
      <c r="MYJ1035" s="55"/>
      <c r="MYK1035" s="55"/>
      <c r="MYL1035" s="55"/>
      <c r="MYM1035" s="55"/>
      <c r="MYN1035" s="55"/>
      <c r="MYO1035" s="55"/>
      <c r="MYP1035" s="55"/>
      <c r="MYQ1035" s="55"/>
      <c r="MYR1035" s="55"/>
      <c r="MYS1035" s="55"/>
      <c r="MYT1035" s="55"/>
      <c r="MYU1035" s="55"/>
      <c r="MYV1035" s="55"/>
      <c r="MYW1035" s="55"/>
      <c r="MYX1035" s="55"/>
      <c r="MYY1035" s="55"/>
      <c r="MYZ1035" s="55"/>
      <c r="MZA1035" s="55"/>
      <c r="MZB1035" s="55"/>
      <c r="MZC1035" s="55"/>
      <c r="MZD1035" s="55"/>
      <c r="MZE1035" s="55"/>
      <c r="MZF1035" s="55"/>
      <c r="MZG1035" s="55"/>
      <c r="MZH1035" s="55"/>
      <c r="MZI1035" s="55"/>
      <c r="MZJ1035" s="55"/>
      <c r="MZK1035" s="55"/>
      <c r="MZL1035" s="55"/>
      <c r="MZM1035" s="55"/>
      <c r="MZN1035" s="55"/>
      <c r="MZO1035" s="55"/>
      <c r="MZP1035" s="55"/>
      <c r="MZQ1035" s="55"/>
      <c r="MZR1035" s="55"/>
      <c r="MZS1035" s="55"/>
      <c r="MZT1035" s="55"/>
      <c r="MZU1035" s="55"/>
      <c r="MZV1035" s="55"/>
      <c r="MZW1035" s="55"/>
      <c r="MZX1035" s="55"/>
      <c r="MZY1035" s="55"/>
      <c r="MZZ1035" s="55"/>
      <c r="NAA1035" s="55"/>
      <c r="NAB1035" s="55"/>
      <c r="NAC1035" s="55"/>
      <c r="NAD1035" s="55"/>
      <c r="NAE1035" s="55"/>
      <c r="NAF1035" s="55"/>
      <c r="NAG1035" s="55"/>
      <c r="NAH1035" s="55"/>
      <c r="NAI1035" s="55"/>
      <c r="NAJ1035" s="55"/>
      <c r="NAK1035" s="55"/>
      <c r="NAL1035" s="55"/>
      <c r="NAM1035" s="55"/>
      <c r="NAN1035" s="55"/>
      <c r="NAO1035" s="55"/>
      <c r="NAP1035" s="55"/>
      <c r="NAQ1035" s="55"/>
      <c r="NAR1035" s="55"/>
      <c r="NAS1035" s="55"/>
      <c r="NAT1035" s="55"/>
      <c r="NAU1035" s="55"/>
      <c r="NAV1035" s="55"/>
      <c r="NAW1035" s="55"/>
      <c r="NAX1035" s="55"/>
      <c r="NAY1035" s="55"/>
      <c r="NAZ1035" s="55"/>
      <c r="NBA1035" s="55"/>
      <c r="NBB1035" s="55"/>
      <c r="NBC1035" s="55"/>
      <c r="NBD1035" s="55"/>
      <c r="NBE1035" s="55"/>
      <c r="NBF1035" s="55"/>
      <c r="NBG1035" s="55"/>
      <c r="NBH1035" s="55"/>
      <c r="NBI1035" s="55"/>
      <c r="NBJ1035" s="55"/>
      <c r="NBK1035" s="55"/>
      <c r="NBL1035" s="55"/>
      <c r="NBM1035" s="55"/>
      <c r="NBN1035" s="55"/>
      <c r="NBO1035" s="55"/>
      <c r="NBP1035" s="55"/>
      <c r="NBQ1035" s="55"/>
      <c r="NBR1035" s="55"/>
      <c r="NBS1035" s="55"/>
      <c r="NBT1035" s="55"/>
      <c r="NBU1035" s="55"/>
      <c r="NBV1035" s="55"/>
      <c r="NBW1035" s="55"/>
      <c r="NBX1035" s="55"/>
      <c r="NBY1035" s="55"/>
      <c r="NBZ1035" s="55"/>
      <c r="NCA1035" s="55"/>
      <c r="NCB1035" s="55"/>
      <c r="NCC1035" s="55"/>
      <c r="NCD1035" s="55"/>
      <c r="NCE1035" s="55"/>
      <c r="NCF1035" s="55"/>
      <c r="NCG1035" s="55"/>
      <c r="NCH1035" s="55"/>
      <c r="NCI1035" s="55"/>
      <c r="NCJ1035" s="55"/>
      <c r="NCK1035" s="55"/>
      <c r="NCL1035" s="55"/>
      <c r="NCM1035" s="55"/>
      <c r="NCN1035" s="55"/>
      <c r="NCO1035" s="55"/>
      <c r="NCP1035" s="55"/>
      <c r="NCQ1035" s="55"/>
      <c r="NCR1035" s="55"/>
      <c r="NCS1035" s="55"/>
      <c r="NCT1035" s="55"/>
      <c r="NCU1035" s="55"/>
      <c r="NCV1035" s="55"/>
      <c r="NCW1035" s="55"/>
      <c r="NCX1035" s="55"/>
      <c r="NCY1035" s="55"/>
      <c r="NCZ1035" s="55"/>
      <c r="NDA1035" s="55"/>
      <c r="NDB1035" s="55"/>
      <c r="NDC1035" s="55"/>
      <c r="NDD1035" s="55"/>
      <c r="NDE1035" s="55"/>
      <c r="NDF1035" s="55"/>
      <c r="NDG1035" s="55"/>
      <c r="NDH1035" s="55"/>
      <c r="NDI1035" s="55"/>
      <c r="NDJ1035" s="55"/>
      <c r="NDK1035" s="55"/>
      <c r="NDL1035" s="55"/>
      <c r="NDM1035" s="55"/>
      <c r="NDN1035" s="55"/>
      <c r="NDO1035" s="55"/>
      <c r="NDP1035" s="55"/>
      <c r="NDQ1035" s="55"/>
      <c r="NDR1035" s="55"/>
      <c r="NDS1035" s="55"/>
      <c r="NDT1035" s="55"/>
      <c r="NDU1035" s="55"/>
      <c r="NDV1035" s="55"/>
      <c r="NDW1035" s="55"/>
      <c r="NDX1035" s="55"/>
      <c r="NDY1035" s="55"/>
      <c r="NDZ1035" s="55"/>
      <c r="NEA1035" s="55"/>
      <c r="NEB1035" s="55"/>
      <c r="NEC1035" s="55"/>
      <c r="NED1035" s="55"/>
      <c r="NEE1035" s="55"/>
      <c r="NEF1035" s="55"/>
      <c r="NEG1035" s="55"/>
      <c r="NEH1035" s="55"/>
      <c r="NEI1035" s="55"/>
      <c r="NEJ1035" s="55"/>
      <c r="NEK1035" s="55"/>
      <c r="NEL1035" s="55"/>
      <c r="NEM1035" s="55"/>
      <c r="NEN1035" s="55"/>
      <c r="NEO1035" s="55"/>
      <c r="NEP1035" s="55"/>
      <c r="NEQ1035" s="55"/>
      <c r="NER1035" s="55"/>
      <c r="NES1035" s="55"/>
      <c r="NET1035" s="55"/>
      <c r="NEU1035" s="55"/>
      <c r="NEV1035" s="55"/>
      <c r="NEW1035" s="55"/>
      <c r="NEX1035" s="55"/>
      <c r="NEY1035" s="55"/>
      <c r="NEZ1035" s="55"/>
      <c r="NFA1035" s="55"/>
      <c r="NFB1035" s="55"/>
      <c r="NFC1035" s="55"/>
      <c r="NFD1035" s="55"/>
      <c r="NFE1035" s="55"/>
      <c r="NFF1035" s="55"/>
      <c r="NFG1035" s="55"/>
      <c r="NFH1035" s="55"/>
      <c r="NFI1035" s="55"/>
      <c r="NFJ1035" s="55"/>
      <c r="NFK1035" s="55"/>
      <c r="NFL1035" s="55"/>
      <c r="NFM1035" s="55"/>
      <c r="NFN1035" s="55"/>
      <c r="NFO1035" s="55"/>
      <c r="NFP1035" s="55"/>
      <c r="NFQ1035" s="55"/>
      <c r="NFR1035" s="55"/>
      <c r="NFS1035" s="55"/>
      <c r="NFT1035" s="55"/>
      <c r="NFU1035" s="55"/>
      <c r="NFV1035" s="55"/>
      <c r="NFW1035" s="55"/>
      <c r="NFX1035" s="55"/>
      <c r="NFY1035" s="55"/>
      <c r="NFZ1035" s="55"/>
      <c r="NGA1035" s="55"/>
      <c r="NGB1035" s="55"/>
      <c r="NGC1035" s="55"/>
      <c r="NGD1035" s="55"/>
      <c r="NGE1035" s="55"/>
      <c r="NGF1035" s="55"/>
      <c r="NGG1035" s="55"/>
      <c r="NGH1035" s="55"/>
      <c r="NGI1035" s="55"/>
      <c r="NGJ1035" s="55"/>
      <c r="NGK1035" s="55"/>
      <c r="NGL1035" s="55"/>
      <c r="NGM1035" s="55"/>
      <c r="NGN1035" s="55"/>
      <c r="NGO1035" s="55"/>
      <c r="NGP1035" s="55"/>
      <c r="NGQ1035" s="55"/>
      <c r="NGR1035" s="55"/>
      <c r="NGS1035" s="55"/>
      <c r="NGT1035" s="55"/>
      <c r="NGU1035" s="55"/>
      <c r="NGV1035" s="55"/>
      <c r="NGW1035" s="55"/>
      <c r="NGX1035" s="55"/>
      <c r="NGY1035" s="55"/>
      <c r="NGZ1035" s="55"/>
      <c r="NHA1035" s="55"/>
      <c r="NHB1035" s="55"/>
      <c r="NHC1035" s="55"/>
      <c r="NHD1035" s="55"/>
      <c r="NHE1035" s="55"/>
      <c r="NHF1035" s="55"/>
      <c r="NHG1035" s="55"/>
      <c r="NHH1035" s="55"/>
      <c r="NHI1035" s="55"/>
      <c r="NHJ1035" s="55"/>
      <c r="NHK1035" s="55"/>
      <c r="NHL1035" s="55"/>
      <c r="NHM1035" s="55"/>
      <c r="NHN1035" s="55"/>
      <c r="NHO1035" s="55"/>
      <c r="NHP1035" s="55"/>
      <c r="NHQ1035" s="55"/>
      <c r="NHR1035" s="55"/>
      <c r="NHS1035" s="55"/>
      <c r="NHT1035" s="55"/>
      <c r="NHU1035" s="55"/>
      <c r="NHV1035" s="55"/>
      <c r="NHW1035" s="55"/>
      <c r="NHX1035" s="55"/>
      <c r="NHY1035" s="55"/>
      <c r="NHZ1035" s="55"/>
      <c r="NIA1035" s="55"/>
      <c r="NIB1035" s="55"/>
      <c r="NIC1035" s="55"/>
      <c r="NID1035" s="55"/>
      <c r="NIE1035" s="55"/>
      <c r="NIF1035" s="55"/>
      <c r="NIG1035" s="55"/>
      <c r="NIH1035" s="55"/>
      <c r="NII1035" s="55"/>
      <c r="NIJ1035" s="55"/>
      <c r="NIK1035" s="55"/>
      <c r="NIL1035" s="55"/>
      <c r="NIM1035" s="55"/>
      <c r="NIN1035" s="55"/>
      <c r="NIO1035" s="55"/>
      <c r="NIP1035" s="55"/>
      <c r="NIQ1035" s="55"/>
      <c r="NIR1035" s="55"/>
      <c r="NIS1035" s="55"/>
      <c r="NIT1035" s="55"/>
      <c r="NIU1035" s="55"/>
      <c r="NIV1035" s="55"/>
      <c r="NIW1035" s="55"/>
      <c r="NIX1035" s="55"/>
      <c r="NIY1035" s="55"/>
      <c r="NIZ1035" s="55"/>
      <c r="NJA1035" s="55"/>
      <c r="NJB1035" s="55"/>
      <c r="NJC1035" s="55"/>
      <c r="NJD1035" s="55"/>
      <c r="NJE1035" s="55"/>
      <c r="NJF1035" s="55"/>
      <c r="NJG1035" s="55"/>
      <c r="NJH1035" s="55"/>
      <c r="NJI1035" s="55"/>
      <c r="NJJ1035" s="55"/>
      <c r="NJK1035" s="55"/>
      <c r="NJL1035" s="55"/>
      <c r="NJM1035" s="55"/>
      <c r="NJN1035" s="55"/>
      <c r="NJO1035" s="55"/>
      <c r="NJP1035" s="55"/>
      <c r="NJQ1035" s="55"/>
      <c r="NJR1035" s="55"/>
      <c r="NJS1035" s="55"/>
      <c r="NJT1035" s="55"/>
      <c r="NJU1035" s="55"/>
      <c r="NJV1035" s="55"/>
      <c r="NJW1035" s="55"/>
      <c r="NJX1035" s="55"/>
      <c r="NJY1035" s="55"/>
      <c r="NJZ1035" s="55"/>
      <c r="NKA1035" s="55"/>
      <c r="NKB1035" s="55"/>
      <c r="NKC1035" s="55"/>
      <c r="NKD1035" s="55"/>
      <c r="NKE1035" s="55"/>
      <c r="NKF1035" s="55"/>
      <c r="NKG1035" s="55"/>
      <c r="NKH1035" s="55"/>
      <c r="NKI1035" s="55"/>
      <c r="NKJ1035" s="55"/>
      <c r="NKK1035" s="55"/>
      <c r="NKL1035" s="55"/>
      <c r="NKM1035" s="55"/>
      <c r="NKN1035" s="55"/>
      <c r="NKO1035" s="55"/>
      <c r="NKP1035" s="55"/>
      <c r="NKQ1035" s="55"/>
      <c r="NKR1035" s="55"/>
      <c r="NKS1035" s="55"/>
      <c r="NKT1035" s="55"/>
      <c r="NKU1035" s="55"/>
      <c r="NKV1035" s="55"/>
      <c r="NKW1035" s="55"/>
      <c r="NKX1035" s="55"/>
      <c r="NKY1035" s="55"/>
      <c r="NKZ1035" s="55"/>
      <c r="NLA1035" s="55"/>
      <c r="NLB1035" s="55"/>
      <c r="NLC1035" s="55"/>
      <c r="NLD1035" s="55"/>
      <c r="NLE1035" s="55"/>
      <c r="NLF1035" s="55"/>
      <c r="NLG1035" s="55"/>
      <c r="NLH1035" s="55"/>
      <c r="NLI1035" s="55"/>
      <c r="NLJ1035" s="55"/>
      <c r="NLK1035" s="55"/>
      <c r="NLL1035" s="55"/>
      <c r="NLM1035" s="55"/>
      <c r="NLN1035" s="55"/>
      <c r="NLO1035" s="55"/>
      <c r="NLP1035" s="55"/>
      <c r="NLQ1035" s="55"/>
      <c r="NLR1035" s="55"/>
      <c r="NLS1035" s="55"/>
      <c r="NLT1035" s="55"/>
      <c r="NLU1035" s="55"/>
      <c r="NLV1035" s="55"/>
      <c r="NLW1035" s="55"/>
      <c r="NLX1035" s="55"/>
      <c r="NLY1035" s="55"/>
      <c r="NLZ1035" s="55"/>
      <c r="NMA1035" s="55"/>
      <c r="NMB1035" s="55"/>
      <c r="NMC1035" s="55"/>
      <c r="NMD1035" s="55"/>
      <c r="NME1035" s="55"/>
      <c r="NMF1035" s="55"/>
      <c r="NMG1035" s="55"/>
      <c r="NMH1035" s="55"/>
      <c r="NMI1035" s="55"/>
      <c r="NMJ1035" s="55"/>
      <c r="NMK1035" s="55"/>
      <c r="NML1035" s="55"/>
      <c r="NMM1035" s="55"/>
      <c r="NMN1035" s="55"/>
      <c r="NMO1035" s="55"/>
      <c r="NMP1035" s="55"/>
      <c r="NMQ1035" s="55"/>
      <c r="NMR1035" s="55"/>
      <c r="NMS1035" s="55"/>
      <c r="NMT1035" s="55"/>
      <c r="NMU1035" s="55"/>
      <c r="NMV1035" s="55"/>
      <c r="NMW1035" s="55"/>
      <c r="NMX1035" s="55"/>
      <c r="NMY1035" s="55"/>
      <c r="NMZ1035" s="55"/>
      <c r="NNA1035" s="55"/>
      <c r="NNB1035" s="55"/>
      <c r="NNC1035" s="55"/>
      <c r="NND1035" s="55"/>
      <c r="NNE1035" s="55"/>
      <c r="NNF1035" s="55"/>
      <c r="NNG1035" s="55"/>
      <c r="NNH1035" s="55"/>
      <c r="NNI1035" s="55"/>
      <c r="NNJ1035" s="55"/>
      <c r="NNK1035" s="55"/>
      <c r="NNL1035" s="55"/>
      <c r="NNM1035" s="55"/>
      <c r="NNN1035" s="55"/>
      <c r="NNO1035" s="55"/>
      <c r="NNP1035" s="55"/>
      <c r="NNQ1035" s="55"/>
      <c r="NNR1035" s="55"/>
      <c r="NNS1035" s="55"/>
      <c r="NNT1035" s="55"/>
      <c r="NNU1035" s="55"/>
      <c r="NNV1035" s="55"/>
      <c r="NNW1035" s="55"/>
      <c r="NNX1035" s="55"/>
      <c r="NNY1035" s="55"/>
      <c r="NNZ1035" s="55"/>
      <c r="NOA1035" s="55"/>
      <c r="NOB1035" s="55"/>
      <c r="NOC1035" s="55"/>
      <c r="NOD1035" s="55"/>
      <c r="NOE1035" s="55"/>
      <c r="NOF1035" s="55"/>
      <c r="NOG1035" s="55"/>
      <c r="NOH1035" s="55"/>
      <c r="NOI1035" s="55"/>
      <c r="NOJ1035" s="55"/>
      <c r="NOK1035" s="55"/>
      <c r="NOL1035" s="55"/>
      <c r="NOM1035" s="55"/>
      <c r="NON1035" s="55"/>
      <c r="NOO1035" s="55"/>
      <c r="NOP1035" s="55"/>
      <c r="NOQ1035" s="55"/>
      <c r="NOR1035" s="55"/>
      <c r="NOS1035" s="55"/>
      <c r="NOT1035" s="55"/>
      <c r="NOU1035" s="55"/>
      <c r="NOV1035" s="55"/>
      <c r="NOW1035" s="55"/>
      <c r="NOX1035" s="55"/>
      <c r="NOY1035" s="55"/>
      <c r="NOZ1035" s="55"/>
      <c r="NPA1035" s="55"/>
      <c r="NPB1035" s="55"/>
      <c r="NPC1035" s="55"/>
      <c r="NPD1035" s="55"/>
      <c r="NPE1035" s="55"/>
      <c r="NPF1035" s="55"/>
      <c r="NPG1035" s="55"/>
      <c r="NPH1035" s="55"/>
      <c r="NPI1035" s="55"/>
      <c r="NPJ1035" s="55"/>
      <c r="NPK1035" s="55"/>
      <c r="NPL1035" s="55"/>
      <c r="NPM1035" s="55"/>
      <c r="NPN1035" s="55"/>
      <c r="NPO1035" s="55"/>
      <c r="NPP1035" s="55"/>
      <c r="NPQ1035" s="55"/>
      <c r="NPR1035" s="55"/>
      <c r="NPS1035" s="55"/>
      <c r="NPT1035" s="55"/>
      <c r="NPU1035" s="55"/>
      <c r="NPV1035" s="55"/>
      <c r="NPW1035" s="55"/>
      <c r="NPX1035" s="55"/>
      <c r="NPY1035" s="55"/>
      <c r="NPZ1035" s="55"/>
      <c r="NQA1035" s="55"/>
      <c r="NQB1035" s="55"/>
      <c r="NQC1035" s="55"/>
      <c r="NQD1035" s="55"/>
      <c r="NQE1035" s="55"/>
      <c r="NQF1035" s="55"/>
      <c r="NQG1035" s="55"/>
      <c r="NQH1035" s="55"/>
      <c r="NQI1035" s="55"/>
      <c r="NQJ1035" s="55"/>
      <c r="NQK1035" s="55"/>
      <c r="NQL1035" s="55"/>
      <c r="NQM1035" s="55"/>
      <c r="NQN1035" s="55"/>
      <c r="NQO1035" s="55"/>
      <c r="NQP1035" s="55"/>
      <c r="NQQ1035" s="55"/>
      <c r="NQR1035" s="55"/>
      <c r="NQS1035" s="55"/>
      <c r="NQT1035" s="55"/>
      <c r="NQU1035" s="55"/>
      <c r="NQV1035" s="55"/>
      <c r="NQW1035" s="55"/>
      <c r="NQX1035" s="55"/>
      <c r="NQY1035" s="55"/>
      <c r="NQZ1035" s="55"/>
      <c r="NRA1035" s="55"/>
      <c r="NRB1035" s="55"/>
      <c r="NRC1035" s="55"/>
      <c r="NRD1035" s="55"/>
      <c r="NRE1035" s="55"/>
      <c r="NRF1035" s="55"/>
      <c r="NRG1035" s="55"/>
      <c r="NRH1035" s="55"/>
      <c r="NRI1035" s="55"/>
      <c r="NRJ1035" s="55"/>
      <c r="NRK1035" s="55"/>
      <c r="NRL1035" s="55"/>
      <c r="NRM1035" s="55"/>
      <c r="NRN1035" s="55"/>
      <c r="NRO1035" s="55"/>
      <c r="NRP1035" s="55"/>
      <c r="NRQ1035" s="55"/>
      <c r="NRR1035" s="55"/>
      <c r="NRS1035" s="55"/>
      <c r="NRT1035" s="55"/>
      <c r="NRU1035" s="55"/>
      <c r="NRV1035" s="55"/>
      <c r="NRW1035" s="55"/>
      <c r="NRX1035" s="55"/>
      <c r="NRY1035" s="55"/>
      <c r="NRZ1035" s="55"/>
      <c r="NSA1035" s="55"/>
      <c r="NSB1035" s="55"/>
      <c r="NSC1035" s="55"/>
      <c r="NSD1035" s="55"/>
      <c r="NSE1035" s="55"/>
      <c r="NSF1035" s="55"/>
      <c r="NSG1035" s="55"/>
      <c r="NSH1035" s="55"/>
      <c r="NSI1035" s="55"/>
      <c r="NSJ1035" s="55"/>
      <c r="NSK1035" s="55"/>
      <c r="NSL1035" s="55"/>
      <c r="NSM1035" s="55"/>
      <c r="NSN1035" s="55"/>
      <c r="NSO1035" s="55"/>
      <c r="NSP1035" s="55"/>
      <c r="NSQ1035" s="55"/>
      <c r="NSR1035" s="55"/>
      <c r="NSS1035" s="55"/>
      <c r="NST1035" s="55"/>
      <c r="NSU1035" s="55"/>
      <c r="NSV1035" s="55"/>
      <c r="NSW1035" s="55"/>
      <c r="NSX1035" s="55"/>
      <c r="NSY1035" s="55"/>
      <c r="NSZ1035" s="55"/>
      <c r="NTA1035" s="55"/>
      <c r="NTB1035" s="55"/>
      <c r="NTC1035" s="55"/>
      <c r="NTD1035" s="55"/>
      <c r="NTE1035" s="55"/>
      <c r="NTF1035" s="55"/>
      <c r="NTG1035" s="55"/>
      <c r="NTH1035" s="55"/>
      <c r="NTI1035" s="55"/>
      <c r="NTJ1035" s="55"/>
      <c r="NTK1035" s="55"/>
      <c r="NTL1035" s="55"/>
      <c r="NTM1035" s="55"/>
      <c r="NTN1035" s="55"/>
      <c r="NTO1035" s="55"/>
      <c r="NTP1035" s="55"/>
      <c r="NTQ1035" s="55"/>
      <c r="NTR1035" s="55"/>
      <c r="NTS1035" s="55"/>
      <c r="NTT1035" s="55"/>
      <c r="NTU1035" s="55"/>
      <c r="NTV1035" s="55"/>
      <c r="NTW1035" s="55"/>
      <c r="NTX1035" s="55"/>
      <c r="NTY1035" s="55"/>
      <c r="NTZ1035" s="55"/>
      <c r="NUA1035" s="55"/>
      <c r="NUB1035" s="55"/>
      <c r="NUC1035" s="55"/>
      <c r="NUD1035" s="55"/>
      <c r="NUE1035" s="55"/>
      <c r="NUF1035" s="55"/>
      <c r="NUG1035" s="55"/>
      <c r="NUH1035" s="55"/>
      <c r="NUI1035" s="55"/>
      <c r="NUJ1035" s="55"/>
      <c r="NUK1035" s="55"/>
      <c r="NUL1035" s="55"/>
      <c r="NUM1035" s="55"/>
      <c r="NUN1035" s="55"/>
      <c r="NUO1035" s="55"/>
      <c r="NUP1035" s="55"/>
      <c r="NUQ1035" s="55"/>
      <c r="NUR1035" s="55"/>
      <c r="NUS1035" s="55"/>
      <c r="NUT1035" s="55"/>
      <c r="NUU1035" s="55"/>
      <c r="NUV1035" s="55"/>
      <c r="NUW1035" s="55"/>
      <c r="NUX1035" s="55"/>
      <c r="NUY1035" s="55"/>
      <c r="NUZ1035" s="55"/>
      <c r="NVA1035" s="55"/>
      <c r="NVB1035" s="55"/>
      <c r="NVC1035" s="55"/>
      <c r="NVD1035" s="55"/>
      <c r="NVE1035" s="55"/>
      <c r="NVF1035" s="55"/>
      <c r="NVG1035" s="55"/>
      <c r="NVH1035" s="55"/>
      <c r="NVI1035" s="55"/>
      <c r="NVJ1035" s="55"/>
      <c r="NVK1035" s="55"/>
      <c r="NVL1035" s="55"/>
      <c r="NVM1035" s="55"/>
      <c r="NVN1035" s="55"/>
      <c r="NVO1035" s="55"/>
      <c r="NVP1035" s="55"/>
      <c r="NVQ1035" s="55"/>
      <c r="NVR1035" s="55"/>
      <c r="NVS1035" s="55"/>
      <c r="NVT1035" s="55"/>
      <c r="NVU1035" s="55"/>
      <c r="NVV1035" s="55"/>
      <c r="NVW1035" s="55"/>
      <c r="NVX1035" s="55"/>
      <c r="NVY1035" s="55"/>
      <c r="NVZ1035" s="55"/>
      <c r="NWA1035" s="55"/>
      <c r="NWB1035" s="55"/>
      <c r="NWC1035" s="55"/>
      <c r="NWD1035" s="55"/>
      <c r="NWE1035" s="55"/>
      <c r="NWF1035" s="55"/>
      <c r="NWG1035" s="55"/>
      <c r="NWH1035" s="55"/>
      <c r="NWI1035" s="55"/>
      <c r="NWJ1035" s="55"/>
      <c r="NWK1035" s="55"/>
      <c r="NWL1035" s="55"/>
      <c r="NWM1035" s="55"/>
      <c r="NWN1035" s="55"/>
      <c r="NWO1035" s="55"/>
      <c r="NWP1035" s="55"/>
      <c r="NWQ1035" s="55"/>
      <c r="NWR1035" s="55"/>
      <c r="NWS1035" s="55"/>
      <c r="NWT1035" s="55"/>
      <c r="NWU1035" s="55"/>
      <c r="NWV1035" s="55"/>
      <c r="NWW1035" s="55"/>
      <c r="NWX1035" s="55"/>
      <c r="NWY1035" s="55"/>
      <c r="NWZ1035" s="55"/>
      <c r="NXA1035" s="55"/>
      <c r="NXB1035" s="55"/>
      <c r="NXC1035" s="55"/>
      <c r="NXD1035" s="55"/>
      <c r="NXE1035" s="55"/>
      <c r="NXF1035" s="55"/>
      <c r="NXG1035" s="55"/>
      <c r="NXH1035" s="55"/>
      <c r="NXI1035" s="55"/>
      <c r="NXJ1035" s="55"/>
      <c r="NXK1035" s="55"/>
      <c r="NXL1035" s="55"/>
      <c r="NXM1035" s="55"/>
      <c r="NXN1035" s="55"/>
      <c r="NXO1035" s="55"/>
      <c r="NXP1035" s="55"/>
      <c r="NXQ1035" s="55"/>
      <c r="NXR1035" s="55"/>
      <c r="NXS1035" s="55"/>
      <c r="NXT1035" s="55"/>
      <c r="NXU1035" s="55"/>
      <c r="NXV1035" s="55"/>
      <c r="NXW1035" s="55"/>
      <c r="NXX1035" s="55"/>
      <c r="NXY1035" s="55"/>
      <c r="NXZ1035" s="55"/>
      <c r="NYA1035" s="55"/>
      <c r="NYB1035" s="55"/>
      <c r="NYC1035" s="55"/>
      <c r="NYD1035" s="55"/>
      <c r="NYE1035" s="55"/>
      <c r="NYF1035" s="55"/>
      <c r="NYG1035" s="55"/>
      <c r="NYH1035" s="55"/>
      <c r="NYI1035" s="55"/>
      <c r="NYJ1035" s="55"/>
      <c r="NYK1035" s="55"/>
      <c r="NYL1035" s="55"/>
      <c r="NYM1035" s="55"/>
      <c r="NYN1035" s="55"/>
      <c r="NYO1035" s="55"/>
      <c r="NYP1035" s="55"/>
      <c r="NYQ1035" s="55"/>
      <c r="NYR1035" s="55"/>
      <c r="NYS1035" s="55"/>
      <c r="NYT1035" s="55"/>
      <c r="NYU1035" s="55"/>
      <c r="NYV1035" s="55"/>
      <c r="NYW1035" s="55"/>
      <c r="NYX1035" s="55"/>
      <c r="NYY1035" s="55"/>
      <c r="NYZ1035" s="55"/>
      <c r="NZA1035" s="55"/>
      <c r="NZB1035" s="55"/>
      <c r="NZC1035" s="55"/>
      <c r="NZD1035" s="55"/>
      <c r="NZE1035" s="55"/>
      <c r="NZF1035" s="55"/>
      <c r="NZG1035" s="55"/>
      <c r="NZH1035" s="55"/>
      <c r="NZI1035" s="55"/>
      <c r="NZJ1035" s="55"/>
      <c r="NZK1035" s="55"/>
      <c r="NZL1035" s="55"/>
      <c r="NZM1035" s="55"/>
      <c r="NZN1035" s="55"/>
      <c r="NZO1035" s="55"/>
      <c r="NZP1035" s="55"/>
      <c r="NZQ1035" s="55"/>
      <c r="NZR1035" s="55"/>
      <c r="NZS1035" s="55"/>
      <c r="NZT1035" s="55"/>
      <c r="NZU1035" s="55"/>
      <c r="NZV1035" s="55"/>
      <c r="NZW1035" s="55"/>
      <c r="NZX1035" s="55"/>
      <c r="NZY1035" s="55"/>
      <c r="NZZ1035" s="55"/>
      <c r="OAA1035" s="55"/>
      <c r="OAB1035" s="55"/>
      <c r="OAC1035" s="55"/>
      <c r="OAD1035" s="55"/>
      <c r="OAE1035" s="55"/>
      <c r="OAF1035" s="55"/>
      <c r="OAG1035" s="55"/>
      <c r="OAH1035" s="55"/>
      <c r="OAI1035" s="55"/>
      <c r="OAJ1035" s="55"/>
      <c r="OAK1035" s="55"/>
      <c r="OAL1035" s="55"/>
      <c r="OAM1035" s="55"/>
      <c r="OAN1035" s="55"/>
      <c r="OAO1035" s="55"/>
      <c r="OAP1035" s="55"/>
      <c r="OAQ1035" s="55"/>
      <c r="OAR1035" s="55"/>
      <c r="OAS1035" s="55"/>
      <c r="OAT1035" s="55"/>
      <c r="OAU1035" s="55"/>
      <c r="OAV1035" s="55"/>
      <c r="OAW1035" s="55"/>
      <c r="OAX1035" s="55"/>
      <c r="OAY1035" s="55"/>
      <c r="OAZ1035" s="55"/>
      <c r="OBA1035" s="55"/>
      <c r="OBB1035" s="55"/>
      <c r="OBC1035" s="55"/>
      <c r="OBD1035" s="55"/>
      <c r="OBE1035" s="55"/>
      <c r="OBF1035" s="55"/>
      <c r="OBG1035" s="55"/>
      <c r="OBH1035" s="55"/>
      <c r="OBI1035" s="55"/>
      <c r="OBJ1035" s="55"/>
      <c r="OBK1035" s="55"/>
      <c r="OBL1035" s="55"/>
      <c r="OBM1035" s="55"/>
      <c r="OBN1035" s="55"/>
      <c r="OBO1035" s="55"/>
      <c r="OBP1035" s="55"/>
      <c r="OBQ1035" s="55"/>
      <c r="OBR1035" s="55"/>
      <c r="OBS1035" s="55"/>
      <c r="OBT1035" s="55"/>
      <c r="OBU1035" s="55"/>
      <c r="OBV1035" s="55"/>
      <c r="OBW1035" s="55"/>
      <c r="OBX1035" s="55"/>
      <c r="OBY1035" s="55"/>
      <c r="OBZ1035" s="55"/>
      <c r="OCA1035" s="55"/>
      <c r="OCB1035" s="55"/>
      <c r="OCC1035" s="55"/>
      <c r="OCD1035" s="55"/>
      <c r="OCE1035" s="55"/>
      <c r="OCF1035" s="55"/>
      <c r="OCG1035" s="55"/>
      <c r="OCH1035" s="55"/>
      <c r="OCI1035" s="55"/>
      <c r="OCJ1035" s="55"/>
      <c r="OCK1035" s="55"/>
      <c r="OCL1035" s="55"/>
      <c r="OCM1035" s="55"/>
      <c r="OCN1035" s="55"/>
      <c r="OCO1035" s="55"/>
      <c r="OCP1035" s="55"/>
      <c r="OCQ1035" s="55"/>
      <c r="OCR1035" s="55"/>
      <c r="OCS1035" s="55"/>
      <c r="OCT1035" s="55"/>
      <c r="OCU1035" s="55"/>
      <c r="OCV1035" s="55"/>
      <c r="OCW1035" s="55"/>
      <c r="OCX1035" s="55"/>
      <c r="OCY1035" s="55"/>
      <c r="OCZ1035" s="55"/>
      <c r="ODA1035" s="55"/>
      <c r="ODB1035" s="55"/>
      <c r="ODC1035" s="55"/>
      <c r="ODD1035" s="55"/>
      <c r="ODE1035" s="55"/>
      <c r="ODF1035" s="55"/>
      <c r="ODG1035" s="55"/>
      <c r="ODH1035" s="55"/>
      <c r="ODI1035" s="55"/>
      <c r="ODJ1035" s="55"/>
      <c r="ODK1035" s="55"/>
      <c r="ODL1035" s="55"/>
      <c r="ODM1035" s="55"/>
      <c r="ODN1035" s="55"/>
      <c r="ODO1035" s="55"/>
      <c r="ODP1035" s="55"/>
      <c r="ODQ1035" s="55"/>
      <c r="ODR1035" s="55"/>
      <c r="ODS1035" s="55"/>
      <c r="ODT1035" s="55"/>
      <c r="ODU1035" s="55"/>
      <c r="ODV1035" s="55"/>
      <c r="ODW1035" s="55"/>
      <c r="ODX1035" s="55"/>
      <c r="ODY1035" s="55"/>
      <c r="ODZ1035" s="55"/>
      <c r="OEA1035" s="55"/>
      <c r="OEB1035" s="55"/>
      <c r="OEC1035" s="55"/>
      <c r="OED1035" s="55"/>
      <c r="OEE1035" s="55"/>
      <c r="OEF1035" s="55"/>
      <c r="OEG1035" s="55"/>
      <c r="OEH1035" s="55"/>
      <c r="OEI1035" s="55"/>
      <c r="OEJ1035" s="55"/>
      <c r="OEK1035" s="55"/>
      <c r="OEL1035" s="55"/>
      <c r="OEM1035" s="55"/>
      <c r="OEN1035" s="55"/>
      <c r="OEO1035" s="55"/>
      <c r="OEP1035" s="55"/>
      <c r="OEQ1035" s="55"/>
      <c r="OER1035" s="55"/>
      <c r="OES1035" s="55"/>
      <c r="OET1035" s="55"/>
      <c r="OEU1035" s="55"/>
      <c r="OEV1035" s="55"/>
      <c r="OEW1035" s="55"/>
      <c r="OEX1035" s="55"/>
      <c r="OEY1035" s="55"/>
      <c r="OEZ1035" s="55"/>
      <c r="OFA1035" s="55"/>
      <c r="OFB1035" s="55"/>
      <c r="OFC1035" s="55"/>
      <c r="OFD1035" s="55"/>
      <c r="OFE1035" s="55"/>
      <c r="OFF1035" s="55"/>
      <c r="OFG1035" s="55"/>
      <c r="OFH1035" s="55"/>
      <c r="OFI1035" s="55"/>
      <c r="OFJ1035" s="55"/>
      <c r="OFK1035" s="55"/>
      <c r="OFL1035" s="55"/>
      <c r="OFM1035" s="55"/>
      <c r="OFN1035" s="55"/>
      <c r="OFO1035" s="55"/>
      <c r="OFP1035" s="55"/>
      <c r="OFQ1035" s="55"/>
      <c r="OFR1035" s="55"/>
      <c r="OFS1035" s="55"/>
      <c r="OFT1035" s="55"/>
      <c r="OFU1035" s="55"/>
      <c r="OFV1035" s="55"/>
      <c r="OFW1035" s="55"/>
      <c r="OFX1035" s="55"/>
      <c r="OFY1035" s="55"/>
      <c r="OFZ1035" s="55"/>
      <c r="OGA1035" s="55"/>
      <c r="OGB1035" s="55"/>
      <c r="OGC1035" s="55"/>
      <c r="OGD1035" s="55"/>
      <c r="OGE1035" s="55"/>
      <c r="OGF1035" s="55"/>
      <c r="OGG1035" s="55"/>
      <c r="OGH1035" s="55"/>
      <c r="OGI1035" s="55"/>
      <c r="OGJ1035" s="55"/>
      <c r="OGK1035" s="55"/>
      <c r="OGL1035" s="55"/>
      <c r="OGM1035" s="55"/>
      <c r="OGN1035" s="55"/>
      <c r="OGO1035" s="55"/>
      <c r="OGP1035" s="55"/>
      <c r="OGQ1035" s="55"/>
      <c r="OGR1035" s="55"/>
      <c r="OGS1035" s="55"/>
      <c r="OGT1035" s="55"/>
      <c r="OGU1035" s="55"/>
      <c r="OGV1035" s="55"/>
      <c r="OGW1035" s="55"/>
      <c r="OGX1035" s="55"/>
      <c r="OGY1035" s="55"/>
      <c r="OGZ1035" s="55"/>
      <c r="OHA1035" s="55"/>
      <c r="OHB1035" s="55"/>
      <c r="OHC1035" s="55"/>
      <c r="OHD1035" s="55"/>
      <c r="OHE1035" s="55"/>
      <c r="OHF1035" s="55"/>
      <c r="OHG1035" s="55"/>
      <c r="OHH1035" s="55"/>
      <c r="OHI1035" s="55"/>
      <c r="OHJ1035" s="55"/>
      <c r="OHK1035" s="55"/>
      <c r="OHL1035" s="55"/>
      <c r="OHM1035" s="55"/>
      <c r="OHN1035" s="55"/>
      <c r="OHO1035" s="55"/>
      <c r="OHP1035" s="55"/>
      <c r="OHQ1035" s="55"/>
      <c r="OHR1035" s="55"/>
      <c r="OHS1035" s="55"/>
      <c r="OHT1035" s="55"/>
      <c r="OHU1035" s="55"/>
      <c r="OHV1035" s="55"/>
      <c r="OHW1035" s="55"/>
      <c r="OHX1035" s="55"/>
      <c r="OHY1035" s="55"/>
      <c r="OHZ1035" s="55"/>
      <c r="OIA1035" s="55"/>
      <c r="OIB1035" s="55"/>
      <c r="OIC1035" s="55"/>
      <c r="OID1035" s="55"/>
      <c r="OIE1035" s="55"/>
      <c r="OIF1035" s="55"/>
      <c r="OIG1035" s="55"/>
      <c r="OIH1035" s="55"/>
      <c r="OII1035" s="55"/>
      <c r="OIJ1035" s="55"/>
      <c r="OIK1035" s="55"/>
      <c r="OIL1035" s="55"/>
      <c r="OIM1035" s="55"/>
      <c r="OIN1035" s="55"/>
      <c r="OIO1035" s="55"/>
      <c r="OIP1035" s="55"/>
      <c r="OIQ1035" s="55"/>
      <c r="OIR1035" s="55"/>
      <c r="OIS1035" s="55"/>
      <c r="OIT1035" s="55"/>
      <c r="OIU1035" s="55"/>
      <c r="OIV1035" s="55"/>
      <c r="OIW1035" s="55"/>
      <c r="OIX1035" s="55"/>
      <c r="OIY1035" s="55"/>
      <c r="OIZ1035" s="55"/>
      <c r="OJA1035" s="55"/>
      <c r="OJB1035" s="55"/>
      <c r="OJC1035" s="55"/>
      <c r="OJD1035" s="55"/>
      <c r="OJE1035" s="55"/>
      <c r="OJF1035" s="55"/>
      <c r="OJG1035" s="55"/>
      <c r="OJH1035" s="55"/>
      <c r="OJI1035" s="55"/>
      <c r="OJJ1035" s="55"/>
      <c r="OJK1035" s="55"/>
      <c r="OJL1035" s="55"/>
      <c r="OJM1035" s="55"/>
      <c r="OJN1035" s="55"/>
      <c r="OJO1035" s="55"/>
      <c r="OJP1035" s="55"/>
      <c r="OJQ1035" s="55"/>
      <c r="OJR1035" s="55"/>
      <c r="OJS1035" s="55"/>
      <c r="OJT1035" s="55"/>
      <c r="OJU1035" s="55"/>
      <c r="OJV1035" s="55"/>
      <c r="OJW1035" s="55"/>
      <c r="OJX1035" s="55"/>
      <c r="OJY1035" s="55"/>
      <c r="OJZ1035" s="55"/>
      <c r="OKA1035" s="55"/>
      <c r="OKB1035" s="55"/>
      <c r="OKC1035" s="55"/>
      <c r="OKD1035" s="55"/>
      <c r="OKE1035" s="55"/>
      <c r="OKF1035" s="55"/>
      <c r="OKG1035" s="55"/>
      <c r="OKH1035" s="55"/>
      <c r="OKI1035" s="55"/>
      <c r="OKJ1035" s="55"/>
      <c r="OKK1035" s="55"/>
      <c r="OKL1035" s="55"/>
      <c r="OKM1035" s="55"/>
      <c r="OKN1035" s="55"/>
      <c r="OKO1035" s="55"/>
      <c r="OKP1035" s="55"/>
      <c r="OKQ1035" s="55"/>
      <c r="OKR1035" s="55"/>
      <c r="OKS1035" s="55"/>
      <c r="OKT1035" s="55"/>
      <c r="OKU1035" s="55"/>
      <c r="OKV1035" s="55"/>
      <c r="OKW1035" s="55"/>
      <c r="OKX1035" s="55"/>
      <c r="OKY1035" s="55"/>
      <c r="OKZ1035" s="55"/>
      <c r="OLA1035" s="55"/>
      <c r="OLB1035" s="55"/>
      <c r="OLC1035" s="55"/>
      <c r="OLD1035" s="55"/>
      <c r="OLE1035" s="55"/>
      <c r="OLF1035" s="55"/>
      <c r="OLG1035" s="55"/>
      <c r="OLH1035" s="55"/>
      <c r="OLI1035" s="55"/>
      <c r="OLJ1035" s="55"/>
      <c r="OLK1035" s="55"/>
      <c r="OLL1035" s="55"/>
      <c r="OLM1035" s="55"/>
      <c r="OLN1035" s="55"/>
      <c r="OLO1035" s="55"/>
      <c r="OLP1035" s="55"/>
      <c r="OLQ1035" s="55"/>
      <c r="OLR1035" s="55"/>
      <c r="OLS1035" s="55"/>
      <c r="OLT1035" s="55"/>
      <c r="OLU1035" s="55"/>
      <c r="OLV1035" s="55"/>
      <c r="OLW1035" s="55"/>
      <c r="OLX1035" s="55"/>
      <c r="OLY1035" s="55"/>
      <c r="OLZ1035" s="55"/>
      <c r="OMA1035" s="55"/>
      <c r="OMB1035" s="55"/>
      <c r="OMC1035" s="55"/>
      <c r="OMD1035" s="55"/>
      <c r="OME1035" s="55"/>
      <c r="OMF1035" s="55"/>
      <c r="OMG1035" s="55"/>
      <c r="OMH1035" s="55"/>
      <c r="OMI1035" s="55"/>
      <c r="OMJ1035" s="55"/>
      <c r="OMK1035" s="55"/>
      <c r="OML1035" s="55"/>
      <c r="OMM1035" s="55"/>
      <c r="OMN1035" s="55"/>
      <c r="OMO1035" s="55"/>
      <c r="OMP1035" s="55"/>
      <c r="OMQ1035" s="55"/>
      <c r="OMR1035" s="55"/>
      <c r="OMS1035" s="55"/>
      <c r="OMT1035" s="55"/>
      <c r="OMU1035" s="55"/>
      <c r="OMV1035" s="55"/>
      <c r="OMW1035" s="55"/>
      <c r="OMX1035" s="55"/>
      <c r="OMY1035" s="55"/>
      <c r="OMZ1035" s="55"/>
      <c r="ONA1035" s="55"/>
      <c r="ONB1035" s="55"/>
      <c r="ONC1035" s="55"/>
      <c r="OND1035" s="55"/>
      <c r="ONE1035" s="55"/>
      <c r="ONF1035" s="55"/>
      <c r="ONG1035" s="55"/>
      <c r="ONH1035" s="55"/>
      <c r="ONI1035" s="55"/>
      <c r="ONJ1035" s="55"/>
      <c r="ONK1035" s="55"/>
      <c r="ONL1035" s="55"/>
      <c r="ONM1035" s="55"/>
      <c r="ONN1035" s="55"/>
      <c r="ONO1035" s="55"/>
      <c r="ONP1035" s="55"/>
      <c r="ONQ1035" s="55"/>
      <c r="ONR1035" s="55"/>
      <c r="ONS1035" s="55"/>
      <c r="ONT1035" s="55"/>
      <c r="ONU1035" s="55"/>
      <c r="ONV1035" s="55"/>
      <c r="ONW1035" s="55"/>
      <c r="ONX1035" s="55"/>
      <c r="ONY1035" s="55"/>
      <c r="ONZ1035" s="55"/>
      <c r="OOA1035" s="55"/>
      <c r="OOB1035" s="55"/>
      <c r="OOC1035" s="55"/>
      <c r="OOD1035" s="55"/>
      <c r="OOE1035" s="55"/>
      <c r="OOF1035" s="55"/>
      <c r="OOG1035" s="55"/>
      <c r="OOH1035" s="55"/>
      <c r="OOI1035" s="55"/>
      <c r="OOJ1035" s="55"/>
      <c r="OOK1035" s="55"/>
      <c r="OOL1035" s="55"/>
      <c r="OOM1035" s="55"/>
      <c r="OON1035" s="55"/>
      <c r="OOO1035" s="55"/>
      <c r="OOP1035" s="55"/>
      <c r="OOQ1035" s="55"/>
      <c r="OOR1035" s="55"/>
      <c r="OOS1035" s="55"/>
      <c r="OOT1035" s="55"/>
      <c r="OOU1035" s="55"/>
      <c r="OOV1035" s="55"/>
      <c r="OOW1035" s="55"/>
      <c r="OOX1035" s="55"/>
      <c r="OOY1035" s="55"/>
      <c r="OOZ1035" s="55"/>
      <c r="OPA1035" s="55"/>
      <c r="OPB1035" s="55"/>
      <c r="OPC1035" s="55"/>
      <c r="OPD1035" s="55"/>
      <c r="OPE1035" s="55"/>
      <c r="OPF1035" s="55"/>
      <c r="OPG1035" s="55"/>
      <c r="OPH1035" s="55"/>
      <c r="OPI1035" s="55"/>
      <c r="OPJ1035" s="55"/>
      <c r="OPK1035" s="55"/>
      <c r="OPL1035" s="55"/>
      <c r="OPM1035" s="55"/>
      <c r="OPN1035" s="55"/>
      <c r="OPO1035" s="55"/>
      <c r="OPP1035" s="55"/>
      <c r="OPQ1035" s="55"/>
      <c r="OPR1035" s="55"/>
      <c r="OPS1035" s="55"/>
      <c r="OPT1035" s="55"/>
      <c r="OPU1035" s="55"/>
      <c r="OPV1035" s="55"/>
      <c r="OPW1035" s="55"/>
      <c r="OPX1035" s="55"/>
      <c r="OPY1035" s="55"/>
      <c r="OPZ1035" s="55"/>
      <c r="OQA1035" s="55"/>
      <c r="OQB1035" s="55"/>
      <c r="OQC1035" s="55"/>
      <c r="OQD1035" s="55"/>
      <c r="OQE1035" s="55"/>
      <c r="OQF1035" s="55"/>
      <c r="OQG1035" s="55"/>
      <c r="OQH1035" s="55"/>
      <c r="OQI1035" s="55"/>
      <c r="OQJ1035" s="55"/>
      <c r="OQK1035" s="55"/>
      <c r="OQL1035" s="55"/>
      <c r="OQM1035" s="55"/>
      <c r="OQN1035" s="55"/>
      <c r="OQO1035" s="55"/>
      <c r="OQP1035" s="55"/>
      <c r="OQQ1035" s="55"/>
      <c r="OQR1035" s="55"/>
      <c r="OQS1035" s="55"/>
      <c r="OQT1035" s="55"/>
      <c r="OQU1035" s="55"/>
      <c r="OQV1035" s="55"/>
      <c r="OQW1035" s="55"/>
      <c r="OQX1035" s="55"/>
      <c r="OQY1035" s="55"/>
      <c r="OQZ1035" s="55"/>
      <c r="ORA1035" s="55"/>
      <c r="ORB1035" s="55"/>
      <c r="ORC1035" s="55"/>
      <c r="ORD1035" s="55"/>
      <c r="ORE1035" s="55"/>
      <c r="ORF1035" s="55"/>
      <c r="ORG1035" s="55"/>
      <c r="ORH1035" s="55"/>
      <c r="ORI1035" s="55"/>
      <c r="ORJ1035" s="55"/>
      <c r="ORK1035" s="55"/>
      <c r="ORL1035" s="55"/>
      <c r="ORM1035" s="55"/>
      <c r="ORN1035" s="55"/>
      <c r="ORO1035" s="55"/>
      <c r="ORP1035" s="55"/>
      <c r="ORQ1035" s="55"/>
      <c r="ORR1035" s="55"/>
      <c r="ORS1035" s="55"/>
      <c r="ORT1035" s="55"/>
      <c r="ORU1035" s="55"/>
      <c r="ORV1035" s="55"/>
      <c r="ORW1035" s="55"/>
      <c r="ORX1035" s="55"/>
      <c r="ORY1035" s="55"/>
      <c r="ORZ1035" s="55"/>
      <c r="OSA1035" s="55"/>
      <c r="OSB1035" s="55"/>
      <c r="OSC1035" s="55"/>
      <c r="OSD1035" s="55"/>
      <c r="OSE1035" s="55"/>
      <c r="OSF1035" s="55"/>
      <c r="OSG1035" s="55"/>
      <c r="OSH1035" s="55"/>
      <c r="OSI1035" s="55"/>
      <c r="OSJ1035" s="55"/>
      <c r="OSK1035" s="55"/>
      <c r="OSL1035" s="55"/>
      <c r="OSM1035" s="55"/>
      <c r="OSN1035" s="55"/>
      <c r="OSO1035" s="55"/>
      <c r="OSP1035" s="55"/>
      <c r="OSQ1035" s="55"/>
      <c r="OSR1035" s="55"/>
      <c r="OSS1035" s="55"/>
      <c r="OST1035" s="55"/>
      <c r="OSU1035" s="55"/>
      <c r="OSV1035" s="55"/>
      <c r="OSW1035" s="55"/>
      <c r="OSX1035" s="55"/>
      <c r="OSY1035" s="55"/>
      <c r="OSZ1035" s="55"/>
      <c r="OTA1035" s="55"/>
      <c r="OTB1035" s="55"/>
      <c r="OTC1035" s="55"/>
      <c r="OTD1035" s="55"/>
      <c r="OTE1035" s="55"/>
      <c r="OTF1035" s="55"/>
      <c r="OTG1035" s="55"/>
      <c r="OTH1035" s="55"/>
      <c r="OTI1035" s="55"/>
      <c r="OTJ1035" s="55"/>
      <c r="OTK1035" s="55"/>
      <c r="OTL1035" s="55"/>
      <c r="OTM1035" s="55"/>
      <c r="OTN1035" s="55"/>
      <c r="OTO1035" s="55"/>
      <c r="OTP1035" s="55"/>
      <c r="OTQ1035" s="55"/>
      <c r="OTR1035" s="55"/>
      <c r="OTS1035" s="55"/>
      <c r="OTT1035" s="55"/>
      <c r="OTU1035" s="55"/>
      <c r="OTV1035" s="55"/>
      <c r="OTW1035" s="55"/>
      <c r="OTX1035" s="55"/>
      <c r="OTY1035" s="55"/>
      <c r="OTZ1035" s="55"/>
      <c r="OUA1035" s="55"/>
      <c r="OUB1035" s="55"/>
      <c r="OUC1035" s="55"/>
      <c r="OUD1035" s="55"/>
      <c r="OUE1035" s="55"/>
      <c r="OUF1035" s="55"/>
      <c r="OUG1035" s="55"/>
      <c r="OUH1035" s="55"/>
      <c r="OUI1035" s="55"/>
      <c r="OUJ1035" s="55"/>
      <c r="OUK1035" s="55"/>
      <c r="OUL1035" s="55"/>
      <c r="OUM1035" s="55"/>
      <c r="OUN1035" s="55"/>
      <c r="OUO1035" s="55"/>
      <c r="OUP1035" s="55"/>
      <c r="OUQ1035" s="55"/>
      <c r="OUR1035" s="55"/>
      <c r="OUS1035" s="55"/>
      <c r="OUT1035" s="55"/>
      <c r="OUU1035" s="55"/>
      <c r="OUV1035" s="55"/>
      <c r="OUW1035" s="55"/>
      <c r="OUX1035" s="55"/>
      <c r="OUY1035" s="55"/>
      <c r="OUZ1035" s="55"/>
      <c r="OVA1035" s="55"/>
      <c r="OVB1035" s="55"/>
      <c r="OVC1035" s="55"/>
      <c r="OVD1035" s="55"/>
      <c r="OVE1035" s="55"/>
      <c r="OVF1035" s="55"/>
      <c r="OVG1035" s="55"/>
      <c r="OVH1035" s="55"/>
      <c r="OVI1035" s="55"/>
      <c r="OVJ1035" s="55"/>
      <c r="OVK1035" s="55"/>
      <c r="OVL1035" s="55"/>
      <c r="OVM1035" s="55"/>
      <c r="OVN1035" s="55"/>
      <c r="OVO1035" s="55"/>
      <c r="OVP1035" s="55"/>
      <c r="OVQ1035" s="55"/>
      <c r="OVR1035" s="55"/>
      <c r="OVS1035" s="55"/>
      <c r="OVT1035" s="55"/>
      <c r="OVU1035" s="55"/>
      <c r="OVV1035" s="55"/>
      <c r="OVW1035" s="55"/>
      <c r="OVX1035" s="55"/>
      <c r="OVY1035" s="55"/>
      <c r="OVZ1035" s="55"/>
      <c r="OWA1035" s="55"/>
      <c r="OWB1035" s="55"/>
      <c r="OWC1035" s="55"/>
      <c r="OWD1035" s="55"/>
      <c r="OWE1035" s="55"/>
      <c r="OWF1035" s="55"/>
      <c r="OWG1035" s="55"/>
      <c r="OWH1035" s="55"/>
      <c r="OWI1035" s="55"/>
      <c r="OWJ1035" s="55"/>
      <c r="OWK1035" s="55"/>
      <c r="OWL1035" s="55"/>
      <c r="OWM1035" s="55"/>
      <c r="OWN1035" s="55"/>
      <c r="OWO1035" s="55"/>
      <c r="OWP1035" s="55"/>
      <c r="OWQ1035" s="55"/>
      <c r="OWR1035" s="55"/>
      <c r="OWS1035" s="55"/>
      <c r="OWT1035" s="55"/>
      <c r="OWU1035" s="55"/>
      <c r="OWV1035" s="55"/>
      <c r="OWW1035" s="55"/>
      <c r="OWX1035" s="55"/>
      <c r="OWY1035" s="55"/>
      <c r="OWZ1035" s="55"/>
      <c r="OXA1035" s="55"/>
      <c r="OXB1035" s="55"/>
      <c r="OXC1035" s="55"/>
      <c r="OXD1035" s="55"/>
      <c r="OXE1035" s="55"/>
      <c r="OXF1035" s="55"/>
      <c r="OXG1035" s="55"/>
      <c r="OXH1035" s="55"/>
      <c r="OXI1035" s="55"/>
      <c r="OXJ1035" s="55"/>
      <c r="OXK1035" s="55"/>
      <c r="OXL1035" s="55"/>
      <c r="OXM1035" s="55"/>
      <c r="OXN1035" s="55"/>
      <c r="OXO1035" s="55"/>
      <c r="OXP1035" s="55"/>
      <c r="OXQ1035" s="55"/>
      <c r="OXR1035" s="55"/>
      <c r="OXS1035" s="55"/>
      <c r="OXT1035" s="55"/>
      <c r="OXU1035" s="55"/>
      <c r="OXV1035" s="55"/>
      <c r="OXW1035" s="55"/>
      <c r="OXX1035" s="55"/>
      <c r="OXY1035" s="55"/>
      <c r="OXZ1035" s="55"/>
      <c r="OYA1035" s="55"/>
      <c r="OYB1035" s="55"/>
      <c r="OYC1035" s="55"/>
      <c r="OYD1035" s="55"/>
      <c r="OYE1035" s="55"/>
      <c r="OYF1035" s="55"/>
      <c r="OYG1035" s="55"/>
      <c r="OYH1035" s="55"/>
      <c r="OYI1035" s="55"/>
      <c r="OYJ1035" s="55"/>
      <c r="OYK1035" s="55"/>
      <c r="OYL1035" s="55"/>
      <c r="OYM1035" s="55"/>
      <c r="OYN1035" s="55"/>
      <c r="OYO1035" s="55"/>
      <c r="OYP1035" s="55"/>
      <c r="OYQ1035" s="55"/>
      <c r="OYR1035" s="55"/>
      <c r="OYS1035" s="55"/>
      <c r="OYT1035" s="55"/>
      <c r="OYU1035" s="55"/>
      <c r="OYV1035" s="55"/>
      <c r="OYW1035" s="55"/>
      <c r="OYX1035" s="55"/>
      <c r="OYY1035" s="55"/>
      <c r="OYZ1035" s="55"/>
      <c r="OZA1035" s="55"/>
      <c r="OZB1035" s="55"/>
      <c r="OZC1035" s="55"/>
      <c r="OZD1035" s="55"/>
      <c r="OZE1035" s="55"/>
      <c r="OZF1035" s="55"/>
      <c r="OZG1035" s="55"/>
      <c r="OZH1035" s="55"/>
      <c r="OZI1035" s="55"/>
      <c r="OZJ1035" s="55"/>
      <c r="OZK1035" s="55"/>
      <c r="OZL1035" s="55"/>
      <c r="OZM1035" s="55"/>
      <c r="OZN1035" s="55"/>
      <c r="OZO1035" s="55"/>
      <c r="OZP1035" s="55"/>
      <c r="OZQ1035" s="55"/>
      <c r="OZR1035" s="55"/>
      <c r="OZS1035" s="55"/>
      <c r="OZT1035" s="55"/>
      <c r="OZU1035" s="55"/>
      <c r="OZV1035" s="55"/>
      <c r="OZW1035" s="55"/>
      <c r="OZX1035" s="55"/>
      <c r="OZY1035" s="55"/>
      <c r="OZZ1035" s="55"/>
      <c r="PAA1035" s="55"/>
      <c r="PAB1035" s="55"/>
      <c r="PAC1035" s="55"/>
      <c r="PAD1035" s="55"/>
      <c r="PAE1035" s="55"/>
      <c r="PAF1035" s="55"/>
      <c r="PAG1035" s="55"/>
      <c r="PAH1035" s="55"/>
      <c r="PAI1035" s="55"/>
      <c r="PAJ1035" s="55"/>
      <c r="PAK1035" s="55"/>
      <c r="PAL1035" s="55"/>
      <c r="PAM1035" s="55"/>
      <c r="PAN1035" s="55"/>
      <c r="PAO1035" s="55"/>
      <c r="PAP1035" s="55"/>
      <c r="PAQ1035" s="55"/>
      <c r="PAR1035" s="55"/>
      <c r="PAS1035" s="55"/>
      <c r="PAT1035" s="55"/>
      <c r="PAU1035" s="55"/>
      <c r="PAV1035" s="55"/>
      <c r="PAW1035" s="55"/>
      <c r="PAX1035" s="55"/>
      <c r="PAY1035" s="55"/>
      <c r="PAZ1035" s="55"/>
      <c r="PBA1035" s="55"/>
      <c r="PBB1035" s="55"/>
      <c r="PBC1035" s="55"/>
      <c r="PBD1035" s="55"/>
      <c r="PBE1035" s="55"/>
      <c r="PBF1035" s="55"/>
      <c r="PBG1035" s="55"/>
      <c r="PBH1035" s="55"/>
      <c r="PBI1035" s="55"/>
      <c r="PBJ1035" s="55"/>
      <c r="PBK1035" s="55"/>
      <c r="PBL1035" s="55"/>
      <c r="PBM1035" s="55"/>
      <c r="PBN1035" s="55"/>
      <c r="PBO1035" s="55"/>
      <c r="PBP1035" s="55"/>
      <c r="PBQ1035" s="55"/>
      <c r="PBR1035" s="55"/>
      <c r="PBS1035" s="55"/>
      <c r="PBT1035" s="55"/>
      <c r="PBU1035" s="55"/>
      <c r="PBV1035" s="55"/>
      <c r="PBW1035" s="55"/>
      <c r="PBX1035" s="55"/>
      <c r="PBY1035" s="55"/>
      <c r="PBZ1035" s="55"/>
      <c r="PCA1035" s="55"/>
      <c r="PCB1035" s="55"/>
      <c r="PCC1035" s="55"/>
      <c r="PCD1035" s="55"/>
      <c r="PCE1035" s="55"/>
      <c r="PCF1035" s="55"/>
      <c r="PCG1035" s="55"/>
      <c r="PCH1035" s="55"/>
      <c r="PCI1035" s="55"/>
      <c r="PCJ1035" s="55"/>
      <c r="PCK1035" s="55"/>
      <c r="PCL1035" s="55"/>
      <c r="PCM1035" s="55"/>
      <c r="PCN1035" s="55"/>
      <c r="PCO1035" s="55"/>
      <c r="PCP1035" s="55"/>
      <c r="PCQ1035" s="55"/>
      <c r="PCR1035" s="55"/>
      <c r="PCS1035" s="55"/>
      <c r="PCT1035" s="55"/>
      <c r="PCU1035" s="55"/>
      <c r="PCV1035" s="55"/>
      <c r="PCW1035" s="55"/>
      <c r="PCX1035" s="55"/>
      <c r="PCY1035" s="55"/>
      <c r="PCZ1035" s="55"/>
      <c r="PDA1035" s="55"/>
      <c r="PDB1035" s="55"/>
      <c r="PDC1035" s="55"/>
      <c r="PDD1035" s="55"/>
      <c r="PDE1035" s="55"/>
      <c r="PDF1035" s="55"/>
      <c r="PDG1035" s="55"/>
      <c r="PDH1035" s="55"/>
      <c r="PDI1035" s="55"/>
      <c r="PDJ1035" s="55"/>
      <c r="PDK1035" s="55"/>
      <c r="PDL1035" s="55"/>
      <c r="PDM1035" s="55"/>
      <c r="PDN1035" s="55"/>
      <c r="PDO1035" s="55"/>
      <c r="PDP1035" s="55"/>
      <c r="PDQ1035" s="55"/>
      <c r="PDR1035" s="55"/>
      <c r="PDS1035" s="55"/>
      <c r="PDT1035" s="55"/>
      <c r="PDU1035" s="55"/>
      <c r="PDV1035" s="55"/>
      <c r="PDW1035" s="55"/>
      <c r="PDX1035" s="55"/>
      <c r="PDY1035" s="55"/>
      <c r="PDZ1035" s="55"/>
      <c r="PEA1035" s="55"/>
      <c r="PEB1035" s="55"/>
      <c r="PEC1035" s="55"/>
      <c r="PED1035" s="55"/>
      <c r="PEE1035" s="55"/>
      <c r="PEF1035" s="55"/>
      <c r="PEG1035" s="55"/>
      <c r="PEH1035" s="55"/>
      <c r="PEI1035" s="55"/>
      <c r="PEJ1035" s="55"/>
      <c r="PEK1035" s="55"/>
      <c r="PEL1035" s="55"/>
      <c r="PEM1035" s="55"/>
      <c r="PEN1035" s="55"/>
      <c r="PEO1035" s="55"/>
      <c r="PEP1035" s="55"/>
      <c r="PEQ1035" s="55"/>
      <c r="PER1035" s="55"/>
      <c r="PES1035" s="55"/>
      <c r="PET1035" s="55"/>
      <c r="PEU1035" s="55"/>
      <c r="PEV1035" s="55"/>
      <c r="PEW1035" s="55"/>
      <c r="PEX1035" s="55"/>
      <c r="PEY1035" s="55"/>
      <c r="PEZ1035" s="55"/>
      <c r="PFA1035" s="55"/>
      <c r="PFB1035" s="55"/>
      <c r="PFC1035" s="55"/>
      <c r="PFD1035" s="55"/>
      <c r="PFE1035" s="55"/>
      <c r="PFF1035" s="55"/>
      <c r="PFG1035" s="55"/>
      <c r="PFH1035" s="55"/>
      <c r="PFI1035" s="55"/>
      <c r="PFJ1035" s="55"/>
      <c r="PFK1035" s="55"/>
      <c r="PFL1035" s="55"/>
      <c r="PFM1035" s="55"/>
      <c r="PFN1035" s="55"/>
      <c r="PFO1035" s="55"/>
      <c r="PFP1035" s="55"/>
      <c r="PFQ1035" s="55"/>
      <c r="PFR1035" s="55"/>
      <c r="PFS1035" s="55"/>
      <c r="PFT1035" s="55"/>
      <c r="PFU1035" s="55"/>
      <c r="PFV1035" s="55"/>
      <c r="PFW1035" s="55"/>
      <c r="PFX1035" s="55"/>
      <c r="PFY1035" s="55"/>
      <c r="PFZ1035" s="55"/>
      <c r="PGA1035" s="55"/>
      <c r="PGB1035" s="55"/>
      <c r="PGC1035" s="55"/>
      <c r="PGD1035" s="55"/>
      <c r="PGE1035" s="55"/>
      <c r="PGF1035" s="55"/>
      <c r="PGG1035" s="55"/>
      <c r="PGH1035" s="55"/>
      <c r="PGI1035" s="55"/>
      <c r="PGJ1035" s="55"/>
      <c r="PGK1035" s="55"/>
      <c r="PGL1035" s="55"/>
      <c r="PGM1035" s="55"/>
      <c r="PGN1035" s="55"/>
      <c r="PGO1035" s="55"/>
      <c r="PGP1035" s="55"/>
      <c r="PGQ1035" s="55"/>
      <c r="PGR1035" s="55"/>
      <c r="PGS1035" s="55"/>
      <c r="PGT1035" s="55"/>
      <c r="PGU1035" s="55"/>
      <c r="PGV1035" s="55"/>
      <c r="PGW1035" s="55"/>
      <c r="PGX1035" s="55"/>
      <c r="PGY1035" s="55"/>
      <c r="PGZ1035" s="55"/>
      <c r="PHA1035" s="55"/>
      <c r="PHB1035" s="55"/>
      <c r="PHC1035" s="55"/>
      <c r="PHD1035" s="55"/>
      <c r="PHE1035" s="55"/>
      <c r="PHF1035" s="55"/>
      <c r="PHG1035" s="55"/>
      <c r="PHH1035" s="55"/>
      <c r="PHI1035" s="55"/>
      <c r="PHJ1035" s="55"/>
      <c r="PHK1035" s="55"/>
      <c r="PHL1035" s="55"/>
      <c r="PHM1035" s="55"/>
      <c r="PHN1035" s="55"/>
      <c r="PHO1035" s="55"/>
      <c r="PHP1035" s="55"/>
      <c r="PHQ1035" s="55"/>
      <c r="PHR1035" s="55"/>
      <c r="PHS1035" s="55"/>
      <c r="PHT1035" s="55"/>
      <c r="PHU1035" s="55"/>
      <c r="PHV1035" s="55"/>
      <c r="PHW1035" s="55"/>
      <c r="PHX1035" s="55"/>
      <c r="PHY1035" s="55"/>
      <c r="PHZ1035" s="55"/>
      <c r="PIA1035" s="55"/>
      <c r="PIB1035" s="55"/>
      <c r="PIC1035" s="55"/>
      <c r="PID1035" s="55"/>
      <c r="PIE1035" s="55"/>
      <c r="PIF1035" s="55"/>
      <c r="PIG1035" s="55"/>
      <c r="PIH1035" s="55"/>
      <c r="PII1035" s="55"/>
      <c r="PIJ1035" s="55"/>
      <c r="PIK1035" s="55"/>
      <c r="PIL1035" s="55"/>
      <c r="PIM1035" s="55"/>
      <c r="PIN1035" s="55"/>
      <c r="PIO1035" s="55"/>
      <c r="PIP1035" s="55"/>
      <c r="PIQ1035" s="55"/>
      <c r="PIR1035" s="55"/>
      <c r="PIS1035" s="55"/>
      <c r="PIT1035" s="55"/>
      <c r="PIU1035" s="55"/>
      <c r="PIV1035" s="55"/>
      <c r="PIW1035" s="55"/>
      <c r="PIX1035" s="55"/>
      <c r="PIY1035" s="55"/>
      <c r="PIZ1035" s="55"/>
      <c r="PJA1035" s="55"/>
      <c r="PJB1035" s="55"/>
      <c r="PJC1035" s="55"/>
      <c r="PJD1035" s="55"/>
      <c r="PJE1035" s="55"/>
      <c r="PJF1035" s="55"/>
      <c r="PJG1035" s="55"/>
      <c r="PJH1035" s="55"/>
      <c r="PJI1035" s="55"/>
      <c r="PJJ1035" s="55"/>
      <c r="PJK1035" s="55"/>
      <c r="PJL1035" s="55"/>
      <c r="PJM1035" s="55"/>
      <c r="PJN1035" s="55"/>
      <c r="PJO1035" s="55"/>
      <c r="PJP1035" s="55"/>
      <c r="PJQ1035" s="55"/>
      <c r="PJR1035" s="55"/>
      <c r="PJS1035" s="55"/>
      <c r="PJT1035" s="55"/>
      <c r="PJU1035" s="55"/>
      <c r="PJV1035" s="55"/>
      <c r="PJW1035" s="55"/>
      <c r="PJX1035" s="55"/>
      <c r="PJY1035" s="55"/>
      <c r="PJZ1035" s="55"/>
      <c r="PKA1035" s="55"/>
      <c r="PKB1035" s="55"/>
      <c r="PKC1035" s="55"/>
      <c r="PKD1035" s="55"/>
      <c r="PKE1035" s="55"/>
      <c r="PKF1035" s="55"/>
      <c r="PKG1035" s="55"/>
      <c r="PKH1035" s="55"/>
      <c r="PKI1035" s="55"/>
      <c r="PKJ1035" s="55"/>
      <c r="PKK1035" s="55"/>
      <c r="PKL1035" s="55"/>
      <c r="PKM1035" s="55"/>
      <c r="PKN1035" s="55"/>
      <c r="PKO1035" s="55"/>
      <c r="PKP1035" s="55"/>
      <c r="PKQ1035" s="55"/>
      <c r="PKR1035" s="55"/>
      <c r="PKS1035" s="55"/>
      <c r="PKT1035" s="55"/>
      <c r="PKU1035" s="55"/>
      <c r="PKV1035" s="55"/>
      <c r="PKW1035" s="55"/>
      <c r="PKX1035" s="55"/>
      <c r="PKY1035" s="55"/>
      <c r="PKZ1035" s="55"/>
      <c r="PLA1035" s="55"/>
      <c r="PLB1035" s="55"/>
      <c r="PLC1035" s="55"/>
      <c r="PLD1035" s="55"/>
      <c r="PLE1035" s="55"/>
      <c r="PLF1035" s="55"/>
      <c r="PLG1035" s="55"/>
      <c r="PLH1035" s="55"/>
      <c r="PLI1035" s="55"/>
      <c r="PLJ1035" s="55"/>
      <c r="PLK1035" s="55"/>
      <c r="PLL1035" s="55"/>
      <c r="PLM1035" s="55"/>
      <c r="PLN1035" s="55"/>
      <c r="PLO1035" s="55"/>
      <c r="PLP1035" s="55"/>
      <c r="PLQ1035" s="55"/>
      <c r="PLR1035" s="55"/>
      <c r="PLS1035" s="55"/>
      <c r="PLT1035" s="55"/>
      <c r="PLU1035" s="55"/>
      <c r="PLV1035" s="55"/>
      <c r="PLW1035" s="55"/>
      <c r="PLX1035" s="55"/>
      <c r="PLY1035" s="55"/>
      <c r="PLZ1035" s="55"/>
      <c r="PMA1035" s="55"/>
      <c r="PMB1035" s="55"/>
      <c r="PMC1035" s="55"/>
      <c r="PMD1035" s="55"/>
      <c r="PME1035" s="55"/>
      <c r="PMF1035" s="55"/>
      <c r="PMG1035" s="55"/>
      <c r="PMH1035" s="55"/>
      <c r="PMI1035" s="55"/>
      <c r="PMJ1035" s="55"/>
      <c r="PMK1035" s="55"/>
      <c r="PML1035" s="55"/>
      <c r="PMM1035" s="55"/>
      <c r="PMN1035" s="55"/>
      <c r="PMO1035" s="55"/>
      <c r="PMP1035" s="55"/>
      <c r="PMQ1035" s="55"/>
      <c r="PMR1035" s="55"/>
      <c r="PMS1035" s="55"/>
      <c r="PMT1035" s="55"/>
      <c r="PMU1035" s="55"/>
      <c r="PMV1035" s="55"/>
      <c r="PMW1035" s="55"/>
      <c r="PMX1035" s="55"/>
      <c r="PMY1035" s="55"/>
      <c r="PMZ1035" s="55"/>
      <c r="PNA1035" s="55"/>
      <c r="PNB1035" s="55"/>
      <c r="PNC1035" s="55"/>
      <c r="PND1035" s="55"/>
      <c r="PNE1035" s="55"/>
      <c r="PNF1035" s="55"/>
      <c r="PNG1035" s="55"/>
      <c r="PNH1035" s="55"/>
      <c r="PNI1035" s="55"/>
      <c r="PNJ1035" s="55"/>
      <c r="PNK1035" s="55"/>
      <c r="PNL1035" s="55"/>
      <c r="PNM1035" s="55"/>
      <c r="PNN1035" s="55"/>
      <c r="PNO1035" s="55"/>
      <c r="PNP1035" s="55"/>
      <c r="PNQ1035" s="55"/>
      <c r="PNR1035" s="55"/>
      <c r="PNS1035" s="55"/>
      <c r="PNT1035" s="55"/>
      <c r="PNU1035" s="55"/>
      <c r="PNV1035" s="55"/>
      <c r="PNW1035" s="55"/>
      <c r="PNX1035" s="55"/>
      <c r="PNY1035" s="55"/>
      <c r="PNZ1035" s="55"/>
      <c r="POA1035" s="55"/>
      <c r="POB1035" s="55"/>
      <c r="POC1035" s="55"/>
      <c r="POD1035" s="55"/>
      <c r="POE1035" s="55"/>
      <c r="POF1035" s="55"/>
      <c r="POG1035" s="55"/>
      <c r="POH1035" s="55"/>
      <c r="POI1035" s="55"/>
      <c r="POJ1035" s="55"/>
      <c r="POK1035" s="55"/>
      <c r="POL1035" s="55"/>
      <c r="POM1035" s="55"/>
      <c r="PON1035" s="55"/>
      <c r="POO1035" s="55"/>
      <c r="POP1035" s="55"/>
      <c r="POQ1035" s="55"/>
      <c r="POR1035" s="55"/>
      <c r="POS1035" s="55"/>
      <c r="POT1035" s="55"/>
      <c r="POU1035" s="55"/>
      <c r="POV1035" s="55"/>
      <c r="POW1035" s="55"/>
      <c r="POX1035" s="55"/>
      <c r="POY1035" s="55"/>
      <c r="POZ1035" s="55"/>
      <c r="PPA1035" s="55"/>
      <c r="PPB1035" s="55"/>
      <c r="PPC1035" s="55"/>
      <c r="PPD1035" s="55"/>
      <c r="PPE1035" s="55"/>
      <c r="PPF1035" s="55"/>
      <c r="PPG1035" s="55"/>
      <c r="PPH1035" s="55"/>
      <c r="PPI1035" s="55"/>
      <c r="PPJ1035" s="55"/>
      <c r="PPK1035" s="55"/>
      <c r="PPL1035" s="55"/>
      <c r="PPM1035" s="55"/>
      <c r="PPN1035" s="55"/>
      <c r="PPO1035" s="55"/>
      <c r="PPP1035" s="55"/>
      <c r="PPQ1035" s="55"/>
      <c r="PPR1035" s="55"/>
      <c r="PPS1035" s="55"/>
      <c r="PPT1035" s="55"/>
      <c r="PPU1035" s="55"/>
      <c r="PPV1035" s="55"/>
      <c r="PPW1035" s="55"/>
      <c r="PPX1035" s="55"/>
      <c r="PPY1035" s="55"/>
      <c r="PPZ1035" s="55"/>
      <c r="PQA1035" s="55"/>
      <c r="PQB1035" s="55"/>
      <c r="PQC1035" s="55"/>
      <c r="PQD1035" s="55"/>
      <c r="PQE1035" s="55"/>
      <c r="PQF1035" s="55"/>
      <c r="PQG1035" s="55"/>
      <c r="PQH1035" s="55"/>
      <c r="PQI1035" s="55"/>
      <c r="PQJ1035" s="55"/>
      <c r="PQK1035" s="55"/>
      <c r="PQL1035" s="55"/>
      <c r="PQM1035" s="55"/>
      <c r="PQN1035" s="55"/>
      <c r="PQO1035" s="55"/>
      <c r="PQP1035" s="55"/>
      <c r="PQQ1035" s="55"/>
      <c r="PQR1035" s="55"/>
      <c r="PQS1035" s="55"/>
      <c r="PQT1035" s="55"/>
      <c r="PQU1035" s="55"/>
      <c r="PQV1035" s="55"/>
      <c r="PQW1035" s="55"/>
      <c r="PQX1035" s="55"/>
      <c r="PQY1035" s="55"/>
      <c r="PQZ1035" s="55"/>
      <c r="PRA1035" s="55"/>
      <c r="PRB1035" s="55"/>
      <c r="PRC1035" s="55"/>
      <c r="PRD1035" s="55"/>
      <c r="PRE1035" s="55"/>
      <c r="PRF1035" s="55"/>
      <c r="PRG1035" s="55"/>
      <c r="PRH1035" s="55"/>
      <c r="PRI1035" s="55"/>
      <c r="PRJ1035" s="55"/>
      <c r="PRK1035" s="55"/>
      <c r="PRL1035" s="55"/>
      <c r="PRM1035" s="55"/>
      <c r="PRN1035" s="55"/>
      <c r="PRO1035" s="55"/>
      <c r="PRP1035" s="55"/>
      <c r="PRQ1035" s="55"/>
      <c r="PRR1035" s="55"/>
      <c r="PRS1035" s="55"/>
      <c r="PRT1035" s="55"/>
      <c r="PRU1035" s="55"/>
      <c r="PRV1035" s="55"/>
      <c r="PRW1035" s="55"/>
      <c r="PRX1035" s="55"/>
      <c r="PRY1035" s="55"/>
      <c r="PRZ1035" s="55"/>
      <c r="PSA1035" s="55"/>
      <c r="PSB1035" s="55"/>
      <c r="PSC1035" s="55"/>
      <c r="PSD1035" s="55"/>
      <c r="PSE1035" s="55"/>
      <c r="PSF1035" s="55"/>
      <c r="PSG1035" s="55"/>
      <c r="PSH1035" s="55"/>
      <c r="PSI1035" s="55"/>
      <c r="PSJ1035" s="55"/>
      <c r="PSK1035" s="55"/>
      <c r="PSL1035" s="55"/>
      <c r="PSM1035" s="55"/>
      <c r="PSN1035" s="55"/>
      <c r="PSO1035" s="55"/>
      <c r="PSP1035" s="55"/>
      <c r="PSQ1035" s="55"/>
      <c r="PSR1035" s="55"/>
      <c r="PSS1035" s="55"/>
      <c r="PST1035" s="55"/>
      <c r="PSU1035" s="55"/>
      <c r="PSV1035" s="55"/>
      <c r="PSW1035" s="55"/>
      <c r="PSX1035" s="55"/>
      <c r="PSY1035" s="55"/>
      <c r="PSZ1035" s="55"/>
      <c r="PTA1035" s="55"/>
      <c r="PTB1035" s="55"/>
      <c r="PTC1035" s="55"/>
      <c r="PTD1035" s="55"/>
      <c r="PTE1035" s="55"/>
      <c r="PTF1035" s="55"/>
      <c r="PTG1035" s="55"/>
      <c r="PTH1035" s="55"/>
      <c r="PTI1035" s="55"/>
      <c r="PTJ1035" s="55"/>
      <c r="PTK1035" s="55"/>
      <c r="PTL1035" s="55"/>
      <c r="PTM1035" s="55"/>
      <c r="PTN1035" s="55"/>
      <c r="PTO1035" s="55"/>
      <c r="PTP1035" s="55"/>
      <c r="PTQ1035" s="55"/>
      <c r="PTR1035" s="55"/>
      <c r="PTS1035" s="55"/>
      <c r="PTT1035" s="55"/>
      <c r="PTU1035" s="55"/>
      <c r="PTV1035" s="55"/>
      <c r="PTW1035" s="55"/>
      <c r="PTX1035" s="55"/>
      <c r="PTY1035" s="55"/>
      <c r="PTZ1035" s="55"/>
      <c r="PUA1035" s="55"/>
      <c r="PUB1035" s="55"/>
      <c r="PUC1035" s="55"/>
      <c r="PUD1035" s="55"/>
      <c r="PUE1035" s="55"/>
      <c r="PUF1035" s="55"/>
      <c r="PUG1035" s="55"/>
      <c r="PUH1035" s="55"/>
      <c r="PUI1035" s="55"/>
      <c r="PUJ1035" s="55"/>
      <c r="PUK1035" s="55"/>
      <c r="PUL1035" s="55"/>
      <c r="PUM1035" s="55"/>
      <c r="PUN1035" s="55"/>
      <c r="PUO1035" s="55"/>
      <c r="PUP1035" s="55"/>
      <c r="PUQ1035" s="55"/>
      <c r="PUR1035" s="55"/>
      <c r="PUS1035" s="55"/>
      <c r="PUT1035" s="55"/>
      <c r="PUU1035" s="55"/>
      <c r="PUV1035" s="55"/>
      <c r="PUW1035" s="55"/>
      <c r="PUX1035" s="55"/>
      <c r="PUY1035" s="55"/>
      <c r="PUZ1035" s="55"/>
      <c r="PVA1035" s="55"/>
      <c r="PVB1035" s="55"/>
      <c r="PVC1035" s="55"/>
      <c r="PVD1035" s="55"/>
      <c r="PVE1035" s="55"/>
      <c r="PVF1035" s="55"/>
      <c r="PVG1035" s="55"/>
      <c r="PVH1035" s="55"/>
      <c r="PVI1035" s="55"/>
      <c r="PVJ1035" s="55"/>
      <c r="PVK1035" s="55"/>
      <c r="PVL1035" s="55"/>
      <c r="PVM1035" s="55"/>
      <c r="PVN1035" s="55"/>
      <c r="PVO1035" s="55"/>
      <c r="PVP1035" s="55"/>
      <c r="PVQ1035" s="55"/>
      <c r="PVR1035" s="55"/>
      <c r="PVS1035" s="55"/>
      <c r="PVT1035" s="55"/>
      <c r="PVU1035" s="55"/>
      <c r="PVV1035" s="55"/>
      <c r="PVW1035" s="55"/>
      <c r="PVX1035" s="55"/>
      <c r="PVY1035" s="55"/>
      <c r="PVZ1035" s="55"/>
      <c r="PWA1035" s="55"/>
      <c r="PWB1035" s="55"/>
      <c r="PWC1035" s="55"/>
      <c r="PWD1035" s="55"/>
      <c r="PWE1035" s="55"/>
      <c r="PWF1035" s="55"/>
      <c r="PWG1035" s="55"/>
      <c r="PWH1035" s="55"/>
      <c r="PWI1035" s="55"/>
      <c r="PWJ1035" s="55"/>
      <c r="PWK1035" s="55"/>
      <c r="PWL1035" s="55"/>
      <c r="PWM1035" s="55"/>
      <c r="PWN1035" s="55"/>
      <c r="PWO1035" s="55"/>
      <c r="PWP1035" s="55"/>
      <c r="PWQ1035" s="55"/>
      <c r="PWR1035" s="55"/>
      <c r="PWS1035" s="55"/>
      <c r="PWT1035" s="55"/>
      <c r="PWU1035" s="55"/>
      <c r="PWV1035" s="55"/>
      <c r="PWW1035" s="55"/>
      <c r="PWX1035" s="55"/>
      <c r="PWY1035" s="55"/>
      <c r="PWZ1035" s="55"/>
      <c r="PXA1035" s="55"/>
      <c r="PXB1035" s="55"/>
      <c r="PXC1035" s="55"/>
      <c r="PXD1035" s="55"/>
      <c r="PXE1035" s="55"/>
      <c r="PXF1035" s="55"/>
      <c r="PXG1035" s="55"/>
      <c r="PXH1035" s="55"/>
      <c r="PXI1035" s="55"/>
      <c r="PXJ1035" s="55"/>
      <c r="PXK1035" s="55"/>
      <c r="PXL1035" s="55"/>
      <c r="PXM1035" s="55"/>
      <c r="PXN1035" s="55"/>
      <c r="PXO1035" s="55"/>
      <c r="PXP1035" s="55"/>
      <c r="PXQ1035" s="55"/>
      <c r="PXR1035" s="55"/>
      <c r="PXS1035" s="55"/>
      <c r="PXT1035" s="55"/>
      <c r="PXU1035" s="55"/>
      <c r="PXV1035" s="55"/>
      <c r="PXW1035" s="55"/>
      <c r="PXX1035" s="55"/>
      <c r="PXY1035" s="55"/>
      <c r="PXZ1035" s="55"/>
      <c r="PYA1035" s="55"/>
      <c r="PYB1035" s="55"/>
      <c r="PYC1035" s="55"/>
      <c r="PYD1035" s="55"/>
      <c r="PYE1035" s="55"/>
      <c r="PYF1035" s="55"/>
      <c r="PYG1035" s="55"/>
      <c r="PYH1035" s="55"/>
      <c r="PYI1035" s="55"/>
      <c r="PYJ1035" s="55"/>
      <c r="PYK1035" s="55"/>
      <c r="PYL1035" s="55"/>
      <c r="PYM1035" s="55"/>
      <c r="PYN1035" s="55"/>
      <c r="PYO1035" s="55"/>
      <c r="PYP1035" s="55"/>
      <c r="PYQ1035" s="55"/>
      <c r="PYR1035" s="55"/>
      <c r="PYS1035" s="55"/>
      <c r="PYT1035" s="55"/>
      <c r="PYU1035" s="55"/>
      <c r="PYV1035" s="55"/>
      <c r="PYW1035" s="55"/>
      <c r="PYX1035" s="55"/>
      <c r="PYY1035" s="55"/>
      <c r="PYZ1035" s="55"/>
      <c r="PZA1035" s="55"/>
      <c r="PZB1035" s="55"/>
      <c r="PZC1035" s="55"/>
      <c r="PZD1035" s="55"/>
      <c r="PZE1035" s="55"/>
      <c r="PZF1035" s="55"/>
      <c r="PZG1035" s="55"/>
      <c r="PZH1035" s="55"/>
      <c r="PZI1035" s="55"/>
      <c r="PZJ1035" s="55"/>
      <c r="PZK1035" s="55"/>
      <c r="PZL1035" s="55"/>
      <c r="PZM1035" s="55"/>
      <c r="PZN1035" s="55"/>
      <c r="PZO1035" s="55"/>
      <c r="PZP1035" s="55"/>
      <c r="PZQ1035" s="55"/>
      <c r="PZR1035" s="55"/>
      <c r="PZS1035" s="55"/>
      <c r="PZT1035" s="55"/>
      <c r="PZU1035" s="55"/>
      <c r="PZV1035" s="55"/>
      <c r="PZW1035" s="55"/>
      <c r="PZX1035" s="55"/>
      <c r="PZY1035" s="55"/>
      <c r="PZZ1035" s="55"/>
      <c r="QAA1035" s="55"/>
      <c r="QAB1035" s="55"/>
      <c r="QAC1035" s="55"/>
      <c r="QAD1035" s="55"/>
      <c r="QAE1035" s="55"/>
      <c r="QAF1035" s="55"/>
      <c r="QAG1035" s="55"/>
      <c r="QAH1035" s="55"/>
      <c r="QAI1035" s="55"/>
      <c r="QAJ1035" s="55"/>
      <c r="QAK1035" s="55"/>
      <c r="QAL1035" s="55"/>
      <c r="QAM1035" s="55"/>
      <c r="QAN1035" s="55"/>
      <c r="QAO1035" s="55"/>
      <c r="QAP1035" s="55"/>
      <c r="QAQ1035" s="55"/>
      <c r="QAR1035" s="55"/>
      <c r="QAS1035" s="55"/>
      <c r="QAT1035" s="55"/>
      <c r="QAU1035" s="55"/>
      <c r="QAV1035" s="55"/>
      <c r="QAW1035" s="55"/>
      <c r="QAX1035" s="55"/>
      <c r="QAY1035" s="55"/>
      <c r="QAZ1035" s="55"/>
      <c r="QBA1035" s="55"/>
      <c r="QBB1035" s="55"/>
      <c r="QBC1035" s="55"/>
      <c r="QBD1035" s="55"/>
      <c r="QBE1035" s="55"/>
      <c r="QBF1035" s="55"/>
      <c r="QBG1035" s="55"/>
      <c r="QBH1035" s="55"/>
      <c r="QBI1035" s="55"/>
      <c r="QBJ1035" s="55"/>
      <c r="QBK1035" s="55"/>
      <c r="QBL1035" s="55"/>
      <c r="QBM1035" s="55"/>
      <c r="QBN1035" s="55"/>
      <c r="QBO1035" s="55"/>
      <c r="QBP1035" s="55"/>
      <c r="QBQ1035" s="55"/>
      <c r="QBR1035" s="55"/>
      <c r="QBS1035" s="55"/>
      <c r="QBT1035" s="55"/>
      <c r="QBU1035" s="55"/>
      <c r="QBV1035" s="55"/>
      <c r="QBW1035" s="55"/>
      <c r="QBX1035" s="55"/>
      <c r="QBY1035" s="55"/>
      <c r="QBZ1035" s="55"/>
      <c r="QCA1035" s="55"/>
      <c r="QCB1035" s="55"/>
      <c r="QCC1035" s="55"/>
      <c r="QCD1035" s="55"/>
      <c r="QCE1035" s="55"/>
      <c r="QCF1035" s="55"/>
      <c r="QCG1035" s="55"/>
      <c r="QCH1035" s="55"/>
      <c r="QCI1035" s="55"/>
      <c r="QCJ1035" s="55"/>
      <c r="QCK1035" s="55"/>
      <c r="QCL1035" s="55"/>
      <c r="QCM1035" s="55"/>
      <c r="QCN1035" s="55"/>
      <c r="QCO1035" s="55"/>
      <c r="QCP1035" s="55"/>
      <c r="QCQ1035" s="55"/>
      <c r="QCR1035" s="55"/>
      <c r="QCS1035" s="55"/>
      <c r="QCT1035" s="55"/>
      <c r="QCU1035" s="55"/>
      <c r="QCV1035" s="55"/>
      <c r="QCW1035" s="55"/>
      <c r="QCX1035" s="55"/>
      <c r="QCY1035" s="55"/>
      <c r="QCZ1035" s="55"/>
      <c r="QDA1035" s="55"/>
      <c r="QDB1035" s="55"/>
      <c r="QDC1035" s="55"/>
      <c r="QDD1035" s="55"/>
      <c r="QDE1035" s="55"/>
      <c r="QDF1035" s="55"/>
      <c r="QDG1035" s="55"/>
      <c r="QDH1035" s="55"/>
      <c r="QDI1035" s="55"/>
      <c r="QDJ1035" s="55"/>
      <c r="QDK1035" s="55"/>
      <c r="QDL1035" s="55"/>
      <c r="QDM1035" s="55"/>
      <c r="QDN1035" s="55"/>
      <c r="QDO1035" s="55"/>
      <c r="QDP1035" s="55"/>
      <c r="QDQ1035" s="55"/>
      <c r="QDR1035" s="55"/>
      <c r="QDS1035" s="55"/>
      <c r="QDT1035" s="55"/>
      <c r="QDU1035" s="55"/>
      <c r="QDV1035" s="55"/>
      <c r="QDW1035" s="55"/>
      <c r="QDX1035" s="55"/>
      <c r="QDY1035" s="55"/>
      <c r="QDZ1035" s="55"/>
      <c r="QEA1035" s="55"/>
      <c r="QEB1035" s="55"/>
      <c r="QEC1035" s="55"/>
      <c r="QED1035" s="55"/>
      <c r="QEE1035" s="55"/>
      <c r="QEF1035" s="55"/>
      <c r="QEG1035" s="55"/>
      <c r="QEH1035" s="55"/>
      <c r="QEI1035" s="55"/>
      <c r="QEJ1035" s="55"/>
      <c r="QEK1035" s="55"/>
      <c r="QEL1035" s="55"/>
      <c r="QEM1035" s="55"/>
      <c r="QEN1035" s="55"/>
      <c r="QEO1035" s="55"/>
      <c r="QEP1035" s="55"/>
      <c r="QEQ1035" s="55"/>
      <c r="QER1035" s="55"/>
      <c r="QES1035" s="55"/>
      <c r="QET1035" s="55"/>
      <c r="QEU1035" s="55"/>
      <c r="QEV1035" s="55"/>
      <c r="QEW1035" s="55"/>
      <c r="QEX1035" s="55"/>
      <c r="QEY1035" s="55"/>
      <c r="QEZ1035" s="55"/>
      <c r="QFA1035" s="55"/>
      <c r="QFB1035" s="55"/>
      <c r="QFC1035" s="55"/>
      <c r="QFD1035" s="55"/>
      <c r="QFE1035" s="55"/>
      <c r="QFF1035" s="55"/>
      <c r="QFG1035" s="55"/>
      <c r="QFH1035" s="55"/>
      <c r="QFI1035" s="55"/>
      <c r="QFJ1035" s="55"/>
      <c r="QFK1035" s="55"/>
      <c r="QFL1035" s="55"/>
      <c r="QFM1035" s="55"/>
      <c r="QFN1035" s="55"/>
      <c r="QFO1035" s="55"/>
      <c r="QFP1035" s="55"/>
      <c r="QFQ1035" s="55"/>
      <c r="QFR1035" s="55"/>
      <c r="QFS1035" s="55"/>
      <c r="QFT1035" s="55"/>
      <c r="QFU1035" s="55"/>
      <c r="QFV1035" s="55"/>
      <c r="QFW1035" s="55"/>
      <c r="QFX1035" s="55"/>
      <c r="QFY1035" s="55"/>
      <c r="QFZ1035" s="55"/>
      <c r="QGA1035" s="55"/>
      <c r="QGB1035" s="55"/>
      <c r="QGC1035" s="55"/>
      <c r="QGD1035" s="55"/>
      <c r="QGE1035" s="55"/>
      <c r="QGF1035" s="55"/>
      <c r="QGG1035" s="55"/>
      <c r="QGH1035" s="55"/>
      <c r="QGI1035" s="55"/>
      <c r="QGJ1035" s="55"/>
      <c r="QGK1035" s="55"/>
      <c r="QGL1035" s="55"/>
      <c r="QGM1035" s="55"/>
      <c r="QGN1035" s="55"/>
      <c r="QGO1035" s="55"/>
      <c r="QGP1035" s="55"/>
      <c r="QGQ1035" s="55"/>
      <c r="QGR1035" s="55"/>
      <c r="QGS1035" s="55"/>
      <c r="QGT1035" s="55"/>
      <c r="QGU1035" s="55"/>
      <c r="QGV1035" s="55"/>
      <c r="QGW1035" s="55"/>
      <c r="QGX1035" s="55"/>
      <c r="QGY1035" s="55"/>
      <c r="QGZ1035" s="55"/>
      <c r="QHA1035" s="55"/>
      <c r="QHB1035" s="55"/>
      <c r="QHC1035" s="55"/>
      <c r="QHD1035" s="55"/>
      <c r="QHE1035" s="55"/>
      <c r="QHF1035" s="55"/>
      <c r="QHG1035" s="55"/>
      <c r="QHH1035" s="55"/>
      <c r="QHI1035" s="55"/>
      <c r="QHJ1035" s="55"/>
      <c r="QHK1035" s="55"/>
      <c r="QHL1035" s="55"/>
      <c r="QHM1035" s="55"/>
      <c r="QHN1035" s="55"/>
      <c r="QHO1035" s="55"/>
      <c r="QHP1035" s="55"/>
      <c r="QHQ1035" s="55"/>
      <c r="QHR1035" s="55"/>
      <c r="QHS1035" s="55"/>
      <c r="QHT1035" s="55"/>
      <c r="QHU1035" s="55"/>
      <c r="QHV1035" s="55"/>
      <c r="QHW1035" s="55"/>
      <c r="QHX1035" s="55"/>
      <c r="QHY1035" s="55"/>
      <c r="QHZ1035" s="55"/>
      <c r="QIA1035" s="55"/>
      <c r="QIB1035" s="55"/>
      <c r="QIC1035" s="55"/>
      <c r="QID1035" s="55"/>
      <c r="QIE1035" s="55"/>
      <c r="QIF1035" s="55"/>
      <c r="QIG1035" s="55"/>
      <c r="QIH1035" s="55"/>
      <c r="QII1035" s="55"/>
      <c r="QIJ1035" s="55"/>
      <c r="QIK1035" s="55"/>
      <c r="QIL1035" s="55"/>
      <c r="QIM1035" s="55"/>
      <c r="QIN1035" s="55"/>
      <c r="QIO1035" s="55"/>
      <c r="QIP1035" s="55"/>
      <c r="QIQ1035" s="55"/>
      <c r="QIR1035" s="55"/>
      <c r="QIS1035" s="55"/>
      <c r="QIT1035" s="55"/>
      <c r="QIU1035" s="55"/>
      <c r="QIV1035" s="55"/>
      <c r="QIW1035" s="55"/>
      <c r="QIX1035" s="55"/>
      <c r="QIY1035" s="55"/>
      <c r="QIZ1035" s="55"/>
      <c r="QJA1035" s="55"/>
      <c r="QJB1035" s="55"/>
      <c r="QJC1035" s="55"/>
      <c r="QJD1035" s="55"/>
      <c r="QJE1035" s="55"/>
      <c r="QJF1035" s="55"/>
      <c r="QJG1035" s="55"/>
      <c r="QJH1035" s="55"/>
      <c r="QJI1035" s="55"/>
      <c r="QJJ1035" s="55"/>
      <c r="QJK1035" s="55"/>
      <c r="QJL1035" s="55"/>
      <c r="QJM1035" s="55"/>
      <c r="QJN1035" s="55"/>
      <c r="QJO1035" s="55"/>
      <c r="QJP1035" s="55"/>
      <c r="QJQ1035" s="55"/>
      <c r="QJR1035" s="55"/>
      <c r="QJS1035" s="55"/>
      <c r="QJT1035" s="55"/>
      <c r="QJU1035" s="55"/>
      <c r="QJV1035" s="55"/>
      <c r="QJW1035" s="55"/>
      <c r="QJX1035" s="55"/>
      <c r="QJY1035" s="55"/>
      <c r="QJZ1035" s="55"/>
      <c r="QKA1035" s="55"/>
      <c r="QKB1035" s="55"/>
      <c r="QKC1035" s="55"/>
      <c r="QKD1035" s="55"/>
      <c r="QKE1035" s="55"/>
      <c r="QKF1035" s="55"/>
      <c r="QKG1035" s="55"/>
      <c r="QKH1035" s="55"/>
      <c r="QKI1035" s="55"/>
      <c r="QKJ1035" s="55"/>
      <c r="QKK1035" s="55"/>
      <c r="QKL1035" s="55"/>
      <c r="QKM1035" s="55"/>
      <c r="QKN1035" s="55"/>
      <c r="QKO1035" s="55"/>
      <c r="QKP1035" s="55"/>
      <c r="QKQ1035" s="55"/>
      <c r="QKR1035" s="55"/>
      <c r="QKS1035" s="55"/>
      <c r="QKT1035" s="55"/>
      <c r="QKU1035" s="55"/>
      <c r="QKV1035" s="55"/>
      <c r="QKW1035" s="55"/>
      <c r="QKX1035" s="55"/>
      <c r="QKY1035" s="55"/>
      <c r="QKZ1035" s="55"/>
      <c r="QLA1035" s="55"/>
      <c r="QLB1035" s="55"/>
      <c r="QLC1035" s="55"/>
      <c r="QLD1035" s="55"/>
      <c r="QLE1035" s="55"/>
      <c r="QLF1035" s="55"/>
      <c r="QLG1035" s="55"/>
      <c r="QLH1035" s="55"/>
      <c r="QLI1035" s="55"/>
      <c r="QLJ1035" s="55"/>
      <c r="QLK1035" s="55"/>
      <c r="QLL1035" s="55"/>
      <c r="QLM1035" s="55"/>
      <c r="QLN1035" s="55"/>
      <c r="QLO1035" s="55"/>
      <c r="QLP1035" s="55"/>
      <c r="QLQ1035" s="55"/>
      <c r="QLR1035" s="55"/>
      <c r="QLS1035" s="55"/>
      <c r="QLT1035" s="55"/>
      <c r="QLU1035" s="55"/>
      <c r="QLV1035" s="55"/>
      <c r="QLW1035" s="55"/>
      <c r="QLX1035" s="55"/>
      <c r="QLY1035" s="55"/>
      <c r="QLZ1035" s="55"/>
      <c r="QMA1035" s="55"/>
      <c r="QMB1035" s="55"/>
      <c r="QMC1035" s="55"/>
      <c r="QMD1035" s="55"/>
      <c r="QME1035" s="55"/>
      <c r="QMF1035" s="55"/>
      <c r="QMG1035" s="55"/>
      <c r="QMH1035" s="55"/>
      <c r="QMI1035" s="55"/>
      <c r="QMJ1035" s="55"/>
      <c r="QMK1035" s="55"/>
      <c r="QML1035" s="55"/>
      <c r="QMM1035" s="55"/>
      <c r="QMN1035" s="55"/>
      <c r="QMO1035" s="55"/>
      <c r="QMP1035" s="55"/>
      <c r="QMQ1035" s="55"/>
      <c r="QMR1035" s="55"/>
      <c r="QMS1035" s="55"/>
      <c r="QMT1035" s="55"/>
      <c r="QMU1035" s="55"/>
      <c r="QMV1035" s="55"/>
      <c r="QMW1035" s="55"/>
      <c r="QMX1035" s="55"/>
      <c r="QMY1035" s="55"/>
      <c r="QMZ1035" s="55"/>
      <c r="QNA1035" s="55"/>
      <c r="QNB1035" s="55"/>
      <c r="QNC1035" s="55"/>
      <c r="QND1035" s="55"/>
      <c r="QNE1035" s="55"/>
      <c r="QNF1035" s="55"/>
      <c r="QNG1035" s="55"/>
      <c r="QNH1035" s="55"/>
      <c r="QNI1035" s="55"/>
      <c r="QNJ1035" s="55"/>
      <c r="QNK1035" s="55"/>
      <c r="QNL1035" s="55"/>
      <c r="QNM1035" s="55"/>
      <c r="QNN1035" s="55"/>
      <c r="QNO1035" s="55"/>
      <c r="QNP1035" s="55"/>
      <c r="QNQ1035" s="55"/>
      <c r="QNR1035" s="55"/>
      <c r="QNS1035" s="55"/>
      <c r="QNT1035" s="55"/>
      <c r="QNU1035" s="55"/>
      <c r="QNV1035" s="55"/>
      <c r="QNW1035" s="55"/>
      <c r="QNX1035" s="55"/>
      <c r="QNY1035" s="55"/>
      <c r="QNZ1035" s="55"/>
      <c r="QOA1035" s="55"/>
      <c r="QOB1035" s="55"/>
      <c r="QOC1035" s="55"/>
      <c r="QOD1035" s="55"/>
      <c r="QOE1035" s="55"/>
      <c r="QOF1035" s="55"/>
      <c r="QOG1035" s="55"/>
      <c r="QOH1035" s="55"/>
      <c r="QOI1035" s="55"/>
      <c r="QOJ1035" s="55"/>
      <c r="QOK1035" s="55"/>
      <c r="QOL1035" s="55"/>
      <c r="QOM1035" s="55"/>
      <c r="QON1035" s="55"/>
      <c r="QOO1035" s="55"/>
      <c r="QOP1035" s="55"/>
      <c r="QOQ1035" s="55"/>
      <c r="QOR1035" s="55"/>
      <c r="QOS1035" s="55"/>
      <c r="QOT1035" s="55"/>
      <c r="QOU1035" s="55"/>
      <c r="QOV1035" s="55"/>
      <c r="QOW1035" s="55"/>
      <c r="QOX1035" s="55"/>
      <c r="QOY1035" s="55"/>
      <c r="QOZ1035" s="55"/>
      <c r="QPA1035" s="55"/>
      <c r="QPB1035" s="55"/>
      <c r="QPC1035" s="55"/>
      <c r="QPD1035" s="55"/>
      <c r="QPE1035" s="55"/>
      <c r="QPF1035" s="55"/>
      <c r="QPG1035" s="55"/>
      <c r="QPH1035" s="55"/>
      <c r="QPI1035" s="55"/>
      <c r="QPJ1035" s="55"/>
      <c r="QPK1035" s="55"/>
      <c r="QPL1035" s="55"/>
      <c r="QPM1035" s="55"/>
      <c r="QPN1035" s="55"/>
      <c r="QPO1035" s="55"/>
      <c r="QPP1035" s="55"/>
      <c r="QPQ1035" s="55"/>
      <c r="QPR1035" s="55"/>
      <c r="QPS1035" s="55"/>
      <c r="QPT1035" s="55"/>
      <c r="QPU1035" s="55"/>
      <c r="QPV1035" s="55"/>
      <c r="QPW1035" s="55"/>
      <c r="QPX1035" s="55"/>
      <c r="QPY1035" s="55"/>
      <c r="QPZ1035" s="55"/>
      <c r="QQA1035" s="55"/>
      <c r="QQB1035" s="55"/>
      <c r="QQC1035" s="55"/>
      <c r="QQD1035" s="55"/>
      <c r="QQE1035" s="55"/>
      <c r="QQF1035" s="55"/>
      <c r="QQG1035" s="55"/>
      <c r="QQH1035" s="55"/>
      <c r="QQI1035" s="55"/>
      <c r="QQJ1035" s="55"/>
      <c r="QQK1035" s="55"/>
      <c r="QQL1035" s="55"/>
      <c r="QQM1035" s="55"/>
      <c r="QQN1035" s="55"/>
      <c r="QQO1035" s="55"/>
      <c r="QQP1035" s="55"/>
      <c r="QQQ1035" s="55"/>
      <c r="QQR1035" s="55"/>
      <c r="QQS1035" s="55"/>
      <c r="QQT1035" s="55"/>
      <c r="QQU1035" s="55"/>
      <c r="QQV1035" s="55"/>
      <c r="QQW1035" s="55"/>
      <c r="QQX1035" s="55"/>
      <c r="QQY1035" s="55"/>
      <c r="QQZ1035" s="55"/>
      <c r="QRA1035" s="55"/>
      <c r="QRB1035" s="55"/>
      <c r="QRC1035" s="55"/>
      <c r="QRD1035" s="55"/>
      <c r="QRE1035" s="55"/>
      <c r="QRF1035" s="55"/>
      <c r="QRG1035" s="55"/>
      <c r="QRH1035" s="55"/>
      <c r="QRI1035" s="55"/>
      <c r="QRJ1035" s="55"/>
      <c r="QRK1035" s="55"/>
      <c r="QRL1035" s="55"/>
      <c r="QRM1035" s="55"/>
      <c r="QRN1035" s="55"/>
      <c r="QRO1035" s="55"/>
      <c r="QRP1035" s="55"/>
      <c r="QRQ1035" s="55"/>
      <c r="QRR1035" s="55"/>
      <c r="QRS1035" s="55"/>
      <c r="QRT1035" s="55"/>
      <c r="QRU1035" s="55"/>
      <c r="QRV1035" s="55"/>
      <c r="QRW1035" s="55"/>
      <c r="QRX1035" s="55"/>
      <c r="QRY1035" s="55"/>
      <c r="QRZ1035" s="55"/>
      <c r="QSA1035" s="55"/>
      <c r="QSB1035" s="55"/>
      <c r="QSC1035" s="55"/>
      <c r="QSD1035" s="55"/>
      <c r="QSE1035" s="55"/>
      <c r="QSF1035" s="55"/>
      <c r="QSG1035" s="55"/>
      <c r="QSH1035" s="55"/>
      <c r="QSI1035" s="55"/>
      <c r="QSJ1035" s="55"/>
      <c r="QSK1035" s="55"/>
      <c r="QSL1035" s="55"/>
      <c r="QSM1035" s="55"/>
      <c r="QSN1035" s="55"/>
      <c r="QSO1035" s="55"/>
      <c r="QSP1035" s="55"/>
      <c r="QSQ1035" s="55"/>
      <c r="QSR1035" s="55"/>
      <c r="QSS1035" s="55"/>
      <c r="QST1035" s="55"/>
      <c r="QSU1035" s="55"/>
      <c r="QSV1035" s="55"/>
      <c r="QSW1035" s="55"/>
      <c r="QSX1035" s="55"/>
      <c r="QSY1035" s="55"/>
      <c r="QSZ1035" s="55"/>
      <c r="QTA1035" s="55"/>
      <c r="QTB1035" s="55"/>
      <c r="QTC1035" s="55"/>
      <c r="QTD1035" s="55"/>
      <c r="QTE1035" s="55"/>
      <c r="QTF1035" s="55"/>
      <c r="QTG1035" s="55"/>
      <c r="QTH1035" s="55"/>
      <c r="QTI1035" s="55"/>
      <c r="QTJ1035" s="55"/>
      <c r="QTK1035" s="55"/>
      <c r="QTL1035" s="55"/>
      <c r="QTM1035" s="55"/>
      <c r="QTN1035" s="55"/>
      <c r="QTO1035" s="55"/>
      <c r="QTP1035" s="55"/>
      <c r="QTQ1035" s="55"/>
      <c r="QTR1035" s="55"/>
      <c r="QTS1035" s="55"/>
      <c r="QTT1035" s="55"/>
      <c r="QTU1035" s="55"/>
      <c r="QTV1035" s="55"/>
      <c r="QTW1035" s="55"/>
      <c r="QTX1035" s="55"/>
      <c r="QTY1035" s="55"/>
      <c r="QTZ1035" s="55"/>
      <c r="QUA1035" s="55"/>
      <c r="QUB1035" s="55"/>
      <c r="QUC1035" s="55"/>
      <c r="QUD1035" s="55"/>
      <c r="QUE1035" s="55"/>
      <c r="QUF1035" s="55"/>
      <c r="QUG1035" s="55"/>
      <c r="QUH1035" s="55"/>
      <c r="QUI1035" s="55"/>
      <c r="QUJ1035" s="55"/>
      <c r="QUK1035" s="55"/>
      <c r="QUL1035" s="55"/>
      <c r="QUM1035" s="55"/>
      <c r="QUN1035" s="55"/>
      <c r="QUO1035" s="55"/>
      <c r="QUP1035" s="55"/>
      <c r="QUQ1035" s="55"/>
      <c r="QUR1035" s="55"/>
      <c r="QUS1035" s="55"/>
      <c r="QUT1035" s="55"/>
      <c r="QUU1035" s="55"/>
      <c r="QUV1035" s="55"/>
      <c r="QUW1035" s="55"/>
      <c r="QUX1035" s="55"/>
      <c r="QUY1035" s="55"/>
      <c r="QUZ1035" s="55"/>
      <c r="QVA1035" s="55"/>
      <c r="QVB1035" s="55"/>
      <c r="QVC1035" s="55"/>
      <c r="QVD1035" s="55"/>
      <c r="QVE1035" s="55"/>
      <c r="QVF1035" s="55"/>
      <c r="QVG1035" s="55"/>
      <c r="QVH1035" s="55"/>
      <c r="QVI1035" s="55"/>
      <c r="QVJ1035" s="55"/>
      <c r="QVK1035" s="55"/>
      <c r="QVL1035" s="55"/>
      <c r="QVM1035" s="55"/>
      <c r="QVN1035" s="55"/>
      <c r="QVO1035" s="55"/>
      <c r="QVP1035" s="55"/>
      <c r="QVQ1035" s="55"/>
      <c r="QVR1035" s="55"/>
      <c r="QVS1035" s="55"/>
      <c r="QVT1035" s="55"/>
      <c r="QVU1035" s="55"/>
      <c r="QVV1035" s="55"/>
      <c r="QVW1035" s="55"/>
      <c r="QVX1035" s="55"/>
      <c r="QVY1035" s="55"/>
      <c r="QVZ1035" s="55"/>
      <c r="QWA1035" s="55"/>
      <c r="QWB1035" s="55"/>
      <c r="QWC1035" s="55"/>
      <c r="QWD1035" s="55"/>
      <c r="QWE1035" s="55"/>
      <c r="QWF1035" s="55"/>
      <c r="QWG1035" s="55"/>
      <c r="QWH1035" s="55"/>
      <c r="QWI1035" s="55"/>
      <c r="QWJ1035" s="55"/>
      <c r="QWK1035" s="55"/>
      <c r="QWL1035" s="55"/>
      <c r="QWM1035" s="55"/>
      <c r="QWN1035" s="55"/>
      <c r="QWO1035" s="55"/>
      <c r="QWP1035" s="55"/>
      <c r="QWQ1035" s="55"/>
      <c r="QWR1035" s="55"/>
      <c r="QWS1035" s="55"/>
      <c r="QWT1035" s="55"/>
      <c r="QWU1035" s="55"/>
      <c r="QWV1035" s="55"/>
      <c r="QWW1035" s="55"/>
      <c r="QWX1035" s="55"/>
      <c r="QWY1035" s="55"/>
      <c r="QWZ1035" s="55"/>
      <c r="QXA1035" s="55"/>
      <c r="QXB1035" s="55"/>
      <c r="QXC1035" s="55"/>
      <c r="QXD1035" s="55"/>
      <c r="QXE1035" s="55"/>
      <c r="QXF1035" s="55"/>
      <c r="QXG1035" s="55"/>
      <c r="QXH1035" s="55"/>
      <c r="QXI1035" s="55"/>
      <c r="QXJ1035" s="55"/>
      <c r="QXK1035" s="55"/>
      <c r="QXL1035" s="55"/>
      <c r="QXM1035" s="55"/>
      <c r="QXN1035" s="55"/>
      <c r="QXO1035" s="55"/>
      <c r="QXP1035" s="55"/>
      <c r="QXQ1035" s="55"/>
      <c r="QXR1035" s="55"/>
      <c r="QXS1035" s="55"/>
      <c r="QXT1035" s="55"/>
      <c r="QXU1035" s="55"/>
      <c r="QXV1035" s="55"/>
      <c r="QXW1035" s="55"/>
      <c r="QXX1035" s="55"/>
      <c r="QXY1035" s="55"/>
      <c r="QXZ1035" s="55"/>
      <c r="QYA1035" s="55"/>
      <c r="QYB1035" s="55"/>
      <c r="QYC1035" s="55"/>
      <c r="QYD1035" s="55"/>
      <c r="QYE1035" s="55"/>
      <c r="QYF1035" s="55"/>
      <c r="QYG1035" s="55"/>
      <c r="QYH1035" s="55"/>
      <c r="QYI1035" s="55"/>
      <c r="QYJ1035" s="55"/>
      <c r="QYK1035" s="55"/>
      <c r="QYL1035" s="55"/>
      <c r="QYM1035" s="55"/>
      <c r="QYN1035" s="55"/>
      <c r="QYO1035" s="55"/>
      <c r="QYP1035" s="55"/>
      <c r="QYQ1035" s="55"/>
      <c r="QYR1035" s="55"/>
      <c r="QYS1035" s="55"/>
      <c r="QYT1035" s="55"/>
      <c r="QYU1035" s="55"/>
      <c r="QYV1035" s="55"/>
      <c r="QYW1035" s="55"/>
      <c r="QYX1035" s="55"/>
      <c r="QYY1035" s="55"/>
      <c r="QYZ1035" s="55"/>
      <c r="QZA1035" s="55"/>
      <c r="QZB1035" s="55"/>
      <c r="QZC1035" s="55"/>
      <c r="QZD1035" s="55"/>
      <c r="QZE1035" s="55"/>
      <c r="QZF1035" s="55"/>
      <c r="QZG1035" s="55"/>
      <c r="QZH1035" s="55"/>
      <c r="QZI1035" s="55"/>
      <c r="QZJ1035" s="55"/>
      <c r="QZK1035" s="55"/>
      <c r="QZL1035" s="55"/>
      <c r="QZM1035" s="55"/>
      <c r="QZN1035" s="55"/>
      <c r="QZO1035" s="55"/>
      <c r="QZP1035" s="55"/>
      <c r="QZQ1035" s="55"/>
      <c r="QZR1035" s="55"/>
      <c r="QZS1035" s="55"/>
      <c r="QZT1035" s="55"/>
      <c r="QZU1035" s="55"/>
      <c r="QZV1035" s="55"/>
      <c r="QZW1035" s="55"/>
      <c r="QZX1035" s="55"/>
      <c r="QZY1035" s="55"/>
      <c r="QZZ1035" s="55"/>
      <c r="RAA1035" s="55"/>
      <c r="RAB1035" s="55"/>
      <c r="RAC1035" s="55"/>
      <c r="RAD1035" s="55"/>
      <c r="RAE1035" s="55"/>
      <c r="RAF1035" s="55"/>
      <c r="RAG1035" s="55"/>
      <c r="RAH1035" s="55"/>
      <c r="RAI1035" s="55"/>
      <c r="RAJ1035" s="55"/>
      <c r="RAK1035" s="55"/>
      <c r="RAL1035" s="55"/>
      <c r="RAM1035" s="55"/>
      <c r="RAN1035" s="55"/>
      <c r="RAO1035" s="55"/>
      <c r="RAP1035" s="55"/>
      <c r="RAQ1035" s="55"/>
      <c r="RAR1035" s="55"/>
      <c r="RAS1035" s="55"/>
      <c r="RAT1035" s="55"/>
      <c r="RAU1035" s="55"/>
      <c r="RAV1035" s="55"/>
      <c r="RAW1035" s="55"/>
      <c r="RAX1035" s="55"/>
      <c r="RAY1035" s="55"/>
      <c r="RAZ1035" s="55"/>
      <c r="RBA1035" s="55"/>
      <c r="RBB1035" s="55"/>
      <c r="RBC1035" s="55"/>
      <c r="RBD1035" s="55"/>
      <c r="RBE1035" s="55"/>
      <c r="RBF1035" s="55"/>
      <c r="RBG1035" s="55"/>
      <c r="RBH1035" s="55"/>
      <c r="RBI1035" s="55"/>
      <c r="RBJ1035" s="55"/>
      <c r="RBK1035" s="55"/>
      <c r="RBL1035" s="55"/>
      <c r="RBM1035" s="55"/>
      <c r="RBN1035" s="55"/>
      <c r="RBO1035" s="55"/>
      <c r="RBP1035" s="55"/>
      <c r="RBQ1035" s="55"/>
      <c r="RBR1035" s="55"/>
      <c r="RBS1035" s="55"/>
      <c r="RBT1035" s="55"/>
      <c r="RBU1035" s="55"/>
      <c r="RBV1035" s="55"/>
      <c r="RBW1035" s="55"/>
      <c r="RBX1035" s="55"/>
      <c r="RBY1035" s="55"/>
      <c r="RBZ1035" s="55"/>
      <c r="RCA1035" s="55"/>
      <c r="RCB1035" s="55"/>
      <c r="RCC1035" s="55"/>
      <c r="RCD1035" s="55"/>
      <c r="RCE1035" s="55"/>
      <c r="RCF1035" s="55"/>
      <c r="RCG1035" s="55"/>
      <c r="RCH1035" s="55"/>
      <c r="RCI1035" s="55"/>
      <c r="RCJ1035" s="55"/>
      <c r="RCK1035" s="55"/>
      <c r="RCL1035" s="55"/>
      <c r="RCM1035" s="55"/>
      <c r="RCN1035" s="55"/>
      <c r="RCO1035" s="55"/>
      <c r="RCP1035" s="55"/>
      <c r="RCQ1035" s="55"/>
      <c r="RCR1035" s="55"/>
      <c r="RCS1035" s="55"/>
      <c r="RCT1035" s="55"/>
      <c r="RCU1035" s="55"/>
      <c r="RCV1035" s="55"/>
      <c r="RCW1035" s="55"/>
      <c r="RCX1035" s="55"/>
      <c r="RCY1035" s="55"/>
      <c r="RCZ1035" s="55"/>
      <c r="RDA1035" s="55"/>
      <c r="RDB1035" s="55"/>
      <c r="RDC1035" s="55"/>
      <c r="RDD1035" s="55"/>
      <c r="RDE1035" s="55"/>
      <c r="RDF1035" s="55"/>
      <c r="RDG1035" s="55"/>
      <c r="RDH1035" s="55"/>
      <c r="RDI1035" s="55"/>
      <c r="RDJ1035" s="55"/>
      <c r="RDK1035" s="55"/>
      <c r="RDL1035" s="55"/>
      <c r="RDM1035" s="55"/>
      <c r="RDN1035" s="55"/>
      <c r="RDO1035" s="55"/>
      <c r="RDP1035" s="55"/>
      <c r="RDQ1035" s="55"/>
      <c r="RDR1035" s="55"/>
      <c r="RDS1035" s="55"/>
      <c r="RDT1035" s="55"/>
      <c r="RDU1035" s="55"/>
      <c r="RDV1035" s="55"/>
      <c r="RDW1035" s="55"/>
      <c r="RDX1035" s="55"/>
      <c r="RDY1035" s="55"/>
      <c r="RDZ1035" s="55"/>
      <c r="REA1035" s="55"/>
      <c r="REB1035" s="55"/>
      <c r="REC1035" s="55"/>
      <c r="RED1035" s="55"/>
      <c r="REE1035" s="55"/>
      <c r="REF1035" s="55"/>
      <c r="REG1035" s="55"/>
      <c r="REH1035" s="55"/>
      <c r="REI1035" s="55"/>
      <c r="REJ1035" s="55"/>
      <c r="REK1035" s="55"/>
      <c r="REL1035" s="55"/>
      <c r="REM1035" s="55"/>
      <c r="REN1035" s="55"/>
      <c r="REO1035" s="55"/>
      <c r="REP1035" s="55"/>
      <c r="REQ1035" s="55"/>
      <c r="RER1035" s="55"/>
      <c r="RES1035" s="55"/>
      <c r="RET1035" s="55"/>
      <c r="REU1035" s="55"/>
      <c r="REV1035" s="55"/>
      <c r="REW1035" s="55"/>
      <c r="REX1035" s="55"/>
      <c r="REY1035" s="55"/>
      <c r="REZ1035" s="55"/>
      <c r="RFA1035" s="55"/>
      <c r="RFB1035" s="55"/>
      <c r="RFC1035" s="55"/>
      <c r="RFD1035" s="55"/>
      <c r="RFE1035" s="55"/>
      <c r="RFF1035" s="55"/>
      <c r="RFG1035" s="55"/>
      <c r="RFH1035" s="55"/>
      <c r="RFI1035" s="55"/>
      <c r="RFJ1035" s="55"/>
      <c r="RFK1035" s="55"/>
      <c r="RFL1035" s="55"/>
      <c r="RFM1035" s="55"/>
      <c r="RFN1035" s="55"/>
      <c r="RFO1035" s="55"/>
      <c r="RFP1035" s="55"/>
      <c r="RFQ1035" s="55"/>
      <c r="RFR1035" s="55"/>
      <c r="RFS1035" s="55"/>
      <c r="RFT1035" s="55"/>
      <c r="RFU1035" s="55"/>
      <c r="RFV1035" s="55"/>
      <c r="RFW1035" s="55"/>
      <c r="RFX1035" s="55"/>
      <c r="RFY1035" s="55"/>
      <c r="RFZ1035" s="55"/>
      <c r="RGA1035" s="55"/>
      <c r="RGB1035" s="55"/>
      <c r="RGC1035" s="55"/>
      <c r="RGD1035" s="55"/>
      <c r="RGE1035" s="55"/>
      <c r="RGF1035" s="55"/>
      <c r="RGG1035" s="55"/>
      <c r="RGH1035" s="55"/>
      <c r="RGI1035" s="55"/>
      <c r="RGJ1035" s="55"/>
      <c r="RGK1035" s="55"/>
      <c r="RGL1035" s="55"/>
      <c r="RGM1035" s="55"/>
      <c r="RGN1035" s="55"/>
      <c r="RGO1035" s="55"/>
      <c r="RGP1035" s="55"/>
      <c r="RGQ1035" s="55"/>
      <c r="RGR1035" s="55"/>
      <c r="RGS1035" s="55"/>
      <c r="RGT1035" s="55"/>
      <c r="RGU1035" s="55"/>
      <c r="RGV1035" s="55"/>
      <c r="RGW1035" s="55"/>
      <c r="RGX1035" s="55"/>
      <c r="RGY1035" s="55"/>
      <c r="RGZ1035" s="55"/>
      <c r="RHA1035" s="55"/>
      <c r="RHB1035" s="55"/>
      <c r="RHC1035" s="55"/>
      <c r="RHD1035" s="55"/>
      <c r="RHE1035" s="55"/>
      <c r="RHF1035" s="55"/>
      <c r="RHG1035" s="55"/>
      <c r="RHH1035" s="55"/>
      <c r="RHI1035" s="55"/>
      <c r="RHJ1035" s="55"/>
      <c r="RHK1035" s="55"/>
      <c r="RHL1035" s="55"/>
      <c r="RHM1035" s="55"/>
      <c r="RHN1035" s="55"/>
      <c r="RHO1035" s="55"/>
      <c r="RHP1035" s="55"/>
      <c r="RHQ1035" s="55"/>
      <c r="RHR1035" s="55"/>
      <c r="RHS1035" s="55"/>
      <c r="RHT1035" s="55"/>
      <c r="RHU1035" s="55"/>
      <c r="RHV1035" s="55"/>
      <c r="RHW1035" s="55"/>
      <c r="RHX1035" s="55"/>
      <c r="RHY1035" s="55"/>
      <c r="RHZ1035" s="55"/>
      <c r="RIA1035" s="55"/>
      <c r="RIB1035" s="55"/>
      <c r="RIC1035" s="55"/>
      <c r="RID1035" s="55"/>
      <c r="RIE1035" s="55"/>
      <c r="RIF1035" s="55"/>
      <c r="RIG1035" s="55"/>
      <c r="RIH1035" s="55"/>
      <c r="RII1035" s="55"/>
      <c r="RIJ1035" s="55"/>
      <c r="RIK1035" s="55"/>
      <c r="RIL1035" s="55"/>
      <c r="RIM1035" s="55"/>
      <c r="RIN1035" s="55"/>
      <c r="RIO1035" s="55"/>
      <c r="RIP1035" s="55"/>
      <c r="RIQ1035" s="55"/>
      <c r="RIR1035" s="55"/>
      <c r="RIS1035" s="55"/>
      <c r="RIT1035" s="55"/>
      <c r="RIU1035" s="55"/>
      <c r="RIV1035" s="55"/>
      <c r="RIW1035" s="55"/>
      <c r="RIX1035" s="55"/>
      <c r="RIY1035" s="55"/>
      <c r="RIZ1035" s="55"/>
      <c r="RJA1035" s="55"/>
      <c r="RJB1035" s="55"/>
      <c r="RJC1035" s="55"/>
      <c r="RJD1035" s="55"/>
      <c r="RJE1035" s="55"/>
      <c r="RJF1035" s="55"/>
      <c r="RJG1035" s="55"/>
      <c r="RJH1035" s="55"/>
      <c r="RJI1035" s="55"/>
      <c r="RJJ1035" s="55"/>
      <c r="RJK1035" s="55"/>
      <c r="RJL1035" s="55"/>
      <c r="RJM1035" s="55"/>
      <c r="RJN1035" s="55"/>
      <c r="RJO1035" s="55"/>
      <c r="RJP1035" s="55"/>
      <c r="RJQ1035" s="55"/>
      <c r="RJR1035" s="55"/>
      <c r="RJS1035" s="55"/>
      <c r="RJT1035" s="55"/>
      <c r="RJU1035" s="55"/>
      <c r="RJV1035" s="55"/>
      <c r="RJW1035" s="55"/>
      <c r="RJX1035" s="55"/>
      <c r="RJY1035" s="55"/>
      <c r="RJZ1035" s="55"/>
      <c r="RKA1035" s="55"/>
      <c r="RKB1035" s="55"/>
      <c r="RKC1035" s="55"/>
      <c r="RKD1035" s="55"/>
      <c r="RKE1035" s="55"/>
      <c r="RKF1035" s="55"/>
      <c r="RKG1035" s="55"/>
      <c r="RKH1035" s="55"/>
      <c r="RKI1035" s="55"/>
      <c r="RKJ1035" s="55"/>
      <c r="RKK1035" s="55"/>
      <c r="RKL1035" s="55"/>
      <c r="RKM1035" s="55"/>
      <c r="RKN1035" s="55"/>
      <c r="RKO1035" s="55"/>
      <c r="RKP1035" s="55"/>
      <c r="RKQ1035" s="55"/>
      <c r="RKR1035" s="55"/>
      <c r="RKS1035" s="55"/>
      <c r="RKT1035" s="55"/>
      <c r="RKU1035" s="55"/>
      <c r="RKV1035" s="55"/>
      <c r="RKW1035" s="55"/>
      <c r="RKX1035" s="55"/>
      <c r="RKY1035" s="55"/>
      <c r="RKZ1035" s="55"/>
      <c r="RLA1035" s="55"/>
      <c r="RLB1035" s="55"/>
      <c r="RLC1035" s="55"/>
      <c r="RLD1035" s="55"/>
      <c r="RLE1035" s="55"/>
      <c r="RLF1035" s="55"/>
      <c r="RLG1035" s="55"/>
      <c r="RLH1035" s="55"/>
      <c r="RLI1035" s="55"/>
      <c r="RLJ1035" s="55"/>
      <c r="RLK1035" s="55"/>
      <c r="RLL1035" s="55"/>
      <c r="RLM1035" s="55"/>
      <c r="RLN1035" s="55"/>
      <c r="RLO1035" s="55"/>
      <c r="RLP1035" s="55"/>
      <c r="RLQ1035" s="55"/>
      <c r="RLR1035" s="55"/>
      <c r="RLS1035" s="55"/>
      <c r="RLT1035" s="55"/>
      <c r="RLU1035" s="55"/>
      <c r="RLV1035" s="55"/>
      <c r="RLW1035" s="55"/>
      <c r="RLX1035" s="55"/>
      <c r="RLY1035" s="55"/>
      <c r="RLZ1035" s="55"/>
      <c r="RMA1035" s="55"/>
      <c r="RMB1035" s="55"/>
      <c r="RMC1035" s="55"/>
      <c r="RMD1035" s="55"/>
      <c r="RME1035" s="55"/>
      <c r="RMF1035" s="55"/>
      <c r="RMG1035" s="55"/>
      <c r="RMH1035" s="55"/>
      <c r="RMI1035" s="55"/>
      <c r="RMJ1035" s="55"/>
      <c r="RMK1035" s="55"/>
      <c r="RML1035" s="55"/>
      <c r="RMM1035" s="55"/>
      <c r="RMN1035" s="55"/>
      <c r="RMO1035" s="55"/>
      <c r="RMP1035" s="55"/>
      <c r="RMQ1035" s="55"/>
      <c r="RMR1035" s="55"/>
      <c r="RMS1035" s="55"/>
      <c r="RMT1035" s="55"/>
      <c r="RMU1035" s="55"/>
      <c r="RMV1035" s="55"/>
      <c r="RMW1035" s="55"/>
      <c r="RMX1035" s="55"/>
      <c r="RMY1035" s="55"/>
      <c r="RMZ1035" s="55"/>
      <c r="RNA1035" s="55"/>
      <c r="RNB1035" s="55"/>
      <c r="RNC1035" s="55"/>
      <c r="RND1035" s="55"/>
      <c r="RNE1035" s="55"/>
      <c r="RNF1035" s="55"/>
      <c r="RNG1035" s="55"/>
      <c r="RNH1035" s="55"/>
      <c r="RNI1035" s="55"/>
      <c r="RNJ1035" s="55"/>
      <c r="RNK1035" s="55"/>
      <c r="RNL1035" s="55"/>
      <c r="RNM1035" s="55"/>
      <c r="RNN1035" s="55"/>
      <c r="RNO1035" s="55"/>
      <c r="RNP1035" s="55"/>
      <c r="RNQ1035" s="55"/>
      <c r="RNR1035" s="55"/>
      <c r="RNS1035" s="55"/>
      <c r="RNT1035" s="55"/>
      <c r="RNU1035" s="55"/>
      <c r="RNV1035" s="55"/>
      <c r="RNW1035" s="55"/>
      <c r="RNX1035" s="55"/>
      <c r="RNY1035" s="55"/>
      <c r="RNZ1035" s="55"/>
      <c r="ROA1035" s="55"/>
      <c r="ROB1035" s="55"/>
      <c r="ROC1035" s="55"/>
      <c r="ROD1035" s="55"/>
      <c r="ROE1035" s="55"/>
      <c r="ROF1035" s="55"/>
      <c r="ROG1035" s="55"/>
      <c r="ROH1035" s="55"/>
      <c r="ROI1035" s="55"/>
      <c r="ROJ1035" s="55"/>
      <c r="ROK1035" s="55"/>
      <c r="ROL1035" s="55"/>
      <c r="ROM1035" s="55"/>
      <c r="RON1035" s="55"/>
      <c r="ROO1035" s="55"/>
      <c r="ROP1035" s="55"/>
      <c r="ROQ1035" s="55"/>
      <c r="ROR1035" s="55"/>
      <c r="ROS1035" s="55"/>
      <c r="ROT1035" s="55"/>
      <c r="ROU1035" s="55"/>
      <c r="ROV1035" s="55"/>
      <c r="ROW1035" s="55"/>
      <c r="ROX1035" s="55"/>
      <c r="ROY1035" s="55"/>
      <c r="ROZ1035" s="55"/>
      <c r="RPA1035" s="55"/>
      <c r="RPB1035" s="55"/>
      <c r="RPC1035" s="55"/>
      <c r="RPD1035" s="55"/>
      <c r="RPE1035" s="55"/>
      <c r="RPF1035" s="55"/>
      <c r="RPG1035" s="55"/>
      <c r="RPH1035" s="55"/>
      <c r="RPI1035" s="55"/>
      <c r="RPJ1035" s="55"/>
      <c r="RPK1035" s="55"/>
      <c r="RPL1035" s="55"/>
      <c r="RPM1035" s="55"/>
      <c r="RPN1035" s="55"/>
      <c r="RPO1035" s="55"/>
      <c r="RPP1035" s="55"/>
      <c r="RPQ1035" s="55"/>
      <c r="RPR1035" s="55"/>
      <c r="RPS1035" s="55"/>
      <c r="RPT1035" s="55"/>
      <c r="RPU1035" s="55"/>
      <c r="RPV1035" s="55"/>
      <c r="RPW1035" s="55"/>
      <c r="RPX1035" s="55"/>
      <c r="RPY1035" s="55"/>
      <c r="RPZ1035" s="55"/>
      <c r="RQA1035" s="55"/>
      <c r="RQB1035" s="55"/>
      <c r="RQC1035" s="55"/>
      <c r="RQD1035" s="55"/>
      <c r="RQE1035" s="55"/>
      <c r="RQF1035" s="55"/>
      <c r="RQG1035" s="55"/>
      <c r="RQH1035" s="55"/>
      <c r="RQI1035" s="55"/>
      <c r="RQJ1035" s="55"/>
      <c r="RQK1035" s="55"/>
      <c r="RQL1035" s="55"/>
      <c r="RQM1035" s="55"/>
      <c r="RQN1035" s="55"/>
      <c r="RQO1035" s="55"/>
      <c r="RQP1035" s="55"/>
      <c r="RQQ1035" s="55"/>
      <c r="RQR1035" s="55"/>
      <c r="RQS1035" s="55"/>
      <c r="RQT1035" s="55"/>
      <c r="RQU1035" s="55"/>
      <c r="RQV1035" s="55"/>
      <c r="RQW1035" s="55"/>
      <c r="RQX1035" s="55"/>
      <c r="RQY1035" s="55"/>
      <c r="RQZ1035" s="55"/>
      <c r="RRA1035" s="55"/>
      <c r="RRB1035" s="55"/>
      <c r="RRC1035" s="55"/>
      <c r="RRD1035" s="55"/>
      <c r="RRE1035" s="55"/>
      <c r="RRF1035" s="55"/>
      <c r="RRG1035" s="55"/>
      <c r="RRH1035" s="55"/>
      <c r="RRI1035" s="55"/>
      <c r="RRJ1035" s="55"/>
      <c r="RRK1035" s="55"/>
      <c r="RRL1035" s="55"/>
      <c r="RRM1035" s="55"/>
      <c r="RRN1035" s="55"/>
      <c r="RRO1035" s="55"/>
      <c r="RRP1035" s="55"/>
      <c r="RRQ1035" s="55"/>
      <c r="RRR1035" s="55"/>
      <c r="RRS1035" s="55"/>
      <c r="RRT1035" s="55"/>
      <c r="RRU1035" s="55"/>
      <c r="RRV1035" s="55"/>
      <c r="RRW1035" s="55"/>
      <c r="RRX1035" s="55"/>
      <c r="RRY1035" s="55"/>
      <c r="RRZ1035" s="55"/>
      <c r="RSA1035" s="55"/>
      <c r="RSB1035" s="55"/>
      <c r="RSC1035" s="55"/>
      <c r="RSD1035" s="55"/>
      <c r="RSE1035" s="55"/>
      <c r="RSF1035" s="55"/>
      <c r="RSG1035" s="55"/>
      <c r="RSH1035" s="55"/>
      <c r="RSI1035" s="55"/>
      <c r="RSJ1035" s="55"/>
      <c r="RSK1035" s="55"/>
      <c r="RSL1035" s="55"/>
      <c r="RSM1035" s="55"/>
      <c r="RSN1035" s="55"/>
      <c r="RSO1035" s="55"/>
      <c r="RSP1035" s="55"/>
      <c r="RSQ1035" s="55"/>
      <c r="RSR1035" s="55"/>
      <c r="RSS1035" s="55"/>
      <c r="RST1035" s="55"/>
      <c r="RSU1035" s="55"/>
      <c r="RSV1035" s="55"/>
      <c r="RSW1035" s="55"/>
      <c r="RSX1035" s="55"/>
      <c r="RSY1035" s="55"/>
      <c r="RSZ1035" s="55"/>
      <c r="RTA1035" s="55"/>
      <c r="RTB1035" s="55"/>
      <c r="RTC1035" s="55"/>
      <c r="RTD1035" s="55"/>
      <c r="RTE1035" s="55"/>
      <c r="RTF1035" s="55"/>
      <c r="RTG1035" s="55"/>
      <c r="RTH1035" s="55"/>
      <c r="RTI1035" s="55"/>
      <c r="RTJ1035" s="55"/>
      <c r="RTK1035" s="55"/>
      <c r="RTL1035" s="55"/>
      <c r="RTM1035" s="55"/>
      <c r="RTN1035" s="55"/>
      <c r="RTO1035" s="55"/>
      <c r="RTP1035" s="55"/>
      <c r="RTQ1035" s="55"/>
      <c r="RTR1035" s="55"/>
      <c r="RTS1035" s="55"/>
      <c r="RTT1035" s="55"/>
      <c r="RTU1035" s="55"/>
      <c r="RTV1035" s="55"/>
      <c r="RTW1035" s="55"/>
      <c r="RTX1035" s="55"/>
      <c r="RTY1035" s="55"/>
      <c r="RTZ1035" s="55"/>
      <c r="RUA1035" s="55"/>
      <c r="RUB1035" s="55"/>
      <c r="RUC1035" s="55"/>
      <c r="RUD1035" s="55"/>
      <c r="RUE1035" s="55"/>
      <c r="RUF1035" s="55"/>
      <c r="RUG1035" s="55"/>
      <c r="RUH1035" s="55"/>
      <c r="RUI1035" s="55"/>
      <c r="RUJ1035" s="55"/>
      <c r="RUK1035" s="55"/>
      <c r="RUL1035" s="55"/>
      <c r="RUM1035" s="55"/>
      <c r="RUN1035" s="55"/>
      <c r="RUO1035" s="55"/>
      <c r="RUP1035" s="55"/>
      <c r="RUQ1035" s="55"/>
      <c r="RUR1035" s="55"/>
      <c r="RUS1035" s="55"/>
      <c r="RUT1035" s="55"/>
      <c r="RUU1035" s="55"/>
      <c r="RUV1035" s="55"/>
      <c r="RUW1035" s="55"/>
      <c r="RUX1035" s="55"/>
      <c r="RUY1035" s="55"/>
      <c r="RUZ1035" s="55"/>
      <c r="RVA1035" s="55"/>
      <c r="RVB1035" s="55"/>
      <c r="RVC1035" s="55"/>
      <c r="RVD1035" s="55"/>
      <c r="RVE1035" s="55"/>
      <c r="RVF1035" s="55"/>
      <c r="RVG1035" s="55"/>
      <c r="RVH1035" s="55"/>
      <c r="RVI1035" s="55"/>
      <c r="RVJ1035" s="55"/>
      <c r="RVK1035" s="55"/>
      <c r="RVL1035" s="55"/>
      <c r="RVM1035" s="55"/>
      <c r="RVN1035" s="55"/>
      <c r="RVO1035" s="55"/>
      <c r="RVP1035" s="55"/>
      <c r="RVQ1035" s="55"/>
      <c r="RVR1035" s="55"/>
      <c r="RVS1035" s="55"/>
      <c r="RVT1035" s="55"/>
      <c r="RVU1035" s="55"/>
      <c r="RVV1035" s="55"/>
      <c r="RVW1035" s="55"/>
      <c r="RVX1035" s="55"/>
      <c r="RVY1035" s="55"/>
      <c r="RVZ1035" s="55"/>
      <c r="RWA1035" s="55"/>
      <c r="RWB1035" s="55"/>
      <c r="RWC1035" s="55"/>
      <c r="RWD1035" s="55"/>
      <c r="RWE1035" s="55"/>
      <c r="RWF1035" s="55"/>
      <c r="RWG1035" s="55"/>
      <c r="RWH1035" s="55"/>
      <c r="RWI1035" s="55"/>
      <c r="RWJ1035" s="55"/>
      <c r="RWK1035" s="55"/>
      <c r="RWL1035" s="55"/>
      <c r="RWM1035" s="55"/>
      <c r="RWN1035" s="55"/>
      <c r="RWO1035" s="55"/>
      <c r="RWP1035" s="55"/>
      <c r="RWQ1035" s="55"/>
      <c r="RWR1035" s="55"/>
      <c r="RWS1035" s="55"/>
      <c r="RWT1035" s="55"/>
      <c r="RWU1035" s="55"/>
      <c r="RWV1035" s="55"/>
      <c r="RWW1035" s="55"/>
      <c r="RWX1035" s="55"/>
      <c r="RWY1035" s="55"/>
      <c r="RWZ1035" s="55"/>
      <c r="RXA1035" s="55"/>
      <c r="RXB1035" s="55"/>
      <c r="RXC1035" s="55"/>
      <c r="RXD1035" s="55"/>
      <c r="RXE1035" s="55"/>
      <c r="RXF1035" s="55"/>
      <c r="RXG1035" s="55"/>
      <c r="RXH1035" s="55"/>
      <c r="RXI1035" s="55"/>
      <c r="RXJ1035" s="55"/>
      <c r="RXK1035" s="55"/>
      <c r="RXL1035" s="55"/>
      <c r="RXM1035" s="55"/>
      <c r="RXN1035" s="55"/>
      <c r="RXO1035" s="55"/>
      <c r="RXP1035" s="55"/>
      <c r="RXQ1035" s="55"/>
      <c r="RXR1035" s="55"/>
      <c r="RXS1035" s="55"/>
      <c r="RXT1035" s="55"/>
      <c r="RXU1035" s="55"/>
      <c r="RXV1035" s="55"/>
      <c r="RXW1035" s="55"/>
      <c r="RXX1035" s="55"/>
      <c r="RXY1035" s="55"/>
      <c r="RXZ1035" s="55"/>
      <c r="RYA1035" s="55"/>
      <c r="RYB1035" s="55"/>
      <c r="RYC1035" s="55"/>
      <c r="RYD1035" s="55"/>
      <c r="RYE1035" s="55"/>
      <c r="RYF1035" s="55"/>
      <c r="RYG1035" s="55"/>
      <c r="RYH1035" s="55"/>
      <c r="RYI1035" s="55"/>
      <c r="RYJ1035" s="55"/>
      <c r="RYK1035" s="55"/>
      <c r="RYL1035" s="55"/>
      <c r="RYM1035" s="55"/>
      <c r="RYN1035" s="55"/>
      <c r="RYO1035" s="55"/>
      <c r="RYP1035" s="55"/>
      <c r="RYQ1035" s="55"/>
      <c r="RYR1035" s="55"/>
      <c r="RYS1035" s="55"/>
      <c r="RYT1035" s="55"/>
      <c r="RYU1035" s="55"/>
      <c r="RYV1035" s="55"/>
      <c r="RYW1035" s="55"/>
      <c r="RYX1035" s="55"/>
      <c r="RYY1035" s="55"/>
      <c r="RYZ1035" s="55"/>
      <c r="RZA1035" s="55"/>
      <c r="RZB1035" s="55"/>
      <c r="RZC1035" s="55"/>
      <c r="RZD1035" s="55"/>
      <c r="RZE1035" s="55"/>
      <c r="RZF1035" s="55"/>
      <c r="RZG1035" s="55"/>
      <c r="RZH1035" s="55"/>
      <c r="RZI1035" s="55"/>
      <c r="RZJ1035" s="55"/>
      <c r="RZK1035" s="55"/>
      <c r="RZL1035" s="55"/>
      <c r="RZM1035" s="55"/>
      <c r="RZN1035" s="55"/>
      <c r="RZO1035" s="55"/>
      <c r="RZP1035" s="55"/>
      <c r="RZQ1035" s="55"/>
      <c r="RZR1035" s="55"/>
      <c r="RZS1035" s="55"/>
      <c r="RZT1035" s="55"/>
      <c r="RZU1035" s="55"/>
      <c r="RZV1035" s="55"/>
      <c r="RZW1035" s="55"/>
      <c r="RZX1035" s="55"/>
      <c r="RZY1035" s="55"/>
      <c r="RZZ1035" s="55"/>
      <c r="SAA1035" s="55"/>
      <c r="SAB1035" s="55"/>
      <c r="SAC1035" s="55"/>
      <c r="SAD1035" s="55"/>
      <c r="SAE1035" s="55"/>
      <c r="SAF1035" s="55"/>
      <c r="SAG1035" s="55"/>
      <c r="SAH1035" s="55"/>
      <c r="SAI1035" s="55"/>
      <c r="SAJ1035" s="55"/>
      <c r="SAK1035" s="55"/>
      <c r="SAL1035" s="55"/>
      <c r="SAM1035" s="55"/>
      <c r="SAN1035" s="55"/>
      <c r="SAO1035" s="55"/>
      <c r="SAP1035" s="55"/>
      <c r="SAQ1035" s="55"/>
      <c r="SAR1035" s="55"/>
      <c r="SAS1035" s="55"/>
      <c r="SAT1035" s="55"/>
      <c r="SAU1035" s="55"/>
      <c r="SAV1035" s="55"/>
      <c r="SAW1035" s="55"/>
      <c r="SAX1035" s="55"/>
      <c r="SAY1035" s="55"/>
      <c r="SAZ1035" s="55"/>
      <c r="SBA1035" s="55"/>
      <c r="SBB1035" s="55"/>
      <c r="SBC1035" s="55"/>
      <c r="SBD1035" s="55"/>
      <c r="SBE1035" s="55"/>
      <c r="SBF1035" s="55"/>
      <c r="SBG1035" s="55"/>
      <c r="SBH1035" s="55"/>
      <c r="SBI1035" s="55"/>
      <c r="SBJ1035" s="55"/>
      <c r="SBK1035" s="55"/>
      <c r="SBL1035" s="55"/>
      <c r="SBM1035" s="55"/>
      <c r="SBN1035" s="55"/>
      <c r="SBO1035" s="55"/>
      <c r="SBP1035" s="55"/>
      <c r="SBQ1035" s="55"/>
      <c r="SBR1035" s="55"/>
      <c r="SBS1035" s="55"/>
      <c r="SBT1035" s="55"/>
      <c r="SBU1035" s="55"/>
      <c r="SBV1035" s="55"/>
      <c r="SBW1035" s="55"/>
      <c r="SBX1035" s="55"/>
      <c r="SBY1035" s="55"/>
      <c r="SBZ1035" s="55"/>
      <c r="SCA1035" s="55"/>
      <c r="SCB1035" s="55"/>
      <c r="SCC1035" s="55"/>
      <c r="SCD1035" s="55"/>
      <c r="SCE1035" s="55"/>
      <c r="SCF1035" s="55"/>
      <c r="SCG1035" s="55"/>
      <c r="SCH1035" s="55"/>
      <c r="SCI1035" s="55"/>
      <c r="SCJ1035" s="55"/>
      <c r="SCK1035" s="55"/>
      <c r="SCL1035" s="55"/>
      <c r="SCM1035" s="55"/>
      <c r="SCN1035" s="55"/>
      <c r="SCO1035" s="55"/>
      <c r="SCP1035" s="55"/>
      <c r="SCQ1035" s="55"/>
      <c r="SCR1035" s="55"/>
      <c r="SCS1035" s="55"/>
      <c r="SCT1035" s="55"/>
      <c r="SCU1035" s="55"/>
      <c r="SCV1035" s="55"/>
      <c r="SCW1035" s="55"/>
      <c r="SCX1035" s="55"/>
      <c r="SCY1035" s="55"/>
      <c r="SCZ1035" s="55"/>
      <c r="SDA1035" s="55"/>
      <c r="SDB1035" s="55"/>
      <c r="SDC1035" s="55"/>
      <c r="SDD1035" s="55"/>
      <c r="SDE1035" s="55"/>
      <c r="SDF1035" s="55"/>
      <c r="SDG1035" s="55"/>
      <c r="SDH1035" s="55"/>
      <c r="SDI1035" s="55"/>
      <c r="SDJ1035" s="55"/>
      <c r="SDK1035" s="55"/>
      <c r="SDL1035" s="55"/>
      <c r="SDM1035" s="55"/>
      <c r="SDN1035" s="55"/>
      <c r="SDO1035" s="55"/>
      <c r="SDP1035" s="55"/>
      <c r="SDQ1035" s="55"/>
      <c r="SDR1035" s="55"/>
      <c r="SDS1035" s="55"/>
      <c r="SDT1035" s="55"/>
      <c r="SDU1035" s="55"/>
      <c r="SDV1035" s="55"/>
      <c r="SDW1035" s="55"/>
      <c r="SDX1035" s="55"/>
      <c r="SDY1035" s="55"/>
      <c r="SDZ1035" s="55"/>
      <c r="SEA1035" s="55"/>
      <c r="SEB1035" s="55"/>
      <c r="SEC1035" s="55"/>
      <c r="SED1035" s="55"/>
      <c r="SEE1035" s="55"/>
      <c r="SEF1035" s="55"/>
      <c r="SEG1035" s="55"/>
      <c r="SEH1035" s="55"/>
      <c r="SEI1035" s="55"/>
      <c r="SEJ1035" s="55"/>
      <c r="SEK1035" s="55"/>
      <c r="SEL1035" s="55"/>
      <c r="SEM1035" s="55"/>
      <c r="SEN1035" s="55"/>
      <c r="SEO1035" s="55"/>
      <c r="SEP1035" s="55"/>
      <c r="SEQ1035" s="55"/>
      <c r="SER1035" s="55"/>
      <c r="SES1035" s="55"/>
      <c r="SET1035" s="55"/>
      <c r="SEU1035" s="55"/>
      <c r="SEV1035" s="55"/>
      <c r="SEW1035" s="55"/>
      <c r="SEX1035" s="55"/>
      <c r="SEY1035" s="55"/>
      <c r="SEZ1035" s="55"/>
      <c r="SFA1035" s="55"/>
      <c r="SFB1035" s="55"/>
      <c r="SFC1035" s="55"/>
      <c r="SFD1035" s="55"/>
      <c r="SFE1035" s="55"/>
      <c r="SFF1035" s="55"/>
      <c r="SFG1035" s="55"/>
      <c r="SFH1035" s="55"/>
      <c r="SFI1035" s="55"/>
      <c r="SFJ1035" s="55"/>
      <c r="SFK1035" s="55"/>
      <c r="SFL1035" s="55"/>
      <c r="SFM1035" s="55"/>
      <c r="SFN1035" s="55"/>
      <c r="SFO1035" s="55"/>
      <c r="SFP1035" s="55"/>
      <c r="SFQ1035" s="55"/>
      <c r="SFR1035" s="55"/>
      <c r="SFS1035" s="55"/>
      <c r="SFT1035" s="55"/>
      <c r="SFU1035" s="55"/>
      <c r="SFV1035" s="55"/>
      <c r="SFW1035" s="55"/>
      <c r="SFX1035" s="55"/>
      <c r="SFY1035" s="55"/>
      <c r="SFZ1035" s="55"/>
      <c r="SGA1035" s="55"/>
      <c r="SGB1035" s="55"/>
      <c r="SGC1035" s="55"/>
      <c r="SGD1035" s="55"/>
      <c r="SGE1035" s="55"/>
      <c r="SGF1035" s="55"/>
      <c r="SGG1035" s="55"/>
      <c r="SGH1035" s="55"/>
      <c r="SGI1035" s="55"/>
      <c r="SGJ1035" s="55"/>
      <c r="SGK1035" s="55"/>
      <c r="SGL1035" s="55"/>
      <c r="SGM1035" s="55"/>
      <c r="SGN1035" s="55"/>
      <c r="SGO1035" s="55"/>
      <c r="SGP1035" s="55"/>
      <c r="SGQ1035" s="55"/>
      <c r="SGR1035" s="55"/>
      <c r="SGS1035" s="55"/>
      <c r="SGT1035" s="55"/>
      <c r="SGU1035" s="55"/>
      <c r="SGV1035" s="55"/>
      <c r="SGW1035" s="55"/>
      <c r="SGX1035" s="55"/>
      <c r="SGY1035" s="55"/>
      <c r="SGZ1035" s="55"/>
      <c r="SHA1035" s="55"/>
      <c r="SHB1035" s="55"/>
      <c r="SHC1035" s="55"/>
      <c r="SHD1035" s="55"/>
      <c r="SHE1035" s="55"/>
      <c r="SHF1035" s="55"/>
      <c r="SHG1035" s="55"/>
      <c r="SHH1035" s="55"/>
      <c r="SHI1035" s="55"/>
      <c r="SHJ1035" s="55"/>
      <c r="SHK1035" s="55"/>
      <c r="SHL1035" s="55"/>
      <c r="SHM1035" s="55"/>
      <c r="SHN1035" s="55"/>
      <c r="SHO1035" s="55"/>
      <c r="SHP1035" s="55"/>
      <c r="SHQ1035" s="55"/>
      <c r="SHR1035" s="55"/>
      <c r="SHS1035" s="55"/>
      <c r="SHT1035" s="55"/>
      <c r="SHU1035" s="55"/>
      <c r="SHV1035" s="55"/>
      <c r="SHW1035" s="55"/>
      <c r="SHX1035" s="55"/>
      <c r="SHY1035" s="55"/>
      <c r="SHZ1035" s="55"/>
      <c r="SIA1035" s="55"/>
      <c r="SIB1035" s="55"/>
      <c r="SIC1035" s="55"/>
      <c r="SID1035" s="55"/>
      <c r="SIE1035" s="55"/>
      <c r="SIF1035" s="55"/>
      <c r="SIG1035" s="55"/>
      <c r="SIH1035" s="55"/>
      <c r="SII1035" s="55"/>
      <c r="SIJ1035" s="55"/>
      <c r="SIK1035" s="55"/>
      <c r="SIL1035" s="55"/>
      <c r="SIM1035" s="55"/>
      <c r="SIN1035" s="55"/>
      <c r="SIO1035" s="55"/>
      <c r="SIP1035" s="55"/>
      <c r="SIQ1035" s="55"/>
      <c r="SIR1035" s="55"/>
      <c r="SIS1035" s="55"/>
      <c r="SIT1035" s="55"/>
      <c r="SIU1035" s="55"/>
      <c r="SIV1035" s="55"/>
      <c r="SIW1035" s="55"/>
      <c r="SIX1035" s="55"/>
      <c r="SIY1035" s="55"/>
      <c r="SIZ1035" s="55"/>
      <c r="SJA1035" s="55"/>
      <c r="SJB1035" s="55"/>
      <c r="SJC1035" s="55"/>
      <c r="SJD1035" s="55"/>
      <c r="SJE1035" s="55"/>
      <c r="SJF1035" s="55"/>
      <c r="SJG1035" s="55"/>
      <c r="SJH1035" s="55"/>
      <c r="SJI1035" s="55"/>
      <c r="SJJ1035" s="55"/>
      <c r="SJK1035" s="55"/>
      <c r="SJL1035" s="55"/>
      <c r="SJM1035" s="55"/>
      <c r="SJN1035" s="55"/>
      <c r="SJO1035" s="55"/>
      <c r="SJP1035" s="55"/>
      <c r="SJQ1035" s="55"/>
      <c r="SJR1035" s="55"/>
      <c r="SJS1035" s="55"/>
      <c r="SJT1035" s="55"/>
      <c r="SJU1035" s="55"/>
      <c r="SJV1035" s="55"/>
      <c r="SJW1035" s="55"/>
      <c r="SJX1035" s="55"/>
      <c r="SJY1035" s="55"/>
      <c r="SJZ1035" s="55"/>
      <c r="SKA1035" s="55"/>
      <c r="SKB1035" s="55"/>
      <c r="SKC1035" s="55"/>
      <c r="SKD1035" s="55"/>
      <c r="SKE1035" s="55"/>
      <c r="SKF1035" s="55"/>
      <c r="SKG1035" s="55"/>
      <c r="SKH1035" s="55"/>
      <c r="SKI1035" s="55"/>
      <c r="SKJ1035" s="55"/>
      <c r="SKK1035" s="55"/>
      <c r="SKL1035" s="55"/>
      <c r="SKM1035" s="55"/>
      <c r="SKN1035" s="55"/>
      <c r="SKO1035" s="55"/>
      <c r="SKP1035" s="55"/>
      <c r="SKQ1035" s="55"/>
      <c r="SKR1035" s="55"/>
      <c r="SKS1035" s="55"/>
      <c r="SKT1035" s="55"/>
      <c r="SKU1035" s="55"/>
      <c r="SKV1035" s="55"/>
      <c r="SKW1035" s="55"/>
      <c r="SKX1035" s="55"/>
      <c r="SKY1035" s="55"/>
      <c r="SKZ1035" s="55"/>
      <c r="SLA1035" s="55"/>
      <c r="SLB1035" s="55"/>
      <c r="SLC1035" s="55"/>
      <c r="SLD1035" s="55"/>
      <c r="SLE1035" s="55"/>
      <c r="SLF1035" s="55"/>
      <c r="SLG1035" s="55"/>
      <c r="SLH1035" s="55"/>
      <c r="SLI1035" s="55"/>
      <c r="SLJ1035" s="55"/>
      <c r="SLK1035" s="55"/>
      <c r="SLL1035" s="55"/>
      <c r="SLM1035" s="55"/>
      <c r="SLN1035" s="55"/>
      <c r="SLO1035" s="55"/>
      <c r="SLP1035" s="55"/>
      <c r="SLQ1035" s="55"/>
      <c r="SLR1035" s="55"/>
      <c r="SLS1035" s="55"/>
      <c r="SLT1035" s="55"/>
      <c r="SLU1035" s="55"/>
      <c r="SLV1035" s="55"/>
      <c r="SLW1035" s="55"/>
      <c r="SLX1035" s="55"/>
      <c r="SLY1035" s="55"/>
      <c r="SLZ1035" s="55"/>
      <c r="SMA1035" s="55"/>
      <c r="SMB1035" s="55"/>
      <c r="SMC1035" s="55"/>
      <c r="SMD1035" s="55"/>
      <c r="SME1035" s="55"/>
      <c r="SMF1035" s="55"/>
      <c r="SMG1035" s="55"/>
      <c r="SMH1035" s="55"/>
      <c r="SMI1035" s="55"/>
      <c r="SMJ1035" s="55"/>
      <c r="SMK1035" s="55"/>
      <c r="SML1035" s="55"/>
      <c r="SMM1035" s="55"/>
      <c r="SMN1035" s="55"/>
      <c r="SMO1035" s="55"/>
      <c r="SMP1035" s="55"/>
      <c r="SMQ1035" s="55"/>
      <c r="SMR1035" s="55"/>
      <c r="SMS1035" s="55"/>
      <c r="SMT1035" s="55"/>
      <c r="SMU1035" s="55"/>
      <c r="SMV1035" s="55"/>
      <c r="SMW1035" s="55"/>
      <c r="SMX1035" s="55"/>
      <c r="SMY1035" s="55"/>
      <c r="SMZ1035" s="55"/>
      <c r="SNA1035" s="55"/>
      <c r="SNB1035" s="55"/>
      <c r="SNC1035" s="55"/>
      <c r="SND1035" s="55"/>
      <c r="SNE1035" s="55"/>
      <c r="SNF1035" s="55"/>
      <c r="SNG1035" s="55"/>
      <c r="SNH1035" s="55"/>
      <c r="SNI1035" s="55"/>
      <c r="SNJ1035" s="55"/>
      <c r="SNK1035" s="55"/>
      <c r="SNL1035" s="55"/>
      <c r="SNM1035" s="55"/>
      <c r="SNN1035" s="55"/>
      <c r="SNO1035" s="55"/>
      <c r="SNP1035" s="55"/>
      <c r="SNQ1035" s="55"/>
      <c r="SNR1035" s="55"/>
      <c r="SNS1035" s="55"/>
      <c r="SNT1035" s="55"/>
      <c r="SNU1035" s="55"/>
      <c r="SNV1035" s="55"/>
      <c r="SNW1035" s="55"/>
      <c r="SNX1035" s="55"/>
      <c r="SNY1035" s="55"/>
      <c r="SNZ1035" s="55"/>
      <c r="SOA1035" s="55"/>
      <c r="SOB1035" s="55"/>
      <c r="SOC1035" s="55"/>
      <c r="SOD1035" s="55"/>
      <c r="SOE1035" s="55"/>
      <c r="SOF1035" s="55"/>
      <c r="SOG1035" s="55"/>
      <c r="SOH1035" s="55"/>
      <c r="SOI1035" s="55"/>
      <c r="SOJ1035" s="55"/>
      <c r="SOK1035" s="55"/>
      <c r="SOL1035" s="55"/>
      <c r="SOM1035" s="55"/>
      <c r="SON1035" s="55"/>
      <c r="SOO1035" s="55"/>
      <c r="SOP1035" s="55"/>
      <c r="SOQ1035" s="55"/>
      <c r="SOR1035" s="55"/>
      <c r="SOS1035" s="55"/>
      <c r="SOT1035" s="55"/>
      <c r="SOU1035" s="55"/>
      <c r="SOV1035" s="55"/>
      <c r="SOW1035" s="55"/>
      <c r="SOX1035" s="55"/>
      <c r="SOY1035" s="55"/>
      <c r="SOZ1035" s="55"/>
      <c r="SPA1035" s="55"/>
      <c r="SPB1035" s="55"/>
      <c r="SPC1035" s="55"/>
      <c r="SPD1035" s="55"/>
      <c r="SPE1035" s="55"/>
      <c r="SPF1035" s="55"/>
      <c r="SPG1035" s="55"/>
      <c r="SPH1035" s="55"/>
      <c r="SPI1035" s="55"/>
      <c r="SPJ1035" s="55"/>
      <c r="SPK1035" s="55"/>
      <c r="SPL1035" s="55"/>
      <c r="SPM1035" s="55"/>
      <c r="SPN1035" s="55"/>
      <c r="SPO1035" s="55"/>
      <c r="SPP1035" s="55"/>
      <c r="SPQ1035" s="55"/>
      <c r="SPR1035" s="55"/>
      <c r="SPS1035" s="55"/>
      <c r="SPT1035" s="55"/>
      <c r="SPU1035" s="55"/>
      <c r="SPV1035" s="55"/>
      <c r="SPW1035" s="55"/>
      <c r="SPX1035" s="55"/>
      <c r="SPY1035" s="55"/>
      <c r="SPZ1035" s="55"/>
      <c r="SQA1035" s="55"/>
      <c r="SQB1035" s="55"/>
      <c r="SQC1035" s="55"/>
      <c r="SQD1035" s="55"/>
      <c r="SQE1035" s="55"/>
      <c r="SQF1035" s="55"/>
      <c r="SQG1035" s="55"/>
      <c r="SQH1035" s="55"/>
      <c r="SQI1035" s="55"/>
      <c r="SQJ1035" s="55"/>
      <c r="SQK1035" s="55"/>
      <c r="SQL1035" s="55"/>
      <c r="SQM1035" s="55"/>
      <c r="SQN1035" s="55"/>
      <c r="SQO1035" s="55"/>
      <c r="SQP1035" s="55"/>
      <c r="SQQ1035" s="55"/>
      <c r="SQR1035" s="55"/>
      <c r="SQS1035" s="55"/>
      <c r="SQT1035" s="55"/>
      <c r="SQU1035" s="55"/>
      <c r="SQV1035" s="55"/>
      <c r="SQW1035" s="55"/>
      <c r="SQX1035" s="55"/>
      <c r="SQY1035" s="55"/>
      <c r="SQZ1035" s="55"/>
      <c r="SRA1035" s="55"/>
      <c r="SRB1035" s="55"/>
      <c r="SRC1035" s="55"/>
      <c r="SRD1035" s="55"/>
      <c r="SRE1035" s="55"/>
      <c r="SRF1035" s="55"/>
      <c r="SRG1035" s="55"/>
      <c r="SRH1035" s="55"/>
      <c r="SRI1035" s="55"/>
      <c r="SRJ1035" s="55"/>
      <c r="SRK1035" s="55"/>
      <c r="SRL1035" s="55"/>
      <c r="SRM1035" s="55"/>
      <c r="SRN1035" s="55"/>
      <c r="SRO1035" s="55"/>
      <c r="SRP1035" s="55"/>
      <c r="SRQ1035" s="55"/>
      <c r="SRR1035" s="55"/>
      <c r="SRS1035" s="55"/>
      <c r="SRT1035" s="55"/>
      <c r="SRU1035" s="55"/>
      <c r="SRV1035" s="55"/>
      <c r="SRW1035" s="55"/>
      <c r="SRX1035" s="55"/>
      <c r="SRY1035" s="55"/>
      <c r="SRZ1035" s="55"/>
      <c r="SSA1035" s="55"/>
      <c r="SSB1035" s="55"/>
      <c r="SSC1035" s="55"/>
      <c r="SSD1035" s="55"/>
      <c r="SSE1035" s="55"/>
      <c r="SSF1035" s="55"/>
      <c r="SSG1035" s="55"/>
      <c r="SSH1035" s="55"/>
      <c r="SSI1035" s="55"/>
      <c r="SSJ1035" s="55"/>
      <c r="SSK1035" s="55"/>
      <c r="SSL1035" s="55"/>
      <c r="SSM1035" s="55"/>
      <c r="SSN1035" s="55"/>
      <c r="SSO1035" s="55"/>
      <c r="SSP1035" s="55"/>
      <c r="SSQ1035" s="55"/>
      <c r="SSR1035" s="55"/>
      <c r="SSS1035" s="55"/>
      <c r="SST1035" s="55"/>
      <c r="SSU1035" s="55"/>
      <c r="SSV1035" s="55"/>
      <c r="SSW1035" s="55"/>
      <c r="SSX1035" s="55"/>
      <c r="SSY1035" s="55"/>
      <c r="SSZ1035" s="55"/>
      <c r="STA1035" s="55"/>
      <c r="STB1035" s="55"/>
      <c r="STC1035" s="55"/>
      <c r="STD1035" s="55"/>
      <c r="STE1035" s="55"/>
      <c r="STF1035" s="55"/>
      <c r="STG1035" s="55"/>
      <c r="STH1035" s="55"/>
      <c r="STI1035" s="55"/>
      <c r="STJ1035" s="55"/>
      <c r="STK1035" s="55"/>
      <c r="STL1035" s="55"/>
      <c r="STM1035" s="55"/>
      <c r="STN1035" s="55"/>
      <c r="STO1035" s="55"/>
      <c r="STP1035" s="55"/>
      <c r="STQ1035" s="55"/>
      <c r="STR1035" s="55"/>
      <c r="STS1035" s="55"/>
      <c r="STT1035" s="55"/>
      <c r="STU1035" s="55"/>
      <c r="STV1035" s="55"/>
      <c r="STW1035" s="55"/>
      <c r="STX1035" s="55"/>
      <c r="STY1035" s="55"/>
      <c r="STZ1035" s="55"/>
      <c r="SUA1035" s="55"/>
      <c r="SUB1035" s="55"/>
      <c r="SUC1035" s="55"/>
      <c r="SUD1035" s="55"/>
      <c r="SUE1035" s="55"/>
      <c r="SUF1035" s="55"/>
      <c r="SUG1035" s="55"/>
      <c r="SUH1035" s="55"/>
      <c r="SUI1035" s="55"/>
      <c r="SUJ1035" s="55"/>
      <c r="SUK1035" s="55"/>
      <c r="SUL1035" s="55"/>
      <c r="SUM1035" s="55"/>
      <c r="SUN1035" s="55"/>
      <c r="SUO1035" s="55"/>
      <c r="SUP1035" s="55"/>
      <c r="SUQ1035" s="55"/>
      <c r="SUR1035" s="55"/>
      <c r="SUS1035" s="55"/>
      <c r="SUT1035" s="55"/>
      <c r="SUU1035" s="55"/>
      <c r="SUV1035" s="55"/>
      <c r="SUW1035" s="55"/>
      <c r="SUX1035" s="55"/>
      <c r="SUY1035" s="55"/>
      <c r="SUZ1035" s="55"/>
      <c r="SVA1035" s="55"/>
      <c r="SVB1035" s="55"/>
      <c r="SVC1035" s="55"/>
      <c r="SVD1035" s="55"/>
      <c r="SVE1035" s="55"/>
      <c r="SVF1035" s="55"/>
      <c r="SVG1035" s="55"/>
      <c r="SVH1035" s="55"/>
      <c r="SVI1035" s="55"/>
      <c r="SVJ1035" s="55"/>
      <c r="SVK1035" s="55"/>
      <c r="SVL1035" s="55"/>
      <c r="SVM1035" s="55"/>
      <c r="SVN1035" s="55"/>
      <c r="SVO1035" s="55"/>
      <c r="SVP1035" s="55"/>
      <c r="SVQ1035" s="55"/>
      <c r="SVR1035" s="55"/>
      <c r="SVS1035" s="55"/>
      <c r="SVT1035" s="55"/>
      <c r="SVU1035" s="55"/>
      <c r="SVV1035" s="55"/>
      <c r="SVW1035" s="55"/>
      <c r="SVX1035" s="55"/>
      <c r="SVY1035" s="55"/>
      <c r="SVZ1035" s="55"/>
      <c r="SWA1035" s="55"/>
      <c r="SWB1035" s="55"/>
      <c r="SWC1035" s="55"/>
      <c r="SWD1035" s="55"/>
      <c r="SWE1035" s="55"/>
      <c r="SWF1035" s="55"/>
      <c r="SWG1035" s="55"/>
      <c r="SWH1035" s="55"/>
      <c r="SWI1035" s="55"/>
      <c r="SWJ1035" s="55"/>
      <c r="SWK1035" s="55"/>
      <c r="SWL1035" s="55"/>
      <c r="SWM1035" s="55"/>
      <c r="SWN1035" s="55"/>
      <c r="SWO1035" s="55"/>
      <c r="SWP1035" s="55"/>
      <c r="SWQ1035" s="55"/>
      <c r="SWR1035" s="55"/>
      <c r="SWS1035" s="55"/>
      <c r="SWT1035" s="55"/>
      <c r="SWU1035" s="55"/>
      <c r="SWV1035" s="55"/>
      <c r="SWW1035" s="55"/>
      <c r="SWX1035" s="55"/>
      <c r="SWY1035" s="55"/>
      <c r="SWZ1035" s="55"/>
      <c r="SXA1035" s="55"/>
      <c r="SXB1035" s="55"/>
      <c r="SXC1035" s="55"/>
      <c r="SXD1035" s="55"/>
      <c r="SXE1035" s="55"/>
      <c r="SXF1035" s="55"/>
      <c r="SXG1035" s="55"/>
      <c r="SXH1035" s="55"/>
      <c r="SXI1035" s="55"/>
      <c r="SXJ1035" s="55"/>
      <c r="SXK1035" s="55"/>
      <c r="SXL1035" s="55"/>
      <c r="SXM1035" s="55"/>
      <c r="SXN1035" s="55"/>
      <c r="SXO1035" s="55"/>
      <c r="SXP1035" s="55"/>
      <c r="SXQ1035" s="55"/>
      <c r="SXR1035" s="55"/>
      <c r="SXS1035" s="55"/>
      <c r="SXT1035" s="55"/>
      <c r="SXU1035" s="55"/>
      <c r="SXV1035" s="55"/>
      <c r="SXW1035" s="55"/>
      <c r="SXX1035" s="55"/>
      <c r="SXY1035" s="55"/>
      <c r="SXZ1035" s="55"/>
      <c r="SYA1035" s="55"/>
      <c r="SYB1035" s="55"/>
      <c r="SYC1035" s="55"/>
      <c r="SYD1035" s="55"/>
      <c r="SYE1035" s="55"/>
      <c r="SYF1035" s="55"/>
      <c r="SYG1035" s="55"/>
      <c r="SYH1035" s="55"/>
      <c r="SYI1035" s="55"/>
      <c r="SYJ1035" s="55"/>
      <c r="SYK1035" s="55"/>
      <c r="SYL1035" s="55"/>
      <c r="SYM1035" s="55"/>
      <c r="SYN1035" s="55"/>
      <c r="SYO1035" s="55"/>
      <c r="SYP1035" s="55"/>
      <c r="SYQ1035" s="55"/>
      <c r="SYR1035" s="55"/>
      <c r="SYS1035" s="55"/>
      <c r="SYT1035" s="55"/>
      <c r="SYU1035" s="55"/>
      <c r="SYV1035" s="55"/>
      <c r="SYW1035" s="55"/>
      <c r="SYX1035" s="55"/>
      <c r="SYY1035" s="55"/>
      <c r="SYZ1035" s="55"/>
      <c r="SZA1035" s="55"/>
      <c r="SZB1035" s="55"/>
      <c r="SZC1035" s="55"/>
      <c r="SZD1035" s="55"/>
      <c r="SZE1035" s="55"/>
      <c r="SZF1035" s="55"/>
      <c r="SZG1035" s="55"/>
      <c r="SZH1035" s="55"/>
      <c r="SZI1035" s="55"/>
      <c r="SZJ1035" s="55"/>
      <c r="SZK1035" s="55"/>
      <c r="SZL1035" s="55"/>
      <c r="SZM1035" s="55"/>
      <c r="SZN1035" s="55"/>
      <c r="SZO1035" s="55"/>
      <c r="SZP1035" s="55"/>
      <c r="SZQ1035" s="55"/>
      <c r="SZR1035" s="55"/>
      <c r="SZS1035" s="55"/>
      <c r="SZT1035" s="55"/>
      <c r="SZU1035" s="55"/>
      <c r="SZV1035" s="55"/>
      <c r="SZW1035" s="55"/>
      <c r="SZX1035" s="55"/>
      <c r="SZY1035" s="55"/>
      <c r="SZZ1035" s="55"/>
      <c r="TAA1035" s="55"/>
      <c r="TAB1035" s="55"/>
      <c r="TAC1035" s="55"/>
      <c r="TAD1035" s="55"/>
      <c r="TAE1035" s="55"/>
      <c r="TAF1035" s="55"/>
      <c r="TAG1035" s="55"/>
      <c r="TAH1035" s="55"/>
      <c r="TAI1035" s="55"/>
      <c r="TAJ1035" s="55"/>
      <c r="TAK1035" s="55"/>
      <c r="TAL1035" s="55"/>
      <c r="TAM1035" s="55"/>
      <c r="TAN1035" s="55"/>
      <c r="TAO1035" s="55"/>
      <c r="TAP1035" s="55"/>
      <c r="TAQ1035" s="55"/>
      <c r="TAR1035" s="55"/>
      <c r="TAS1035" s="55"/>
      <c r="TAT1035" s="55"/>
      <c r="TAU1035" s="55"/>
      <c r="TAV1035" s="55"/>
      <c r="TAW1035" s="55"/>
      <c r="TAX1035" s="55"/>
      <c r="TAY1035" s="55"/>
      <c r="TAZ1035" s="55"/>
      <c r="TBA1035" s="55"/>
      <c r="TBB1035" s="55"/>
      <c r="TBC1035" s="55"/>
      <c r="TBD1035" s="55"/>
      <c r="TBE1035" s="55"/>
      <c r="TBF1035" s="55"/>
      <c r="TBG1035" s="55"/>
      <c r="TBH1035" s="55"/>
      <c r="TBI1035" s="55"/>
      <c r="TBJ1035" s="55"/>
      <c r="TBK1035" s="55"/>
      <c r="TBL1035" s="55"/>
      <c r="TBM1035" s="55"/>
      <c r="TBN1035" s="55"/>
      <c r="TBO1035" s="55"/>
      <c r="TBP1035" s="55"/>
      <c r="TBQ1035" s="55"/>
      <c r="TBR1035" s="55"/>
      <c r="TBS1035" s="55"/>
      <c r="TBT1035" s="55"/>
      <c r="TBU1035" s="55"/>
      <c r="TBV1035" s="55"/>
      <c r="TBW1035" s="55"/>
      <c r="TBX1035" s="55"/>
      <c r="TBY1035" s="55"/>
      <c r="TBZ1035" s="55"/>
      <c r="TCA1035" s="55"/>
      <c r="TCB1035" s="55"/>
      <c r="TCC1035" s="55"/>
      <c r="TCD1035" s="55"/>
      <c r="TCE1035" s="55"/>
      <c r="TCF1035" s="55"/>
      <c r="TCG1035" s="55"/>
      <c r="TCH1035" s="55"/>
      <c r="TCI1035" s="55"/>
      <c r="TCJ1035" s="55"/>
      <c r="TCK1035" s="55"/>
      <c r="TCL1035" s="55"/>
      <c r="TCM1035" s="55"/>
      <c r="TCN1035" s="55"/>
      <c r="TCO1035" s="55"/>
      <c r="TCP1035" s="55"/>
      <c r="TCQ1035" s="55"/>
      <c r="TCR1035" s="55"/>
      <c r="TCS1035" s="55"/>
      <c r="TCT1035" s="55"/>
      <c r="TCU1035" s="55"/>
      <c r="TCV1035" s="55"/>
      <c r="TCW1035" s="55"/>
      <c r="TCX1035" s="55"/>
      <c r="TCY1035" s="55"/>
      <c r="TCZ1035" s="55"/>
      <c r="TDA1035" s="55"/>
      <c r="TDB1035" s="55"/>
      <c r="TDC1035" s="55"/>
      <c r="TDD1035" s="55"/>
      <c r="TDE1035" s="55"/>
      <c r="TDF1035" s="55"/>
      <c r="TDG1035" s="55"/>
      <c r="TDH1035" s="55"/>
      <c r="TDI1035" s="55"/>
      <c r="TDJ1035" s="55"/>
      <c r="TDK1035" s="55"/>
      <c r="TDL1035" s="55"/>
      <c r="TDM1035" s="55"/>
      <c r="TDN1035" s="55"/>
      <c r="TDO1035" s="55"/>
      <c r="TDP1035" s="55"/>
      <c r="TDQ1035" s="55"/>
      <c r="TDR1035" s="55"/>
      <c r="TDS1035" s="55"/>
      <c r="TDT1035" s="55"/>
      <c r="TDU1035" s="55"/>
      <c r="TDV1035" s="55"/>
      <c r="TDW1035" s="55"/>
      <c r="TDX1035" s="55"/>
      <c r="TDY1035" s="55"/>
      <c r="TDZ1035" s="55"/>
      <c r="TEA1035" s="55"/>
      <c r="TEB1035" s="55"/>
      <c r="TEC1035" s="55"/>
      <c r="TED1035" s="55"/>
      <c r="TEE1035" s="55"/>
      <c r="TEF1035" s="55"/>
      <c r="TEG1035" s="55"/>
      <c r="TEH1035" s="55"/>
      <c r="TEI1035" s="55"/>
      <c r="TEJ1035" s="55"/>
      <c r="TEK1035" s="55"/>
      <c r="TEL1035" s="55"/>
      <c r="TEM1035" s="55"/>
      <c r="TEN1035" s="55"/>
      <c r="TEO1035" s="55"/>
      <c r="TEP1035" s="55"/>
      <c r="TEQ1035" s="55"/>
      <c r="TER1035" s="55"/>
      <c r="TES1035" s="55"/>
      <c r="TET1035" s="55"/>
      <c r="TEU1035" s="55"/>
      <c r="TEV1035" s="55"/>
      <c r="TEW1035" s="55"/>
      <c r="TEX1035" s="55"/>
      <c r="TEY1035" s="55"/>
      <c r="TEZ1035" s="55"/>
      <c r="TFA1035" s="55"/>
      <c r="TFB1035" s="55"/>
      <c r="TFC1035" s="55"/>
      <c r="TFD1035" s="55"/>
      <c r="TFE1035" s="55"/>
      <c r="TFF1035" s="55"/>
      <c r="TFG1035" s="55"/>
      <c r="TFH1035" s="55"/>
      <c r="TFI1035" s="55"/>
      <c r="TFJ1035" s="55"/>
      <c r="TFK1035" s="55"/>
      <c r="TFL1035" s="55"/>
      <c r="TFM1035" s="55"/>
      <c r="TFN1035" s="55"/>
      <c r="TFO1035" s="55"/>
      <c r="TFP1035" s="55"/>
      <c r="TFQ1035" s="55"/>
      <c r="TFR1035" s="55"/>
      <c r="TFS1035" s="55"/>
      <c r="TFT1035" s="55"/>
      <c r="TFU1035" s="55"/>
      <c r="TFV1035" s="55"/>
      <c r="TFW1035" s="55"/>
      <c r="TFX1035" s="55"/>
      <c r="TFY1035" s="55"/>
      <c r="TFZ1035" s="55"/>
      <c r="TGA1035" s="55"/>
      <c r="TGB1035" s="55"/>
      <c r="TGC1035" s="55"/>
      <c r="TGD1035" s="55"/>
      <c r="TGE1035" s="55"/>
      <c r="TGF1035" s="55"/>
      <c r="TGG1035" s="55"/>
      <c r="TGH1035" s="55"/>
      <c r="TGI1035" s="55"/>
      <c r="TGJ1035" s="55"/>
      <c r="TGK1035" s="55"/>
      <c r="TGL1035" s="55"/>
      <c r="TGM1035" s="55"/>
      <c r="TGN1035" s="55"/>
      <c r="TGO1035" s="55"/>
      <c r="TGP1035" s="55"/>
      <c r="TGQ1035" s="55"/>
      <c r="TGR1035" s="55"/>
      <c r="TGS1035" s="55"/>
      <c r="TGT1035" s="55"/>
      <c r="TGU1035" s="55"/>
      <c r="TGV1035" s="55"/>
      <c r="TGW1035" s="55"/>
      <c r="TGX1035" s="55"/>
      <c r="TGY1035" s="55"/>
      <c r="TGZ1035" s="55"/>
      <c r="THA1035" s="55"/>
      <c r="THB1035" s="55"/>
      <c r="THC1035" s="55"/>
      <c r="THD1035" s="55"/>
      <c r="THE1035" s="55"/>
      <c r="THF1035" s="55"/>
      <c r="THG1035" s="55"/>
      <c r="THH1035" s="55"/>
      <c r="THI1035" s="55"/>
      <c r="THJ1035" s="55"/>
      <c r="THK1035" s="55"/>
      <c r="THL1035" s="55"/>
      <c r="THM1035" s="55"/>
      <c r="THN1035" s="55"/>
      <c r="THO1035" s="55"/>
      <c r="THP1035" s="55"/>
      <c r="THQ1035" s="55"/>
      <c r="THR1035" s="55"/>
      <c r="THS1035" s="55"/>
      <c r="THT1035" s="55"/>
      <c r="THU1035" s="55"/>
      <c r="THV1035" s="55"/>
      <c r="THW1035" s="55"/>
      <c r="THX1035" s="55"/>
      <c r="THY1035" s="55"/>
      <c r="THZ1035" s="55"/>
      <c r="TIA1035" s="55"/>
      <c r="TIB1035" s="55"/>
      <c r="TIC1035" s="55"/>
      <c r="TID1035" s="55"/>
      <c r="TIE1035" s="55"/>
      <c r="TIF1035" s="55"/>
      <c r="TIG1035" s="55"/>
      <c r="TIH1035" s="55"/>
      <c r="TII1035" s="55"/>
      <c r="TIJ1035" s="55"/>
      <c r="TIK1035" s="55"/>
      <c r="TIL1035" s="55"/>
      <c r="TIM1035" s="55"/>
      <c r="TIN1035" s="55"/>
      <c r="TIO1035" s="55"/>
      <c r="TIP1035" s="55"/>
      <c r="TIQ1035" s="55"/>
      <c r="TIR1035" s="55"/>
      <c r="TIS1035" s="55"/>
      <c r="TIT1035" s="55"/>
      <c r="TIU1035" s="55"/>
      <c r="TIV1035" s="55"/>
      <c r="TIW1035" s="55"/>
      <c r="TIX1035" s="55"/>
      <c r="TIY1035" s="55"/>
      <c r="TIZ1035" s="55"/>
      <c r="TJA1035" s="55"/>
      <c r="TJB1035" s="55"/>
      <c r="TJC1035" s="55"/>
      <c r="TJD1035" s="55"/>
      <c r="TJE1035" s="55"/>
      <c r="TJF1035" s="55"/>
      <c r="TJG1035" s="55"/>
      <c r="TJH1035" s="55"/>
      <c r="TJI1035" s="55"/>
      <c r="TJJ1035" s="55"/>
      <c r="TJK1035" s="55"/>
      <c r="TJL1035" s="55"/>
      <c r="TJM1035" s="55"/>
      <c r="TJN1035" s="55"/>
      <c r="TJO1035" s="55"/>
      <c r="TJP1035" s="55"/>
      <c r="TJQ1035" s="55"/>
      <c r="TJR1035" s="55"/>
      <c r="TJS1035" s="55"/>
      <c r="TJT1035" s="55"/>
      <c r="TJU1035" s="55"/>
      <c r="TJV1035" s="55"/>
      <c r="TJW1035" s="55"/>
      <c r="TJX1035" s="55"/>
      <c r="TJY1035" s="55"/>
      <c r="TJZ1035" s="55"/>
      <c r="TKA1035" s="55"/>
      <c r="TKB1035" s="55"/>
      <c r="TKC1035" s="55"/>
      <c r="TKD1035" s="55"/>
      <c r="TKE1035" s="55"/>
      <c r="TKF1035" s="55"/>
      <c r="TKG1035" s="55"/>
      <c r="TKH1035" s="55"/>
      <c r="TKI1035" s="55"/>
      <c r="TKJ1035" s="55"/>
      <c r="TKK1035" s="55"/>
      <c r="TKL1035" s="55"/>
      <c r="TKM1035" s="55"/>
      <c r="TKN1035" s="55"/>
      <c r="TKO1035" s="55"/>
      <c r="TKP1035" s="55"/>
      <c r="TKQ1035" s="55"/>
      <c r="TKR1035" s="55"/>
      <c r="TKS1035" s="55"/>
      <c r="TKT1035" s="55"/>
      <c r="TKU1035" s="55"/>
      <c r="TKV1035" s="55"/>
      <c r="TKW1035" s="55"/>
      <c r="TKX1035" s="55"/>
      <c r="TKY1035" s="55"/>
      <c r="TKZ1035" s="55"/>
      <c r="TLA1035" s="55"/>
      <c r="TLB1035" s="55"/>
      <c r="TLC1035" s="55"/>
      <c r="TLD1035" s="55"/>
      <c r="TLE1035" s="55"/>
      <c r="TLF1035" s="55"/>
      <c r="TLG1035" s="55"/>
      <c r="TLH1035" s="55"/>
      <c r="TLI1035" s="55"/>
      <c r="TLJ1035" s="55"/>
      <c r="TLK1035" s="55"/>
      <c r="TLL1035" s="55"/>
      <c r="TLM1035" s="55"/>
      <c r="TLN1035" s="55"/>
      <c r="TLO1035" s="55"/>
      <c r="TLP1035" s="55"/>
      <c r="TLQ1035" s="55"/>
      <c r="TLR1035" s="55"/>
      <c r="TLS1035" s="55"/>
      <c r="TLT1035" s="55"/>
      <c r="TLU1035" s="55"/>
      <c r="TLV1035" s="55"/>
      <c r="TLW1035" s="55"/>
      <c r="TLX1035" s="55"/>
      <c r="TLY1035" s="55"/>
      <c r="TLZ1035" s="55"/>
      <c r="TMA1035" s="55"/>
      <c r="TMB1035" s="55"/>
      <c r="TMC1035" s="55"/>
      <c r="TMD1035" s="55"/>
      <c r="TME1035" s="55"/>
      <c r="TMF1035" s="55"/>
      <c r="TMG1035" s="55"/>
      <c r="TMH1035" s="55"/>
      <c r="TMI1035" s="55"/>
      <c r="TMJ1035" s="55"/>
      <c r="TMK1035" s="55"/>
      <c r="TML1035" s="55"/>
      <c r="TMM1035" s="55"/>
      <c r="TMN1035" s="55"/>
      <c r="TMO1035" s="55"/>
      <c r="TMP1035" s="55"/>
      <c r="TMQ1035" s="55"/>
      <c r="TMR1035" s="55"/>
      <c r="TMS1035" s="55"/>
      <c r="TMT1035" s="55"/>
      <c r="TMU1035" s="55"/>
      <c r="TMV1035" s="55"/>
      <c r="TMW1035" s="55"/>
      <c r="TMX1035" s="55"/>
      <c r="TMY1035" s="55"/>
      <c r="TMZ1035" s="55"/>
      <c r="TNA1035" s="55"/>
      <c r="TNB1035" s="55"/>
      <c r="TNC1035" s="55"/>
      <c r="TND1035" s="55"/>
      <c r="TNE1035" s="55"/>
      <c r="TNF1035" s="55"/>
      <c r="TNG1035" s="55"/>
      <c r="TNH1035" s="55"/>
      <c r="TNI1035" s="55"/>
      <c r="TNJ1035" s="55"/>
      <c r="TNK1035" s="55"/>
      <c r="TNL1035" s="55"/>
      <c r="TNM1035" s="55"/>
      <c r="TNN1035" s="55"/>
      <c r="TNO1035" s="55"/>
      <c r="TNP1035" s="55"/>
      <c r="TNQ1035" s="55"/>
      <c r="TNR1035" s="55"/>
      <c r="TNS1035" s="55"/>
      <c r="TNT1035" s="55"/>
      <c r="TNU1035" s="55"/>
      <c r="TNV1035" s="55"/>
      <c r="TNW1035" s="55"/>
      <c r="TNX1035" s="55"/>
      <c r="TNY1035" s="55"/>
      <c r="TNZ1035" s="55"/>
      <c r="TOA1035" s="55"/>
      <c r="TOB1035" s="55"/>
      <c r="TOC1035" s="55"/>
      <c r="TOD1035" s="55"/>
      <c r="TOE1035" s="55"/>
      <c r="TOF1035" s="55"/>
      <c r="TOG1035" s="55"/>
      <c r="TOH1035" s="55"/>
      <c r="TOI1035" s="55"/>
      <c r="TOJ1035" s="55"/>
      <c r="TOK1035" s="55"/>
      <c r="TOL1035" s="55"/>
      <c r="TOM1035" s="55"/>
      <c r="TON1035" s="55"/>
      <c r="TOO1035" s="55"/>
      <c r="TOP1035" s="55"/>
      <c r="TOQ1035" s="55"/>
      <c r="TOR1035" s="55"/>
      <c r="TOS1035" s="55"/>
      <c r="TOT1035" s="55"/>
      <c r="TOU1035" s="55"/>
      <c r="TOV1035" s="55"/>
      <c r="TOW1035" s="55"/>
      <c r="TOX1035" s="55"/>
      <c r="TOY1035" s="55"/>
      <c r="TOZ1035" s="55"/>
      <c r="TPA1035" s="55"/>
      <c r="TPB1035" s="55"/>
      <c r="TPC1035" s="55"/>
      <c r="TPD1035" s="55"/>
      <c r="TPE1035" s="55"/>
      <c r="TPF1035" s="55"/>
      <c r="TPG1035" s="55"/>
      <c r="TPH1035" s="55"/>
      <c r="TPI1035" s="55"/>
      <c r="TPJ1035" s="55"/>
      <c r="TPK1035" s="55"/>
      <c r="TPL1035" s="55"/>
      <c r="TPM1035" s="55"/>
      <c r="TPN1035" s="55"/>
      <c r="TPO1035" s="55"/>
      <c r="TPP1035" s="55"/>
      <c r="TPQ1035" s="55"/>
      <c r="TPR1035" s="55"/>
      <c r="TPS1035" s="55"/>
      <c r="TPT1035" s="55"/>
      <c r="TPU1035" s="55"/>
      <c r="TPV1035" s="55"/>
      <c r="TPW1035" s="55"/>
      <c r="TPX1035" s="55"/>
      <c r="TPY1035" s="55"/>
      <c r="TPZ1035" s="55"/>
      <c r="TQA1035" s="55"/>
      <c r="TQB1035" s="55"/>
      <c r="TQC1035" s="55"/>
      <c r="TQD1035" s="55"/>
      <c r="TQE1035" s="55"/>
      <c r="TQF1035" s="55"/>
      <c r="TQG1035" s="55"/>
      <c r="TQH1035" s="55"/>
      <c r="TQI1035" s="55"/>
      <c r="TQJ1035" s="55"/>
      <c r="TQK1035" s="55"/>
      <c r="TQL1035" s="55"/>
      <c r="TQM1035" s="55"/>
      <c r="TQN1035" s="55"/>
      <c r="TQO1035" s="55"/>
      <c r="TQP1035" s="55"/>
      <c r="TQQ1035" s="55"/>
      <c r="TQR1035" s="55"/>
      <c r="TQS1035" s="55"/>
      <c r="TQT1035" s="55"/>
      <c r="TQU1035" s="55"/>
      <c r="TQV1035" s="55"/>
      <c r="TQW1035" s="55"/>
      <c r="TQX1035" s="55"/>
      <c r="TQY1035" s="55"/>
      <c r="TQZ1035" s="55"/>
      <c r="TRA1035" s="55"/>
      <c r="TRB1035" s="55"/>
      <c r="TRC1035" s="55"/>
      <c r="TRD1035" s="55"/>
      <c r="TRE1035" s="55"/>
      <c r="TRF1035" s="55"/>
      <c r="TRG1035" s="55"/>
      <c r="TRH1035" s="55"/>
      <c r="TRI1035" s="55"/>
      <c r="TRJ1035" s="55"/>
      <c r="TRK1035" s="55"/>
      <c r="TRL1035" s="55"/>
      <c r="TRM1035" s="55"/>
      <c r="TRN1035" s="55"/>
      <c r="TRO1035" s="55"/>
      <c r="TRP1035" s="55"/>
      <c r="TRQ1035" s="55"/>
      <c r="TRR1035" s="55"/>
      <c r="TRS1035" s="55"/>
      <c r="TRT1035" s="55"/>
      <c r="TRU1035" s="55"/>
      <c r="TRV1035" s="55"/>
      <c r="TRW1035" s="55"/>
      <c r="TRX1035" s="55"/>
      <c r="TRY1035" s="55"/>
      <c r="TRZ1035" s="55"/>
      <c r="TSA1035" s="55"/>
      <c r="TSB1035" s="55"/>
      <c r="TSC1035" s="55"/>
      <c r="TSD1035" s="55"/>
      <c r="TSE1035" s="55"/>
      <c r="TSF1035" s="55"/>
      <c r="TSG1035" s="55"/>
      <c r="TSH1035" s="55"/>
      <c r="TSI1035" s="55"/>
      <c r="TSJ1035" s="55"/>
      <c r="TSK1035" s="55"/>
      <c r="TSL1035" s="55"/>
      <c r="TSM1035" s="55"/>
      <c r="TSN1035" s="55"/>
      <c r="TSO1035" s="55"/>
      <c r="TSP1035" s="55"/>
      <c r="TSQ1035" s="55"/>
      <c r="TSR1035" s="55"/>
      <c r="TSS1035" s="55"/>
      <c r="TST1035" s="55"/>
      <c r="TSU1035" s="55"/>
      <c r="TSV1035" s="55"/>
      <c r="TSW1035" s="55"/>
      <c r="TSX1035" s="55"/>
      <c r="TSY1035" s="55"/>
      <c r="TSZ1035" s="55"/>
      <c r="TTA1035" s="55"/>
      <c r="TTB1035" s="55"/>
      <c r="TTC1035" s="55"/>
      <c r="TTD1035" s="55"/>
      <c r="TTE1035" s="55"/>
      <c r="TTF1035" s="55"/>
      <c r="TTG1035" s="55"/>
      <c r="TTH1035" s="55"/>
      <c r="TTI1035" s="55"/>
      <c r="TTJ1035" s="55"/>
      <c r="TTK1035" s="55"/>
      <c r="TTL1035" s="55"/>
      <c r="TTM1035" s="55"/>
      <c r="TTN1035" s="55"/>
      <c r="TTO1035" s="55"/>
      <c r="TTP1035" s="55"/>
      <c r="TTQ1035" s="55"/>
      <c r="TTR1035" s="55"/>
      <c r="TTS1035" s="55"/>
      <c r="TTT1035" s="55"/>
      <c r="TTU1035" s="55"/>
      <c r="TTV1035" s="55"/>
      <c r="TTW1035" s="55"/>
      <c r="TTX1035" s="55"/>
      <c r="TTY1035" s="55"/>
      <c r="TTZ1035" s="55"/>
      <c r="TUA1035" s="55"/>
      <c r="TUB1035" s="55"/>
      <c r="TUC1035" s="55"/>
      <c r="TUD1035" s="55"/>
      <c r="TUE1035" s="55"/>
      <c r="TUF1035" s="55"/>
      <c r="TUG1035" s="55"/>
      <c r="TUH1035" s="55"/>
      <c r="TUI1035" s="55"/>
      <c r="TUJ1035" s="55"/>
      <c r="TUK1035" s="55"/>
      <c r="TUL1035" s="55"/>
      <c r="TUM1035" s="55"/>
      <c r="TUN1035" s="55"/>
      <c r="TUO1035" s="55"/>
      <c r="TUP1035" s="55"/>
      <c r="TUQ1035" s="55"/>
      <c r="TUR1035" s="55"/>
      <c r="TUS1035" s="55"/>
      <c r="TUT1035" s="55"/>
      <c r="TUU1035" s="55"/>
      <c r="TUV1035" s="55"/>
      <c r="TUW1035" s="55"/>
      <c r="TUX1035" s="55"/>
      <c r="TUY1035" s="55"/>
      <c r="TUZ1035" s="55"/>
      <c r="TVA1035" s="55"/>
      <c r="TVB1035" s="55"/>
      <c r="TVC1035" s="55"/>
      <c r="TVD1035" s="55"/>
      <c r="TVE1035" s="55"/>
      <c r="TVF1035" s="55"/>
      <c r="TVG1035" s="55"/>
      <c r="TVH1035" s="55"/>
      <c r="TVI1035" s="55"/>
      <c r="TVJ1035" s="55"/>
      <c r="TVK1035" s="55"/>
      <c r="TVL1035" s="55"/>
      <c r="TVM1035" s="55"/>
      <c r="TVN1035" s="55"/>
      <c r="TVO1035" s="55"/>
      <c r="TVP1035" s="55"/>
      <c r="TVQ1035" s="55"/>
      <c r="TVR1035" s="55"/>
      <c r="TVS1035" s="55"/>
      <c r="TVT1035" s="55"/>
      <c r="TVU1035" s="55"/>
      <c r="TVV1035" s="55"/>
      <c r="TVW1035" s="55"/>
      <c r="TVX1035" s="55"/>
      <c r="TVY1035" s="55"/>
      <c r="TVZ1035" s="55"/>
      <c r="TWA1035" s="55"/>
      <c r="TWB1035" s="55"/>
      <c r="TWC1035" s="55"/>
      <c r="TWD1035" s="55"/>
      <c r="TWE1035" s="55"/>
      <c r="TWF1035" s="55"/>
      <c r="TWG1035" s="55"/>
      <c r="TWH1035" s="55"/>
      <c r="TWI1035" s="55"/>
      <c r="TWJ1035" s="55"/>
      <c r="TWK1035" s="55"/>
      <c r="TWL1035" s="55"/>
      <c r="TWM1035" s="55"/>
      <c r="TWN1035" s="55"/>
      <c r="TWO1035" s="55"/>
      <c r="TWP1035" s="55"/>
      <c r="TWQ1035" s="55"/>
      <c r="TWR1035" s="55"/>
      <c r="TWS1035" s="55"/>
      <c r="TWT1035" s="55"/>
      <c r="TWU1035" s="55"/>
      <c r="TWV1035" s="55"/>
      <c r="TWW1035" s="55"/>
      <c r="TWX1035" s="55"/>
      <c r="TWY1035" s="55"/>
      <c r="TWZ1035" s="55"/>
      <c r="TXA1035" s="55"/>
      <c r="TXB1035" s="55"/>
      <c r="TXC1035" s="55"/>
      <c r="TXD1035" s="55"/>
      <c r="TXE1035" s="55"/>
      <c r="TXF1035" s="55"/>
      <c r="TXG1035" s="55"/>
      <c r="TXH1035" s="55"/>
      <c r="TXI1035" s="55"/>
      <c r="TXJ1035" s="55"/>
      <c r="TXK1035" s="55"/>
      <c r="TXL1035" s="55"/>
      <c r="TXM1035" s="55"/>
      <c r="TXN1035" s="55"/>
      <c r="TXO1035" s="55"/>
      <c r="TXP1035" s="55"/>
      <c r="TXQ1035" s="55"/>
      <c r="TXR1035" s="55"/>
      <c r="TXS1035" s="55"/>
      <c r="TXT1035" s="55"/>
      <c r="TXU1035" s="55"/>
      <c r="TXV1035" s="55"/>
      <c r="TXW1035" s="55"/>
      <c r="TXX1035" s="55"/>
      <c r="TXY1035" s="55"/>
      <c r="TXZ1035" s="55"/>
      <c r="TYA1035" s="55"/>
      <c r="TYB1035" s="55"/>
      <c r="TYC1035" s="55"/>
      <c r="TYD1035" s="55"/>
      <c r="TYE1035" s="55"/>
      <c r="TYF1035" s="55"/>
      <c r="TYG1035" s="55"/>
      <c r="TYH1035" s="55"/>
      <c r="TYI1035" s="55"/>
      <c r="TYJ1035" s="55"/>
      <c r="TYK1035" s="55"/>
      <c r="TYL1035" s="55"/>
      <c r="TYM1035" s="55"/>
      <c r="TYN1035" s="55"/>
      <c r="TYO1035" s="55"/>
      <c r="TYP1035" s="55"/>
      <c r="TYQ1035" s="55"/>
      <c r="TYR1035" s="55"/>
      <c r="TYS1035" s="55"/>
      <c r="TYT1035" s="55"/>
      <c r="TYU1035" s="55"/>
      <c r="TYV1035" s="55"/>
      <c r="TYW1035" s="55"/>
      <c r="TYX1035" s="55"/>
      <c r="TYY1035" s="55"/>
      <c r="TYZ1035" s="55"/>
      <c r="TZA1035" s="55"/>
      <c r="TZB1035" s="55"/>
      <c r="TZC1035" s="55"/>
      <c r="TZD1035" s="55"/>
      <c r="TZE1035" s="55"/>
      <c r="TZF1035" s="55"/>
      <c r="TZG1035" s="55"/>
      <c r="TZH1035" s="55"/>
      <c r="TZI1035" s="55"/>
      <c r="TZJ1035" s="55"/>
      <c r="TZK1035" s="55"/>
      <c r="TZL1035" s="55"/>
      <c r="TZM1035" s="55"/>
      <c r="TZN1035" s="55"/>
      <c r="TZO1035" s="55"/>
      <c r="TZP1035" s="55"/>
      <c r="TZQ1035" s="55"/>
      <c r="TZR1035" s="55"/>
      <c r="TZS1035" s="55"/>
      <c r="TZT1035" s="55"/>
      <c r="TZU1035" s="55"/>
      <c r="TZV1035" s="55"/>
      <c r="TZW1035" s="55"/>
      <c r="TZX1035" s="55"/>
      <c r="TZY1035" s="55"/>
      <c r="TZZ1035" s="55"/>
      <c r="UAA1035" s="55"/>
      <c r="UAB1035" s="55"/>
      <c r="UAC1035" s="55"/>
      <c r="UAD1035" s="55"/>
      <c r="UAE1035" s="55"/>
      <c r="UAF1035" s="55"/>
      <c r="UAG1035" s="55"/>
      <c r="UAH1035" s="55"/>
      <c r="UAI1035" s="55"/>
      <c r="UAJ1035" s="55"/>
      <c r="UAK1035" s="55"/>
      <c r="UAL1035" s="55"/>
      <c r="UAM1035" s="55"/>
      <c r="UAN1035" s="55"/>
      <c r="UAO1035" s="55"/>
      <c r="UAP1035" s="55"/>
      <c r="UAQ1035" s="55"/>
      <c r="UAR1035" s="55"/>
      <c r="UAS1035" s="55"/>
      <c r="UAT1035" s="55"/>
      <c r="UAU1035" s="55"/>
      <c r="UAV1035" s="55"/>
      <c r="UAW1035" s="55"/>
      <c r="UAX1035" s="55"/>
      <c r="UAY1035" s="55"/>
      <c r="UAZ1035" s="55"/>
      <c r="UBA1035" s="55"/>
      <c r="UBB1035" s="55"/>
      <c r="UBC1035" s="55"/>
      <c r="UBD1035" s="55"/>
      <c r="UBE1035" s="55"/>
      <c r="UBF1035" s="55"/>
      <c r="UBG1035" s="55"/>
      <c r="UBH1035" s="55"/>
      <c r="UBI1035" s="55"/>
      <c r="UBJ1035" s="55"/>
      <c r="UBK1035" s="55"/>
      <c r="UBL1035" s="55"/>
      <c r="UBM1035" s="55"/>
      <c r="UBN1035" s="55"/>
      <c r="UBO1035" s="55"/>
      <c r="UBP1035" s="55"/>
      <c r="UBQ1035" s="55"/>
      <c r="UBR1035" s="55"/>
      <c r="UBS1035" s="55"/>
      <c r="UBT1035" s="55"/>
      <c r="UBU1035" s="55"/>
      <c r="UBV1035" s="55"/>
      <c r="UBW1035" s="55"/>
      <c r="UBX1035" s="55"/>
      <c r="UBY1035" s="55"/>
      <c r="UBZ1035" s="55"/>
      <c r="UCA1035" s="55"/>
      <c r="UCB1035" s="55"/>
      <c r="UCC1035" s="55"/>
      <c r="UCD1035" s="55"/>
      <c r="UCE1035" s="55"/>
      <c r="UCF1035" s="55"/>
      <c r="UCG1035" s="55"/>
      <c r="UCH1035" s="55"/>
      <c r="UCI1035" s="55"/>
      <c r="UCJ1035" s="55"/>
      <c r="UCK1035" s="55"/>
      <c r="UCL1035" s="55"/>
      <c r="UCM1035" s="55"/>
      <c r="UCN1035" s="55"/>
      <c r="UCO1035" s="55"/>
      <c r="UCP1035" s="55"/>
      <c r="UCQ1035" s="55"/>
      <c r="UCR1035" s="55"/>
      <c r="UCS1035" s="55"/>
      <c r="UCT1035" s="55"/>
      <c r="UCU1035" s="55"/>
      <c r="UCV1035" s="55"/>
      <c r="UCW1035" s="55"/>
      <c r="UCX1035" s="55"/>
      <c r="UCY1035" s="55"/>
      <c r="UCZ1035" s="55"/>
      <c r="UDA1035" s="55"/>
      <c r="UDB1035" s="55"/>
      <c r="UDC1035" s="55"/>
      <c r="UDD1035" s="55"/>
      <c r="UDE1035" s="55"/>
      <c r="UDF1035" s="55"/>
      <c r="UDG1035" s="55"/>
      <c r="UDH1035" s="55"/>
      <c r="UDI1035" s="55"/>
      <c r="UDJ1035" s="55"/>
      <c r="UDK1035" s="55"/>
      <c r="UDL1035" s="55"/>
      <c r="UDM1035" s="55"/>
      <c r="UDN1035" s="55"/>
      <c r="UDO1035" s="55"/>
      <c r="UDP1035" s="55"/>
      <c r="UDQ1035" s="55"/>
      <c r="UDR1035" s="55"/>
      <c r="UDS1035" s="55"/>
      <c r="UDT1035" s="55"/>
      <c r="UDU1035" s="55"/>
      <c r="UDV1035" s="55"/>
      <c r="UDW1035" s="55"/>
      <c r="UDX1035" s="55"/>
      <c r="UDY1035" s="55"/>
      <c r="UDZ1035" s="55"/>
      <c r="UEA1035" s="55"/>
      <c r="UEB1035" s="55"/>
      <c r="UEC1035" s="55"/>
      <c r="UED1035" s="55"/>
      <c r="UEE1035" s="55"/>
      <c r="UEF1035" s="55"/>
      <c r="UEG1035" s="55"/>
      <c r="UEH1035" s="55"/>
      <c r="UEI1035" s="55"/>
      <c r="UEJ1035" s="55"/>
      <c r="UEK1035" s="55"/>
      <c r="UEL1035" s="55"/>
      <c r="UEM1035" s="55"/>
      <c r="UEN1035" s="55"/>
      <c r="UEO1035" s="55"/>
      <c r="UEP1035" s="55"/>
      <c r="UEQ1035" s="55"/>
      <c r="UER1035" s="55"/>
      <c r="UES1035" s="55"/>
      <c r="UET1035" s="55"/>
      <c r="UEU1035" s="55"/>
      <c r="UEV1035" s="55"/>
      <c r="UEW1035" s="55"/>
      <c r="UEX1035" s="55"/>
      <c r="UEY1035" s="55"/>
      <c r="UEZ1035" s="55"/>
      <c r="UFA1035" s="55"/>
      <c r="UFB1035" s="55"/>
      <c r="UFC1035" s="55"/>
      <c r="UFD1035" s="55"/>
      <c r="UFE1035" s="55"/>
      <c r="UFF1035" s="55"/>
      <c r="UFG1035" s="55"/>
      <c r="UFH1035" s="55"/>
      <c r="UFI1035" s="55"/>
      <c r="UFJ1035" s="55"/>
      <c r="UFK1035" s="55"/>
      <c r="UFL1035" s="55"/>
      <c r="UFM1035" s="55"/>
      <c r="UFN1035" s="55"/>
      <c r="UFO1035" s="55"/>
      <c r="UFP1035" s="55"/>
      <c r="UFQ1035" s="55"/>
      <c r="UFR1035" s="55"/>
      <c r="UFS1035" s="55"/>
      <c r="UFT1035" s="55"/>
      <c r="UFU1035" s="55"/>
      <c r="UFV1035" s="55"/>
      <c r="UFW1035" s="55"/>
      <c r="UFX1035" s="55"/>
      <c r="UFY1035" s="55"/>
      <c r="UFZ1035" s="55"/>
      <c r="UGA1035" s="55"/>
      <c r="UGB1035" s="55"/>
      <c r="UGC1035" s="55"/>
      <c r="UGD1035" s="55"/>
      <c r="UGE1035" s="55"/>
      <c r="UGF1035" s="55"/>
      <c r="UGG1035" s="55"/>
      <c r="UGH1035" s="55"/>
      <c r="UGI1035" s="55"/>
      <c r="UGJ1035" s="55"/>
      <c r="UGK1035" s="55"/>
      <c r="UGL1035" s="55"/>
      <c r="UGM1035" s="55"/>
      <c r="UGN1035" s="55"/>
      <c r="UGO1035" s="55"/>
      <c r="UGP1035" s="55"/>
      <c r="UGQ1035" s="55"/>
      <c r="UGR1035" s="55"/>
      <c r="UGS1035" s="55"/>
      <c r="UGT1035" s="55"/>
      <c r="UGU1035" s="55"/>
      <c r="UGV1035" s="55"/>
      <c r="UGW1035" s="55"/>
      <c r="UGX1035" s="55"/>
      <c r="UGY1035" s="55"/>
      <c r="UGZ1035" s="55"/>
      <c r="UHA1035" s="55"/>
      <c r="UHB1035" s="55"/>
      <c r="UHC1035" s="55"/>
      <c r="UHD1035" s="55"/>
      <c r="UHE1035" s="55"/>
      <c r="UHF1035" s="55"/>
      <c r="UHG1035" s="55"/>
      <c r="UHH1035" s="55"/>
      <c r="UHI1035" s="55"/>
      <c r="UHJ1035" s="55"/>
      <c r="UHK1035" s="55"/>
      <c r="UHL1035" s="55"/>
      <c r="UHM1035" s="55"/>
      <c r="UHN1035" s="55"/>
      <c r="UHO1035" s="55"/>
      <c r="UHP1035" s="55"/>
      <c r="UHQ1035" s="55"/>
      <c r="UHR1035" s="55"/>
      <c r="UHS1035" s="55"/>
      <c r="UHT1035" s="55"/>
      <c r="UHU1035" s="55"/>
      <c r="UHV1035" s="55"/>
      <c r="UHW1035" s="55"/>
      <c r="UHX1035" s="55"/>
      <c r="UHY1035" s="55"/>
      <c r="UHZ1035" s="55"/>
      <c r="UIA1035" s="55"/>
      <c r="UIB1035" s="55"/>
      <c r="UIC1035" s="55"/>
      <c r="UID1035" s="55"/>
      <c r="UIE1035" s="55"/>
      <c r="UIF1035" s="55"/>
      <c r="UIG1035" s="55"/>
      <c r="UIH1035" s="55"/>
      <c r="UII1035" s="55"/>
      <c r="UIJ1035" s="55"/>
      <c r="UIK1035" s="55"/>
      <c r="UIL1035" s="55"/>
      <c r="UIM1035" s="55"/>
      <c r="UIN1035" s="55"/>
      <c r="UIO1035" s="55"/>
      <c r="UIP1035" s="55"/>
      <c r="UIQ1035" s="55"/>
      <c r="UIR1035" s="55"/>
      <c r="UIS1035" s="55"/>
      <c r="UIT1035" s="55"/>
      <c r="UIU1035" s="55"/>
      <c r="UIV1035" s="55"/>
      <c r="UIW1035" s="55"/>
      <c r="UIX1035" s="55"/>
      <c r="UIY1035" s="55"/>
      <c r="UIZ1035" s="55"/>
      <c r="UJA1035" s="55"/>
      <c r="UJB1035" s="55"/>
      <c r="UJC1035" s="55"/>
      <c r="UJD1035" s="55"/>
      <c r="UJE1035" s="55"/>
      <c r="UJF1035" s="55"/>
      <c r="UJG1035" s="55"/>
      <c r="UJH1035" s="55"/>
      <c r="UJI1035" s="55"/>
      <c r="UJJ1035" s="55"/>
      <c r="UJK1035" s="55"/>
      <c r="UJL1035" s="55"/>
      <c r="UJM1035" s="55"/>
      <c r="UJN1035" s="55"/>
      <c r="UJO1035" s="55"/>
      <c r="UJP1035" s="55"/>
      <c r="UJQ1035" s="55"/>
      <c r="UJR1035" s="55"/>
      <c r="UJS1035" s="55"/>
      <c r="UJT1035" s="55"/>
      <c r="UJU1035" s="55"/>
      <c r="UJV1035" s="55"/>
      <c r="UJW1035" s="55"/>
      <c r="UJX1035" s="55"/>
      <c r="UJY1035" s="55"/>
      <c r="UJZ1035" s="55"/>
      <c r="UKA1035" s="55"/>
      <c r="UKB1035" s="55"/>
      <c r="UKC1035" s="55"/>
      <c r="UKD1035" s="55"/>
      <c r="UKE1035" s="55"/>
      <c r="UKF1035" s="55"/>
      <c r="UKG1035" s="55"/>
      <c r="UKH1035" s="55"/>
      <c r="UKI1035" s="55"/>
      <c r="UKJ1035" s="55"/>
      <c r="UKK1035" s="55"/>
      <c r="UKL1035" s="55"/>
      <c r="UKM1035" s="55"/>
      <c r="UKN1035" s="55"/>
      <c r="UKO1035" s="55"/>
      <c r="UKP1035" s="55"/>
      <c r="UKQ1035" s="55"/>
      <c r="UKR1035" s="55"/>
      <c r="UKS1035" s="55"/>
      <c r="UKT1035" s="55"/>
      <c r="UKU1035" s="55"/>
      <c r="UKV1035" s="55"/>
      <c r="UKW1035" s="55"/>
      <c r="UKX1035" s="55"/>
      <c r="UKY1035" s="55"/>
      <c r="UKZ1035" s="55"/>
      <c r="ULA1035" s="55"/>
      <c r="ULB1035" s="55"/>
      <c r="ULC1035" s="55"/>
      <c r="ULD1035" s="55"/>
      <c r="ULE1035" s="55"/>
      <c r="ULF1035" s="55"/>
      <c r="ULG1035" s="55"/>
      <c r="ULH1035" s="55"/>
      <c r="ULI1035" s="55"/>
      <c r="ULJ1035" s="55"/>
      <c r="ULK1035" s="55"/>
      <c r="ULL1035" s="55"/>
      <c r="ULM1035" s="55"/>
      <c r="ULN1035" s="55"/>
      <c r="ULO1035" s="55"/>
      <c r="ULP1035" s="55"/>
      <c r="ULQ1035" s="55"/>
      <c r="ULR1035" s="55"/>
      <c r="ULS1035" s="55"/>
      <c r="ULT1035" s="55"/>
      <c r="ULU1035" s="55"/>
      <c r="ULV1035" s="55"/>
      <c r="ULW1035" s="55"/>
      <c r="ULX1035" s="55"/>
      <c r="ULY1035" s="55"/>
      <c r="ULZ1035" s="55"/>
      <c r="UMA1035" s="55"/>
      <c r="UMB1035" s="55"/>
      <c r="UMC1035" s="55"/>
      <c r="UMD1035" s="55"/>
      <c r="UME1035" s="55"/>
      <c r="UMF1035" s="55"/>
      <c r="UMG1035" s="55"/>
      <c r="UMH1035" s="55"/>
      <c r="UMI1035" s="55"/>
      <c r="UMJ1035" s="55"/>
      <c r="UMK1035" s="55"/>
      <c r="UML1035" s="55"/>
      <c r="UMM1035" s="55"/>
      <c r="UMN1035" s="55"/>
      <c r="UMO1035" s="55"/>
      <c r="UMP1035" s="55"/>
      <c r="UMQ1035" s="55"/>
      <c r="UMR1035" s="55"/>
      <c r="UMS1035" s="55"/>
      <c r="UMT1035" s="55"/>
      <c r="UMU1035" s="55"/>
      <c r="UMV1035" s="55"/>
      <c r="UMW1035" s="55"/>
      <c r="UMX1035" s="55"/>
      <c r="UMY1035" s="55"/>
      <c r="UMZ1035" s="55"/>
      <c r="UNA1035" s="55"/>
      <c r="UNB1035" s="55"/>
      <c r="UNC1035" s="55"/>
      <c r="UND1035" s="55"/>
      <c r="UNE1035" s="55"/>
      <c r="UNF1035" s="55"/>
      <c r="UNG1035" s="55"/>
      <c r="UNH1035" s="55"/>
      <c r="UNI1035" s="55"/>
      <c r="UNJ1035" s="55"/>
      <c r="UNK1035" s="55"/>
      <c r="UNL1035" s="55"/>
      <c r="UNM1035" s="55"/>
      <c r="UNN1035" s="55"/>
      <c r="UNO1035" s="55"/>
      <c r="UNP1035" s="55"/>
      <c r="UNQ1035" s="55"/>
      <c r="UNR1035" s="55"/>
      <c r="UNS1035" s="55"/>
      <c r="UNT1035" s="55"/>
      <c r="UNU1035" s="55"/>
      <c r="UNV1035" s="55"/>
      <c r="UNW1035" s="55"/>
      <c r="UNX1035" s="55"/>
      <c r="UNY1035" s="55"/>
      <c r="UNZ1035" s="55"/>
      <c r="UOA1035" s="55"/>
      <c r="UOB1035" s="55"/>
      <c r="UOC1035" s="55"/>
      <c r="UOD1035" s="55"/>
      <c r="UOE1035" s="55"/>
      <c r="UOF1035" s="55"/>
      <c r="UOG1035" s="55"/>
      <c r="UOH1035" s="55"/>
      <c r="UOI1035" s="55"/>
      <c r="UOJ1035" s="55"/>
      <c r="UOK1035" s="55"/>
      <c r="UOL1035" s="55"/>
      <c r="UOM1035" s="55"/>
      <c r="UON1035" s="55"/>
      <c r="UOO1035" s="55"/>
      <c r="UOP1035" s="55"/>
      <c r="UOQ1035" s="55"/>
      <c r="UOR1035" s="55"/>
      <c r="UOS1035" s="55"/>
      <c r="UOT1035" s="55"/>
      <c r="UOU1035" s="55"/>
      <c r="UOV1035" s="55"/>
      <c r="UOW1035" s="55"/>
      <c r="UOX1035" s="55"/>
      <c r="UOY1035" s="55"/>
      <c r="UOZ1035" s="55"/>
      <c r="UPA1035" s="55"/>
      <c r="UPB1035" s="55"/>
      <c r="UPC1035" s="55"/>
      <c r="UPD1035" s="55"/>
      <c r="UPE1035" s="55"/>
      <c r="UPF1035" s="55"/>
      <c r="UPG1035" s="55"/>
      <c r="UPH1035" s="55"/>
      <c r="UPI1035" s="55"/>
      <c r="UPJ1035" s="55"/>
      <c r="UPK1035" s="55"/>
      <c r="UPL1035" s="55"/>
      <c r="UPM1035" s="55"/>
      <c r="UPN1035" s="55"/>
      <c r="UPO1035" s="55"/>
      <c r="UPP1035" s="55"/>
      <c r="UPQ1035" s="55"/>
      <c r="UPR1035" s="55"/>
      <c r="UPS1035" s="55"/>
      <c r="UPT1035" s="55"/>
      <c r="UPU1035" s="55"/>
      <c r="UPV1035" s="55"/>
      <c r="UPW1035" s="55"/>
      <c r="UPX1035" s="55"/>
      <c r="UPY1035" s="55"/>
      <c r="UPZ1035" s="55"/>
      <c r="UQA1035" s="55"/>
      <c r="UQB1035" s="55"/>
      <c r="UQC1035" s="55"/>
      <c r="UQD1035" s="55"/>
      <c r="UQE1035" s="55"/>
      <c r="UQF1035" s="55"/>
      <c r="UQG1035" s="55"/>
      <c r="UQH1035" s="55"/>
      <c r="UQI1035" s="55"/>
      <c r="UQJ1035" s="55"/>
      <c r="UQK1035" s="55"/>
      <c r="UQL1035" s="55"/>
      <c r="UQM1035" s="55"/>
      <c r="UQN1035" s="55"/>
      <c r="UQO1035" s="55"/>
      <c r="UQP1035" s="55"/>
      <c r="UQQ1035" s="55"/>
      <c r="UQR1035" s="55"/>
      <c r="UQS1035" s="55"/>
      <c r="UQT1035" s="55"/>
      <c r="UQU1035" s="55"/>
      <c r="UQV1035" s="55"/>
      <c r="UQW1035" s="55"/>
      <c r="UQX1035" s="55"/>
      <c r="UQY1035" s="55"/>
      <c r="UQZ1035" s="55"/>
      <c r="URA1035" s="55"/>
      <c r="URB1035" s="55"/>
      <c r="URC1035" s="55"/>
      <c r="URD1035" s="55"/>
      <c r="URE1035" s="55"/>
      <c r="URF1035" s="55"/>
      <c r="URG1035" s="55"/>
      <c r="URH1035" s="55"/>
      <c r="URI1035" s="55"/>
      <c r="URJ1035" s="55"/>
      <c r="URK1035" s="55"/>
      <c r="URL1035" s="55"/>
      <c r="URM1035" s="55"/>
      <c r="URN1035" s="55"/>
      <c r="URO1035" s="55"/>
      <c r="URP1035" s="55"/>
      <c r="URQ1035" s="55"/>
      <c r="URR1035" s="55"/>
      <c r="URS1035" s="55"/>
      <c r="URT1035" s="55"/>
      <c r="URU1035" s="55"/>
      <c r="URV1035" s="55"/>
      <c r="URW1035" s="55"/>
      <c r="URX1035" s="55"/>
      <c r="URY1035" s="55"/>
      <c r="URZ1035" s="55"/>
      <c r="USA1035" s="55"/>
      <c r="USB1035" s="55"/>
      <c r="USC1035" s="55"/>
      <c r="USD1035" s="55"/>
      <c r="USE1035" s="55"/>
      <c r="USF1035" s="55"/>
      <c r="USG1035" s="55"/>
      <c r="USH1035" s="55"/>
      <c r="USI1035" s="55"/>
      <c r="USJ1035" s="55"/>
      <c r="USK1035" s="55"/>
      <c r="USL1035" s="55"/>
      <c r="USM1035" s="55"/>
      <c r="USN1035" s="55"/>
      <c r="USO1035" s="55"/>
      <c r="USP1035" s="55"/>
      <c r="USQ1035" s="55"/>
      <c r="USR1035" s="55"/>
      <c r="USS1035" s="55"/>
      <c r="UST1035" s="55"/>
      <c r="USU1035" s="55"/>
      <c r="USV1035" s="55"/>
      <c r="USW1035" s="55"/>
      <c r="USX1035" s="55"/>
      <c r="USY1035" s="55"/>
      <c r="USZ1035" s="55"/>
      <c r="UTA1035" s="55"/>
      <c r="UTB1035" s="55"/>
      <c r="UTC1035" s="55"/>
      <c r="UTD1035" s="55"/>
      <c r="UTE1035" s="55"/>
      <c r="UTF1035" s="55"/>
      <c r="UTG1035" s="55"/>
      <c r="UTH1035" s="55"/>
      <c r="UTI1035" s="55"/>
      <c r="UTJ1035" s="55"/>
      <c r="UTK1035" s="55"/>
      <c r="UTL1035" s="55"/>
      <c r="UTM1035" s="55"/>
      <c r="UTN1035" s="55"/>
      <c r="UTO1035" s="55"/>
      <c r="UTP1035" s="55"/>
      <c r="UTQ1035" s="55"/>
      <c r="UTR1035" s="55"/>
      <c r="UTS1035" s="55"/>
      <c r="UTT1035" s="55"/>
      <c r="UTU1035" s="55"/>
      <c r="UTV1035" s="55"/>
      <c r="UTW1035" s="55"/>
      <c r="UTX1035" s="55"/>
      <c r="UTY1035" s="55"/>
      <c r="UTZ1035" s="55"/>
      <c r="UUA1035" s="55"/>
      <c r="UUB1035" s="55"/>
      <c r="UUC1035" s="55"/>
      <c r="UUD1035" s="55"/>
      <c r="UUE1035" s="55"/>
      <c r="UUF1035" s="55"/>
      <c r="UUG1035" s="55"/>
      <c r="UUH1035" s="55"/>
      <c r="UUI1035" s="55"/>
      <c r="UUJ1035" s="55"/>
      <c r="UUK1035" s="55"/>
      <c r="UUL1035" s="55"/>
      <c r="UUM1035" s="55"/>
      <c r="UUN1035" s="55"/>
      <c r="UUO1035" s="55"/>
      <c r="UUP1035" s="55"/>
      <c r="UUQ1035" s="55"/>
      <c r="UUR1035" s="55"/>
      <c r="UUS1035" s="55"/>
      <c r="UUT1035" s="55"/>
      <c r="UUU1035" s="55"/>
      <c r="UUV1035" s="55"/>
      <c r="UUW1035" s="55"/>
      <c r="UUX1035" s="55"/>
      <c r="UUY1035" s="55"/>
      <c r="UUZ1035" s="55"/>
      <c r="UVA1035" s="55"/>
      <c r="UVB1035" s="55"/>
      <c r="UVC1035" s="55"/>
      <c r="UVD1035" s="55"/>
      <c r="UVE1035" s="55"/>
      <c r="UVF1035" s="55"/>
      <c r="UVG1035" s="55"/>
      <c r="UVH1035" s="55"/>
      <c r="UVI1035" s="55"/>
      <c r="UVJ1035" s="55"/>
      <c r="UVK1035" s="55"/>
      <c r="UVL1035" s="55"/>
      <c r="UVM1035" s="55"/>
      <c r="UVN1035" s="55"/>
      <c r="UVO1035" s="55"/>
      <c r="UVP1035" s="55"/>
      <c r="UVQ1035" s="55"/>
      <c r="UVR1035" s="55"/>
      <c r="UVS1035" s="55"/>
      <c r="UVT1035" s="55"/>
      <c r="UVU1035" s="55"/>
      <c r="UVV1035" s="55"/>
      <c r="UVW1035" s="55"/>
      <c r="UVX1035" s="55"/>
      <c r="UVY1035" s="55"/>
      <c r="UVZ1035" s="55"/>
      <c r="UWA1035" s="55"/>
      <c r="UWB1035" s="55"/>
      <c r="UWC1035" s="55"/>
      <c r="UWD1035" s="55"/>
      <c r="UWE1035" s="55"/>
      <c r="UWF1035" s="55"/>
      <c r="UWG1035" s="55"/>
      <c r="UWH1035" s="55"/>
      <c r="UWI1035" s="55"/>
      <c r="UWJ1035" s="55"/>
      <c r="UWK1035" s="55"/>
      <c r="UWL1035" s="55"/>
      <c r="UWM1035" s="55"/>
      <c r="UWN1035" s="55"/>
      <c r="UWO1035" s="55"/>
      <c r="UWP1035" s="55"/>
      <c r="UWQ1035" s="55"/>
      <c r="UWR1035" s="55"/>
      <c r="UWS1035" s="55"/>
      <c r="UWT1035" s="55"/>
      <c r="UWU1035" s="55"/>
      <c r="UWV1035" s="55"/>
      <c r="UWW1035" s="55"/>
      <c r="UWX1035" s="55"/>
      <c r="UWY1035" s="55"/>
      <c r="UWZ1035" s="55"/>
      <c r="UXA1035" s="55"/>
      <c r="UXB1035" s="55"/>
      <c r="UXC1035" s="55"/>
      <c r="UXD1035" s="55"/>
      <c r="UXE1035" s="55"/>
      <c r="UXF1035" s="55"/>
      <c r="UXG1035" s="55"/>
      <c r="UXH1035" s="55"/>
      <c r="UXI1035" s="55"/>
      <c r="UXJ1035" s="55"/>
      <c r="UXK1035" s="55"/>
      <c r="UXL1035" s="55"/>
      <c r="UXM1035" s="55"/>
      <c r="UXN1035" s="55"/>
      <c r="UXO1035" s="55"/>
      <c r="UXP1035" s="55"/>
      <c r="UXQ1035" s="55"/>
      <c r="UXR1035" s="55"/>
      <c r="UXS1035" s="55"/>
      <c r="UXT1035" s="55"/>
      <c r="UXU1035" s="55"/>
      <c r="UXV1035" s="55"/>
      <c r="UXW1035" s="55"/>
      <c r="UXX1035" s="55"/>
      <c r="UXY1035" s="55"/>
      <c r="UXZ1035" s="55"/>
      <c r="UYA1035" s="55"/>
      <c r="UYB1035" s="55"/>
      <c r="UYC1035" s="55"/>
      <c r="UYD1035" s="55"/>
      <c r="UYE1035" s="55"/>
      <c r="UYF1035" s="55"/>
      <c r="UYG1035" s="55"/>
      <c r="UYH1035" s="55"/>
      <c r="UYI1035" s="55"/>
      <c r="UYJ1035" s="55"/>
      <c r="UYK1035" s="55"/>
      <c r="UYL1035" s="55"/>
      <c r="UYM1035" s="55"/>
      <c r="UYN1035" s="55"/>
      <c r="UYO1035" s="55"/>
      <c r="UYP1035" s="55"/>
      <c r="UYQ1035" s="55"/>
      <c r="UYR1035" s="55"/>
      <c r="UYS1035" s="55"/>
      <c r="UYT1035" s="55"/>
      <c r="UYU1035" s="55"/>
      <c r="UYV1035" s="55"/>
      <c r="UYW1035" s="55"/>
      <c r="UYX1035" s="55"/>
      <c r="UYY1035" s="55"/>
      <c r="UYZ1035" s="55"/>
      <c r="UZA1035" s="55"/>
      <c r="UZB1035" s="55"/>
      <c r="UZC1035" s="55"/>
      <c r="UZD1035" s="55"/>
      <c r="UZE1035" s="55"/>
      <c r="UZF1035" s="55"/>
      <c r="UZG1035" s="55"/>
      <c r="UZH1035" s="55"/>
      <c r="UZI1035" s="55"/>
      <c r="UZJ1035" s="55"/>
      <c r="UZK1035" s="55"/>
      <c r="UZL1035" s="55"/>
      <c r="UZM1035" s="55"/>
      <c r="UZN1035" s="55"/>
      <c r="UZO1035" s="55"/>
      <c r="UZP1035" s="55"/>
      <c r="UZQ1035" s="55"/>
      <c r="UZR1035" s="55"/>
      <c r="UZS1035" s="55"/>
      <c r="UZT1035" s="55"/>
      <c r="UZU1035" s="55"/>
      <c r="UZV1035" s="55"/>
      <c r="UZW1035" s="55"/>
      <c r="UZX1035" s="55"/>
      <c r="UZY1035" s="55"/>
      <c r="UZZ1035" s="55"/>
      <c r="VAA1035" s="55"/>
      <c r="VAB1035" s="55"/>
      <c r="VAC1035" s="55"/>
      <c r="VAD1035" s="55"/>
      <c r="VAE1035" s="55"/>
      <c r="VAF1035" s="55"/>
      <c r="VAG1035" s="55"/>
      <c r="VAH1035" s="55"/>
      <c r="VAI1035" s="55"/>
      <c r="VAJ1035" s="55"/>
      <c r="VAK1035" s="55"/>
      <c r="VAL1035" s="55"/>
      <c r="VAM1035" s="55"/>
      <c r="VAN1035" s="55"/>
      <c r="VAO1035" s="55"/>
      <c r="VAP1035" s="55"/>
      <c r="VAQ1035" s="55"/>
      <c r="VAR1035" s="55"/>
      <c r="VAS1035" s="55"/>
      <c r="VAT1035" s="55"/>
      <c r="VAU1035" s="55"/>
      <c r="VAV1035" s="55"/>
      <c r="VAW1035" s="55"/>
      <c r="VAX1035" s="55"/>
      <c r="VAY1035" s="55"/>
      <c r="VAZ1035" s="55"/>
      <c r="VBA1035" s="55"/>
      <c r="VBB1035" s="55"/>
      <c r="VBC1035" s="55"/>
      <c r="VBD1035" s="55"/>
      <c r="VBE1035" s="55"/>
      <c r="VBF1035" s="55"/>
      <c r="VBG1035" s="55"/>
      <c r="VBH1035" s="55"/>
      <c r="VBI1035" s="55"/>
      <c r="VBJ1035" s="55"/>
      <c r="VBK1035" s="55"/>
      <c r="VBL1035" s="55"/>
      <c r="VBM1035" s="55"/>
      <c r="VBN1035" s="55"/>
      <c r="VBO1035" s="55"/>
      <c r="VBP1035" s="55"/>
      <c r="VBQ1035" s="55"/>
      <c r="VBR1035" s="55"/>
      <c r="VBS1035" s="55"/>
      <c r="VBT1035" s="55"/>
      <c r="VBU1035" s="55"/>
      <c r="VBV1035" s="55"/>
      <c r="VBW1035" s="55"/>
      <c r="VBX1035" s="55"/>
      <c r="VBY1035" s="55"/>
      <c r="VBZ1035" s="55"/>
      <c r="VCA1035" s="55"/>
      <c r="VCB1035" s="55"/>
      <c r="VCC1035" s="55"/>
      <c r="VCD1035" s="55"/>
      <c r="VCE1035" s="55"/>
      <c r="VCF1035" s="55"/>
      <c r="VCG1035" s="55"/>
      <c r="VCH1035" s="55"/>
      <c r="VCI1035" s="55"/>
      <c r="VCJ1035" s="55"/>
      <c r="VCK1035" s="55"/>
      <c r="VCL1035" s="55"/>
      <c r="VCM1035" s="55"/>
      <c r="VCN1035" s="55"/>
      <c r="VCO1035" s="55"/>
      <c r="VCP1035" s="55"/>
      <c r="VCQ1035" s="55"/>
      <c r="VCR1035" s="55"/>
      <c r="VCS1035" s="55"/>
      <c r="VCT1035" s="55"/>
      <c r="VCU1035" s="55"/>
      <c r="VCV1035" s="55"/>
      <c r="VCW1035" s="55"/>
      <c r="VCX1035" s="55"/>
      <c r="VCY1035" s="55"/>
      <c r="VCZ1035" s="55"/>
      <c r="VDA1035" s="55"/>
      <c r="VDB1035" s="55"/>
      <c r="VDC1035" s="55"/>
      <c r="VDD1035" s="55"/>
      <c r="VDE1035" s="55"/>
      <c r="VDF1035" s="55"/>
      <c r="VDG1035" s="55"/>
      <c r="VDH1035" s="55"/>
      <c r="VDI1035" s="55"/>
      <c r="VDJ1035" s="55"/>
      <c r="VDK1035" s="55"/>
      <c r="VDL1035" s="55"/>
      <c r="VDM1035" s="55"/>
      <c r="VDN1035" s="55"/>
      <c r="VDO1035" s="55"/>
      <c r="VDP1035" s="55"/>
      <c r="VDQ1035" s="55"/>
      <c r="VDR1035" s="55"/>
      <c r="VDS1035" s="55"/>
      <c r="VDT1035" s="55"/>
      <c r="VDU1035" s="55"/>
      <c r="VDV1035" s="55"/>
      <c r="VDW1035" s="55"/>
      <c r="VDX1035" s="55"/>
      <c r="VDY1035" s="55"/>
      <c r="VDZ1035" s="55"/>
      <c r="VEA1035" s="55"/>
      <c r="VEB1035" s="55"/>
      <c r="VEC1035" s="55"/>
      <c r="VED1035" s="55"/>
      <c r="VEE1035" s="55"/>
      <c r="VEF1035" s="55"/>
      <c r="VEG1035" s="55"/>
      <c r="VEH1035" s="55"/>
      <c r="VEI1035" s="55"/>
      <c r="VEJ1035" s="55"/>
      <c r="VEK1035" s="55"/>
      <c r="VEL1035" s="55"/>
      <c r="VEM1035" s="55"/>
      <c r="VEN1035" s="55"/>
      <c r="VEO1035" s="55"/>
      <c r="VEP1035" s="55"/>
      <c r="VEQ1035" s="55"/>
      <c r="VER1035" s="55"/>
      <c r="VES1035" s="55"/>
      <c r="VET1035" s="55"/>
      <c r="VEU1035" s="55"/>
      <c r="VEV1035" s="55"/>
      <c r="VEW1035" s="55"/>
      <c r="VEX1035" s="55"/>
      <c r="VEY1035" s="55"/>
      <c r="VEZ1035" s="55"/>
      <c r="VFA1035" s="55"/>
      <c r="VFB1035" s="55"/>
      <c r="VFC1035" s="55"/>
      <c r="VFD1035" s="55"/>
      <c r="VFE1035" s="55"/>
      <c r="VFF1035" s="55"/>
      <c r="VFG1035" s="55"/>
      <c r="VFH1035" s="55"/>
      <c r="VFI1035" s="55"/>
      <c r="VFJ1035" s="55"/>
      <c r="VFK1035" s="55"/>
      <c r="VFL1035" s="55"/>
      <c r="VFM1035" s="55"/>
      <c r="VFN1035" s="55"/>
      <c r="VFO1035" s="55"/>
      <c r="VFP1035" s="55"/>
      <c r="VFQ1035" s="55"/>
      <c r="VFR1035" s="55"/>
      <c r="VFS1035" s="55"/>
      <c r="VFT1035" s="55"/>
      <c r="VFU1035" s="55"/>
      <c r="VFV1035" s="55"/>
      <c r="VFW1035" s="55"/>
      <c r="VFX1035" s="55"/>
      <c r="VFY1035" s="55"/>
      <c r="VFZ1035" s="55"/>
      <c r="VGA1035" s="55"/>
      <c r="VGB1035" s="55"/>
      <c r="VGC1035" s="55"/>
      <c r="VGD1035" s="55"/>
      <c r="VGE1035" s="55"/>
      <c r="VGF1035" s="55"/>
      <c r="VGG1035" s="55"/>
      <c r="VGH1035" s="55"/>
      <c r="VGI1035" s="55"/>
      <c r="VGJ1035" s="55"/>
      <c r="VGK1035" s="55"/>
      <c r="VGL1035" s="55"/>
      <c r="VGM1035" s="55"/>
      <c r="VGN1035" s="55"/>
      <c r="VGO1035" s="55"/>
      <c r="VGP1035" s="55"/>
      <c r="VGQ1035" s="55"/>
      <c r="VGR1035" s="55"/>
      <c r="VGS1035" s="55"/>
      <c r="VGT1035" s="55"/>
      <c r="VGU1035" s="55"/>
      <c r="VGV1035" s="55"/>
      <c r="VGW1035" s="55"/>
      <c r="VGX1035" s="55"/>
      <c r="VGY1035" s="55"/>
      <c r="VGZ1035" s="55"/>
      <c r="VHA1035" s="55"/>
      <c r="VHB1035" s="55"/>
      <c r="VHC1035" s="55"/>
      <c r="VHD1035" s="55"/>
      <c r="VHE1035" s="55"/>
      <c r="VHF1035" s="55"/>
      <c r="VHG1035" s="55"/>
      <c r="VHH1035" s="55"/>
      <c r="VHI1035" s="55"/>
      <c r="VHJ1035" s="55"/>
      <c r="VHK1035" s="55"/>
      <c r="VHL1035" s="55"/>
      <c r="VHM1035" s="55"/>
      <c r="VHN1035" s="55"/>
      <c r="VHO1035" s="55"/>
      <c r="VHP1035" s="55"/>
      <c r="VHQ1035" s="55"/>
      <c r="VHR1035" s="55"/>
      <c r="VHS1035" s="55"/>
      <c r="VHT1035" s="55"/>
      <c r="VHU1035" s="55"/>
      <c r="VHV1035" s="55"/>
      <c r="VHW1035" s="55"/>
      <c r="VHX1035" s="55"/>
      <c r="VHY1035" s="55"/>
      <c r="VHZ1035" s="55"/>
      <c r="VIA1035" s="55"/>
      <c r="VIB1035" s="55"/>
      <c r="VIC1035" s="55"/>
      <c r="VID1035" s="55"/>
      <c r="VIE1035" s="55"/>
      <c r="VIF1035" s="55"/>
      <c r="VIG1035" s="55"/>
      <c r="VIH1035" s="55"/>
      <c r="VII1035" s="55"/>
      <c r="VIJ1035" s="55"/>
      <c r="VIK1035" s="55"/>
      <c r="VIL1035" s="55"/>
      <c r="VIM1035" s="55"/>
      <c r="VIN1035" s="55"/>
      <c r="VIO1035" s="55"/>
      <c r="VIP1035" s="55"/>
      <c r="VIQ1035" s="55"/>
      <c r="VIR1035" s="55"/>
      <c r="VIS1035" s="55"/>
      <c r="VIT1035" s="55"/>
      <c r="VIU1035" s="55"/>
      <c r="VIV1035" s="55"/>
      <c r="VIW1035" s="55"/>
      <c r="VIX1035" s="55"/>
      <c r="VIY1035" s="55"/>
      <c r="VIZ1035" s="55"/>
      <c r="VJA1035" s="55"/>
      <c r="VJB1035" s="55"/>
      <c r="VJC1035" s="55"/>
      <c r="VJD1035" s="55"/>
      <c r="VJE1035" s="55"/>
      <c r="VJF1035" s="55"/>
      <c r="VJG1035" s="55"/>
      <c r="VJH1035" s="55"/>
      <c r="VJI1035" s="55"/>
      <c r="VJJ1035" s="55"/>
      <c r="VJK1035" s="55"/>
      <c r="VJL1035" s="55"/>
      <c r="VJM1035" s="55"/>
      <c r="VJN1035" s="55"/>
      <c r="VJO1035" s="55"/>
      <c r="VJP1035" s="55"/>
      <c r="VJQ1035" s="55"/>
      <c r="VJR1035" s="55"/>
      <c r="VJS1035" s="55"/>
      <c r="VJT1035" s="55"/>
      <c r="VJU1035" s="55"/>
      <c r="VJV1035" s="55"/>
      <c r="VJW1035" s="55"/>
      <c r="VJX1035" s="55"/>
      <c r="VJY1035" s="55"/>
      <c r="VJZ1035" s="55"/>
      <c r="VKA1035" s="55"/>
      <c r="VKB1035" s="55"/>
      <c r="VKC1035" s="55"/>
      <c r="VKD1035" s="55"/>
      <c r="VKE1035" s="55"/>
      <c r="VKF1035" s="55"/>
      <c r="VKG1035" s="55"/>
      <c r="VKH1035" s="55"/>
      <c r="VKI1035" s="55"/>
      <c r="VKJ1035" s="55"/>
      <c r="VKK1035" s="55"/>
      <c r="VKL1035" s="55"/>
      <c r="VKM1035" s="55"/>
      <c r="VKN1035" s="55"/>
      <c r="VKO1035" s="55"/>
      <c r="VKP1035" s="55"/>
      <c r="VKQ1035" s="55"/>
      <c r="VKR1035" s="55"/>
      <c r="VKS1035" s="55"/>
      <c r="VKT1035" s="55"/>
      <c r="VKU1035" s="55"/>
      <c r="VKV1035" s="55"/>
      <c r="VKW1035" s="55"/>
      <c r="VKX1035" s="55"/>
      <c r="VKY1035" s="55"/>
      <c r="VKZ1035" s="55"/>
      <c r="VLA1035" s="55"/>
      <c r="VLB1035" s="55"/>
      <c r="VLC1035" s="55"/>
      <c r="VLD1035" s="55"/>
      <c r="VLE1035" s="55"/>
      <c r="VLF1035" s="55"/>
      <c r="VLG1035" s="55"/>
      <c r="VLH1035" s="55"/>
      <c r="VLI1035" s="55"/>
      <c r="VLJ1035" s="55"/>
      <c r="VLK1035" s="55"/>
      <c r="VLL1035" s="55"/>
      <c r="VLM1035" s="55"/>
      <c r="VLN1035" s="55"/>
      <c r="VLO1035" s="55"/>
      <c r="VLP1035" s="55"/>
      <c r="VLQ1035" s="55"/>
      <c r="VLR1035" s="55"/>
      <c r="VLS1035" s="55"/>
      <c r="VLT1035" s="55"/>
      <c r="VLU1035" s="55"/>
      <c r="VLV1035" s="55"/>
      <c r="VLW1035" s="55"/>
      <c r="VLX1035" s="55"/>
      <c r="VLY1035" s="55"/>
      <c r="VLZ1035" s="55"/>
      <c r="VMA1035" s="55"/>
      <c r="VMB1035" s="55"/>
      <c r="VMC1035" s="55"/>
      <c r="VMD1035" s="55"/>
      <c r="VME1035" s="55"/>
      <c r="VMF1035" s="55"/>
      <c r="VMG1035" s="55"/>
      <c r="VMH1035" s="55"/>
      <c r="VMI1035" s="55"/>
      <c r="VMJ1035" s="55"/>
      <c r="VMK1035" s="55"/>
      <c r="VML1035" s="55"/>
      <c r="VMM1035" s="55"/>
      <c r="VMN1035" s="55"/>
      <c r="VMO1035" s="55"/>
      <c r="VMP1035" s="55"/>
      <c r="VMQ1035" s="55"/>
      <c r="VMR1035" s="55"/>
      <c r="VMS1035" s="55"/>
      <c r="VMT1035" s="55"/>
      <c r="VMU1035" s="55"/>
      <c r="VMV1035" s="55"/>
      <c r="VMW1035" s="55"/>
      <c r="VMX1035" s="55"/>
      <c r="VMY1035" s="55"/>
      <c r="VMZ1035" s="55"/>
      <c r="VNA1035" s="55"/>
      <c r="VNB1035" s="55"/>
      <c r="VNC1035" s="55"/>
      <c r="VND1035" s="55"/>
      <c r="VNE1035" s="55"/>
      <c r="VNF1035" s="55"/>
      <c r="VNG1035" s="55"/>
      <c r="VNH1035" s="55"/>
      <c r="VNI1035" s="55"/>
      <c r="VNJ1035" s="55"/>
      <c r="VNK1035" s="55"/>
      <c r="VNL1035" s="55"/>
      <c r="VNM1035" s="55"/>
      <c r="VNN1035" s="55"/>
      <c r="VNO1035" s="55"/>
      <c r="VNP1035" s="55"/>
      <c r="VNQ1035" s="55"/>
      <c r="VNR1035" s="55"/>
      <c r="VNS1035" s="55"/>
      <c r="VNT1035" s="55"/>
      <c r="VNU1035" s="55"/>
      <c r="VNV1035" s="55"/>
      <c r="VNW1035" s="55"/>
      <c r="VNX1035" s="55"/>
      <c r="VNY1035" s="55"/>
      <c r="VNZ1035" s="55"/>
      <c r="VOA1035" s="55"/>
      <c r="VOB1035" s="55"/>
      <c r="VOC1035" s="55"/>
      <c r="VOD1035" s="55"/>
      <c r="VOE1035" s="55"/>
      <c r="VOF1035" s="55"/>
      <c r="VOG1035" s="55"/>
      <c r="VOH1035" s="55"/>
      <c r="VOI1035" s="55"/>
      <c r="VOJ1035" s="55"/>
      <c r="VOK1035" s="55"/>
      <c r="VOL1035" s="55"/>
      <c r="VOM1035" s="55"/>
      <c r="VON1035" s="55"/>
      <c r="VOO1035" s="55"/>
      <c r="VOP1035" s="55"/>
      <c r="VOQ1035" s="55"/>
      <c r="VOR1035" s="55"/>
      <c r="VOS1035" s="55"/>
      <c r="VOT1035" s="55"/>
      <c r="VOU1035" s="55"/>
      <c r="VOV1035" s="55"/>
      <c r="VOW1035" s="55"/>
      <c r="VOX1035" s="55"/>
      <c r="VOY1035" s="55"/>
      <c r="VOZ1035" s="55"/>
      <c r="VPA1035" s="55"/>
      <c r="VPB1035" s="55"/>
      <c r="VPC1035" s="55"/>
      <c r="VPD1035" s="55"/>
      <c r="VPE1035" s="55"/>
      <c r="VPF1035" s="55"/>
      <c r="VPG1035" s="55"/>
      <c r="VPH1035" s="55"/>
      <c r="VPI1035" s="55"/>
      <c r="VPJ1035" s="55"/>
      <c r="VPK1035" s="55"/>
      <c r="VPL1035" s="55"/>
      <c r="VPM1035" s="55"/>
      <c r="VPN1035" s="55"/>
      <c r="VPO1035" s="55"/>
      <c r="VPP1035" s="55"/>
      <c r="VPQ1035" s="55"/>
      <c r="VPR1035" s="55"/>
      <c r="VPS1035" s="55"/>
      <c r="VPT1035" s="55"/>
      <c r="VPU1035" s="55"/>
      <c r="VPV1035" s="55"/>
      <c r="VPW1035" s="55"/>
      <c r="VPX1035" s="55"/>
      <c r="VPY1035" s="55"/>
      <c r="VPZ1035" s="55"/>
      <c r="VQA1035" s="55"/>
      <c r="VQB1035" s="55"/>
      <c r="VQC1035" s="55"/>
      <c r="VQD1035" s="55"/>
      <c r="VQE1035" s="55"/>
      <c r="VQF1035" s="55"/>
      <c r="VQG1035" s="55"/>
      <c r="VQH1035" s="55"/>
      <c r="VQI1035" s="55"/>
      <c r="VQJ1035" s="55"/>
      <c r="VQK1035" s="55"/>
      <c r="VQL1035" s="55"/>
      <c r="VQM1035" s="55"/>
      <c r="VQN1035" s="55"/>
      <c r="VQO1035" s="55"/>
      <c r="VQP1035" s="55"/>
      <c r="VQQ1035" s="55"/>
      <c r="VQR1035" s="55"/>
      <c r="VQS1035" s="55"/>
      <c r="VQT1035" s="55"/>
      <c r="VQU1035" s="55"/>
      <c r="VQV1035" s="55"/>
      <c r="VQW1035" s="55"/>
      <c r="VQX1035" s="55"/>
      <c r="VQY1035" s="55"/>
      <c r="VQZ1035" s="55"/>
      <c r="VRA1035" s="55"/>
      <c r="VRB1035" s="55"/>
      <c r="VRC1035" s="55"/>
      <c r="VRD1035" s="55"/>
      <c r="VRE1035" s="55"/>
      <c r="VRF1035" s="55"/>
      <c r="VRG1035" s="55"/>
      <c r="VRH1035" s="55"/>
      <c r="VRI1035" s="55"/>
      <c r="VRJ1035" s="55"/>
      <c r="VRK1035" s="55"/>
      <c r="VRL1035" s="55"/>
      <c r="VRM1035" s="55"/>
      <c r="VRN1035" s="55"/>
      <c r="VRO1035" s="55"/>
      <c r="VRP1035" s="55"/>
      <c r="VRQ1035" s="55"/>
      <c r="VRR1035" s="55"/>
      <c r="VRS1035" s="55"/>
      <c r="VRT1035" s="55"/>
      <c r="VRU1035" s="55"/>
      <c r="VRV1035" s="55"/>
      <c r="VRW1035" s="55"/>
      <c r="VRX1035" s="55"/>
      <c r="VRY1035" s="55"/>
      <c r="VRZ1035" s="55"/>
      <c r="VSA1035" s="55"/>
      <c r="VSB1035" s="55"/>
      <c r="VSC1035" s="55"/>
      <c r="VSD1035" s="55"/>
      <c r="VSE1035" s="55"/>
      <c r="VSF1035" s="55"/>
      <c r="VSG1035" s="55"/>
      <c r="VSH1035" s="55"/>
      <c r="VSI1035" s="55"/>
      <c r="VSJ1035" s="55"/>
      <c r="VSK1035" s="55"/>
      <c r="VSL1035" s="55"/>
      <c r="VSM1035" s="55"/>
      <c r="VSN1035" s="55"/>
      <c r="VSO1035" s="55"/>
      <c r="VSP1035" s="55"/>
      <c r="VSQ1035" s="55"/>
      <c r="VSR1035" s="55"/>
      <c r="VSS1035" s="55"/>
      <c r="VST1035" s="55"/>
      <c r="VSU1035" s="55"/>
      <c r="VSV1035" s="55"/>
      <c r="VSW1035" s="55"/>
      <c r="VSX1035" s="55"/>
      <c r="VSY1035" s="55"/>
      <c r="VSZ1035" s="55"/>
      <c r="VTA1035" s="55"/>
      <c r="VTB1035" s="55"/>
      <c r="VTC1035" s="55"/>
      <c r="VTD1035" s="55"/>
      <c r="VTE1035" s="55"/>
      <c r="VTF1035" s="55"/>
      <c r="VTG1035" s="55"/>
      <c r="VTH1035" s="55"/>
      <c r="VTI1035" s="55"/>
      <c r="VTJ1035" s="55"/>
      <c r="VTK1035" s="55"/>
      <c r="VTL1035" s="55"/>
      <c r="VTM1035" s="55"/>
      <c r="VTN1035" s="55"/>
      <c r="VTO1035" s="55"/>
      <c r="VTP1035" s="55"/>
      <c r="VTQ1035" s="55"/>
      <c r="VTR1035" s="55"/>
      <c r="VTS1035" s="55"/>
      <c r="VTT1035" s="55"/>
      <c r="VTU1035" s="55"/>
      <c r="VTV1035" s="55"/>
      <c r="VTW1035" s="55"/>
      <c r="VTX1035" s="55"/>
      <c r="VTY1035" s="55"/>
      <c r="VTZ1035" s="55"/>
      <c r="VUA1035" s="55"/>
      <c r="VUB1035" s="55"/>
      <c r="VUC1035" s="55"/>
      <c r="VUD1035" s="55"/>
      <c r="VUE1035" s="55"/>
      <c r="VUF1035" s="55"/>
      <c r="VUG1035" s="55"/>
      <c r="VUH1035" s="55"/>
      <c r="VUI1035" s="55"/>
      <c r="VUJ1035" s="55"/>
      <c r="VUK1035" s="55"/>
      <c r="VUL1035" s="55"/>
      <c r="VUM1035" s="55"/>
      <c r="VUN1035" s="55"/>
      <c r="VUO1035" s="55"/>
      <c r="VUP1035" s="55"/>
      <c r="VUQ1035" s="55"/>
      <c r="VUR1035" s="55"/>
      <c r="VUS1035" s="55"/>
      <c r="VUT1035" s="55"/>
      <c r="VUU1035" s="55"/>
      <c r="VUV1035" s="55"/>
      <c r="VUW1035" s="55"/>
      <c r="VUX1035" s="55"/>
      <c r="VUY1035" s="55"/>
      <c r="VUZ1035" s="55"/>
      <c r="VVA1035" s="55"/>
      <c r="VVB1035" s="55"/>
      <c r="VVC1035" s="55"/>
      <c r="VVD1035" s="55"/>
      <c r="VVE1035" s="55"/>
      <c r="VVF1035" s="55"/>
      <c r="VVG1035" s="55"/>
      <c r="VVH1035" s="55"/>
      <c r="VVI1035" s="55"/>
      <c r="VVJ1035" s="55"/>
      <c r="VVK1035" s="55"/>
      <c r="VVL1035" s="55"/>
      <c r="VVM1035" s="55"/>
      <c r="VVN1035" s="55"/>
      <c r="VVO1035" s="55"/>
      <c r="VVP1035" s="55"/>
      <c r="VVQ1035" s="55"/>
      <c r="VVR1035" s="55"/>
      <c r="VVS1035" s="55"/>
      <c r="VVT1035" s="55"/>
      <c r="VVU1035" s="55"/>
      <c r="VVV1035" s="55"/>
      <c r="VVW1035" s="55"/>
      <c r="VVX1035" s="55"/>
      <c r="VVY1035" s="55"/>
      <c r="VVZ1035" s="55"/>
      <c r="VWA1035" s="55"/>
      <c r="VWB1035" s="55"/>
      <c r="VWC1035" s="55"/>
      <c r="VWD1035" s="55"/>
      <c r="VWE1035" s="55"/>
      <c r="VWF1035" s="55"/>
      <c r="VWG1035" s="55"/>
      <c r="VWH1035" s="55"/>
      <c r="VWI1035" s="55"/>
      <c r="VWJ1035" s="55"/>
      <c r="VWK1035" s="55"/>
      <c r="VWL1035" s="55"/>
      <c r="VWM1035" s="55"/>
      <c r="VWN1035" s="55"/>
      <c r="VWO1035" s="55"/>
      <c r="VWP1035" s="55"/>
      <c r="VWQ1035" s="55"/>
      <c r="VWR1035" s="55"/>
      <c r="VWS1035" s="55"/>
      <c r="VWT1035" s="55"/>
      <c r="VWU1035" s="55"/>
      <c r="VWV1035" s="55"/>
      <c r="VWW1035" s="55"/>
      <c r="VWX1035" s="55"/>
      <c r="VWY1035" s="55"/>
      <c r="VWZ1035" s="55"/>
      <c r="VXA1035" s="55"/>
      <c r="VXB1035" s="55"/>
      <c r="VXC1035" s="55"/>
      <c r="VXD1035" s="55"/>
      <c r="VXE1035" s="55"/>
      <c r="VXF1035" s="55"/>
      <c r="VXG1035" s="55"/>
      <c r="VXH1035" s="55"/>
      <c r="VXI1035" s="55"/>
      <c r="VXJ1035" s="55"/>
      <c r="VXK1035" s="55"/>
      <c r="VXL1035" s="55"/>
      <c r="VXM1035" s="55"/>
      <c r="VXN1035" s="55"/>
      <c r="VXO1035" s="55"/>
      <c r="VXP1035" s="55"/>
      <c r="VXQ1035" s="55"/>
      <c r="VXR1035" s="55"/>
      <c r="VXS1035" s="55"/>
      <c r="VXT1035" s="55"/>
      <c r="VXU1035" s="55"/>
      <c r="VXV1035" s="55"/>
      <c r="VXW1035" s="55"/>
      <c r="VXX1035" s="55"/>
      <c r="VXY1035" s="55"/>
      <c r="VXZ1035" s="55"/>
      <c r="VYA1035" s="55"/>
      <c r="VYB1035" s="55"/>
      <c r="VYC1035" s="55"/>
      <c r="VYD1035" s="55"/>
      <c r="VYE1035" s="55"/>
      <c r="VYF1035" s="55"/>
      <c r="VYG1035" s="55"/>
      <c r="VYH1035" s="55"/>
      <c r="VYI1035" s="55"/>
      <c r="VYJ1035" s="55"/>
      <c r="VYK1035" s="55"/>
      <c r="VYL1035" s="55"/>
      <c r="VYM1035" s="55"/>
      <c r="VYN1035" s="55"/>
      <c r="VYO1035" s="55"/>
      <c r="VYP1035" s="55"/>
      <c r="VYQ1035" s="55"/>
      <c r="VYR1035" s="55"/>
      <c r="VYS1035" s="55"/>
      <c r="VYT1035" s="55"/>
      <c r="VYU1035" s="55"/>
      <c r="VYV1035" s="55"/>
      <c r="VYW1035" s="55"/>
      <c r="VYX1035" s="55"/>
      <c r="VYY1035" s="55"/>
      <c r="VYZ1035" s="55"/>
      <c r="VZA1035" s="55"/>
      <c r="VZB1035" s="55"/>
      <c r="VZC1035" s="55"/>
      <c r="VZD1035" s="55"/>
      <c r="VZE1035" s="55"/>
      <c r="VZF1035" s="55"/>
      <c r="VZG1035" s="55"/>
      <c r="VZH1035" s="55"/>
      <c r="VZI1035" s="55"/>
      <c r="VZJ1035" s="55"/>
      <c r="VZK1035" s="55"/>
      <c r="VZL1035" s="55"/>
      <c r="VZM1035" s="55"/>
      <c r="VZN1035" s="55"/>
      <c r="VZO1035" s="55"/>
      <c r="VZP1035" s="55"/>
      <c r="VZQ1035" s="55"/>
      <c r="VZR1035" s="55"/>
      <c r="VZS1035" s="55"/>
      <c r="VZT1035" s="55"/>
      <c r="VZU1035" s="55"/>
      <c r="VZV1035" s="55"/>
      <c r="VZW1035" s="55"/>
      <c r="VZX1035" s="55"/>
      <c r="VZY1035" s="55"/>
      <c r="VZZ1035" s="55"/>
      <c r="WAA1035" s="55"/>
      <c r="WAB1035" s="55"/>
      <c r="WAC1035" s="55"/>
      <c r="WAD1035" s="55"/>
      <c r="WAE1035" s="55"/>
      <c r="WAF1035" s="55"/>
      <c r="WAG1035" s="55"/>
      <c r="WAH1035" s="55"/>
      <c r="WAI1035" s="55"/>
      <c r="WAJ1035" s="55"/>
      <c r="WAK1035" s="55"/>
      <c r="WAL1035" s="55"/>
      <c r="WAM1035" s="55"/>
      <c r="WAN1035" s="55"/>
      <c r="WAO1035" s="55"/>
      <c r="WAP1035" s="55"/>
      <c r="WAQ1035" s="55"/>
      <c r="WAR1035" s="55"/>
      <c r="WAS1035" s="55"/>
      <c r="WAT1035" s="55"/>
      <c r="WAU1035" s="55"/>
      <c r="WAV1035" s="55"/>
      <c r="WAW1035" s="55"/>
      <c r="WAX1035" s="55"/>
      <c r="WAY1035" s="55"/>
      <c r="WAZ1035" s="55"/>
      <c r="WBA1035" s="55"/>
      <c r="WBB1035" s="55"/>
      <c r="WBC1035" s="55"/>
      <c r="WBD1035" s="55"/>
      <c r="WBE1035" s="55"/>
      <c r="WBF1035" s="55"/>
      <c r="WBG1035" s="55"/>
      <c r="WBH1035" s="55"/>
      <c r="WBI1035" s="55"/>
      <c r="WBJ1035" s="55"/>
      <c r="WBK1035" s="55"/>
      <c r="WBL1035" s="55"/>
      <c r="WBM1035" s="55"/>
      <c r="WBN1035" s="55"/>
      <c r="WBO1035" s="55"/>
      <c r="WBP1035" s="55"/>
      <c r="WBQ1035" s="55"/>
      <c r="WBR1035" s="55"/>
      <c r="WBS1035" s="55"/>
      <c r="WBT1035" s="55"/>
      <c r="WBU1035" s="55"/>
      <c r="WBV1035" s="55"/>
      <c r="WBW1035" s="55"/>
      <c r="WBX1035" s="55"/>
      <c r="WBY1035" s="55"/>
      <c r="WBZ1035" s="55"/>
      <c r="WCA1035" s="55"/>
      <c r="WCB1035" s="55"/>
      <c r="WCC1035" s="55"/>
      <c r="WCD1035" s="55"/>
      <c r="WCE1035" s="55"/>
      <c r="WCF1035" s="55"/>
      <c r="WCG1035" s="55"/>
      <c r="WCH1035" s="55"/>
      <c r="WCI1035" s="55"/>
      <c r="WCJ1035" s="55"/>
      <c r="WCK1035" s="55"/>
      <c r="WCL1035" s="55"/>
      <c r="WCM1035" s="55"/>
      <c r="WCN1035" s="55"/>
      <c r="WCO1035" s="55"/>
      <c r="WCP1035" s="55"/>
      <c r="WCQ1035" s="55"/>
      <c r="WCR1035" s="55"/>
      <c r="WCS1035" s="55"/>
      <c r="WCT1035" s="55"/>
      <c r="WCU1035" s="55"/>
      <c r="WCV1035" s="55"/>
      <c r="WCW1035" s="55"/>
      <c r="WCX1035" s="55"/>
      <c r="WCY1035" s="55"/>
      <c r="WCZ1035" s="55"/>
      <c r="WDA1035" s="55"/>
      <c r="WDB1035" s="55"/>
      <c r="WDC1035" s="55"/>
      <c r="WDD1035" s="55"/>
      <c r="WDE1035" s="55"/>
      <c r="WDF1035" s="55"/>
      <c r="WDG1035" s="55"/>
      <c r="WDH1035" s="55"/>
      <c r="WDI1035" s="55"/>
      <c r="WDJ1035" s="55"/>
      <c r="WDK1035" s="55"/>
      <c r="WDL1035" s="55"/>
      <c r="WDM1035" s="55"/>
      <c r="WDN1035" s="55"/>
      <c r="WDO1035" s="55"/>
      <c r="WDP1035" s="55"/>
      <c r="WDQ1035" s="55"/>
      <c r="WDR1035" s="55"/>
      <c r="WDS1035" s="55"/>
      <c r="WDT1035" s="55"/>
      <c r="WDU1035" s="55"/>
      <c r="WDV1035" s="55"/>
      <c r="WDW1035" s="55"/>
      <c r="WDX1035" s="55"/>
      <c r="WDY1035" s="55"/>
      <c r="WDZ1035" s="55"/>
      <c r="WEA1035" s="55"/>
      <c r="WEB1035" s="55"/>
      <c r="WEC1035" s="55"/>
      <c r="WED1035" s="55"/>
      <c r="WEE1035" s="55"/>
      <c r="WEF1035" s="55"/>
      <c r="WEG1035" s="55"/>
      <c r="WEH1035" s="55"/>
      <c r="WEI1035" s="55"/>
      <c r="WEJ1035" s="55"/>
      <c r="WEK1035" s="55"/>
      <c r="WEL1035" s="55"/>
      <c r="WEM1035" s="55"/>
      <c r="WEN1035" s="55"/>
      <c r="WEO1035" s="55"/>
      <c r="WEP1035" s="55"/>
      <c r="WEQ1035" s="55"/>
      <c r="WER1035" s="55"/>
      <c r="WES1035" s="55"/>
      <c r="WET1035" s="55"/>
      <c r="WEU1035" s="55"/>
      <c r="WEV1035" s="55"/>
      <c r="WEW1035" s="55"/>
      <c r="WEX1035" s="55"/>
      <c r="WEY1035" s="55"/>
      <c r="WEZ1035" s="55"/>
      <c r="WFA1035" s="55"/>
      <c r="WFB1035" s="55"/>
      <c r="WFC1035" s="55"/>
      <c r="WFD1035" s="55"/>
      <c r="WFE1035" s="55"/>
      <c r="WFF1035" s="55"/>
      <c r="WFG1035" s="55"/>
      <c r="WFH1035" s="55"/>
      <c r="WFI1035" s="55"/>
      <c r="WFJ1035" s="55"/>
      <c r="WFK1035" s="55"/>
      <c r="WFL1035" s="55"/>
      <c r="WFM1035" s="55"/>
      <c r="WFN1035" s="55"/>
      <c r="WFO1035" s="55"/>
      <c r="WFP1035" s="55"/>
      <c r="WFQ1035" s="55"/>
      <c r="WFR1035" s="55"/>
      <c r="WFS1035" s="55"/>
      <c r="WFT1035" s="55"/>
      <c r="WFU1035" s="55"/>
      <c r="WFV1035" s="55"/>
      <c r="WFW1035" s="55"/>
      <c r="WFX1035" s="55"/>
      <c r="WFY1035" s="55"/>
      <c r="WFZ1035" s="55"/>
      <c r="WGA1035" s="55"/>
      <c r="WGB1035" s="55"/>
      <c r="WGC1035" s="55"/>
      <c r="WGD1035" s="55"/>
      <c r="WGE1035" s="55"/>
      <c r="WGF1035" s="55"/>
      <c r="WGG1035" s="55"/>
      <c r="WGH1035" s="55"/>
      <c r="WGI1035" s="55"/>
      <c r="WGJ1035" s="55"/>
      <c r="WGK1035" s="55"/>
      <c r="WGL1035" s="55"/>
      <c r="WGM1035" s="55"/>
      <c r="WGN1035" s="55"/>
      <c r="WGO1035" s="55"/>
      <c r="WGP1035" s="55"/>
      <c r="WGQ1035" s="55"/>
      <c r="WGR1035" s="55"/>
      <c r="WGS1035" s="55"/>
      <c r="WGT1035" s="55"/>
      <c r="WGU1035" s="55"/>
      <c r="WGV1035" s="55"/>
      <c r="WGW1035" s="55"/>
      <c r="WGX1035" s="55"/>
      <c r="WGY1035" s="55"/>
      <c r="WGZ1035" s="55"/>
      <c r="WHA1035" s="55"/>
      <c r="WHB1035" s="55"/>
      <c r="WHC1035" s="55"/>
      <c r="WHD1035" s="55"/>
      <c r="WHE1035" s="55"/>
      <c r="WHF1035" s="55"/>
      <c r="WHG1035" s="55"/>
      <c r="WHH1035" s="55"/>
      <c r="WHI1035" s="55"/>
      <c r="WHJ1035" s="55"/>
      <c r="WHK1035" s="55"/>
      <c r="WHL1035" s="55"/>
      <c r="WHM1035" s="55"/>
      <c r="WHN1035" s="55"/>
      <c r="WHO1035" s="55"/>
      <c r="WHP1035" s="55"/>
      <c r="WHQ1035" s="55"/>
      <c r="WHR1035" s="55"/>
      <c r="WHS1035" s="55"/>
      <c r="WHT1035" s="55"/>
      <c r="WHU1035" s="55"/>
      <c r="WHV1035" s="55"/>
      <c r="WHW1035" s="55"/>
      <c r="WHX1035" s="55"/>
      <c r="WHY1035" s="55"/>
      <c r="WHZ1035" s="55"/>
      <c r="WIA1035" s="55"/>
      <c r="WIB1035" s="55"/>
      <c r="WIC1035" s="55"/>
      <c r="WID1035" s="55"/>
      <c r="WIE1035" s="55"/>
      <c r="WIF1035" s="55"/>
      <c r="WIG1035" s="55"/>
      <c r="WIH1035" s="55"/>
      <c r="WII1035" s="55"/>
      <c r="WIJ1035" s="55"/>
      <c r="WIK1035" s="55"/>
      <c r="WIL1035" s="55"/>
      <c r="WIM1035" s="55"/>
      <c r="WIN1035" s="55"/>
      <c r="WIO1035" s="55"/>
      <c r="WIP1035" s="55"/>
      <c r="WIQ1035" s="55"/>
      <c r="WIR1035" s="55"/>
      <c r="WIS1035" s="55"/>
      <c r="WIT1035" s="55"/>
      <c r="WIU1035" s="55"/>
      <c r="WIV1035" s="55"/>
      <c r="WIW1035" s="55"/>
      <c r="WIX1035" s="55"/>
      <c r="WIY1035" s="55"/>
      <c r="WIZ1035" s="55"/>
      <c r="WJA1035" s="55"/>
      <c r="WJB1035" s="55"/>
      <c r="WJC1035" s="55"/>
      <c r="WJD1035" s="55"/>
      <c r="WJE1035" s="55"/>
      <c r="WJF1035" s="55"/>
      <c r="WJG1035" s="55"/>
      <c r="WJH1035" s="55"/>
      <c r="WJI1035" s="55"/>
      <c r="WJJ1035" s="55"/>
      <c r="WJK1035" s="55"/>
      <c r="WJL1035" s="55"/>
      <c r="WJM1035" s="55"/>
      <c r="WJN1035" s="55"/>
      <c r="WJO1035" s="55"/>
      <c r="WJP1035" s="55"/>
      <c r="WJQ1035" s="55"/>
      <c r="WJR1035" s="55"/>
      <c r="WJS1035" s="55"/>
      <c r="WJT1035" s="55"/>
      <c r="WJU1035" s="55"/>
      <c r="WJV1035" s="55"/>
      <c r="WJW1035" s="55"/>
      <c r="WJX1035" s="55"/>
      <c r="WJY1035" s="55"/>
      <c r="WJZ1035" s="55"/>
      <c r="WKA1035" s="55"/>
      <c r="WKB1035" s="55"/>
      <c r="WKC1035" s="55"/>
      <c r="WKD1035" s="55"/>
      <c r="WKE1035" s="55"/>
      <c r="WKF1035" s="55"/>
      <c r="WKG1035" s="55"/>
      <c r="WKH1035" s="55"/>
      <c r="WKI1035" s="55"/>
      <c r="WKJ1035" s="55"/>
      <c r="WKK1035" s="55"/>
      <c r="WKL1035" s="55"/>
      <c r="WKM1035" s="55"/>
      <c r="WKN1035" s="55"/>
      <c r="WKO1035" s="55"/>
      <c r="WKP1035" s="55"/>
      <c r="WKQ1035" s="55"/>
      <c r="WKR1035" s="55"/>
      <c r="WKS1035" s="55"/>
      <c r="WKT1035" s="55"/>
      <c r="WKU1035" s="55"/>
      <c r="WKV1035" s="55"/>
      <c r="WKW1035" s="55"/>
      <c r="WKX1035" s="55"/>
      <c r="WKY1035" s="55"/>
      <c r="WKZ1035" s="55"/>
      <c r="WLA1035" s="55"/>
      <c r="WLB1035" s="55"/>
      <c r="WLC1035" s="55"/>
      <c r="WLD1035" s="55"/>
      <c r="WLE1035" s="55"/>
      <c r="WLF1035" s="55"/>
      <c r="WLG1035" s="55"/>
      <c r="WLH1035" s="55"/>
      <c r="WLI1035" s="55"/>
      <c r="WLJ1035" s="55"/>
      <c r="WLK1035" s="55"/>
      <c r="WLL1035" s="55"/>
      <c r="WLM1035" s="55"/>
      <c r="WLN1035" s="55"/>
      <c r="WLO1035" s="55"/>
      <c r="WLP1035" s="55"/>
      <c r="WLQ1035" s="55"/>
      <c r="WLR1035" s="55"/>
      <c r="WLS1035" s="55"/>
      <c r="WLT1035" s="55"/>
      <c r="WLU1035" s="55"/>
      <c r="WLV1035" s="55"/>
      <c r="WLW1035" s="55"/>
      <c r="WLX1035" s="55"/>
      <c r="WLY1035" s="55"/>
      <c r="WLZ1035" s="55"/>
      <c r="WMA1035" s="55"/>
      <c r="WMB1035" s="55"/>
      <c r="WMC1035" s="55"/>
      <c r="WMD1035" s="55"/>
      <c r="WME1035" s="55"/>
      <c r="WMF1035" s="55"/>
      <c r="WMG1035" s="55"/>
      <c r="WMH1035" s="55"/>
      <c r="WMI1035" s="55"/>
      <c r="WMJ1035" s="55"/>
      <c r="WMK1035" s="55"/>
      <c r="WML1035" s="55"/>
      <c r="WMM1035" s="55"/>
      <c r="WMN1035" s="55"/>
      <c r="WMO1035" s="55"/>
      <c r="WMP1035" s="55"/>
      <c r="WMQ1035" s="55"/>
      <c r="WMR1035" s="55"/>
      <c r="WMS1035" s="55"/>
      <c r="WMT1035" s="55"/>
      <c r="WMU1035" s="55"/>
      <c r="WMV1035" s="55"/>
      <c r="WMW1035" s="55"/>
      <c r="WMX1035" s="55"/>
      <c r="WMY1035" s="55"/>
      <c r="WMZ1035" s="55"/>
      <c r="WNA1035" s="55"/>
      <c r="WNB1035" s="55"/>
      <c r="WNC1035" s="55"/>
      <c r="WND1035" s="55"/>
      <c r="WNE1035" s="55"/>
      <c r="WNF1035" s="55"/>
      <c r="WNG1035" s="55"/>
      <c r="WNH1035" s="55"/>
      <c r="WNI1035" s="55"/>
      <c r="WNJ1035" s="55"/>
      <c r="WNK1035" s="55"/>
      <c r="WNL1035" s="55"/>
      <c r="WNM1035" s="55"/>
      <c r="WNN1035" s="55"/>
      <c r="WNO1035" s="55"/>
      <c r="WNP1035" s="55"/>
      <c r="WNQ1035" s="55"/>
      <c r="WNR1035" s="55"/>
      <c r="WNS1035" s="55"/>
      <c r="WNT1035" s="55"/>
      <c r="WNU1035" s="55"/>
      <c r="WNV1035" s="55"/>
      <c r="WNW1035" s="55"/>
      <c r="WNX1035" s="55"/>
      <c r="WNY1035" s="55"/>
      <c r="WNZ1035" s="55"/>
      <c r="WOA1035" s="55"/>
      <c r="WOB1035" s="55"/>
      <c r="WOC1035" s="55"/>
      <c r="WOD1035" s="55"/>
      <c r="WOE1035" s="55"/>
      <c r="WOF1035" s="55"/>
      <c r="WOG1035" s="55"/>
      <c r="WOH1035" s="55"/>
      <c r="WOI1035" s="55"/>
      <c r="WOJ1035" s="55"/>
      <c r="WOK1035" s="55"/>
      <c r="WOL1035" s="55"/>
      <c r="WOM1035" s="55"/>
      <c r="WON1035" s="55"/>
      <c r="WOO1035" s="55"/>
      <c r="WOP1035" s="55"/>
      <c r="WOQ1035" s="55"/>
      <c r="WOR1035" s="55"/>
      <c r="WOS1035" s="55"/>
      <c r="WOT1035" s="55"/>
      <c r="WOU1035" s="55"/>
      <c r="WOV1035" s="55"/>
      <c r="WOW1035" s="55"/>
      <c r="WOX1035" s="55"/>
      <c r="WOY1035" s="55"/>
      <c r="WOZ1035" s="55"/>
      <c r="WPA1035" s="55"/>
      <c r="WPB1035" s="55"/>
      <c r="WPC1035" s="55"/>
      <c r="WPD1035" s="55"/>
      <c r="WPE1035" s="55"/>
      <c r="WPF1035" s="55"/>
      <c r="WPG1035" s="55"/>
      <c r="WPH1035" s="55"/>
      <c r="WPI1035" s="55"/>
      <c r="WPJ1035" s="55"/>
      <c r="WPK1035" s="55"/>
      <c r="WPL1035" s="55"/>
      <c r="WPM1035" s="55"/>
      <c r="WPN1035" s="55"/>
      <c r="WPO1035" s="55"/>
      <c r="WPP1035" s="55"/>
      <c r="WPQ1035" s="55"/>
      <c r="WPR1035" s="55"/>
      <c r="WPS1035" s="55"/>
      <c r="WPT1035" s="55"/>
      <c r="WPU1035" s="55"/>
      <c r="WPV1035" s="55"/>
      <c r="WPW1035" s="55"/>
      <c r="WPX1035" s="55"/>
      <c r="WPY1035" s="55"/>
      <c r="WPZ1035" s="55"/>
      <c r="WQA1035" s="55"/>
      <c r="WQB1035" s="55"/>
      <c r="WQC1035" s="55"/>
      <c r="WQD1035" s="55"/>
      <c r="WQE1035" s="55"/>
      <c r="WQF1035" s="55"/>
      <c r="WQG1035" s="55"/>
      <c r="WQH1035" s="55"/>
      <c r="WQI1035" s="55"/>
      <c r="WQJ1035" s="55"/>
      <c r="WQK1035" s="55"/>
      <c r="WQL1035" s="55"/>
      <c r="WQM1035" s="55"/>
      <c r="WQN1035" s="55"/>
      <c r="WQO1035" s="55"/>
      <c r="WQP1035" s="55"/>
      <c r="WQQ1035" s="55"/>
      <c r="WQR1035" s="55"/>
      <c r="WQS1035" s="55"/>
      <c r="WQT1035" s="55"/>
      <c r="WQU1035" s="55"/>
      <c r="WQV1035" s="55"/>
      <c r="WQW1035" s="55"/>
      <c r="WQX1035" s="55"/>
      <c r="WQY1035" s="55"/>
      <c r="WQZ1035" s="55"/>
      <c r="WRA1035" s="55"/>
      <c r="WRB1035" s="55"/>
      <c r="WRC1035" s="55"/>
      <c r="WRD1035" s="55"/>
      <c r="WRE1035" s="55"/>
      <c r="WRF1035" s="55"/>
      <c r="WRG1035" s="55"/>
      <c r="WRH1035" s="55"/>
      <c r="WRI1035" s="55"/>
      <c r="WRJ1035" s="55"/>
      <c r="WRK1035" s="55"/>
      <c r="WRL1035" s="55"/>
      <c r="WRM1035" s="55"/>
      <c r="WRN1035" s="55"/>
      <c r="WRO1035" s="55"/>
      <c r="WRP1035" s="55"/>
      <c r="WRQ1035" s="55"/>
      <c r="WRR1035" s="55"/>
      <c r="WRS1035" s="55"/>
      <c r="WRT1035" s="55"/>
      <c r="WRU1035" s="55"/>
      <c r="WRV1035" s="55"/>
      <c r="WRW1035" s="55"/>
      <c r="WRX1035" s="55"/>
      <c r="WRY1035" s="55"/>
      <c r="WRZ1035" s="55"/>
      <c r="WSA1035" s="55"/>
      <c r="WSB1035" s="55"/>
      <c r="WSC1035" s="55"/>
      <c r="WSD1035" s="55"/>
      <c r="WSE1035" s="55"/>
      <c r="WSF1035" s="55"/>
      <c r="WSG1035" s="55"/>
      <c r="WSH1035" s="55"/>
      <c r="WSI1035" s="55"/>
      <c r="WSJ1035" s="55"/>
      <c r="WSK1035" s="55"/>
      <c r="WSL1035" s="55"/>
      <c r="WSM1035" s="55"/>
      <c r="WSN1035" s="55"/>
      <c r="WSO1035" s="55"/>
      <c r="WSP1035" s="55"/>
      <c r="WSQ1035" s="55"/>
      <c r="WSR1035" s="55"/>
      <c r="WSS1035" s="55"/>
      <c r="WST1035" s="55"/>
      <c r="WSU1035" s="55"/>
      <c r="WSV1035" s="55"/>
      <c r="WSW1035" s="55"/>
      <c r="WSX1035" s="55"/>
      <c r="WSY1035" s="55"/>
      <c r="WSZ1035" s="55"/>
      <c r="WTA1035" s="55"/>
      <c r="WTB1035" s="55"/>
      <c r="WTC1035" s="55"/>
      <c r="WTD1035" s="55"/>
      <c r="WTE1035" s="55"/>
      <c r="WTF1035" s="55"/>
      <c r="WTG1035" s="55"/>
      <c r="WTH1035" s="55"/>
      <c r="WTI1035" s="55"/>
      <c r="WTJ1035" s="55"/>
      <c r="WTK1035" s="55"/>
      <c r="WTL1035" s="55"/>
      <c r="WTM1035" s="55"/>
      <c r="WTN1035" s="55"/>
      <c r="WTO1035" s="55"/>
      <c r="WTP1035" s="55"/>
      <c r="WTQ1035" s="55"/>
      <c r="WTR1035" s="55"/>
      <c r="WTS1035" s="55"/>
      <c r="WTT1035" s="55"/>
      <c r="WTU1035" s="55"/>
      <c r="WTV1035" s="55"/>
      <c r="WTW1035" s="55"/>
      <c r="WTX1035" s="55"/>
      <c r="WTY1035" s="55"/>
      <c r="WTZ1035" s="55"/>
      <c r="WUA1035" s="55"/>
      <c r="WUB1035" s="55"/>
      <c r="WUC1035" s="55"/>
      <c r="WUD1035" s="55"/>
      <c r="WUE1035" s="55"/>
      <c r="WUF1035" s="55"/>
      <c r="WUG1035" s="55"/>
      <c r="WUH1035" s="55"/>
      <c r="WUI1035" s="55"/>
      <c r="WUJ1035" s="55"/>
      <c r="WUK1035" s="55"/>
      <c r="WUL1035" s="55"/>
      <c r="WUM1035" s="55"/>
      <c r="WUN1035" s="55"/>
      <c r="WUO1035" s="55"/>
      <c r="WUP1035" s="55"/>
      <c r="WUQ1035" s="55"/>
      <c r="WUR1035" s="55"/>
      <c r="WUS1035" s="55"/>
      <c r="WUT1035" s="55"/>
      <c r="WUU1035" s="55"/>
      <c r="WUV1035" s="55"/>
      <c r="WUW1035" s="55"/>
      <c r="WUX1035" s="55"/>
      <c r="WUY1035" s="55"/>
      <c r="WUZ1035" s="55"/>
      <c r="WVA1035" s="55"/>
      <c r="WVB1035" s="55"/>
      <c r="WVC1035" s="55"/>
      <c r="WVD1035" s="55"/>
      <c r="WVE1035" s="55"/>
      <c r="WVF1035" s="55"/>
      <c r="WVG1035" s="55"/>
      <c r="WVH1035" s="55"/>
      <c r="WVI1035" s="55"/>
      <c r="WVJ1035" s="55"/>
      <c r="WVK1035" s="55"/>
      <c r="WVL1035" s="55"/>
      <c r="WVM1035" s="55"/>
      <c r="WVN1035" s="55"/>
      <c r="WVO1035" s="55"/>
      <c r="WVP1035" s="55"/>
      <c r="WVQ1035" s="55"/>
      <c r="WVR1035" s="55"/>
      <c r="WVS1035" s="55"/>
      <c r="WVT1035" s="55"/>
      <c r="WVU1035" s="55"/>
      <c r="WVV1035" s="55"/>
      <c r="WVW1035" s="55"/>
      <c r="WVX1035" s="55"/>
      <c r="WVY1035" s="55"/>
      <c r="WVZ1035" s="55"/>
      <c r="WWA1035" s="55"/>
      <c r="WWB1035" s="55"/>
      <c r="WWC1035" s="55"/>
      <c r="WWD1035" s="55"/>
      <c r="WWE1035" s="55"/>
      <c r="WWF1035" s="55"/>
      <c r="WWG1035" s="55"/>
      <c r="WWH1035" s="55"/>
      <c r="WWI1035" s="55"/>
      <c r="WWJ1035" s="55"/>
      <c r="WWK1035" s="55"/>
      <c r="WWL1035" s="55"/>
      <c r="WWM1035" s="55"/>
      <c r="WWN1035" s="55"/>
      <c r="WWO1035" s="55"/>
      <c r="WWP1035" s="55"/>
      <c r="WWQ1035" s="55"/>
      <c r="WWR1035" s="55"/>
      <c r="WWS1035" s="55"/>
      <c r="WWT1035" s="55"/>
      <c r="WWU1035" s="55"/>
      <c r="WWV1035" s="55"/>
      <c r="WWW1035" s="55"/>
      <c r="WWX1035" s="55"/>
      <c r="WWY1035" s="55"/>
      <c r="WWZ1035" s="55"/>
      <c r="WXA1035" s="55"/>
      <c r="WXB1035" s="55"/>
      <c r="WXC1035" s="55"/>
      <c r="WXD1035" s="55"/>
      <c r="WXE1035" s="55"/>
      <c r="WXF1035" s="55"/>
      <c r="WXG1035" s="55"/>
      <c r="WXH1035" s="55"/>
      <c r="WXI1035" s="55"/>
      <c r="WXJ1035" s="55"/>
      <c r="WXK1035" s="55"/>
      <c r="WXL1035" s="55"/>
      <c r="WXM1035" s="55"/>
      <c r="WXN1035" s="55"/>
      <c r="WXO1035" s="55"/>
      <c r="WXP1035" s="55"/>
      <c r="WXQ1035" s="55"/>
      <c r="WXR1035" s="55"/>
      <c r="WXS1035" s="55"/>
      <c r="WXT1035" s="55"/>
      <c r="WXU1035" s="55"/>
      <c r="WXV1035" s="55"/>
      <c r="WXW1035" s="55"/>
      <c r="WXX1035" s="55"/>
      <c r="WXY1035" s="55"/>
      <c r="WXZ1035" s="55"/>
      <c r="WYA1035" s="55"/>
      <c r="WYB1035" s="55"/>
      <c r="WYC1035" s="55"/>
      <c r="WYD1035" s="55"/>
      <c r="WYE1035" s="55"/>
      <c r="WYF1035" s="55"/>
      <c r="WYG1035" s="55"/>
      <c r="WYH1035" s="55"/>
      <c r="WYI1035" s="55"/>
      <c r="WYJ1035" s="55"/>
      <c r="WYK1035" s="55"/>
      <c r="WYL1035" s="55"/>
      <c r="WYM1035" s="55"/>
      <c r="WYN1035" s="55"/>
      <c r="WYO1035" s="55"/>
      <c r="WYP1035" s="55"/>
      <c r="WYQ1035" s="55"/>
      <c r="WYR1035" s="55"/>
      <c r="WYS1035" s="55"/>
      <c r="WYT1035" s="55"/>
      <c r="WYU1035" s="55"/>
      <c r="WYV1035" s="55"/>
      <c r="WYW1035" s="55"/>
      <c r="WYX1035" s="55"/>
      <c r="WYY1035" s="55"/>
      <c r="WYZ1035" s="55"/>
      <c r="WZA1035" s="55"/>
      <c r="WZB1035" s="55"/>
      <c r="WZC1035" s="55"/>
      <c r="WZD1035" s="55"/>
      <c r="WZE1035" s="55"/>
      <c r="WZF1035" s="55"/>
      <c r="WZG1035" s="55"/>
      <c r="WZH1035" s="55"/>
      <c r="WZI1035" s="55"/>
      <c r="WZJ1035" s="55"/>
      <c r="WZK1035" s="55"/>
      <c r="WZL1035" s="55"/>
      <c r="WZM1035" s="55"/>
      <c r="WZN1035" s="55"/>
      <c r="WZO1035" s="55"/>
      <c r="WZP1035" s="55"/>
      <c r="WZQ1035" s="55"/>
      <c r="WZR1035" s="55"/>
      <c r="WZS1035" s="55"/>
      <c r="WZT1035" s="55"/>
      <c r="WZU1035" s="55"/>
      <c r="WZV1035" s="55"/>
      <c r="WZW1035" s="55"/>
      <c r="WZX1035" s="55"/>
      <c r="WZY1035" s="55"/>
      <c r="WZZ1035" s="55"/>
      <c r="XAA1035" s="55"/>
      <c r="XAB1035" s="55"/>
      <c r="XAC1035" s="55"/>
      <c r="XAD1035" s="55"/>
      <c r="XAE1035" s="55"/>
      <c r="XAF1035" s="55"/>
      <c r="XAG1035" s="55"/>
      <c r="XAH1035" s="55"/>
      <c r="XAI1035" s="55"/>
      <c r="XAJ1035" s="55"/>
      <c r="XAK1035" s="55"/>
      <c r="XAL1035" s="55"/>
      <c r="XAM1035" s="55"/>
      <c r="XAN1035" s="55"/>
      <c r="XAO1035" s="55"/>
      <c r="XAP1035" s="55"/>
      <c r="XAQ1035" s="55"/>
      <c r="XAR1035" s="55"/>
      <c r="XAS1035" s="55"/>
      <c r="XAT1035" s="55"/>
      <c r="XAU1035" s="55"/>
      <c r="XAV1035" s="55"/>
      <c r="XAW1035" s="55"/>
      <c r="XAX1035" s="55"/>
      <c r="XAY1035" s="55"/>
      <c r="XAZ1035" s="55"/>
      <c r="XBA1035" s="55"/>
      <c r="XBB1035" s="55"/>
      <c r="XBC1035" s="55"/>
      <c r="XBD1035" s="55"/>
      <c r="XBE1035" s="55"/>
      <c r="XBF1035" s="55"/>
      <c r="XBG1035" s="55"/>
      <c r="XBH1035" s="55"/>
      <c r="XBI1035" s="55"/>
      <c r="XBJ1035" s="55"/>
      <c r="XBK1035" s="55"/>
      <c r="XBL1035" s="55"/>
      <c r="XBM1035" s="55"/>
      <c r="XBN1035" s="55"/>
      <c r="XBO1035" s="55"/>
      <c r="XBP1035" s="55"/>
      <c r="XBQ1035" s="55"/>
      <c r="XBR1035" s="55"/>
      <c r="XBS1035" s="55"/>
      <c r="XBT1035" s="55"/>
      <c r="XBU1035" s="55"/>
      <c r="XBV1035" s="55"/>
      <c r="XBW1035" s="55"/>
      <c r="XBX1035" s="55"/>
      <c r="XBY1035" s="55"/>
      <c r="XBZ1035" s="55"/>
      <c r="XCA1035" s="55"/>
      <c r="XCB1035" s="55"/>
      <c r="XCC1035" s="55"/>
      <c r="XCD1035" s="55"/>
      <c r="XCE1035" s="55"/>
      <c r="XCF1035" s="55"/>
      <c r="XCG1035" s="55"/>
      <c r="XCH1035" s="55"/>
      <c r="XCI1035" s="55"/>
      <c r="XCJ1035" s="55"/>
      <c r="XCK1035" s="55"/>
      <c r="XCL1035" s="55"/>
      <c r="XCM1035" s="55"/>
      <c r="XCN1035" s="55"/>
      <c r="XCO1035" s="55"/>
      <c r="XCP1035" s="55"/>
      <c r="XCQ1035" s="55"/>
      <c r="XCR1035" s="55"/>
      <c r="XCS1035" s="55"/>
      <c r="XCT1035" s="55"/>
      <c r="XCU1035" s="55"/>
      <c r="XCV1035" s="55"/>
      <c r="XCW1035" s="55"/>
      <c r="XCX1035" s="55"/>
      <c r="XCY1035" s="55"/>
      <c r="XCZ1035" s="55"/>
      <c r="XDA1035" s="55"/>
      <c r="XDB1035" s="55"/>
      <c r="XDC1035" s="55"/>
      <c r="XDD1035" s="55"/>
      <c r="XDE1035" s="55"/>
      <c r="XDF1035" s="55"/>
      <c r="XDG1035" s="55"/>
      <c r="XDH1035" s="55"/>
      <c r="XDI1035" s="55"/>
      <c r="XDJ1035" s="55"/>
      <c r="XDK1035" s="55"/>
      <c r="XDL1035" s="55"/>
      <c r="XDM1035" s="55"/>
      <c r="XDN1035" s="55"/>
      <c r="XDO1035" s="55"/>
      <c r="XDP1035" s="55"/>
      <c r="XDQ1035" s="55"/>
      <c r="XDR1035" s="55"/>
      <c r="XDS1035" s="55"/>
      <c r="XDT1035" s="55"/>
      <c r="XDU1035" s="55"/>
      <c r="XDV1035" s="55"/>
      <c r="XDW1035" s="55"/>
      <c r="XDX1035" s="55"/>
      <c r="XDY1035" s="55"/>
      <c r="XDZ1035" s="55"/>
      <c r="XEA1035" s="55"/>
      <c r="XEB1035" s="55"/>
      <c r="XEC1035" s="55"/>
      <c r="XED1035" s="55"/>
      <c r="XEE1035" s="55"/>
      <c r="XEF1035" s="55"/>
      <c r="XEG1035" s="55"/>
      <c r="XEH1035" s="55"/>
      <c r="XEI1035" s="55"/>
      <c r="XEJ1035" s="55"/>
      <c r="XEK1035" s="55"/>
      <c r="XEL1035" s="55"/>
      <c r="XEM1035" s="55"/>
      <c r="XEN1035" s="55"/>
      <c r="XEO1035" s="55"/>
      <c r="XEP1035" s="55"/>
      <c r="XEQ1035" s="55"/>
      <c r="XER1035" s="55"/>
      <c r="XES1035" s="55"/>
    </row>
    <row r="1036" spans="1:16373" s="38" customFormat="1">
      <c r="A1036" s="3" t="s">
        <v>84</v>
      </c>
      <c r="B1036" s="3" t="s">
        <v>261</v>
      </c>
      <c r="C1036" s="5" t="s">
        <v>14</v>
      </c>
      <c r="D1036" s="3" t="s">
        <v>2434</v>
      </c>
      <c r="E1036" s="3" t="s">
        <v>2435</v>
      </c>
      <c r="F1036" s="3" t="s">
        <v>2436</v>
      </c>
      <c r="G1036" s="3" t="s">
        <v>2437</v>
      </c>
      <c r="H1036" s="3" t="s">
        <v>2438</v>
      </c>
      <c r="I1036" s="2">
        <v>1350398.75</v>
      </c>
      <c r="J1036" s="2">
        <v>0</v>
      </c>
      <c r="K1036" s="93">
        <v>1350398.75</v>
      </c>
      <c r="L1036" s="2"/>
      <c r="M1036" s="2"/>
      <c r="N1036" s="2"/>
      <c r="O1036" s="2"/>
      <c r="P1036" s="2"/>
      <c r="Q1036" s="2"/>
      <c r="R1036" s="2"/>
    </row>
    <row r="1037" spans="1:16373" s="38" customFormat="1">
      <c r="A1037" s="3" t="s">
        <v>84</v>
      </c>
      <c r="B1037" s="3" t="s">
        <v>261</v>
      </c>
      <c r="C1037" s="5" t="s">
        <v>24</v>
      </c>
      <c r="D1037" s="3" t="s">
        <v>2439</v>
      </c>
      <c r="E1037" s="3" t="s">
        <v>2440</v>
      </c>
      <c r="F1037" s="3" t="s">
        <v>2441</v>
      </c>
      <c r="G1037" s="3" t="s">
        <v>2442</v>
      </c>
      <c r="H1037" s="3" t="s">
        <v>2443</v>
      </c>
      <c r="I1037" s="2">
        <v>194809.4</v>
      </c>
      <c r="J1037" s="2">
        <v>0</v>
      </c>
      <c r="K1037" s="93">
        <v>194809.4</v>
      </c>
      <c r="L1037" s="2"/>
      <c r="M1037" s="2"/>
      <c r="N1037" s="2"/>
      <c r="O1037" s="2"/>
      <c r="P1037" s="2"/>
      <c r="Q1037" s="2"/>
      <c r="R1037" s="2"/>
    </row>
    <row r="1038" spans="1:16373" s="38" customFormat="1">
      <c r="A1038" s="3" t="s">
        <v>84</v>
      </c>
      <c r="B1038" s="3" t="s">
        <v>261</v>
      </c>
      <c r="C1038" s="5" t="s">
        <v>24</v>
      </c>
      <c r="D1038" s="3" t="s">
        <v>2444</v>
      </c>
      <c r="E1038" s="3" t="s">
        <v>2445</v>
      </c>
      <c r="F1038" s="3" t="s">
        <v>2441</v>
      </c>
      <c r="G1038" s="3" t="s">
        <v>2446</v>
      </c>
      <c r="H1038" s="3" t="s">
        <v>2443</v>
      </c>
      <c r="I1038" s="2">
        <v>266429.23</v>
      </c>
      <c r="J1038" s="2">
        <v>0</v>
      </c>
      <c r="K1038" s="93">
        <v>266429.23</v>
      </c>
      <c r="L1038" s="2"/>
      <c r="M1038" s="2"/>
      <c r="N1038" s="2"/>
      <c r="O1038" s="2"/>
      <c r="P1038" s="2"/>
      <c r="Q1038" s="2"/>
      <c r="R1038" s="2"/>
    </row>
    <row r="1039" spans="1:16373" s="38" customFormat="1">
      <c r="A1039" s="3" t="s">
        <v>84</v>
      </c>
      <c r="B1039" s="3" t="s">
        <v>261</v>
      </c>
      <c r="C1039" s="5" t="s">
        <v>2447</v>
      </c>
      <c r="D1039" s="3" t="s">
        <v>2448</v>
      </c>
      <c r="E1039" s="3" t="s">
        <v>2449</v>
      </c>
      <c r="F1039" s="3" t="s">
        <v>2117</v>
      </c>
      <c r="G1039" s="3" t="s">
        <v>2450</v>
      </c>
      <c r="H1039" s="3" t="s">
        <v>2451</v>
      </c>
      <c r="I1039" s="2">
        <v>15000</v>
      </c>
      <c r="J1039" s="2">
        <v>0</v>
      </c>
      <c r="K1039" s="93">
        <v>15000</v>
      </c>
      <c r="L1039" s="2"/>
      <c r="M1039" s="2"/>
      <c r="N1039" s="2"/>
      <c r="O1039" s="2"/>
      <c r="P1039" s="2"/>
      <c r="Q1039" s="2"/>
      <c r="R1039" s="2"/>
    </row>
    <row r="1040" spans="1:16373" s="38" customFormat="1">
      <c r="A1040" s="3" t="s">
        <v>84</v>
      </c>
      <c r="B1040" s="3" t="s">
        <v>261</v>
      </c>
      <c r="C1040" s="5" t="s">
        <v>2452</v>
      </c>
      <c r="D1040" s="3" t="s">
        <v>2453</v>
      </c>
      <c r="E1040" s="3" t="s">
        <v>2454</v>
      </c>
      <c r="F1040" s="3" t="s">
        <v>2006</v>
      </c>
      <c r="G1040" s="3" t="s">
        <v>2455</v>
      </c>
      <c r="H1040" s="3" t="s">
        <v>2456</v>
      </c>
      <c r="I1040" s="2">
        <v>10000</v>
      </c>
      <c r="J1040" s="2">
        <v>1250</v>
      </c>
      <c r="K1040" s="93">
        <v>8750</v>
      </c>
      <c r="L1040" s="2"/>
      <c r="M1040" s="2"/>
      <c r="N1040" s="2"/>
      <c r="O1040" s="2"/>
      <c r="P1040" s="2"/>
      <c r="Q1040" s="2"/>
      <c r="R1040" s="2"/>
    </row>
    <row r="1041" spans="1:16373" s="38" customFormat="1">
      <c r="A1041" s="3" t="s">
        <v>84</v>
      </c>
      <c r="B1041" s="3" t="s">
        <v>261</v>
      </c>
      <c r="C1041" s="5" t="s">
        <v>12</v>
      </c>
      <c r="D1041" s="3" t="s">
        <v>2457</v>
      </c>
      <c r="E1041" s="3" t="s">
        <v>2440</v>
      </c>
      <c r="F1041" s="3" t="s">
        <v>24</v>
      </c>
      <c r="G1041" s="3" t="s">
        <v>1750</v>
      </c>
      <c r="H1041" s="3" t="s">
        <v>2443</v>
      </c>
      <c r="I1041" s="2">
        <v>66985.539999999994</v>
      </c>
      <c r="J1041" s="2">
        <v>0</v>
      </c>
      <c r="K1041" s="93">
        <v>66985.539999999994</v>
      </c>
      <c r="L1041" s="2"/>
      <c r="M1041" s="2"/>
      <c r="N1041" s="2"/>
      <c r="O1041" s="2"/>
      <c r="P1041" s="2"/>
      <c r="Q1041" s="2"/>
      <c r="R1041" s="2"/>
    </row>
    <row r="1042" spans="1:16373" s="38" customFormat="1">
      <c r="A1042" s="3" t="s">
        <v>84</v>
      </c>
      <c r="B1042" s="3" t="s">
        <v>261</v>
      </c>
      <c r="C1042" s="5" t="s">
        <v>12</v>
      </c>
      <c r="D1042" s="3" t="s">
        <v>2458</v>
      </c>
      <c r="E1042" s="3" t="s">
        <v>2445</v>
      </c>
      <c r="F1042" s="3" t="s">
        <v>243</v>
      </c>
      <c r="G1042" s="3" t="s">
        <v>2459</v>
      </c>
      <c r="H1042" s="3" t="s">
        <v>2443</v>
      </c>
      <c r="I1042" s="2">
        <v>131808.51</v>
      </c>
      <c r="J1042" s="2">
        <v>0</v>
      </c>
      <c r="K1042" s="93">
        <v>131808.51</v>
      </c>
      <c r="L1042" s="2"/>
      <c r="M1042" s="2"/>
      <c r="N1042" s="2"/>
      <c r="O1042" s="2"/>
      <c r="P1042" s="2"/>
      <c r="Q1042" s="2"/>
      <c r="R1042" s="2"/>
    </row>
    <row r="1043" spans="1:16373" s="38" customFormat="1">
      <c r="A1043" s="3" t="s">
        <v>84</v>
      </c>
      <c r="B1043" s="3" t="s">
        <v>261</v>
      </c>
      <c r="C1043" s="5" t="s">
        <v>12</v>
      </c>
      <c r="D1043" s="3" t="s">
        <v>2460</v>
      </c>
      <c r="E1043" s="3" t="s">
        <v>2461</v>
      </c>
      <c r="F1043" s="3" t="s">
        <v>2447</v>
      </c>
      <c r="G1043" s="3" t="s">
        <v>90</v>
      </c>
      <c r="H1043" s="3" t="s">
        <v>2462</v>
      </c>
      <c r="I1043" s="2">
        <v>5000</v>
      </c>
      <c r="J1043" s="2">
        <v>0</v>
      </c>
      <c r="K1043" s="93">
        <v>5000</v>
      </c>
      <c r="L1043" s="2"/>
      <c r="M1043" s="2"/>
      <c r="N1043" s="2"/>
      <c r="O1043" s="2"/>
      <c r="P1043" s="2"/>
      <c r="Q1043" s="2"/>
      <c r="R1043" s="2"/>
    </row>
    <row r="1044" spans="1:16373" s="38" customFormat="1">
      <c r="A1044" s="3" t="s">
        <v>84</v>
      </c>
      <c r="B1044" s="3" t="s">
        <v>261</v>
      </c>
      <c r="C1044" s="5" t="s">
        <v>2463</v>
      </c>
      <c r="D1044" s="3" t="s">
        <v>2464</v>
      </c>
      <c r="E1044" s="3" t="s">
        <v>2465</v>
      </c>
      <c r="F1044" s="3" t="s">
        <v>188</v>
      </c>
      <c r="G1044" s="3" t="s">
        <v>118</v>
      </c>
      <c r="H1044" s="3" t="s">
        <v>2466</v>
      </c>
      <c r="I1044" s="2">
        <v>24082.45</v>
      </c>
      <c r="J1044" s="2">
        <v>0</v>
      </c>
      <c r="K1044" s="93">
        <v>24082.45</v>
      </c>
      <c r="L1044" s="2"/>
      <c r="M1044" s="2"/>
      <c r="N1044" s="2"/>
      <c r="O1044" s="2"/>
      <c r="P1044" s="2"/>
      <c r="Q1044" s="2"/>
      <c r="R1044" s="2"/>
    </row>
    <row r="1045" spans="1:16373" s="38" customFormat="1">
      <c r="A1045" s="3" t="s">
        <v>84</v>
      </c>
      <c r="B1045" s="3" t="s">
        <v>261</v>
      </c>
      <c r="C1045" s="5" t="s">
        <v>13</v>
      </c>
      <c r="D1045" s="3" t="s">
        <v>2467</v>
      </c>
      <c r="E1045" s="3" t="s">
        <v>2468</v>
      </c>
      <c r="F1045" s="3" t="s">
        <v>2469</v>
      </c>
      <c r="G1045" s="3" t="s">
        <v>2124</v>
      </c>
      <c r="H1045" s="3" t="s">
        <v>2470</v>
      </c>
      <c r="I1045" s="2">
        <v>312500</v>
      </c>
      <c r="J1045" s="2">
        <v>0</v>
      </c>
      <c r="K1045" s="93">
        <v>312500</v>
      </c>
      <c r="L1045" s="2"/>
      <c r="M1045" s="2"/>
      <c r="N1045" s="2"/>
      <c r="O1045" s="2"/>
      <c r="P1045" s="2"/>
      <c r="Q1045" s="2"/>
      <c r="R1045" s="2"/>
    </row>
    <row r="1046" spans="1:16373" s="38" customFormat="1">
      <c r="A1046" s="3" t="s">
        <v>84</v>
      </c>
      <c r="B1046" s="3" t="s">
        <v>261</v>
      </c>
      <c r="C1046" s="5" t="s">
        <v>13</v>
      </c>
      <c r="D1046" s="3" t="s">
        <v>2471</v>
      </c>
      <c r="E1046" s="3" t="s">
        <v>2435</v>
      </c>
      <c r="F1046" s="3" t="s">
        <v>2437</v>
      </c>
      <c r="G1046" s="3" t="s">
        <v>2472</v>
      </c>
      <c r="H1046" s="3" t="s">
        <v>2438</v>
      </c>
      <c r="I1046" s="2">
        <v>3441000</v>
      </c>
      <c r="J1046" s="2">
        <v>0</v>
      </c>
      <c r="K1046" s="93">
        <v>3441000</v>
      </c>
      <c r="L1046" s="2"/>
      <c r="M1046" s="2"/>
      <c r="N1046" s="2"/>
      <c r="O1046" s="2"/>
      <c r="P1046" s="2"/>
      <c r="Q1046" s="2"/>
      <c r="R1046" s="2"/>
    </row>
    <row r="1047" spans="1:16373" s="38" customFormat="1">
      <c r="A1047" s="3" t="s">
        <v>84</v>
      </c>
      <c r="B1047" s="3" t="s">
        <v>261</v>
      </c>
      <c r="C1047" s="5" t="s">
        <v>13</v>
      </c>
      <c r="D1047" s="3" t="s">
        <v>2473</v>
      </c>
      <c r="E1047" s="3" t="s">
        <v>2474</v>
      </c>
      <c r="F1047" s="3" t="s">
        <v>2475</v>
      </c>
      <c r="G1047" s="3" t="s">
        <v>1198</v>
      </c>
      <c r="H1047" s="3" t="s">
        <v>2438</v>
      </c>
      <c r="I1047" s="2">
        <v>700000</v>
      </c>
      <c r="J1047" s="2">
        <v>0</v>
      </c>
      <c r="K1047" s="93">
        <v>700000</v>
      </c>
      <c r="L1047" s="2"/>
      <c r="M1047" s="2"/>
      <c r="N1047" s="2"/>
      <c r="O1047" s="2"/>
      <c r="P1047" s="2"/>
      <c r="Q1047" s="2"/>
      <c r="R1047" s="2"/>
    </row>
    <row r="1048" spans="1:16373" s="38" customFormat="1">
      <c r="A1048" s="3" t="s">
        <v>84</v>
      </c>
      <c r="B1048" s="3" t="s">
        <v>261</v>
      </c>
      <c r="C1048" s="5" t="s">
        <v>13</v>
      </c>
      <c r="D1048" s="3" t="s">
        <v>2476</v>
      </c>
      <c r="E1048" s="3" t="s">
        <v>2477</v>
      </c>
      <c r="F1048" s="3" t="s">
        <v>2475</v>
      </c>
      <c r="G1048" s="3" t="s">
        <v>1198</v>
      </c>
      <c r="H1048" s="3" t="s">
        <v>2438</v>
      </c>
      <c r="I1048" s="2">
        <v>700000</v>
      </c>
      <c r="J1048" s="2">
        <v>0</v>
      </c>
      <c r="K1048" s="93">
        <v>700000</v>
      </c>
      <c r="L1048" s="2"/>
      <c r="M1048" s="2"/>
      <c r="N1048" s="2"/>
      <c r="O1048" s="2"/>
      <c r="P1048" s="2"/>
      <c r="Q1048" s="2"/>
      <c r="R1048" s="2"/>
    </row>
    <row r="1049" spans="1:16373" s="38" customFormat="1">
      <c r="A1049" s="3" t="s">
        <v>84</v>
      </c>
      <c r="B1049" s="3" t="s">
        <v>261</v>
      </c>
      <c r="C1049" s="5" t="s">
        <v>28</v>
      </c>
      <c r="D1049" s="3" t="s">
        <v>2478</v>
      </c>
      <c r="E1049" s="3" t="s">
        <v>2479</v>
      </c>
      <c r="F1049" s="3" t="s">
        <v>204</v>
      </c>
      <c r="G1049" s="3" t="s">
        <v>218</v>
      </c>
      <c r="H1049" s="3" t="s">
        <v>2480</v>
      </c>
      <c r="I1049" s="2">
        <v>17688.349999999999</v>
      </c>
      <c r="J1049" s="2">
        <v>0</v>
      </c>
      <c r="K1049" s="93">
        <v>17688.349999999999</v>
      </c>
      <c r="L1049" s="2"/>
      <c r="M1049" s="2"/>
      <c r="N1049" s="2"/>
      <c r="O1049" s="2"/>
      <c r="P1049" s="2"/>
      <c r="Q1049" s="2"/>
      <c r="R1049" s="2"/>
    </row>
    <row r="1050" spans="1:16373" s="38" customFormat="1">
      <c r="A1050" s="3" t="s">
        <v>84</v>
      </c>
      <c r="B1050" s="3" t="s">
        <v>261</v>
      </c>
      <c r="C1050" s="5" t="s">
        <v>23</v>
      </c>
      <c r="D1050" s="3" t="s">
        <v>2481</v>
      </c>
      <c r="E1050" s="3" t="s">
        <v>2482</v>
      </c>
      <c r="F1050" s="3" t="s">
        <v>23</v>
      </c>
      <c r="G1050" s="3" t="s">
        <v>163</v>
      </c>
      <c r="H1050" s="3" t="s">
        <v>2483</v>
      </c>
      <c r="I1050" s="2">
        <v>143750</v>
      </c>
      <c r="J1050" s="2">
        <v>0</v>
      </c>
      <c r="K1050" s="93">
        <v>143750</v>
      </c>
      <c r="L1050" s="2"/>
      <c r="M1050" s="2"/>
      <c r="N1050" s="2"/>
      <c r="O1050" s="2"/>
      <c r="P1050" s="2"/>
      <c r="Q1050" s="2"/>
      <c r="R1050" s="2"/>
    </row>
    <row r="1051" spans="1:16373" s="38" customFormat="1">
      <c r="A1051" s="3" t="s">
        <v>84</v>
      </c>
      <c r="B1051" s="3" t="s">
        <v>261</v>
      </c>
      <c r="C1051" s="5" t="s">
        <v>71</v>
      </c>
      <c r="D1051" s="3" t="s">
        <v>2484</v>
      </c>
      <c r="E1051" s="3" t="s">
        <v>2485</v>
      </c>
      <c r="F1051" s="3" t="s">
        <v>1345</v>
      </c>
      <c r="G1051" s="3" t="s">
        <v>2386</v>
      </c>
      <c r="H1051" s="3" t="s">
        <v>1598</v>
      </c>
      <c r="I1051" s="2">
        <v>270000</v>
      </c>
      <c r="J1051" s="2">
        <v>0</v>
      </c>
      <c r="K1051" s="93">
        <v>270000</v>
      </c>
      <c r="L1051" s="2"/>
      <c r="M1051" s="2"/>
      <c r="N1051" s="2"/>
      <c r="O1051" s="2"/>
      <c r="P1051" s="2"/>
      <c r="Q1051" s="2"/>
      <c r="R1051" s="2"/>
    </row>
    <row r="1052" spans="1:16373" s="38" customFormat="1">
      <c r="A1052" s="3" t="s">
        <v>84</v>
      </c>
      <c r="B1052" s="3" t="s">
        <v>261</v>
      </c>
      <c r="C1052" s="28" t="s">
        <v>41</v>
      </c>
      <c r="D1052" s="25" t="s">
        <v>2486</v>
      </c>
      <c r="E1052" s="25" t="s">
        <v>2487</v>
      </c>
      <c r="F1052" s="25" t="s">
        <v>41</v>
      </c>
      <c r="G1052" s="25" t="s">
        <v>171</v>
      </c>
      <c r="H1052" s="25" t="s">
        <v>2488</v>
      </c>
      <c r="I1052" s="26">
        <v>5000</v>
      </c>
      <c r="J1052" s="26">
        <v>0</v>
      </c>
      <c r="K1052" s="106">
        <v>5000</v>
      </c>
      <c r="L1052" s="9"/>
      <c r="M1052" s="9"/>
      <c r="N1052" s="9"/>
      <c r="O1052" s="9"/>
      <c r="P1052" s="2"/>
      <c r="Q1052" s="9"/>
      <c r="R1052" s="9"/>
      <c r="S1052" s="55"/>
      <c r="T1052" s="55"/>
      <c r="U1052" s="55"/>
      <c r="V1052" s="55"/>
      <c r="W1052" s="55"/>
      <c r="X1052" s="55"/>
      <c r="Y1052" s="55"/>
      <c r="Z1052" s="55"/>
      <c r="AA1052" s="55"/>
      <c r="AB1052" s="55"/>
      <c r="AC1052" s="55"/>
      <c r="AD1052" s="55"/>
      <c r="AE1052" s="55"/>
      <c r="AF1052" s="55"/>
      <c r="AG1052" s="55"/>
      <c r="AH1052" s="55"/>
      <c r="AI1052" s="55"/>
      <c r="AJ1052" s="55"/>
      <c r="AK1052" s="55"/>
      <c r="AL1052" s="55"/>
      <c r="AM1052" s="55"/>
      <c r="AN1052" s="55"/>
      <c r="AO1052" s="55"/>
      <c r="AP1052" s="55"/>
      <c r="AQ1052" s="55"/>
      <c r="AR1052" s="55"/>
      <c r="AS1052" s="55"/>
      <c r="AT1052" s="55"/>
      <c r="AU1052" s="55"/>
      <c r="AV1052" s="55"/>
      <c r="AW1052" s="55"/>
      <c r="AX1052" s="55"/>
      <c r="AY1052" s="55"/>
      <c r="AZ1052" s="55"/>
      <c r="BA1052" s="55"/>
      <c r="BB1052" s="55"/>
      <c r="BC1052" s="55"/>
      <c r="BD1052" s="55"/>
      <c r="BE1052" s="55"/>
      <c r="BF1052" s="55"/>
      <c r="BG1052" s="55"/>
      <c r="BH1052" s="55"/>
      <c r="BI1052" s="55"/>
      <c r="BJ1052" s="55"/>
      <c r="BK1052" s="55"/>
      <c r="BL1052" s="55"/>
      <c r="BM1052" s="55"/>
      <c r="BN1052" s="55"/>
      <c r="BO1052" s="55"/>
      <c r="BP1052" s="55"/>
      <c r="BQ1052" s="55"/>
      <c r="BR1052" s="55"/>
      <c r="BS1052" s="55"/>
      <c r="BT1052" s="55"/>
      <c r="BU1052" s="55"/>
      <c r="BV1052" s="55"/>
      <c r="BW1052" s="55"/>
      <c r="BX1052" s="55"/>
      <c r="BY1052" s="55"/>
      <c r="BZ1052" s="55"/>
      <c r="CA1052" s="55"/>
      <c r="CB1052" s="55"/>
      <c r="CC1052" s="55"/>
      <c r="CD1052" s="55"/>
      <c r="CE1052" s="55"/>
      <c r="CF1052" s="55"/>
      <c r="CG1052" s="55"/>
      <c r="CH1052" s="55"/>
      <c r="CI1052" s="55"/>
      <c r="CJ1052" s="55"/>
      <c r="CK1052" s="55"/>
      <c r="CL1052" s="55"/>
      <c r="CM1052" s="55"/>
      <c r="CN1052" s="55"/>
      <c r="CO1052" s="55"/>
      <c r="CP1052" s="55"/>
      <c r="CQ1052" s="55"/>
      <c r="CR1052" s="55"/>
      <c r="CS1052" s="55"/>
      <c r="CT1052" s="55"/>
      <c r="CU1052" s="55"/>
      <c r="CV1052" s="55"/>
      <c r="CW1052" s="55"/>
      <c r="CX1052" s="55"/>
      <c r="CY1052" s="55"/>
      <c r="CZ1052" s="55"/>
      <c r="DA1052" s="55"/>
      <c r="DB1052" s="55"/>
      <c r="DC1052" s="55"/>
      <c r="DD1052" s="55"/>
      <c r="DE1052" s="55"/>
      <c r="DF1052" s="55"/>
      <c r="DG1052" s="55"/>
      <c r="DH1052" s="55"/>
      <c r="DI1052" s="55"/>
      <c r="DJ1052" s="55"/>
      <c r="DK1052" s="55"/>
      <c r="DL1052" s="55"/>
      <c r="DM1052" s="55"/>
      <c r="DN1052" s="55"/>
      <c r="DO1052" s="55"/>
      <c r="DP1052" s="55"/>
      <c r="DQ1052" s="55"/>
      <c r="DR1052" s="55"/>
      <c r="DS1052" s="55"/>
      <c r="DT1052" s="55"/>
      <c r="DU1052" s="55"/>
      <c r="DV1052" s="55"/>
      <c r="DW1052" s="55"/>
      <c r="DX1052" s="55"/>
      <c r="DY1052" s="55"/>
      <c r="DZ1052" s="55"/>
      <c r="EA1052" s="55"/>
      <c r="EB1052" s="55"/>
      <c r="EC1052" s="55"/>
      <c r="ED1052" s="55"/>
      <c r="EE1052" s="55"/>
      <c r="EF1052" s="55"/>
      <c r="EG1052" s="55"/>
      <c r="EH1052" s="55"/>
      <c r="EI1052" s="55"/>
      <c r="EJ1052" s="55"/>
      <c r="EK1052" s="55"/>
      <c r="EL1052" s="55"/>
      <c r="EM1052" s="55"/>
      <c r="EN1052" s="55"/>
      <c r="EO1052" s="55"/>
      <c r="EP1052" s="55"/>
      <c r="EQ1052" s="55"/>
      <c r="ER1052" s="55"/>
      <c r="ES1052" s="55"/>
      <c r="ET1052" s="55"/>
      <c r="EU1052" s="55"/>
      <c r="EV1052" s="55"/>
      <c r="EW1052" s="55"/>
      <c r="EX1052" s="55"/>
      <c r="EY1052" s="55"/>
      <c r="EZ1052" s="55"/>
      <c r="FA1052" s="55"/>
      <c r="FB1052" s="55"/>
      <c r="FC1052" s="55"/>
      <c r="FD1052" s="55"/>
      <c r="FE1052" s="55"/>
      <c r="FF1052" s="55"/>
      <c r="FG1052" s="55"/>
      <c r="FH1052" s="55"/>
      <c r="FI1052" s="55"/>
      <c r="FJ1052" s="55"/>
      <c r="FK1052" s="55"/>
      <c r="FL1052" s="55"/>
      <c r="FM1052" s="55"/>
      <c r="FN1052" s="55"/>
      <c r="FO1052" s="55"/>
      <c r="FP1052" s="55"/>
      <c r="FQ1052" s="55"/>
      <c r="FR1052" s="55"/>
      <c r="FS1052" s="55"/>
      <c r="FT1052" s="55"/>
      <c r="FU1052" s="55"/>
      <c r="FV1052" s="55"/>
      <c r="FW1052" s="55"/>
      <c r="FX1052" s="55"/>
      <c r="FY1052" s="55"/>
      <c r="FZ1052" s="55"/>
      <c r="GA1052" s="55"/>
      <c r="GB1052" s="55"/>
      <c r="GC1052" s="55"/>
      <c r="GD1052" s="55"/>
      <c r="GE1052" s="55"/>
      <c r="GF1052" s="55"/>
      <c r="GG1052" s="55"/>
      <c r="GH1052" s="55"/>
      <c r="GI1052" s="55"/>
      <c r="GJ1052" s="55"/>
      <c r="GK1052" s="55"/>
      <c r="GL1052" s="55"/>
      <c r="GM1052" s="55"/>
      <c r="GN1052" s="55"/>
      <c r="GO1052" s="55"/>
      <c r="GP1052" s="55"/>
      <c r="GQ1052" s="55"/>
      <c r="GR1052" s="55"/>
      <c r="GS1052" s="55"/>
      <c r="GT1052" s="55"/>
      <c r="GU1052" s="55"/>
      <c r="GV1052" s="55"/>
      <c r="GW1052" s="55"/>
      <c r="GX1052" s="55"/>
      <c r="GY1052" s="55"/>
      <c r="GZ1052" s="55"/>
      <c r="HA1052" s="55"/>
      <c r="HB1052" s="55"/>
      <c r="HC1052" s="55"/>
      <c r="HD1052" s="55"/>
      <c r="HE1052" s="55"/>
      <c r="HF1052" s="55"/>
      <c r="HG1052" s="55"/>
      <c r="HH1052" s="55"/>
      <c r="HI1052" s="55"/>
      <c r="HJ1052" s="55"/>
      <c r="HK1052" s="55"/>
      <c r="HL1052" s="55"/>
      <c r="HM1052" s="55"/>
      <c r="HN1052" s="55"/>
      <c r="HO1052" s="55"/>
      <c r="HP1052" s="55"/>
      <c r="HQ1052" s="55"/>
      <c r="HR1052" s="55"/>
      <c r="HS1052" s="55"/>
      <c r="HT1052" s="55"/>
      <c r="HU1052" s="55"/>
      <c r="HV1052" s="55"/>
      <c r="HW1052" s="55"/>
      <c r="HX1052" s="55"/>
      <c r="HY1052" s="55"/>
      <c r="HZ1052" s="55"/>
      <c r="IA1052" s="55"/>
      <c r="IB1052" s="55"/>
      <c r="IC1052" s="55"/>
      <c r="ID1052" s="55"/>
      <c r="IE1052" s="55"/>
      <c r="IF1052" s="55"/>
      <c r="IG1052" s="55"/>
      <c r="IH1052" s="55"/>
      <c r="II1052" s="55"/>
      <c r="IJ1052" s="55"/>
      <c r="IK1052" s="55"/>
      <c r="IL1052" s="55"/>
      <c r="IM1052" s="55"/>
      <c r="IN1052" s="55"/>
      <c r="IO1052" s="55"/>
      <c r="IP1052" s="55"/>
      <c r="IQ1052" s="55"/>
      <c r="IR1052" s="55"/>
      <c r="IS1052" s="55"/>
      <c r="IT1052" s="55"/>
      <c r="IU1052" s="55"/>
      <c r="IV1052" s="55"/>
      <c r="IW1052" s="55"/>
      <c r="IX1052" s="55"/>
      <c r="IY1052" s="55"/>
      <c r="IZ1052" s="55"/>
      <c r="JA1052" s="55"/>
      <c r="JB1052" s="55"/>
      <c r="JC1052" s="55"/>
      <c r="JD1052" s="55"/>
      <c r="JE1052" s="55"/>
      <c r="JF1052" s="55"/>
      <c r="JG1052" s="55"/>
      <c r="JH1052" s="55"/>
      <c r="JI1052" s="55"/>
      <c r="JJ1052" s="55"/>
      <c r="JK1052" s="55"/>
      <c r="JL1052" s="55"/>
      <c r="JM1052" s="55"/>
      <c r="JN1052" s="55"/>
      <c r="JO1052" s="55"/>
      <c r="JP1052" s="55"/>
      <c r="JQ1052" s="55"/>
      <c r="JR1052" s="55"/>
      <c r="JS1052" s="55"/>
      <c r="JT1052" s="55"/>
      <c r="JU1052" s="55"/>
      <c r="JV1052" s="55"/>
      <c r="JW1052" s="55"/>
      <c r="JX1052" s="55"/>
      <c r="JY1052" s="55"/>
      <c r="JZ1052" s="55"/>
      <c r="KA1052" s="55"/>
      <c r="KB1052" s="55"/>
      <c r="KC1052" s="55"/>
      <c r="KD1052" s="55"/>
      <c r="KE1052" s="55"/>
      <c r="KF1052" s="55"/>
      <c r="KG1052" s="55"/>
      <c r="KH1052" s="55"/>
      <c r="KI1052" s="55"/>
      <c r="KJ1052" s="55"/>
      <c r="KK1052" s="55"/>
      <c r="KL1052" s="55"/>
      <c r="KM1052" s="55"/>
      <c r="KN1052" s="55"/>
      <c r="KO1052" s="55"/>
      <c r="KP1052" s="55"/>
      <c r="KQ1052" s="55"/>
      <c r="KR1052" s="55"/>
      <c r="KS1052" s="55"/>
      <c r="KT1052" s="55"/>
      <c r="KU1052" s="55"/>
      <c r="KV1052" s="55"/>
      <c r="KW1052" s="55"/>
      <c r="KX1052" s="55"/>
      <c r="KY1052" s="55"/>
      <c r="KZ1052" s="55"/>
      <c r="LA1052" s="55"/>
      <c r="LB1052" s="55"/>
      <c r="LC1052" s="55"/>
      <c r="LD1052" s="55"/>
      <c r="LE1052" s="55"/>
      <c r="LF1052" s="55"/>
      <c r="LG1052" s="55"/>
      <c r="LH1052" s="55"/>
      <c r="LI1052" s="55"/>
      <c r="LJ1052" s="55"/>
      <c r="LK1052" s="55"/>
      <c r="LL1052" s="55"/>
      <c r="LM1052" s="55"/>
      <c r="LN1052" s="55"/>
      <c r="LO1052" s="55"/>
      <c r="LP1052" s="55"/>
      <c r="LQ1052" s="55"/>
      <c r="LR1052" s="55"/>
      <c r="LS1052" s="55"/>
      <c r="LT1052" s="55"/>
      <c r="LU1052" s="55"/>
      <c r="LV1052" s="55"/>
      <c r="LW1052" s="55"/>
      <c r="LX1052" s="55"/>
      <c r="LY1052" s="55"/>
      <c r="LZ1052" s="55"/>
      <c r="MA1052" s="55"/>
      <c r="MB1052" s="55"/>
      <c r="MC1052" s="55"/>
      <c r="MD1052" s="55"/>
      <c r="ME1052" s="55"/>
      <c r="MF1052" s="55"/>
      <c r="MG1052" s="55"/>
      <c r="MH1052" s="55"/>
      <c r="MI1052" s="55"/>
      <c r="MJ1052" s="55"/>
      <c r="MK1052" s="55"/>
      <c r="ML1052" s="55"/>
      <c r="MM1052" s="55"/>
      <c r="MN1052" s="55"/>
      <c r="MO1052" s="55"/>
      <c r="MP1052" s="55"/>
      <c r="MQ1052" s="55"/>
      <c r="MR1052" s="55"/>
      <c r="MS1052" s="55"/>
      <c r="MT1052" s="55"/>
      <c r="MU1052" s="55"/>
      <c r="MV1052" s="55"/>
      <c r="MW1052" s="55"/>
      <c r="MX1052" s="55"/>
      <c r="MY1052" s="55"/>
      <c r="MZ1052" s="55"/>
      <c r="NA1052" s="55"/>
      <c r="NB1052" s="55"/>
      <c r="NC1052" s="55"/>
      <c r="ND1052" s="55"/>
      <c r="NE1052" s="55"/>
      <c r="NF1052" s="55"/>
      <c r="NG1052" s="55"/>
      <c r="NH1052" s="55"/>
      <c r="NI1052" s="55"/>
      <c r="NJ1052" s="55"/>
      <c r="NK1052" s="55"/>
      <c r="NL1052" s="55"/>
      <c r="NM1052" s="55"/>
      <c r="NN1052" s="55"/>
      <c r="NO1052" s="55"/>
      <c r="NP1052" s="55"/>
      <c r="NQ1052" s="55"/>
      <c r="NR1052" s="55"/>
      <c r="NS1052" s="55"/>
      <c r="NT1052" s="55"/>
      <c r="NU1052" s="55"/>
      <c r="NV1052" s="55"/>
      <c r="NW1052" s="55"/>
      <c r="NX1052" s="55"/>
      <c r="NY1052" s="55"/>
      <c r="NZ1052" s="55"/>
      <c r="OA1052" s="55"/>
      <c r="OB1052" s="55"/>
      <c r="OC1052" s="55"/>
      <c r="OD1052" s="55"/>
      <c r="OE1052" s="55"/>
      <c r="OF1052" s="55"/>
      <c r="OG1052" s="55"/>
      <c r="OH1052" s="55"/>
      <c r="OI1052" s="55"/>
      <c r="OJ1052" s="55"/>
      <c r="OK1052" s="55"/>
      <c r="OL1052" s="55"/>
      <c r="OM1052" s="55"/>
      <c r="ON1052" s="55"/>
      <c r="OO1052" s="55"/>
      <c r="OP1052" s="55"/>
      <c r="OQ1052" s="55"/>
      <c r="OR1052" s="55"/>
      <c r="OS1052" s="55"/>
      <c r="OT1052" s="55"/>
      <c r="OU1052" s="55"/>
      <c r="OV1052" s="55"/>
      <c r="OW1052" s="55"/>
      <c r="OX1052" s="55"/>
      <c r="OY1052" s="55"/>
      <c r="OZ1052" s="55"/>
      <c r="PA1052" s="55"/>
      <c r="PB1052" s="55"/>
      <c r="PC1052" s="55"/>
      <c r="PD1052" s="55"/>
      <c r="PE1052" s="55"/>
      <c r="PF1052" s="55"/>
      <c r="PG1052" s="55"/>
      <c r="PH1052" s="55"/>
      <c r="PI1052" s="55"/>
      <c r="PJ1052" s="55"/>
      <c r="PK1052" s="55"/>
      <c r="PL1052" s="55"/>
      <c r="PM1052" s="55"/>
      <c r="PN1052" s="55"/>
      <c r="PO1052" s="55"/>
      <c r="PP1052" s="55"/>
      <c r="PQ1052" s="55"/>
      <c r="PR1052" s="55"/>
      <c r="PS1052" s="55"/>
      <c r="PT1052" s="55"/>
      <c r="PU1052" s="55"/>
      <c r="PV1052" s="55"/>
      <c r="PW1052" s="55"/>
      <c r="PX1052" s="55"/>
      <c r="PY1052" s="55"/>
      <c r="PZ1052" s="55"/>
      <c r="QA1052" s="55"/>
      <c r="QB1052" s="55"/>
      <c r="QC1052" s="55"/>
      <c r="QD1052" s="55"/>
      <c r="QE1052" s="55"/>
      <c r="QF1052" s="55"/>
      <c r="QG1052" s="55"/>
      <c r="QH1052" s="55"/>
      <c r="QI1052" s="55"/>
      <c r="QJ1052" s="55"/>
      <c r="QK1052" s="55"/>
      <c r="QL1052" s="55"/>
      <c r="QM1052" s="55"/>
      <c r="QN1052" s="55"/>
      <c r="QO1052" s="55"/>
      <c r="QP1052" s="55"/>
      <c r="QQ1052" s="55"/>
      <c r="QR1052" s="55"/>
      <c r="QS1052" s="55"/>
      <c r="QT1052" s="55"/>
      <c r="QU1052" s="55"/>
      <c r="QV1052" s="55"/>
      <c r="QW1052" s="55"/>
      <c r="QX1052" s="55"/>
      <c r="QY1052" s="55"/>
      <c r="QZ1052" s="55"/>
      <c r="RA1052" s="55"/>
      <c r="RB1052" s="55"/>
      <c r="RC1052" s="55"/>
      <c r="RD1052" s="55"/>
      <c r="RE1052" s="55"/>
      <c r="RF1052" s="55"/>
      <c r="RG1052" s="55"/>
      <c r="RH1052" s="55"/>
      <c r="RI1052" s="55"/>
      <c r="RJ1052" s="55"/>
      <c r="RK1052" s="55"/>
      <c r="RL1052" s="55"/>
      <c r="RM1052" s="55"/>
      <c r="RN1052" s="55"/>
      <c r="RO1052" s="55"/>
      <c r="RP1052" s="55"/>
      <c r="RQ1052" s="55"/>
      <c r="RR1052" s="55"/>
      <c r="RS1052" s="55"/>
      <c r="RT1052" s="55"/>
      <c r="RU1052" s="55"/>
      <c r="RV1052" s="55"/>
      <c r="RW1052" s="55"/>
      <c r="RX1052" s="55"/>
      <c r="RY1052" s="55"/>
      <c r="RZ1052" s="55"/>
      <c r="SA1052" s="55"/>
      <c r="SB1052" s="55"/>
      <c r="SC1052" s="55"/>
      <c r="SD1052" s="55"/>
      <c r="SE1052" s="55"/>
      <c r="SF1052" s="55"/>
      <c r="SG1052" s="55"/>
      <c r="SH1052" s="55"/>
      <c r="SI1052" s="55"/>
      <c r="SJ1052" s="55"/>
      <c r="SK1052" s="55"/>
      <c r="SL1052" s="55"/>
      <c r="SM1052" s="55"/>
      <c r="SN1052" s="55"/>
      <c r="SO1052" s="55"/>
      <c r="SP1052" s="55"/>
      <c r="SQ1052" s="55"/>
      <c r="SR1052" s="55"/>
      <c r="SS1052" s="55"/>
      <c r="ST1052" s="55"/>
      <c r="SU1052" s="55"/>
      <c r="SV1052" s="55"/>
      <c r="SW1052" s="55"/>
      <c r="SX1052" s="55"/>
      <c r="SY1052" s="55"/>
      <c r="SZ1052" s="55"/>
      <c r="TA1052" s="55"/>
      <c r="TB1052" s="55"/>
      <c r="TC1052" s="55"/>
      <c r="TD1052" s="55"/>
      <c r="TE1052" s="55"/>
      <c r="TF1052" s="55"/>
      <c r="TG1052" s="55"/>
      <c r="TH1052" s="55"/>
      <c r="TI1052" s="55"/>
      <c r="TJ1052" s="55"/>
      <c r="TK1052" s="55"/>
      <c r="TL1052" s="55"/>
      <c r="TM1052" s="55"/>
      <c r="TN1052" s="55"/>
      <c r="TO1052" s="55"/>
      <c r="TP1052" s="55"/>
      <c r="TQ1052" s="55"/>
      <c r="TR1052" s="55"/>
      <c r="TS1052" s="55"/>
      <c r="TT1052" s="55"/>
      <c r="TU1052" s="55"/>
      <c r="TV1052" s="55"/>
      <c r="TW1052" s="55"/>
      <c r="TX1052" s="55"/>
      <c r="TY1052" s="55"/>
      <c r="TZ1052" s="55"/>
      <c r="UA1052" s="55"/>
      <c r="UB1052" s="55"/>
      <c r="UC1052" s="55"/>
      <c r="UD1052" s="55"/>
      <c r="UE1052" s="55"/>
      <c r="UF1052" s="55"/>
      <c r="UG1052" s="55"/>
      <c r="UH1052" s="55"/>
      <c r="UI1052" s="55"/>
      <c r="UJ1052" s="55"/>
      <c r="UK1052" s="55"/>
      <c r="UL1052" s="55"/>
      <c r="UM1052" s="55"/>
      <c r="UN1052" s="55"/>
      <c r="UO1052" s="55"/>
      <c r="UP1052" s="55"/>
      <c r="UQ1052" s="55"/>
      <c r="UR1052" s="55"/>
      <c r="US1052" s="55"/>
      <c r="UT1052" s="55"/>
      <c r="UU1052" s="55"/>
      <c r="UV1052" s="55"/>
      <c r="UW1052" s="55"/>
      <c r="UX1052" s="55"/>
      <c r="UY1052" s="55"/>
      <c r="UZ1052" s="55"/>
      <c r="VA1052" s="55"/>
      <c r="VB1052" s="55"/>
      <c r="VC1052" s="55"/>
      <c r="VD1052" s="55"/>
      <c r="VE1052" s="55"/>
      <c r="VF1052" s="55"/>
      <c r="VG1052" s="55"/>
      <c r="VH1052" s="55"/>
      <c r="VI1052" s="55"/>
      <c r="VJ1052" s="55"/>
      <c r="VK1052" s="55"/>
      <c r="VL1052" s="55"/>
      <c r="VM1052" s="55"/>
      <c r="VN1052" s="55"/>
      <c r="VO1052" s="55"/>
      <c r="VP1052" s="55"/>
      <c r="VQ1052" s="55"/>
      <c r="VR1052" s="55"/>
      <c r="VS1052" s="55"/>
      <c r="VT1052" s="55"/>
      <c r="VU1052" s="55"/>
      <c r="VV1052" s="55"/>
      <c r="VW1052" s="55"/>
      <c r="VX1052" s="55"/>
      <c r="VY1052" s="55"/>
      <c r="VZ1052" s="55"/>
      <c r="WA1052" s="55"/>
      <c r="WB1052" s="55"/>
      <c r="WC1052" s="55"/>
      <c r="WD1052" s="55"/>
      <c r="WE1052" s="55"/>
      <c r="WF1052" s="55"/>
      <c r="WG1052" s="55"/>
      <c r="WH1052" s="55"/>
      <c r="WI1052" s="55"/>
      <c r="WJ1052" s="55"/>
      <c r="WK1052" s="55"/>
      <c r="WL1052" s="55"/>
      <c r="WM1052" s="55"/>
      <c r="WN1052" s="55"/>
      <c r="WO1052" s="55"/>
      <c r="WP1052" s="55"/>
      <c r="WQ1052" s="55"/>
      <c r="WR1052" s="55"/>
      <c r="WS1052" s="55"/>
      <c r="WT1052" s="55"/>
      <c r="WU1052" s="55"/>
      <c r="WV1052" s="55"/>
      <c r="WW1052" s="55"/>
      <c r="WX1052" s="55"/>
      <c r="WY1052" s="55"/>
      <c r="WZ1052" s="55"/>
      <c r="XA1052" s="55"/>
      <c r="XB1052" s="55"/>
      <c r="XC1052" s="55"/>
      <c r="XD1052" s="55"/>
      <c r="XE1052" s="55"/>
      <c r="XF1052" s="55"/>
      <c r="XG1052" s="55"/>
      <c r="XH1052" s="55"/>
      <c r="XI1052" s="55"/>
      <c r="XJ1052" s="55"/>
      <c r="XK1052" s="55"/>
      <c r="XL1052" s="55"/>
      <c r="XM1052" s="55"/>
      <c r="XN1052" s="55"/>
      <c r="XO1052" s="55"/>
      <c r="XP1052" s="55"/>
      <c r="XQ1052" s="55"/>
      <c r="XR1052" s="55"/>
      <c r="XS1052" s="55"/>
      <c r="XT1052" s="55"/>
      <c r="XU1052" s="55"/>
      <c r="XV1052" s="55"/>
      <c r="XW1052" s="55"/>
      <c r="XX1052" s="55"/>
      <c r="XY1052" s="55"/>
      <c r="XZ1052" s="55"/>
      <c r="YA1052" s="55"/>
      <c r="YB1052" s="55"/>
      <c r="YC1052" s="55"/>
      <c r="YD1052" s="55"/>
      <c r="YE1052" s="55"/>
      <c r="YF1052" s="55"/>
      <c r="YG1052" s="55"/>
      <c r="YH1052" s="55"/>
      <c r="YI1052" s="55"/>
      <c r="YJ1052" s="55"/>
      <c r="YK1052" s="55"/>
      <c r="YL1052" s="55"/>
      <c r="YM1052" s="55"/>
      <c r="YN1052" s="55"/>
      <c r="YO1052" s="55"/>
      <c r="YP1052" s="55"/>
      <c r="YQ1052" s="55"/>
      <c r="YR1052" s="55"/>
      <c r="YS1052" s="55"/>
      <c r="YT1052" s="55"/>
      <c r="YU1052" s="55"/>
      <c r="YV1052" s="55"/>
      <c r="YW1052" s="55"/>
      <c r="YX1052" s="55"/>
      <c r="YY1052" s="55"/>
      <c r="YZ1052" s="55"/>
      <c r="ZA1052" s="55"/>
      <c r="ZB1052" s="55"/>
      <c r="ZC1052" s="55"/>
      <c r="ZD1052" s="55"/>
      <c r="ZE1052" s="55"/>
      <c r="ZF1052" s="55"/>
      <c r="ZG1052" s="55"/>
      <c r="ZH1052" s="55"/>
      <c r="ZI1052" s="55"/>
      <c r="ZJ1052" s="55"/>
      <c r="ZK1052" s="55"/>
      <c r="ZL1052" s="55"/>
      <c r="ZM1052" s="55"/>
      <c r="ZN1052" s="55"/>
      <c r="ZO1052" s="55"/>
      <c r="ZP1052" s="55"/>
      <c r="ZQ1052" s="55"/>
      <c r="ZR1052" s="55"/>
      <c r="ZS1052" s="55"/>
      <c r="ZT1052" s="55"/>
      <c r="ZU1052" s="55"/>
      <c r="ZV1052" s="55"/>
      <c r="ZW1052" s="55"/>
      <c r="ZX1052" s="55"/>
      <c r="ZY1052" s="55"/>
      <c r="ZZ1052" s="55"/>
      <c r="AAA1052" s="55"/>
      <c r="AAB1052" s="55"/>
      <c r="AAC1052" s="55"/>
      <c r="AAD1052" s="55"/>
      <c r="AAE1052" s="55"/>
      <c r="AAF1052" s="55"/>
      <c r="AAG1052" s="55"/>
      <c r="AAH1052" s="55"/>
      <c r="AAI1052" s="55"/>
      <c r="AAJ1052" s="55"/>
      <c r="AAK1052" s="55"/>
      <c r="AAL1052" s="55"/>
      <c r="AAM1052" s="55"/>
      <c r="AAN1052" s="55"/>
      <c r="AAO1052" s="55"/>
      <c r="AAP1052" s="55"/>
      <c r="AAQ1052" s="55"/>
      <c r="AAR1052" s="55"/>
      <c r="AAS1052" s="55"/>
      <c r="AAT1052" s="55"/>
      <c r="AAU1052" s="55"/>
      <c r="AAV1052" s="55"/>
      <c r="AAW1052" s="55"/>
      <c r="AAX1052" s="55"/>
      <c r="AAY1052" s="55"/>
      <c r="AAZ1052" s="55"/>
      <c r="ABA1052" s="55"/>
      <c r="ABB1052" s="55"/>
      <c r="ABC1052" s="55"/>
      <c r="ABD1052" s="55"/>
      <c r="ABE1052" s="55"/>
      <c r="ABF1052" s="55"/>
      <c r="ABG1052" s="55"/>
      <c r="ABH1052" s="55"/>
      <c r="ABI1052" s="55"/>
      <c r="ABJ1052" s="55"/>
      <c r="ABK1052" s="55"/>
      <c r="ABL1052" s="55"/>
      <c r="ABM1052" s="55"/>
      <c r="ABN1052" s="55"/>
      <c r="ABO1052" s="55"/>
      <c r="ABP1052" s="55"/>
      <c r="ABQ1052" s="55"/>
      <c r="ABR1052" s="55"/>
      <c r="ABS1052" s="55"/>
      <c r="ABT1052" s="55"/>
      <c r="ABU1052" s="55"/>
      <c r="ABV1052" s="55"/>
      <c r="ABW1052" s="55"/>
      <c r="ABX1052" s="55"/>
      <c r="ABY1052" s="55"/>
      <c r="ABZ1052" s="55"/>
      <c r="ACA1052" s="55"/>
      <c r="ACB1052" s="55"/>
      <c r="ACC1052" s="55"/>
      <c r="ACD1052" s="55"/>
      <c r="ACE1052" s="55"/>
      <c r="ACF1052" s="55"/>
      <c r="ACG1052" s="55"/>
      <c r="ACH1052" s="55"/>
      <c r="ACI1052" s="55"/>
      <c r="ACJ1052" s="55"/>
      <c r="ACK1052" s="55"/>
      <c r="ACL1052" s="55"/>
      <c r="ACM1052" s="55"/>
      <c r="ACN1052" s="55"/>
      <c r="ACO1052" s="55"/>
      <c r="ACP1052" s="55"/>
      <c r="ACQ1052" s="55"/>
      <c r="ACR1052" s="55"/>
      <c r="ACS1052" s="55"/>
      <c r="ACT1052" s="55"/>
      <c r="ACU1052" s="55"/>
      <c r="ACV1052" s="55"/>
      <c r="ACW1052" s="55"/>
      <c r="ACX1052" s="55"/>
      <c r="ACY1052" s="55"/>
      <c r="ACZ1052" s="55"/>
      <c r="ADA1052" s="55"/>
      <c r="ADB1052" s="55"/>
      <c r="ADC1052" s="55"/>
      <c r="ADD1052" s="55"/>
      <c r="ADE1052" s="55"/>
      <c r="ADF1052" s="55"/>
      <c r="ADG1052" s="55"/>
      <c r="ADH1052" s="55"/>
      <c r="ADI1052" s="55"/>
      <c r="ADJ1052" s="55"/>
      <c r="ADK1052" s="55"/>
      <c r="ADL1052" s="55"/>
      <c r="ADM1052" s="55"/>
      <c r="ADN1052" s="55"/>
      <c r="ADO1052" s="55"/>
      <c r="ADP1052" s="55"/>
      <c r="ADQ1052" s="55"/>
      <c r="ADR1052" s="55"/>
      <c r="ADS1052" s="55"/>
      <c r="ADT1052" s="55"/>
      <c r="ADU1052" s="55"/>
      <c r="ADV1052" s="55"/>
      <c r="ADW1052" s="55"/>
      <c r="ADX1052" s="55"/>
      <c r="ADY1052" s="55"/>
      <c r="ADZ1052" s="55"/>
      <c r="AEA1052" s="55"/>
      <c r="AEB1052" s="55"/>
      <c r="AEC1052" s="55"/>
      <c r="AED1052" s="55"/>
      <c r="AEE1052" s="55"/>
      <c r="AEF1052" s="55"/>
      <c r="AEG1052" s="55"/>
      <c r="AEH1052" s="55"/>
      <c r="AEI1052" s="55"/>
      <c r="AEJ1052" s="55"/>
      <c r="AEK1052" s="55"/>
      <c r="AEL1052" s="55"/>
      <c r="AEM1052" s="55"/>
      <c r="AEN1052" s="55"/>
      <c r="AEO1052" s="55"/>
      <c r="AEP1052" s="55"/>
      <c r="AEQ1052" s="55"/>
      <c r="AER1052" s="55"/>
      <c r="AES1052" s="55"/>
      <c r="AET1052" s="55"/>
      <c r="AEU1052" s="55"/>
      <c r="AEV1052" s="55"/>
      <c r="AEW1052" s="55"/>
      <c r="AEX1052" s="55"/>
      <c r="AEY1052" s="55"/>
      <c r="AEZ1052" s="55"/>
      <c r="AFA1052" s="55"/>
      <c r="AFB1052" s="55"/>
      <c r="AFC1052" s="55"/>
      <c r="AFD1052" s="55"/>
      <c r="AFE1052" s="55"/>
      <c r="AFF1052" s="55"/>
      <c r="AFG1052" s="55"/>
      <c r="AFH1052" s="55"/>
      <c r="AFI1052" s="55"/>
      <c r="AFJ1052" s="55"/>
      <c r="AFK1052" s="55"/>
      <c r="AFL1052" s="55"/>
      <c r="AFM1052" s="55"/>
      <c r="AFN1052" s="55"/>
      <c r="AFO1052" s="55"/>
      <c r="AFP1052" s="55"/>
      <c r="AFQ1052" s="55"/>
      <c r="AFR1052" s="55"/>
      <c r="AFS1052" s="55"/>
      <c r="AFT1052" s="55"/>
      <c r="AFU1052" s="55"/>
      <c r="AFV1052" s="55"/>
      <c r="AFW1052" s="55"/>
      <c r="AFX1052" s="55"/>
      <c r="AFY1052" s="55"/>
      <c r="AFZ1052" s="55"/>
      <c r="AGA1052" s="55"/>
      <c r="AGB1052" s="55"/>
      <c r="AGC1052" s="55"/>
      <c r="AGD1052" s="55"/>
      <c r="AGE1052" s="55"/>
      <c r="AGF1052" s="55"/>
      <c r="AGG1052" s="55"/>
      <c r="AGH1052" s="55"/>
      <c r="AGI1052" s="55"/>
      <c r="AGJ1052" s="55"/>
      <c r="AGK1052" s="55"/>
      <c r="AGL1052" s="55"/>
      <c r="AGM1052" s="55"/>
      <c r="AGN1052" s="55"/>
      <c r="AGO1052" s="55"/>
      <c r="AGP1052" s="55"/>
      <c r="AGQ1052" s="55"/>
      <c r="AGR1052" s="55"/>
      <c r="AGS1052" s="55"/>
      <c r="AGT1052" s="55"/>
      <c r="AGU1052" s="55"/>
      <c r="AGV1052" s="55"/>
      <c r="AGW1052" s="55"/>
      <c r="AGX1052" s="55"/>
      <c r="AGY1052" s="55"/>
      <c r="AGZ1052" s="55"/>
      <c r="AHA1052" s="55"/>
      <c r="AHB1052" s="55"/>
      <c r="AHC1052" s="55"/>
      <c r="AHD1052" s="55"/>
      <c r="AHE1052" s="55"/>
      <c r="AHF1052" s="55"/>
      <c r="AHG1052" s="55"/>
      <c r="AHH1052" s="55"/>
      <c r="AHI1052" s="55"/>
      <c r="AHJ1052" s="55"/>
      <c r="AHK1052" s="55"/>
      <c r="AHL1052" s="55"/>
      <c r="AHM1052" s="55"/>
      <c r="AHN1052" s="55"/>
      <c r="AHO1052" s="55"/>
      <c r="AHP1052" s="55"/>
      <c r="AHQ1052" s="55"/>
      <c r="AHR1052" s="55"/>
      <c r="AHS1052" s="55"/>
      <c r="AHT1052" s="55"/>
      <c r="AHU1052" s="55"/>
      <c r="AHV1052" s="55"/>
      <c r="AHW1052" s="55"/>
      <c r="AHX1052" s="55"/>
      <c r="AHY1052" s="55"/>
      <c r="AHZ1052" s="55"/>
      <c r="AIA1052" s="55"/>
      <c r="AIB1052" s="55"/>
      <c r="AIC1052" s="55"/>
      <c r="AID1052" s="55"/>
      <c r="AIE1052" s="55"/>
      <c r="AIF1052" s="55"/>
      <c r="AIG1052" s="55"/>
      <c r="AIH1052" s="55"/>
      <c r="AII1052" s="55"/>
      <c r="AIJ1052" s="55"/>
      <c r="AIK1052" s="55"/>
      <c r="AIL1052" s="55"/>
      <c r="AIM1052" s="55"/>
      <c r="AIN1052" s="55"/>
      <c r="AIO1052" s="55"/>
      <c r="AIP1052" s="55"/>
      <c r="AIQ1052" s="55"/>
      <c r="AIR1052" s="55"/>
      <c r="AIS1052" s="55"/>
      <c r="AIT1052" s="55"/>
      <c r="AIU1052" s="55"/>
      <c r="AIV1052" s="55"/>
      <c r="AIW1052" s="55"/>
      <c r="AIX1052" s="55"/>
      <c r="AIY1052" s="55"/>
      <c r="AIZ1052" s="55"/>
      <c r="AJA1052" s="55"/>
      <c r="AJB1052" s="55"/>
      <c r="AJC1052" s="55"/>
      <c r="AJD1052" s="55"/>
      <c r="AJE1052" s="55"/>
      <c r="AJF1052" s="55"/>
      <c r="AJG1052" s="55"/>
      <c r="AJH1052" s="55"/>
      <c r="AJI1052" s="55"/>
      <c r="AJJ1052" s="55"/>
      <c r="AJK1052" s="55"/>
      <c r="AJL1052" s="55"/>
      <c r="AJM1052" s="55"/>
      <c r="AJN1052" s="55"/>
      <c r="AJO1052" s="55"/>
      <c r="AJP1052" s="55"/>
      <c r="AJQ1052" s="55"/>
      <c r="AJR1052" s="55"/>
      <c r="AJS1052" s="55"/>
      <c r="AJT1052" s="55"/>
      <c r="AJU1052" s="55"/>
      <c r="AJV1052" s="55"/>
      <c r="AJW1052" s="55"/>
      <c r="AJX1052" s="55"/>
      <c r="AJY1052" s="55"/>
      <c r="AJZ1052" s="55"/>
      <c r="AKA1052" s="55"/>
      <c r="AKB1052" s="55"/>
      <c r="AKC1052" s="55"/>
      <c r="AKD1052" s="55"/>
      <c r="AKE1052" s="55"/>
      <c r="AKF1052" s="55"/>
      <c r="AKG1052" s="55"/>
      <c r="AKH1052" s="55"/>
      <c r="AKI1052" s="55"/>
      <c r="AKJ1052" s="55"/>
      <c r="AKK1052" s="55"/>
      <c r="AKL1052" s="55"/>
      <c r="AKM1052" s="55"/>
      <c r="AKN1052" s="55"/>
      <c r="AKO1052" s="55"/>
      <c r="AKP1052" s="55"/>
      <c r="AKQ1052" s="55"/>
      <c r="AKR1052" s="55"/>
      <c r="AKS1052" s="55"/>
      <c r="AKT1052" s="55"/>
      <c r="AKU1052" s="55"/>
      <c r="AKV1052" s="55"/>
      <c r="AKW1052" s="55"/>
      <c r="AKX1052" s="55"/>
      <c r="AKY1052" s="55"/>
      <c r="AKZ1052" s="55"/>
      <c r="ALA1052" s="55"/>
      <c r="ALB1052" s="55"/>
      <c r="ALC1052" s="55"/>
      <c r="ALD1052" s="55"/>
      <c r="ALE1052" s="55"/>
      <c r="ALF1052" s="55"/>
      <c r="ALG1052" s="55"/>
      <c r="ALH1052" s="55"/>
      <c r="ALI1052" s="55"/>
      <c r="ALJ1052" s="55"/>
      <c r="ALK1052" s="55"/>
      <c r="ALL1052" s="55"/>
      <c r="ALM1052" s="55"/>
      <c r="ALN1052" s="55"/>
      <c r="ALO1052" s="55"/>
      <c r="ALP1052" s="55"/>
      <c r="ALQ1052" s="55"/>
      <c r="ALR1052" s="55"/>
      <c r="ALS1052" s="55"/>
      <c r="ALT1052" s="55"/>
      <c r="ALU1052" s="55"/>
      <c r="ALV1052" s="55"/>
      <c r="ALW1052" s="55"/>
      <c r="ALX1052" s="55"/>
      <c r="ALY1052" s="55"/>
      <c r="ALZ1052" s="55"/>
      <c r="AMA1052" s="55"/>
      <c r="AMB1052" s="55"/>
      <c r="AMC1052" s="55"/>
      <c r="AMD1052" s="55"/>
      <c r="AME1052" s="55"/>
      <c r="AMF1052" s="55"/>
      <c r="AMG1052" s="55"/>
      <c r="AMH1052" s="55"/>
      <c r="AMI1052" s="55"/>
      <c r="AMJ1052" s="55"/>
      <c r="AMK1052" s="55"/>
      <c r="AML1052" s="55"/>
      <c r="AMM1052" s="55"/>
      <c r="AMN1052" s="55"/>
      <c r="AMO1052" s="55"/>
      <c r="AMP1052" s="55"/>
      <c r="AMQ1052" s="55"/>
      <c r="AMR1052" s="55"/>
      <c r="AMS1052" s="55"/>
      <c r="AMT1052" s="55"/>
      <c r="AMU1052" s="55"/>
      <c r="AMV1052" s="55"/>
      <c r="AMW1052" s="55"/>
      <c r="AMX1052" s="55"/>
      <c r="AMY1052" s="55"/>
      <c r="AMZ1052" s="55"/>
      <c r="ANA1052" s="55"/>
      <c r="ANB1052" s="55"/>
      <c r="ANC1052" s="55"/>
      <c r="AND1052" s="55"/>
      <c r="ANE1052" s="55"/>
      <c r="ANF1052" s="55"/>
      <c r="ANG1052" s="55"/>
      <c r="ANH1052" s="55"/>
      <c r="ANI1052" s="55"/>
      <c r="ANJ1052" s="55"/>
      <c r="ANK1052" s="55"/>
      <c r="ANL1052" s="55"/>
      <c r="ANM1052" s="55"/>
      <c r="ANN1052" s="55"/>
      <c r="ANO1052" s="55"/>
      <c r="ANP1052" s="55"/>
      <c r="ANQ1052" s="55"/>
      <c r="ANR1052" s="55"/>
      <c r="ANS1052" s="55"/>
      <c r="ANT1052" s="55"/>
      <c r="ANU1052" s="55"/>
      <c r="ANV1052" s="55"/>
      <c r="ANW1052" s="55"/>
      <c r="ANX1052" s="55"/>
      <c r="ANY1052" s="55"/>
      <c r="ANZ1052" s="55"/>
      <c r="AOA1052" s="55"/>
      <c r="AOB1052" s="55"/>
      <c r="AOC1052" s="55"/>
      <c r="AOD1052" s="55"/>
      <c r="AOE1052" s="55"/>
      <c r="AOF1052" s="55"/>
      <c r="AOG1052" s="55"/>
      <c r="AOH1052" s="55"/>
      <c r="AOI1052" s="55"/>
      <c r="AOJ1052" s="55"/>
      <c r="AOK1052" s="55"/>
      <c r="AOL1052" s="55"/>
      <c r="AOM1052" s="55"/>
      <c r="AON1052" s="55"/>
      <c r="AOO1052" s="55"/>
      <c r="AOP1052" s="55"/>
      <c r="AOQ1052" s="55"/>
      <c r="AOR1052" s="55"/>
      <c r="AOS1052" s="55"/>
      <c r="AOT1052" s="55"/>
      <c r="AOU1052" s="55"/>
      <c r="AOV1052" s="55"/>
      <c r="AOW1052" s="55"/>
      <c r="AOX1052" s="55"/>
      <c r="AOY1052" s="55"/>
      <c r="AOZ1052" s="55"/>
      <c r="APA1052" s="55"/>
      <c r="APB1052" s="55"/>
      <c r="APC1052" s="55"/>
      <c r="APD1052" s="55"/>
      <c r="APE1052" s="55"/>
      <c r="APF1052" s="55"/>
      <c r="APG1052" s="55"/>
      <c r="APH1052" s="55"/>
      <c r="API1052" s="55"/>
      <c r="APJ1052" s="55"/>
      <c r="APK1052" s="55"/>
      <c r="APL1052" s="55"/>
      <c r="APM1052" s="55"/>
      <c r="APN1052" s="55"/>
      <c r="APO1052" s="55"/>
      <c r="APP1052" s="55"/>
      <c r="APQ1052" s="55"/>
      <c r="APR1052" s="55"/>
      <c r="APS1052" s="55"/>
      <c r="APT1052" s="55"/>
      <c r="APU1052" s="55"/>
      <c r="APV1052" s="55"/>
      <c r="APW1052" s="55"/>
      <c r="APX1052" s="55"/>
      <c r="APY1052" s="55"/>
      <c r="APZ1052" s="55"/>
      <c r="AQA1052" s="55"/>
      <c r="AQB1052" s="55"/>
      <c r="AQC1052" s="55"/>
      <c r="AQD1052" s="55"/>
      <c r="AQE1052" s="55"/>
      <c r="AQF1052" s="55"/>
      <c r="AQG1052" s="55"/>
      <c r="AQH1052" s="55"/>
      <c r="AQI1052" s="55"/>
      <c r="AQJ1052" s="55"/>
      <c r="AQK1052" s="55"/>
      <c r="AQL1052" s="55"/>
      <c r="AQM1052" s="55"/>
      <c r="AQN1052" s="55"/>
      <c r="AQO1052" s="55"/>
      <c r="AQP1052" s="55"/>
      <c r="AQQ1052" s="55"/>
      <c r="AQR1052" s="55"/>
      <c r="AQS1052" s="55"/>
      <c r="AQT1052" s="55"/>
      <c r="AQU1052" s="55"/>
      <c r="AQV1052" s="55"/>
      <c r="AQW1052" s="55"/>
      <c r="AQX1052" s="55"/>
      <c r="AQY1052" s="55"/>
      <c r="AQZ1052" s="55"/>
      <c r="ARA1052" s="55"/>
      <c r="ARB1052" s="55"/>
      <c r="ARC1052" s="55"/>
      <c r="ARD1052" s="55"/>
      <c r="ARE1052" s="55"/>
      <c r="ARF1052" s="55"/>
      <c r="ARG1052" s="55"/>
      <c r="ARH1052" s="55"/>
      <c r="ARI1052" s="55"/>
      <c r="ARJ1052" s="55"/>
      <c r="ARK1052" s="55"/>
      <c r="ARL1052" s="55"/>
      <c r="ARM1052" s="55"/>
      <c r="ARN1052" s="55"/>
      <c r="ARO1052" s="55"/>
      <c r="ARP1052" s="55"/>
      <c r="ARQ1052" s="55"/>
      <c r="ARR1052" s="55"/>
      <c r="ARS1052" s="55"/>
      <c r="ART1052" s="55"/>
      <c r="ARU1052" s="55"/>
      <c r="ARV1052" s="55"/>
      <c r="ARW1052" s="55"/>
      <c r="ARX1052" s="55"/>
      <c r="ARY1052" s="55"/>
      <c r="ARZ1052" s="55"/>
      <c r="ASA1052" s="55"/>
      <c r="ASB1052" s="55"/>
      <c r="ASC1052" s="55"/>
      <c r="ASD1052" s="55"/>
      <c r="ASE1052" s="55"/>
      <c r="ASF1052" s="55"/>
      <c r="ASG1052" s="55"/>
      <c r="ASH1052" s="55"/>
      <c r="ASI1052" s="55"/>
      <c r="ASJ1052" s="55"/>
      <c r="ASK1052" s="55"/>
      <c r="ASL1052" s="55"/>
      <c r="ASM1052" s="55"/>
      <c r="ASN1052" s="55"/>
      <c r="ASO1052" s="55"/>
      <c r="ASP1052" s="55"/>
      <c r="ASQ1052" s="55"/>
      <c r="ASR1052" s="55"/>
      <c r="ASS1052" s="55"/>
      <c r="AST1052" s="55"/>
      <c r="ASU1052" s="55"/>
      <c r="ASV1052" s="55"/>
      <c r="ASW1052" s="55"/>
      <c r="ASX1052" s="55"/>
      <c r="ASY1052" s="55"/>
      <c r="ASZ1052" s="55"/>
      <c r="ATA1052" s="55"/>
      <c r="ATB1052" s="55"/>
      <c r="ATC1052" s="55"/>
      <c r="ATD1052" s="55"/>
      <c r="ATE1052" s="55"/>
      <c r="ATF1052" s="55"/>
      <c r="ATG1052" s="55"/>
      <c r="ATH1052" s="55"/>
      <c r="ATI1052" s="55"/>
      <c r="ATJ1052" s="55"/>
      <c r="ATK1052" s="55"/>
      <c r="ATL1052" s="55"/>
      <c r="ATM1052" s="55"/>
      <c r="ATN1052" s="55"/>
      <c r="ATO1052" s="55"/>
      <c r="ATP1052" s="55"/>
      <c r="ATQ1052" s="55"/>
      <c r="ATR1052" s="55"/>
      <c r="ATS1052" s="55"/>
      <c r="ATT1052" s="55"/>
      <c r="ATU1052" s="55"/>
      <c r="ATV1052" s="55"/>
      <c r="ATW1052" s="55"/>
      <c r="ATX1052" s="55"/>
      <c r="ATY1052" s="55"/>
      <c r="ATZ1052" s="55"/>
      <c r="AUA1052" s="55"/>
      <c r="AUB1052" s="55"/>
      <c r="AUC1052" s="55"/>
      <c r="AUD1052" s="55"/>
      <c r="AUE1052" s="55"/>
      <c r="AUF1052" s="55"/>
      <c r="AUG1052" s="55"/>
      <c r="AUH1052" s="55"/>
      <c r="AUI1052" s="55"/>
      <c r="AUJ1052" s="55"/>
      <c r="AUK1052" s="55"/>
      <c r="AUL1052" s="55"/>
      <c r="AUM1052" s="55"/>
      <c r="AUN1052" s="55"/>
      <c r="AUO1052" s="55"/>
      <c r="AUP1052" s="55"/>
      <c r="AUQ1052" s="55"/>
      <c r="AUR1052" s="55"/>
      <c r="AUS1052" s="55"/>
      <c r="AUT1052" s="55"/>
      <c r="AUU1052" s="55"/>
      <c r="AUV1052" s="55"/>
      <c r="AUW1052" s="55"/>
      <c r="AUX1052" s="55"/>
      <c r="AUY1052" s="55"/>
      <c r="AUZ1052" s="55"/>
      <c r="AVA1052" s="55"/>
      <c r="AVB1052" s="55"/>
      <c r="AVC1052" s="55"/>
      <c r="AVD1052" s="55"/>
      <c r="AVE1052" s="55"/>
      <c r="AVF1052" s="55"/>
      <c r="AVG1052" s="55"/>
      <c r="AVH1052" s="55"/>
      <c r="AVI1052" s="55"/>
      <c r="AVJ1052" s="55"/>
      <c r="AVK1052" s="55"/>
      <c r="AVL1052" s="55"/>
      <c r="AVM1052" s="55"/>
      <c r="AVN1052" s="55"/>
      <c r="AVO1052" s="55"/>
      <c r="AVP1052" s="55"/>
      <c r="AVQ1052" s="55"/>
      <c r="AVR1052" s="55"/>
      <c r="AVS1052" s="55"/>
      <c r="AVT1052" s="55"/>
      <c r="AVU1052" s="55"/>
      <c r="AVV1052" s="55"/>
      <c r="AVW1052" s="55"/>
      <c r="AVX1052" s="55"/>
      <c r="AVY1052" s="55"/>
      <c r="AVZ1052" s="55"/>
      <c r="AWA1052" s="55"/>
      <c r="AWB1052" s="55"/>
      <c r="AWC1052" s="55"/>
      <c r="AWD1052" s="55"/>
      <c r="AWE1052" s="55"/>
      <c r="AWF1052" s="55"/>
      <c r="AWG1052" s="55"/>
      <c r="AWH1052" s="55"/>
      <c r="AWI1052" s="55"/>
      <c r="AWJ1052" s="55"/>
      <c r="AWK1052" s="55"/>
      <c r="AWL1052" s="55"/>
      <c r="AWM1052" s="55"/>
      <c r="AWN1052" s="55"/>
      <c r="AWO1052" s="55"/>
      <c r="AWP1052" s="55"/>
      <c r="AWQ1052" s="55"/>
      <c r="AWR1052" s="55"/>
      <c r="AWS1052" s="55"/>
      <c r="AWT1052" s="55"/>
      <c r="AWU1052" s="55"/>
      <c r="AWV1052" s="55"/>
      <c r="AWW1052" s="55"/>
      <c r="AWX1052" s="55"/>
      <c r="AWY1052" s="55"/>
      <c r="AWZ1052" s="55"/>
      <c r="AXA1052" s="55"/>
      <c r="AXB1052" s="55"/>
      <c r="AXC1052" s="55"/>
      <c r="AXD1052" s="55"/>
      <c r="AXE1052" s="55"/>
      <c r="AXF1052" s="55"/>
      <c r="AXG1052" s="55"/>
      <c r="AXH1052" s="55"/>
      <c r="AXI1052" s="55"/>
      <c r="AXJ1052" s="55"/>
      <c r="AXK1052" s="55"/>
      <c r="AXL1052" s="55"/>
      <c r="AXM1052" s="55"/>
      <c r="AXN1052" s="55"/>
      <c r="AXO1052" s="55"/>
      <c r="AXP1052" s="55"/>
      <c r="AXQ1052" s="55"/>
      <c r="AXR1052" s="55"/>
      <c r="AXS1052" s="55"/>
      <c r="AXT1052" s="55"/>
      <c r="AXU1052" s="55"/>
      <c r="AXV1052" s="55"/>
      <c r="AXW1052" s="55"/>
      <c r="AXX1052" s="55"/>
      <c r="AXY1052" s="55"/>
      <c r="AXZ1052" s="55"/>
      <c r="AYA1052" s="55"/>
      <c r="AYB1052" s="55"/>
      <c r="AYC1052" s="55"/>
      <c r="AYD1052" s="55"/>
      <c r="AYE1052" s="55"/>
      <c r="AYF1052" s="55"/>
      <c r="AYG1052" s="55"/>
      <c r="AYH1052" s="55"/>
      <c r="AYI1052" s="55"/>
      <c r="AYJ1052" s="55"/>
      <c r="AYK1052" s="55"/>
      <c r="AYL1052" s="55"/>
      <c r="AYM1052" s="55"/>
      <c r="AYN1052" s="55"/>
      <c r="AYO1052" s="55"/>
      <c r="AYP1052" s="55"/>
      <c r="AYQ1052" s="55"/>
      <c r="AYR1052" s="55"/>
      <c r="AYS1052" s="55"/>
      <c r="AYT1052" s="55"/>
      <c r="AYU1052" s="55"/>
      <c r="AYV1052" s="55"/>
      <c r="AYW1052" s="55"/>
      <c r="AYX1052" s="55"/>
      <c r="AYY1052" s="55"/>
      <c r="AYZ1052" s="55"/>
      <c r="AZA1052" s="55"/>
      <c r="AZB1052" s="55"/>
      <c r="AZC1052" s="55"/>
      <c r="AZD1052" s="55"/>
      <c r="AZE1052" s="55"/>
      <c r="AZF1052" s="55"/>
      <c r="AZG1052" s="55"/>
      <c r="AZH1052" s="55"/>
      <c r="AZI1052" s="55"/>
      <c r="AZJ1052" s="55"/>
      <c r="AZK1052" s="55"/>
      <c r="AZL1052" s="55"/>
      <c r="AZM1052" s="55"/>
      <c r="AZN1052" s="55"/>
      <c r="AZO1052" s="55"/>
      <c r="AZP1052" s="55"/>
      <c r="AZQ1052" s="55"/>
      <c r="AZR1052" s="55"/>
      <c r="AZS1052" s="55"/>
      <c r="AZT1052" s="55"/>
      <c r="AZU1052" s="55"/>
      <c r="AZV1052" s="55"/>
      <c r="AZW1052" s="55"/>
      <c r="AZX1052" s="55"/>
      <c r="AZY1052" s="55"/>
      <c r="AZZ1052" s="55"/>
      <c r="BAA1052" s="55"/>
      <c r="BAB1052" s="55"/>
      <c r="BAC1052" s="55"/>
      <c r="BAD1052" s="55"/>
      <c r="BAE1052" s="55"/>
      <c r="BAF1052" s="55"/>
      <c r="BAG1052" s="55"/>
      <c r="BAH1052" s="55"/>
      <c r="BAI1052" s="55"/>
      <c r="BAJ1052" s="55"/>
      <c r="BAK1052" s="55"/>
      <c r="BAL1052" s="55"/>
      <c r="BAM1052" s="55"/>
      <c r="BAN1052" s="55"/>
      <c r="BAO1052" s="55"/>
      <c r="BAP1052" s="55"/>
      <c r="BAQ1052" s="55"/>
      <c r="BAR1052" s="55"/>
      <c r="BAS1052" s="55"/>
      <c r="BAT1052" s="55"/>
      <c r="BAU1052" s="55"/>
      <c r="BAV1052" s="55"/>
      <c r="BAW1052" s="55"/>
      <c r="BAX1052" s="55"/>
      <c r="BAY1052" s="55"/>
      <c r="BAZ1052" s="55"/>
      <c r="BBA1052" s="55"/>
      <c r="BBB1052" s="55"/>
      <c r="BBC1052" s="55"/>
      <c r="BBD1052" s="55"/>
      <c r="BBE1052" s="55"/>
      <c r="BBF1052" s="55"/>
      <c r="BBG1052" s="55"/>
      <c r="BBH1052" s="55"/>
      <c r="BBI1052" s="55"/>
      <c r="BBJ1052" s="55"/>
      <c r="BBK1052" s="55"/>
      <c r="BBL1052" s="55"/>
      <c r="BBM1052" s="55"/>
      <c r="BBN1052" s="55"/>
      <c r="BBO1052" s="55"/>
      <c r="BBP1052" s="55"/>
      <c r="BBQ1052" s="55"/>
      <c r="BBR1052" s="55"/>
      <c r="BBS1052" s="55"/>
      <c r="BBT1052" s="55"/>
      <c r="BBU1052" s="55"/>
      <c r="BBV1052" s="55"/>
      <c r="BBW1052" s="55"/>
      <c r="BBX1052" s="55"/>
      <c r="BBY1052" s="55"/>
      <c r="BBZ1052" s="55"/>
      <c r="BCA1052" s="55"/>
      <c r="BCB1052" s="55"/>
      <c r="BCC1052" s="55"/>
      <c r="BCD1052" s="55"/>
      <c r="BCE1052" s="55"/>
      <c r="BCF1052" s="55"/>
      <c r="BCG1052" s="55"/>
      <c r="BCH1052" s="55"/>
      <c r="BCI1052" s="55"/>
      <c r="BCJ1052" s="55"/>
      <c r="BCK1052" s="55"/>
      <c r="BCL1052" s="55"/>
      <c r="BCM1052" s="55"/>
      <c r="BCN1052" s="55"/>
      <c r="BCO1052" s="55"/>
      <c r="BCP1052" s="55"/>
      <c r="BCQ1052" s="55"/>
      <c r="BCR1052" s="55"/>
      <c r="BCS1052" s="55"/>
      <c r="BCT1052" s="55"/>
      <c r="BCU1052" s="55"/>
      <c r="BCV1052" s="55"/>
      <c r="BCW1052" s="55"/>
      <c r="BCX1052" s="55"/>
      <c r="BCY1052" s="55"/>
      <c r="BCZ1052" s="55"/>
      <c r="BDA1052" s="55"/>
      <c r="BDB1052" s="55"/>
      <c r="BDC1052" s="55"/>
      <c r="BDD1052" s="55"/>
      <c r="BDE1052" s="55"/>
      <c r="BDF1052" s="55"/>
      <c r="BDG1052" s="55"/>
      <c r="BDH1052" s="55"/>
      <c r="BDI1052" s="55"/>
      <c r="BDJ1052" s="55"/>
      <c r="BDK1052" s="55"/>
      <c r="BDL1052" s="55"/>
      <c r="BDM1052" s="55"/>
      <c r="BDN1052" s="55"/>
      <c r="BDO1052" s="55"/>
      <c r="BDP1052" s="55"/>
      <c r="BDQ1052" s="55"/>
      <c r="BDR1052" s="55"/>
      <c r="BDS1052" s="55"/>
      <c r="BDT1052" s="55"/>
      <c r="BDU1052" s="55"/>
      <c r="BDV1052" s="55"/>
      <c r="BDW1052" s="55"/>
      <c r="BDX1052" s="55"/>
      <c r="BDY1052" s="55"/>
      <c r="BDZ1052" s="55"/>
      <c r="BEA1052" s="55"/>
      <c r="BEB1052" s="55"/>
      <c r="BEC1052" s="55"/>
      <c r="BED1052" s="55"/>
      <c r="BEE1052" s="55"/>
      <c r="BEF1052" s="55"/>
      <c r="BEG1052" s="55"/>
      <c r="BEH1052" s="55"/>
      <c r="BEI1052" s="55"/>
      <c r="BEJ1052" s="55"/>
      <c r="BEK1052" s="55"/>
      <c r="BEL1052" s="55"/>
      <c r="BEM1052" s="55"/>
      <c r="BEN1052" s="55"/>
      <c r="BEO1052" s="55"/>
      <c r="BEP1052" s="55"/>
      <c r="BEQ1052" s="55"/>
      <c r="BER1052" s="55"/>
      <c r="BES1052" s="55"/>
      <c r="BET1052" s="55"/>
      <c r="BEU1052" s="55"/>
      <c r="BEV1052" s="55"/>
      <c r="BEW1052" s="55"/>
      <c r="BEX1052" s="55"/>
      <c r="BEY1052" s="55"/>
      <c r="BEZ1052" s="55"/>
      <c r="BFA1052" s="55"/>
      <c r="BFB1052" s="55"/>
      <c r="BFC1052" s="55"/>
      <c r="BFD1052" s="55"/>
      <c r="BFE1052" s="55"/>
      <c r="BFF1052" s="55"/>
      <c r="BFG1052" s="55"/>
      <c r="BFH1052" s="55"/>
      <c r="BFI1052" s="55"/>
      <c r="BFJ1052" s="55"/>
      <c r="BFK1052" s="55"/>
      <c r="BFL1052" s="55"/>
      <c r="BFM1052" s="55"/>
      <c r="BFN1052" s="55"/>
      <c r="BFO1052" s="55"/>
      <c r="BFP1052" s="55"/>
      <c r="BFQ1052" s="55"/>
      <c r="BFR1052" s="55"/>
      <c r="BFS1052" s="55"/>
      <c r="BFT1052" s="55"/>
      <c r="BFU1052" s="55"/>
      <c r="BFV1052" s="55"/>
      <c r="BFW1052" s="55"/>
      <c r="BFX1052" s="55"/>
      <c r="BFY1052" s="55"/>
      <c r="BFZ1052" s="55"/>
      <c r="BGA1052" s="55"/>
      <c r="BGB1052" s="55"/>
      <c r="BGC1052" s="55"/>
      <c r="BGD1052" s="55"/>
      <c r="BGE1052" s="55"/>
      <c r="BGF1052" s="55"/>
      <c r="BGG1052" s="55"/>
      <c r="BGH1052" s="55"/>
      <c r="BGI1052" s="55"/>
      <c r="BGJ1052" s="55"/>
      <c r="BGK1052" s="55"/>
      <c r="BGL1052" s="55"/>
      <c r="BGM1052" s="55"/>
      <c r="BGN1052" s="55"/>
      <c r="BGO1052" s="55"/>
      <c r="BGP1052" s="55"/>
      <c r="BGQ1052" s="55"/>
      <c r="BGR1052" s="55"/>
      <c r="BGS1052" s="55"/>
      <c r="BGT1052" s="55"/>
      <c r="BGU1052" s="55"/>
      <c r="BGV1052" s="55"/>
      <c r="BGW1052" s="55"/>
      <c r="BGX1052" s="55"/>
      <c r="BGY1052" s="55"/>
      <c r="BGZ1052" s="55"/>
      <c r="BHA1052" s="55"/>
      <c r="BHB1052" s="55"/>
      <c r="BHC1052" s="55"/>
      <c r="BHD1052" s="55"/>
      <c r="BHE1052" s="55"/>
      <c r="BHF1052" s="55"/>
      <c r="BHG1052" s="55"/>
      <c r="BHH1052" s="55"/>
      <c r="BHI1052" s="55"/>
      <c r="BHJ1052" s="55"/>
      <c r="BHK1052" s="55"/>
      <c r="BHL1052" s="55"/>
      <c r="BHM1052" s="55"/>
      <c r="BHN1052" s="55"/>
      <c r="BHO1052" s="55"/>
      <c r="BHP1052" s="55"/>
      <c r="BHQ1052" s="55"/>
      <c r="BHR1052" s="55"/>
      <c r="BHS1052" s="55"/>
      <c r="BHT1052" s="55"/>
      <c r="BHU1052" s="55"/>
      <c r="BHV1052" s="55"/>
      <c r="BHW1052" s="55"/>
      <c r="BHX1052" s="55"/>
      <c r="BHY1052" s="55"/>
      <c r="BHZ1052" s="55"/>
      <c r="BIA1052" s="55"/>
      <c r="BIB1052" s="55"/>
      <c r="BIC1052" s="55"/>
      <c r="BID1052" s="55"/>
      <c r="BIE1052" s="55"/>
      <c r="BIF1052" s="55"/>
      <c r="BIG1052" s="55"/>
      <c r="BIH1052" s="55"/>
      <c r="BII1052" s="55"/>
      <c r="BIJ1052" s="55"/>
      <c r="BIK1052" s="55"/>
      <c r="BIL1052" s="55"/>
      <c r="BIM1052" s="55"/>
      <c r="BIN1052" s="55"/>
      <c r="BIO1052" s="55"/>
      <c r="BIP1052" s="55"/>
      <c r="BIQ1052" s="55"/>
      <c r="BIR1052" s="55"/>
      <c r="BIS1052" s="55"/>
      <c r="BIT1052" s="55"/>
      <c r="BIU1052" s="55"/>
      <c r="BIV1052" s="55"/>
      <c r="BIW1052" s="55"/>
      <c r="BIX1052" s="55"/>
      <c r="BIY1052" s="55"/>
      <c r="BIZ1052" s="55"/>
      <c r="BJA1052" s="55"/>
      <c r="BJB1052" s="55"/>
      <c r="BJC1052" s="55"/>
      <c r="BJD1052" s="55"/>
      <c r="BJE1052" s="55"/>
      <c r="BJF1052" s="55"/>
      <c r="BJG1052" s="55"/>
      <c r="BJH1052" s="55"/>
      <c r="BJI1052" s="55"/>
      <c r="BJJ1052" s="55"/>
      <c r="BJK1052" s="55"/>
      <c r="BJL1052" s="55"/>
      <c r="BJM1052" s="55"/>
      <c r="BJN1052" s="55"/>
      <c r="BJO1052" s="55"/>
      <c r="BJP1052" s="55"/>
      <c r="BJQ1052" s="55"/>
      <c r="BJR1052" s="55"/>
      <c r="BJS1052" s="55"/>
      <c r="BJT1052" s="55"/>
      <c r="BJU1052" s="55"/>
      <c r="BJV1052" s="55"/>
      <c r="BJW1052" s="55"/>
      <c r="BJX1052" s="55"/>
      <c r="BJY1052" s="55"/>
      <c r="BJZ1052" s="55"/>
      <c r="BKA1052" s="55"/>
      <c r="BKB1052" s="55"/>
      <c r="BKC1052" s="55"/>
      <c r="BKD1052" s="55"/>
      <c r="BKE1052" s="55"/>
      <c r="BKF1052" s="55"/>
      <c r="BKG1052" s="55"/>
      <c r="BKH1052" s="55"/>
      <c r="BKI1052" s="55"/>
      <c r="BKJ1052" s="55"/>
      <c r="BKK1052" s="55"/>
      <c r="BKL1052" s="55"/>
      <c r="BKM1052" s="55"/>
      <c r="BKN1052" s="55"/>
      <c r="BKO1052" s="55"/>
      <c r="BKP1052" s="55"/>
      <c r="BKQ1052" s="55"/>
      <c r="BKR1052" s="55"/>
      <c r="BKS1052" s="55"/>
      <c r="BKT1052" s="55"/>
      <c r="BKU1052" s="55"/>
      <c r="BKV1052" s="55"/>
      <c r="BKW1052" s="55"/>
      <c r="BKX1052" s="55"/>
      <c r="BKY1052" s="55"/>
      <c r="BKZ1052" s="55"/>
      <c r="BLA1052" s="55"/>
      <c r="BLB1052" s="55"/>
      <c r="BLC1052" s="55"/>
      <c r="BLD1052" s="55"/>
      <c r="BLE1052" s="55"/>
      <c r="BLF1052" s="55"/>
      <c r="BLG1052" s="55"/>
      <c r="BLH1052" s="55"/>
      <c r="BLI1052" s="55"/>
      <c r="BLJ1052" s="55"/>
      <c r="BLK1052" s="55"/>
      <c r="BLL1052" s="55"/>
      <c r="BLM1052" s="55"/>
      <c r="BLN1052" s="55"/>
      <c r="BLO1052" s="55"/>
      <c r="BLP1052" s="55"/>
      <c r="BLQ1052" s="55"/>
      <c r="BLR1052" s="55"/>
      <c r="BLS1052" s="55"/>
      <c r="BLT1052" s="55"/>
      <c r="BLU1052" s="55"/>
      <c r="BLV1052" s="55"/>
      <c r="BLW1052" s="55"/>
      <c r="BLX1052" s="55"/>
      <c r="BLY1052" s="55"/>
      <c r="BLZ1052" s="55"/>
      <c r="BMA1052" s="55"/>
      <c r="BMB1052" s="55"/>
      <c r="BMC1052" s="55"/>
      <c r="BMD1052" s="55"/>
      <c r="BME1052" s="55"/>
      <c r="BMF1052" s="55"/>
      <c r="BMG1052" s="55"/>
      <c r="BMH1052" s="55"/>
      <c r="BMI1052" s="55"/>
      <c r="BMJ1052" s="55"/>
      <c r="BMK1052" s="55"/>
      <c r="BML1052" s="55"/>
      <c r="BMM1052" s="55"/>
      <c r="BMN1052" s="55"/>
      <c r="BMO1052" s="55"/>
      <c r="BMP1052" s="55"/>
      <c r="BMQ1052" s="55"/>
      <c r="BMR1052" s="55"/>
      <c r="BMS1052" s="55"/>
      <c r="BMT1052" s="55"/>
      <c r="BMU1052" s="55"/>
      <c r="BMV1052" s="55"/>
      <c r="BMW1052" s="55"/>
      <c r="BMX1052" s="55"/>
      <c r="BMY1052" s="55"/>
      <c r="BMZ1052" s="55"/>
      <c r="BNA1052" s="55"/>
      <c r="BNB1052" s="55"/>
      <c r="BNC1052" s="55"/>
      <c r="BND1052" s="55"/>
      <c r="BNE1052" s="55"/>
      <c r="BNF1052" s="55"/>
      <c r="BNG1052" s="55"/>
      <c r="BNH1052" s="55"/>
      <c r="BNI1052" s="55"/>
      <c r="BNJ1052" s="55"/>
      <c r="BNK1052" s="55"/>
      <c r="BNL1052" s="55"/>
      <c r="BNM1052" s="55"/>
      <c r="BNN1052" s="55"/>
      <c r="BNO1052" s="55"/>
      <c r="BNP1052" s="55"/>
      <c r="BNQ1052" s="55"/>
      <c r="BNR1052" s="55"/>
      <c r="BNS1052" s="55"/>
      <c r="BNT1052" s="55"/>
      <c r="BNU1052" s="55"/>
      <c r="BNV1052" s="55"/>
      <c r="BNW1052" s="55"/>
      <c r="BNX1052" s="55"/>
      <c r="BNY1052" s="55"/>
      <c r="BNZ1052" s="55"/>
      <c r="BOA1052" s="55"/>
      <c r="BOB1052" s="55"/>
      <c r="BOC1052" s="55"/>
      <c r="BOD1052" s="55"/>
      <c r="BOE1052" s="55"/>
      <c r="BOF1052" s="55"/>
      <c r="BOG1052" s="55"/>
      <c r="BOH1052" s="55"/>
      <c r="BOI1052" s="55"/>
      <c r="BOJ1052" s="55"/>
      <c r="BOK1052" s="55"/>
      <c r="BOL1052" s="55"/>
      <c r="BOM1052" s="55"/>
      <c r="BON1052" s="55"/>
      <c r="BOO1052" s="55"/>
      <c r="BOP1052" s="55"/>
      <c r="BOQ1052" s="55"/>
      <c r="BOR1052" s="55"/>
      <c r="BOS1052" s="55"/>
      <c r="BOT1052" s="55"/>
      <c r="BOU1052" s="55"/>
      <c r="BOV1052" s="55"/>
      <c r="BOW1052" s="55"/>
      <c r="BOX1052" s="55"/>
      <c r="BOY1052" s="55"/>
      <c r="BOZ1052" s="55"/>
      <c r="BPA1052" s="55"/>
      <c r="BPB1052" s="55"/>
      <c r="BPC1052" s="55"/>
      <c r="BPD1052" s="55"/>
      <c r="BPE1052" s="55"/>
      <c r="BPF1052" s="55"/>
      <c r="BPG1052" s="55"/>
      <c r="BPH1052" s="55"/>
      <c r="BPI1052" s="55"/>
      <c r="BPJ1052" s="55"/>
      <c r="BPK1052" s="55"/>
      <c r="BPL1052" s="55"/>
      <c r="BPM1052" s="55"/>
      <c r="BPN1052" s="55"/>
      <c r="BPO1052" s="55"/>
      <c r="BPP1052" s="55"/>
      <c r="BPQ1052" s="55"/>
      <c r="BPR1052" s="55"/>
      <c r="BPS1052" s="55"/>
      <c r="BPT1052" s="55"/>
      <c r="BPU1052" s="55"/>
      <c r="BPV1052" s="55"/>
      <c r="BPW1052" s="55"/>
      <c r="BPX1052" s="55"/>
      <c r="BPY1052" s="55"/>
      <c r="BPZ1052" s="55"/>
      <c r="BQA1052" s="55"/>
      <c r="BQB1052" s="55"/>
      <c r="BQC1052" s="55"/>
      <c r="BQD1052" s="55"/>
      <c r="BQE1052" s="55"/>
      <c r="BQF1052" s="55"/>
      <c r="BQG1052" s="55"/>
      <c r="BQH1052" s="55"/>
      <c r="BQI1052" s="55"/>
      <c r="BQJ1052" s="55"/>
      <c r="BQK1052" s="55"/>
      <c r="BQL1052" s="55"/>
      <c r="BQM1052" s="55"/>
      <c r="BQN1052" s="55"/>
      <c r="BQO1052" s="55"/>
      <c r="BQP1052" s="55"/>
      <c r="BQQ1052" s="55"/>
      <c r="BQR1052" s="55"/>
      <c r="BQS1052" s="55"/>
      <c r="BQT1052" s="55"/>
      <c r="BQU1052" s="55"/>
      <c r="BQV1052" s="55"/>
      <c r="BQW1052" s="55"/>
      <c r="BQX1052" s="55"/>
      <c r="BQY1052" s="55"/>
      <c r="BQZ1052" s="55"/>
      <c r="BRA1052" s="55"/>
      <c r="BRB1052" s="55"/>
      <c r="BRC1052" s="55"/>
      <c r="BRD1052" s="55"/>
      <c r="BRE1052" s="55"/>
      <c r="BRF1052" s="55"/>
      <c r="BRG1052" s="55"/>
      <c r="BRH1052" s="55"/>
      <c r="BRI1052" s="55"/>
      <c r="BRJ1052" s="55"/>
      <c r="BRK1052" s="55"/>
      <c r="BRL1052" s="55"/>
      <c r="BRM1052" s="55"/>
      <c r="BRN1052" s="55"/>
      <c r="BRO1052" s="55"/>
      <c r="BRP1052" s="55"/>
      <c r="BRQ1052" s="55"/>
      <c r="BRR1052" s="55"/>
      <c r="BRS1052" s="55"/>
      <c r="BRT1052" s="55"/>
      <c r="BRU1052" s="55"/>
      <c r="BRV1052" s="55"/>
      <c r="BRW1052" s="55"/>
      <c r="BRX1052" s="55"/>
      <c r="BRY1052" s="55"/>
      <c r="BRZ1052" s="55"/>
      <c r="BSA1052" s="55"/>
      <c r="BSB1052" s="55"/>
      <c r="BSC1052" s="55"/>
      <c r="BSD1052" s="55"/>
      <c r="BSE1052" s="55"/>
      <c r="BSF1052" s="55"/>
      <c r="BSG1052" s="55"/>
      <c r="BSH1052" s="55"/>
      <c r="BSI1052" s="55"/>
      <c r="BSJ1052" s="55"/>
      <c r="BSK1052" s="55"/>
      <c r="BSL1052" s="55"/>
      <c r="BSM1052" s="55"/>
      <c r="BSN1052" s="55"/>
      <c r="BSO1052" s="55"/>
      <c r="BSP1052" s="55"/>
      <c r="BSQ1052" s="55"/>
      <c r="BSR1052" s="55"/>
      <c r="BSS1052" s="55"/>
      <c r="BST1052" s="55"/>
      <c r="BSU1052" s="55"/>
      <c r="BSV1052" s="55"/>
      <c r="BSW1052" s="55"/>
      <c r="BSX1052" s="55"/>
      <c r="BSY1052" s="55"/>
      <c r="BSZ1052" s="55"/>
      <c r="BTA1052" s="55"/>
      <c r="BTB1052" s="55"/>
      <c r="BTC1052" s="55"/>
      <c r="BTD1052" s="55"/>
      <c r="BTE1052" s="55"/>
      <c r="BTF1052" s="55"/>
      <c r="BTG1052" s="55"/>
      <c r="BTH1052" s="55"/>
      <c r="BTI1052" s="55"/>
      <c r="BTJ1052" s="55"/>
      <c r="BTK1052" s="55"/>
      <c r="BTL1052" s="55"/>
      <c r="BTM1052" s="55"/>
      <c r="BTN1052" s="55"/>
      <c r="BTO1052" s="55"/>
      <c r="BTP1052" s="55"/>
      <c r="BTQ1052" s="55"/>
      <c r="BTR1052" s="55"/>
      <c r="BTS1052" s="55"/>
      <c r="BTT1052" s="55"/>
      <c r="BTU1052" s="55"/>
      <c r="BTV1052" s="55"/>
      <c r="BTW1052" s="55"/>
      <c r="BTX1052" s="55"/>
      <c r="BTY1052" s="55"/>
      <c r="BTZ1052" s="55"/>
      <c r="BUA1052" s="55"/>
      <c r="BUB1052" s="55"/>
      <c r="BUC1052" s="55"/>
      <c r="BUD1052" s="55"/>
      <c r="BUE1052" s="55"/>
      <c r="BUF1052" s="55"/>
      <c r="BUG1052" s="55"/>
      <c r="BUH1052" s="55"/>
      <c r="BUI1052" s="55"/>
      <c r="BUJ1052" s="55"/>
      <c r="BUK1052" s="55"/>
      <c r="BUL1052" s="55"/>
      <c r="BUM1052" s="55"/>
      <c r="BUN1052" s="55"/>
      <c r="BUO1052" s="55"/>
      <c r="BUP1052" s="55"/>
      <c r="BUQ1052" s="55"/>
      <c r="BUR1052" s="55"/>
      <c r="BUS1052" s="55"/>
      <c r="BUT1052" s="55"/>
      <c r="BUU1052" s="55"/>
      <c r="BUV1052" s="55"/>
      <c r="BUW1052" s="55"/>
      <c r="BUX1052" s="55"/>
      <c r="BUY1052" s="55"/>
      <c r="BUZ1052" s="55"/>
      <c r="BVA1052" s="55"/>
      <c r="BVB1052" s="55"/>
      <c r="BVC1052" s="55"/>
      <c r="BVD1052" s="55"/>
      <c r="BVE1052" s="55"/>
      <c r="BVF1052" s="55"/>
      <c r="BVG1052" s="55"/>
      <c r="BVH1052" s="55"/>
      <c r="BVI1052" s="55"/>
      <c r="BVJ1052" s="55"/>
      <c r="BVK1052" s="55"/>
      <c r="BVL1052" s="55"/>
      <c r="BVM1052" s="55"/>
      <c r="BVN1052" s="55"/>
      <c r="BVO1052" s="55"/>
      <c r="BVP1052" s="55"/>
      <c r="BVQ1052" s="55"/>
      <c r="BVR1052" s="55"/>
      <c r="BVS1052" s="55"/>
      <c r="BVT1052" s="55"/>
      <c r="BVU1052" s="55"/>
      <c r="BVV1052" s="55"/>
      <c r="BVW1052" s="55"/>
      <c r="BVX1052" s="55"/>
      <c r="BVY1052" s="55"/>
      <c r="BVZ1052" s="55"/>
      <c r="BWA1052" s="55"/>
      <c r="BWB1052" s="55"/>
      <c r="BWC1052" s="55"/>
      <c r="BWD1052" s="55"/>
      <c r="BWE1052" s="55"/>
      <c r="BWF1052" s="55"/>
      <c r="BWG1052" s="55"/>
      <c r="BWH1052" s="55"/>
      <c r="BWI1052" s="55"/>
      <c r="BWJ1052" s="55"/>
      <c r="BWK1052" s="55"/>
      <c r="BWL1052" s="55"/>
      <c r="BWM1052" s="55"/>
      <c r="BWN1052" s="55"/>
      <c r="BWO1052" s="55"/>
      <c r="BWP1052" s="55"/>
      <c r="BWQ1052" s="55"/>
      <c r="BWR1052" s="55"/>
      <c r="BWS1052" s="55"/>
      <c r="BWT1052" s="55"/>
      <c r="BWU1052" s="55"/>
      <c r="BWV1052" s="55"/>
      <c r="BWW1052" s="55"/>
      <c r="BWX1052" s="55"/>
      <c r="BWY1052" s="55"/>
      <c r="BWZ1052" s="55"/>
      <c r="BXA1052" s="55"/>
      <c r="BXB1052" s="55"/>
      <c r="BXC1052" s="55"/>
      <c r="BXD1052" s="55"/>
      <c r="BXE1052" s="55"/>
      <c r="BXF1052" s="55"/>
      <c r="BXG1052" s="55"/>
      <c r="BXH1052" s="55"/>
      <c r="BXI1052" s="55"/>
      <c r="BXJ1052" s="55"/>
      <c r="BXK1052" s="55"/>
      <c r="BXL1052" s="55"/>
      <c r="BXM1052" s="55"/>
      <c r="BXN1052" s="55"/>
      <c r="BXO1052" s="55"/>
      <c r="BXP1052" s="55"/>
      <c r="BXQ1052" s="55"/>
      <c r="BXR1052" s="55"/>
      <c r="BXS1052" s="55"/>
      <c r="BXT1052" s="55"/>
      <c r="BXU1052" s="55"/>
      <c r="BXV1052" s="55"/>
      <c r="BXW1052" s="55"/>
      <c r="BXX1052" s="55"/>
      <c r="BXY1052" s="55"/>
      <c r="BXZ1052" s="55"/>
      <c r="BYA1052" s="55"/>
      <c r="BYB1052" s="55"/>
      <c r="BYC1052" s="55"/>
      <c r="BYD1052" s="55"/>
      <c r="BYE1052" s="55"/>
      <c r="BYF1052" s="55"/>
      <c r="BYG1052" s="55"/>
      <c r="BYH1052" s="55"/>
      <c r="BYI1052" s="55"/>
      <c r="BYJ1052" s="55"/>
      <c r="BYK1052" s="55"/>
      <c r="BYL1052" s="55"/>
      <c r="BYM1052" s="55"/>
      <c r="BYN1052" s="55"/>
      <c r="BYO1052" s="55"/>
      <c r="BYP1052" s="55"/>
      <c r="BYQ1052" s="55"/>
      <c r="BYR1052" s="55"/>
      <c r="BYS1052" s="55"/>
      <c r="BYT1052" s="55"/>
      <c r="BYU1052" s="55"/>
      <c r="BYV1052" s="55"/>
      <c r="BYW1052" s="55"/>
      <c r="BYX1052" s="55"/>
      <c r="BYY1052" s="55"/>
      <c r="BYZ1052" s="55"/>
      <c r="BZA1052" s="55"/>
      <c r="BZB1052" s="55"/>
      <c r="BZC1052" s="55"/>
      <c r="BZD1052" s="55"/>
      <c r="BZE1052" s="55"/>
      <c r="BZF1052" s="55"/>
      <c r="BZG1052" s="55"/>
      <c r="BZH1052" s="55"/>
      <c r="BZI1052" s="55"/>
      <c r="BZJ1052" s="55"/>
      <c r="BZK1052" s="55"/>
      <c r="BZL1052" s="55"/>
      <c r="BZM1052" s="55"/>
      <c r="BZN1052" s="55"/>
      <c r="BZO1052" s="55"/>
      <c r="BZP1052" s="55"/>
      <c r="BZQ1052" s="55"/>
      <c r="BZR1052" s="55"/>
      <c r="BZS1052" s="55"/>
      <c r="BZT1052" s="55"/>
      <c r="BZU1052" s="55"/>
      <c r="BZV1052" s="55"/>
      <c r="BZW1052" s="55"/>
      <c r="BZX1052" s="55"/>
      <c r="BZY1052" s="55"/>
      <c r="BZZ1052" s="55"/>
      <c r="CAA1052" s="55"/>
      <c r="CAB1052" s="55"/>
      <c r="CAC1052" s="55"/>
      <c r="CAD1052" s="55"/>
      <c r="CAE1052" s="55"/>
      <c r="CAF1052" s="55"/>
      <c r="CAG1052" s="55"/>
      <c r="CAH1052" s="55"/>
      <c r="CAI1052" s="55"/>
      <c r="CAJ1052" s="55"/>
      <c r="CAK1052" s="55"/>
      <c r="CAL1052" s="55"/>
      <c r="CAM1052" s="55"/>
      <c r="CAN1052" s="55"/>
      <c r="CAO1052" s="55"/>
      <c r="CAP1052" s="55"/>
      <c r="CAQ1052" s="55"/>
      <c r="CAR1052" s="55"/>
      <c r="CAS1052" s="55"/>
      <c r="CAT1052" s="55"/>
      <c r="CAU1052" s="55"/>
      <c r="CAV1052" s="55"/>
      <c r="CAW1052" s="55"/>
      <c r="CAX1052" s="55"/>
      <c r="CAY1052" s="55"/>
      <c r="CAZ1052" s="55"/>
      <c r="CBA1052" s="55"/>
      <c r="CBB1052" s="55"/>
      <c r="CBC1052" s="55"/>
      <c r="CBD1052" s="55"/>
      <c r="CBE1052" s="55"/>
      <c r="CBF1052" s="55"/>
      <c r="CBG1052" s="55"/>
      <c r="CBH1052" s="55"/>
      <c r="CBI1052" s="55"/>
      <c r="CBJ1052" s="55"/>
      <c r="CBK1052" s="55"/>
      <c r="CBL1052" s="55"/>
      <c r="CBM1052" s="55"/>
      <c r="CBN1052" s="55"/>
      <c r="CBO1052" s="55"/>
      <c r="CBP1052" s="55"/>
      <c r="CBQ1052" s="55"/>
      <c r="CBR1052" s="55"/>
      <c r="CBS1052" s="55"/>
      <c r="CBT1052" s="55"/>
      <c r="CBU1052" s="55"/>
      <c r="CBV1052" s="55"/>
      <c r="CBW1052" s="55"/>
      <c r="CBX1052" s="55"/>
      <c r="CBY1052" s="55"/>
      <c r="CBZ1052" s="55"/>
      <c r="CCA1052" s="55"/>
      <c r="CCB1052" s="55"/>
      <c r="CCC1052" s="55"/>
      <c r="CCD1052" s="55"/>
      <c r="CCE1052" s="55"/>
      <c r="CCF1052" s="55"/>
      <c r="CCG1052" s="55"/>
      <c r="CCH1052" s="55"/>
      <c r="CCI1052" s="55"/>
      <c r="CCJ1052" s="55"/>
      <c r="CCK1052" s="55"/>
      <c r="CCL1052" s="55"/>
      <c r="CCM1052" s="55"/>
      <c r="CCN1052" s="55"/>
      <c r="CCO1052" s="55"/>
      <c r="CCP1052" s="55"/>
      <c r="CCQ1052" s="55"/>
      <c r="CCR1052" s="55"/>
      <c r="CCS1052" s="55"/>
      <c r="CCT1052" s="55"/>
      <c r="CCU1052" s="55"/>
      <c r="CCV1052" s="55"/>
      <c r="CCW1052" s="55"/>
      <c r="CCX1052" s="55"/>
      <c r="CCY1052" s="55"/>
      <c r="CCZ1052" s="55"/>
      <c r="CDA1052" s="55"/>
      <c r="CDB1052" s="55"/>
      <c r="CDC1052" s="55"/>
      <c r="CDD1052" s="55"/>
      <c r="CDE1052" s="55"/>
      <c r="CDF1052" s="55"/>
      <c r="CDG1052" s="55"/>
      <c r="CDH1052" s="55"/>
      <c r="CDI1052" s="55"/>
      <c r="CDJ1052" s="55"/>
      <c r="CDK1052" s="55"/>
      <c r="CDL1052" s="55"/>
      <c r="CDM1052" s="55"/>
      <c r="CDN1052" s="55"/>
      <c r="CDO1052" s="55"/>
      <c r="CDP1052" s="55"/>
      <c r="CDQ1052" s="55"/>
      <c r="CDR1052" s="55"/>
      <c r="CDS1052" s="55"/>
      <c r="CDT1052" s="55"/>
      <c r="CDU1052" s="55"/>
      <c r="CDV1052" s="55"/>
      <c r="CDW1052" s="55"/>
      <c r="CDX1052" s="55"/>
      <c r="CDY1052" s="55"/>
      <c r="CDZ1052" s="55"/>
      <c r="CEA1052" s="55"/>
      <c r="CEB1052" s="55"/>
      <c r="CEC1052" s="55"/>
      <c r="CED1052" s="55"/>
      <c r="CEE1052" s="55"/>
      <c r="CEF1052" s="55"/>
      <c r="CEG1052" s="55"/>
      <c r="CEH1052" s="55"/>
      <c r="CEI1052" s="55"/>
      <c r="CEJ1052" s="55"/>
      <c r="CEK1052" s="55"/>
      <c r="CEL1052" s="55"/>
      <c r="CEM1052" s="55"/>
      <c r="CEN1052" s="55"/>
      <c r="CEO1052" s="55"/>
      <c r="CEP1052" s="55"/>
      <c r="CEQ1052" s="55"/>
      <c r="CER1052" s="55"/>
      <c r="CES1052" s="55"/>
      <c r="CET1052" s="55"/>
      <c r="CEU1052" s="55"/>
      <c r="CEV1052" s="55"/>
      <c r="CEW1052" s="55"/>
      <c r="CEX1052" s="55"/>
      <c r="CEY1052" s="55"/>
      <c r="CEZ1052" s="55"/>
      <c r="CFA1052" s="55"/>
      <c r="CFB1052" s="55"/>
      <c r="CFC1052" s="55"/>
      <c r="CFD1052" s="55"/>
      <c r="CFE1052" s="55"/>
      <c r="CFF1052" s="55"/>
      <c r="CFG1052" s="55"/>
      <c r="CFH1052" s="55"/>
      <c r="CFI1052" s="55"/>
      <c r="CFJ1052" s="55"/>
      <c r="CFK1052" s="55"/>
      <c r="CFL1052" s="55"/>
      <c r="CFM1052" s="55"/>
      <c r="CFN1052" s="55"/>
      <c r="CFO1052" s="55"/>
      <c r="CFP1052" s="55"/>
      <c r="CFQ1052" s="55"/>
      <c r="CFR1052" s="55"/>
      <c r="CFS1052" s="55"/>
      <c r="CFT1052" s="55"/>
      <c r="CFU1052" s="55"/>
      <c r="CFV1052" s="55"/>
      <c r="CFW1052" s="55"/>
      <c r="CFX1052" s="55"/>
      <c r="CFY1052" s="55"/>
      <c r="CFZ1052" s="55"/>
      <c r="CGA1052" s="55"/>
      <c r="CGB1052" s="55"/>
      <c r="CGC1052" s="55"/>
      <c r="CGD1052" s="55"/>
      <c r="CGE1052" s="55"/>
      <c r="CGF1052" s="55"/>
      <c r="CGG1052" s="55"/>
      <c r="CGH1052" s="55"/>
      <c r="CGI1052" s="55"/>
      <c r="CGJ1052" s="55"/>
      <c r="CGK1052" s="55"/>
      <c r="CGL1052" s="55"/>
      <c r="CGM1052" s="55"/>
      <c r="CGN1052" s="55"/>
      <c r="CGO1052" s="55"/>
      <c r="CGP1052" s="55"/>
      <c r="CGQ1052" s="55"/>
      <c r="CGR1052" s="55"/>
      <c r="CGS1052" s="55"/>
      <c r="CGT1052" s="55"/>
      <c r="CGU1052" s="55"/>
      <c r="CGV1052" s="55"/>
      <c r="CGW1052" s="55"/>
      <c r="CGX1052" s="55"/>
      <c r="CGY1052" s="55"/>
      <c r="CGZ1052" s="55"/>
      <c r="CHA1052" s="55"/>
      <c r="CHB1052" s="55"/>
      <c r="CHC1052" s="55"/>
      <c r="CHD1052" s="55"/>
      <c r="CHE1052" s="55"/>
      <c r="CHF1052" s="55"/>
      <c r="CHG1052" s="55"/>
      <c r="CHH1052" s="55"/>
      <c r="CHI1052" s="55"/>
      <c r="CHJ1052" s="55"/>
      <c r="CHK1052" s="55"/>
      <c r="CHL1052" s="55"/>
      <c r="CHM1052" s="55"/>
      <c r="CHN1052" s="55"/>
      <c r="CHO1052" s="55"/>
      <c r="CHP1052" s="55"/>
      <c r="CHQ1052" s="55"/>
      <c r="CHR1052" s="55"/>
      <c r="CHS1052" s="55"/>
      <c r="CHT1052" s="55"/>
      <c r="CHU1052" s="55"/>
      <c r="CHV1052" s="55"/>
      <c r="CHW1052" s="55"/>
      <c r="CHX1052" s="55"/>
      <c r="CHY1052" s="55"/>
      <c r="CHZ1052" s="55"/>
      <c r="CIA1052" s="55"/>
      <c r="CIB1052" s="55"/>
      <c r="CIC1052" s="55"/>
      <c r="CID1052" s="55"/>
      <c r="CIE1052" s="55"/>
      <c r="CIF1052" s="55"/>
      <c r="CIG1052" s="55"/>
      <c r="CIH1052" s="55"/>
      <c r="CII1052" s="55"/>
      <c r="CIJ1052" s="55"/>
      <c r="CIK1052" s="55"/>
      <c r="CIL1052" s="55"/>
      <c r="CIM1052" s="55"/>
      <c r="CIN1052" s="55"/>
      <c r="CIO1052" s="55"/>
      <c r="CIP1052" s="55"/>
      <c r="CIQ1052" s="55"/>
      <c r="CIR1052" s="55"/>
      <c r="CIS1052" s="55"/>
      <c r="CIT1052" s="55"/>
      <c r="CIU1052" s="55"/>
      <c r="CIV1052" s="55"/>
      <c r="CIW1052" s="55"/>
      <c r="CIX1052" s="55"/>
      <c r="CIY1052" s="55"/>
      <c r="CIZ1052" s="55"/>
      <c r="CJA1052" s="55"/>
      <c r="CJB1052" s="55"/>
      <c r="CJC1052" s="55"/>
      <c r="CJD1052" s="55"/>
      <c r="CJE1052" s="55"/>
      <c r="CJF1052" s="55"/>
      <c r="CJG1052" s="55"/>
      <c r="CJH1052" s="55"/>
      <c r="CJI1052" s="55"/>
      <c r="CJJ1052" s="55"/>
      <c r="CJK1052" s="55"/>
      <c r="CJL1052" s="55"/>
      <c r="CJM1052" s="55"/>
      <c r="CJN1052" s="55"/>
      <c r="CJO1052" s="55"/>
      <c r="CJP1052" s="55"/>
      <c r="CJQ1052" s="55"/>
      <c r="CJR1052" s="55"/>
      <c r="CJS1052" s="55"/>
      <c r="CJT1052" s="55"/>
      <c r="CJU1052" s="55"/>
      <c r="CJV1052" s="55"/>
      <c r="CJW1052" s="55"/>
      <c r="CJX1052" s="55"/>
      <c r="CJY1052" s="55"/>
      <c r="CJZ1052" s="55"/>
      <c r="CKA1052" s="55"/>
      <c r="CKB1052" s="55"/>
      <c r="CKC1052" s="55"/>
      <c r="CKD1052" s="55"/>
      <c r="CKE1052" s="55"/>
      <c r="CKF1052" s="55"/>
      <c r="CKG1052" s="55"/>
      <c r="CKH1052" s="55"/>
      <c r="CKI1052" s="55"/>
      <c r="CKJ1052" s="55"/>
      <c r="CKK1052" s="55"/>
      <c r="CKL1052" s="55"/>
      <c r="CKM1052" s="55"/>
      <c r="CKN1052" s="55"/>
      <c r="CKO1052" s="55"/>
      <c r="CKP1052" s="55"/>
      <c r="CKQ1052" s="55"/>
      <c r="CKR1052" s="55"/>
      <c r="CKS1052" s="55"/>
      <c r="CKT1052" s="55"/>
      <c r="CKU1052" s="55"/>
      <c r="CKV1052" s="55"/>
      <c r="CKW1052" s="55"/>
      <c r="CKX1052" s="55"/>
      <c r="CKY1052" s="55"/>
      <c r="CKZ1052" s="55"/>
      <c r="CLA1052" s="55"/>
      <c r="CLB1052" s="55"/>
      <c r="CLC1052" s="55"/>
      <c r="CLD1052" s="55"/>
      <c r="CLE1052" s="55"/>
      <c r="CLF1052" s="55"/>
      <c r="CLG1052" s="55"/>
      <c r="CLH1052" s="55"/>
      <c r="CLI1052" s="55"/>
      <c r="CLJ1052" s="55"/>
      <c r="CLK1052" s="55"/>
      <c r="CLL1052" s="55"/>
      <c r="CLM1052" s="55"/>
      <c r="CLN1052" s="55"/>
      <c r="CLO1052" s="55"/>
      <c r="CLP1052" s="55"/>
      <c r="CLQ1052" s="55"/>
      <c r="CLR1052" s="55"/>
      <c r="CLS1052" s="55"/>
      <c r="CLT1052" s="55"/>
      <c r="CLU1052" s="55"/>
      <c r="CLV1052" s="55"/>
      <c r="CLW1052" s="55"/>
      <c r="CLX1052" s="55"/>
      <c r="CLY1052" s="55"/>
      <c r="CLZ1052" s="55"/>
      <c r="CMA1052" s="55"/>
      <c r="CMB1052" s="55"/>
      <c r="CMC1052" s="55"/>
      <c r="CMD1052" s="55"/>
      <c r="CME1052" s="55"/>
      <c r="CMF1052" s="55"/>
      <c r="CMG1052" s="55"/>
      <c r="CMH1052" s="55"/>
      <c r="CMI1052" s="55"/>
      <c r="CMJ1052" s="55"/>
      <c r="CMK1052" s="55"/>
      <c r="CML1052" s="55"/>
      <c r="CMM1052" s="55"/>
      <c r="CMN1052" s="55"/>
      <c r="CMO1052" s="55"/>
      <c r="CMP1052" s="55"/>
      <c r="CMQ1052" s="55"/>
      <c r="CMR1052" s="55"/>
      <c r="CMS1052" s="55"/>
      <c r="CMT1052" s="55"/>
      <c r="CMU1052" s="55"/>
      <c r="CMV1052" s="55"/>
      <c r="CMW1052" s="55"/>
      <c r="CMX1052" s="55"/>
      <c r="CMY1052" s="55"/>
      <c r="CMZ1052" s="55"/>
      <c r="CNA1052" s="55"/>
      <c r="CNB1052" s="55"/>
      <c r="CNC1052" s="55"/>
      <c r="CND1052" s="55"/>
      <c r="CNE1052" s="55"/>
      <c r="CNF1052" s="55"/>
      <c r="CNG1052" s="55"/>
      <c r="CNH1052" s="55"/>
      <c r="CNI1052" s="55"/>
      <c r="CNJ1052" s="55"/>
      <c r="CNK1052" s="55"/>
      <c r="CNL1052" s="55"/>
      <c r="CNM1052" s="55"/>
      <c r="CNN1052" s="55"/>
      <c r="CNO1052" s="55"/>
      <c r="CNP1052" s="55"/>
      <c r="CNQ1052" s="55"/>
      <c r="CNR1052" s="55"/>
      <c r="CNS1052" s="55"/>
      <c r="CNT1052" s="55"/>
      <c r="CNU1052" s="55"/>
      <c r="CNV1052" s="55"/>
      <c r="CNW1052" s="55"/>
      <c r="CNX1052" s="55"/>
      <c r="CNY1052" s="55"/>
      <c r="CNZ1052" s="55"/>
      <c r="COA1052" s="55"/>
      <c r="COB1052" s="55"/>
      <c r="COC1052" s="55"/>
      <c r="COD1052" s="55"/>
      <c r="COE1052" s="55"/>
      <c r="COF1052" s="55"/>
      <c r="COG1052" s="55"/>
      <c r="COH1052" s="55"/>
      <c r="COI1052" s="55"/>
      <c r="COJ1052" s="55"/>
      <c r="COK1052" s="55"/>
      <c r="COL1052" s="55"/>
      <c r="COM1052" s="55"/>
      <c r="CON1052" s="55"/>
      <c r="COO1052" s="55"/>
      <c r="COP1052" s="55"/>
      <c r="COQ1052" s="55"/>
      <c r="COR1052" s="55"/>
      <c r="COS1052" s="55"/>
      <c r="COT1052" s="55"/>
      <c r="COU1052" s="55"/>
      <c r="COV1052" s="55"/>
      <c r="COW1052" s="55"/>
      <c r="COX1052" s="55"/>
      <c r="COY1052" s="55"/>
      <c r="COZ1052" s="55"/>
      <c r="CPA1052" s="55"/>
      <c r="CPB1052" s="55"/>
      <c r="CPC1052" s="55"/>
      <c r="CPD1052" s="55"/>
      <c r="CPE1052" s="55"/>
      <c r="CPF1052" s="55"/>
      <c r="CPG1052" s="55"/>
      <c r="CPH1052" s="55"/>
      <c r="CPI1052" s="55"/>
      <c r="CPJ1052" s="55"/>
      <c r="CPK1052" s="55"/>
      <c r="CPL1052" s="55"/>
      <c r="CPM1052" s="55"/>
      <c r="CPN1052" s="55"/>
      <c r="CPO1052" s="55"/>
      <c r="CPP1052" s="55"/>
      <c r="CPQ1052" s="55"/>
      <c r="CPR1052" s="55"/>
      <c r="CPS1052" s="55"/>
      <c r="CPT1052" s="55"/>
      <c r="CPU1052" s="55"/>
      <c r="CPV1052" s="55"/>
      <c r="CPW1052" s="55"/>
      <c r="CPX1052" s="55"/>
      <c r="CPY1052" s="55"/>
      <c r="CPZ1052" s="55"/>
      <c r="CQA1052" s="55"/>
      <c r="CQB1052" s="55"/>
      <c r="CQC1052" s="55"/>
      <c r="CQD1052" s="55"/>
      <c r="CQE1052" s="55"/>
      <c r="CQF1052" s="55"/>
      <c r="CQG1052" s="55"/>
      <c r="CQH1052" s="55"/>
      <c r="CQI1052" s="55"/>
      <c r="CQJ1052" s="55"/>
      <c r="CQK1052" s="55"/>
      <c r="CQL1052" s="55"/>
      <c r="CQM1052" s="55"/>
      <c r="CQN1052" s="55"/>
      <c r="CQO1052" s="55"/>
      <c r="CQP1052" s="55"/>
      <c r="CQQ1052" s="55"/>
      <c r="CQR1052" s="55"/>
      <c r="CQS1052" s="55"/>
      <c r="CQT1052" s="55"/>
      <c r="CQU1052" s="55"/>
      <c r="CQV1052" s="55"/>
      <c r="CQW1052" s="55"/>
      <c r="CQX1052" s="55"/>
      <c r="CQY1052" s="55"/>
      <c r="CQZ1052" s="55"/>
      <c r="CRA1052" s="55"/>
      <c r="CRB1052" s="55"/>
      <c r="CRC1052" s="55"/>
      <c r="CRD1052" s="55"/>
      <c r="CRE1052" s="55"/>
      <c r="CRF1052" s="55"/>
      <c r="CRG1052" s="55"/>
      <c r="CRH1052" s="55"/>
      <c r="CRI1052" s="55"/>
      <c r="CRJ1052" s="55"/>
      <c r="CRK1052" s="55"/>
      <c r="CRL1052" s="55"/>
      <c r="CRM1052" s="55"/>
      <c r="CRN1052" s="55"/>
      <c r="CRO1052" s="55"/>
      <c r="CRP1052" s="55"/>
      <c r="CRQ1052" s="55"/>
      <c r="CRR1052" s="55"/>
      <c r="CRS1052" s="55"/>
      <c r="CRT1052" s="55"/>
      <c r="CRU1052" s="55"/>
      <c r="CRV1052" s="55"/>
      <c r="CRW1052" s="55"/>
      <c r="CRX1052" s="55"/>
      <c r="CRY1052" s="55"/>
      <c r="CRZ1052" s="55"/>
      <c r="CSA1052" s="55"/>
      <c r="CSB1052" s="55"/>
      <c r="CSC1052" s="55"/>
      <c r="CSD1052" s="55"/>
      <c r="CSE1052" s="55"/>
      <c r="CSF1052" s="55"/>
      <c r="CSG1052" s="55"/>
      <c r="CSH1052" s="55"/>
      <c r="CSI1052" s="55"/>
      <c r="CSJ1052" s="55"/>
      <c r="CSK1052" s="55"/>
      <c r="CSL1052" s="55"/>
      <c r="CSM1052" s="55"/>
      <c r="CSN1052" s="55"/>
      <c r="CSO1052" s="55"/>
      <c r="CSP1052" s="55"/>
      <c r="CSQ1052" s="55"/>
      <c r="CSR1052" s="55"/>
      <c r="CSS1052" s="55"/>
      <c r="CST1052" s="55"/>
      <c r="CSU1052" s="55"/>
      <c r="CSV1052" s="55"/>
      <c r="CSW1052" s="55"/>
      <c r="CSX1052" s="55"/>
      <c r="CSY1052" s="55"/>
      <c r="CSZ1052" s="55"/>
      <c r="CTA1052" s="55"/>
      <c r="CTB1052" s="55"/>
      <c r="CTC1052" s="55"/>
      <c r="CTD1052" s="55"/>
      <c r="CTE1052" s="55"/>
      <c r="CTF1052" s="55"/>
      <c r="CTG1052" s="55"/>
      <c r="CTH1052" s="55"/>
      <c r="CTI1052" s="55"/>
      <c r="CTJ1052" s="55"/>
      <c r="CTK1052" s="55"/>
      <c r="CTL1052" s="55"/>
      <c r="CTM1052" s="55"/>
      <c r="CTN1052" s="55"/>
      <c r="CTO1052" s="55"/>
      <c r="CTP1052" s="55"/>
      <c r="CTQ1052" s="55"/>
      <c r="CTR1052" s="55"/>
      <c r="CTS1052" s="55"/>
      <c r="CTT1052" s="55"/>
      <c r="CTU1052" s="55"/>
      <c r="CTV1052" s="55"/>
      <c r="CTW1052" s="55"/>
      <c r="CTX1052" s="55"/>
      <c r="CTY1052" s="55"/>
      <c r="CTZ1052" s="55"/>
      <c r="CUA1052" s="55"/>
      <c r="CUB1052" s="55"/>
      <c r="CUC1052" s="55"/>
      <c r="CUD1052" s="55"/>
      <c r="CUE1052" s="55"/>
      <c r="CUF1052" s="55"/>
      <c r="CUG1052" s="55"/>
      <c r="CUH1052" s="55"/>
      <c r="CUI1052" s="55"/>
      <c r="CUJ1052" s="55"/>
      <c r="CUK1052" s="55"/>
      <c r="CUL1052" s="55"/>
      <c r="CUM1052" s="55"/>
      <c r="CUN1052" s="55"/>
      <c r="CUO1052" s="55"/>
      <c r="CUP1052" s="55"/>
      <c r="CUQ1052" s="55"/>
      <c r="CUR1052" s="55"/>
      <c r="CUS1052" s="55"/>
      <c r="CUT1052" s="55"/>
      <c r="CUU1052" s="55"/>
      <c r="CUV1052" s="55"/>
      <c r="CUW1052" s="55"/>
      <c r="CUX1052" s="55"/>
      <c r="CUY1052" s="55"/>
      <c r="CUZ1052" s="55"/>
      <c r="CVA1052" s="55"/>
      <c r="CVB1052" s="55"/>
      <c r="CVC1052" s="55"/>
      <c r="CVD1052" s="55"/>
      <c r="CVE1052" s="55"/>
      <c r="CVF1052" s="55"/>
      <c r="CVG1052" s="55"/>
      <c r="CVH1052" s="55"/>
      <c r="CVI1052" s="55"/>
      <c r="CVJ1052" s="55"/>
      <c r="CVK1052" s="55"/>
      <c r="CVL1052" s="55"/>
      <c r="CVM1052" s="55"/>
      <c r="CVN1052" s="55"/>
      <c r="CVO1052" s="55"/>
      <c r="CVP1052" s="55"/>
      <c r="CVQ1052" s="55"/>
      <c r="CVR1052" s="55"/>
      <c r="CVS1052" s="55"/>
      <c r="CVT1052" s="55"/>
      <c r="CVU1052" s="55"/>
      <c r="CVV1052" s="55"/>
      <c r="CVW1052" s="55"/>
      <c r="CVX1052" s="55"/>
      <c r="CVY1052" s="55"/>
      <c r="CVZ1052" s="55"/>
      <c r="CWA1052" s="55"/>
      <c r="CWB1052" s="55"/>
      <c r="CWC1052" s="55"/>
      <c r="CWD1052" s="55"/>
      <c r="CWE1052" s="55"/>
      <c r="CWF1052" s="55"/>
      <c r="CWG1052" s="55"/>
      <c r="CWH1052" s="55"/>
      <c r="CWI1052" s="55"/>
      <c r="CWJ1052" s="55"/>
      <c r="CWK1052" s="55"/>
      <c r="CWL1052" s="55"/>
      <c r="CWM1052" s="55"/>
      <c r="CWN1052" s="55"/>
      <c r="CWO1052" s="55"/>
      <c r="CWP1052" s="55"/>
      <c r="CWQ1052" s="55"/>
      <c r="CWR1052" s="55"/>
      <c r="CWS1052" s="55"/>
      <c r="CWT1052" s="55"/>
      <c r="CWU1052" s="55"/>
      <c r="CWV1052" s="55"/>
      <c r="CWW1052" s="55"/>
      <c r="CWX1052" s="55"/>
      <c r="CWY1052" s="55"/>
      <c r="CWZ1052" s="55"/>
      <c r="CXA1052" s="55"/>
      <c r="CXB1052" s="55"/>
      <c r="CXC1052" s="55"/>
      <c r="CXD1052" s="55"/>
      <c r="CXE1052" s="55"/>
      <c r="CXF1052" s="55"/>
      <c r="CXG1052" s="55"/>
      <c r="CXH1052" s="55"/>
      <c r="CXI1052" s="55"/>
      <c r="CXJ1052" s="55"/>
      <c r="CXK1052" s="55"/>
      <c r="CXL1052" s="55"/>
      <c r="CXM1052" s="55"/>
      <c r="CXN1052" s="55"/>
      <c r="CXO1052" s="55"/>
      <c r="CXP1052" s="55"/>
      <c r="CXQ1052" s="55"/>
      <c r="CXR1052" s="55"/>
      <c r="CXS1052" s="55"/>
      <c r="CXT1052" s="55"/>
      <c r="CXU1052" s="55"/>
      <c r="CXV1052" s="55"/>
      <c r="CXW1052" s="55"/>
      <c r="CXX1052" s="55"/>
      <c r="CXY1052" s="55"/>
      <c r="CXZ1052" s="55"/>
      <c r="CYA1052" s="55"/>
      <c r="CYB1052" s="55"/>
      <c r="CYC1052" s="55"/>
      <c r="CYD1052" s="55"/>
      <c r="CYE1052" s="55"/>
      <c r="CYF1052" s="55"/>
      <c r="CYG1052" s="55"/>
      <c r="CYH1052" s="55"/>
      <c r="CYI1052" s="55"/>
      <c r="CYJ1052" s="55"/>
      <c r="CYK1052" s="55"/>
      <c r="CYL1052" s="55"/>
      <c r="CYM1052" s="55"/>
      <c r="CYN1052" s="55"/>
      <c r="CYO1052" s="55"/>
      <c r="CYP1052" s="55"/>
      <c r="CYQ1052" s="55"/>
      <c r="CYR1052" s="55"/>
      <c r="CYS1052" s="55"/>
      <c r="CYT1052" s="55"/>
      <c r="CYU1052" s="55"/>
      <c r="CYV1052" s="55"/>
      <c r="CYW1052" s="55"/>
      <c r="CYX1052" s="55"/>
      <c r="CYY1052" s="55"/>
      <c r="CYZ1052" s="55"/>
      <c r="CZA1052" s="55"/>
      <c r="CZB1052" s="55"/>
      <c r="CZC1052" s="55"/>
      <c r="CZD1052" s="55"/>
      <c r="CZE1052" s="55"/>
      <c r="CZF1052" s="55"/>
      <c r="CZG1052" s="55"/>
      <c r="CZH1052" s="55"/>
      <c r="CZI1052" s="55"/>
      <c r="CZJ1052" s="55"/>
      <c r="CZK1052" s="55"/>
      <c r="CZL1052" s="55"/>
      <c r="CZM1052" s="55"/>
      <c r="CZN1052" s="55"/>
      <c r="CZO1052" s="55"/>
      <c r="CZP1052" s="55"/>
      <c r="CZQ1052" s="55"/>
      <c r="CZR1052" s="55"/>
      <c r="CZS1052" s="55"/>
      <c r="CZT1052" s="55"/>
      <c r="CZU1052" s="55"/>
      <c r="CZV1052" s="55"/>
      <c r="CZW1052" s="55"/>
      <c r="CZX1052" s="55"/>
      <c r="CZY1052" s="55"/>
      <c r="CZZ1052" s="55"/>
      <c r="DAA1052" s="55"/>
      <c r="DAB1052" s="55"/>
      <c r="DAC1052" s="55"/>
      <c r="DAD1052" s="55"/>
      <c r="DAE1052" s="55"/>
      <c r="DAF1052" s="55"/>
      <c r="DAG1052" s="55"/>
      <c r="DAH1052" s="55"/>
      <c r="DAI1052" s="55"/>
      <c r="DAJ1052" s="55"/>
      <c r="DAK1052" s="55"/>
      <c r="DAL1052" s="55"/>
      <c r="DAM1052" s="55"/>
      <c r="DAN1052" s="55"/>
      <c r="DAO1052" s="55"/>
      <c r="DAP1052" s="55"/>
      <c r="DAQ1052" s="55"/>
      <c r="DAR1052" s="55"/>
      <c r="DAS1052" s="55"/>
      <c r="DAT1052" s="55"/>
      <c r="DAU1052" s="55"/>
      <c r="DAV1052" s="55"/>
      <c r="DAW1052" s="55"/>
      <c r="DAX1052" s="55"/>
      <c r="DAY1052" s="55"/>
      <c r="DAZ1052" s="55"/>
      <c r="DBA1052" s="55"/>
      <c r="DBB1052" s="55"/>
      <c r="DBC1052" s="55"/>
      <c r="DBD1052" s="55"/>
      <c r="DBE1052" s="55"/>
      <c r="DBF1052" s="55"/>
      <c r="DBG1052" s="55"/>
      <c r="DBH1052" s="55"/>
      <c r="DBI1052" s="55"/>
      <c r="DBJ1052" s="55"/>
      <c r="DBK1052" s="55"/>
      <c r="DBL1052" s="55"/>
      <c r="DBM1052" s="55"/>
      <c r="DBN1052" s="55"/>
      <c r="DBO1052" s="55"/>
      <c r="DBP1052" s="55"/>
      <c r="DBQ1052" s="55"/>
      <c r="DBR1052" s="55"/>
      <c r="DBS1052" s="55"/>
      <c r="DBT1052" s="55"/>
      <c r="DBU1052" s="55"/>
      <c r="DBV1052" s="55"/>
      <c r="DBW1052" s="55"/>
      <c r="DBX1052" s="55"/>
      <c r="DBY1052" s="55"/>
      <c r="DBZ1052" s="55"/>
      <c r="DCA1052" s="55"/>
      <c r="DCB1052" s="55"/>
      <c r="DCC1052" s="55"/>
      <c r="DCD1052" s="55"/>
      <c r="DCE1052" s="55"/>
      <c r="DCF1052" s="55"/>
      <c r="DCG1052" s="55"/>
      <c r="DCH1052" s="55"/>
      <c r="DCI1052" s="55"/>
      <c r="DCJ1052" s="55"/>
      <c r="DCK1052" s="55"/>
      <c r="DCL1052" s="55"/>
      <c r="DCM1052" s="55"/>
      <c r="DCN1052" s="55"/>
      <c r="DCO1052" s="55"/>
      <c r="DCP1052" s="55"/>
      <c r="DCQ1052" s="55"/>
      <c r="DCR1052" s="55"/>
      <c r="DCS1052" s="55"/>
      <c r="DCT1052" s="55"/>
      <c r="DCU1052" s="55"/>
      <c r="DCV1052" s="55"/>
      <c r="DCW1052" s="55"/>
      <c r="DCX1052" s="55"/>
      <c r="DCY1052" s="55"/>
      <c r="DCZ1052" s="55"/>
      <c r="DDA1052" s="55"/>
      <c r="DDB1052" s="55"/>
      <c r="DDC1052" s="55"/>
      <c r="DDD1052" s="55"/>
      <c r="DDE1052" s="55"/>
      <c r="DDF1052" s="55"/>
      <c r="DDG1052" s="55"/>
      <c r="DDH1052" s="55"/>
      <c r="DDI1052" s="55"/>
      <c r="DDJ1052" s="55"/>
      <c r="DDK1052" s="55"/>
      <c r="DDL1052" s="55"/>
      <c r="DDM1052" s="55"/>
      <c r="DDN1052" s="55"/>
      <c r="DDO1052" s="55"/>
      <c r="DDP1052" s="55"/>
      <c r="DDQ1052" s="55"/>
      <c r="DDR1052" s="55"/>
      <c r="DDS1052" s="55"/>
      <c r="DDT1052" s="55"/>
      <c r="DDU1052" s="55"/>
      <c r="DDV1052" s="55"/>
      <c r="DDW1052" s="55"/>
      <c r="DDX1052" s="55"/>
      <c r="DDY1052" s="55"/>
      <c r="DDZ1052" s="55"/>
      <c r="DEA1052" s="55"/>
      <c r="DEB1052" s="55"/>
      <c r="DEC1052" s="55"/>
      <c r="DED1052" s="55"/>
      <c r="DEE1052" s="55"/>
      <c r="DEF1052" s="55"/>
      <c r="DEG1052" s="55"/>
      <c r="DEH1052" s="55"/>
      <c r="DEI1052" s="55"/>
      <c r="DEJ1052" s="55"/>
      <c r="DEK1052" s="55"/>
      <c r="DEL1052" s="55"/>
      <c r="DEM1052" s="55"/>
      <c r="DEN1052" s="55"/>
      <c r="DEO1052" s="55"/>
      <c r="DEP1052" s="55"/>
      <c r="DEQ1052" s="55"/>
      <c r="DER1052" s="55"/>
      <c r="DES1052" s="55"/>
      <c r="DET1052" s="55"/>
      <c r="DEU1052" s="55"/>
      <c r="DEV1052" s="55"/>
      <c r="DEW1052" s="55"/>
      <c r="DEX1052" s="55"/>
      <c r="DEY1052" s="55"/>
      <c r="DEZ1052" s="55"/>
      <c r="DFA1052" s="55"/>
      <c r="DFB1052" s="55"/>
      <c r="DFC1052" s="55"/>
      <c r="DFD1052" s="55"/>
      <c r="DFE1052" s="55"/>
      <c r="DFF1052" s="55"/>
      <c r="DFG1052" s="55"/>
      <c r="DFH1052" s="55"/>
      <c r="DFI1052" s="55"/>
      <c r="DFJ1052" s="55"/>
      <c r="DFK1052" s="55"/>
      <c r="DFL1052" s="55"/>
      <c r="DFM1052" s="55"/>
      <c r="DFN1052" s="55"/>
      <c r="DFO1052" s="55"/>
      <c r="DFP1052" s="55"/>
      <c r="DFQ1052" s="55"/>
      <c r="DFR1052" s="55"/>
      <c r="DFS1052" s="55"/>
      <c r="DFT1052" s="55"/>
      <c r="DFU1052" s="55"/>
      <c r="DFV1052" s="55"/>
      <c r="DFW1052" s="55"/>
      <c r="DFX1052" s="55"/>
      <c r="DFY1052" s="55"/>
      <c r="DFZ1052" s="55"/>
      <c r="DGA1052" s="55"/>
      <c r="DGB1052" s="55"/>
      <c r="DGC1052" s="55"/>
      <c r="DGD1052" s="55"/>
      <c r="DGE1052" s="55"/>
      <c r="DGF1052" s="55"/>
      <c r="DGG1052" s="55"/>
      <c r="DGH1052" s="55"/>
      <c r="DGI1052" s="55"/>
      <c r="DGJ1052" s="55"/>
      <c r="DGK1052" s="55"/>
      <c r="DGL1052" s="55"/>
      <c r="DGM1052" s="55"/>
      <c r="DGN1052" s="55"/>
      <c r="DGO1052" s="55"/>
      <c r="DGP1052" s="55"/>
      <c r="DGQ1052" s="55"/>
      <c r="DGR1052" s="55"/>
      <c r="DGS1052" s="55"/>
      <c r="DGT1052" s="55"/>
      <c r="DGU1052" s="55"/>
      <c r="DGV1052" s="55"/>
      <c r="DGW1052" s="55"/>
      <c r="DGX1052" s="55"/>
      <c r="DGY1052" s="55"/>
      <c r="DGZ1052" s="55"/>
      <c r="DHA1052" s="55"/>
      <c r="DHB1052" s="55"/>
      <c r="DHC1052" s="55"/>
      <c r="DHD1052" s="55"/>
      <c r="DHE1052" s="55"/>
      <c r="DHF1052" s="55"/>
      <c r="DHG1052" s="55"/>
      <c r="DHH1052" s="55"/>
      <c r="DHI1052" s="55"/>
      <c r="DHJ1052" s="55"/>
      <c r="DHK1052" s="55"/>
      <c r="DHL1052" s="55"/>
      <c r="DHM1052" s="55"/>
      <c r="DHN1052" s="55"/>
      <c r="DHO1052" s="55"/>
      <c r="DHP1052" s="55"/>
      <c r="DHQ1052" s="55"/>
      <c r="DHR1052" s="55"/>
      <c r="DHS1052" s="55"/>
      <c r="DHT1052" s="55"/>
      <c r="DHU1052" s="55"/>
      <c r="DHV1052" s="55"/>
      <c r="DHW1052" s="55"/>
      <c r="DHX1052" s="55"/>
      <c r="DHY1052" s="55"/>
      <c r="DHZ1052" s="55"/>
      <c r="DIA1052" s="55"/>
      <c r="DIB1052" s="55"/>
      <c r="DIC1052" s="55"/>
      <c r="DID1052" s="55"/>
      <c r="DIE1052" s="55"/>
      <c r="DIF1052" s="55"/>
      <c r="DIG1052" s="55"/>
      <c r="DIH1052" s="55"/>
      <c r="DII1052" s="55"/>
      <c r="DIJ1052" s="55"/>
      <c r="DIK1052" s="55"/>
      <c r="DIL1052" s="55"/>
      <c r="DIM1052" s="55"/>
      <c r="DIN1052" s="55"/>
      <c r="DIO1052" s="55"/>
      <c r="DIP1052" s="55"/>
      <c r="DIQ1052" s="55"/>
      <c r="DIR1052" s="55"/>
      <c r="DIS1052" s="55"/>
      <c r="DIT1052" s="55"/>
      <c r="DIU1052" s="55"/>
      <c r="DIV1052" s="55"/>
      <c r="DIW1052" s="55"/>
      <c r="DIX1052" s="55"/>
      <c r="DIY1052" s="55"/>
      <c r="DIZ1052" s="55"/>
      <c r="DJA1052" s="55"/>
      <c r="DJB1052" s="55"/>
      <c r="DJC1052" s="55"/>
      <c r="DJD1052" s="55"/>
      <c r="DJE1052" s="55"/>
      <c r="DJF1052" s="55"/>
      <c r="DJG1052" s="55"/>
      <c r="DJH1052" s="55"/>
      <c r="DJI1052" s="55"/>
      <c r="DJJ1052" s="55"/>
      <c r="DJK1052" s="55"/>
      <c r="DJL1052" s="55"/>
      <c r="DJM1052" s="55"/>
      <c r="DJN1052" s="55"/>
      <c r="DJO1052" s="55"/>
      <c r="DJP1052" s="55"/>
      <c r="DJQ1052" s="55"/>
      <c r="DJR1052" s="55"/>
      <c r="DJS1052" s="55"/>
      <c r="DJT1052" s="55"/>
      <c r="DJU1052" s="55"/>
      <c r="DJV1052" s="55"/>
      <c r="DJW1052" s="55"/>
      <c r="DJX1052" s="55"/>
      <c r="DJY1052" s="55"/>
      <c r="DJZ1052" s="55"/>
      <c r="DKA1052" s="55"/>
      <c r="DKB1052" s="55"/>
      <c r="DKC1052" s="55"/>
      <c r="DKD1052" s="55"/>
      <c r="DKE1052" s="55"/>
      <c r="DKF1052" s="55"/>
      <c r="DKG1052" s="55"/>
      <c r="DKH1052" s="55"/>
      <c r="DKI1052" s="55"/>
      <c r="DKJ1052" s="55"/>
      <c r="DKK1052" s="55"/>
      <c r="DKL1052" s="55"/>
      <c r="DKM1052" s="55"/>
      <c r="DKN1052" s="55"/>
      <c r="DKO1052" s="55"/>
      <c r="DKP1052" s="55"/>
      <c r="DKQ1052" s="55"/>
      <c r="DKR1052" s="55"/>
      <c r="DKS1052" s="55"/>
      <c r="DKT1052" s="55"/>
      <c r="DKU1052" s="55"/>
      <c r="DKV1052" s="55"/>
      <c r="DKW1052" s="55"/>
      <c r="DKX1052" s="55"/>
      <c r="DKY1052" s="55"/>
      <c r="DKZ1052" s="55"/>
      <c r="DLA1052" s="55"/>
      <c r="DLB1052" s="55"/>
      <c r="DLC1052" s="55"/>
      <c r="DLD1052" s="55"/>
      <c r="DLE1052" s="55"/>
      <c r="DLF1052" s="55"/>
      <c r="DLG1052" s="55"/>
      <c r="DLH1052" s="55"/>
      <c r="DLI1052" s="55"/>
      <c r="DLJ1052" s="55"/>
      <c r="DLK1052" s="55"/>
      <c r="DLL1052" s="55"/>
      <c r="DLM1052" s="55"/>
      <c r="DLN1052" s="55"/>
      <c r="DLO1052" s="55"/>
      <c r="DLP1052" s="55"/>
      <c r="DLQ1052" s="55"/>
      <c r="DLR1052" s="55"/>
      <c r="DLS1052" s="55"/>
      <c r="DLT1052" s="55"/>
      <c r="DLU1052" s="55"/>
      <c r="DLV1052" s="55"/>
      <c r="DLW1052" s="55"/>
      <c r="DLX1052" s="55"/>
      <c r="DLY1052" s="55"/>
      <c r="DLZ1052" s="55"/>
      <c r="DMA1052" s="55"/>
      <c r="DMB1052" s="55"/>
      <c r="DMC1052" s="55"/>
      <c r="DMD1052" s="55"/>
      <c r="DME1052" s="55"/>
      <c r="DMF1052" s="55"/>
      <c r="DMG1052" s="55"/>
      <c r="DMH1052" s="55"/>
      <c r="DMI1052" s="55"/>
      <c r="DMJ1052" s="55"/>
      <c r="DMK1052" s="55"/>
      <c r="DML1052" s="55"/>
      <c r="DMM1052" s="55"/>
      <c r="DMN1052" s="55"/>
      <c r="DMO1052" s="55"/>
      <c r="DMP1052" s="55"/>
      <c r="DMQ1052" s="55"/>
      <c r="DMR1052" s="55"/>
      <c r="DMS1052" s="55"/>
      <c r="DMT1052" s="55"/>
      <c r="DMU1052" s="55"/>
      <c r="DMV1052" s="55"/>
      <c r="DMW1052" s="55"/>
      <c r="DMX1052" s="55"/>
      <c r="DMY1052" s="55"/>
      <c r="DMZ1052" s="55"/>
      <c r="DNA1052" s="55"/>
      <c r="DNB1052" s="55"/>
      <c r="DNC1052" s="55"/>
      <c r="DND1052" s="55"/>
      <c r="DNE1052" s="55"/>
      <c r="DNF1052" s="55"/>
      <c r="DNG1052" s="55"/>
      <c r="DNH1052" s="55"/>
      <c r="DNI1052" s="55"/>
      <c r="DNJ1052" s="55"/>
      <c r="DNK1052" s="55"/>
      <c r="DNL1052" s="55"/>
      <c r="DNM1052" s="55"/>
      <c r="DNN1052" s="55"/>
      <c r="DNO1052" s="55"/>
      <c r="DNP1052" s="55"/>
      <c r="DNQ1052" s="55"/>
      <c r="DNR1052" s="55"/>
      <c r="DNS1052" s="55"/>
      <c r="DNT1052" s="55"/>
      <c r="DNU1052" s="55"/>
      <c r="DNV1052" s="55"/>
      <c r="DNW1052" s="55"/>
      <c r="DNX1052" s="55"/>
      <c r="DNY1052" s="55"/>
      <c r="DNZ1052" s="55"/>
      <c r="DOA1052" s="55"/>
      <c r="DOB1052" s="55"/>
      <c r="DOC1052" s="55"/>
      <c r="DOD1052" s="55"/>
      <c r="DOE1052" s="55"/>
      <c r="DOF1052" s="55"/>
      <c r="DOG1052" s="55"/>
      <c r="DOH1052" s="55"/>
      <c r="DOI1052" s="55"/>
      <c r="DOJ1052" s="55"/>
      <c r="DOK1052" s="55"/>
      <c r="DOL1052" s="55"/>
      <c r="DOM1052" s="55"/>
      <c r="DON1052" s="55"/>
      <c r="DOO1052" s="55"/>
      <c r="DOP1052" s="55"/>
      <c r="DOQ1052" s="55"/>
      <c r="DOR1052" s="55"/>
      <c r="DOS1052" s="55"/>
      <c r="DOT1052" s="55"/>
      <c r="DOU1052" s="55"/>
      <c r="DOV1052" s="55"/>
      <c r="DOW1052" s="55"/>
      <c r="DOX1052" s="55"/>
      <c r="DOY1052" s="55"/>
      <c r="DOZ1052" s="55"/>
      <c r="DPA1052" s="55"/>
      <c r="DPB1052" s="55"/>
      <c r="DPC1052" s="55"/>
      <c r="DPD1052" s="55"/>
      <c r="DPE1052" s="55"/>
      <c r="DPF1052" s="55"/>
      <c r="DPG1052" s="55"/>
      <c r="DPH1052" s="55"/>
      <c r="DPI1052" s="55"/>
      <c r="DPJ1052" s="55"/>
      <c r="DPK1052" s="55"/>
      <c r="DPL1052" s="55"/>
      <c r="DPM1052" s="55"/>
      <c r="DPN1052" s="55"/>
      <c r="DPO1052" s="55"/>
      <c r="DPP1052" s="55"/>
      <c r="DPQ1052" s="55"/>
      <c r="DPR1052" s="55"/>
      <c r="DPS1052" s="55"/>
      <c r="DPT1052" s="55"/>
      <c r="DPU1052" s="55"/>
      <c r="DPV1052" s="55"/>
      <c r="DPW1052" s="55"/>
      <c r="DPX1052" s="55"/>
      <c r="DPY1052" s="55"/>
      <c r="DPZ1052" s="55"/>
      <c r="DQA1052" s="55"/>
      <c r="DQB1052" s="55"/>
      <c r="DQC1052" s="55"/>
      <c r="DQD1052" s="55"/>
      <c r="DQE1052" s="55"/>
      <c r="DQF1052" s="55"/>
      <c r="DQG1052" s="55"/>
      <c r="DQH1052" s="55"/>
      <c r="DQI1052" s="55"/>
      <c r="DQJ1052" s="55"/>
      <c r="DQK1052" s="55"/>
      <c r="DQL1052" s="55"/>
      <c r="DQM1052" s="55"/>
      <c r="DQN1052" s="55"/>
      <c r="DQO1052" s="55"/>
      <c r="DQP1052" s="55"/>
      <c r="DQQ1052" s="55"/>
      <c r="DQR1052" s="55"/>
      <c r="DQS1052" s="55"/>
      <c r="DQT1052" s="55"/>
      <c r="DQU1052" s="55"/>
      <c r="DQV1052" s="55"/>
      <c r="DQW1052" s="55"/>
      <c r="DQX1052" s="55"/>
      <c r="DQY1052" s="55"/>
      <c r="DQZ1052" s="55"/>
      <c r="DRA1052" s="55"/>
      <c r="DRB1052" s="55"/>
      <c r="DRC1052" s="55"/>
      <c r="DRD1052" s="55"/>
      <c r="DRE1052" s="55"/>
      <c r="DRF1052" s="55"/>
      <c r="DRG1052" s="55"/>
      <c r="DRH1052" s="55"/>
      <c r="DRI1052" s="55"/>
      <c r="DRJ1052" s="55"/>
      <c r="DRK1052" s="55"/>
      <c r="DRL1052" s="55"/>
      <c r="DRM1052" s="55"/>
      <c r="DRN1052" s="55"/>
      <c r="DRO1052" s="55"/>
      <c r="DRP1052" s="55"/>
      <c r="DRQ1052" s="55"/>
      <c r="DRR1052" s="55"/>
      <c r="DRS1052" s="55"/>
      <c r="DRT1052" s="55"/>
      <c r="DRU1052" s="55"/>
      <c r="DRV1052" s="55"/>
      <c r="DRW1052" s="55"/>
      <c r="DRX1052" s="55"/>
      <c r="DRY1052" s="55"/>
      <c r="DRZ1052" s="55"/>
      <c r="DSA1052" s="55"/>
      <c r="DSB1052" s="55"/>
      <c r="DSC1052" s="55"/>
      <c r="DSD1052" s="55"/>
      <c r="DSE1052" s="55"/>
      <c r="DSF1052" s="55"/>
      <c r="DSG1052" s="55"/>
      <c r="DSH1052" s="55"/>
      <c r="DSI1052" s="55"/>
      <c r="DSJ1052" s="55"/>
      <c r="DSK1052" s="55"/>
      <c r="DSL1052" s="55"/>
      <c r="DSM1052" s="55"/>
      <c r="DSN1052" s="55"/>
      <c r="DSO1052" s="55"/>
      <c r="DSP1052" s="55"/>
      <c r="DSQ1052" s="55"/>
      <c r="DSR1052" s="55"/>
      <c r="DSS1052" s="55"/>
      <c r="DST1052" s="55"/>
      <c r="DSU1052" s="55"/>
      <c r="DSV1052" s="55"/>
      <c r="DSW1052" s="55"/>
      <c r="DSX1052" s="55"/>
      <c r="DSY1052" s="55"/>
      <c r="DSZ1052" s="55"/>
      <c r="DTA1052" s="55"/>
      <c r="DTB1052" s="55"/>
      <c r="DTC1052" s="55"/>
      <c r="DTD1052" s="55"/>
      <c r="DTE1052" s="55"/>
      <c r="DTF1052" s="55"/>
      <c r="DTG1052" s="55"/>
      <c r="DTH1052" s="55"/>
      <c r="DTI1052" s="55"/>
      <c r="DTJ1052" s="55"/>
      <c r="DTK1052" s="55"/>
      <c r="DTL1052" s="55"/>
      <c r="DTM1052" s="55"/>
      <c r="DTN1052" s="55"/>
      <c r="DTO1052" s="55"/>
      <c r="DTP1052" s="55"/>
      <c r="DTQ1052" s="55"/>
      <c r="DTR1052" s="55"/>
      <c r="DTS1052" s="55"/>
      <c r="DTT1052" s="55"/>
      <c r="DTU1052" s="55"/>
      <c r="DTV1052" s="55"/>
      <c r="DTW1052" s="55"/>
      <c r="DTX1052" s="55"/>
      <c r="DTY1052" s="55"/>
      <c r="DTZ1052" s="55"/>
      <c r="DUA1052" s="55"/>
      <c r="DUB1052" s="55"/>
      <c r="DUC1052" s="55"/>
      <c r="DUD1052" s="55"/>
      <c r="DUE1052" s="55"/>
      <c r="DUF1052" s="55"/>
      <c r="DUG1052" s="55"/>
      <c r="DUH1052" s="55"/>
      <c r="DUI1052" s="55"/>
      <c r="DUJ1052" s="55"/>
      <c r="DUK1052" s="55"/>
      <c r="DUL1052" s="55"/>
      <c r="DUM1052" s="55"/>
      <c r="DUN1052" s="55"/>
      <c r="DUO1052" s="55"/>
      <c r="DUP1052" s="55"/>
      <c r="DUQ1052" s="55"/>
      <c r="DUR1052" s="55"/>
      <c r="DUS1052" s="55"/>
      <c r="DUT1052" s="55"/>
      <c r="DUU1052" s="55"/>
      <c r="DUV1052" s="55"/>
      <c r="DUW1052" s="55"/>
      <c r="DUX1052" s="55"/>
      <c r="DUY1052" s="55"/>
      <c r="DUZ1052" s="55"/>
      <c r="DVA1052" s="55"/>
      <c r="DVB1052" s="55"/>
      <c r="DVC1052" s="55"/>
      <c r="DVD1052" s="55"/>
      <c r="DVE1052" s="55"/>
      <c r="DVF1052" s="55"/>
      <c r="DVG1052" s="55"/>
      <c r="DVH1052" s="55"/>
      <c r="DVI1052" s="55"/>
      <c r="DVJ1052" s="55"/>
      <c r="DVK1052" s="55"/>
      <c r="DVL1052" s="55"/>
      <c r="DVM1052" s="55"/>
      <c r="DVN1052" s="55"/>
      <c r="DVO1052" s="55"/>
      <c r="DVP1052" s="55"/>
      <c r="DVQ1052" s="55"/>
      <c r="DVR1052" s="55"/>
      <c r="DVS1052" s="55"/>
      <c r="DVT1052" s="55"/>
      <c r="DVU1052" s="55"/>
      <c r="DVV1052" s="55"/>
      <c r="DVW1052" s="55"/>
      <c r="DVX1052" s="55"/>
      <c r="DVY1052" s="55"/>
      <c r="DVZ1052" s="55"/>
      <c r="DWA1052" s="55"/>
      <c r="DWB1052" s="55"/>
      <c r="DWC1052" s="55"/>
      <c r="DWD1052" s="55"/>
      <c r="DWE1052" s="55"/>
      <c r="DWF1052" s="55"/>
      <c r="DWG1052" s="55"/>
      <c r="DWH1052" s="55"/>
      <c r="DWI1052" s="55"/>
      <c r="DWJ1052" s="55"/>
      <c r="DWK1052" s="55"/>
      <c r="DWL1052" s="55"/>
      <c r="DWM1052" s="55"/>
      <c r="DWN1052" s="55"/>
      <c r="DWO1052" s="55"/>
      <c r="DWP1052" s="55"/>
      <c r="DWQ1052" s="55"/>
      <c r="DWR1052" s="55"/>
      <c r="DWS1052" s="55"/>
      <c r="DWT1052" s="55"/>
      <c r="DWU1052" s="55"/>
      <c r="DWV1052" s="55"/>
      <c r="DWW1052" s="55"/>
      <c r="DWX1052" s="55"/>
      <c r="DWY1052" s="55"/>
      <c r="DWZ1052" s="55"/>
      <c r="DXA1052" s="55"/>
      <c r="DXB1052" s="55"/>
      <c r="DXC1052" s="55"/>
      <c r="DXD1052" s="55"/>
      <c r="DXE1052" s="55"/>
      <c r="DXF1052" s="55"/>
      <c r="DXG1052" s="55"/>
      <c r="DXH1052" s="55"/>
      <c r="DXI1052" s="55"/>
      <c r="DXJ1052" s="55"/>
      <c r="DXK1052" s="55"/>
      <c r="DXL1052" s="55"/>
      <c r="DXM1052" s="55"/>
      <c r="DXN1052" s="55"/>
      <c r="DXO1052" s="55"/>
      <c r="DXP1052" s="55"/>
      <c r="DXQ1052" s="55"/>
      <c r="DXR1052" s="55"/>
      <c r="DXS1052" s="55"/>
      <c r="DXT1052" s="55"/>
      <c r="DXU1052" s="55"/>
      <c r="DXV1052" s="55"/>
      <c r="DXW1052" s="55"/>
      <c r="DXX1052" s="55"/>
      <c r="DXY1052" s="55"/>
      <c r="DXZ1052" s="55"/>
      <c r="DYA1052" s="55"/>
      <c r="DYB1052" s="55"/>
      <c r="DYC1052" s="55"/>
      <c r="DYD1052" s="55"/>
      <c r="DYE1052" s="55"/>
      <c r="DYF1052" s="55"/>
      <c r="DYG1052" s="55"/>
      <c r="DYH1052" s="55"/>
      <c r="DYI1052" s="55"/>
      <c r="DYJ1052" s="55"/>
      <c r="DYK1052" s="55"/>
      <c r="DYL1052" s="55"/>
      <c r="DYM1052" s="55"/>
      <c r="DYN1052" s="55"/>
      <c r="DYO1052" s="55"/>
      <c r="DYP1052" s="55"/>
      <c r="DYQ1052" s="55"/>
      <c r="DYR1052" s="55"/>
      <c r="DYS1052" s="55"/>
      <c r="DYT1052" s="55"/>
      <c r="DYU1052" s="55"/>
      <c r="DYV1052" s="55"/>
      <c r="DYW1052" s="55"/>
      <c r="DYX1052" s="55"/>
      <c r="DYY1052" s="55"/>
      <c r="DYZ1052" s="55"/>
      <c r="DZA1052" s="55"/>
      <c r="DZB1052" s="55"/>
      <c r="DZC1052" s="55"/>
      <c r="DZD1052" s="55"/>
      <c r="DZE1052" s="55"/>
      <c r="DZF1052" s="55"/>
      <c r="DZG1052" s="55"/>
      <c r="DZH1052" s="55"/>
      <c r="DZI1052" s="55"/>
      <c r="DZJ1052" s="55"/>
      <c r="DZK1052" s="55"/>
      <c r="DZL1052" s="55"/>
      <c r="DZM1052" s="55"/>
      <c r="DZN1052" s="55"/>
      <c r="DZO1052" s="55"/>
      <c r="DZP1052" s="55"/>
      <c r="DZQ1052" s="55"/>
      <c r="DZR1052" s="55"/>
      <c r="DZS1052" s="55"/>
      <c r="DZT1052" s="55"/>
      <c r="DZU1052" s="55"/>
      <c r="DZV1052" s="55"/>
      <c r="DZW1052" s="55"/>
      <c r="DZX1052" s="55"/>
      <c r="DZY1052" s="55"/>
      <c r="DZZ1052" s="55"/>
      <c r="EAA1052" s="55"/>
      <c r="EAB1052" s="55"/>
      <c r="EAC1052" s="55"/>
      <c r="EAD1052" s="55"/>
      <c r="EAE1052" s="55"/>
      <c r="EAF1052" s="55"/>
      <c r="EAG1052" s="55"/>
      <c r="EAH1052" s="55"/>
      <c r="EAI1052" s="55"/>
      <c r="EAJ1052" s="55"/>
      <c r="EAK1052" s="55"/>
      <c r="EAL1052" s="55"/>
      <c r="EAM1052" s="55"/>
      <c r="EAN1052" s="55"/>
      <c r="EAO1052" s="55"/>
      <c r="EAP1052" s="55"/>
      <c r="EAQ1052" s="55"/>
      <c r="EAR1052" s="55"/>
      <c r="EAS1052" s="55"/>
      <c r="EAT1052" s="55"/>
      <c r="EAU1052" s="55"/>
      <c r="EAV1052" s="55"/>
      <c r="EAW1052" s="55"/>
      <c r="EAX1052" s="55"/>
      <c r="EAY1052" s="55"/>
      <c r="EAZ1052" s="55"/>
      <c r="EBA1052" s="55"/>
      <c r="EBB1052" s="55"/>
      <c r="EBC1052" s="55"/>
      <c r="EBD1052" s="55"/>
      <c r="EBE1052" s="55"/>
      <c r="EBF1052" s="55"/>
      <c r="EBG1052" s="55"/>
      <c r="EBH1052" s="55"/>
      <c r="EBI1052" s="55"/>
      <c r="EBJ1052" s="55"/>
      <c r="EBK1052" s="55"/>
      <c r="EBL1052" s="55"/>
      <c r="EBM1052" s="55"/>
      <c r="EBN1052" s="55"/>
      <c r="EBO1052" s="55"/>
      <c r="EBP1052" s="55"/>
      <c r="EBQ1052" s="55"/>
      <c r="EBR1052" s="55"/>
      <c r="EBS1052" s="55"/>
      <c r="EBT1052" s="55"/>
      <c r="EBU1052" s="55"/>
      <c r="EBV1052" s="55"/>
      <c r="EBW1052" s="55"/>
      <c r="EBX1052" s="55"/>
      <c r="EBY1052" s="55"/>
      <c r="EBZ1052" s="55"/>
      <c r="ECA1052" s="55"/>
      <c r="ECB1052" s="55"/>
      <c r="ECC1052" s="55"/>
      <c r="ECD1052" s="55"/>
      <c r="ECE1052" s="55"/>
      <c r="ECF1052" s="55"/>
      <c r="ECG1052" s="55"/>
      <c r="ECH1052" s="55"/>
      <c r="ECI1052" s="55"/>
      <c r="ECJ1052" s="55"/>
      <c r="ECK1052" s="55"/>
      <c r="ECL1052" s="55"/>
      <c r="ECM1052" s="55"/>
      <c r="ECN1052" s="55"/>
      <c r="ECO1052" s="55"/>
      <c r="ECP1052" s="55"/>
      <c r="ECQ1052" s="55"/>
      <c r="ECR1052" s="55"/>
      <c r="ECS1052" s="55"/>
      <c r="ECT1052" s="55"/>
      <c r="ECU1052" s="55"/>
      <c r="ECV1052" s="55"/>
      <c r="ECW1052" s="55"/>
      <c r="ECX1052" s="55"/>
      <c r="ECY1052" s="55"/>
      <c r="ECZ1052" s="55"/>
      <c r="EDA1052" s="55"/>
      <c r="EDB1052" s="55"/>
      <c r="EDC1052" s="55"/>
      <c r="EDD1052" s="55"/>
      <c r="EDE1052" s="55"/>
      <c r="EDF1052" s="55"/>
      <c r="EDG1052" s="55"/>
      <c r="EDH1052" s="55"/>
      <c r="EDI1052" s="55"/>
      <c r="EDJ1052" s="55"/>
      <c r="EDK1052" s="55"/>
      <c r="EDL1052" s="55"/>
      <c r="EDM1052" s="55"/>
      <c r="EDN1052" s="55"/>
      <c r="EDO1052" s="55"/>
      <c r="EDP1052" s="55"/>
      <c r="EDQ1052" s="55"/>
      <c r="EDR1052" s="55"/>
      <c r="EDS1052" s="55"/>
      <c r="EDT1052" s="55"/>
      <c r="EDU1052" s="55"/>
      <c r="EDV1052" s="55"/>
      <c r="EDW1052" s="55"/>
      <c r="EDX1052" s="55"/>
      <c r="EDY1052" s="55"/>
      <c r="EDZ1052" s="55"/>
      <c r="EEA1052" s="55"/>
      <c r="EEB1052" s="55"/>
      <c r="EEC1052" s="55"/>
      <c r="EED1052" s="55"/>
      <c r="EEE1052" s="55"/>
      <c r="EEF1052" s="55"/>
      <c r="EEG1052" s="55"/>
      <c r="EEH1052" s="55"/>
      <c r="EEI1052" s="55"/>
      <c r="EEJ1052" s="55"/>
      <c r="EEK1052" s="55"/>
      <c r="EEL1052" s="55"/>
      <c r="EEM1052" s="55"/>
      <c r="EEN1052" s="55"/>
      <c r="EEO1052" s="55"/>
      <c r="EEP1052" s="55"/>
      <c r="EEQ1052" s="55"/>
      <c r="EER1052" s="55"/>
      <c r="EES1052" s="55"/>
      <c r="EET1052" s="55"/>
      <c r="EEU1052" s="55"/>
      <c r="EEV1052" s="55"/>
      <c r="EEW1052" s="55"/>
      <c r="EEX1052" s="55"/>
      <c r="EEY1052" s="55"/>
      <c r="EEZ1052" s="55"/>
      <c r="EFA1052" s="55"/>
      <c r="EFB1052" s="55"/>
      <c r="EFC1052" s="55"/>
      <c r="EFD1052" s="55"/>
      <c r="EFE1052" s="55"/>
      <c r="EFF1052" s="55"/>
      <c r="EFG1052" s="55"/>
      <c r="EFH1052" s="55"/>
      <c r="EFI1052" s="55"/>
      <c r="EFJ1052" s="55"/>
      <c r="EFK1052" s="55"/>
      <c r="EFL1052" s="55"/>
      <c r="EFM1052" s="55"/>
      <c r="EFN1052" s="55"/>
      <c r="EFO1052" s="55"/>
      <c r="EFP1052" s="55"/>
      <c r="EFQ1052" s="55"/>
      <c r="EFR1052" s="55"/>
      <c r="EFS1052" s="55"/>
      <c r="EFT1052" s="55"/>
      <c r="EFU1052" s="55"/>
      <c r="EFV1052" s="55"/>
      <c r="EFW1052" s="55"/>
      <c r="EFX1052" s="55"/>
      <c r="EFY1052" s="55"/>
      <c r="EFZ1052" s="55"/>
      <c r="EGA1052" s="55"/>
      <c r="EGB1052" s="55"/>
      <c r="EGC1052" s="55"/>
      <c r="EGD1052" s="55"/>
      <c r="EGE1052" s="55"/>
      <c r="EGF1052" s="55"/>
      <c r="EGG1052" s="55"/>
      <c r="EGH1052" s="55"/>
      <c r="EGI1052" s="55"/>
      <c r="EGJ1052" s="55"/>
      <c r="EGK1052" s="55"/>
      <c r="EGL1052" s="55"/>
      <c r="EGM1052" s="55"/>
      <c r="EGN1052" s="55"/>
      <c r="EGO1052" s="55"/>
      <c r="EGP1052" s="55"/>
      <c r="EGQ1052" s="55"/>
      <c r="EGR1052" s="55"/>
      <c r="EGS1052" s="55"/>
      <c r="EGT1052" s="55"/>
      <c r="EGU1052" s="55"/>
      <c r="EGV1052" s="55"/>
      <c r="EGW1052" s="55"/>
      <c r="EGX1052" s="55"/>
      <c r="EGY1052" s="55"/>
      <c r="EGZ1052" s="55"/>
      <c r="EHA1052" s="55"/>
      <c r="EHB1052" s="55"/>
      <c r="EHC1052" s="55"/>
      <c r="EHD1052" s="55"/>
      <c r="EHE1052" s="55"/>
      <c r="EHF1052" s="55"/>
      <c r="EHG1052" s="55"/>
      <c r="EHH1052" s="55"/>
      <c r="EHI1052" s="55"/>
      <c r="EHJ1052" s="55"/>
      <c r="EHK1052" s="55"/>
      <c r="EHL1052" s="55"/>
      <c r="EHM1052" s="55"/>
      <c r="EHN1052" s="55"/>
      <c r="EHO1052" s="55"/>
      <c r="EHP1052" s="55"/>
      <c r="EHQ1052" s="55"/>
      <c r="EHR1052" s="55"/>
      <c r="EHS1052" s="55"/>
      <c r="EHT1052" s="55"/>
      <c r="EHU1052" s="55"/>
      <c r="EHV1052" s="55"/>
      <c r="EHW1052" s="55"/>
      <c r="EHX1052" s="55"/>
      <c r="EHY1052" s="55"/>
      <c r="EHZ1052" s="55"/>
      <c r="EIA1052" s="55"/>
      <c r="EIB1052" s="55"/>
      <c r="EIC1052" s="55"/>
      <c r="EID1052" s="55"/>
      <c r="EIE1052" s="55"/>
      <c r="EIF1052" s="55"/>
      <c r="EIG1052" s="55"/>
      <c r="EIH1052" s="55"/>
      <c r="EII1052" s="55"/>
      <c r="EIJ1052" s="55"/>
      <c r="EIK1052" s="55"/>
      <c r="EIL1052" s="55"/>
      <c r="EIM1052" s="55"/>
      <c r="EIN1052" s="55"/>
      <c r="EIO1052" s="55"/>
      <c r="EIP1052" s="55"/>
      <c r="EIQ1052" s="55"/>
      <c r="EIR1052" s="55"/>
      <c r="EIS1052" s="55"/>
      <c r="EIT1052" s="55"/>
      <c r="EIU1052" s="55"/>
      <c r="EIV1052" s="55"/>
      <c r="EIW1052" s="55"/>
      <c r="EIX1052" s="55"/>
      <c r="EIY1052" s="55"/>
      <c r="EIZ1052" s="55"/>
      <c r="EJA1052" s="55"/>
      <c r="EJB1052" s="55"/>
      <c r="EJC1052" s="55"/>
      <c r="EJD1052" s="55"/>
      <c r="EJE1052" s="55"/>
      <c r="EJF1052" s="55"/>
      <c r="EJG1052" s="55"/>
      <c r="EJH1052" s="55"/>
      <c r="EJI1052" s="55"/>
      <c r="EJJ1052" s="55"/>
      <c r="EJK1052" s="55"/>
      <c r="EJL1052" s="55"/>
      <c r="EJM1052" s="55"/>
      <c r="EJN1052" s="55"/>
      <c r="EJO1052" s="55"/>
      <c r="EJP1052" s="55"/>
      <c r="EJQ1052" s="55"/>
      <c r="EJR1052" s="55"/>
      <c r="EJS1052" s="55"/>
      <c r="EJT1052" s="55"/>
      <c r="EJU1052" s="55"/>
      <c r="EJV1052" s="55"/>
      <c r="EJW1052" s="55"/>
      <c r="EJX1052" s="55"/>
      <c r="EJY1052" s="55"/>
      <c r="EJZ1052" s="55"/>
      <c r="EKA1052" s="55"/>
      <c r="EKB1052" s="55"/>
      <c r="EKC1052" s="55"/>
      <c r="EKD1052" s="55"/>
      <c r="EKE1052" s="55"/>
      <c r="EKF1052" s="55"/>
      <c r="EKG1052" s="55"/>
      <c r="EKH1052" s="55"/>
      <c r="EKI1052" s="55"/>
      <c r="EKJ1052" s="55"/>
      <c r="EKK1052" s="55"/>
      <c r="EKL1052" s="55"/>
      <c r="EKM1052" s="55"/>
      <c r="EKN1052" s="55"/>
      <c r="EKO1052" s="55"/>
      <c r="EKP1052" s="55"/>
      <c r="EKQ1052" s="55"/>
      <c r="EKR1052" s="55"/>
      <c r="EKS1052" s="55"/>
      <c r="EKT1052" s="55"/>
      <c r="EKU1052" s="55"/>
      <c r="EKV1052" s="55"/>
      <c r="EKW1052" s="55"/>
      <c r="EKX1052" s="55"/>
      <c r="EKY1052" s="55"/>
      <c r="EKZ1052" s="55"/>
      <c r="ELA1052" s="55"/>
      <c r="ELB1052" s="55"/>
      <c r="ELC1052" s="55"/>
      <c r="ELD1052" s="55"/>
      <c r="ELE1052" s="55"/>
      <c r="ELF1052" s="55"/>
      <c r="ELG1052" s="55"/>
      <c r="ELH1052" s="55"/>
      <c r="ELI1052" s="55"/>
      <c r="ELJ1052" s="55"/>
      <c r="ELK1052" s="55"/>
      <c r="ELL1052" s="55"/>
      <c r="ELM1052" s="55"/>
      <c r="ELN1052" s="55"/>
      <c r="ELO1052" s="55"/>
      <c r="ELP1052" s="55"/>
      <c r="ELQ1052" s="55"/>
      <c r="ELR1052" s="55"/>
      <c r="ELS1052" s="55"/>
      <c r="ELT1052" s="55"/>
      <c r="ELU1052" s="55"/>
      <c r="ELV1052" s="55"/>
      <c r="ELW1052" s="55"/>
      <c r="ELX1052" s="55"/>
      <c r="ELY1052" s="55"/>
      <c r="ELZ1052" s="55"/>
      <c r="EMA1052" s="55"/>
      <c r="EMB1052" s="55"/>
      <c r="EMC1052" s="55"/>
      <c r="EMD1052" s="55"/>
      <c r="EME1052" s="55"/>
      <c r="EMF1052" s="55"/>
      <c r="EMG1052" s="55"/>
      <c r="EMH1052" s="55"/>
      <c r="EMI1052" s="55"/>
      <c r="EMJ1052" s="55"/>
      <c r="EMK1052" s="55"/>
      <c r="EML1052" s="55"/>
      <c r="EMM1052" s="55"/>
      <c r="EMN1052" s="55"/>
      <c r="EMO1052" s="55"/>
      <c r="EMP1052" s="55"/>
      <c r="EMQ1052" s="55"/>
      <c r="EMR1052" s="55"/>
      <c r="EMS1052" s="55"/>
      <c r="EMT1052" s="55"/>
      <c r="EMU1052" s="55"/>
      <c r="EMV1052" s="55"/>
      <c r="EMW1052" s="55"/>
      <c r="EMX1052" s="55"/>
      <c r="EMY1052" s="55"/>
      <c r="EMZ1052" s="55"/>
      <c r="ENA1052" s="55"/>
      <c r="ENB1052" s="55"/>
      <c r="ENC1052" s="55"/>
      <c r="END1052" s="55"/>
      <c r="ENE1052" s="55"/>
      <c r="ENF1052" s="55"/>
      <c r="ENG1052" s="55"/>
      <c r="ENH1052" s="55"/>
      <c r="ENI1052" s="55"/>
      <c r="ENJ1052" s="55"/>
      <c r="ENK1052" s="55"/>
      <c r="ENL1052" s="55"/>
      <c r="ENM1052" s="55"/>
      <c r="ENN1052" s="55"/>
      <c r="ENO1052" s="55"/>
      <c r="ENP1052" s="55"/>
      <c r="ENQ1052" s="55"/>
      <c r="ENR1052" s="55"/>
      <c r="ENS1052" s="55"/>
      <c r="ENT1052" s="55"/>
      <c r="ENU1052" s="55"/>
      <c r="ENV1052" s="55"/>
      <c r="ENW1052" s="55"/>
      <c r="ENX1052" s="55"/>
      <c r="ENY1052" s="55"/>
      <c r="ENZ1052" s="55"/>
      <c r="EOA1052" s="55"/>
      <c r="EOB1052" s="55"/>
      <c r="EOC1052" s="55"/>
      <c r="EOD1052" s="55"/>
      <c r="EOE1052" s="55"/>
      <c r="EOF1052" s="55"/>
      <c r="EOG1052" s="55"/>
      <c r="EOH1052" s="55"/>
      <c r="EOI1052" s="55"/>
      <c r="EOJ1052" s="55"/>
      <c r="EOK1052" s="55"/>
      <c r="EOL1052" s="55"/>
      <c r="EOM1052" s="55"/>
      <c r="EON1052" s="55"/>
      <c r="EOO1052" s="55"/>
      <c r="EOP1052" s="55"/>
      <c r="EOQ1052" s="55"/>
      <c r="EOR1052" s="55"/>
      <c r="EOS1052" s="55"/>
      <c r="EOT1052" s="55"/>
      <c r="EOU1052" s="55"/>
      <c r="EOV1052" s="55"/>
      <c r="EOW1052" s="55"/>
      <c r="EOX1052" s="55"/>
      <c r="EOY1052" s="55"/>
      <c r="EOZ1052" s="55"/>
      <c r="EPA1052" s="55"/>
      <c r="EPB1052" s="55"/>
      <c r="EPC1052" s="55"/>
      <c r="EPD1052" s="55"/>
      <c r="EPE1052" s="55"/>
      <c r="EPF1052" s="55"/>
      <c r="EPG1052" s="55"/>
      <c r="EPH1052" s="55"/>
      <c r="EPI1052" s="55"/>
      <c r="EPJ1052" s="55"/>
      <c r="EPK1052" s="55"/>
      <c r="EPL1052" s="55"/>
      <c r="EPM1052" s="55"/>
      <c r="EPN1052" s="55"/>
      <c r="EPO1052" s="55"/>
      <c r="EPP1052" s="55"/>
      <c r="EPQ1052" s="55"/>
      <c r="EPR1052" s="55"/>
      <c r="EPS1052" s="55"/>
      <c r="EPT1052" s="55"/>
      <c r="EPU1052" s="55"/>
      <c r="EPV1052" s="55"/>
      <c r="EPW1052" s="55"/>
      <c r="EPX1052" s="55"/>
      <c r="EPY1052" s="55"/>
      <c r="EPZ1052" s="55"/>
      <c r="EQA1052" s="55"/>
      <c r="EQB1052" s="55"/>
      <c r="EQC1052" s="55"/>
      <c r="EQD1052" s="55"/>
      <c r="EQE1052" s="55"/>
      <c r="EQF1052" s="55"/>
      <c r="EQG1052" s="55"/>
      <c r="EQH1052" s="55"/>
      <c r="EQI1052" s="55"/>
      <c r="EQJ1052" s="55"/>
      <c r="EQK1052" s="55"/>
      <c r="EQL1052" s="55"/>
      <c r="EQM1052" s="55"/>
      <c r="EQN1052" s="55"/>
      <c r="EQO1052" s="55"/>
      <c r="EQP1052" s="55"/>
      <c r="EQQ1052" s="55"/>
      <c r="EQR1052" s="55"/>
      <c r="EQS1052" s="55"/>
      <c r="EQT1052" s="55"/>
      <c r="EQU1052" s="55"/>
      <c r="EQV1052" s="55"/>
      <c r="EQW1052" s="55"/>
      <c r="EQX1052" s="55"/>
      <c r="EQY1052" s="55"/>
      <c r="EQZ1052" s="55"/>
      <c r="ERA1052" s="55"/>
      <c r="ERB1052" s="55"/>
      <c r="ERC1052" s="55"/>
      <c r="ERD1052" s="55"/>
      <c r="ERE1052" s="55"/>
      <c r="ERF1052" s="55"/>
      <c r="ERG1052" s="55"/>
      <c r="ERH1052" s="55"/>
      <c r="ERI1052" s="55"/>
      <c r="ERJ1052" s="55"/>
      <c r="ERK1052" s="55"/>
      <c r="ERL1052" s="55"/>
      <c r="ERM1052" s="55"/>
      <c r="ERN1052" s="55"/>
      <c r="ERO1052" s="55"/>
      <c r="ERP1052" s="55"/>
      <c r="ERQ1052" s="55"/>
      <c r="ERR1052" s="55"/>
      <c r="ERS1052" s="55"/>
      <c r="ERT1052" s="55"/>
      <c r="ERU1052" s="55"/>
      <c r="ERV1052" s="55"/>
      <c r="ERW1052" s="55"/>
      <c r="ERX1052" s="55"/>
      <c r="ERY1052" s="55"/>
      <c r="ERZ1052" s="55"/>
      <c r="ESA1052" s="55"/>
      <c r="ESB1052" s="55"/>
      <c r="ESC1052" s="55"/>
      <c r="ESD1052" s="55"/>
      <c r="ESE1052" s="55"/>
      <c r="ESF1052" s="55"/>
      <c r="ESG1052" s="55"/>
      <c r="ESH1052" s="55"/>
      <c r="ESI1052" s="55"/>
      <c r="ESJ1052" s="55"/>
      <c r="ESK1052" s="55"/>
      <c r="ESL1052" s="55"/>
      <c r="ESM1052" s="55"/>
      <c r="ESN1052" s="55"/>
      <c r="ESO1052" s="55"/>
      <c r="ESP1052" s="55"/>
      <c r="ESQ1052" s="55"/>
      <c r="ESR1052" s="55"/>
      <c r="ESS1052" s="55"/>
      <c r="EST1052" s="55"/>
      <c r="ESU1052" s="55"/>
      <c r="ESV1052" s="55"/>
      <c r="ESW1052" s="55"/>
      <c r="ESX1052" s="55"/>
      <c r="ESY1052" s="55"/>
      <c r="ESZ1052" s="55"/>
      <c r="ETA1052" s="55"/>
      <c r="ETB1052" s="55"/>
      <c r="ETC1052" s="55"/>
      <c r="ETD1052" s="55"/>
      <c r="ETE1052" s="55"/>
      <c r="ETF1052" s="55"/>
      <c r="ETG1052" s="55"/>
      <c r="ETH1052" s="55"/>
      <c r="ETI1052" s="55"/>
      <c r="ETJ1052" s="55"/>
      <c r="ETK1052" s="55"/>
      <c r="ETL1052" s="55"/>
      <c r="ETM1052" s="55"/>
      <c r="ETN1052" s="55"/>
      <c r="ETO1052" s="55"/>
      <c r="ETP1052" s="55"/>
      <c r="ETQ1052" s="55"/>
      <c r="ETR1052" s="55"/>
      <c r="ETS1052" s="55"/>
      <c r="ETT1052" s="55"/>
      <c r="ETU1052" s="55"/>
      <c r="ETV1052" s="55"/>
      <c r="ETW1052" s="55"/>
      <c r="ETX1052" s="55"/>
      <c r="ETY1052" s="55"/>
      <c r="ETZ1052" s="55"/>
      <c r="EUA1052" s="55"/>
      <c r="EUB1052" s="55"/>
      <c r="EUC1052" s="55"/>
      <c r="EUD1052" s="55"/>
      <c r="EUE1052" s="55"/>
      <c r="EUF1052" s="55"/>
      <c r="EUG1052" s="55"/>
      <c r="EUH1052" s="55"/>
      <c r="EUI1052" s="55"/>
      <c r="EUJ1052" s="55"/>
      <c r="EUK1052" s="55"/>
      <c r="EUL1052" s="55"/>
      <c r="EUM1052" s="55"/>
      <c r="EUN1052" s="55"/>
      <c r="EUO1052" s="55"/>
      <c r="EUP1052" s="55"/>
      <c r="EUQ1052" s="55"/>
      <c r="EUR1052" s="55"/>
      <c r="EUS1052" s="55"/>
      <c r="EUT1052" s="55"/>
      <c r="EUU1052" s="55"/>
      <c r="EUV1052" s="55"/>
      <c r="EUW1052" s="55"/>
      <c r="EUX1052" s="55"/>
      <c r="EUY1052" s="55"/>
      <c r="EUZ1052" s="55"/>
      <c r="EVA1052" s="55"/>
      <c r="EVB1052" s="55"/>
      <c r="EVC1052" s="55"/>
      <c r="EVD1052" s="55"/>
      <c r="EVE1052" s="55"/>
      <c r="EVF1052" s="55"/>
      <c r="EVG1052" s="55"/>
      <c r="EVH1052" s="55"/>
      <c r="EVI1052" s="55"/>
      <c r="EVJ1052" s="55"/>
      <c r="EVK1052" s="55"/>
      <c r="EVL1052" s="55"/>
      <c r="EVM1052" s="55"/>
      <c r="EVN1052" s="55"/>
      <c r="EVO1052" s="55"/>
      <c r="EVP1052" s="55"/>
      <c r="EVQ1052" s="55"/>
      <c r="EVR1052" s="55"/>
      <c r="EVS1052" s="55"/>
      <c r="EVT1052" s="55"/>
      <c r="EVU1052" s="55"/>
      <c r="EVV1052" s="55"/>
      <c r="EVW1052" s="55"/>
      <c r="EVX1052" s="55"/>
      <c r="EVY1052" s="55"/>
      <c r="EVZ1052" s="55"/>
      <c r="EWA1052" s="55"/>
      <c r="EWB1052" s="55"/>
      <c r="EWC1052" s="55"/>
      <c r="EWD1052" s="55"/>
      <c r="EWE1052" s="55"/>
      <c r="EWF1052" s="55"/>
      <c r="EWG1052" s="55"/>
      <c r="EWH1052" s="55"/>
      <c r="EWI1052" s="55"/>
      <c r="EWJ1052" s="55"/>
      <c r="EWK1052" s="55"/>
      <c r="EWL1052" s="55"/>
      <c r="EWM1052" s="55"/>
      <c r="EWN1052" s="55"/>
      <c r="EWO1052" s="55"/>
      <c r="EWP1052" s="55"/>
      <c r="EWQ1052" s="55"/>
      <c r="EWR1052" s="55"/>
      <c r="EWS1052" s="55"/>
      <c r="EWT1052" s="55"/>
      <c r="EWU1052" s="55"/>
      <c r="EWV1052" s="55"/>
      <c r="EWW1052" s="55"/>
      <c r="EWX1052" s="55"/>
      <c r="EWY1052" s="55"/>
      <c r="EWZ1052" s="55"/>
      <c r="EXA1052" s="55"/>
      <c r="EXB1052" s="55"/>
      <c r="EXC1052" s="55"/>
      <c r="EXD1052" s="55"/>
      <c r="EXE1052" s="55"/>
      <c r="EXF1052" s="55"/>
      <c r="EXG1052" s="55"/>
      <c r="EXH1052" s="55"/>
      <c r="EXI1052" s="55"/>
      <c r="EXJ1052" s="55"/>
      <c r="EXK1052" s="55"/>
      <c r="EXL1052" s="55"/>
      <c r="EXM1052" s="55"/>
      <c r="EXN1052" s="55"/>
      <c r="EXO1052" s="55"/>
      <c r="EXP1052" s="55"/>
      <c r="EXQ1052" s="55"/>
      <c r="EXR1052" s="55"/>
      <c r="EXS1052" s="55"/>
      <c r="EXT1052" s="55"/>
      <c r="EXU1052" s="55"/>
      <c r="EXV1052" s="55"/>
      <c r="EXW1052" s="55"/>
      <c r="EXX1052" s="55"/>
      <c r="EXY1052" s="55"/>
      <c r="EXZ1052" s="55"/>
      <c r="EYA1052" s="55"/>
      <c r="EYB1052" s="55"/>
      <c r="EYC1052" s="55"/>
      <c r="EYD1052" s="55"/>
      <c r="EYE1052" s="55"/>
      <c r="EYF1052" s="55"/>
      <c r="EYG1052" s="55"/>
      <c r="EYH1052" s="55"/>
      <c r="EYI1052" s="55"/>
      <c r="EYJ1052" s="55"/>
      <c r="EYK1052" s="55"/>
      <c r="EYL1052" s="55"/>
      <c r="EYM1052" s="55"/>
      <c r="EYN1052" s="55"/>
      <c r="EYO1052" s="55"/>
      <c r="EYP1052" s="55"/>
      <c r="EYQ1052" s="55"/>
      <c r="EYR1052" s="55"/>
      <c r="EYS1052" s="55"/>
      <c r="EYT1052" s="55"/>
      <c r="EYU1052" s="55"/>
      <c r="EYV1052" s="55"/>
      <c r="EYW1052" s="55"/>
      <c r="EYX1052" s="55"/>
      <c r="EYY1052" s="55"/>
      <c r="EYZ1052" s="55"/>
      <c r="EZA1052" s="55"/>
      <c r="EZB1052" s="55"/>
      <c r="EZC1052" s="55"/>
      <c r="EZD1052" s="55"/>
      <c r="EZE1052" s="55"/>
      <c r="EZF1052" s="55"/>
      <c r="EZG1052" s="55"/>
      <c r="EZH1052" s="55"/>
      <c r="EZI1052" s="55"/>
      <c r="EZJ1052" s="55"/>
      <c r="EZK1052" s="55"/>
      <c r="EZL1052" s="55"/>
      <c r="EZM1052" s="55"/>
      <c r="EZN1052" s="55"/>
      <c r="EZO1052" s="55"/>
      <c r="EZP1052" s="55"/>
      <c r="EZQ1052" s="55"/>
      <c r="EZR1052" s="55"/>
      <c r="EZS1052" s="55"/>
      <c r="EZT1052" s="55"/>
      <c r="EZU1052" s="55"/>
      <c r="EZV1052" s="55"/>
      <c r="EZW1052" s="55"/>
      <c r="EZX1052" s="55"/>
      <c r="EZY1052" s="55"/>
      <c r="EZZ1052" s="55"/>
      <c r="FAA1052" s="55"/>
      <c r="FAB1052" s="55"/>
      <c r="FAC1052" s="55"/>
      <c r="FAD1052" s="55"/>
      <c r="FAE1052" s="55"/>
      <c r="FAF1052" s="55"/>
      <c r="FAG1052" s="55"/>
      <c r="FAH1052" s="55"/>
      <c r="FAI1052" s="55"/>
      <c r="FAJ1052" s="55"/>
      <c r="FAK1052" s="55"/>
      <c r="FAL1052" s="55"/>
      <c r="FAM1052" s="55"/>
      <c r="FAN1052" s="55"/>
      <c r="FAO1052" s="55"/>
      <c r="FAP1052" s="55"/>
      <c r="FAQ1052" s="55"/>
      <c r="FAR1052" s="55"/>
      <c r="FAS1052" s="55"/>
      <c r="FAT1052" s="55"/>
      <c r="FAU1052" s="55"/>
      <c r="FAV1052" s="55"/>
      <c r="FAW1052" s="55"/>
      <c r="FAX1052" s="55"/>
      <c r="FAY1052" s="55"/>
      <c r="FAZ1052" s="55"/>
      <c r="FBA1052" s="55"/>
      <c r="FBB1052" s="55"/>
      <c r="FBC1052" s="55"/>
      <c r="FBD1052" s="55"/>
      <c r="FBE1052" s="55"/>
      <c r="FBF1052" s="55"/>
      <c r="FBG1052" s="55"/>
      <c r="FBH1052" s="55"/>
      <c r="FBI1052" s="55"/>
      <c r="FBJ1052" s="55"/>
      <c r="FBK1052" s="55"/>
      <c r="FBL1052" s="55"/>
      <c r="FBM1052" s="55"/>
      <c r="FBN1052" s="55"/>
      <c r="FBO1052" s="55"/>
      <c r="FBP1052" s="55"/>
      <c r="FBQ1052" s="55"/>
      <c r="FBR1052" s="55"/>
      <c r="FBS1052" s="55"/>
      <c r="FBT1052" s="55"/>
      <c r="FBU1052" s="55"/>
      <c r="FBV1052" s="55"/>
      <c r="FBW1052" s="55"/>
      <c r="FBX1052" s="55"/>
      <c r="FBY1052" s="55"/>
      <c r="FBZ1052" s="55"/>
      <c r="FCA1052" s="55"/>
      <c r="FCB1052" s="55"/>
      <c r="FCC1052" s="55"/>
      <c r="FCD1052" s="55"/>
      <c r="FCE1052" s="55"/>
      <c r="FCF1052" s="55"/>
      <c r="FCG1052" s="55"/>
      <c r="FCH1052" s="55"/>
      <c r="FCI1052" s="55"/>
      <c r="FCJ1052" s="55"/>
      <c r="FCK1052" s="55"/>
      <c r="FCL1052" s="55"/>
      <c r="FCM1052" s="55"/>
      <c r="FCN1052" s="55"/>
      <c r="FCO1052" s="55"/>
      <c r="FCP1052" s="55"/>
      <c r="FCQ1052" s="55"/>
      <c r="FCR1052" s="55"/>
      <c r="FCS1052" s="55"/>
      <c r="FCT1052" s="55"/>
      <c r="FCU1052" s="55"/>
      <c r="FCV1052" s="55"/>
      <c r="FCW1052" s="55"/>
      <c r="FCX1052" s="55"/>
      <c r="FCY1052" s="55"/>
      <c r="FCZ1052" s="55"/>
      <c r="FDA1052" s="55"/>
      <c r="FDB1052" s="55"/>
      <c r="FDC1052" s="55"/>
      <c r="FDD1052" s="55"/>
      <c r="FDE1052" s="55"/>
      <c r="FDF1052" s="55"/>
      <c r="FDG1052" s="55"/>
      <c r="FDH1052" s="55"/>
      <c r="FDI1052" s="55"/>
      <c r="FDJ1052" s="55"/>
      <c r="FDK1052" s="55"/>
      <c r="FDL1052" s="55"/>
      <c r="FDM1052" s="55"/>
      <c r="FDN1052" s="55"/>
      <c r="FDO1052" s="55"/>
      <c r="FDP1052" s="55"/>
      <c r="FDQ1052" s="55"/>
      <c r="FDR1052" s="55"/>
      <c r="FDS1052" s="55"/>
      <c r="FDT1052" s="55"/>
      <c r="FDU1052" s="55"/>
      <c r="FDV1052" s="55"/>
      <c r="FDW1052" s="55"/>
      <c r="FDX1052" s="55"/>
      <c r="FDY1052" s="55"/>
      <c r="FDZ1052" s="55"/>
      <c r="FEA1052" s="55"/>
      <c r="FEB1052" s="55"/>
      <c r="FEC1052" s="55"/>
      <c r="FED1052" s="55"/>
      <c r="FEE1052" s="55"/>
      <c r="FEF1052" s="55"/>
      <c r="FEG1052" s="55"/>
      <c r="FEH1052" s="55"/>
      <c r="FEI1052" s="55"/>
      <c r="FEJ1052" s="55"/>
      <c r="FEK1052" s="55"/>
      <c r="FEL1052" s="55"/>
      <c r="FEM1052" s="55"/>
      <c r="FEN1052" s="55"/>
      <c r="FEO1052" s="55"/>
      <c r="FEP1052" s="55"/>
      <c r="FEQ1052" s="55"/>
      <c r="FER1052" s="55"/>
      <c r="FES1052" s="55"/>
      <c r="FET1052" s="55"/>
      <c r="FEU1052" s="55"/>
      <c r="FEV1052" s="55"/>
      <c r="FEW1052" s="55"/>
      <c r="FEX1052" s="55"/>
      <c r="FEY1052" s="55"/>
      <c r="FEZ1052" s="55"/>
      <c r="FFA1052" s="55"/>
      <c r="FFB1052" s="55"/>
      <c r="FFC1052" s="55"/>
      <c r="FFD1052" s="55"/>
      <c r="FFE1052" s="55"/>
      <c r="FFF1052" s="55"/>
      <c r="FFG1052" s="55"/>
      <c r="FFH1052" s="55"/>
      <c r="FFI1052" s="55"/>
      <c r="FFJ1052" s="55"/>
      <c r="FFK1052" s="55"/>
      <c r="FFL1052" s="55"/>
      <c r="FFM1052" s="55"/>
      <c r="FFN1052" s="55"/>
      <c r="FFO1052" s="55"/>
      <c r="FFP1052" s="55"/>
      <c r="FFQ1052" s="55"/>
      <c r="FFR1052" s="55"/>
      <c r="FFS1052" s="55"/>
      <c r="FFT1052" s="55"/>
      <c r="FFU1052" s="55"/>
      <c r="FFV1052" s="55"/>
      <c r="FFW1052" s="55"/>
      <c r="FFX1052" s="55"/>
      <c r="FFY1052" s="55"/>
      <c r="FFZ1052" s="55"/>
      <c r="FGA1052" s="55"/>
      <c r="FGB1052" s="55"/>
      <c r="FGC1052" s="55"/>
      <c r="FGD1052" s="55"/>
      <c r="FGE1052" s="55"/>
      <c r="FGF1052" s="55"/>
      <c r="FGG1052" s="55"/>
      <c r="FGH1052" s="55"/>
      <c r="FGI1052" s="55"/>
      <c r="FGJ1052" s="55"/>
      <c r="FGK1052" s="55"/>
      <c r="FGL1052" s="55"/>
      <c r="FGM1052" s="55"/>
      <c r="FGN1052" s="55"/>
      <c r="FGO1052" s="55"/>
      <c r="FGP1052" s="55"/>
      <c r="FGQ1052" s="55"/>
      <c r="FGR1052" s="55"/>
      <c r="FGS1052" s="55"/>
      <c r="FGT1052" s="55"/>
      <c r="FGU1052" s="55"/>
      <c r="FGV1052" s="55"/>
      <c r="FGW1052" s="55"/>
      <c r="FGX1052" s="55"/>
      <c r="FGY1052" s="55"/>
      <c r="FGZ1052" s="55"/>
      <c r="FHA1052" s="55"/>
      <c r="FHB1052" s="55"/>
      <c r="FHC1052" s="55"/>
      <c r="FHD1052" s="55"/>
      <c r="FHE1052" s="55"/>
      <c r="FHF1052" s="55"/>
      <c r="FHG1052" s="55"/>
      <c r="FHH1052" s="55"/>
      <c r="FHI1052" s="55"/>
      <c r="FHJ1052" s="55"/>
      <c r="FHK1052" s="55"/>
      <c r="FHL1052" s="55"/>
      <c r="FHM1052" s="55"/>
      <c r="FHN1052" s="55"/>
      <c r="FHO1052" s="55"/>
      <c r="FHP1052" s="55"/>
      <c r="FHQ1052" s="55"/>
      <c r="FHR1052" s="55"/>
      <c r="FHS1052" s="55"/>
      <c r="FHT1052" s="55"/>
      <c r="FHU1052" s="55"/>
      <c r="FHV1052" s="55"/>
      <c r="FHW1052" s="55"/>
      <c r="FHX1052" s="55"/>
      <c r="FHY1052" s="55"/>
      <c r="FHZ1052" s="55"/>
      <c r="FIA1052" s="55"/>
      <c r="FIB1052" s="55"/>
      <c r="FIC1052" s="55"/>
      <c r="FID1052" s="55"/>
      <c r="FIE1052" s="55"/>
      <c r="FIF1052" s="55"/>
      <c r="FIG1052" s="55"/>
      <c r="FIH1052" s="55"/>
      <c r="FII1052" s="55"/>
      <c r="FIJ1052" s="55"/>
      <c r="FIK1052" s="55"/>
      <c r="FIL1052" s="55"/>
      <c r="FIM1052" s="55"/>
      <c r="FIN1052" s="55"/>
      <c r="FIO1052" s="55"/>
      <c r="FIP1052" s="55"/>
      <c r="FIQ1052" s="55"/>
      <c r="FIR1052" s="55"/>
      <c r="FIS1052" s="55"/>
      <c r="FIT1052" s="55"/>
      <c r="FIU1052" s="55"/>
      <c r="FIV1052" s="55"/>
      <c r="FIW1052" s="55"/>
      <c r="FIX1052" s="55"/>
      <c r="FIY1052" s="55"/>
      <c r="FIZ1052" s="55"/>
      <c r="FJA1052" s="55"/>
      <c r="FJB1052" s="55"/>
      <c r="FJC1052" s="55"/>
      <c r="FJD1052" s="55"/>
      <c r="FJE1052" s="55"/>
      <c r="FJF1052" s="55"/>
      <c r="FJG1052" s="55"/>
      <c r="FJH1052" s="55"/>
      <c r="FJI1052" s="55"/>
      <c r="FJJ1052" s="55"/>
      <c r="FJK1052" s="55"/>
      <c r="FJL1052" s="55"/>
      <c r="FJM1052" s="55"/>
      <c r="FJN1052" s="55"/>
      <c r="FJO1052" s="55"/>
      <c r="FJP1052" s="55"/>
      <c r="FJQ1052" s="55"/>
      <c r="FJR1052" s="55"/>
      <c r="FJS1052" s="55"/>
      <c r="FJT1052" s="55"/>
      <c r="FJU1052" s="55"/>
      <c r="FJV1052" s="55"/>
      <c r="FJW1052" s="55"/>
      <c r="FJX1052" s="55"/>
      <c r="FJY1052" s="55"/>
      <c r="FJZ1052" s="55"/>
      <c r="FKA1052" s="55"/>
      <c r="FKB1052" s="55"/>
      <c r="FKC1052" s="55"/>
      <c r="FKD1052" s="55"/>
      <c r="FKE1052" s="55"/>
      <c r="FKF1052" s="55"/>
      <c r="FKG1052" s="55"/>
      <c r="FKH1052" s="55"/>
      <c r="FKI1052" s="55"/>
      <c r="FKJ1052" s="55"/>
      <c r="FKK1052" s="55"/>
      <c r="FKL1052" s="55"/>
      <c r="FKM1052" s="55"/>
      <c r="FKN1052" s="55"/>
      <c r="FKO1052" s="55"/>
      <c r="FKP1052" s="55"/>
      <c r="FKQ1052" s="55"/>
      <c r="FKR1052" s="55"/>
      <c r="FKS1052" s="55"/>
      <c r="FKT1052" s="55"/>
      <c r="FKU1052" s="55"/>
      <c r="FKV1052" s="55"/>
      <c r="FKW1052" s="55"/>
      <c r="FKX1052" s="55"/>
      <c r="FKY1052" s="55"/>
      <c r="FKZ1052" s="55"/>
      <c r="FLA1052" s="55"/>
      <c r="FLB1052" s="55"/>
      <c r="FLC1052" s="55"/>
      <c r="FLD1052" s="55"/>
      <c r="FLE1052" s="55"/>
      <c r="FLF1052" s="55"/>
      <c r="FLG1052" s="55"/>
      <c r="FLH1052" s="55"/>
      <c r="FLI1052" s="55"/>
      <c r="FLJ1052" s="55"/>
      <c r="FLK1052" s="55"/>
      <c r="FLL1052" s="55"/>
      <c r="FLM1052" s="55"/>
      <c r="FLN1052" s="55"/>
      <c r="FLO1052" s="55"/>
      <c r="FLP1052" s="55"/>
      <c r="FLQ1052" s="55"/>
      <c r="FLR1052" s="55"/>
      <c r="FLS1052" s="55"/>
      <c r="FLT1052" s="55"/>
      <c r="FLU1052" s="55"/>
      <c r="FLV1052" s="55"/>
      <c r="FLW1052" s="55"/>
      <c r="FLX1052" s="55"/>
      <c r="FLY1052" s="55"/>
      <c r="FLZ1052" s="55"/>
      <c r="FMA1052" s="55"/>
      <c r="FMB1052" s="55"/>
      <c r="FMC1052" s="55"/>
      <c r="FMD1052" s="55"/>
      <c r="FME1052" s="55"/>
      <c r="FMF1052" s="55"/>
      <c r="FMG1052" s="55"/>
      <c r="FMH1052" s="55"/>
      <c r="FMI1052" s="55"/>
      <c r="FMJ1052" s="55"/>
      <c r="FMK1052" s="55"/>
      <c r="FML1052" s="55"/>
      <c r="FMM1052" s="55"/>
      <c r="FMN1052" s="55"/>
      <c r="FMO1052" s="55"/>
      <c r="FMP1052" s="55"/>
      <c r="FMQ1052" s="55"/>
      <c r="FMR1052" s="55"/>
      <c r="FMS1052" s="55"/>
      <c r="FMT1052" s="55"/>
      <c r="FMU1052" s="55"/>
      <c r="FMV1052" s="55"/>
      <c r="FMW1052" s="55"/>
      <c r="FMX1052" s="55"/>
      <c r="FMY1052" s="55"/>
      <c r="FMZ1052" s="55"/>
      <c r="FNA1052" s="55"/>
      <c r="FNB1052" s="55"/>
      <c r="FNC1052" s="55"/>
      <c r="FND1052" s="55"/>
      <c r="FNE1052" s="55"/>
      <c r="FNF1052" s="55"/>
      <c r="FNG1052" s="55"/>
      <c r="FNH1052" s="55"/>
      <c r="FNI1052" s="55"/>
      <c r="FNJ1052" s="55"/>
      <c r="FNK1052" s="55"/>
      <c r="FNL1052" s="55"/>
      <c r="FNM1052" s="55"/>
      <c r="FNN1052" s="55"/>
      <c r="FNO1052" s="55"/>
      <c r="FNP1052" s="55"/>
      <c r="FNQ1052" s="55"/>
      <c r="FNR1052" s="55"/>
      <c r="FNS1052" s="55"/>
      <c r="FNT1052" s="55"/>
      <c r="FNU1052" s="55"/>
      <c r="FNV1052" s="55"/>
      <c r="FNW1052" s="55"/>
      <c r="FNX1052" s="55"/>
      <c r="FNY1052" s="55"/>
      <c r="FNZ1052" s="55"/>
      <c r="FOA1052" s="55"/>
      <c r="FOB1052" s="55"/>
      <c r="FOC1052" s="55"/>
      <c r="FOD1052" s="55"/>
      <c r="FOE1052" s="55"/>
      <c r="FOF1052" s="55"/>
      <c r="FOG1052" s="55"/>
      <c r="FOH1052" s="55"/>
      <c r="FOI1052" s="55"/>
      <c r="FOJ1052" s="55"/>
      <c r="FOK1052" s="55"/>
      <c r="FOL1052" s="55"/>
      <c r="FOM1052" s="55"/>
      <c r="FON1052" s="55"/>
      <c r="FOO1052" s="55"/>
      <c r="FOP1052" s="55"/>
      <c r="FOQ1052" s="55"/>
      <c r="FOR1052" s="55"/>
      <c r="FOS1052" s="55"/>
      <c r="FOT1052" s="55"/>
      <c r="FOU1052" s="55"/>
      <c r="FOV1052" s="55"/>
      <c r="FOW1052" s="55"/>
      <c r="FOX1052" s="55"/>
      <c r="FOY1052" s="55"/>
      <c r="FOZ1052" s="55"/>
      <c r="FPA1052" s="55"/>
      <c r="FPB1052" s="55"/>
      <c r="FPC1052" s="55"/>
      <c r="FPD1052" s="55"/>
      <c r="FPE1052" s="55"/>
      <c r="FPF1052" s="55"/>
      <c r="FPG1052" s="55"/>
      <c r="FPH1052" s="55"/>
      <c r="FPI1052" s="55"/>
      <c r="FPJ1052" s="55"/>
      <c r="FPK1052" s="55"/>
      <c r="FPL1052" s="55"/>
      <c r="FPM1052" s="55"/>
      <c r="FPN1052" s="55"/>
      <c r="FPO1052" s="55"/>
      <c r="FPP1052" s="55"/>
      <c r="FPQ1052" s="55"/>
      <c r="FPR1052" s="55"/>
      <c r="FPS1052" s="55"/>
      <c r="FPT1052" s="55"/>
      <c r="FPU1052" s="55"/>
      <c r="FPV1052" s="55"/>
      <c r="FPW1052" s="55"/>
      <c r="FPX1052" s="55"/>
      <c r="FPY1052" s="55"/>
      <c r="FPZ1052" s="55"/>
      <c r="FQA1052" s="55"/>
      <c r="FQB1052" s="55"/>
      <c r="FQC1052" s="55"/>
      <c r="FQD1052" s="55"/>
      <c r="FQE1052" s="55"/>
      <c r="FQF1052" s="55"/>
      <c r="FQG1052" s="55"/>
      <c r="FQH1052" s="55"/>
      <c r="FQI1052" s="55"/>
      <c r="FQJ1052" s="55"/>
      <c r="FQK1052" s="55"/>
      <c r="FQL1052" s="55"/>
      <c r="FQM1052" s="55"/>
      <c r="FQN1052" s="55"/>
      <c r="FQO1052" s="55"/>
      <c r="FQP1052" s="55"/>
      <c r="FQQ1052" s="55"/>
      <c r="FQR1052" s="55"/>
      <c r="FQS1052" s="55"/>
      <c r="FQT1052" s="55"/>
      <c r="FQU1052" s="55"/>
      <c r="FQV1052" s="55"/>
      <c r="FQW1052" s="55"/>
      <c r="FQX1052" s="55"/>
      <c r="FQY1052" s="55"/>
      <c r="FQZ1052" s="55"/>
      <c r="FRA1052" s="55"/>
      <c r="FRB1052" s="55"/>
      <c r="FRC1052" s="55"/>
      <c r="FRD1052" s="55"/>
      <c r="FRE1052" s="55"/>
      <c r="FRF1052" s="55"/>
      <c r="FRG1052" s="55"/>
      <c r="FRH1052" s="55"/>
      <c r="FRI1052" s="55"/>
      <c r="FRJ1052" s="55"/>
      <c r="FRK1052" s="55"/>
      <c r="FRL1052" s="55"/>
      <c r="FRM1052" s="55"/>
      <c r="FRN1052" s="55"/>
      <c r="FRO1052" s="55"/>
      <c r="FRP1052" s="55"/>
      <c r="FRQ1052" s="55"/>
      <c r="FRR1052" s="55"/>
      <c r="FRS1052" s="55"/>
      <c r="FRT1052" s="55"/>
      <c r="FRU1052" s="55"/>
      <c r="FRV1052" s="55"/>
      <c r="FRW1052" s="55"/>
      <c r="FRX1052" s="55"/>
      <c r="FRY1052" s="55"/>
      <c r="FRZ1052" s="55"/>
      <c r="FSA1052" s="55"/>
      <c r="FSB1052" s="55"/>
      <c r="FSC1052" s="55"/>
      <c r="FSD1052" s="55"/>
      <c r="FSE1052" s="55"/>
      <c r="FSF1052" s="55"/>
      <c r="FSG1052" s="55"/>
      <c r="FSH1052" s="55"/>
      <c r="FSI1052" s="55"/>
      <c r="FSJ1052" s="55"/>
      <c r="FSK1052" s="55"/>
      <c r="FSL1052" s="55"/>
      <c r="FSM1052" s="55"/>
      <c r="FSN1052" s="55"/>
      <c r="FSO1052" s="55"/>
      <c r="FSP1052" s="55"/>
      <c r="FSQ1052" s="55"/>
      <c r="FSR1052" s="55"/>
      <c r="FSS1052" s="55"/>
      <c r="FST1052" s="55"/>
      <c r="FSU1052" s="55"/>
      <c r="FSV1052" s="55"/>
      <c r="FSW1052" s="55"/>
      <c r="FSX1052" s="55"/>
      <c r="FSY1052" s="55"/>
      <c r="FSZ1052" s="55"/>
      <c r="FTA1052" s="55"/>
      <c r="FTB1052" s="55"/>
      <c r="FTC1052" s="55"/>
      <c r="FTD1052" s="55"/>
      <c r="FTE1052" s="55"/>
      <c r="FTF1052" s="55"/>
      <c r="FTG1052" s="55"/>
      <c r="FTH1052" s="55"/>
      <c r="FTI1052" s="55"/>
      <c r="FTJ1052" s="55"/>
      <c r="FTK1052" s="55"/>
      <c r="FTL1052" s="55"/>
      <c r="FTM1052" s="55"/>
      <c r="FTN1052" s="55"/>
      <c r="FTO1052" s="55"/>
      <c r="FTP1052" s="55"/>
      <c r="FTQ1052" s="55"/>
      <c r="FTR1052" s="55"/>
      <c r="FTS1052" s="55"/>
      <c r="FTT1052" s="55"/>
      <c r="FTU1052" s="55"/>
      <c r="FTV1052" s="55"/>
      <c r="FTW1052" s="55"/>
      <c r="FTX1052" s="55"/>
      <c r="FTY1052" s="55"/>
      <c r="FTZ1052" s="55"/>
      <c r="FUA1052" s="55"/>
      <c r="FUB1052" s="55"/>
      <c r="FUC1052" s="55"/>
      <c r="FUD1052" s="55"/>
      <c r="FUE1052" s="55"/>
      <c r="FUF1052" s="55"/>
      <c r="FUG1052" s="55"/>
      <c r="FUH1052" s="55"/>
      <c r="FUI1052" s="55"/>
      <c r="FUJ1052" s="55"/>
      <c r="FUK1052" s="55"/>
      <c r="FUL1052" s="55"/>
      <c r="FUM1052" s="55"/>
      <c r="FUN1052" s="55"/>
      <c r="FUO1052" s="55"/>
      <c r="FUP1052" s="55"/>
      <c r="FUQ1052" s="55"/>
      <c r="FUR1052" s="55"/>
      <c r="FUS1052" s="55"/>
      <c r="FUT1052" s="55"/>
      <c r="FUU1052" s="55"/>
      <c r="FUV1052" s="55"/>
      <c r="FUW1052" s="55"/>
      <c r="FUX1052" s="55"/>
      <c r="FUY1052" s="55"/>
      <c r="FUZ1052" s="55"/>
      <c r="FVA1052" s="55"/>
      <c r="FVB1052" s="55"/>
      <c r="FVC1052" s="55"/>
      <c r="FVD1052" s="55"/>
      <c r="FVE1052" s="55"/>
      <c r="FVF1052" s="55"/>
      <c r="FVG1052" s="55"/>
      <c r="FVH1052" s="55"/>
      <c r="FVI1052" s="55"/>
      <c r="FVJ1052" s="55"/>
      <c r="FVK1052" s="55"/>
      <c r="FVL1052" s="55"/>
      <c r="FVM1052" s="55"/>
      <c r="FVN1052" s="55"/>
      <c r="FVO1052" s="55"/>
      <c r="FVP1052" s="55"/>
      <c r="FVQ1052" s="55"/>
      <c r="FVR1052" s="55"/>
      <c r="FVS1052" s="55"/>
      <c r="FVT1052" s="55"/>
      <c r="FVU1052" s="55"/>
      <c r="FVV1052" s="55"/>
      <c r="FVW1052" s="55"/>
      <c r="FVX1052" s="55"/>
      <c r="FVY1052" s="55"/>
      <c r="FVZ1052" s="55"/>
      <c r="FWA1052" s="55"/>
      <c r="FWB1052" s="55"/>
      <c r="FWC1052" s="55"/>
      <c r="FWD1052" s="55"/>
      <c r="FWE1052" s="55"/>
      <c r="FWF1052" s="55"/>
      <c r="FWG1052" s="55"/>
      <c r="FWH1052" s="55"/>
      <c r="FWI1052" s="55"/>
      <c r="FWJ1052" s="55"/>
      <c r="FWK1052" s="55"/>
      <c r="FWL1052" s="55"/>
      <c r="FWM1052" s="55"/>
      <c r="FWN1052" s="55"/>
      <c r="FWO1052" s="55"/>
      <c r="FWP1052" s="55"/>
      <c r="FWQ1052" s="55"/>
      <c r="FWR1052" s="55"/>
      <c r="FWS1052" s="55"/>
      <c r="FWT1052" s="55"/>
      <c r="FWU1052" s="55"/>
      <c r="FWV1052" s="55"/>
      <c r="FWW1052" s="55"/>
      <c r="FWX1052" s="55"/>
      <c r="FWY1052" s="55"/>
      <c r="FWZ1052" s="55"/>
      <c r="FXA1052" s="55"/>
      <c r="FXB1052" s="55"/>
      <c r="FXC1052" s="55"/>
      <c r="FXD1052" s="55"/>
      <c r="FXE1052" s="55"/>
      <c r="FXF1052" s="55"/>
      <c r="FXG1052" s="55"/>
      <c r="FXH1052" s="55"/>
      <c r="FXI1052" s="55"/>
      <c r="FXJ1052" s="55"/>
      <c r="FXK1052" s="55"/>
      <c r="FXL1052" s="55"/>
      <c r="FXM1052" s="55"/>
      <c r="FXN1052" s="55"/>
      <c r="FXO1052" s="55"/>
      <c r="FXP1052" s="55"/>
      <c r="FXQ1052" s="55"/>
      <c r="FXR1052" s="55"/>
      <c r="FXS1052" s="55"/>
      <c r="FXT1052" s="55"/>
      <c r="FXU1052" s="55"/>
      <c r="FXV1052" s="55"/>
      <c r="FXW1052" s="55"/>
      <c r="FXX1052" s="55"/>
      <c r="FXY1052" s="55"/>
      <c r="FXZ1052" s="55"/>
      <c r="FYA1052" s="55"/>
      <c r="FYB1052" s="55"/>
      <c r="FYC1052" s="55"/>
      <c r="FYD1052" s="55"/>
      <c r="FYE1052" s="55"/>
      <c r="FYF1052" s="55"/>
      <c r="FYG1052" s="55"/>
      <c r="FYH1052" s="55"/>
      <c r="FYI1052" s="55"/>
      <c r="FYJ1052" s="55"/>
      <c r="FYK1052" s="55"/>
      <c r="FYL1052" s="55"/>
      <c r="FYM1052" s="55"/>
      <c r="FYN1052" s="55"/>
      <c r="FYO1052" s="55"/>
      <c r="FYP1052" s="55"/>
      <c r="FYQ1052" s="55"/>
      <c r="FYR1052" s="55"/>
      <c r="FYS1052" s="55"/>
      <c r="FYT1052" s="55"/>
      <c r="FYU1052" s="55"/>
      <c r="FYV1052" s="55"/>
      <c r="FYW1052" s="55"/>
      <c r="FYX1052" s="55"/>
      <c r="FYY1052" s="55"/>
      <c r="FYZ1052" s="55"/>
      <c r="FZA1052" s="55"/>
      <c r="FZB1052" s="55"/>
      <c r="FZC1052" s="55"/>
      <c r="FZD1052" s="55"/>
      <c r="FZE1052" s="55"/>
      <c r="FZF1052" s="55"/>
      <c r="FZG1052" s="55"/>
      <c r="FZH1052" s="55"/>
      <c r="FZI1052" s="55"/>
      <c r="FZJ1052" s="55"/>
      <c r="FZK1052" s="55"/>
      <c r="FZL1052" s="55"/>
      <c r="FZM1052" s="55"/>
      <c r="FZN1052" s="55"/>
      <c r="FZO1052" s="55"/>
      <c r="FZP1052" s="55"/>
      <c r="FZQ1052" s="55"/>
      <c r="FZR1052" s="55"/>
      <c r="FZS1052" s="55"/>
      <c r="FZT1052" s="55"/>
      <c r="FZU1052" s="55"/>
      <c r="FZV1052" s="55"/>
      <c r="FZW1052" s="55"/>
      <c r="FZX1052" s="55"/>
      <c r="FZY1052" s="55"/>
      <c r="FZZ1052" s="55"/>
      <c r="GAA1052" s="55"/>
      <c r="GAB1052" s="55"/>
      <c r="GAC1052" s="55"/>
      <c r="GAD1052" s="55"/>
      <c r="GAE1052" s="55"/>
      <c r="GAF1052" s="55"/>
      <c r="GAG1052" s="55"/>
      <c r="GAH1052" s="55"/>
      <c r="GAI1052" s="55"/>
      <c r="GAJ1052" s="55"/>
      <c r="GAK1052" s="55"/>
      <c r="GAL1052" s="55"/>
      <c r="GAM1052" s="55"/>
      <c r="GAN1052" s="55"/>
      <c r="GAO1052" s="55"/>
      <c r="GAP1052" s="55"/>
      <c r="GAQ1052" s="55"/>
      <c r="GAR1052" s="55"/>
      <c r="GAS1052" s="55"/>
      <c r="GAT1052" s="55"/>
      <c r="GAU1052" s="55"/>
      <c r="GAV1052" s="55"/>
      <c r="GAW1052" s="55"/>
      <c r="GAX1052" s="55"/>
      <c r="GAY1052" s="55"/>
      <c r="GAZ1052" s="55"/>
      <c r="GBA1052" s="55"/>
      <c r="GBB1052" s="55"/>
      <c r="GBC1052" s="55"/>
      <c r="GBD1052" s="55"/>
      <c r="GBE1052" s="55"/>
      <c r="GBF1052" s="55"/>
      <c r="GBG1052" s="55"/>
      <c r="GBH1052" s="55"/>
      <c r="GBI1052" s="55"/>
      <c r="GBJ1052" s="55"/>
      <c r="GBK1052" s="55"/>
      <c r="GBL1052" s="55"/>
      <c r="GBM1052" s="55"/>
      <c r="GBN1052" s="55"/>
      <c r="GBO1052" s="55"/>
      <c r="GBP1052" s="55"/>
      <c r="GBQ1052" s="55"/>
      <c r="GBR1052" s="55"/>
      <c r="GBS1052" s="55"/>
      <c r="GBT1052" s="55"/>
      <c r="GBU1052" s="55"/>
      <c r="GBV1052" s="55"/>
      <c r="GBW1052" s="55"/>
      <c r="GBX1052" s="55"/>
      <c r="GBY1052" s="55"/>
      <c r="GBZ1052" s="55"/>
      <c r="GCA1052" s="55"/>
      <c r="GCB1052" s="55"/>
      <c r="GCC1052" s="55"/>
      <c r="GCD1052" s="55"/>
      <c r="GCE1052" s="55"/>
      <c r="GCF1052" s="55"/>
      <c r="GCG1052" s="55"/>
      <c r="GCH1052" s="55"/>
      <c r="GCI1052" s="55"/>
      <c r="GCJ1052" s="55"/>
      <c r="GCK1052" s="55"/>
      <c r="GCL1052" s="55"/>
      <c r="GCM1052" s="55"/>
      <c r="GCN1052" s="55"/>
      <c r="GCO1052" s="55"/>
      <c r="GCP1052" s="55"/>
      <c r="GCQ1052" s="55"/>
      <c r="GCR1052" s="55"/>
      <c r="GCS1052" s="55"/>
      <c r="GCT1052" s="55"/>
      <c r="GCU1052" s="55"/>
      <c r="GCV1052" s="55"/>
      <c r="GCW1052" s="55"/>
      <c r="GCX1052" s="55"/>
      <c r="GCY1052" s="55"/>
      <c r="GCZ1052" s="55"/>
      <c r="GDA1052" s="55"/>
      <c r="GDB1052" s="55"/>
      <c r="GDC1052" s="55"/>
      <c r="GDD1052" s="55"/>
      <c r="GDE1052" s="55"/>
      <c r="GDF1052" s="55"/>
      <c r="GDG1052" s="55"/>
      <c r="GDH1052" s="55"/>
      <c r="GDI1052" s="55"/>
      <c r="GDJ1052" s="55"/>
      <c r="GDK1052" s="55"/>
      <c r="GDL1052" s="55"/>
      <c r="GDM1052" s="55"/>
      <c r="GDN1052" s="55"/>
      <c r="GDO1052" s="55"/>
      <c r="GDP1052" s="55"/>
      <c r="GDQ1052" s="55"/>
      <c r="GDR1052" s="55"/>
      <c r="GDS1052" s="55"/>
      <c r="GDT1052" s="55"/>
      <c r="GDU1052" s="55"/>
      <c r="GDV1052" s="55"/>
      <c r="GDW1052" s="55"/>
      <c r="GDX1052" s="55"/>
      <c r="GDY1052" s="55"/>
      <c r="GDZ1052" s="55"/>
      <c r="GEA1052" s="55"/>
      <c r="GEB1052" s="55"/>
      <c r="GEC1052" s="55"/>
      <c r="GED1052" s="55"/>
      <c r="GEE1052" s="55"/>
      <c r="GEF1052" s="55"/>
      <c r="GEG1052" s="55"/>
      <c r="GEH1052" s="55"/>
      <c r="GEI1052" s="55"/>
      <c r="GEJ1052" s="55"/>
      <c r="GEK1052" s="55"/>
      <c r="GEL1052" s="55"/>
      <c r="GEM1052" s="55"/>
      <c r="GEN1052" s="55"/>
      <c r="GEO1052" s="55"/>
      <c r="GEP1052" s="55"/>
      <c r="GEQ1052" s="55"/>
      <c r="GER1052" s="55"/>
      <c r="GES1052" s="55"/>
      <c r="GET1052" s="55"/>
      <c r="GEU1052" s="55"/>
      <c r="GEV1052" s="55"/>
      <c r="GEW1052" s="55"/>
      <c r="GEX1052" s="55"/>
      <c r="GEY1052" s="55"/>
      <c r="GEZ1052" s="55"/>
      <c r="GFA1052" s="55"/>
      <c r="GFB1052" s="55"/>
      <c r="GFC1052" s="55"/>
      <c r="GFD1052" s="55"/>
      <c r="GFE1052" s="55"/>
      <c r="GFF1052" s="55"/>
      <c r="GFG1052" s="55"/>
      <c r="GFH1052" s="55"/>
      <c r="GFI1052" s="55"/>
      <c r="GFJ1052" s="55"/>
      <c r="GFK1052" s="55"/>
      <c r="GFL1052" s="55"/>
      <c r="GFM1052" s="55"/>
      <c r="GFN1052" s="55"/>
      <c r="GFO1052" s="55"/>
      <c r="GFP1052" s="55"/>
      <c r="GFQ1052" s="55"/>
      <c r="GFR1052" s="55"/>
      <c r="GFS1052" s="55"/>
      <c r="GFT1052" s="55"/>
      <c r="GFU1052" s="55"/>
      <c r="GFV1052" s="55"/>
      <c r="GFW1052" s="55"/>
      <c r="GFX1052" s="55"/>
      <c r="GFY1052" s="55"/>
      <c r="GFZ1052" s="55"/>
      <c r="GGA1052" s="55"/>
      <c r="GGB1052" s="55"/>
      <c r="GGC1052" s="55"/>
      <c r="GGD1052" s="55"/>
      <c r="GGE1052" s="55"/>
      <c r="GGF1052" s="55"/>
      <c r="GGG1052" s="55"/>
      <c r="GGH1052" s="55"/>
      <c r="GGI1052" s="55"/>
      <c r="GGJ1052" s="55"/>
      <c r="GGK1052" s="55"/>
      <c r="GGL1052" s="55"/>
      <c r="GGM1052" s="55"/>
      <c r="GGN1052" s="55"/>
      <c r="GGO1052" s="55"/>
      <c r="GGP1052" s="55"/>
      <c r="GGQ1052" s="55"/>
      <c r="GGR1052" s="55"/>
      <c r="GGS1052" s="55"/>
      <c r="GGT1052" s="55"/>
      <c r="GGU1052" s="55"/>
      <c r="GGV1052" s="55"/>
      <c r="GGW1052" s="55"/>
      <c r="GGX1052" s="55"/>
      <c r="GGY1052" s="55"/>
      <c r="GGZ1052" s="55"/>
      <c r="GHA1052" s="55"/>
      <c r="GHB1052" s="55"/>
      <c r="GHC1052" s="55"/>
      <c r="GHD1052" s="55"/>
      <c r="GHE1052" s="55"/>
      <c r="GHF1052" s="55"/>
      <c r="GHG1052" s="55"/>
      <c r="GHH1052" s="55"/>
      <c r="GHI1052" s="55"/>
      <c r="GHJ1052" s="55"/>
      <c r="GHK1052" s="55"/>
      <c r="GHL1052" s="55"/>
      <c r="GHM1052" s="55"/>
      <c r="GHN1052" s="55"/>
      <c r="GHO1052" s="55"/>
      <c r="GHP1052" s="55"/>
      <c r="GHQ1052" s="55"/>
      <c r="GHR1052" s="55"/>
      <c r="GHS1052" s="55"/>
      <c r="GHT1052" s="55"/>
      <c r="GHU1052" s="55"/>
      <c r="GHV1052" s="55"/>
      <c r="GHW1052" s="55"/>
      <c r="GHX1052" s="55"/>
      <c r="GHY1052" s="55"/>
      <c r="GHZ1052" s="55"/>
      <c r="GIA1052" s="55"/>
      <c r="GIB1052" s="55"/>
      <c r="GIC1052" s="55"/>
      <c r="GID1052" s="55"/>
      <c r="GIE1052" s="55"/>
      <c r="GIF1052" s="55"/>
      <c r="GIG1052" s="55"/>
      <c r="GIH1052" s="55"/>
      <c r="GII1052" s="55"/>
      <c r="GIJ1052" s="55"/>
      <c r="GIK1052" s="55"/>
      <c r="GIL1052" s="55"/>
      <c r="GIM1052" s="55"/>
      <c r="GIN1052" s="55"/>
      <c r="GIO1052" s="55"/>
      <c r="GIP1052" s="55"/>
      <c r="GIQ1052" s="55"/>
      <c r="GIR1052" s="55"/>
      <c r="GIS1052" s="55"/>
      <c r="GIT1052" s="55"/>
      <c r="GIU1052" s="55"/>
      <c r="GIV1052" s="55"/>
      <c r="GIW1052" s="55"/>
      <c r="GIX1052" s="55"/>
      <c r="GIY1052" s="55"/>
      <c r="GIZ1052" s="55"/>
      <c r="GJA1052" s="55"/>
      <c r="GJB1052" s="55"/>
      <c r="GJC1052" s="55"/>
      <c r="GJD1052" s="55"/>
      <c r="GJE1052" s="55"/>
      <c r="GJF1052" s="55"/>
      <c r="GJG1052" s="55"/>
      <c r="GJH1052" s="55"/>
      <c r="GJI1052" s="55"/>
      <c r="GJJ1052" s="55"/>
      <c r="GJK1052" s="55"/>
      <c r="GJL1052" s="55"/>
      <c r="GJM1052" s="55"/>
      <c r="GJN1052" s="55"/>
      <c r="GJO1052" s="55"/>
      <c r="GJP1052" s="55"/>
      <c r="GJQ1052" s="55"/>
      <c r="GJR1052" s="55"/>
      <c r="GJS1052" s="55"/>
      <c r="GJT1052" s="55"/>
      <c r="GJU1052" s="55"/>
      <c r="GJV1052" s="55"/>
      <c r="GJW1052" s="55"/>
      <c r="GJX1052" s="55"/>
      <c r="GJY1052" s="55"/>
      <c r="GJZ1052" s="55"/>
      <c r="GKA1052" s="55"/>
      <c r="GKB1052" s="55"/>
      <c r="GKC1052" s="55"/>
      <c r="GKD1052" s="55"/>
      <c r="GKE1052" s="55"/>
      <c r="GKF1052" s="55"/>
      <c r="GKG1052" s="55"/>
      <c r="GKH1052" s="55"/>
      <c r="GKI1052" s="55"/>
      <c r="GKJ1052" s="55"/>
      <c r="GKK1052" s="55"/>
      <c r="GKL1052" s="55"/>
      <c r="GKM1052" s="55"/>
      <c r="GKN1052" s="55"/>
      <c r="GKO1052" s="55"/>
      <c r="GKP1052" s="55"/>
      <c r="GKQ1052" s="55"/>
      <c r="GKR1052" s="55"/>
      <c r="GKS1052" s="55"/>
      <c r="GKT1052" s="55"/>
      <c r="GKU1052" s="55"/>
      <c r="GKV1052" s="55"/>
      <c r="GKW1052" s="55"/>
      <c r="GKX1052" s="55"/>
      <c r="GKY1052" s="55"/>
      <c r="GKZ1052" s="55"/>
      <c r="GLA1052" s="55"/>
      <c r="GLB1052" s="55"/>
      <c r="GLC1052" s="55"/>
      <c r="GLD1052" s="55"/>
      <c r="GLE1052" s="55"/>
      <c r="GLF1052" s="55"/>
      <c r="GLG1052" s="55"/>
      <c r="GLH1052" s="55"/>
      <c r="GLI1052" s="55"/>
      <c r="GLJ1052" s="55"/>
      <c r="GLK1052" s="55"/>
      <c r="GLL1052" s="55"/>
      <c r="GLM1052" s="55"/>
      <c r="GLN1052" s="55"/>
      <c r="GLO1052" s="55"/>
      <c r="GLP1052" s="55"/>
      <c r="GLQ1052" s="55"/>
      <c r="GLR1052" s="55"/>
      <c r="GLS1052" s="55"/>
      <c r="GLT1052" s="55"/>
      <c r="GLU1052" s="55"/>
      <c r="GLV1052" s="55"/>
      <c r="GLW1052" s="55"/>
      <c r="GLX1052" s="55"/>
      <c r="GLY1052" s="55"/>
      <c r="GLZ1052" s="55"/>
      <c r="GMA1052" s="55"/>
      <c r="GMB1052" s="55"/>
      <c r="GMC1052" s="55"/>
      <c r="GMD1052" s="55"/>
      <c r="GME1052" s="55"/>
      <c r="GMF1052" s="55"/>
      <c r="GMG1052" s="55"/>
      <c r="GMH1052" s="55"/>
      <c r="GMI1052" s="55"/>
      <c r="GMJ1052" s="55"/>
      <c r="GMK1052" s="55"/>
      <c r="GML1052" s="55"/>
      <c r="GMM1052" s="55"/>
      <c r="GMN1052" s="55"/>
      <c r="GMO1052" s="55"/>
      <c r="GMP1052" s="55"/>
      <c r="GMQ1052" s="55"/>
      <c r="GMR1052" s="55"/>
      <c r="GMS1052" s="55"/>
      <c r="GMT1052" s="55"/>
      <c r="GMU1052" s="55"/>
      <c r="GMV1052" s="55"/>
      <c r="GMW1052" s="55"/>
      <c r="GMX1052" s="55"/>
      <c r="GMY1052" s="55"/>
      <c r="GMZ1052" s="55"/>
      <c r="GNA1052" s="55"/>
      <c r="GNB1052" s="55"/>
      <c r="GNC1052" s="55"/>
      <c r="GND1052" s="55"/>
      <c r="GNE1052" s="55"/>
      <c r="GNF1052" s="55"/>
      <c r="GNG1052" s="55"/>
      <c r="GNH1052" s="55"/>
      <c r="GNI1052" s="55"/>
      <c r="GNJ1052" s="55"/>
      <c r="GNK1052" s="55"/>
      <c r="GNL1052" s="55"/>
      <c r="GNM1052" s="55"/>
      <c r="GNN1052" s="55"/>
      <c r="GNO1052" s="55"/>
      <c r="GNP1052" s="55"/>
      <c r="GNQ1052" s="55"/>
      <c r="GNR1052" s="55"/>
      <c r="GNS1052" s="55"/>
      <c r="GNT1052" s="55"/>
      <c r="GNU1052" s="55"/>
      <c r="GNV1052" s="55"/>
      <c r="GNW1052" s="55"/>
      <c r="GNX1052" s="55"/>
      <c r="GNY1052" s="55"/>
      <c r="GNZ1052" s="55"/>
      <c r="GOA1052" s="55"/>
      <c r="GOB1052" s="55"/>
      <c r="GOC1052" s="55"/>
      <c r="GOD1052" s="55"/>
      <c r="GOE1052" s="55"/>
      <c r="GOF1052" s="55"/>
      <c r="GOG1052" s="55"/>
      <c r="GOH1052" s="55"/>
      <c r="GOI1052" s="55"/>
      <c r="GOJ1052" s="55"/>
      <c r="GOK1052" s="55"/>
      <c r="GOL1052" s="55"/>
      <c r="GOM1052" s="55"/>
      <c r="GON1052" s="55"/>
      <c r="GOO1052" s="55"/>
      <c r="GOP1052" s="55"/>
      <c r="GOQ1052" s="55"/>
      <c r="GOR1052" s="55"/>
      <c r="GOS1052" s="55"/>
      <c r="GOT1052" s="55"/>
      <c r="GOU1052" s="55"/>
      <c r="GOV1052" s="55"/>
      <c r="GOW1052" s="55"/>
      <c r="GOX1052" s="55"/>
      <c r="GOY1052" s="55"/>
      <c r="GOZ1052" s="55"/>
      <c r="GPA1052" s="55"/>
      <c r="GPB1052" s="55"/>
      <c r="GPC1052" s="55"/>
      <c r="GPD1052" s="55"/>
      <c r="GPE1052" s="55"/>
      <c r="GPF1052" s="55"/>
      <c r="GPG1052" s="55"/>
      <c r="GPH1052" s="55"/>
      <c r="GPI1052" s="55"/>
      <c r="GPJ1052" s="55"/>
      <c r="GPK1052" s="55"/>
      <c r="GPL1052" s="55"/>
      <c r="GPM1052" s="55"/>
      <c r="GPN1052" s="55"/>
      <c r="GPO1052" s="55"/>
      <c r="GPP1052" s="55"/>
      <c r="GPQ1052" s="55"/>
      <c r="GPR1052" s="55"/>
      <c r="GPS1052" s="55"/>
      <c r="GPT1052" s="55"/>
      <c r="GPU1052" s="55"/>
      <c r="GPV1052" s="55"/>
      <c r="GPW1052" s="55"/>
      <c r="GPX1052" s="55"/>
      <c r="GPY1052" s="55"/>
      <c r="GPZ1052" s="55"/>
      <c r="GQA1052" s="55"/>
      <c r="GQB1052" s="55"/>
      <c r="GQC1052" s="55"/>
      <c r="GQD1052" s="55"/>
      <c r="GQE1052" s="55"/>
      <c r="GQF1052" s="55"/>
      <c r="GQG1052" s="55"/>
      <c r="GQH1052" s="55"/>
      <c r="GQI1052" s="55"/>
      <c r="GQJ1052" s="55"/>
      <c r="GQK1052" s="55"/>
      <c r="GQL1052" s="55"/>
      <c r="GQM1052" s="55"/>
      <c r="GQN1052" s="55"/>
      <c r="GQO1052" s="55"/>
      <c r="GQP1052" s="55"/>
      <c r="GQQ1052" s="55"/>
      <c r="GQR1052" s="55"/>
      <c r="GQS1052" s="55"/>
      <c r="GQT1052" s="55"/>
      <c r="GQU1052" s="55"/>
      <c r="GQV1052" s="55"/>
      <c r="GQW1052" s="55"/>
      <c r="GQX1052" s="55"/>
      <c r="GQY1052" s="55"/>
      <c r="GQZ1052" s="55"/>
      <c r="GRA1052" s="55"/>
      <c r="GRB1052" s="55"/>
      <c r="GRC1052" s="55"/>
      <c r="GRD1052" s="55"/>
      <c r="GRE1052" s="55"/>
      <c r="GRF1052" s="55"/>
      <c r="GRG1052" s="55"/>
      <c r="GRH1052" s="55"/>
      <c r="GRI1052" s="55"/>
      <c r="GRJ1052" s="55"/>
      <c r="GRK1052" s="55"/>
      <c r="GRL1052" s="55"/>
      <c r="GRM1052" s="55"/>
      <c r="GRN1052" s="55"/>
      <c r="GRO1052" s="55"/>
      <c r="GRP1052" s="55"/>
      <c r="GRQ1052" s="55"/>
      <c r="GRR1052" s="55"/>
      <c r="GRS1052" s="55"/>
      <c r="GRT1052" s="55"/>
      <c r="GRU1052" s="55"/>
      <c r="GRV1052" s="55"/>
      <c r="GRW1052" s="55"/>
      <c r="GRX1052" s="55"/>
      <c r="GRY1052" s="55"/>
      <c r="GRZ1052" s="55"/>
      <c r="GSA1052" s="55"/>
      <c r="GSB1052" s="55"/>
      <c r="GSC1052" s="55"/>
      <c r="GSD1052" s="55"/>
      <c r="GSE1052" s="55"/>
      <c r="GSF1052" s="55"/>
      <c r="GSG1052" s="55"/>
      <c r="GSH1052" s="55"/>
      <c r="GSI1052" s="55"/>
      <c r="GSJ1052" s="55"/>
      <c r="GSK1052" s="55"/>
      <c r="GSL1052" s="55"/>
      <c r="GSM1052" s="55"/>
      <c r="GSN1052" s="55"/>
      <c r="GSO1052" s="55"/>
      <c r="GSP1052" s="55"/>
      <c r="GSQ1052" s="55"/>
      <c r="GSR1052" s="55"/>
      <c r="GSS1052" s="55"/>
      <c r="GST1052" s="55"/>
      <c r="GSU1052" s="55"/>
      <c r="GSV1052" s="55"/>
      <c r="GSW1052" s="55"/>
      <c r="GSX1052" s="55"/>
      <c r="GSY1052" s="55"/>
      <c r="GSZ1052" s="55"/>
      <c r="GTA1052" s="55"/>
      <c r="GTB1052" s="55"/>
      <c r="GTC1052" s="55"/>
      <c r="GTD1052" s="55"/>
      <c r="GTE1052" s="55"/>
      <c r="GTF1052" s="55"/>
      <c r="GTG1052" s="55"/>
      <c r="GTH1052" s="55"/>
      <c r="GTI1052" s="55"/>
      <c r="GTJ1052" s="55"/>
      <c r="GTK1052" s="55"/>
      <c r="GTL1052" s="55"/>
      <c r="GTM1052" s="55"/>
      <c r="GTN1052" s="55"/>
      <c r="GTO1052" s="55"/>
      <c r="GTP1052" s="55"/>
      <c r="GTQ1052" s="55"/>
      <c r="GTR1052" s="55"/>
      <c r="GTS1052" s="55"/>
      <c r="GTT1052" s="55"/>
      <c r="GTU1052" s="55"/>
      <c r="GTV1052" s="55"/>
      <c r="GTW1052" s="55"/>
      <c r="GTX1052" s="55"/>
      <c r="GTY1052" s="55"/>
      <c r="GTZ1052" s="55"/>
      <c r="GUA1052" s="55"/>
      <c r="GUB1052" s="55"/>
      <c r="GUC1052" s="55"/>
      <c r="GUD1052" s="55"/>
      <c r="GUE1052" s="55"/>
      <c r="GUF1052" s="55"/>
      <c r="GUG1052" s="55"/>
      <c r="GUH1052" s="55"/>
      <c r="GUI1052" s="55"/>
      <c r="GUJ1052" s="55"/>
      <c r="GUK1052" s="55"/>
      <c r="GUL1052" s="55"/>
      <c r="GUM1052" s="55"/>
      <c r="GUN1052" s="55"/>
      <c r="GUO1052" s="55"/>
      <c r="GUP1052" s="55"/>
      <c r="GUQ1052" s="55"/>
      <c r="GUR1052" s="55"/>
      <c r="GUS1052" s="55"/>
      <c r="GUT1052" s="55"/>
      <c r="GUU1052" s="55"/>
      <c r="GUV1052" s="55"/>
      <c r="GUW1052" s="55"/>
      <c r="GUX1052" s="55"/>
      <c r="GUY1052" s="55"/>
      <c r="GUZ1052" s="55"/>
      <c r="GVA1052" s="55"/>
      <c r="GVB1052" s="55"/>
      <c r="GVC1052" s="55"/>
      <c r="GVD1052" s="55"/>
      <c r="GVE1052" s="55"/>
      <c r="GVF1052" s="55"/>
      <c r="GVG1052" s="55"/>
      <c r="GVH1052" s="55"/>
      <c r="GVI1052" s="55"/>
      <c r="GVJ1052" s="55"/>
      <c r="GVK1052" s="55"/>
      <c r="GVL1052" s="55"/>
      <c r="GVM1052" s="55"/>
      <c r="GVN1052" s="55"/>
      <c r="GVO1052" s="55"/>
      <c r="GVP1052" s="55"/>
      <c r="GVQ1052" s="55"/>
      <c r="GVR1052" s="55"/>
      <c r="GVS1052" s="55"/>
      <c r="GVT1052" s="55"/>
      <c r="GVU1052" s="55"/>
      <c r="GVV1052" s="55"/>
      <c r="GVW1052" s="55"/>
      <c r="GVX1052" s="55"/>
      <c r="GVY1052" s="55"/>
      <c r="GVZ1052" s="55"/>
      <c r="GWA1052" s="55"/>
      <c r="GWB1052" s="55"/>
      <c r="GWC1052" s="55"/>
      <c r="GWD1052" s="55"/>
      <c r="GWE1052" s="55"/>
      <c r="GWF1052" s="55"/>
      <c r="GWG1052" s="55"/>
      <c r="GWH1052" s="55"/>
      <c r="GWI1052" s="55"/>
      <c r="GWJ1052" s="55"/>
      <c r="GWK1052" s="55"/>
      <c r="GWL1052" s="55"/>
      <c r="GWM1052" s="55"/>
      <c r="GWN1052" s="55"/>
      <c r="GWO1052" s="55"/>
      <c r="GWP1052" s="55"/>
      <c r="GWQ1052" s="55"/>
      <c r="GWR1052" s="55"/>
      <c r="GWS1052" s="55"/>
      <c r="GWT1052" s="55"/>
      <c r="GWU1052" s="55"/>
      <c r="GWV1052" s="55"/>
      <c r="GWW1052" s="55"/>
      <c r="GWX1052" s="55"/>
      <c r="GWY1052" s="55"/>
      <c r="GWZ1052" s="55"/>
      <c r="GXA1052" s="55"/>
      <c r="GXB1052" s="55"/>
      <c r="GXC1052" s="55"/>
      <c r="GXD1052" s="55"/>
      <c r="GXE1052" s="55"/>
      <c r="GXF1052" s="55"/>
      <c r="GXG1052" s="55"/>
      <c r="GXH1052" s="55"/>
      <c r="GXI1052" s="55"/>
      <c r="GXJ1052" s="55"/>
      <c r="GXK1052" s="55"/>
      <c r="GXL1052" s="55"/>
      <c r="GXM1052" s="55"/>
      <c r="GXN1052" s="55"/>
      <c r="GXO1052" s="55"/>
      <c r="GXP1052" s="55"/>
      <c r="GXQ1052" s="55"/>
      <c r="GXR1052" s="55"/>
      <c r="GXS1052" s="55"/>
      <c r="GXT1052" s="55"/>
      <c r="GXU1052" s="55"/>
      <c r="GXV1052" s="55"/>
      <c r="GXW1052" s="55"/>
      <c r="GXX1052" s="55"/>
      <c r="GXY1052" s="55"/>
      <c r="GXZ1052" s="55"/>
      <c r="GYA1052" s="55"/>
      <c r="GYB1052" s="55"/>
      <c r="GYC1052" s="55"/>
      <c r="GYD1052" s="55"/>
      <c r="GYE1052" s="55"/>
      <c r="GYF1052" s="55"/>
      <c r="GYG1052" s="55"/>
      <c r="GYH1052" s="55"/>
      <c r="GYI1052" s="55"/>
      <c r="GYJ1052" s="55"/>
      <c r="GYK1052" s="55"/>
      <c r="GYL1052" s="55"/>
      <c r="GYM1052" s="55"/>
      <c r="GYN1052" s="55"/>
      <c r="GYO1052" s="55"/>
      <c r="GYP1052" s="55"/>
      <c r="GYQ1052" s="55"/>
      <c r="GYR1052" s="55"/>
      <c r="GYS1052" s="55"/>
      <c r="GYT1052" s="55"/>
      <c r="GYU1052" s="55"/>
      <c r="GYV1052" s="55"/>
      <c r="GYW1052" s="55"/>
      <c r="GYX1052" s="55"/>
      <c r="GYY1052" s="55"/>
      <c r="GYZ1052" s="55"/>
      <c r="GZA1052" s="55"/>
      <c r="GZB1052" s="55"/>
      <c r="GZC1052" s="55"/>
      <c r="GZD1052" s="55"/>
      <c r="GZE1052" s="55"/>
      <c r="GZF1052" s="55"/>
      <c r="GZG1052" s="55"/>
      <c r="GZH1052" s="55"/>
      <c r="GZI1052" s="55"/>
      <c r="GZJ1052" s="55"/>
      <c r="GZK1052" s="55"/>
      <c r="GZL1052" s="55"/>
      <c r="GZM1052" s="55"/>
      <c r="GZN1052" s="55"/>
      <c r="GZO1052" s="55"/>
      <c r="GZP1052" s="55"/>
      <c r="GZQ1052" s="55"/>
      <c r="GZR1052" s="55"/>
      <c r="GZS1052" s="55"/>
      <c r="GZT1052" s="55"/>
      <c r="GZU1052" s="55"/>
      <c r="GZV1052" s="55"/>
      <c r="GZW1052" s="55"/>
      <c r="GZX1052" s="55"/>
      <c r="GZY1052" s="55"/>
      <c r="GZZ1052" s="55"/>
      <c r="HAA1052" s="55"/>
      <c r="HAB1052" s="55"/>
      <c r="HAC1052" s="55"/>
      <c r="HAD1052" s="55"/>
      <c r="HAE1052" s="55"/>
      <c r="HAF1052" s="55"/>
      <c r="HAG1052" s="55"/>
      <c r="HAH1052" s="55"/>
      <c r="HAI1052" s="55"/>
      <c r="HAJ1052" s="55"/>
      <c r="HAK1052" s="55"/>
      <c r="HAL1052" s="55"/>
      <c r="HAM1052" s="55"/>
      <c r="HAN1052" s="55"/>
      <c r="HAO1052" s="55"/>
      <c r="HAP1052" s="55"/>
      <c r="HAQ1052" s="55"/>
      <c r="HAR1052" s="55"/>
      <c r="HAS1052" s="55"/>
      <c r="HAT1052" s="55"/>
      <c r="HAU1052" s="55"/>
      <c r="HAV1052" s="55"/>
      <c r="HAW1052" s="55"/>
      <c r="HAX1052" s="55"/>
      <c r="HAY1052" s="55"/>
      <c r="HAZ1052" s="55"/>
      <c r="HBA1052" s="55"/>
      <c r="HBB1052" s="55"/>
      <c r="HBC1052" s="55"/>
      <c r="HBD1052" s="55"/>
      <c r="HBE1052" s="55"/>
      <c r="HBF1052" s="55"/>
      <c r="HBG1052" s="55"/>
      <c r="HBH1052" s="55"/>
      <c r="HBI1052" s="55"/>
      <c r="HBJ1052" s="55"/>
      <c r="HBK1052" s="55"/>
      <c r="HBL1052" s="55"/>
      <c r="HBM1052" s="55"/>
      <c r="HBN1052" s="55"/>
      <c r="HBO1052" s="55"/>
      <c r="HBP1052" s="55"/>
      <c r="HBQ1052" s="55"/>
      <c r="HBR1052" s="55"/>
      <c r="HBS1052" s="55"/>
      <c r="HBT1052" s="55"/>
      <c r="HBU1052" s="55"/>
      <c r="HBV1052" s="55"/>
      <c r="HBW1052" s="55"/>
      <c r="HBX1052" s="55"/>
      <c r="HBY1052" s="55"/>
      <c r="HBZ1052" s="55"/>
      <c r="HCA1052" s="55"/>
      <c r="HCB1052" s="55"/>
      <c r="HCC1052" s="55"/>
      <c r="HCD1052" s="55"/>
      <c r="HCE1052" s="55"/>
      <c r="HCF1052" s="55"/>
      <c r="HCG1052" s="55"/>
      <c r="HCH1052" s="55"/>
      <c r="HCI1052" s="55"/>
      <c r="HCJ1052" s="55"/>
      <c r="HCK1052" s="55"/>
      <c r="HCL1052" s="55"/>
      <c r="HCM1052" s="55"/>
      <c r="HCN1052" s="55"/>
      <c r="HCO1052" s="55"/>
      <c r="HCP1052" s="55"/>
      <c r="HCQ1052" s="55"/>
      <c r="HCR1052" s="55"/>
      <c r="HCS1052" s="55"/>
      <c r="HCT1052" s="55"/>
      <c r="HCU1052" s="55"/>
      <c r="HCV1052" s="55"/>
      <c r="HCW1052" s="55"/>
      <c r="HCX1052" s="55"/>
      <c r="HCY1052" s="55"/>
      <c r="HCZ1052" s="55"/>
      <c r="HDA1052" s="55"/>
      <c r="HDB1052" s="55"/>
      <c r="HDC1052" s="55"/>
      <c r="HDD1052" s="55"/>
      <c r="HDE1052" s="55"/>
      <c r="HDF1052" s="55"/>
      <c r="HDG1052" s="55"/>
      <c r="HDH1052" s="55"/>
      <c r="HDI1052" s="55"/>
      <c r="HDJ1052" s="55"/>
      <c r="HDK1052" s="55"/>
      <c r="HDL1052" s="55"/>
      <c r="HDM1052" s="55"/>
      <c r="HDN1052" s="55"/>
      <c r="HDO1052" s="55"/>
      <c r="HDP1052" s="55"/>
      <c r="HDQ1052" s="55"/>
      <c r="HDR1052" s="55"/>
      <c r="HDS1052" s="55"/>
      <c r="HDT1052" s="55"/>
      <c r="HDU1052" s="55"/>
      <c r="HDV1052" s="55"/>
      <c r="HDW1052" s="55"/>
      <c r="HDX1052" s="55"/>
      <c r="HDY1052" s="55"/>
      <c r="HDZ1052" s="55"/>
      <c r="HEA1052" s="55"/>
      <c r="HEB1052" s="55"/>
      <c r="HEC1052" s="55"/>
      <c r="HED1052" s="55"/>
      <c r="HEE1052" s="55"/>
      <c r="HEF1052" s="55"/>
      <c r="HEG1052" s="55"/>
      <c r="HEH1052" s="55"/>
      <c r="HEI1052" s="55"/>
      <c r="HEJ1052" s="55"/>
      <c r="HEK1052" s="55"/>
      <c r="HEL1052" s="55"/>
      <c r="HEM1052" s="55"/>
      <c r="HEN1052" s="55"/>
      <c r="HEO1052" s="55"/>
      <c r="HEP1052" s="55"/>
      <c r="HEQ1052" s="55"/>
      <c r="HER1052" s="55"/>
      <c r="HES1052" s="55"/>
      <c r="HET1052" s="55"/>
      <c r="HEU1052" s="55"/>
      <c r="HEV1052" s="55"/>
      <c r="HEW1052" s="55"/>
      <c r="HEX1052" s="55"/>
      <c r="HEY1052" s="55"/>
      <c r="HEZ1052" s="55"/>
      <c r="HFA1052" s="55"/>
      <c r="HFB1052" s="55"/>
      <c r="HFC1052" s="55"/>
      <c r="HFD1052" s="55"/>
      <c r="HFE1052" s="55"/>
      <c r="HFF1052" s="55"/>
      <c r="HFG1052" s="55"/>
      <c r="HFH1052" s="55"/>
      <c r="HFI1052" s="55"/>
      <c r="HFJ1052" s="55"/>
      <c r="HFK1052" s="55"/>
      <c r="HFL1052" s="55"/>
      <c r="HFM1052" s="55"/>
      <c r="HFN1052" s="55"/>
      <c r="HFO1052" s="55"/>
      <c r="HFP1052" s="55"/>
      <c r="HFQ1052" s="55"/>
      <c r="HFR1052" s="55"/>
      <c r="HFS1052" s="55"/>
      <c r="HFT1052" s="55"/>
      <c r="HFU1052" s="55"/>
      <c r="HFV1052" s="55"/>
      <c r="HFW1052" s="55"/>
      <c r="HFX1052" s="55"/>
      <c r="HFY1052" s="55"/>
      <c r="HFZ1052" s="55"/>
      <c r="HGA1052" s="55"/>
      <c r="HGB1052" s="55"/>
      <c r="HGC1052" s="55"/>
      <c r="HGD1052" s="55"/>
      <c r="HGE1052" s="55"/>
      <c r="HGF1052" s="55"/>
      <c r="HGG1052" s="55"/>
      <c r="HGH1052" s="55"/>
      <c r="HGI1052" s="55"/>
      <c r="HGJ1052" s="55"/>
      <c r="HGK1052" s="55"/>
      <c r="HGL1052" s="55"/>
      <c r="HGM1052" s="55"/>
      <c r="HGN1052" s="55"/>
      <c r="HGO1052" s="55"/>
      <c r="HGP1052" s="55"/>
      <c r="HGQ1052" s="55"/>
      <c r="HGR1052" s="55"/>
      <c r="HGS1052" s="55"/>
      <c r="HGT1052" s="55"/>
      <c r="HGU1052" s="55"/>
      <c r="HGV1052" s="55"/>
      <c r="HGW1052" s="55"/>
      <c r="HGX1052" s="55"/>
      <c r="HGY1052" s="55"/>
      <c r="HGZ1052" s="55"/>
      <c r="HHA1052" s="55"/>
      <c r="HHB1052" s="55"/>
      <c r="HHC1052" s="55"/>
      <c r="HHD1052" s="55"/>
      <c r="HHE1052" s="55"/>
      <c r="HHF1052" s="55"/>
      <c r="HHG1052" s="55"/>
      <c r="HHH1052" s="55"/>
      <c r="HHI1052" s="55"/>
      <c r="HHJ1052" s="55"/>
      <c r="HHK1052" s="55"/>
      <c r="HHL1052" s="55"/>
      <c r="HHM1052" s="55"/>
      <c r="HHN1052" s="55"/>
      <c r="HHO1052" s="55"/>
      <c r="HHP1052" s="55"/>
      <c r="HHQ1052" s="55"/>
      <c r="HHR1052" s="55"/>
      <c r="HHS1052" s="55"/>
      <c r="HHT1052" s="55"/>
      <c r="HHU1052" s="55"/>
      <c r="HHV1052" s="55"/>
      <c r="HHW1052" s="55"/>
      <c r="HHX1052" s="55"/>
      <c r="HHY1052" s="55"/>
      <c r="HHZ1052" s="55"/>
      <c r="HIA1052" s="55"/>
      <c r="HIB1052" s="55"/>
      <c r="HIC1052" s="55"/>
      <c r="HID1052" s="55"/>
      <c r="HIE1052" s="55"/>
      <c r="HIF1052" s="55"/>
      <c r="HIG1052" s="55"/>
      <c r="HIH1052" s="55"/>
      <c r="HII1052" s="55"/>
      <c r="HIJ1052" s="55"/>
      <c r="HIK1052" s="55"/>
      <c r="HIL1052" s="55"/>
      <c r="HIM1052" s="55"/>
      <c r="HIN1052" s="55"/>
      <c r="HIO1052" s="55"/>
      <c r="HIP1052" s="55"/>
      <c r="HIQ1052" s="55"/>
      <c r="HIR1052" s="55"/>
      <c r="HIS1052" s="55"/>
      <c r="HIT1052" s="55"/>
      <c r="HIU1052" s="55"/>
      <c r="HIV1052" s="55"/>
      <c r="HIW1052" s="55"/>
      <c r="HIX1052" s="55"/>
      <c r="HIY1052" s="55"/>
      <c r="HIZ1052" s="55"/>
      <c r="HJA1052" s="55"/>
      <c r="HJB1052" s="55"/>
      <c r="HJC1052" s="55"/>
      <c r="HJD1052" s="55"/>
      <c r="HJE1052" s="55"/>
      <c r="HJF1052" s="55"/>
      <c r="HJG1052" s="55"/>
      <c r="HJH1052" s="55"/>
      <c r="HJI1052" s="55"/>
      <c r="HJJ1052" s="55"/>
      <c r="HJK1052" s="55"/>
      <c r="HJL1052" s="55"/>
      <c r="HJM1052" s="55"/>
      <c r="HJN1052" s="55"/>
      <c r="HJO1052" s="55"/>
      <c r="HJP1052" s="55"/>
      <c r="HJQ1052" s="55"/>
      <c r="HJR1052" s="55"/>
      <c r="HJS1052" s="55"/>
      <c r="HJT1052" s="55"/>
      <c r="HJU1052" s="55"/>
      <c r="HJV1052" s="55"/>
      <c r="HJW1052" s="55"/>
      <c r="HJX1052" s="55"/>
      <c r="HJY1052" s="55"/>
      <c r="HJZ1052" s="55"/>
      <c r="HKA1052" s="55"/>
      <c r="HKB1052" s="55"/>
      <c r="HKC1052" s="55"/>
      <c r="HKD1052" s="55"/>
      <c r="HKE1052" s="55"/>
      <c r="HKF1052" s="55"/>
      <c r="HKG1052" s="55"/>
      <c r="HKH1052" s="55"/>
      <c r="HKI1052" s="55"/>
      <c r="HKJ1052" s="55"/>
      <c r="HKK1052" s="55"/>
      <c r="HKL1052" s="55"/>
      <c r="HKM1052" s="55"/>
      <c r="HKN1052" s="55"/>
      <c r="HKO1052" s="55"/>
      <c r="HKP1052" s="55"/>
      <c r="HKQ1052" s="55"/>
      <c r="HKR1052" s="55"/>
      <c r="HKS1052" s="55"/>
      <c r="HKT1052" s="55"/>
      <c r="HKU1052" s="55"/>
      <c r="HKV1052" s="55"/>
      <c r="HKW1052" s="55"/>
      <c r="HKX1052" s="55"/>
      <c r="HKY1052" s="55"/>
      <c r="HKZ1052" s="55"/>
      <c r="HLA1052" s="55"/>
      <c r="HLB1052" s="55"/>
      <c r="HLC1052" s="55"/>
      <c r="HLD1052" s="55"/>
      <c r="HLE1052" s="55"/>
      <c r="HLF1052" s="55"/>
      <c r="HLG1052" s="55"/>
      <c r="HLH1052" s="55"/>
      <c r="HLI1052" s="55"/>
      <c r="HLJ1052" s="55"/>
      <c r="HLK1052" s="55"/>
      <c r="HLL1052" s="55"/>
      <c r="HLM1052" s="55"/>
      <c r="HLN1052" s="55"/>
      <c r="HLO1052" s="55"/>
      <c r="HLP1052" s="55"/>
      <c r="HLQ1052" s="55"/>
      <c r="HLR1052" s="55"/>
      <c r="HLS1052" s="55"/>
      <c r="HLT1052" s="55"/>
      <c r="HLU1052" s="55"/>
      <c r="HLV1052" s="55"/>
      <c r="HLW1052" s="55"/>
      <c r="HLX1052" s="55"/>
      <c r="HLY1052" s="55"/>
      <c r="HLZ1052" s="55"/>
      <c r="HMA1052" s="55"/>
      <c r="HMB1052" s="55"/>
      <c r="HMC1052" s="55"/>
      <c r="HMD1052" s="55"/>
      <c r="HME1052" s="55"/>
      <c r="HMF1052" s="55"/>
      <c r="HMG1052" s="55"/>
      <c r="HMH1052" s="55"/>
      <c r="HMI1052" s="55"/>
      <c r="HMJ1052" s="55"/>
      <c r="HMK1052" s="55"/>
      <c r="HML1052" s="55"/>
      <c r="HMM1052" s="55"/>
      <c r="HMN1052" s="55"/>
      <c r="HMO1052" s="55"/>
      <c r="HMP1052" s="55"/>
      <c r="HMQ1052" s="55"/>
      <c r="HMR1052" s="55"/>
      <c r="HMS1052" s="55"/>
      <c r="HMT1052" s="55"/>
      <c r="HMU1052" s="55"/>
      <c r="HMV1052" s="55"/>
      <c r="HMW1052" s="55"/>
      <c r="HMX1052" s="55"/>
      <c r="HMY1052" s="55"/>
      <c r="HMZ1052" s="55"/>
      <c r="HNA1052" s="55"/>
      <c r="HNB1052" s="55"/>
      <c r="HNC1052" s="55"/>
      <c r="HND1052" s="55"/>
      <c r="HNE1052" s="55"/>
      <c r="HNF1052" s="55"/>
      <c r="HNG1052" s="55"/>
      <c r="HNH1052" s="55"/>
      <c r="HNI1052" s="55"/>
      <c r="HNJ1052" s="55"/>
      <c r="HNK1052" s="55"/>
      <c r="HNL1052" s="55"/>
      <c r="HNM1052" s="55"/>
      <c r="HNN1052" s="55"/>
      <c r="HNO1052" s="55"/>
      <c r="HNP1052" s="55"/>
      <c r="HNQ1052" s="55"/>
      <c r="HNR1052" s="55"/>
      <c r="HNS1052" s="55"/>
      <c r="HNT1052" s="55"/>
      <c r="HNU1052" s="55"/>
      <c r="HNV1052" s="55"/>
      <c r="HNW1052" s="55"/>
      <c r="HNX1052" s="55"/>
      <c r="HNY1052" s="55"/>
      <c r="HNZ1052" s="55"/>
      <c r="HOA1052" s="55"/>
      <c r="HOB1052" s="55"/>
      <c r="HOC1052" s="55"/>
      <c r="HOD1052" s="55"/>
      <c r="HOE1052" s="55"/>
      <c r="HOF1052" s="55"/>
      <c r="HOG1052" s="55"/>
      <c r="HOH1052" s="55"/>
      <c r="HOI1052" s="55"/>
      <c r="HOJ1052" s="55"/>
      <c r="HOK1052" s="55"/>
      <c r="HOL1052" s="55"/>
      <c r="HOM1052" s="55"/>
      <c r="HON1052" s="55"/>
      <c r="HOO1052" s="55"/>
      <c r="HOP1052" s="55"/>
      <c r="HOQ1052" s="55"/>
      <c r="HOR1052" s="55"/>
      <c r="HOS1052" s="55"/>
      <c r="HOT1052" s="55"/>
      <c r="HOU1052" s="55"/>
      <c r="HOV1052" s="55"/>
      <c r="HOW1052" s="55"/>
      <c r="HOX1052" s="55"/>
      <c r="HOY1052" s="55"/>
      <c r="HOZ1052" s="55"/>
      <c r="HPA1052" s="55"/>
      <c r="HPB1052" s="55"/>
      <c r="HPC1052" s="55"/>
      <c r="HPD1052" s="55"/>
      <c r="HPE1052" s="55"/>
      <c r="HPF1052" s="55"/>
      <c r="HPG1052" s="55"/>
      <c r="HPH1052" s="55"/>
      <c r="HPI1052" s="55"/>
      <c r="HPJ1052" s="55"/>
      <c r="HPK1052" s="55"/>
      <c r="HPL1052" s="55"/>
      <c r="HPM1052" s="55"/>
      <c r="HPN1052" s="55"/>
      <c r="HPO1052" s="55"/>
      <c r="HPP1052" s="55"/>
      <c r="HPQ1052" s="55"/>
      <c r="HPR1052" s="55"/>
      <c r="HPS1052" s="55"/>
      <c r="HPT1052" s="55"/>
      <c r="HPU1052" s="55"/>
      <c r="HPV1052" s="55"/>
      <c r="HPW1052" s="55"/>
      <c r="HPX1052" s="55"/>
      <c r="HPY1052" s="55"/>
      <c r="HPZ1052" s="55"/>
      <c r="HQA1052" s="55"/>
      <c r="HQB1052" s="55"/>
      <c r="HQC1052" s="55"/>
      <c r="HQD1052" s="55"/>
      <c r="HQE1052" s="55"/>
      <c r="HQF1052" s="55"/>
      <c r="HQG1052" s="55"/>
      <c r="HQH1052" s="55"/>
      <c r="HQI1052" s="55"/>
      <c r="HQJ1052" s="55"/>
      <c r="HQK1052" s="55"/>
      <c r="HQL1052" s="55"/>
      <c r="HQM1052" s="55"/>
      <c r="HQN1052" s="55"/>
      <c r="HQO1052" s="55"/>
      <c r="HQP1052" s="55"/>
      <c r="HQQ1052" s="55"/>
      <c r="HQR1052" s="55"/>
      <c r="HQS1052" s="55"/>
      <c r="HQT1052" s="55"/>
      <c r="HQU1052" s="55"/>
      <c r="HQV1052" s="55"/>
      <c r="HQW1052" s="55"/>
      <c r="HQX1052" s="55"/>
      <c r="HQY1052" s="55"/>
      <c r="HQZ1052" s="55"/>
      <c r="HRA1052" s="55"/>
      <c r="HRB1052" s="55"/>
      <c r="HRC1052" s="55"/>
      <c r="HRD1052" s="55"/>
      <c r="HRE1052" s="55"/>
      <c r="HRF1052" s="55"/>
      <c r="HRG1052" s="55"/>
      <c r="HRH1052" s="55"/>
      <c r="HRI1052" s="55"/>
      <c r="HRJ1052" s="55"/>
      <c r="HRK1052" s="55"/>
      <c r="HRL1052" s="55"/>
      <c r="HRM1052" s="55"/>
      <c r="HRN1052" s="55"/>
      <c r="HRO1052" s="55"/>
      <c r="HRP1052" s="55"/>
      <c r="HRQ1052" s="55"/>
      <c r="HRR1052" s="55"/>
      <c r="HRS1052" s="55"/>
      <c r="HRT1052" s="55"/>
      <c r="HRU1052" s="55"/>
      <c r="HRV1052" s="55"/>
      <c r="HRW1052" s="55"/>
      <c r="HRX1052" s="55"/>
      <c r="HRY1052" s="55"/>
      <c r="HRZ1052" s="55"/>
      <c r="HSA1052" s="55"/>
      <c r="HSB1052" s="55"/>
      <c r="HSC1052" s="55"/>
      <c r="HSD1052" s="55"/>
      <c r="HSE1052" s="55"/>
      <c r="HSF1052" s="55"/>
      <c r="HSG1052" s="55"/>
      <c r="HSH1052" s="55"/>
      <c r="HSI1052" s="55"/>
      <c r="HSJ1052" s="55"/>
      <c r="HSK1052" s="55"/>
      <c r="HSL1052" s="55"/>
      <c r="HSM1052" s="55"/>
      <c r="HSN1052" s="55"/>
      <c r="HSO1052" s="55"/>
      <c r="HSP1052" s="55"/>
      <c r="HSQ1052" s="55"/>
      <c r="HSR1052" s="55"/>
      <c r="HSS1052" s="55"/>
      <c r="HST1052" s="55"/>
      <c r="HSU1052" s="55"/>
      <c r="HSV1052" s="55"/>
      <c r="HSW1052" s="55"/>
      <c r="HSX1052" s="55"/>
      <c r="HSY1052" s="55"/>
      <c r="HSZ1052" s="55"/>
      <c r="HTA1052" s="55"/>
      <c r="HTB1052" s="55"/>
      <c r="HTC1052" s="55"/>
      <c r="HTD1052" s="55"/>
      <c r="HTE1052" s="55"/>
      <c r="HTF1052" s="55"/>
      <c r="HTG1052" s="55"/>
      <c r="HTH1052" s="55"/>
      <c r="HTI1052" s="55"/>
      <c r="HTJ1052" s="55"/>
      <c r="HTK1052" s="55"/>
      <c r="HTL1052" s="55"/>
      <c r="HTM1052" s="55"/>
      <c r="HTN1052" s="55"/>
      <c r="HTO1052" s="55"/>
      <c r="HTP1052" s="55"/>
      <c r="HTQ1052" s="55"/>
      <c r="HTR1052" s="55"/>
      <c r="HTS1052" s="55"/>
      <c r="HTT1052" s="55"/>
      <c r="HTU1052" s="55"/>
      <c r="HTV1052" s="55"/>
      <c r="HTW1052" s="55"/>
      <c r="HTX1052" s="55"/>
      <c r="HTY1052" s="55"/>
      <c r="HTZ1052" s="55"/>
      <c r="HUA1052" s="55"/>
      <c r="HUB1052" s="55"/>
      <c r="HUC1052" s="55"/>
      <c r="HUD1052" s="55"/>
      <c r="HUE1052" s="55"/>
      <c r="HUF1052" s="55"/>
      <c r="HUG1052" s="55"/>
      <c r="HUH1052" s="55"/>
      <c r="HUI1052" s="55"/>
      <c r="HUJ1052" s="55"/>
      <c r="HUK1052" s="55"/>
      <c r="HUL1052" s="55"/>
      <c r="HUM1052" s="55"/>
      <c r="HUN1052" s="55"/>
      <c r="HUO1052" s="55"/>
      <c r="HUP1052" s="55"/>
      <c r="HUQ1052" s="55"/>
      <c r="HUR1052" s="55"/>
      <c r="HUS1052" s="55"/>
      <c r="HUT1052" s="55"/>
      <c r="HUU1052" s="55"/>
      <c r="HUV1052" s="55"/>
      <c r="HUW1052" s="55"/>
      <c r="HUX1052" s="55"/>
      <c r="HUY1052" s="55"/>
      <c r="HUZ1052" s="55"/>
      <c r="HVA1052" s="55"/>
      <c r="HVB1052" s="55"/>
      <c r="HVC1052" s="55"/>
      <c r="HVD1052" s="55"/>
      <c r="HVE1052" s="55"/>
      <c r="HVF1052" s="55"/>
      <c r="HVG1052" s="55"/>
      <c r="HVH1052" s="55"/>
      <c r="HVI1052" s="55"/>
      <c r="HVJ1052" s="55"/>
      <c r="HVK1052" s="55"/>
      <c r="HVL1052" s="55"/>
      <c r="HVM1052" s="55"/>
      <c r="HVN1052" s="55"/>
      <c r="HVO1052" s="55"/>
      <c r="HVP1052" s="55"/>
      <c r="HVQ1052" s="55"/>
      <c r="HVR1052" s="55"/>
      <c r="HVS1052" s="55"/>
      <c r="HVT1052" s="55"/>
      <c r="HVU1052" s="55"/>
      <c r="HVV1052" s="55"/>
      <c r="HVW1052" s="55"/>
      <c r="HVX1052" s="55"/>
      <c r="HVY1052" s="55"/>
      <c r="HVZ1052" s="55"/>
      <c r="HWA1052" s="55"/>
      <c r="HWB1052" s="55"/>
      <c r="HWC1052" s="55"/>
      <c r="HWD1052" s="55"/>
      <c r="HWE1052" s="55"/>
      <c r="HWF1052" s="55"/>
      <c r="HWG1052" s="55"/>
      <c r="HWH1052" s="55"/>
      <c r="HWI1052" s="55"/>
      <c r="HWJ1052" s="55"/>
      <c r="HWK1052" s="55"/>
      <c r="HWL1052" s="55"/>
      <c r="HWM1052" s="55"/>
      <c r="HWN1052" s="55"/>
      <c r="HWO1052" s="55"/>
      <c r="HWP1052" s="55"/>
      <c r="HWQ1052" s="55"/>
      <c r="HWR1052" s="55"/>
      <c r="HWS1052" s="55"/>
      <c r="HWT1052" s="55"/>
      <c r="HWU1052" s="55"/>
      <c r="HWV1052" s="55"/>
      <c r="HWW1052" s="55"/>
      <c r="HWX1052" s="55"/>
      <c r="HWY1052" s="55"/>
      <c r="HWZ1052" s="55"/>
      <c r="HXA1052" s="55"/>
      <c r="HXB1052" s="55"/>
      <c r="HXC1052" s="55"/>
      <c r="HXD1052" s="55"/>
      <c r="HXE1052" s="55"/>
      <c r="HXF1052" s="55"/>
      <c r="HXG1052" s="55"/>
      <c r="HXH1052" s="55"/>
      <c r="HXI1052" s="55"/>
      <c r="HXJ1052" s="55"/>
      <c r="HXK1052" s="55"/>
      <c r="HXL1052" s="55"/>
      <c r="HXM1052" s="55"/>
      <c r="HXN1052" s="55"/>
      <c r="HXO1052" s="55"/>
      <c r="HXP1052" s="55"/>
      <c r="HXQ1052" s="55"/>
      <c r="HXR1052" s="55"/>
      <c r="HXS1052" s="55"/>
      <c r="HXT1052" s="55"/>
      <c r="HXU1052" s="55"/>
      <c r="HXV1052" s="55"/>
      <c r="HXW1052" s="55"/>
      <c r="HXX1052" s="55"/>
      <c r="HXY1052" s="55"/>
      <c r="HXZ1052" s="55"/>
      <c r="HYA1052" s="55"/>
      <c r="HYB1052" s="55"/>
      <c r="HYC1052" s="55"/>
      <c r="HYD1052" s="55"/>
      <c r="HYE1052" s="55"/>
      <c r="HYF1052" s="55"/>
      <c r="HYG1052" s="55"/>
      <c r="HYH1052" s="55"/>
      <c r="HYI1052" s="55"/>
      <c r="HYJ1052" s="55"/>
      <c r="HYK1052" s="55"/>
      <c r="HYL1052" s="55"/>
      <c r="HYM1052" s="55"/>
      <c r="HYN1052" s="55"/>
      <c r="HYO1052" s="55"/>
      <c r="HYP1052" s="55"/>
      <c r="HYQ1052" s="55"/>
      <c r="HYR1052" s="55"/>
      <c r="HYS1052" s="55"/>
      <c r="HYT1052" s="55"/>
      <c r="HYU1052" s="55"/>
      <c r="HYV1052" s="55"/>
      <c r="HYW1052" s="55"/>
      <c r="HYX1052" s="55"/>
      <c r="HYY1052" s="55"/>
      <c r="HYZ1052" s="55"/>
      <c r="HZA1052" s="55"/>
      <c r="HZB1052" s="55"/>
      <c r="HZC1052" s="55"/>
      <c r="HZD1052" s="55"/>
      <c r="HZE1052" s="55"/>
      <c r="HZF1052" s="55"/>
      <c r="HZG1052" s="55"/>
      <c r="HZH1052" s="55"/>
      <c r="HZI1052" s="55"/>
      <c r="HZJ1052" s="55"/>
      <c r="HZK1052" s="55"/>
      <c r="HZL1052" s="55"/>
      <c r="HZM1052" s="55"/>
      <c r="HZN1052" s="55"/>
      <c r="HZO1052" s="55"/>
      <c r="HZP1052" s="55"/>
      <c r="HZQ1052" s="55"/>
      <c r="HZR1052" s="55"/>
      <c r="HZS1052" s="55"/>
      <c r="HZT1052" s="55"/>
      <c r="HZU1052" s="55"/>
      <c r="HZV1052" s="55"/>
      <c r="HZW1052" s="55"/>
      <c r="HZX1052" s="55"/>
      <c r="HZY1052" s="55"/>
      <c r="HZZ1052" s="55"/>
      <c r="IAA1052" s="55"/>
      <c r="IAB1052" s="55"/>
      <c r="IAC1052" s="55"/>
      <c r="IAD1052" s="55"/>
      <c r="IAE1052" s="55"/>
      <c r="IAF1052" s="55"/>
      <c r="IAG1052" s="55"/>
      <c r="IAH1052" s="55"/>
      <c r="IAI1052" s="55"/>
      <c r="IAJ1052" s="55"/>
      <c r="IAK1052" s="55"/>
      <c r="IAL1052" s="55"/>
      <c r="IAM1052" s="55"/>
      <c r="IAN1052" s="55"/>
      <c r="IAO1052" s="55"/>
      <c r="IAP1052" s="55"/>
      <c r="IAQ1052" s="55"/>
      <c r="IAR1052" s="55"/>
      <c r="IAS1052" s="55"/>
      <c r="IAT1052" s="55"/>
      <c r="IAU1052" s="55"/>
      <c r="IAV1052" s="55"/>
      <c r="IAW1052" s="55"/>
      <c r="IAX1052" s="55"/>
      <c r="IAY1052" s="55"/>
      <c r="IAZ1052" s="55"/>
      <c r="IBA1052" s="55"/>
      <c r="IBB1052" s="55"/>
      <c r="IBC1052" s="55"/>
      <c r="IBD1052" s="55"/>
      <c r="IBE1052" s="55"/>
      <c r="IBF1052" s="55"/>
      <c r="IBG1052" s="55"/>
      <c r="IBH1052" s="55"/>
      <c r="IBI1052" s="55"/>
      <c r="IBJ1052" s="55"/>
      <c r="IBK1052" s="55"/>
      <c r="IBL1052" s="55"/>
      <c r="IBM1052" s="55"/>
      <c r="IBN1052" s="55"/>
      <c r="IBO1052" s="55"/>
      <c r="IBP1052" s="55"/>
      <c r="IBQ1052" s="55"/>
      <c r="IBR1052" s="55"/>
      <c r="IBS1052" s="55"/>
      <c r="IBT1052" s="55"/>
      <c r="IBU1052" s="55"/>
      <c r="IBV1052" s="55"/>
      <c r="IBW1052" s="55"/>
      <c r="IBX1052" s="55"/>
      <c r="IBY1052" s="55"/>
      <c r="IBZ1052" s="55"/>
      <c r="ICA1052" s="55"/>
      <c r="ICB1052" s="55"/>
      <c r="ICC1052" s="55"/>
      <c r="ICD1052" s="55"/>
      <c r="ICE1052" s="55"/>
      <c r="ICF1052" s="55"/>
      <c r="ICG1052" s="55"/>
      <c r="ICH1052" s="55"/>
      <c r="ICI1052" s="55"/>
      <c r="ICJ1052" s="55"/>
      <c r="ICK1052" s="55"/>
      <c r="ICL1052" s="55"/>
      <c r="ICM1052" s="55"/>
      <c r="ICN1052" s="55"/>
      <c r="ICO1052" s="55"/>
      <c r="ICP1052" s="55"/>
      <c r="ICQ1052" s="55"/>
      <c r="ICR1052" s="55"/>
      <c r="ICS1052" s="55"/>
      <c r="ICT1052" s="55"/>
      <c r="ICU1052" s="55"/>
      <c r="ICV1052" s="55"/>
      <c r="ICW1052" s="55"/>
      <c r="ICX1052" s="55"/>
      <c r="ICY1052" s="55"/>
      <c r="ICZ1052" s="55"/>
      <c r="IDA1052" s="55"/>
      <c r="IDB1052" s="55"/>
      <c r="IDC1052" s="55"/>
      <c r="IDD1052" s="55"/>
      <c r="IDE1052" s="55"/>
      <c r="IDF1052" s="55"/>
      <c r="IDG1052" s="55"/>
      <c r="IDH1052" s="55"/>
      <c r="IDI1052" s="55"/>
      <c r="IDJ1052" s="55"/>
      <c r="IDK1052" s="55"/>
      <c r="IDL1052" s="55"/>
      <c r="IDM1052" s="55"/>
      <c r="IDN1052" s="55"/>
      <c r="IDO1052" s="55"/>
      <c r="IDP1052" s="55"/>
      <c r="IDQ1052" s="55"/>
      <c r="IDR1052" s="55"/>
      <c r="IDS1052" s="55"/>
      <c r="IDT1052" s="55"/>
      <c r="IDU1052" s="55"/>
      <c r="IDV1052" s="55"/>
      <c r="IDW1052" s="55"/>
      <c r="IDX1052" s="55"/>
      <c r="IDY1052" s="55"/>
      <c r="IDZ1052" s="55"/>
      <c r="IEA1052" s="55"/>
      <c r="IEB1052" s="55"/>
      <c r="IEC1052" s="55"/>
      <c r="IED1052" s="55"/>
      <c r="IEE1052" s="55"/>
      <c r="IEF1052" s="55"/>
      <c r="IEG1052" s="55"/>
      <c r="IEH1052" s="55"/>
      <c r="IEI1052" s="55"/>
      <c r="IEJ1052" s="55"/>
      <c r="IEK1052" s="55"/>
      <c r="IEL1052" s="55"/>
      <c r="IEM1052" s="55"/>
      <c r="IEN1052" s="55"/>
      <c r="IEO1052" s="55"/>
      <c r="IEP1052" s="55"/>
      <c r="IEQ1052" s="55"/>
      <c r="IER1052" s="55"/>
      <c r="IES1052" s="55"/>
      <c r="IET1052" s="55"/>
      <c r="IEU1052" s="55"/>
      <c r="IEV1052" s="55"/>
      <c r="IEW1052" s="55"/>
      <c r="IEX1052" s="55"/>
      <c r="IEY1052" s="55"/>
      <c r="IEZ1052" s="55"/>
      <c r="IFA1052" s="55"/>
      <c r="IFB1052" s="55"/>
      <c r="IFC1052" s="55"/>
      <c r="IFD1052" s="55"/>
      <c r="IFE1052" s="55"/>
      <c r="IFF1052" s="55"/>
      <c r="IFG1052" s="55"/>
      <c r="IFH1052" s="55"/>
      <c r="IFI1052" s="55"/>
      <c r="IFJ1052" s="55"/>
      <c r="IFK1052" s="55"/>
      <c r="IFL1052" s="55"/>
      <c r="IFM1052" s="55"/>
      <c r="IFN1052" s="55"/>
      <c r="IFO1052" s="55"/>
      <c r="IFP1052" s="55"/>
      <c r="IFQ1052" s="55"/>
      <c r="IFR1052" s="55"/>
      <c r="IFS1052" s="55"/>
      <c r="IFT1052" s="55"/>
      <c r="IFU1052" s="55"/>
      <c r="IFV1052" s="55"/>
      <c r="IFW1052" s="55"/>
      <c r="IFX1052" s="55"/>
      <c r="IFY1052" s="55"/>
      <c r="IFZ1052" s="55"/>
      <c r="IGA1052" s="55"/>
      <c r="IGB1052" s="55"/>
      <c r="IGC1052" s="55"/>
      <c r="IGD1052" s="55"/>
      <c r="IGE1052" s="55"/>
      <c r="IGF1052" s="55"/>
      <c r="IGG1052" s="55"/>
      <c r="IGH1052" s="55"/>
      <c r="IGI1052" s="55"/>
      <c r="IGJ1052" s="55"/>
      <c r="IGK1052" s="55"/>
      <c r="IGL1052" s="55"/>
      <c r="IGM1052" s="55"/>
      <c r="IGN1052" s="55"/>
      <c r="IGO1052" s="55"/>
      <c r="IGP1052" s="55"/>
      <c r="IGQ1052" s="55"/>
      <c r="IGR1052" s="55"/>
      <c r="IGS1052" s="55"/>
      <c r="IGT1052" s="55"/>
      <c r="IGU1052" s="55"/>
      <c r="IGV1052" s="55"/>
      <c r="IGW1052" s="55"/>
      <c r="IGX1052" s="55"/>
      <c r="IGY1052" s="55"/>
      <c r="IGZ1052" s="55"/>
      <c r="IHA1052" s="55"/>
      <c r="IHB1052" s="55"/>
      <c r="IHC1052" s="55"/>
      <c r="IHD1052" s="55"/>
      <c r="IHE1052" s="55"/>
      <c r="IHF1052" s="55"/>
      <c r="IHG1052" s="55"/>
      <c r="IHH1052" s="55"/>
      <c r="IHI1052" s="55"/>
      <c r="IHJ1052" s="55"/>
      <c r="IHK1052" s="55"/>
      <c r="IHL1052" s="55"/>
      <c r="IHM1052" s="55"/>
      <c r="IHN1052" s="55"/>
      <c r="IHO1052" s="55"/>
      <c r="IHP1052" s="55"/>
      <c r="IHQ1052" s="55"/>
      <c r="IHR1052" s="55"/>
      <c r="IHS1052" s="55"/>
      <c r="IHT1052" s="55"/>
      <c r="IHU1052" s="55"/>
      <c r="IHV1052" s="55"/>
      <c r="IHW1052" s="55"/>
      <c r="IHX1052" s="55"/>
      <c r="IHY1052" s="55"/>
      <c r="IHZ1052" s="55"/>
      <c r="IIA1052" s="55"/>
      <c r="IIB1052" s="55"/>
      <c r="IIC1052" s="55"/>
      <c r="IID1052" s="55"/>
      <c r="IIE1052" s="55"/>
      <c r="IIF1052" s="55"/>
      <c r="IIG1052" s="55"/>
      <c r="IIH1052" s="55"/>
      <c r="III1052" s="55"/>
      <c r="IIJ1052" s="55"/>
      <c r="IIK1052" s="55"/>
      <c r="IIL1052" s="55"/>
      <c r="IIM1052" s="55"/>
      <c r="IIN1052" s="55"/>
      <c r="IIO1052" s="55"/>
      <c r="IIP1052" s="55"/>
      <c r="IIQ1052" s="55"/>
      <c r="IIR1052" s="55"/>
      <c r="IIS1052" s="55"/>
      <c r="IIT1052" s="55"/>
      <c r="IIU1052" s="55"/>
      <c r="IIV1052" s="55"/>
      <c r="IIW1052" s="55"/>
      <c r="IIX1052" s="55"/>
      <c r="IIY1052" s="55"/>
      <c r="IIZ1052" s="55"/>
      <c r="IJA1052" s="55"/>
      <c r="IJB1052" s="55"/>
      <c r="IJC1052" s="55"/>
      <c r="IJD1052" s="55"/>
      <c r="IJE1052" s="55"/>
      <c r="IJF1052" s="55"/>
      <c r="IJG1052" s="55"/>
      <c r="IJH1052" s="55"/>
      <c r="IJI1052" s="55"/>
      <c r="IJJ1052" s="55"/>
      <c r="IJK1052" s="55"/>
      <c r="IJL1052" s="55"/>
      <c r="IJM1052" s="55"/>
      <c r="IJN1052" s="55"/>
      <c r="IJO1052" s="55"/>
      <c r="IJP1052" s="55"/>
      <c r="IJQ1052" s="55"/>
      <c r="IJR1052" s="55"/>
      <c r="IJS1052" s="55"/>
      <c r="IJT1052" s="55"/>
      <c r="IJU1052" s="55"/>
      <c r="IJV1052" s="55"/>
      <c r="IJW1052" s="55"/>
      <c r="IJX1052" s="55"/>
      <c r="IJY1052" s="55"/>
      <c r="IJZ1052" s="55"/>
      <c r="IKA1052" s="55"/>
      <c r="IKB1052" s="55"/>
      <c r="IKC1052" s="55"/>
      <c r="IKD1052" s="55"/>
      <c r="IKE1052" s="55"/>
      <c r="IKF1052" s="55"/>
      <c r="IKG1052" s="55"/>
      <c r="IKH1052" s="55"/>
      <c r="IKI1052" s="55"/>
      <c r="IKJ1052" s="55"/>
      <c r="IKK1052" s="55"/>
      <c r="IKL1052" s="55"/>
      <c r="IKM1052" s="55"/>
      <c r="IKN1052" s="55"/>
      <c r="IKO1052" s="55"/>
      <c r="IKP1052" s="55"/>
      <c r="IKQ1052" s="55"/>
      <c r="IKR1052" s="55"/>
      <c r="IKS1052" s="55"/>
      <c r="IKT1052" s="55"/>
      <c r="IKU1052" s="55"/>
      <c r="IKV1052" s="55"/>
      <c r="IKW1052" s="55"/>
      <c r="IKX1052" s="55"/>
      <c r="IKY1052" s="55"/>
      <c r="IKZ1052" s="55"/>
      <c r="ILA1052" s="55"/>
      <c r="ILB1052" s="55"/>
      <c r="ILC1052" s="55"/>
      <c r="ILD1052" s="55"/>
      <c r="ILE1052" s="55"/>
      <c r="ILF1052" s="55"/>
      <c r="ILG1052" s="55"/>
      <c r="ILH1052" s="55"/>
      <c r="ILI1052" s="55"/>
      <c r="ILJ1052" s="55"/>
      <c r="ILK1052" s="55"/>
      <c r="ILL1052" s="55"/>
      <c r="ILM1052" s="55"/>
      <c r="ILN1052" s="55"/>
      <c r="ILO1052" s="55"/>
      <c r="ILP1052" s="55"/>
      <c r="ILQ1052" s="55"/>
      <c r="ILR1052" s="55"/>
      <c r="ILS1052" s="55"/>
      <c r="ILT1052" s="55"/>
      <c r="ILU1052" s="55"/>
      <c r="ILV1052" s="55"/>
      <c r="ILW1052" s="55"/>
      <c r="ILX1052" s="55"/>
      <c r="ILY1052" s="55"/>
      <c r="ILZ1052" s="55"/>
      <c r="IMA1052" s="55"/>
      <c r="IMB1052" s="55"/>
      <c r="IMC1052" s="55"/>
      <c r="IMD1052" s="55"/>
      <c r="IME1052" s="55"/>
      <c r="IMF1052" s="55"/>
      <c r="IMG1052" s="55"/>
      <c r="IMH1052" s="55"/>
      <c r="IMI1052" s="55"/>
      <c r="IMJ1052" s="55"/>
      <c r="IMK1052" s="55"/>
      <c r="IML1052" s="55"/>
      <c r="IMM1052" s="55"/>
      <c r="IMN1052" s="55"/>
      <c r="IMO1052" s="55"/>
      <c r="IMP1052" s="55"/>
      <c r="IMQ1052" s="55"/>
      <c r="IMR1052" s="55"/>
      <c r="IMS1052" s="55"/>
      <c r="IMT1052" s="55"/>
      <c r="IMU1052" s="55"/>
      <c r="IMV1052" s="55"/>
      <c r="IMW1052" s="55"/>
      <c r="IMX1052" s="55"/>
      <c r="IMY1052" s="55"/>
      <c r="IMZ1052" s="55"/>
      <c r="INA1052" s="55"/>
      <c r="INB1052" s="55"/>
      <c r="INC1052" s="55"/>
      <c r="IND1052" s="55"/>
      <c r="INE1052" s="55"/>
      <c r="INF1052" s="55"/>
      <c r="ING1052" s="55"/>
      <c r="INH1052" s="55"/>
      <c r="INI1052" s="55"/>
      <c r="INJ1052" s="55"/>
      <c r="INK1052" s="55"/>
      <c r="INL1052" s="55"/>
      <c r="INM1052" s="55"/>
      <c r="INN1052" s="55"/>
      <c r="INO1052" s="55"/>
      <c r="INP1052" s="55"/>
      <c r="INQ1052" s="55"/>
      <c r="INR1052" s="55"/>
      <c r="INS1052" s="55"/>
      <c r="INT1052" s="55"/>
      <c r="INU1052" s="55"/>
      <c r="INV1052" s="55"/>
      <c r="INW1052" s="55"/>
      <c r="INX1052" s="55"/>
      <c r="INY1052" s="55"/>
      <c r="INZ1052" s="55"/>
      <c r="IOA1052" s="55"/>
      <c r="IOB1052" s="55"/>
      <c r="IOC1052" s="55"/>
      <c r="IOD1052" s="55"/>
      <c r="IOE1052" s="55"/>
      <c r="IOF1052" s="55"/>
      <c r="IOG1052" s="55"/>
      <c r="IOH1052" s="55"/>
      <c r="IOI1052" s="55"/>
      <c r="IOJ1052" s="55"/>
      <c r="IOK1052" s="55"/>
      <c r="IOL1052" s="55"/>
      <c r="IOM1052" s="55"/>
      <c r="ION1052" s="55"/>
      <c r="IOO1052" s="55"/>
      <c r="IOP1052" s="55"/>
      <c r="IOQ1052" s="55"/>
      <c r="IOR1052" s="55"/>
      <c r="IOS1052" s="55"/>
      <c r="IOT1052" s="55"/>
      <c r="IOU1052" s="55"/>
      <c r="IOV1052" s="55"/>
      <c r="IOW1052" s="55"/>
      <c r="IOX1052" s="55"/>
      <c r="IOY1052" s="55"/>
      <c r="IOZ1052" s="55"/>
      <c r="IPA1052" s="55"/>
      <c r="IPB1052" s="55"/>
      <c r="IPC1052" s="55"/>
      <c r="IPD1052" s="55"/>
      <c r="IPE1052" s="55"/>
      <c r="IPF1052" s="55"/>
      <c r="IPG1052" s="55"/>
      <c r="IPH1052" s="55"/>
      <c r="IPI1052" s="55"/>
      <c r="IPJ1052" s="55"/>
      <c r="IPK1052" s="55"/>
      <c r="IPL1052" s="55"/>
      <c r="IPM1052" s="55"/>
      <c r="IPN1052" s="55"/>
      <c r="IPO1052" s="55"/>
      <c r="IPP1052" s="55"/>
      <c r="IPQ1052" s="55"/>
      <c r="IPR1052" s="55"/>
      <c r="IPS1052" s="55"/>
      <c r="IPT1052" s="55"/>
      <c r="IPU1052" s="55"/>
      <c r="IPV1052" s="55"/>
      <c r="IPW1052" s="55"/>
      <c r="IPX1052" s="55"/>
      <c r="IPY1052" s="55"/>
      <c r="IPZ1052" s="55"/>
      <c r="IQA1052" s="55"/>
      <c r="IQB1052" s="55"/>
      <c r="IQC1052" s="55"/>
      <c r="IQD1052" s="55"/>
      <c r="IQE1052" s="55"/>
      <c r="IQF1052" s="55"/>
      <c r="IQG1052" s="55"/>
      <c r="IQH1052" s="55"/>
      <c r="IQI1052" s="55"/>
      <c r="IQJ1052" s="55"/>
      <c r="IQK1052" s="55"/>
      <c r="IQL1052" s="55"/>
      <c r="IQM1052" s="55"/>
      <c r="IQN1052" s="55"/>
      <c r="IQO1052" s="55"/>
      <c r="IQP1052" s="55"/>
      <c r="IQQ1052" s="55"/>
      <c r="IQR1052" s="55"/>
      <c r="IQS1052" s="55"/>
      <c r="IQT1052" s="55"/>
      <c r="IQU1052" s="55"/>
      <c r="IQV1052" s="55"/>
      <c r="IQW1052" s="55"/>
      <c r="IQX1052" s="55"/>
      <c r="IQY1052" s="55"/>
      <c r="IQZ1052" s="55"/>
      <c r="IRA1052" s="55"/>
      <c r="IRB1052" s="55"/>
      <c r="IRC1052" s="55"/>
      <c r="IRD1052" s="55"/>
      <c r="IRE1052" s="55"/>
      <c r="IRF1052" s="55"/>
      <c r="IRG1052" s="55"/>
      <c r="IRH1052" s="55"/>
      <c r="IRI1052" s="55"/>
      <c r="IRJ1052" s="55"/>
      <c r="IRK1052" s="55"/>
      <c r="IRL1052" s="55"/>
      <c r="IRM1052" s="55"/>
      <c r="IRN1052" s="55"/>
      <c r="IRO1052" s="55"/>
      <c r="IRP1052" s="55"/>
      <c r="IRQ1052" s="55"/>
      <c r="IRR1052" s="55"/>
      <c r="IRS1052" s="55"/>
      <c r="IRT1052" s="55"/>
      <c r="IRU1052" s="55"/>
      <c r="IRV1052" s="55"/>
      <c r="IRW1052" s="55"/>
      <c r="IRX1052" s="55"/>
      <c r="IRY1052" s="55"/>
      <c r="IRZ1052" s="55"/>
      <c r="ISA1052" s="55"/>
      <c r="ISB1052" s="55"/>
      <c r="ISC1052" s="55"/>
      <c r="ISD1052" s="55"/>
      <c r="ISE1052" s="55"/>
      <c r="ISF1052" s="55"/>
      <c r="ISG1052" s="55"/>
      <c r="ISH1052" s="55"/>
      <c r="ISI1052" s="55"/>
      <c r="ISJ1052" s="55"/>
      <c r="ISK1052" s="55"/>
      <c r="ISL1052" s="55"/>
      <c r="ISM1052" s="55"/>
      <c r="ISN1052" s="55"/>
      <c r="ISO1052" s="55"/>
      <c r="ISP1052" s="55"/>
      <c r="ISQ1052" s="55"/>
      <c r="ISR1052" s="55"/>
      <c r="ISS1052" s="55"/>
      <c r="IST1052" s="55"/>
      <c r="ISU1052" s="55"/>
      <c r="ISV1052" s="55"/>
      <c r="ISW1052" s="55"/>
      <c r="ISX1052" s="55"/>
      <c r="ISY1052" s="55"/>
      <c r="ISZ1052" s="55"/>
      <c r="ITA1052" s="55"/>
      <c r="ITB1052" s="55"/>
      <c r="ITC1052" s="55"/>
      <c r="ITD1052" s="55"/>
      <c r="ITE1052" s="55"/>
      <c r="ITF1052" s="55"/>
      <c r="ITG1052" s="55"/>
      <c r="ITH1052" s="55"/>
      <c r="ITI1052" s="55"/>
      <c r="ITJ1052" s="55"/>
      <c r="ITK1052" s="55"/>
      <c r="ITL1052" s="55"/>
      <c r="ITM1052" s="55"/>
      <c r="ITN1052" s="55"/>
      <c r="ITO1052" s="55"/>
      <c r="ITP1052" s="55"/>
      <c r="ITQ1052" s="55"/>
      <c r="ITR1052" s="55"/>
      <c r="ITS1052" s="55"/>
      <c r="ITT1052" s="55"/>
      <c r="ITU1052" s="55"/>
      <c r="ITV1052" s="55"/>
      <c r="ITW1052" s="55"/>
      <c r="ITX1052" s="55"/>
      <c r="ITY1052" s="55"/>
      <c r="ITZ1052" s="55"/>
      <c r="IUA1052" s="55"/>
      <c r="IUB1052" s="55"/>
      <c r="IUC1052" s="55"/>
      <c r="IUD1052" s="55"/>
      <c r="IUE1052" s="55"/>
      <c r="IUF1052" s="55"/>
      <c r="IUG1052" s="55"/>
      <c r="IUH1052" s="55"/>
      <c r="IUI1052" s="55"/>
      <c r="IUJ1052" s="55"/>
      <c r="IUK1052" s="55"/>
      <c r="IUL1052" s="55"/>
      <c r="IUM1052" s="55"/>
      <c r="IUN1052" s="55"/>
      <c r="IUO1052" s="55"/>
      <c r="IUP1052" s="55"/>
      <c r="IUQ1052" s="55"/>
      <c r="IUR1052" s="55"/>
      <c r="IUS1052" s="55"/>
      <c r="IUT1052" s="55"/>
      <c r="IUU1052" s="55"/>
      <c r="IUV1052" s="55"/>
      <c r="IUW1052" s="55"/>
      <c r="IUX1052" s="55"/>
      <c r="IUY1052" s="55"/>
      <c r="IUZ1052" s="55"/>
      <c r="IVA1052" s="55"/>
      <c r="IVB1052" s="55"/>
      <c r="IVC1052" s="55"/>
      <c r="IVD1052" s="55"/>
      <c r="IVE1052" s="55"/>
      <c r="IVF1052" s="55"/>
      <c r="IVG1052" s="55"/>
      <c r="IVH1052" s="55"/>
      <c r="IVI1052" s="55"/>
      <c r="IVJ1052" s="55"/>
      <c r="IVK1052" s="55"/>
      <c r="IVL1052" s="55"/>
      <c r="IVM1052" s="55"/>
      <c r="IVN1052" s="55"/>
      <c r="IVO1052" s="55"/>
      <c r="IVP1052" s="55"/>
      <c r="IVQ1052" s="55"/>
      <c r="IVR1052" s="55"/>
      <c r="IVS1052" s="55"/>
      <c r="IVT1052" s="55"/>
      <c r="IVU1052" s="55"/>
      <c r="IVV1052" s="55"/>
      <c r="IVW1052" s="55"/>
      <c r="IVX1052" s="55"/>
      <c r="IVY1052" s="55"/>
      <c r="IVZ1052" s="55"/>
      <c r="IWA1052" s="55"/>
      <c r="IWB1052" s="55"/>
      <c r="IWC1052" s="55"/>
      <c r="IWD1052" s="55"/>
      <c r="IWE1052" s="55"/>
      <c r="IWF1052" s="55"/>
      <c r="IWG1052" s="55"/>
      <c r="IWH1052" s="55"/>
      <c r="IWI1052" s="55"/>
      <c r="IWJ1052" s="55"/>
      <c r="IWK1052" s="55"/>
      <c r="IWL1052" s="55"/>
      <c r="IWM1052" s="55"/>
      <c r="IWN1052" s="55"/>
      <c r="IWO1052" s="55"/>
      <c r="IWP1052" s="55"/>
      <c r="IWQ1052" s="55"/>
      <c r="IWR1052" s="55"/>
      <c r="IWS1052" s="55"/>
      <c r="IWT1052" s="55"/>
      <c r="IWU1052" s="55"/>
      <c r="IWV1052" s="55"/>
      <c r="IWW1052" s="55"/>
      <c r="IWX1052" s="55"/>
      <c r="IWY1052" s="55"/>
      <c r="IWZ1052" s="55"/>
      <c r="IXA1052" s="55"/>
      <c r="IXB1052" s="55"/>
      <c r="IXC1052" s="55"/>
      <c r="IXD1052" s="55"/>
      <c r="IXE1052" s="55"/>
      <c r="IXF1052" s="55"/>
      <c r="IXG1052" s="55"/>
      <c r="IXH1052" s="55"/>
      <c r="IXI1052" s="55"/>
      <c r="IXJ1052" s="55"/>
      <c r="IXK1052" s="55"/>
      <c r="IXL1052" s="55"/>
      <c r="IXM1052" s="55"/>
      <c r="IXN1052" s="55"/>
      <c r="IXO1052" s="55"/>
      <c r="IXP1052" s="55"/>
      <c r="IXQ1052" s="55"/>
      <c r="IXR1052" s="55"/>
      <c r="IXS1052" s="55"/>
      <c r="IXT1052" s="55"/>
      <c r="IXU1052" s="55"/>
      <c r="IXV1052" s="55"/>
      <c r="IXW1052" s="55"/>
      <c r="IXX1052" s="55"/>
      <c r="IXY1052" s="55"/>
      <c r="IXZ1052" s="55"/>
      <c r="IYA1052" s="55"/>
      <c r="IYB1052" s="55"/>
      <c r="IYC1052" s="55"/>
      <c r="IYD1052" s="55"/>
      <c r="IYE1052" s="55"/>
      <c r="IYF1052" s="55"/>
      <c r="IYG1052" s="55"/>
      <c r="IYH1052" s="55"/>
      <c r="IYI1052" s="55"/>
      <c r="IYJ1052" s="55"/>
      <c r="IYK1052" s="55"/>
      <c r="IYL1052" s="55"/>
      <c r="IYM1052" s="55"/>
      <c r="IYN1052" s="55"/>
      <c r="IYO1052" s="55"/>
      <c r="IYP1052" s="55"/>
      <c r="IYQ1052" s="55"/>
      <c r="IYR1052" s="55"/>
      <c r="IYS1052" s="55"/>
      <c r="IYT1052" s="55"/>
      <c r="IYU1052" s="55"/>
      <c r="IYV1052" s="55"/>
      <c r="IYW1052" s="55"/>
      <c r="IYX1052" s="55"/>
      <c r="IYY1052" s="55"/>
      <c r="IYZ1052" s="55"/>
      <c r="IZA1052" s="55"/>
      <c r="IZB1052" s="55"/>
      <c r="IZC1052" s="55"/>
      <c r="IZD1052" s="55"/>
      <c r="IZE1052" s="55"/>
      <c r="IZF1052" s="55"/>
      <c r="IZG1052" s="55"/>
      <c r="IZH1052" s="55"/>
      <c r="IZI1052" s="55"/>
      <c r="IZJ1052" s="55"/>
      <c r="IZK1052" s="55"/>
      <c r="IZL1052" s="55"/>
      <c r="IZM1052" s="55"/>
      <c r="IZN1052" s="55"/>
      <c r="IZO1052" s="55"/>
      <c r="IZP1052" s="55"/>
      <c r="IZQ1052" s="55"/>
      <c r="IZR1052" s="55"/>
      <c r="IZS1052" s="55"/>
      <c r="IZT1052" s="55"/>
      <c r="IZU1052" s="55"/>
      <c r="IZV1052" s="55"/>
      <c r="IZW1052" s="55"/>
      <c r="IZX1052" s="55"/>
      <c r="IZY1052" s="55"/>
      <c r="IZZ1052" s="55"/>
      <c r="JAA1052" s="55"/>
      <c r="JAB1052" s="55"/>
      <c r="JAC1052" s="55"/>
      <c r="JAD1052" s="55"/>
      <c r="JAE1052" s="55"/>
      <c r="JAF1052" s="55"/>
      <c r="JAG1052" s="55"/>
      <c r="JAH1052" s="55"/>
      <c r="JAI1052" s="55"/>
      <c r="JAJ1052" s="55"/>
      <c r="JAK1052" s="55"/>
      <c r="JAL1052" s="55"/>
      <c r="JAM1052" s="55"/>
      <c r="JAN1052" s="55"/>
      <c r="JAO1052" s="55"/>
      <c r="JAP1052" s="55"/>
      <c r="JAQ1052" s="55"/>
      <c r="JAR1052" s="55"/>
      <c r="JAS1052" s="55"/>
      <c r="JAT1052" s="55"/>
      <c r="JAU1052" s="55"/>
      <c r="JAV1052" s="55"/>
      <c r="JAW1052" s="55"/>
      <c r="JAX1052" s="55"/>
      <c r="JAY1052" s="55"/>
      <c r="JAZ1052" s="55"/>
      <c r="JBA1052" s="55"/>
      <c r="JBB1052" s="55"/>
      <c r="JBC1052" s="55"/>
      <c r="JBD1052" s="55"/>
      <c r="JBE1052" s="55"/>
      <c r="JBF1052" s="55"/>
      <c r="JBG1052" s="55"/>
      <c r="JBH1052" s="55"/>
      <c r="JBI1052" s="55"/>
      <c r="JBJ1052" s="55"/>
      <c r="JBK1052" s="55"/>
      <c r="JBL1052" s="55"/>
      <c r="JBM1052" s="55"/>
      <c r="JBN1052" s="55"/>
      <c r="JBO1052" s="55"/>
      <c r="JBP1052" s="55"/>
      <c r="JBQ1052" s="55"/>
      <c r="JBR1052" s="55"/>
      <c r="JBS1052" s="55"/>
      <c r="JBT1052" s="55"/>
      <c r="JBU1052" s="55"/>
      <c r="JBV1052" s="55"/>
      <c r="JBW1052" s="55"/>
      <c r="JBX1052" s="55"/>
      <c r="JBY1052" s="55"/>
      <c r="JBZ1052" s="55"/>
      <c r="JCA1052" s="55"/>
      <c r="JCB1052" s="55"/>
      <c r="JCC1052" s="55"/>
      <c r="JCD1052" s="55"/>
      <c r="JCE1052" s="55"/>
      <c r="JCF1052" s="55"/>
      <c r="JCG1052" s="55"/>
      <c r="JCH1052" s="55"/>
      <c r="JCI1052" s="55"/>
      <c r="JCJ1052" s="55"/>
      <c r="JCK1052" s="55"/>
      <c r="JCL1052" s="55"/>
      <c r="JCM1052" s="55"/>
      <c r="JCN1052" s="55"/>
      <c r="JCO1052" s="55"/>
      <c r="JCP1052" s="55"/>
      <c r="JCQ1052" s="55"/>
      <c r="JCR1052" s="55"/>
      <c r="JCS1052" s="55"/>
      <c r="JCT1052" s="55"/>
      <c r="JCU1052" s="55"/>
      <c r="JCV1052" s="55"/>
      <c r="JCW1052" s="55"/>
      <c r="JCX1052" s="55"/>
      <c r="JCY1052" s="55"/>
      <c r="JCZ1052" s="55"/>
      <c r="JDA1052" s="55"/>
      <c r="JDB1052" s="55"/>
      <c r="JDC1052" s="55"/>
      <c r="JDD1052" s="55"/>
      <c r="JDE1052" s="55"/>
      <c r="JDF1052" s="55"/>
      <c r="JDG1052" s="55"/>
      <c r="JDH1052" s="55"/>
      <c r="JDI1052" s="55"/>
      <c r="JDJ1052" s="55"/>
      <c r="JDK1052" s="55"/>
      <c r="JDL1052" s="55"/>
      <c r="JDM1052" s="55"/>
      <c r="JDN1052" s="55"/>
      <c r="JDO1052" s="55"/>
      <c r="JDP1052" s="55"/>
      <c r="JDQ1052" s="55"/>
      <c r="JDR1052" s="55"/>
      <c r="JDS1052" s="55"/>
      <c r="JDT1052" s="55"/>
      <c r="JDU1052" s="55"/>
      <c r="JDV1052" s="55"/>
      <c r="JDW1052" s="55"/>
      <c r="JDX1052" s="55"/>
      <c r="JDY1052" s="55"/>
      <c r="JDZ1052" s="55"/>
      <c r="JEA1052" s="55"/>
      <c r="JEB1052" s="55"/>
      <c r="JEC1052" s="55"/>
      <c r="JED1052" s="55"/>
      <c r="JEE1052" s="55"/>
      <c r="JEF1052" s="55"/>
      <c r="JEG1052" s="55"/>
      <c r="JEH1052" s="55"/>
      <c r="JEI1052" s="55"/>
      <c r="JEJ1052" s="55"/>
      <c r="JEK1052" s="55"/>
      <c r="JEL1052" s="55"/>
      <c r="JEM1052" s="55"/>
      <c r="JEN1052" s="55"/>
      <c r="JEO1052" s="55"/>
      <c r="JEP1052" s="55"/>
      <c r="JEQ1052" s="55"/>
      <c r="JER1052" s="55"/>
      <c r="JES1052" s="55"/>
      <c r="JET1052" s="55"/>
      <c r="JEU1052" s="55"/>
      <c r="JEV1052" s="55"/>
      <c r="JEW1052" s="55"/>
      <c r="JEX1052" s="55"/>
      <c r="JEY1052" s="55"/>
      <c r="JEZ1052" s="55"/>
      <c r="JFA1052" s="55"/>
      <c r="JFB1052" s="55"/>
      <c r="JFC1052" s="55"/>
      <c r="JFD1052" s="55"/>
      <c r="JFE1052" s="55"/>
      <c r="JFF1052" s="55"/>
      <c r="JFG1052" s="55"/>
      <c r="JFH1052" s="55"/>
      <c r="JFI1052" s="55"/>
      <c r="JFJ1052" s="55"/>
      <c r="JFK1052" s="55"/>
      <c r="JFL1052" s="55"/>
      <c r="JFM1052" s="55"/>
      <c r="JFN1052" s="55"/>
      <c r="JFO1052" s="55"/>
      <c r="JFP1052" s="55"/>
      <c r="JFQ1052" s="55"/>
      <c r="JFR1052" s="55"/>
      <c r="JFS1052" s="55"/>
      <c r="JFT1052" s="55"/>
      <c r="JFU1052" s="55"/>
      <c r="JFV1052" s="55"/>
      <c r="JFW1052" s="55"/>
      <c r="JFX1052" s="55"/>
      <c r="JFY1052" s="55"/>
      <c r="JFZ1052" s="55"/>
      <c r="JGA1052" s="55"/>
      <c r="JGB1052" s="55"/>
      <c r="JGC1052" s="55"/>
      <c r="JGD1052" s="55"/>
      <c r="JGE1052" s="55"/>
      <c r="JGF1052" s="55"/>
      <c r="JGG1052" s="55"/>
      <c r="JGH1052" s="55"/>
      <c r="JGI1052" s="55"/>
      <c r="JGJ1052" s="55"/>
      <c r="JGK1052" s="55"/>
      <c r="JGL1052" s="55"/>
      <c r="JGM1052" s="55"/>
      <c r="JGN1052" s="55"/>
      <c r="JGO1052" s="55"/>
      <c r="JGP1052" s="55"/>
      <c r="JGQ1052" s="55"/>
      <c r="JGR1052" s="55"/>
      <c r="JGS1052" s="55"/>
      <c r="JGT1052" s="55"/>
      <c r="JGU1052" s="55"/>
      <c r="JGV1052" s="55"/>
      <c r="JGW1052" s="55"/>
      <c r="JGX1052" s="55"/>
      <c r="JGY1052" s="55"/>
      <c r="JGZ1052" s="55"/>
      <c r="JHA1052" s="55"/>
      <c r="JHB1052" s="55"/>
      <c r="JHC1052" s="55"/>
      <c r="JHD1052" s="55"/>
      <c r="JHE1052" s="55"/>
      <c r="JHF1052" s="55"/>
      <c r="JHG1052" s="55"/>
      <c r="JHH1052" s="55"/>
      <c r="JHI1052" s="55"/>
      <c r="JHJ1052" s="55"/>
      <c r="JHK1052" s="55"/>
      <c r="JHL1052" s="55"/>
      <c r="JHM1052" s="55"/>
      <c r="JHN1052" s="55"/>
      <c r="JHO1052" s="55"/>
      <c r="JHP1052" s="55"/>
      <c r="JHQ1052" s="55"/>
      <c r="JHR1052" s="55"/>
      <c r="JHS1052" s="55"/>
      <c r="JHT1052" s="55"/>
      <c r="JHU1052" s="55"/>
      <c r="JHV1052" s="55"/>
      <c r="JHW1052" s="55"/>
      <c r="JHX1052" s="55"/>
      <c r="JHY1052" s="55"/>
      <c r="JHZ1052" s="55"/>
      <c r="JIA1052" s="55"/>
      <c r="JIB1052" s="55"/>
      <c r="JIC1052" s="55"/>
      <c r="JID1052" s="55"/>
      <c r="JIE1052" s="55"/>
      <c r="JIF1052" s="55"/>
      <c r="JIG1052" s="55"/>
      <c r="JIH1052" s="55"/>
      <c r="JII1052" s="55"/>
      <c r="JIJ1052" s="55"/>
      <c r="JIK1052" s="55"/>
      <c r="JIL1052" s="55"/>
      <c r="JIM1052" s="55"/>
      <c r="JIN1052" s="55"/>
      <c r="JIO1052" s="55"/>
      <c r="JIP1052" s="55"/>
      <c r="JIQ1052" s="55"/>
      <c r="JIR1052" s="55"/>
      <c r="JIS1052" s="55"/>
      <c r="JIT1052" s="55"/>
      <c r="JIU1052" s="55"/>
      <c r="JIV1052" s="55"/>
      <c r="JIW1052" s="55"/>
      <c r="JIX1052" s="55"/>
      <c r="JIY1052" s="55"/>
      <c r="JIZ1052" s="55"/>
      <c r="JJA1052" s="55"/>
      <c r="JJB1052" s="55"/>
      <c r="JJC1052" s="55"/>
      <c r="JJD1052" s="55"/>
      <c r="JJE1052" s="55"/>
      <c r="JJF1052" s="55"/>
      <c r="JJG1052" s="55"/>
      <c r="JJH1052" s="55"/>
      <c r="JJI1052" s="55"/>
      <c r="JJJ1052" s="55"/>
      <c r="JJK1052" s="55"/>
      <c r="JJL1052" s="55"/>
      <c r="JJM1052" s="55"/>
      <c r="JJN1052" s="55"/>
      <c r="JJO1052" s="55"/>
      <c r="JJP1052" s="55"/>
      <c r="JJQ1052" s="55"/>
      <c r="JJR1052" s="55"/>
      <c r="JJS1052" s="55"/>
      <c r="JJT1052" s="55"/>
      <c r="JJU1052" s="55"/>
      <c r="JJV1052" s="55"/>
      <c r="JJW1052" s="55"/>
      <c r="JJX1052" s="55"/>
      <c r="JJY1052" s="55"/>
      <c r="JJZ1052" s="55"/>
      <c r="JKA1052" s="55"/>
      <c r="JKB1052" s="55"/>
      <c r="JKC1052" s="55"/>
      <c r="JKD1052" s="55"/>
      <c r="JKE1052" s="55"/>
      <c r="JKF1052" s="55"/>
      <c r="JKG1052" s="55"/>
      <c r="JKH1052" s="55"/>
      <c r="JKI1052" s="55"/>
      <c r="JKJ1052" s="55"/>
      <c r="JKK1052" s="55"/>
      <c r="JKL1052" s="55"/>
      <c r="JKM1052" s="55"/>
      <c r="JKN1052" s="55"/>
      <c r="JKO1052" s="55"/>
      <c r="JKP1052" s="55"/>
      <c r="JKQ1052" s="55"/>
      <c r="JKR1052" s="55"/>
      <c r="JKS1052" s="55"/>
      <c r="JKT1052" s="55"/>
      <c r="JKU1052" s="55"/>
      <c r="JKV1052" s="55"/>
      <c r="JKW1052" s="55"/>
      <c r="JKX1052" s="55"/>
      <c r="JKY1052" s="55"/>
      <c r="JKZ1052" s="55"/>
      <c r="JLA1052" s="55"/>
      <c r="JLB1052" s="55"/>
      <c r="JLC1052" s="55"/>
      <c r="JLD1052" s="55"/>
      <c r="JLE1052" s="55"/>
      <c r="JLF1052" s="55"/>
      <c r="JLG1052" s="55"/>
      <c r="JLH1052" s="55"/>
      <c r="JLI1052" s="55"/>
      <c r="JLJ1052" s="55"/>
      <c r="JLK1052" s="55"/>
      <c r="JLL1052" s="55"/>
      <c r="JLM1052" s="55"/>
      <c r="JLN1052" s="55"/>
      <c r="JLO1052" s="55"/>
      <c r="JLP1052" s="55"/>
      <c r="JLQ1052" s="55"/>
      <c r="JLR1052" s="55"/>
      <c r="JLS1052" s="55"/>
      <c r="JLT1052" s="55"/>
      <c r="JLU1052" s="55"/>
      <c r="JLV1052" s="55"/>
      <c r="JLW1052" s="55"/>
      <c r="JLX1052" s="55"/>
      <c r="JLY1052" s="55"/>
      <c r="JLZ1052" s="55"/>
      <c r="JMA1052" s="55"/>
      <c r="JMB1052" s="55"/>
      <c r="JMC1052" s="55"/>
      <c r="JMD1052" s="55"/>
      <c r="JME1052" s="55"/>
      <c r="JMF1052" s="55"/>
      <c r="JMG1052" s="55"/>
      <c r="JMH1052" s="55"/>
      <c r="JMI1052" s="55"/>
      <c r="JMJ1052" s="55"/>
      <c r="JMK1052" s="55"/>
      <c r="JML1052" s="55"/>
      <c r="JMM1052" s="55"/>
      <c r="JMN1052" s="55"/>
      <c r="JMO1052" s="55"/>
      <c r="JMP1052" s="55"/>
      <c r="JMQ1052" s="55"/>
      <c r="JMR1052" s="55"/>
      <c r="JMS1052" s="55"/>
      <c r="JMT1052" s="55"/>
      <c r="JMU1052" s="55"/>
      <c r="JMV1052" s="55"/>
      <c r="JMW1052" s="55"/>
      <c r="JMX1052" s="55"/>
      <c r="JMY1052" s="55"/>
      <c r="JMZ1052" s="55"/>
      <c r="JNA1052" s="55"/>
      <c r="JNB1052" s="55"/>
      <c r="JNC1052" s="55"/>
      <c r="JND1052" s="55"/>
      <c r="JNE1052" s="55"/>
      <c r="JNF1052" s="55"/>
      <c r="JNG1052" s="55"/>
      <c r="JNH1052" s="55"/>
      <c r="JNI1052" s="55"/>
      <c r="JNJ1052" s="55"/>
      <c r="JNK1052" s="55"/>
      <c r="JNL1052" s="55"/>
      <c r="JNM1052" s="55"/>
      <c r="JNN1052" s="55"/>
      <c r="JNO1052" s="55"/>
      <c r="JNP1052" s="55"/>
      <c r="JNQ1052" s="55"/>
      <c r="JNR1052" s="55"/>
      <c r="JNS1052" s="55"/>
      <c r="JNT1052" s="55"/>
      <c r="JNU1052" s="55"/>
      <c r="JNV1052" s="55"/>
      <c r="JNW1052" s="55"/>
      <c r="JNX1052" s="55"/>
      <c r="JNY1052" s="55"/>
      <c r="JNZ1052" s="55"/>
      <c r="JOA1052" s="55"/>
      <c r="JOB1052" s="55"/>
      <c r="JOC1052" s="55"/>
      <c r="JOD1052" s="55"/>
      <c r="JOE1052" s="55"/>
      <c r="JOF1052" s="55"/>
      <c r="JOG1052" s="55"/>
      <c r="JOH1052" s="55"/>
      <c r="JOI1052" s="55"/>
      <c r="JOJ1052" s="55"/>
      <c r="JOK1052" s="55"/>
      <c r="JOL1052" s="55"/>
      <c r="JOM1052" s="55"/>
      <c r="JON1052" s="55"/>
      <c r="JOO1052" s="55"/>
      <c r="JOP1052" s="55"/>
      <c r="JOQ1052" s="55"/>
      <c r="JOR1052" s="55"/>
      <c r="JOS1052" s="55"/>
      <c r="JOT1052" s="55"/>
      <c r="JOU1052" s="55"/>
      <c r="JOV1052" s="55"/>
      <c r="JOW1052" s="55"/>
      <c r="JOX1052" s="55"/>
      <c r="JOY1052" s="55"/>
      <c r="JOZ1052" s="55"/>
      <c r="JPA1052" s="55"/>
      <c r="JPB1052" s="55"/>
      <c r="JPC1052" s="55"/>
      <c r="JPD1052" s="55"/>
      <c r="JPE1052" s="55"/>
      <c r="JPF1052" s="55"/>
      <c r="JPG1052" s="55"/>
      <c r="JPH1052" s="55"/>
      <c r="JPI1052" s="55"/>
      <c r="JPJ1052" s="55"/>
      <c r="JPK1052" s="55"/>
      <c r="JPL1052" s="55"/>
      <c r="JPM1052" s="55"/>
      <c r="JPN1052" s="55"/>
      <c r="JPO1052" s="55"/>
      <c r="JPP1052" s="55"/>
      <c r="JPQ1052" s="55"/>
      <c r="JPR1052" s="55"/>
      <c r="JPS1052" s="55"/>
      <c r="JPT1052" s="55"/>
      <c r="JPU1052" s="55"/>
      <c r="JPV1052" s="55"/>
      <c r="JPW1052" s="55"/>
      <c r="JPX1052" s="55"/>
      <c r="JPY1052" s="55"/>
      <c r="JPZ1052" s="55"/>
      <c r="JQA1052" s="55"/>
      <c r="JQB1052" s="55"/>
      <c r="JQC1052" s="55"/>
      <c r="JQD1052" s="55"/>
      <c r="JQE1052" s="55"/>
      <c r="JQF1052" s="55"/>
      <c r="JQG1052" s="55"/>
      <c r="JQH1052" s="55"/>
      <c r="JQI1052" s="55"/>
      <c r="JQJ1052" s="55"/>
      <c r="JQK1052" s="55"/>
      <c r="JQL1052" s="55"/>
      <c r="JQM1052" s="55"/>
      <c r="JQN1052" s="55"/>
      <c r="JQO1052" s="55"/>
      <c r="JQP1052" s="55"/>
      <c r="JQQ1052" s="55"/>
      <c r="JQR1052" s="55"/>
      <c r="JQS1052" s="55"/>
      <c r="JQT1052" s="55"/>
      <c r="JQU1052" s="55"/>
      <c r="JQV1052" s="55"/>
      <c r="JQW1052" s="55"/>
      <c r="JQX1052" s="55"/>
      <c r="JQY1052" s="55"/>
      <c r="JQZ1052" s="55"/>
      <c r="JRA1052" s="55"/>
      <c r="JRB1052" s="55"/>
      <c r="JRC1052" s="55"/>
      <c r="JRD1052" s="55"/>
      <c r="JRE1052" s="55"/>
      <c r="JRF1052" s="55"/>
      <c r="JRG1052" s="55"/>
      <c r="JRH1052" s="55"/>
      <c r="JRI1052" s="55"/>
      <c r="JRJ1052" s="55"/>
      <c r="JRK1052" s="55"/>
      <c r="JRL1052" s="55"/>
      <c r="JRM1052" s="55"/>
      <c r="JRN1052" s="55"/>
      <c r="JRO1052" s="55"/>
      <c r="JRP1052" s="55"/>
      <c r="JRQ1052" s="55"/>
      <c r="JRR1052" s="55"/>
      <c r="JRS1052" s="55"/>
      <c r="JRT1052" s="55"/>
      <c r="JRU1052" s="55"/>
      <c r="JRV1052" s="55"/>
      <c r="JRW1052" s="55"/>
      <c r="JRX1052" s="55"/>
      <c r="JRY1052" s="55"/>
      <c r="JRZ1052" s="55"/>
      <c r="JSA1052" s="55"/>
      <c r="JSB1052" s="55"/>
      <c r="JSC1052" s="55"/>
      <c r="JSD1052" s="55"/>
      <c r="JSE1052" s="55"/>
      <c r="JSF1052" s="55"/>
      <c r="JSG1052" s="55"/>
      <c r="JSH1052" s="55"/>
      <c r="JSI1052" s="55"/>
      <c r="JSJ1052" s="55"/>
      <c r="JSK1052" s="55"/>
      <c r="JSL1052" s="55"/>
      <c r="JSM1052" s="55"/>
      <c r="JSN1052" s="55"/>
      <c r="JSO1052" s="55"/>
      <c r="JSP1052" s="55"/>
      <c r="JSQ1052" s="55"/>
      <c r="JSR1052" s="55"/>
      <c r="JSS1052" s="55"/>
      <c r="JST1052" s="55"/>
      <c r="JSU1052" s="55"/>
      <c r="JSV1052" s="55"/>
      <c r="JSW1052" s="55"/>
      <c r="JSX1052" s="55"/>
      <c r="JSY1052" s="55"/>
      <c r="JSZ1052" s="55"/>
      <c r="JTA1052" s="55"/>
      <c r="JTB1052" s="55"/>
      <c r="JTC1052" s="55"/>
      <c r="JTD1052" s="55"/>
      <c r="JTE1052" s="55"/>
      <c r="JTF1052" s="55"/>
      <c r="JTG1052" s="55"/>
      <c r="JTH1052" s="55"/>
      <c r="JTI1052" s="55"/>
      <c r="JTJ1052" s="55"/>
      <c r="JTK1052" s="55"/>
      <c r="JTL1052" s="55"/>
      <c r="JTM1052" s="55"/>
      <c r="JTN1052" s="55"/>
      <c r="JTO1052" s="55"/>
      <c r="JTP1052" s="55"/>
      <c r="JTQ1052" s="55"/>
      <c r="JTR1052" s="55"/>
      <c r="JTS1052" s="55"/>
      <c r="JTT1052" s="55"/>
      <c r="JTU1052" s="55"/>
      <c r="JTV1052" s="55"/>
      <c r="JTW1052" s="55"/>
      <c r="JTX1052" s="55"/>
      <c r="JTY1052" s="55"/>
      <c r="JTZ1052" s="55"/>
      <c r="JUA1052" s="55"/>
      <c r="JUB1052" s="55"/>
      <c r="JUC1052" s="55"/>
      <c r="JUD1052" s="55"/>
      <c r="JUE1052" s="55"/>
      <c r="JUF1052" s="55"/>
      <c r="JUG1052" s="55"/>
      <c r="JUH1052" s="55"/>
      <c r="JUI1052" s="55"/>
      <c r="JUJ1052" s="55"/>
      <c r="JUK1052" s="55"/>
      <c r="JUL1052" s="55"/>
      <c r="JUM1052" s="55"/>
      <c r="JUN1052" s="55"/>
      <c r="JUO1052" s="55"/>
      <c r="JUP1052" s="55"/>
      <c r="JUQ1052" s="55"/>
      <c r="JUR1052" s="55"/>
      <c r="JUS1052" s="55"/>
      <c r="JUT1052" s="55"/>
      <c r="JUU1052" s="55"/>
      <c r="JUV1052" s="55"/>
      <c r="JUW1052" s="55"/>
      <c r="JUX1052" s="55"/>
      <c r="JUY1052" s="55"/>
      <c r="JUZ1052" s="55"/>
      <c r="JVA1052" s="55"/>
      <c r="JVB1052" s="55"/>
      <c r="JVC1052" s="55"/>
      <c r="JVD1052" s="55"/>
      <c r="JVE1052" s="55"/>
      <c r="JVF1052" s="55"/>
      <c r="JVG1052" s="55"/>
      <c r="JVH1052" s="55"/>
      <c r="JVI1052" s="55"/>
      <c r="JVJ1052" s="55"/>
      <c r="JVK1052" s="55"/>
      <c r="JVL1052" s="55"/>
      <c r="JVM1052" s="55"/>
      <c r="JVN1052" s="55"/>
      <c r="JVO1052" s="55"/>
      <c r="JVP1052" s="55"/>
      <c r="JVQ1052" s="55"/>
      <c r="JVR1052" s="55"/>
      <c r="JVS1052" s="55"/>
      <c r="JVT1052" s="55"/>
      <c r="JVU1052" s="55"/>
      <c r="JVV1052" s="55"/>
      <c r="JVW1052" s="55"/>
      <c r="JVX1052" s="55"/>
      <c r="JVY1052" s="55"/>
      <c r="JVZ1052" s="55"/>
      <c r="JWA1052" s="55"/>
      <c r="JWB1052" s="55"/>
      <c r="JWC1052" s="55"/>
      <c r="JWD1052" s="55"/>
      <c r="JWE1052" s="55"/>
      <c r="JWF1052" s="55"/>
      <c r="JWG1052" s="55"/>
      <c r="JWH1052" s="55"/>
      <c r="JWI1052" s="55"/>
      <c r="JWJ1052" s="55"/>
      <c r="JWK1052" s="55"/>
      <c r="JWL1052" s="55"/>
      <c r="JWM1052" s="55"/>
      <c r="JWN1052" s="55"/>
      <c r="JWO1052" s="55"/>
      <c r="JWP1052" s="55"/>
      <c r="JWQ1052" s="55"/>
      <c r="JWR1052" s="55"/>
      <c r="JWS1052" s="55"/>
      <c r="JWT1052" s="55"/>
      <c r="JWU1052" s="55"/>
      <c r="JWV1052" s="55"/>
      <c r="JWW1052" s="55"/>
      <c r="JWX1052" s="55"/>
      <c r="JWY1052" s="55"/>
      <c r="JWZ1052" s="55"/>
      <c r="JXA1052" s="55"/>
      <c r="JXB1052" s="55"/>
      <c r="JXC1052" s="55"/>
      <c r="JXD1052" s="55"/>
      <c r="JXE1052" s="55"/>
      <c r="JXF1052" s="55"/>
      <c r="JXG1052" s="55"/>
      <c r="JXH1052" s="55"/>
      <c r="JXI1052" s="55"/>
      <c r="JXJ1052" s="55"/>
      <c r="JXK1052" s="55"/>
      <c r="JXL1052" s="55"/>
      <c r="JXM1052" s="55"/>
      <c r="JXN1052" s="55"/>
      <c r="JXO1052" s="55"/>
      <c r="JXP1052" s="55"/>
      <c r="JXQ1052" s="55"/>
      <c r="JXR1052" s="55"/>
      <c r="JXS1052" s="55"/>
      <c r="JXT1052" s="55"/>
      <c r="JXU1052" s="55"/>
      <c r="JXV1052" s="55"/>
      <c r="JXW1052" s="55"/>
      <c r="JXX1052" s="55"/>
      <c r="JXY1052" s="55"/>
      <c r="JXZ1052" s="55"/>
      <c r="JYA1052" s="55"/>
      <c r="JYB1052" s="55"/>
      <c r="JYC1052" s="55"/>
      <c r="JYD1052" s="55"/>
      <c r="JYE1052" s="55"/>
      <c r="JYF1052" s="55"/>
      <c r="JYG1052" s="55"/>
      <c r="JYH1052" s="55"/>
      <c r="JYI1052" s="55"/>
      <c r="JYJ1052" s="55"/>
      <c r="JYK1052" s="55"/>
      <c r="JYL1052" s="55"/>
      <c r="JYM1052" s="55"/>
      <c r="JYN1052" s="55"/>
      <c r="JYO1052" s="55"/>
      <c r="JYP1052" s="55"/>
      <c r="JYQ1052" s="55"/>
      <c r="JYR1052" s="55"/>
      <c r="JYS1052" s="55"/>
      <c r="JYT1052" s="55"/>
      <c r="JYU1052" s="55"/>
      <c r="JYV1052" s="55"/>
      <c r="JYW1052" s="55"/>
      <c r="JYX1052" s="55"/>
      <c r="JYY1052" s="55"/>
      <c r="JYZ1052" s="55"/>
      <c r="JZA1052" s="55"/>
      <c r="JZB1052" s="55"/>
      <c r="JZC1052" s="55"/>
      <c r="JZD1052" s="55"/>
      <c r="JZE1052" s="55"/>
      <c r="JZF1052" s="55"/>
      <c r="JZG1052" s="55"/>
      <c r="JZH1052" s="55"/>
      <c r="JZI1052" s="55"/>
      <c r="JZJ1052" s="55"/>
      <c r="JZK1052" s="55"/>
      <c r="JZL1052" s="55"/>
      <c r="JZM1052" s="55"/>
      <c r="JZN1052" s="55"/>
      <c r="JZO1052" s="55"/>
      <c r="JZP1052" s="55"/>
      <c r="JZQ1052" s="55"/>
      <c r="JZR1052" s="55"/>
      <c r="JZS1052" s="55"/>
      <c r="JZT1052" s="55"/>
      <c r="JZU1052" s="55"/>
      <c r="JZV1052" s="55"/>
      <c r="JZW1052" s="55"/>
      <c r="JZX1052" s="55"/>
      <c r="JZY1052" s="55"/>
      <c r="JZZ1052" s="55"/>
      <c r="KAA1052" s="55"/>
      <c r="KAB1052" s="55"/>
      <c r="KAC1052" s="55"/>
      <c r="KAD1052" s="55"/>
      <c r="KAE1052" s="55"/>
      <c r="KAF1052" s="55"/>
      <c r="KAG1052" s="55"/>
      <c r="KAH1052" s="55"/>
      <c r="KAI1052" s="55"/>
      <c r="KAJ1052" s="55"/>
      <c r="KAK1052" s="55"/>
      <c r="KAL1052" s="55"/>
      <c r="KAM1052" s="55"/>
      <c r="KAN1052" s="55"/>
      <c r="KAO1052" s="55"/>
      <c r="KAP1052" s="55"/>
      <c r="KAQ1052" s="55"/>
      <c r="KAR1052" s="55"/>
      <c r="KAS1052" s="55"/>
      <c r="KAT1052" s="55"/>
      <c r="KAU1052" s="55"/>
      <c r="KAV1052" s="55"/>
      <c r="KAW1052" s="55"/>
      <c r="KAX1052" s="55"/>
      <c r="KAY1052" s="55"/>
      <c r="KAZ1052" s="55"/>
      <c r="KBA1052" s="55"/>
      <c r="KBB1052" s="55"/>
      <c r="KBC1052" s="55"/>
      <c r="KBD1052" s="55"/>
      <c r="KBE1052" s="55"/>
      <c r="KBF1052" s="55"/>
      <c r="KBG1052" s="55"/>
      <c r="KBH1052" s="55"/>
      <c r="KBI1052" s="55"/>
      <c r="KBJ1052" s="55"/>
      <c r="KBK1052" s="55"/>
      <c r="KBL1052" s="55"/>
      <c r="KBM1052" s="55"/>
      <c r="KBN1052" s="55"/>
      <c r="KBO1052" s="55"/>
      <c r="KBP1052" s="55"/>
      <c r="KBQ1052" s="55"/>
      <c r="KBR1052" s="55"/>
      <c r="KBS1052" s="55"/>
      <c r="KBT1052" s="55"/>
      <c r="KBU1052" s="55"/>
      <c r="KBV1052" s="55"/>
      <c r="KBW1052" s="55"/>
      <c r="KBX1052" s="55"/>
      <c r="KBY1052" s="55"/>
      <c r="KBZ1052" s="55"/>
      <c r="KCA1052" s="55"/>
      <c r="KCB1052" s="55"/>
      <c r="KCC1052" s="55"/>
      <c r="KCD1052" s="55"/>
      <c r="KCE1052" s="55"/>
      <c r="KCF1052" s="55"/>
      <c r="KCG1052" s="55"/>
      <c r="KCH1052" s="55"/>
      <c r="KCI1052" s="55"/>
      <c r="KCJ1052" s="55"/>
      <c r="KCK1052" s="55"/>
      <c r="KCL1052" s="55"/>
      <c r="KCM1052" s="55"/>
      <c r="KCN1052" s="55"/>
      <c r="KCO1052" s="55"/>
      <c r="KCP1052" s="55"/>
      <c r="KCQ1052" s="55"/>
      <c r="KCR1052" s="55"/>
      <c r="KCS1052" s="55"/>
      <c r="KCT1052" s="55"/>
      <c r="KCU1052" s="55"/>
      <c r="KCV1052" s="55"/>
      <c r="KCW1052" s="55"/>
      <c r="KCX1052" s="55"/>
      <c r="KCY1052" s="55"/>
      <c r="KCZ1052" s="55"/>
      <c r="KDA1052" s="55"/>
      <c r="KDB1052" s="55"/>
      <c r="KDC1052" s="55"/>
      <c r="KDD1052" s="55"/>
      <c r="KDE1052" s="55"/>
      <c r="KDF1052" s="55"/>
      <c r="KDG1052" s="55"/>
      <c r="KDH1052" s="55"/>
      <c r="KDI1052" s="55"/>
      <c r="KDJ1052" s="55"/>
      <c r="KDK1052" s="55"/>
      <c r="KDL1052" s="55"/>
      <c r="KDM1052" s="55"/>
      <c r="KDN1052" s="55"/>
      <c r="KDO1052" s="55"/>
      <c r="KDP1052" s="55"/>
      <c r="KDQ1052" s="55"/>
      <c r="KDR1052" s="55"/>
      <c r="KDS1052" s="55"/>
      <c r="KDT1052" s="55"/>
      <c r="KDU1052" s="55"/>
      <c r="KDV1052" s="55"/>
      <c r="KDW1052" s="55"/>
      <c r="KDX1052" s="55"/>
      <c r="KDY1052" s="55"/>
      <c r="KDZ1052" s="55"/>
      <c r="KEA1052" s="55"/>
      <c r="KEB1052" s="55"/>
      <c r="KEC1052" s="55"/>
      <c r="KED1052" s="55"/>
      <c r="KEE1052" s="55"/>
      <c r="KEF1052" s="55"/>
      <c r="KEG1052" s="55"/>
      <c r="KEH1052" s="55"/>
      <c r="KEI1052" s="55"/>
      <c r="KEJ1052" s="55"/>
      <c r="KEK1052" s="55"/>
      <c r="KEL1052" s="55"/>
      <c r="KEM1052" s="55"/>
      <c r="KEN1052" s="55"/>
      <c r="KEO1052" s="55"/>
      <c r="KEP1052" s="55"/>
      <c r="KEQ1052" s="55"/>
      <c r="KER1052" s="55"/>
      <c r="KES1052" s="55"/>
      <c r="KET1052" s="55"/>
      <c r="KEU1052" s="55"/>
      <c r="KEV1052" s="55"/>
      <c r="KEW1052" s="55"/>
      <c r="KEX1052" s="55"/>
      <c r="KEY1052" s="55"/>
      <c r="KEZ1052" s="55"/>
      <c r="KFA1052" s="55"/>
      <c r="KFB1052" s="55"/>
      <c r="KFC1052" s="55"/>
      <c r="KFD1052" s="55"/>
      <c r="KFE1052" s="55"/>
      <c r="KFF1052" s="55"/>
      <c r="KFG1052" s="55"/>
      <c r="KFH1052" s="55"/>
      <c r="KFI1052" s="55"/>
      <c r="KFJ1052" s="55"/>
      <c r="KFK1052" s="55"/>
      <c r="KFL1052" s="55"/>
      <c r="KFM1052" s="55"/>
      <c r="KFN1052" s="55"/>
      <c r="KFO1052" s="55"/>
      <c r="KFP1052" s="55"/>
      <c r="KFQ1052" s="55"/>
      <c r="KFR1052" s="55"/>
      <c r="KFS1052" s="55"/>
      <c r="KFT1052" s="55"/>
      <c r="KFU1052" s="55"/>
      <c r="KFV1052" s="55"/>
      <c r="KFW1052" s="55"/>
      <c r="KFX1052" s="55"/>
      <c r="KFY1052" s="55"/>
      <c r="KFZ1052" s="55"/>
      <c r="KGA1052" s="55"/>
      <c r="KGB1052" s="55"/>
      <c r="KGC1052" s="55"/>
      <c r="KGD1052" s="55"/>
      <c r="KGE1052" s="55"/>
      <c r="KGF1052" s="55"/>
      <c r="KGG1052" s="55"/>
      <c r="KGH1052" s="55"/>
      <c r="KGI1052" s="55"/>
      <c r="KGJ1052" s="55"/>
      <c r="KGK1052" s="55"/>
      <c r="KGL1052" s="55"/>
      <c r="KGM1052" s="55"/>
      <c r="KGN1052" s="55"/>
      <c r="KGO1052" s="55"/>
      <c r="KGP1052" s="55"/>
      <c r="KGQ1052" s="55"/>
      <c r="KGR1052" s="55"/>
      <c r="KGS1052" s="55"/>
      <c r="KGT1052" s="55"/>
      <c r="KGU1052" s="55"/>
      <c r="KGV1052" s="55"/>
      <c r="KGW1052" s="55"/>
      <c r="KGX1052" s="55"/>
      <c r="KGY1052" s="55"/>
      <c r="KGZ1052" s="55"/>
      <c r="KHA1052" s="55"/>
      <c r="KHB1052" s="55"/>
      <c r="KHC1052" s="55"/>
      <c r="KHD1052" s="55"/>
      <c r="KHE1052" s="55"/>
      <c r="KHF1052" s="55"/>
      <c r="KHG1052" s="55"/>
      <c r="KHH1052" s="55"/>
      <c r="KHI1052" s="55"/>
      <c r="KHJ1052" s="55"/>
      <c r="KHK1052" s="55"/>
      <c r="KHL1052" s="55"/>
      <c r="KHM1052" s="55"/>
      <c r="KHN1052" s="55"/>
      <c r="KHO1052" s="55"/>
      <c r="KHP1052" s="55"/>
      <c r="KHQ1052" s="55"/>
      <c r="KHR1052" s="55"/>
      <c r="KHS1052" s="55"/>
      <c r="KHT1052" s="55"/>
      <c r="KHU1052" s="55"/>
      <c r="KHV1052" s="55"/>
      <c r="KHW1052" s="55"/>
      <c r="KHX1052" s="55"/>
      <c r="KHY1052" s="55"/>
      <c r="KHZ1052" s="55"/>
      <c r="KIA1052" s="55"/>
      <c r="KIB1052" s="55"/>
      <c r="KIC1052" s="55"/>
      <c r="KID1052" s="55"/>
      <c r="KIE1052" s="55"/>
      <c r="KIF1052" s="55"/>
      <c r="KIG1052" s="55"/>
      <c r="KIH1052" s="55"/>
      <c r="KII1052" s="55"/>
      <c r="KIJ1052" s="55"/>
      <c r="KIK1052" s="55"/>
      <c r="KIL1052" s="55"/>
      <c r="KIM1052" s="55"/>
      <c r="KIN1052" s="55"/>
      <c r="KIO1052" s="55"/>
      <c r="KIP1052" s="55"/>
      <c r="KIQ1052" s="55"/>
      <c r="KIR1052" s="55"/>
      <c r="KIS1052" s="55"/>
      <c r="KIT1052" s="55"/>
      <c r="KIU1052" s="55"/>
      <c r="KIV1052" s="55"/>
      <c r="KIW1052" s="55"/>
      <c r="KIX1052" s="55"/>
      <c r="KIY1052" s="55"/>
      <c r="KIZ1052" s="55"/>
      <c r="KJA1052" s="55"/>
      <c r="KJB1052" s="55"/>
      <c r="KJC1052" s="55"/>
      <c r="KJD1052" s="55"/>
      <c r="KJE1052" s="55"/>
      <c r="KJF1052" s="55"/>
      <c r="KJG1052" s="55"/>
      <c r="KJH1052" s="55"/>
      <c r="KJI1052" s="55"/>
      <c r="KJJ1052" s="55"/>
      <c r="KJK1052" s="55"/>
      <c r="KJL1052" s="55"/>
      <c r="KJM1052" s="55"/>
      <c r="KJN1052" s="55"/>
      <c r="KJO1052" s="55"/>
      <c r="KJP1052" s="55"/>
      <c r="KJQ1052" s="55"/>
      <c r="KJR1052" s="55"/>
      <c r="KJS1052" s="55"/>
      <c r="KJT1052" s="55"/>
      <c r="KJU1052" s="55"/>
      <c r="KJV1052" s="55"/>
      <c r="KJW1052" s="55"/>
      <c r="KJX1052" s="55"/>
      <c r="KJY1052" s="55"/>
      <c r="KJZ1052" s="55"/>
      <c r="KKA1052" s="55"/>
      <c r="KKB1052" s="55"/>
      <c r="KKC1052" s="55"/>
      <c r="KKD1052" s="55"/>
      <c r="KKE1052" s="55"/>
      <c r="KKF1052" s="55"/>
      <c r="KKG1052" s="55"/>
      <c r="KKH1052" s="55"/>
      <c r="KKI1052" s="55"/>
      <c r="KKJ1052" s="55"/>
      <c r="KKK1052" s="55"/>
      <c r="KKL1052" s="55"/>
      <c r="KKM1052" s="55"/>
      <c r="KKN1052" s="55"/>
      <c r="KKO1052" s="55"/>
      <c r="KKP1052" s="55"/>
      <c r="KKQ1052" s="55"/>
      <c r="KKR1052" s="55"/>
      <c r="KKS1052" s="55"/>
      <c r="KKT1052" s="55"/>
      <c r="KKU1052" s="55"/>
      <c r="KKV1052" s="55"/>
      <c r="KKW1052" s="55"/>
      <c r="KKX1052" s="55"/>
      <c r="KKY1052" s="55"/>
      <c r="KKZ1052" s="55"/>
      <c r="KLA1052" s="55"/>
      <c r="KLB1052" s="55"/>
      <c r="KLC1052" s="55"/>
      <c r="KLD1052" s="55"/>
      <c r="KLE1052" s="55"/>
      <c r="KLF1052" s="55"/>
      <c r="KLG1052" s="55"/>
      <c r="KLH1052" s="55"/>
      <c r="KLI1052" s="55"/>
      <c r="KLJ1052" s="55"/>
      <c r="KLK1052" s="55"/>
      <c r="KLL1052" s="55"/>
      <c r="KLM1052" s="55"/>
      <c r="KLN1052" s="55"/>
      <c r="KLO1052" s="55"/>
      <c r="KLP1052" s="55"/>
      <c r="KLQ1052" s="55"/>
      <c r="KLR1052" s="55"/>
      <c r="KLS1052" s="55"/>
      <c r="KLT1052" s="55"/>
      <c r="KLU1052" s="55"/>
      <c r="KLV1052" s="55"/>
      <c r="KLW1052" s="55"/>
      <c r="KLX1052" s="55"/>
      <c r="KLY1052" s="55"/>
      <c r="KLZ1052" s="55"/>
      <c r="KMA1052" s="55"/>
      <c r="KMB1052" s="55"/>
      <c r="KMC1052" s="55"/>
      <c r="KMD1052" s="55"/>
      <c r="KME1052" s="55"/>
      <c r="KMF1052" s="55"/>
      <c r="KMG1052" s="55"/>
      <c r="KMH1052" s="55"/>
      <c r="KMI1052" s="55"/>
      <c r="KMJ1052" s="55"/>
      <c r="KMK1052" s="55"/>
      <c r="KML1052" s="55"/>
      <c r="KMM1052" s="55"/>
      <c r="KMN1052" s="55"/>
      <c r="KMO1052" s="55"/>
      <c r="KMP1052" s="55"/>
      <c r="KMQ1052" s="55"/>
      <c r="KMR1052" s="55"/>
      <c r="KMS1052" s="55"/>
      <c r="KMT1052" s="55"/>
      <c r="KMU1052" s="55"/>
      <c r="KMV1052" s="55"/>
      <c r="KMW1052" s="55"/>
      <c r="KMX1052" s="55"/>
      <c r="KMY1052" s="55"/>
      <c r="KMZ1052" s="55"/>
      <c r="KNA1052" s="55"/>
      <c r="KNB1052" s="55"/>
      <c r="KNC1052" s="55"/>
      <c r="KND1052" s="55"/>
      <c r="KNE1052" s="55"/>
      <c r="KNF1052" s="55"/>
      <c r="KNG1052" s="55"/>
      <c r="KNH1052" s="55"/>
      <c r="KNI1052" s="55"/>
      <c r="KNJ1052" s="55"/>
      <c r="KNK1052" s="55"/>
      <c r="KNL1052" s="55"/>
      <c r="KNM1052" s="55"/>
      <c r="KNN1052" s="55"/>
      <c r="KNO1052" s="55"/>
      <c r="KNP1052" s="55"/>
      <c r="KNQ1052" s="55"/>
      <c r="KNR1052" s="55"/>
      <c r="KNS1052" s="55"/>
      <c r="KNT1052" s="55"/>
      <c r="KNU1052" s="55"/>
      <c r="KNV1052" s="55"/>
      <c r="KNW1052" s="55"/>
      <c r="KNX1052" s="55"/>
      <c r="KNY1052" s="55"/>
      <c r="KNZ1052" s="55"/>
      <c r="KOA1052" s="55"/>
      <c r="KOB1052" s="55"/>
      <c r="KOC1052" s="55"/>
      <c r="KOD1052" s="55"/>
      <c r="KOE1052" s="55"/>
      <c r="KOF1052" s="55"/>
      <c r="KOG1052" s="55"/>
      <c r="KOH1052" s="55"/>
      <c r="KOI1052" s="55"/>
      <c r="KOJ1052" s="55"/>
      <c r="KOK1052" s="55"/>
      <c r="KOL1052" s="55"/>
      <c r="KOM1052" s="55"/>
      <c r="KON1052" s="55"/>
      <c r="KOO1052" s="55"/>
      <c r="KOP1052" s="55"/>
      <c r="KOQ1052" s="55"/>
      <c r="KOR1052" s="55"/>
      <c r="KOS1052" s="55"/>
      <c r="KOT1052" s="55"/>
      <c r="KOU1052" s="55"/>
      <c r="KOV1052" s="55"/>
      <c r="KOW1052" s="55"/>
      <c r="KOX1052" s="55"/>
      <c r="KOY1052" s="55"/>
      <c r="KOZ1052" s="55"/>
      <c r="KPA1052" s="55"/>
      <c r="KPB1052" s="55"/>
      <c r="KPC1052" s="55"/>
      <c r="KPD1052" s="55"/>
      <c r="KPE1052" s="55"/>
      <c r="KPF1052" s="55"/>
      <c r="KPG1052" s="55"/>
      <c r="KPH1052" s="55"/>
      <c r="KPI1052" s="55"/>
      <c r="KPJ1052" s="55"/>
      <c r="KPK1052" s="55"/>
      <c r="KPL1052" s="55"/>
      <c r="KPM1052" s="55"/>
      <c r="KPN1052" s="55"/>
      <c r="KPO1052" s="55"/>
      <c r="KPP1052" s="55"/>
      <c r="KPQ1052" s="55"/>
      <c r="KPR1052" s="55"/>
      <c r="KPS1052" s="55"/>
      <c r="KPT1052" s="55"/>
      <c r="KPU1052" s="55"/>
      <c r="KPV1052" s="55"/>
      <c r="KPW1052" s="55"/>
      <c r="KPX1052" s="55"/>
      <c r="KPY1052" s="55"/>
      <c r="KPZ1052" s="55"/>
      <c r="KQA1052" s="55"/>
      <c r="KQB1052" s="55"/>
      <c r="KQC1052" s="55"/>
      <c r="KQD1052" s="55"/>
      <c r="KQE1052" s="55"/>
      <c r="KQF1052" s="55"/>
      <c r="KQG1052" s="55"/>
      <c r="KQH1052" s="55"/>
      <c r="KQI1052" s="55"/>
      <c r="KQJ1052" s="55"/>
      <c r="KQK1052" s="55"/>
      <c r="KQL1052" s="55"/>
      <c r="KQM1052" s="55"/>
      <c r="KQN1052" s="55"/>
      <c r="KQO1052" s="55"/>
      <c r="KQP1052" s="55"/>
      <c r="KQQ1052" s="55"/>
      <c r="KQR1052" s="55"/>
      <c r="KQS1052" s="55"/>
      <c r="KQT1052" s="55"/>
      <c r="KQU1052" s="55"/>
      <c r="KQV1052" s="55"/>
      <c r="KQW1052" s="55"/>
      <c r="KQX1052" s="55"/>
      <c r="KQY1052" s="55"/>
      <c r="KQZ1052" s="55"/>
      <c r="KRA1052" s="55"/>
      <c r="KRB1052" s="55"/>
      <c r="KRC1052" s="55"/>
      <c r="KRD1052" s="55"/>
      <c r="KRE1052" s="55"/>
      <c r="KRF1052" s="55"/>
      <c r="KRG1052" s="55"/>
      <c r="KRH1052" s="55"/>
      <c r="KRI1052" s="55"/>
      <c r="KRJ1052" s="55"/>
      <c r="KRK1052" s="55"/>
      <c r="KRL1052" s="55"/>
      <c r="KRM1052" s="55"/>
      <c r="KRN1052" s="55"/>
      <c r="KRO1052" s="55"/>
      <c r="KRP1052" s="55"/>
      <c r="KRQ1052" s="55"/>
      <c r="KRR1052" s="55"/>
      <c r="KRS1052" s="55"/>
      <c r="KRT1052" s="55"/>
      <c r="KRU1052" s="55"/>
      <c r="KRV1052" s="55"/>
      <c r="KRW1052" s="55"/>
      <c r="KRX1052" s="55"/>
      <c r="KRY1052" s="55"/>
      <c r="KRZ1052" s="55"/>
      <c r="KSA1052" s="55"/>
      <c r="KSB1052" s="55"/>
      <c r="KSC1052" s="55"/>
      <c r="KSD1052" s="55"/>
      <c r="KSE1052" s="55"/>
      <c r="KSF1052" s="55"/>
      <c r="KSG1052" s="55"/>
      <c r="KSH1052" s="55"/>
      <c r="KSI1052" s="55"/>
      <c r="KSJ1052" s="55"/>
      <c r="KSK1052" s="55"/>
      <c r="KSL1052" s="55"/>
      <c r="KSM1052" s="55"/>
      <c r="KSN1052" s="55"/>
      <c r="KSO1052" s="55"/>
      <c r="KSP1052" s="55"/>
      <c r="KSQ1052" s="55"/>
      <c r="KSR1052" s="55"/>
      <c r="KSS1052" s="55"/>
      <c r="KST1052" s="55"/>
      <c r="KSU1052" s="55"/>
      <c r="KSV1052" s="55"/>
      <c r="KSW1052" s="55"/>
      <c r="KSX1052" s="55"/>
      <c r="KSY1052" s="55"/>
      <c r="KSZ1052" s="55"/>
      <c r="KTA1052" s="55"/>
      <c r="KTB1052" s="55"/>
      <c r="KTC1052" s="55"/>
      <c r="KTD1052" s="55"/>
      <c r="KTE1052" s="55"/>
      <c r="KTF1052" s="55"/>
      <c r="KTG1052" s="55"/>
      <c r="KTH1052" s="55"/>
      <c r="KTI1052" s="55"/>
      <c r="KTJ1052" s="55"/>
      <c r="KTK1052" s="55"/>
      <c r="KTL1052" s="55"/>
      <c r="KTM1052" s="55"/>
      <c r="KTN1052" s="55"/>
      <c r="KTO1052" s="55"/>
      <c r="KTP1052" s="55"/>
      <c r="KTQ1052" s="55"/>
      <c r="KTR1052" s="55"/>
      <c r="KTS1052" s="55"/>
      <c r="KTT1052" s="55"/>
      <c r="KTU1052" s="55"/>
      <c r="KTV1052" s="55"/>
      <c r="KTW1052" s="55"/>
      <c r="KTX1052" s="55"/>
      <c r="KTY1052" s="55"/>
      <c r="KTZ1052" s="55"/>
      <c r="KUA1052" s="55"/>
      <c r="KUB1052" s="55"/>
      <c r="KUC1052" s="55"/>
      <c r="KUD1052" s="55"/>
      <c r="KUE1052" s="55"/>
      <c r="KUF1052" s="55"/>
      <c r="KUG1052" s="55"/>
      <c r="KUH1052" s="55"/>
      <c r="KUI1052" s="55"/>
      <c r="KUJ1052" s="55"/>
      <c r="KUK1052" s="55"/>
      <c r="KUL1052" s="55"/>
      <c r="KUM1052" s="55"/>
      <c r="KUN1052" s="55"/>
      <c r="KUO1052" s="55"/>
      <c r="KUP1052" s="55"/>
      <c r="KUQ1052" s="55"/>
      <c r="KUR1052" s="55"/>
      <c r="KUS1052" s="55"/>
      <c r="KUT1052" s="55"/>
      <c r="KUU1052" s="55"/>
      <c r="KUV1052" s="55"/>
      <c r="KUW1052" s="55"/>
      <c r="KUX1052" s="55"/>
      <c r="KUY1052" s="55"/>
      <c r="KUZ1052" s="55"/>
      <c r="KVA1052" s="55"/>
      <c r="KVB1052" s="55"/>
      <c r="KVC1052" s="55"/>
      <c r="KVD1052" s="55"/>
      <c r="KVE1052" s="55"/>
      <c r="KVF1052" s="55"/>
      <c r="KVG1052" s="55"/>
      <c r="KVH1052" s="55"/>
      <c r="KVI1052" s="55"/>
      <c r="KVJ1052" s="55"/>
      <c r="KVK1052" s="55"/>
      <c r="KVL1052" s="55"/>
      <c r="KVM1052" s="55"/>
      <c r="KVN1052" s="55"/>
      <c r="KVO1052" s="55"/>
      <c r="KVP1052" s="55"/>
      <c r="KVQ1052" s="55"/>
      <c r="KVR1052" s="55"/>
      <c r="KVS1052" s="55"/>
      <c r="KVT1052" s="55"/>
      <c r="KVU1052" s="55"/>
      <c r="KVV1052" s="55"/>
      <c r="KVW1052" s="55"/>
      <c r="KVX1052" s="55"/>
      <c r="KVY1052" s="55"/>
      <c r="KVZ1052" s="55"/>
      <c r="KWA1052" s="55"/>
      <c r="KWB1052" s="55"/>
      <c r="KWC1052" s="55"/>
      <c r="KWD1052" s="55"/>
      <c r="KWE1052" s="55"/>
      <c r="KWF1052" s="55"/>
      <c r="KWG1052" s="55"/>
      <c r="KWH1052" s="55"/>
      <c r="KWI1052" s="55"/>
      <c r="KWJ1052" s="55"/>
      <c r="KWK1052" s="55"/>
      <c r="KWL1052" s="55"/>
      <c r="KWM1052" s="55"/>
      <c r="KWN1052" s="55"/>
      <c r="KWO1052" s="55"/>
      <c r="KWP1052" s="55"/>
      <c r="KWQ1052" s="55"/>
      <c r="KWR1052" s="55"/>
      <c r="KWS1052" s="55"/>
      <c r="KWT1052" s="55"/>
      <c r="KWU1052" s="55"/>
      <c r="KWV1052" s="55"/>
      <c r="KWW1052" s="55"/>
      <c r="KWX1052" s="55"/>
      <c r="KWY1052" s="55"/>
      <c r="KWZ1052" s="55"/>
      <c r="KXA1052" s="55"/>
      <c r="KXB1052" s="55"/>
      <c r="KXC1052" s="55"/>
      <c r="KXD1052" s="55"/>
      <c r="KXE1052" s="55"/>
      <c r="KXF1052" s="55"/>
      <c r="KXG1052" s="55"/>
      <c r="KXH1052" s="55"/>
      <c r="KXI1052" s="55"/>
      <c r="KXJ1052" s="55"/>
      <c r="KXK1052" s="55"/>
      <c r="KXL1052" s="55"/>
      <c r="KXM1052" s="55"/>
      <c r="KXN1052" s="55"/>
      <c r="KXO1052" s="55"/>
      <c r="KXP1052" s="55"/>
      <c r="KXQ1052" s="55"/>
      <c r="KXR1052" s="55"/>
      <c r="KXS1052" s="55"/>
      <c r="KXT1052" s="55"/>
      <c r="KXU1052" s="55"/>
      <c r="KXV1052" s="55"/>
      <c r="KXW1052" s="55"/>
      <c r="KXX1052" s="55"/>
      <c r="KXY1052" s="55"/>
      <c r="KXZ1052" s="55"/>
      <c r="KYA1052" s="55"/>
      <c r="KYB1052" s="55"/>
      <c r="KYC1052" s="55"/>
      <c r="KYD1052" s="55"/>
      <c r="KYE1052" s="55"/>
      <c r="KYF1052" s="55"/>
      <c r="KYG1052" s="55"/>
      <c r="KYH1052" s="55"/>
      <c r="KYI1052" s="55"/>
      <c r="KYJ1052" s="55"/>
      <c r="KYK1052" s="55"/>
      <c r="KYL1052" s="55"/>
      <c r="KYM1052" s="55"/>
      <c r="KYN1052" s="55"/>
      <c r="KYO1052" s="55"/>
      <c r="KYP1052" s="55"/>
      <c r="KYQ1052" s="55"/>
      <c r="KYR1052" s="55"/>
      <c r="KYS1052" s="55"/>
      <c r="KYT1052" s="55"/>
      <c r="KYU1052" s="55"/>
      <c r="KYV1052" s="55"/>
      <c r="KYW1052" s="55"/>
      <c r="KYX1052" s="55"/>
      <c r="KYY1052" s="55"/>
      <c r="KYZ1052" s="55"/>
      <c r="KZA1052" s="55"/>
      <c r="KZB1052" s="55"/>
      <c r="KZC1052" s="55"/>
      <c r="KZD1052" s="55"/>
      <c r="KZE1052" s="55"/>
      <c r="KZF1052" s="55"/>
      <c r="KZG1052" s="55"/>
      <c r="KZH1052" s="55"/>
      <c r="KZI1052" s="55"/>
      <c r="KZJ1052" s="55"/>
      <c r="KZK1052" s="55"/>
      <c r="KZL1052" s="55"/>
      <c r="KZM1052" s="55"/>
      <c r="KZN1052" s="55"/>
      <c r="KZO1052" s="55"/>
      <c r="KZP1052" s="55"/>
      <c r="KZQ1052" s="55"/>
      <c r="KZR1052" s="55"/>
      <c r="KZS1052" s="55"/>
      <c r="KZT1052" s="55"/>
      <c r="KZU1052" s="55"/>
      <c r="KZV1052" s="55"/>
      <c r="KZW1052" s="55"/>
      <c r="KZX1052" s="55"/>
      <c r="KZY1052" s="55"/>
      <c r="KZZ1052" s="55"/>
      <c r="LAA1052" s="55"/>
      <c r="LAB1052" s="55"/>
      <c r="LAC1052" s="55"/>
      <c r="LAD1052" s="55"/>
      <c r="LAE1052" s="55"/>
      <c r="LAF1052" s="55"/>
      <c r="LAG1052" s="55"/>
      <c r="LAH1052" s="55"/>
      <c r="LAI1052" s="55"/>
      <c r="LAJ1052" s="55"/>
      <c r="LAK1052" s="55"/>
      <c r="LAL1052" s="55"/>
      <c r="LAM1052" s="55"/>
      <c r="LAN1052" s="55"/>
      <c r="LAO1052" s="55"/>
      <c r="LAP1052" s="55"/>
      <c r="LAQ1052" s="55"/>
      <c r="LAR1052" s="55"/>
      <c r="LAS1052" s="55"/>
      <c r="LAT1052" s="55"/>
      <c r="LAU1052" s="55"/>
      <c r="LAV1052" s="55"/>
      <c r="LAW1052" s="55"/>
      <c r="LAX1052" s="55"/>
      <c r="LAY1052" s="55"/>
      <c r="LAZ1052" s="55"/>
      <c r="LBA1052" s="55"/>
      <c r="LBB1052" s="55"/>
      <c r="LBC1052" s="55"/>
      <c r="LBD1052" s="55"/>
      <c r="LBE1052" s="55"/>
      <c r="LBF1052" s="55"/>
      <c r="LBG1052" s="55"/>
      <c r="LBH1052" s="55"/>
      <c r="LBI1052" s="55"/>
      <c r="LBJ1052" s="55"/>
      <c r="LBK1052" s="55"/>
      <c r="LBL1052" s="55"/>
      <c r="LBM1052" s="55"/>
      <c r="LBN1052" s="55"/>
      <c r="LBO1052" s="55"/>
      <c r="LBP1052" s="55"/>
      <c r="LBQ1052" s="55"/>
      <c r="LBR1052" s="55"/>
      <c r="LBS1052" s="55"/>
      <c r="LBT1052" s="55"/>
      <c r="LBU1052" s="55"/>
      <c r="LBV1052" s="55"/>
      <c r="LBW1052" s="55"/>
      <c r="LBX1052" s="55"/>
      <c r="LBY1052" s="55"/>
      <c r="LBZ1052" s="55"/>
      <c r="LCA1052" s="55"/>
      <c r="LCB1052" s="55"/>
      <c r="LCC1052" s="55"/>
      <c r="LCD1052" s="55"/>
      <c r="LCE1052" s="55"/>
      <c r="LCF1052" s="55"/>
      <c r="LCG1052" s="55"/>
      <c r="LCH1052" s="55"/>
      <c r="LCI1052" s="55"/>
      <c r="LCJ1052" s="55"/>
      <c r="LCK1052" s="55"/>
      <c r="LCL1052" s="55"/>
      <c r="LCM1052" s="55"/>
      <c r="LCN1052" s="55"/>
      <c r="LCO1052" s="55"/>
      <c r="LCP1052" s="55"/>
      <c r="LCQ1052" s="55"/>
      <c r="LCR1052" s="55"/>
      <c r="LCS1052" s="55"/>
      <c r="LCT1052" s="55"/>
      <c r="LCU1052" s="55"/>
      <c r="LCV1052" s="55"/>
      <c r="LCW1052" s="55"/>
      <c r="LCX1052" s="55"/>
      <c r="LCY1052" s="55"/>
      <c r="LCZ1052" s="55"/>
      <c r="LDA1052" s="55"/>
      <c r="LDB1052" s="55"/>
      <c r="LDC1052" s="55"/>
      <c r="LDD1052" s="55"/>
      <c r="LDE1052" s="55"/>
      <c r="LDF1052" s="55"/>
      <c r="LDG1052" s="55"/>
      <c r="LDH1052" s="55"/>
      <c r="LDI1052" s="55"/>
      <c r="LDJ1052" s="55"/>
      <c r="LDK1052" s="55"/>
      <c r="LDL1052" s="55"/>
      <c r="LDM1052" s="55"/>
      <c r="LDN1052" s="55"/>
      <c r="LDO1052" s="55"/>
      <c r="LDP1052" s="55"/>
      <c r="LDQ1052" s="55"/>
      <c r="LDR1052" s="55"/>
      <c r="LDS1052" s="55"/>
      <c r="LDT1052" s="55"/>
      <c r="LDU1052" s="55"/>
      <c r="LDV1052" s="55"/>
      <c r="LDW1052" s="55"/>
      <c r="LDX1052" s="55"/>
      <c r="LDY1052" s="55"/>
      <c r="LDZ1052" s="55"/>
      <c r="LEA1052" s="55"/>
      <c r="LEB1052" s="55"/>
      <c r="LEC1052" s="55"/>
      <c r="LED1052" s="55"/>
      <c r="LEE1052" s="55"/>
      <c r="LEF1052" s="55"/>
      <c r="LEG1052" s="55"/>
      <c r="LEH1052" s="55"/>
      <c r="LEI1052" s="55"/>
      <c r="LEJ1052" s="55"/>
      <c r="LEK1052" s="55"/>
      <c r="LEL1052" s="55"/>
      <c r="LEM1052" s="55"/>
      <c r="LEN1052" s="55"/>
      <c r="LEO1052" s="55"/>
      <c r="LEP1052" s="55"/>
      <c r="LEQ1052" s="55"/>
      <c r="LER1052" s="55"/>
      <c r="LES1052" s="55"/>
      <c r="LET1052" s="55"/>
      <c r="LEU1052" s="55"/>
      <c r="LEV1052" s="55"/>
      <c r="LEW1052" s="55"/>
      <c r="LEX1052" s="55"/>
      <c r="LEY1052" s="55"/>
      <c r="LEZ1052" s="55"/>
      <c r="LFA1052" s="55"/>
      <c r="LFB1052" s="55"/>
      <c r="LFC1052" s="55"/>
      <c r="LFD1052" s="55"/>
      <c r="LFE1052" s="55"/>
      <c r="LFF1052" s="55"/>
      <c r="LFG1052" s="55"/>
      <c r="LFH1052" s="55"/>
      <c r="LFI1052" s="55"/>
      <c r="LFJ1052" s="55"/>
      <c r="LFK1052" s="55"/>
      <c r="LFL1052" s="55"/>
      <c r="LFM1052" s="55"/>
      <c r="LFN1052" s="55"/>
      <c r="LFO1052" s="55"/>
      <c r="LFP1052" s="55"/>
      <c r="LFQ1052" s="55"/>
      <c r="LFR1052" s="55"/>
      <c r="LFS1052" s="55"/>
      <c r="LFT1052" s="55"/>
      <c r="LFU1052" s="55"/>
      <c r="LFV1052" s="55"/>
      <c r="LFW1052" s="55"/>
      <c r="LFX1052" s="55"/>
      <c r="LFY1052" s="55"/>
      <c r="LFZ1052" s="55"/>
      <c r="LGA1052" s="55"/>
      <c r="LGB1052" s="55"/>
      <c r="LGC1052" s="55"/>
      <c r="LGD1052" s="55"/>
      <c r="LGE1052" s="55"/>
      <c r="LGF1052" s="55"/>
      <c r="LGG1052" s="55"/>
      <c r="LGH1052" s="55"/>
      <c r="LGI1052" s="55"/>
      <c r="LGJ1052" s="55"/>
      <c r="LGK1052" s="55"/>
      <c r="LGL1052" s="55"/>
      <c r="LGM1052" s="55"/>
      <c r="LGN1052" s="55"/>
      <c r="LGO1052" s="55"/>
      <c r="LGP1052" s="55"/>
      <c r="LGQ1052" s="55"/>
      <c r="LGR1052" s="55"/>
      <c r="LGS1052" s="55"/>
      <c r="LGT1052" s="55"/>
      <c r="LGU1052" s="55"/>
      <c r="LGV1052" s="55"/>
      <c r="LGW1052" s="55"/>
      <c r="LGX1052" s="55"/>
      <c r="LGY1052" s="55"/>
      <c r="LGZ1052" s="55"/>
      <c r="LHA1052" s="55"/>
      <c r="LHB1052" s="55"/>
      <c r="LHC1052" s="55"/>
      <c r="LHD1052" s="55"/>
      <c r="LHE1052" s="55"/>
      <c r="LHF1052" s="55"/>
      <c r="LHG1052" s="55"/>
      <c r="LHH1052" s="55"/>
      <c r="LHI1052" s="55"/>
      <c r="LHJ1052" s="55"/>
      <c r="LHK1052" s="55"/>
      <c r="LHL1052" s="55"/>
      <c r="LHM1052" s="55"/>
      <c r="LHN1052" s="55"/>
      <c r="LHO1052" s="55"/>
      <c r="LHP1052" s="55"/>
      <c r="LHQ1052" s="55"/>
      <c r="LHR1052" s="55"/>
      <c r="LHS1052" s="55"/>
      <c r="LHT1052" s="55"/>
      <c r="LHU1052" s="55"/>
      <c r="LHV1052" s="55"/>
      <c r="LHW1052" s="55"/>
      <c r="LHX1052" s="55"/>
      <c r="LHY1052" s="55"/>
      <c r="LHZ1052" s="55"/>
      <c r="LIA1052" s="55"/>
      <c r="LIB1052" s="55"/>
      <c r="LIC1052" s="55"/>
      <c r="LID1052" s="55"/>
      <c r="LIE1052" s="55"/>
      <c r="LIF1052" s="55"/>
      <c r="LIG1052" s="55"/>
      <c r="LIH1052" s="55"/>
      <c r="LII1052" s="55"/>
      <c r="LIJ1052" s="55"/>
      <c r="LIK1052" s="55"/>
      <c r="LIL1052" s="55"/>
      <c r="LIM1052" s="55"/>
      <c r="LIN1052" s="55"/>
      <c r="LIO1052" s="55"/>
      <c r="LIP1052" s="55"/>
      <c r="LIQ1052" s="55"/>
      <c r="LIR1052" s="55"/>
      <c r="LIS1052" s="55"/>
      <c r="LIT1052" s="55"/>
      <c r="LIU1052" s="55"/>
      <c r="LIV1052" s="55"/>
      <c r="LIW1052" s="55"/>
      <c r="LIX1052" s="55"/>
      <c r="LIY1052" s="55"/>
      <c r="LIZ1052" s="55"/>
      <c r="LJA1052" s="55"/>
      <c r="LJB1052" s="55"/>
      <c r="LJC1052" s="55"/>
      <c r="LJD1052" s="55"/>
      <c r="LJE1052" s="55"/>
      <c r="LJF1052" s="55"/>
      <c r="LJG1052" s="55"/>
      <c r="LJH1052" s="55"/>
      <c r="LJI1052" s="55"/>
      <c r="LJJ1052" s="55"/>
      <c r="LJK1052" s="55"/>
      <c r="LJL1052" s="55"/>
      <c r="LJM1052" s="55"/>
      <c r="LJN1052" s="55"/>
      <c r="LJO1052" s="55"/>
      <c r="LJP1052" s="55"/>
      <c r="LJQ1052" s="55"/>
      <c r="LJR1052" s="55"/>
      <c r="LJS1052" s="55"/>
      <c r="LJT1052" s="55"/>
      <c r="LJU1052" s="55"/>
      <c r="LJV1052" s="55"/>
      <c r="LJW1052" s="55"/>
      <c r="LJX1052" s="55"/>
      <c r="LJY1052" s="55"/>
      <c r="LJZ1052" s="55"/>
      <c r="LKA1052" s="55"/>
      <c r="LKB1052" s="55"/>
      <c r="LKC1052" s="55"/>
      <c r="LKD1052" s="55"/>
      <c r="LKE1052" s="55"/>
      <c r="LKF1052" s="55"/>
      <c r="LKG1052" s="55"/>
      <c r="LKH1052" s="55"/>
      <c r="LKI1052" s="55"/>
      <c r="LKJ1052" s="55"/>
      <c r="LKK1052" s="55"/>
      <c r="LKL1052" s="55"/>
      <c r="LKM1052" s="55"/>
      <c r="LKN1052" s="55"/>
      <c r="LKO1052" s="55"/>
      <c r="LKP1052" s="55"/>
      <c r="LKQ1052" s="55"/>
      <c r="LKR1052" s="55"/>
      <c r="LKS1052" s="55"/>
      <c r="LKT1052" s="55"/>
      <c r="LKU1052" s="55"/>
      <c r="LKV1052" s="55"/>
      <c r="LKW1052" s="55"/>
      <c r="LKX1052" s="55"/>
      <c r="LKY1052" s="55"/>
      <c r="LKZ1052" s="55"/>
      <c r="LLA1052" s="55"/>
      <c r="LLB1052" s="55"/>
      <c r="LLC1052" s="55"/>
      <c r="LLD1052" s="55"/>
      <c r="LLE1052" s="55"/>
      <c r="LLF1052" s="55"/>
      <c r="LLG1052" s="55"/>
      <c r="LLH1052" s="55"/>
      <c r="LLI1052" s="55"/>
      <c r="LLJ1052" s="55"/>
      <c r="LLK1052" s="55"/>
      <c r="LLL1052" s="55"/>
      <c r="LLM1052" s="55"/>
      <c r="LLN1052" s="55"/>
      <c r="LLO1052" s="55"/>
      <c r="LLP1052" s="55"/>
      <c r="LLQ1052" s="55"/>
      <c r="LLR1052" s="55"/>
      <c r="LLS1052" s="55"/>
      <c r="LLT1052" s="55"/>
      <c r="LLU1052" s="55"/>
      <c r="LLV1052" s="55"/>
      <c r="LLW1052" s="55"/>
      <c r="LLX1052" s="55"/>
      <c r="LLY1052" s="55"/>
      <c r="LLZ1052" s="55"/>
      <c r="LMA1052" s="55"/>
      <c r="LMB1052" s="55"/>
      <c r="LMC1052" s="55"/>
      <c r="LMD1052" s="55"/>
      <c r="LME1052" s="55"/>
      <c r="LMF1052" s="55"/>
      <c r="LMG1052" s="55"/>
      <c r="LMH1052" s="55"/>
      <c r="LMI1052" s="55"/>
      <c r="LMJ1052" s="55"/>
      <c r="LMK1052" s="55"/>
      <c r="LML1052" s="55"/>
      <c r="LMM1052" s="55"/>
      <c r="LMN1052" s="55"/>
      <c r="LMO1052" s="55"/>
      <c r="LMP1052" s="55"/>
      <c r="LMQ1052" s="55"/>
      <c r="LMR1052" s="55"/>
      <c r="LMS1052" s="55"/>
      <c r="LMT1052" s="55"/>
      <c r="LMU1052" s="55"/>
      <c r="LMV1052" s="55"/>
      <c r="LMW1052" s="55"/>
      <c r="LMX1052" s="55"/>
      <c r="LMY1052" s="55"/>
      <c r="LMZ1052" s="55"/>
      <c r="LNA1052" s="55"/>
      <c r="LNB1052" s="55"/>
      <c r="LNC1052" s="55"/>
      <c r="LND1052" s="55"/>
      <c r="LNE1052" s="55"/>
      <c r="LNF1052" s="55"/>
      <c r="LNG1052" s="55"/>
      <c r="LNH1052" s="55"/>
      <c r="LNI1052" s="55"/>
      <c r="LNJ1052" s="55"/>
      <c r="LNK1052" s="55"/>
      <c r="LNL1052" s="55"/>
      <c r="LNM1052" s="55"/>
      <c r="LNN1052" s="55"/>
      <c r="LNO1052" s="55"/>
      <c r="LNP1052" s="55"/>
      <c r="LNQ1052" s="55"/>
      <c r="LNR1052" s="55"/>
      <c r="LNS1052" s="55"/>
      <c r="LNT1052" s="55"/>
      <c r="LNU1052" s="55"/>
      <c r="LNV1052" s="55"/>
      <c r="LNW1052" s="55"/>
      <c r="LNX1052" s="55"/>
      <c r="LNY1052" s="55"/>
      <c r="LNZ1052" s="55"/>
      <c r="LOA1052" s="55"/>
      <c r="LOB1052" s="55"/>
      <c r="LOC1052" s="55"/>
      <c r="LOD1052" s="55"/>
      <c r="LOE1052" s="55"/>
      <c r="LOF1052" s="55"/>
      <c r="LOG1052" s="55"/>
      <c r="LOH1052" s="55"/>
      <c r="LOI1052" s="55"/>
      <c r="LOJ1052" s="55"/>
      <c r="LOK1052" s="55"/>
      <c r="LOL1052" s="55"/>
      <c r="LOM1052" s="55"/>
      <c r="LON1052" s="55"/>
      <c r="LOO1052" s="55"/>
      <c r="LOP1052" s="55"/>
      <c r="LOQ1052" s="55"/>
      <c r="LOR1052" s="55"/>
      <c r="LOS1052" s="55"/>
      <c r="LOT1052" s="55"/>
      <c r="LOU1052" s="55"/>
      <c r="LOV1052" s="55"/>
      <c r="LOW1052" s="55"/>
      <c r="LOX1052" s="55"/>
      <c r="LOY1052" s="55"/>
      <c r="LOZ1052" s="55"/>
      <c r="LPA1052" s="55"/>
      <c r="LPB1052" s="55"/>
      <c r="LPC1052" s="55"/>
      <c r="LPD1052" s="55"/>
      <c r="LPE1052" s="55"/>
      <c r="LPF1052" s="55"/>
      <c r="LPG1052" s="55"/>
      <c r="LPH1052" s="55"/>
      <c r="LPI1052" s="55"/>
      <c r="LPJ1052" s="55"/>
      <c r="LPK1052" s="55"/>
      <c r="LPL1052" s="55"/>
      <c r="LPM1052" s="55"/>
      <c r="LPN1052" s="55"/>
      <c r="LPO1052" s="55"/>
      <c r="LPP1052" s="55"/>
      <c r="LPQ1052" s="55"/>
      <c r="LPR1052" s="55"/>
      <c r="LPS1052" s="55"/>
      <c r="LPT1052" s="55"/>
      <c r="LPU1052" s="55"/>
      <c r="LPV1052" s="55"/>
      <c r="LPW1052" s="55"/>
      <c r="LPX1052" s="55"/>
      <c r="LPY1052" s="55"/>
      <c r="LPZ1052" s="55"/>
      <c r="LQA1052" s="55"/>
      <c r="LQB1052" s="55"/>
      <c r="LQC1052" s="55"/>
      <c r="LQD1052" s="55"/>
      <c r="LQE1052" s="55"/>
      <c r="LQF1052" s="55"/>
      <c r="LQG1052" s="55"/>
      <c r="LQH1052" s="55"/>
      <c r="LQI1052" s="55"/>
      <c r="LQJ1052" s="55"/>
      <c r="LQK1052" s="55"/>
      <c r="LQL1052" s="55"/>
      <c r="LQM1052" s="55"/>
      <c r="LQN1052" s="55"/>
      <c r="LQO1052" s="55"/>
      <c r="LQP1052" s="55"/>
      <c r="LQQ1052" s="55"/>
      <c r="LQR1052" s="55"/>
      <c r="LQS1052" s="55"/>
      <c r="LQT1052" s="55"/>
      <c r="LQU1052" s="55"/>
      <c r="LQV1052" s="55"/>
      <c r="LQW1052" s="55"/>
      <c r="LQX1052" s="55"/>
      <c r="LQY1052" s="55"/>
      <c r="LQZ1052" s="55"/>
      <c r="LRA1052" s="55"/>
      <c r="LRB1052" s="55"/>
      <c r="LRC1052" s="55"/>
      <c r="LRD1052" s="55"/>
      <c r="LRE1052" s="55"/>
      <c r="LRF1052" s="55"/>
      <c r="LRG1052" s="55"/>
      <c r="LRH1052" s="55"/>
      <c r="LRI1052" s="55"/>
      <c r="LRJ1052" s="55"/>
      <c r="LRK1052" s="55"/>
      <c r="LRL1052" s="55"/>
      <c r="LRM1052" s="55"/>
      <c r="LRN1052" s="55"/>
      <c r="LRO1052" s="55"/>
      <c r="LRP1052" s="55"/>
      <c r="LRQ1052" s="55"/>
      <c r="LRR1052" s="55"/>
      <c r="LRS1052" s="55"/>
      <c r="LRT1052" s="55"/>
      <c r="LRU1052" s="55"/>
      <c r="LRV1052" s="55"/>
      <c r="LRW1052" s="55"/>
      <c r="LRX1052" s="55"/>
      <c r="LRY1052" s="55"/>
      <c r="LRZ1052" s="55"/>
      <c r="LSA1052" s="55"/>
      <c r="LSB1052" s="55"/>
      <c r="LSC1052" s="55"/>
      <c r="LSD1052" s="55"/>
      <c r="LSE1052" s="55"/>
      <c r="LSF1052" s="55"/>
      <c r="LSG1052" s="55"/>
      <c r="LSH1052" s="55"/>
      <c r="LSI1052" s="55"/>
      <c r="LSJ1052" s="55"/>
      <c r="LSK1052" s="55"/>
      <c r="LSL1052" s="55"/>
      <c r="LSM1052" s="55"/>
      <c r="LSN1052" s="55"/>
      <c r="LSO1052" s="55"/>
      <c r="LSP1052" s="55"/>
      <c r="LSQ1052" s="55"/>
      <c r="LSR1052" s="55"/>
      <c r="LSS1052" s="55"/>
      <c r="LST1052" s="55"/>
      <c r="LSU1052" s="55"/>
      <c r="LSV1052" s="55"/>
      <c r="LSW1052" s="55"/>
      <c r="LSX1052" s="55"/>
      <c r="LSY1052" s="55"/>
      <c r="LSZ1052" s="55"/>
      <c r="LTA1052" s="55"/>
      <c r="LTB1052" s="55"/>
      <c r="LTC1052" s="55"/>
      <c r="LTD1052" s="55"/>
      <c r="LTE1052" s="55"/>
      <c r="LTF1052" s="55"/>
      <c r="LTG1052" s="55"/>
      <c r="LTH1052" s="55"/>
      <c r="LTI1052" s="55"/>
      <c r="LTJ1052" s="55"/>
      <c r="LTK1052" s="55"/>
      <c r="LTL1052" s="55"/>
      <c r="LTM1052" s="55"/>
      <c r="LTN1052" s="55"/>
      <c r="LTO1052" s="55"/>
      <c r="LTP1052" s="55"/>
      <c r="LTQ1052" s="55"/>
      <c r="LTR1052" s="55"/>
      <c r="LTS1052" s="55"/>
      <c r="LTT1052" s="55"/>
      <c r="LTU1052" s="55"/>
      <c r="LTV1052" s="55"/>
      <c r="LTW1052" s="55"/>
      <c r="LTX1052" s="55"/>
      <c r="LTY1052" s="55"/>
      <c r="LTZ1052" s="55"/>
      <c r="LUA1052" s="55"/>
      <c r="LUB1052" s="55"/>
      <c r="LUC1052" s="55"/>
      <c r="LUD1052" s="55"/>
      <c r="LUE1052" s="55"/>
      <c r="LUF1052" s="55"/>
      <c r="LUG1052" s="55"/>
      <c r="LUH1052" s="55"/>
      <c r="LUI1052" s="55"/>
      <c r="LUJ1052" s="55"/>
      <c r="LUK1052" s="55"/>
      <c r="LUL1052" s="55"/>
      <c r="LUM1052" s="55"/>
      <c r="LUN1052" s="55"/>
      <c r="LUO1052" s="55"/>
      <c r="LUP1052" s="55"/>
      <c r="LUQ1052" s="55"/>
      <c r="LUR1052" s="55"/>
      <c r="LUS1052" s="55"/>
      <c r="LUT1052" s="55"/>
      <c r="LUU1052" s="55"/>
      <c r="LUV1052" s="55"/>
      <c r="LUW1052" s="55"/>
      <c r="LUX1052" s="55"/>
      <c r="LUY1052" s="55"/>
      <c r="LUZ1052" s="55"/>
      <c r="LVA1052" s="55"/>
      <c r="LVB1052" s="55"/>
      <c r="LVC1052" s="55"/>
      <c r="LVD1052" s="55"/>
      <c r="LVE1052" s="55"/>
      <c r="LVF1052" s="55"/>
      <c r="LVG1052" s="55"/>
      <c r="LVH1052" s="55"/>
      <c r="LVI1052" s="55"/>
      <c r="LVJ1052" s="55"/>
      <c r="LVK1052" s="55"/>
      <c r="LVL1052" s="55"/>
      <c r="LVM1052" s="55"/>
      <c r="LVN1052" s="55"/>
      <c r="LVO1052" s="55"/>
      <c r="LVP1052" s="55"/>
      <c r="LVQ1052" s="55"/>
      <c r="LVR1052" s="55"/>
      <c r="LVS1052" s="55"/>
      <c r="LVT1052" s="55"/>
      <c r="LVU1052" s="55"/>
      <c r="LVV1052" s="55"/>
      <c r="LVW1052" s="55"/>
      <c r="LVX1052" s="55"/>
      <c r="LVY1052" s="55"/>
      <c r="LVZ1052" s="55"/>
      <c r="LWA1052" s="55"/>
      <c r="LWB1052" s="55"/>
      <c r="LWC1052" s="55"/>
      <c r="LWD1052" s="55"/>
      <c r="LWE1052" s="55"/>
      <c r="LWF1052" s="55"/>
      <c r="LWG1052" s="55"/>
      <c r="LWH1052" s="55"/>
      <c r="LWI1052" s="55"/>
      <c r="LWJ1052" s="55"/>
      <c r="LWK1052" s="55"/>
      <c r="LWL1052" s="55"/>
      <c r="LWM1052" s="55"/>
      <c r="LWN1052" s="55"/>
      <c r="LWO1052" s="55"/>
      <c r="LWP1052" s="55"/>
      <c r="LWQ1052" s="55"/>
      <c r="LWR1052" s="55"/>
      <c r="LWS1052" s="55"/>
      <c r="LWT1052" s="55"/>
      <c r="LWU1052" s="55"/>
      <c r="LWV1052" s="55"/>
      <c r="LWW1052" s="55"/>
      <c r="LWX1052" s="55"/>
      <c r="LWY1052" s="55"/>
      <c r="LWZ1052" s="55"/>
      <c r="LXA1052" s="55"/>
      <c r="LXB1052" s="55"/>
      <c r="LXC1052" s="55"/>
      <c r="LXD1052" s="55"/>
      <c r="LXE1052" s="55"/>
      <c r="LXF1052" s="55"/>
      <c r="LXG1052" s="55"/>
      <c r="LXH1052" s="55"/>
      <c r="LXI1052" s="55"/>
      <c r="LXJ1052" s="55"/>
      <c r="LXK1052" s="55"/>
      <c r="LXL1052" s="55"/>
      <c r="LXM1052" s="55"/>
      <c r="LXN1052" s="55"/>
      <c r="LXO1052" s="55"/>
      <c r="LXP1052" s="55"/>
      <c r="LXQ1052" s="55"/>
      <c r="LXR1052" s="55"/>
      <c r="LXS1052" s="55"/>
      <c r="LXT1052" s="55"/>
      <c r="LXU1052" s="55"/>
      <c r="LXV1052" s="55"/>
      <c r="LXW1052" s="55"/>
      <c r="LXX1052" s="55"/>
      <c r="LXY1052" s="55"/>
      <c r="LXZ1052" s="55"/>
      <c r="LYA1052" s="55"/>
      <c r="LYB1052" s="55"/>
      <c r="LYC1052" s="55"/>
      <c r="LYD1052" s="55"/>
      <c r="LYE1052" s="55"/>
      <c r="LYF1052" s="55"/>
      <c r="LYG1052" s="55"/>
      <c r="LYH1052" s="55"/>
      <c r="LYI1052" s="55"/>
      <c r="LYJ1052" s="55"/>
      <c r="LYK1052" s="55"/>
      <c r="LYL1052" s="55"/>
      <c r="LYM1052" s="55"/>
      <c r="LYN1052" s="55"/>
      <c r="LYO1052" s="55"/>
      <c r="LYP1052" s="55"/>
      <c r="LYQ1052" s="55"/>
      <c r="LYR1052" s="55"/>
      <c r="LYS1052" s="55"/>
      <c r="LYT1052" s="55"/>
      <c r="LYU1052" s="55"/>
      <c r="LYV1052" s="55"/>
      <c r="LYW1052" s="55"/>
      <c r="LYX1052" s="55"/>
      <c r="LYY1052" s="55"/>
      <c r="LYZ1052" s="55"/>
      <c r="LZA1052" s="55"/>
      <c r="LZB1052" s="55"/>
      <c r="LZC1052" s="55"/>
      <c r="LZD1052" s="55"/>
      <c r="LZE1052" s="55"/>
      <c r="LZF1052" s="55"/>
      <c r="LZG1052" s="55"/>
      <c r="LZH1052" s="55"/>
      <c r="LZI1052" s="55"/>
      <c r="LZJ1052" s="55"/>
      <c r="LZK1052" s="55"/>
      <c r="LZL1052" s="55"/>
      <c r="LZM1052" s="55"/>
      <c r="LZN1052" s="55"/>
      <c r="LZO1052" s="55"/>
      <c r="LZP1052" s="55"/>
      <c r="LZQ1052" s="55"/>
      <c r="LZR1052" s="55"/>
      <c r="LZS1052" s="55"/>
      <c r="LZT1052" s="55"/>
      <c r="LZU1052" s="55"/>
      <c r="LZV1052" s="55"/>
      <c r="LZW1052" s="55"/>
      <c r="LZX1052" s="55"/>
      <c r="LZY1052" s="55"/>
      <c r="LZZ1052" s="55"/>
      <c r="MAA1052" s="55"/>
      <c r="MAB1052" s="55"/>
      <c r="MAC1052" s="55"/>
      <c r="MAD1052" s="55"/>
      <c r="MAE1052" s="55"/>
      <c r="MAF1052" s="55"/>
      <c r="MAG1052" s="55"/>
      <c r="MAH1052" s="55"/>
      <c r="MAI1052" s="55"/>
      <c r="MAJ1052" s="55"/>
      <c r="MAK1052" s="55"/>
      <c r="MAL1052" s="55"/>
      <c r="MAM1052" s="55"/>
      <c r="MAN1052" s="55"/>
      <c r="MAO1052" s="55"/>
      <c r="MAP1052" s="55"/>
      <c r="MAQ1052" s="55"/>
      <c r="MAR1052" s="55"/>
      <c r="MAS1052" s="55"/>
      <c r="MAT1052" s="55"/>
      <c r="MAU1052" s="55"/>
      <c r="MAV1052" s="55"/>
      <c r="MAW1052" s="55"/>
      <c r="MAX1052" s="55"/>
      <c r="MAY1052" s="55"/>
      <c r="MAZ1052" s="55"/>
      <c r="MBA1052" s="55"/>
      <c r="MBB1052" s="55"/>
      <c r="MBC1052" s="55"/>
      <c r="MBD1052" s="55"/>
      <c r="MBE1052" s="55"/>
      <c r="MBF1052" s="55"/>
      <c r="MBG1052" s="55"/>
      <c r="MBH1052" s="55"/>
      <c r="MBI1052" s="55"/>
      <c r="MBJ1052" s="55"/>
      <c r="MBK1052" s="55"/>
      <c r="MBL1052" s="55"/>
      <c r="MBM1052" s="55"/>
      <c r="MBN1052" s="55"/>
      <c r="MBO1052" s="55"/>
      <c r="MBP1052" s="55"/>
      <c r="MBQ1052" s="55"/>
      <c r="MBR1052" s="55"/>
      <c r="MBS1052" s="55"/>
      <c r="MBT1052" s="55"/>
      <c r="MBU1052" s="55"/>
      <c r="MBV1052" s="55"/>
      <c r="MBW1052" s="55"/>
      <c r="MBX1052" s="55"/>
      <c r="MBY1052" s="55"/>
      <c r="MBZ1052" s="55"/>
      <c r="MCA1052" s="55"/>
      <c r="MCB1052" s="55"/>
      <c r="MCC1052" s="55"/>
      <c r="MCD1052" s="55"/>
      <c r="MCE1052" s="55"/>
      <c r="MCF1052" s="55"/>
      <c r="MCG1052" s="55"/>
      <c r="MCH1052" s="55"/>
      <c r="MCI1052" s="55"/>
      <c r="MCJ1052" s="55"/>
      <c r="MCK1052" s="55"/>
      <c r="MCL1052" s="55"/>
      <c r="MCM1052" s="55"/>
      <c r="MCN1052" s="55"/>
      <c r="MCO1052" s="55"/>
      <c r="MCP1052" s="55"/>
      <c r="MCQ1052" s="55"/>
      <c r="MCR1052" s="55"/>
      <c r="MCS1052" s="55"/>
      <c r="MCT1052" s="55"/>
      <c r="MCU1052" s="55"/>
      <c r="MCV1052" s="55"/>
      <c r="MCW1052" s="55"/>
      <c r="MCX1052" s="55"/>
      <c r="MCY1052" s="55"/>
      <c r="MCZ1052" s="55"/>
      <c r="MDA1052" s="55"/>
      <c r="MDB1052" s="55"/>
      <c r="MDC1052" s="55"/>
      <c r="MDD1052" s="55"/>
      <c r="MDE1052" s="55"/>
      <c r="MDF1052" s="55"/>
      <c r="MDG1052" s="55"/>
      <c r="MDH1052" s="55"/>
      <c r="MDI1052" s="55"/>
      <c r="MDJ1052" s="55"/>
      <c r="MDK1052" s="55"/>
      <c r="MDL1052" s="55"/>
      <c r="MDM1052" s="55"/>
      <c r="MDN1052" s="55"/>
      <c r="MDO1052" s="55"/>
      <c r="MDP1052" s="55"/>
      <c r="MDQ1052" s="55"/>
      <c r="MDR1052" s="55"/>
      <c r="MDS1052" s="55"/>
      <c r="MDT1052" s="55"/>
      <c r="MDU1052" s="55"/>
      <c r="MDV1052" s="55"/>
      <c r="MDW1052" s="55"/>
      <c r="MDX1052" s="55"/>
      <c r="MDY1052" s="55"/>
      <c r="MDZ1052" s="55"/>
      <c r="MEA1052" s="55"/>
      <c r="MEB1052" s="55"/>
      <c r="MEC1052" s="55"/>
      <c r="MED1052" s="55"/>
      <c r="MEE1052" s="55"/>
      <c r="MEF1052" s="55"/>
      <c r="MEG1052" s="55"/>
      <c r="MEH1052" s="55"/>
      <c r="MEI1052" s="55"/>
      <c r="MEJ1052" s="55"/>
      <c r="MEK1052" s="55"/>
      <c r="MEL1052" s="55"/>
      <c r="MEM1052" s="55"/>
      <c r="MEN1052" s="55"/>
      <c r="MEO1052" s="55"/>
      <c r="MEP1052" s="55"/>
      <c r="MEQ1052" s="55"/>
      <c r="MER1052" s="55"/>
      <c r="MES1052" s="55"/>
      <c r="MET1052" s="55"/>
      <c r="MEU1052" s="55"/>
      <c r="MEV1052" s="55"/>
      <c r="MEW1052" s="55"/>
      <c r="MEX1052" s="55"/>
      <c r="MEY1052" s="55"/>
      <c r="MEZ1052" s="55"/>
      <c r="MFA1052" s="55"/>
      <c r="MFB1052" s="55"/>
      <c r="MFC1052" s="55"/>
      <c r="MFD1052" s="55"/>
      <c r="MFE1052" s="55"/>
      <c r="MFF1052" s="55"/>
      <c r="MFG1052" s="55"/>
      <c r="MFH1052" s="55"/>
      <c r="MFI1052" s="55"/>
      <c r="MFJ1052" s="55"/>
      <c r="MFK1052" s="55"/>
      <c r="MFL1052" s="55"/>
      <c r="MFM1052" s="55"/>
      <c r="MFN1052" s="55"/>
      <c r="MFO1052" s="55"/>
      <c r="MFP1052" s="55"/>
      <c r="MFQ1052" s="55"/>
      <c r="MFR1052" s="55"/>
      <c r="MFS1052" s="55"/>
      <c r="MFT1052" s="55"/>
      <c r="MFU1052" s="55"/>
      <c r="MFV1052" s="55"/>
      <c r="MFW1052" s="55"/>
      <c r="MFX1052" s="55"/>
      <c r="MFY1052" s="55"/>
      <c r="MFZ1052" s="55"/>
      <c r="MGA1052" s="55"/>
      <c r="MGB1052" s="55"/>
      <c r="MGC1052" s="55"/>
      <c r="MGD1052" s="55"/>
      <c r="MGE1052" s="55"/>
      <c r="MGF1052" s="55"/>
      <c r="MGG1052" s="55"/>
      <c r="MGH1052" s="55"/>
      <c r="MGI1052" s="55"/>
      <c r="MGJ1052" s="55"/>
      <c r="MGK1052" s="55"/>
      <c r="MGL1052" s="55"/>
      <c r="MGM1052" s="55"/>
      <c r="MGN1052" s="55"/>
      <c r="MGO1052" s="55"/>
      <c r="MGP1052" s="55"/>
      <c r="MGQ1052" s="55"/>
      <c r="MGR1052" s="55"/>
      <c r="MGS1052" s="55"/>
      <c r="MGT1052" s="55"/>
      <c r="MGU1052" s="55"/>
      <c r="MGV1052" s="55"/>
      <c r="MGW1052" s="55"/>
      <c r="MGX1052" s="55"/>
      <c r="MGY1052" s="55"/>
      <c r="MGZ1052" s="55"/>
      <c r="MHA1052" s="55"/>
      <c r="MHB1052" s="55"/>
      <c r="MHC1052" s="55"/>
      <c r="MHD1052" s="55"/>
      <c r="MHE1052" s="55"/>
      <c r="MHF1052" s="55"/>
      <c r="MHG1052" s="55"/>
      <c r="MHH1052" s="55"/>
      <c r="MHI1052" s="55"/>
      <c r="MHJ1052" s="55"/>
      <c r="MHK1052" s="55"/>
      <c r="MHL1052" s="55"/>
      <c r="MHM1052" s="55"/>
      <c r="MHN1052" s="55"/>
      <c r="MHO1052" s="55"/>
      <c r="MHP1052" s="55"/>
      <c r="MHQ1052" s="55"/>
      <c r="MHR1052" s="55"/>
      <c r="MHS1052" s="55"/>
      <c r="MHT1052" s="55"/>
      <c r="MHU1052" s="55"/>
      <c r="MHV1052" s="55"/>
      <c r="MHW1052" s="55"/>
      <c r="MHX1052" s="55"/>
      <c r="MHY1052" s="55"/>
      <c r="MHZ1052" s="55"/>
      <c r="MIA1052" s="55"/>
      <c r="MIB1052" s="55"/>
      <c r="MIC1052" s="55"/>
      <c r="MID1052" s="55"/>
      <c r="MIE1052" s="55"/>
      <c r="MIF1052" s="55"/>
      <c r="MIG1052" s="55"/>
      <c r="MIH1052" s="55"/>
      <c r="MII1052" s="55"/>
      <c r="MIJ1052" s="55"/>
      <c r="MIK1052" s="55"/>
      <c r="MIL1052" s="55"/>
      <c r="MIM1052" s="55"/>
      <c r="MIN1052" s="55"/>
      <c r="MIO1052" s="55"/>
      <c r="MIP1052" s="55"/>
      <c r="MIQ1052" s="55"/>
      <c r="MIR1052" s="55"/>
      <c r="MIS1052" s="55"/>
      <c r="MIT1052" s="55"/>
      <c r="MIU1052" s="55"/>
      <c r="MIV1052" s="55"/>
      <c r="MIW1052" s="55"/>
      <c r="MIX1052" s="55"/>
      <c r="MIY1052" s="55"/>
      <c r="MIZ1052" s="55"/>
      <c r="MJA1052" s="55"/>
      <c r="MJB1052" s="55"/>
      <c r="MJC1052" s="55"/>
      <c r="MJD1052" s="55"/>
      <c r="MJE1052" s="55"/>
      <c r="MJF1052" s="55"/>
      <c r="MJG1052" s="55"/>
      <c r="MJH1052" s="55"/>
      <c r="MJI1052" s="55"/>
      <c r="MJJ1052" s="55"/>
      <c r="MJK1052" s="55"/>
      <c r="MJL1052" s="55"/>
      <c r="MJM1052" s="55"/>
      <c r="MJN1052" s="55"/>
      <c r="MJO1052" s="55"/>
      <c r="MJP1052" s="55"/>
      <c r="MJQ1052" s="55"/>
      <c r="MJR1052" s="55"/>
      <c r="MJS1052" s="55"/>
      <c r="MJT1052" s="55"/>
      <c r="MJU1052" s="55"/>
      <c r="MJV1052" s="55"/>
      <c r="MJW1052" s="55"/>
      <c r="MJX1052" s="55"/>
      <c r="MJY1052" s="55"/>
      <c r="MJZ1052" s="55"/>
      <c r="MKA1052" s="55"/>
      <c r="MKB1052" s="55"/>
      <c r="MKC1052" s="55"/>
      <c r="MKD1052" s="55"/>
      <c r="MKE1052" s="55"/>
      <c r="MKF1052" s="55"/>
      <c r="MKG1052" s="55"/>
      <c r="MKH1052" s="55"/>
      <c r="MKI1052" s="55"/>
      <c r="MKJ1052" s="55"/>
      <c r="MKK1052" s="55"/>
      <c r="MKL1052" s="55"/>
      <c r="MKM1052" s="55"/>
      <c r="MKN1052" s="55"/>
      <c r="MKO1052" s="55"/>
      <c r="MKP1052" s="55"/>
      <c r="MKQ1052" s="55"/>
      <c r="MKR1052" s="55"/>
      <c r="MKS1052" s="55"/>
      <c r="MKT1052" s="55"/>
      <c r="MKU1052" s="55"/>
      <c r="MKV1052" s="55"/>
      <c r="MKW1052" s="55"/>
      <c r="MKX1052" s="55"/>
      <c r="MKY1052" s="55"/>
      <c r="MKZ1052" s="55"/>
      <c r="MLA1052" s="55"/>
      <c r="MLB1052" s="55"/>
      <c r="MLC1052" s="55"/>
      <c r="MLD1052" s="55"/>
      <c r="MLE1052" s="55"/>
      <c r="MLF1052" s="55"/>
      <c r="MLG1052" s="55"/>
      <c r="MLH1052" s="55"/>
      <c r="MLI1052" s="55"/>
      <c r="MLJ1052" s="55"/>
      <c r="MLK1052" s="55"/>
      <c r="MLL1052" s="55"/>
      <c r="MLM1052" s="55"/>
      <c r="MLN1052" s="55"/>
      <c r="MLO1052" s="55"/>
      <c r="MLP1052" s="55"/>
      <c r="MLQ1052" s="55"/>
      <c r="MLR1052" s="55"/>
      <c r="MLS1052" s="55"/>
      <c r="MLT1052" s="55"/>
      <c r="MLU1052" s="55"/>
      <c r="MLV1052" s="55"/>
      <c r="MLW1052" s="55"/>
      <c r="MLX1052" s="55"/>
      <c r="MLY1052" s="55"/>
      <c r="MLZ1052" s="55"/>
      <c r="MMA1052" s="55"/>
      <c r="MMB1052" s="55"/>
      <c r="MMC1052" s="55"/>
      <c r="MMD1052" s="55"/>
      <c r="MME1052" s="55"/>
      <c r="MMF1052" s="55"/>
      <c r="MMG1052" s="55"/>
      <c r="MMH1052" s="55"/>
      <c r="MMI1052" s="55"/>
      <c r="MMJ1052" s="55"/>
      <c r="MMK1052" s="55"/>
      <c r="MML1052" s="55"/>
      <c r="MMM1052" s="55"/>
      <c r="MMN1052" s="55"/>
      <c r="MMO1052" s="55"/>
      <c r="MMP1052" s="55"/>
      <c r="MMQ1052" s="55"/>
      <c r="MMR1052" s="55"/>
      <c r="MMS1052" s="55"/>
      <c r="MMT1052" s="55"/>
      <c r="MMU1052" s="55"/>
      <c r="MMV1052" s="55"/>
      <c r="MMW1052" s="55"/>
      <c r="MMX1052" s="55"/>
      <c r="MMY1052" s="55"/>
      <c r="MMZ1052" s="55"/>
      <c r="MNA1052" s="55"/>
      <c r="MNB1052" s="55"/>
      <c r="MNC1052" s="55"/>
      <c r="MND1052" s="55"/>
      <c r="MNE1052" s="55"/>
      <c r="MNF1052" s="55"/>
      <c r="MNG1052" s="55"/>
      <c r="MNH1052" s="55"/>
      <c r="MNI1052" s="55"/>
      <c r="MNJ1052" s="55"/>
      <c r="MNK1052" s="55"/>
      <c r="MNL1052" s="55"/>
      <c r="MNM1052" s="55"/>
      <c r="MNN1052" s="55"/>
      <c r="MNO1052" s="55"/>
      <c r="MNP1052" s="55"/>
      <c r="MNQ1052" s="55"/>
      <c r="MNR1052" s="55"/>
      <c r="MNS1052" s="55"/>
      <c r="MNT1052" s="55"/>
      <c r="MNU1052" s="55"/>
      <c r="MNV1052" s="55"/>
      <c r="MNW1052" s="55"/>
      <c r="MNX1052" s="55"/>
      <c r="MNY1052" s="55"/>
      <c r="MNZ1052" s="55"/>
      <c r="MOA1052" s="55"/>
      <c r="MOB1052" s="55"/>
      <c r="MOC1052" s="55"/>
      <c r="MOD1052" s="55"/>
      <c r="MOE1052" s="55"/>
      <c r="MOF1052" s="55"/>
      <c r="MOG1052" s="55"/>
      <c r="MOH1052" s="55"/>
      <c r="MOI1052" s="55"/>
      <c r="MOJ1052" s="55"/>
      <c r="MOK1052" s="55"/>
      <c r="MOL1052" s="55"/>
      <c r="MOM1052" s="55"/>
      <c r="MON1052" s="55"/>
      <c r="MOO1052" s="55"/>
      <c r="MOP1052" s="55"/>
      <c r="MOQ1052" s="55"/>
      <c r="MOR1052" s="55"/>
      <c r="MOS1052" s="55"/>
      <c r="MOT1052" s="55"/>
      <c r="MOU1052" s="55"/>
      <c r="MOV1052" s="55"/>
      <c r="MOW1052" s="55"/>
      <c r="MOX1052" s="55"/>
      <c r="MOY1052" s="55"/>
      <c r="MOZ1052" s="55"/>
      <c r="MPA1052" s="55"/>
      <c r="MPB1052" s="55"/>
      <c r="MPC1052" s="55"/>
      <c r="MPD1052" s="55"/>
      <c r="MPE1052" s="55"/>
      <c r="MPF1052" s="55"/>
      <c r="MPG1052" s="55"/>
      <c r="MPH1052" s="55"/>
      <c r="MPI1052" s="55"/>
      <c r="MPJ1052" s="55"/>
      <c r="MPK1052" s="55"/>
      <c r="MPL1052" s="55"/>
      <c r="MPM1052" s="55"/>
      <c r="MPN1052" s="55"/>
      <c r="MPO1052" s="55"/>
      <c r="MPP1052" s="55"/>
      <c r="MPQ1052" s="55"/>
      <c r="MPR1052" s="55"/>
      <c r="MPS1052" s="55"/>
      <c r="MPT1052" s="55"/>
      <c r="MPU1052" s="55"/>
      <c r="MPV1052" s="55"/>
      <c r="MPW1052" s="55"/>
      <c r="MPX1052" s="55"/>
      <c r="MPY1052" s="55"/>
      <c r="MPZ1052" s="55"/>
      <c r="MQA1052" s="55"/>
      <c r="MQB1052" s="55"/>
      <c r="MQC1052" s="55"/>
      <c r="MQD1052" s="55"/>
      <c r="MQE1052" s="55"/>
      <c r="MQF1052" s="55"/>
      <c r="MQG1052" s="55"/>
      <c r="MQH1052" s="55"/>
      <c r="MQI1052" s="55"/>
      <c r="MQJ1052" s="55"/>
      <c r="MQK1052" s="55"/>
      <c r="MQL1052" s="55"/>
      <c r="MQM1052" s="55"/>
      <c r="MQN1052" s="55"/>
      <c r="MQO1052" s="55"/>
      <c r="MQP1052" s="55"/>
      <c r="MQQ1052" s="55"/>
      <c r="MQR1052" s="55"/>
      <c r="MQS1052" s="55"/>
      <c r="MQT1052" s="55"/>
      <c r="MQU1052" s="55"/>
      <c r="MQV1052" s="55"/>
      <c r="MQW1052" s="55"/>
      <c r="MQX1052" s="55"/>
      <c r="MQY1052" s="55"/>
      <c r="MQZ1052" s="55"/>
      <c r="MRA1052" s="55"/>
      <c r="MRB1052" s="55"/>
      <c r="MRC1052" s="55"/>
      <c r="MRD1052" s="55"/>
      <c r="MRE1052" s="55"/>
      <c r="MRF1052" s="55"/>
      <c r="MRG1052" s="55"/>
      <c r="MRH1052" s="55"/>
      <c r="MRI1052" s="55"/>
      <c r="MRJ1052" s="55"/>
      <c r="MRK1052" s="55"/>
      <c r="MRL1052" s="55"/>
      <c r="MRM1052" s="55"/>
      <c r="MRN1052" s="55"/>
      <c r="MRO1052" s="55"/>
      <c r="MRP1052" s="55"/>
      <c r="MRQ1052" s="55"/>
      <c r="MRR1052" s="55"/>
      <c r="MRS1052" s="55"/>
      <c r="MRT1052" s="55"/>
      <c r="MRU1052" s="55"/>
      <c r="MRV1052" s="55"/>
      <c r="MRW1052" s="55"/>
      <c r="MRX1052" s="55"/>
      <c r="MRY1052" s="55"/>
      <c r="MRZ1052" s="55"/>
      <c r="MSA1052" s="55"/>
      <c r="MSB1052" s="55"/>
      <c r="MSC1052" s="55"/>
      <c r="MSD1052" s="55"/>
      <c r="MSE1052" s="55"/>
      <c r="MSF1052" s="55"/>
      <c r="MSG1052" s="55"/>
      <c r="MSH1052" s="55"/>
      <c r="MSI1052" s="55"/>
      <c r="MSJ1052" s="55"/>
      <c r="MSK1052" s="55"/>
      <c r="MSL1052" s="55"/>
      <c r="MSM1052" s="55"/>
      <c r="MSN1052" s="55"/>
      <c r="MSO1052" s="55"/>
      <c r="MSP1052" s="55"/>
      <c r="MSQ1052" s="55"/>
      <c r="MSR1052" s="55"/>
      <c r="MSS1052" s="55"/>
      <c r="MST1052" s="55"/>
      <c r="MSU1052" s="55"/>
      <c r="MSV1052" s="55"/>
      <c r="MSW1052" s="55"/>
      <c r="MSX1052" s="55"/>
      <c r="MSY1052" s="55"/>
      <c r="MSZ1052" s="55"/>
      <c r="MTA1052" s="55"/>
      <c r="MTB1052" s="55"/>
      <c r="MTC1052" s="55"/>
      <c r="MTD1052" s="55"/>
      <c r="MTE1052" s="55"/>
      <c r="MTF1052" s="55"/>
      <c r="MTG1052" s="55"/>
      <c r="MTH1052" s="55"/>
      <c r="MTI1052" s="55"/>
      <c r="MTJ1052" s="55"/>
      <c r="MTK1052" s="55"/>
      <c r="MTL1052" s="55"/>
      <c r="MTM1052" s="55"/>
      <c r="MTN1052" s="55"/>
      <c r="MTO1052" s="55"/>
      <c r="MTP1052" s="55"/>
      <c r="MTQ1052" s="55"/>
      <c r="MTR1052" s="55"/>
      <c r="MTS1052" s="55"/>
      <c r="MTT1052" s="55"/>
      <c r="MTU1052" s="55"/>
      <c r="MTV1052" s="55"/>
      <c r="MTW1052" s="55"/>
      <c r="MTX1052" s="55"/>
      <c r="MTY1052" s="55"/>
      <c r="MTZ1052" s="55"/>
      <c r="MUA1052" s="55"/>
      <c r="MUB1052" s="55"/>
      <c r="MUC1052" s="55"/>
      <c r="MUD1052" s="55"/>
      <c r="MUE1052" s="55"/>
      <c r="MUF1052" s="55"/>
      <c r="MUG1052" s="55"/>
      <c r="MUH1052" s="55"/>
      <c r="MUI1052" s="55"/>
      <c r="MUJ1052" s="55"/>
      <c r="MUK1052" s="55"/>
      <c r="MUL1052" s="55"/>
      <c r="MUM1052" s="55"/>
      <c r="MUN1052" s="55"/>
      <c r="MUO1052" s="55"/>
      <c r="MUP1052" s="55"/>
      <c r="MUQ1052" s="55"/>
      <c r="MUR1052" s="55"/>
      <c r="MUS1052" s="55"/>
      <c r="MUT1052" s="55"/>
      <c r="MUU1052" s="55"/>
      <c r="MUV1052" s="55"/>
      <c r="MUW1052" s="55"/>
      <c r="MUX1052" s="55"/>
      <c r="MUY1052" s="55"/>
      <c r="MUZ1052" s="55"/>
      <c r="MVA1052" s="55"/>
      <c r="MVB1052" s="55"/>
      <c r="MVC1052" s="55"/>
      <c r="MVD1052" s="55"/>
      <c r="MVE1052" s="55"/>
      <c r="MVF1052" s="55"/>
      <c r="MVG1052" s="55"/>
      <c r="MVH1052" s="55"/>
      <c r="MVI1052" s="55"/>
      <c r="MVJ1052" s="55"/>
      <c r="MVK1052" s="55"/>
      <c r="MVL1052" s="55"/>
      <c r="MVM1052" s="55"/>
      <c r="MVN1052" s="55"/>
      <c r="MVO1052" s="55"/>
      <c r="MVP1052" s="55"/>
      <c r="MVQ1052" s="55"/>
      <c r="MVR1052" s="55"/>
      <c r="MVS1052" s="55"/>
      <c r="MVT1052" s="55"/>
      <c r="MVU1052" s="55"/>
      <c r="MVV1052" s="55"/>
      <c r="MVW1052" s="55"/>
      <c r="MVX1052" s="55"/>
      <c r="MVY1052" s="55"/>
      <c r="MVZ1052" s="55"/>
      <c r="MWA1052" s="55"/>
      <c r="MWB1052" s="55"/>
      <c r="MWC1052" s="55"/>
      <c r="MWD1052" s="55"/>
      <c r="MWE1052" s="55"/>
      <c r="MWF1052" s="55"/>
      <c r="MWG1052" s="55"/>
      <c r="MWH1052" s="55"/>
      <c r="MWI1052" s="55"/>
      <c r="MWJ1052" s="55"/>
      <c r="MWK1052" s="55"/>
      <c r="MWL1052" s="55"/>
      <c r="MWM1052" s="55"/>
      <c r="MWN1052" s="55"/>
      <c r="MWO1052" s="55"/>
      <c r="MWP1052" s="55"/>
      <c r="MWQ1052" s="55"/>
      <c r="MWR1052" s="55"/>
      <c r="MWS1052" s="55"/>
      <c r="MWT1052" s="55"/>
      <c r="MWU1052" s="55"/>
      <c r="MWV1052" s="55"/>
      <c r="MWW1052" s="55"/>
      <c r="MWX1052" s="55"/>
      <c r="MWY1052" s="55"/>
      <c r="MWZ1052" s="55"/>
      <c r="MXA1052" s="55"/>
      <c r="MXB1052" s="55"/>
      <c r="MXC1052" s="55"/>
      <c r="MXD1052" s="55"/>
      <c r="MXE1052" s="55"/>
      <c r="MXF1052" s="55"/>
      <c r="MXG1052" s="55"/>
      <c r="MXH1052" s="55"/>
      <c r="MXI1052" s="55"/>
      <c r="MXJ1052" s="55"/>
      <c r="MXK1052" s="55"/>
      <c r="MXL1052" s="55"/>
      <c r="MXM1052" s="55"/>
      <c r="MXN1052" s="55"/>
      <c r="MXO1052" s="55"/>
      <c r="MXP1052" s="55"/>
      <c r="MXQ1052" s="55"/>
      <c r="MXR1052" s="55"/>
      <c r="MXS1052" s="55"/>
      <c r="MXT1052" s="55"/>
      <c r="MXU1052" s="55"/>
      <c r="MXV1052" s="55"/>
      <c r="MXW1052" s="55"/>
      <c r="MXX1052" s="55"/>
      <c r="MXY1052" s="55"/>
      <c r="MXZ1052" s="55"/>
      <c r="MYA1052" s="55"/>
      <c r="MYB1052" s="55"/>
      <c r="MYC1052" s="55"/>
      <c r="MYD1052" s="55"/>
      <c r="MYE1052" s="55"/>
      <c r="MYF1052" s="55"/>
      <c r="MYG1052" s="55"/>
      <c r="MYH1052" s="55"/>
      <c r="MYI1052" s="55"/>
      <c r="MYJ1052" s="55"/>
      <c r="MYK1052" s="55"/>
      <c r="MYL1052" s="55"/>
      <c r="MYM1052" s="55"/>
      <c r="MYN1052" s="55"/>
      <c r="MYO1052" s="55"/>
      <c r="MYP1052" s="55"/>
      <c r="MYQ1052" s="55"/>
      <c r="MYR1052" s="55"/>
      <c r="MYS1052" s="55"/>
      <c r="MYT1052" s="55"/>
      <c r="MYU1052" s="55"/>
      <c r="MYV1052" s="55"/>
      <c r="MYW1052" s="55"/>
      <c r="MYX1052" s="55"/>
      <c r="MYY1052" s="55"/>
      <c r="MYZ1052" s="55"/>
      <c r="MZA1052" s="55"/>
      <c r="MZB1052" s="55"/>
      <c r="MZC1052" s="55"/>
      <c r="MZD1052" s="55"/>
      <c r="MZE1052" s="55"/>
      <c r="MZF1052" s="55"/>
      <c r="MZG1052" s="55"/>
      <c r="MZH1052" s="55"/>
      <c r="MZI1052" s="55"/>
      <c r="MZJ1052" s="55"/>
      <c r="MZK1052" s="55"/>
      <c r="MZL1052" s="55"/>
      <c r="MZM1052" s="55"/>
      <c r="MZN1052" s="55"/>
      <c r="MZO1052" s="55"/>
      <c r="MZP1052" s="55"/>
      <c r="MZQ1052" s="55"/>
      <c r="MZR1052" s="55"/>
      <c r="MZS1052" s="55"/>
      <c r="MZT1052" s="55"/>
      <c r="MZU1052" s="55"/>
      <c r="MZV1052" s="55"/>
      <c r="MZW1052" s="55"/>
      <c r="MZX1052" s="55"/>
      <c r="MZY1052" s="55"/>
      <c r="MZZ1052" s="55"/>
      <c r="NAA1052" s="55"/>
      <c r="NAB1052" s="55"/>
      <c r="NAC1052" s="55"/>
      <c r="NAD1052" s="55"/>
      <c r="NAE1052" s="55"/>
      <c r="NAF1052" s="55"/>
      <c r="NAG1052" s="55"/>
      <c r="NAH1052" s="55"/>
      <c r="NAI1052" s="55"/>
      <c r="NAJ1052" s="55"/>
      <c r="NAK1052" s="55"/>
      <c r="NAL1052" s="55"/>
      <c r="NAM1052" s="55"/>
      <c r="NAN1052" s="55"/>
      <c r="NAO1052" s="55"/>
      <c r="NAP1052" s="55"/>
      <c r="NAQ1052" s="55"/>
      <c r="NAR1052" s="55"/>
      <c r="NAS1052" s="55"/>
      <c r="NAT1052" s="55"/>
      <c r="NAU1052" s="55"/>
      <c r="NAV1052" s="55"/>
      <c r="NAW1052" s="55"/>
      <c r="NAX1052" s="55"/>
      <c r="NAY1052" s="55"/>
      <c r="NAZ1052" s="55"/>
      <c r="NBA1052" s="55"/>
      <c r="NBB1052" s="55"/>
      <c r="NBC1052" s="55"/>
      <c r="NBD1052" s="55"/>
      <c r="NBE1052" s="55"/>
      <c r="NBF1052" s="55"/>
      <c r="NBG1052" s="55"/>
      <c r="NBH1052" s="55"/>
      <c r="NBI1052" s="55"/>
      <c r="NBJ1052" s="55"/>
      <c r="NBK1052" s="55"/>
      <c r="NBL1052" s="55"/>
      <c r="NBM1052" s="55"/>
      <c r="NBN1052" s="55"/>
      <c r="NBO1052" s="55"/>
      <c r="NBP1052" s="55"/>
      <c r="NBQ1052" s="55"/>
      <c r="NBR1052" s="55"/>
      <c r="NBS1052" s="55"/>
      <c r="NBT1052" s="55"/>
      <c r="NBU1052" s="55"/>
      <c r="NBV1052" s="55"/>
      <c r="NBW1052" s="55"/>
      <c r="NBX1052" s="55"/>
      <c r="NBY1052" s="55"/>
      <c r="NBZ1052" s="55"/>
      <c r="NCA1052" s="55"/>
      <c r="NCB1052" s="55"/>
      <c r="NCC1052" s="55"/>
      <c r="NCD1052" s="55"/>
      <c r="NCE1052" s="55"/>
      <c r="NCF1052" s="55"/>
      <c r="NCG1052" s="55"/>
      <c r="NCH1052" s="55"/>
      <c r="NCI1052" s="55"/>
      <c r="NCJ1052" s="55"/>
      <c r="NCK1052" s="55"/>
      <c r="NCL1052" s="55"/>
      <c r="NCM1052" s="55"/>
      <c r="NCN1052" s="55"/>
      <c r="NCO1052" s="55"/>
      <c r="NCP1052" s="55"/>
      <c r="NCQ1052" s="55"/>
      <c r="NCR1052" s="55"/>
      <c r="NCS1052" s="55"/>
      <c r="NCT1052" s="55"/>
      <c r="NCU1052" s="55"/>
      <c r="NCV1052" s="55"/>
      <c r="NCW1052" s="55"/>
      <c r="NCX1052" s="55"/>
      <c r="NCY1052" s="55"/>
      <c r="NCZ1052" s="55"/>
      <c r="NDA1052" s="55"/>
      <c r="NDB1052" s="55"/>
      <c r="NDC1052" s="55"/>
      <c r="NDD1052" s="55"/>
      <c r="NDE1052" s="55"/>
      <c r="NDF1052" s="55"/>
      <c r="NDG1052" s="55"/>
      <c r="NDH1052" s="55"/>
      <c r="NDI1052" s="55"/>
      <c r="NDJ1052" s="55"/>
      <c r="NDK1052" s="55"/>
      <c r="NDL1052" s="55"/>
      <c r="NDM1052" s="55"/>
      <c r="NDN1052" s="55"/>
      <c r="NDO1052" s="55"/>
      <c r="NDP1052" s="55"/>
      <c r="NDQ1052" s="55"/>
      <c r="NDR1052" s="55"/>
      <c r="NDS1052" s="55"/>
      <c r="NDT1052" s="55"/>
      <c r="NDU1052" s="55"/>
      <c r="NDV1052" s="55"/>
      <c r="NDW1052" s="55"/>
      <c r="NDX1052" s="55"/>
      <c r="NDY1052" s="55"/>
      <c r="NDZ1052" s="55"/>
      <c r="NEA1052" s="55"/>
      <c r="NEB1052" s="55"/>
      <c r="NEC1052" s="55"/>
      <c r="NED1052" s="55"/>
      <c r="NEE1052" s="55"/>
      <c r="NEF1052" s="55"/>
      <c r="NEG1052" s="55"/>
      <c r="NEH1052" s="55"/>
      <c r="NEI1052" s="55"/>
      <c r="NEJ1052" s="55"/>
      <c r="NEK1052" s="55"/>
      <c r="NEL1052" s="55"/>
      <c r="NEM1052" s="55"/>
      <c r="NEN1052" s="55"/>
      <c r="NEO1052" s="55"/>
      <c r="NEP1052" s="55"/>
      <c r="NEQ1052" s="55"/>
      <c r="NER1052" s="55"/>
      <c r="NES1052" s="55"/>
      <c r="NET1052" s="55"/>
      <c r="NEU1052" s="55"/>
      <c r="NEV1052" s="55"/>
      <c r="NEW1052" s="55"/>
      <c r="NEX1052" s="55"/>
      <c r="NEY1052" s="55"/>
      <c r="NEZ1052" s="55"/>
      <c r="NFA1052" s="55"/>
      <c r="NFB1052" s="55"/>
      <c r="NFC1052" s="55"/>
      <c r="NFD1052" s="55"/>
      <c r="NFE1052" s="55"/>
      <c r="NFF1052" s="55"/>
      <c r="NFG1052" s="55"/>
      <c r="NFH1052" s="55"/>
      <c r="NFI1052" s="55"/>
      <c r="NFJ1052" s="55"/>
      <c r="NFK1052" s="55"/>
      <c r="NFL1052" s="55"/>
      <c r="NFM1052" s="55"/>
      <c r="NFN1052" s="55"/>
      <c r="NFO1052" s="55"/>
      <c r="NFP1052" s="55"/>
      <c r="NFQ1052" s="55"/>
      <c r="NFR1052" s="55"/>
      <c r="NFS1052" s="55"/>
      <c r="NFT1052" s="55"/>
      <c r="NFU1052" s="55"/>
      <c r="NFV1052" s="55"/>
      <c r="NFW1052" s="55"/>
      <c r="NFX1052" s="55"/>
      <c r="NFY1052" s="55"/>
      <c r="NFZ1052" s="55"/>
      <c r="NGA1052" s="55"/>
      <c r="NGB1052" s="55"/>
      <c r="NGC1052" s="55"/>
      <c r="NGD1052" s="55"/>
      <c r="NGE1052" s="55"/>
      <c r="NGF1052" s="55"/>
      <c r="NGG1052" s="55"/>
      <c r="NGH1052" s="55"/>
      <c r="NGI1052" s="55"/>
      <c r="NGJ1052" s="55"/>
      <c r="NGK1052" s="55"/>
      <c r="NGL1052" s="55"/>
      <c r="NGM1052" s="55"/>
      <c r="NGN1052" s="55"/>
      <c r="NGO1052" s="55"/>
      <c r="NGP1052" s="55"/>
      <c r="NGQ1052" s="55"/>
      <c r="NGR1052" s="55"/>
      <c r="NGS1052" s="55"/>
      <c r="NGT1052" s="55"/>
      <c r="NGU1052" s="55"/>
      <c r="NGV1052" s="55"/>
      <c r="NGW1052" s="55"/>
      <c r="NGX1052" s="55"/>
      <c r="NGY1052" s="55"/>
      <c r="NGZ1052" s="55"/>
      <c r="NHA1052" s="55"/>
      <c r="NHB1052" s="55"/>
      <c r="NHC1052" s="55"/>
      <c r="NHD1052" s="55"/>
      <c r="NHE1052" s="55"/>
      <c r="NHF1052" s="55"/>
      <c r="NHG1052" s="55"/>
      <c r="NHH1052" s="55"/>
      <c r="NHI1052" s="55"/>
      <c r="NHJ1052" s="55"/>
      <c r="NHK1052" s="55"/>
      <c r="NHL1052" s="55"/>
      <c r="NHM1052" s="55"/>
      <c r="NHN1052" s="55"/>
      <c r="NHO1052" s="55"/>
      <c r="NHP1052" s="55"/>
      <c r="NHQ1052" s="55"/>
      <c r="NHR1052" s="55"/>
      <c r="NHS1052" s="55"/>
      <c r="NHT1052" s="55"/>
      <c r="NHU1052" s="55"/>
      <c r="NHV1052" s="55"/>
      <c r="NHW1052" s="55"/>
      <c r="NHX1052" s="55"/>
      <c r="NHY1052" s="55"/>
      <c r="NHZ1052" s="55"/>
      <c r="NIA1052" s="55"/>
      <c r="NIB1052" s="55"/>
      <c r="NIC1052" s="55"/>
      <c r="NID1052" s="55"/>
      <c r="NIE1052" s="55"/>
      <c r="NIF1052" s="55"/>
      <c r="NIG1052" s="55"/>
      <c r="NIH1052" s="55"/>
      <c r="NII1052" s="55"/>
      <c r="NIJ1052" s="55"/>
      <c r="NIK1052" s="55"/>
      <c r="NIL1052" s="55"/>
      <c r="NIM1052" s="55"/>
      <c r="NIN1052" s="55"/>
      <c r="NIO1052" s="55"/>
      <c r="NIP1052" s="55"/>
      <c r="NIQ1052" s="55"/>
      <c r="NIR1052" s="55"/>
      <c r="NIS1052" s="55"/>
      <c r="NIT1052" s="55"/>
      <c r="NIU1052" s="55"/>
      <c r="NIV1052" s="55"/>
      <c r="NIW1052" s="55"/>
      <c r="NIX1052" s="55"/>
      <c r="NIY1052" s="55"/>
      <c r="NIZ1052" s="55"/>
      <c r="NJA1052" s="55"/>
      <c r="NJB1052" s="55"/>
      <c r="NJC1052" s="55"/>
      <c r="NJD1052" s="55"/>
      <c r="NJE1052" s="55"/>
      <c r="NJF1052" s="55"/>
      <c r="NJG1052" s="55"/>
      <c r="NJH1052" s="55"/>
      <c r="NJI1052" s="55"/>
      <c r="NJJ1052" s="55"/>
      <c r="NJK1052" s="55"/>
      <c r="NJL1052" s="55"/>
      <c r="NJM1052" s="55"/>
      <c r="NJN1052" s="55"/>
      <c r="NJO1052" s="55"/>
      <c r="NJP1052" s="55"/>
      <c r="NJQ1052" s="55"/>
      <c r="NJR1052" s="55"/>
      <c r="NJS1052" s="55"/>
      <c r="NJT1052" s="55"/>
      <c r="NJU1052" s="55"/>
      <c r="NJV1052" s="55"/>
      <c r="NJW1052" s="55"/>
      <c r="NJX1052" s="55"/>
      <c r="NJY1052" s="55"/>
      <c r="NJZ1052" s="55"/>
      <c r="NKA1052" s="55"/>
      <c r="NKB1052" s="55"/>
      <c r="NKC1052" s="55"/>
      <c r="NKD1052" s="55"/>
      <c r="NKE1052" s="55"/>
      <c r="NKF1052" s="55"/>
      <c r="NKG1052" s="55"/>
      <c r="NKH1052" s="55"/>
      <c r="NKI1052" s="55"/>
      <c r="NKJ1052" s="55"/>
      <c r="NKK1052" s="55"/>
      <c r="NKL1052" s="55"/>
      <c r="NKM1052" s="55"/>
      <c r="NKN1052" s="55"/>
      <c r="NKO1052" s="55"/>
      <c r="NKP1052" s="55"/>
      <c r="NKQ1052" s="55"/>
      <c r="NKR1052" s="55"/>
      <c r="NKS1052" s="55"/>
      <c r="NKT1052" s="55"/>
      <c r="NKU1052" s="55"/>
      <c r="NKV1052" s="55"/>
      <c r="NKW1052" s="55"/>
      <c r="NKX1052" s="55"/>
      <c r="NKY1052" s="55"/>
      <c r="NKZ1052" s="55"/>
      <c r="NLA1052" s="55"/>
      <c r="NLB1052" s="55"/>
      <c r="NLC1052" s="55"/>
      <c r="NLD1052" s="55"/>
      <c r="NLE1052" s="55"/>
      <c r="NLF1052" s="55"/>
      <c r="NLG1052" s="55"/>
      <c r="NLH1052" s="55"/>
      <c r="NLI1052" s="55"/>
      <c r="NLJ1052" s="55"/>
      <c r="NLK1052" s="55"/>
      <c r="NLL1052" s="55"/>
      <c r="NLM1052" s="55"/>
      <c r="NLN1052" s="55"/>
      <c r="NLO1052" s="55"/>
      <c r="NLP1052" s="55"/>
      <c r="NLQ1052" s="55"/>
      <c r="NLR1052" s="55"/>
      <c r="NLS1052" s="55"/>
      <c r="NLT1052" s="55"/>
      <c r="NLU1052" s="55"/>
      <c r="NLV1052" s="55"/>
      <c r="NLW1052" s="55"/>
      <c r="NLX1052" s="55"/>
      <c r="NLY1052" s="55"/>
      <c r="NLZ1052" s="55"/>
      <c r="NMA1052" s="55"/>
      <c r="NMB1052" s="55"/>
      <c r="NMC1052" s="55"/>
      <c r="NMD1052" s="55"/>
      <c r="NME1052" s="55"/>
      <c r="NMF1052" s="55"/>
      <c r="NMG1052" s="55"/>
      <c r="NMH1052" s="55"/>
      <c r="NMI1052" s="55"/>
      <c r="NMJ1052" s="55"/>
      <c r="NMK1052" s="55"/>
      <c r="NML1052" s="55"/>
      <c r="NMM1052" s="55"/>
      <c r="NMN1052" s="55"/>
      <c r="NMO1052" s="55"/>
      <c r="NMP1052" s="55"/>
      <c r="NMQ1052" s="55"/>
      <c r="NMR1052" s="55"/>
      <c r="NMS1052" s="55"/>
      <c r="NMT1052" s="55"/>
      <c r="NMU1052" s="55"/>
      <c r="NMV1052" s="55"/>
      <c r="NMW1052" s="55"/>
      <c r="NMX1052" s="55"/>
      <c r="NMY1052" s="55"/>
      <c r="NMZ1052" s="55"/>
      <c r="NNA1052" s="55"/>
      <c r="NNB1052" s="55"/>
      <c r="NNC1052" s="55"/>
      <c r="NND1052" s="55"/>
      <c r="NNE1052" s="55"/>
      <c r="NNF1052" s="55"/>
      <c r="NNG1052" s="55"/>
      <c r="NNH1052" s="55"/>
      <c r="NNI1052" s="55"/>
      <c r="NNJ1052" s="55"/>
      <c r="NNK1052" s="55"/>
      <c r="NNL1052" s="55"/>
      <c r="NNM1052" s="55"/>
      <c r="NNN1052" s="55"/>
      <c r="NNO1052" s="55"/>
      <c r="NNP1052" s="55"/>
      <c r="NNQ1052" s="55"/>
      <c r="NNR1052" s="55"/>
      <c r="NNS1052" s="55"/>
      <c r="NNT1052" s="55"/>
      <c r="NNU1052" s="55"/>
      <c r="NNV1052" s="55"/>
      <c r="NNW1052" s="55"/>
      <c r="NNX1052" s="55"/>
      <c r="NNY1052" s="55"/>
      <c r="NNZ1052" s="55"/>
      <c r="NOA1052" s="55"/>
      <c r="NOB1052" s="55"/>
      <c r="NOC1052" s="55"/>
      <c r="NOD1052" s="55"/>
      <c r="NOE1052" s="55"/>
      <c r="NOF1052" s="55"/>
      <c r="NOG1052" s="55"/>
      <c r="NOH1052" s="55"/>
      <c r="NOI1052" s="55"/>
      <c r="NOJ1052" s="55"/>
      <c r="NOK1052" s="55"/>
      <c r="NOL1052" s="55"/>
      <c r="NOM1052" s="55"/>
      <c r="NON1052" s="55"/>
      <c r="NOO1052" s="55"/>
      <c r="NOP1052" s="55"/>
      <c r="NOQ1052" s="55"/>
      <c r="NOR1052" s="55"/>
      <c r="NOS1052" s="55"/>
      <c r="NOT1052" s="55"/>
      <c r="NOU1052" s="55"/>
      <c r="NOV1052" s="55"/>
      <c r="NOW1052" s="55"/>
      <c r="NOX1052" s="55"/>
      <c r="NOY1052" s="55"/>
      <c r="NOZ1052" s="55"/>
      <c r="NPA1052" s="55"/>
      <c r="NPB1052" s="55"/>
      <c r="NPC1052" s="55"/>
      <c r="NPD1052" s="55"/>
      <c r="NPE1052" s="55"/>
      <c r="NPF1052" s="55"/>
      <c r="NPG1052" s="55"/>
      <c r="NPH1052" s="55"/>
      <c r="NPI1052" s="55"/>
      <c r="NPJ1052" s="55"/>
      <c r="NPK1052" s="55"/>
      <c r="NPL1052" s="55"/>
      <c r="NPM1052" s="55"/>
      <c r="NPN1052" s="55"/>
      <c r="NPO1052" s="55"/>
      <c r="NPP1052" s="55"/>
      <c r="NPQ1052" s="55"/>
      <c r="NPR1052" s="55"/>
      <c r="NPS1052" s="55"/>
      <c r="NPT1052" s="55"/>
      <c r="NPU1052" s="55"/>
      <c r="NPV1052" s="55"/>
      <c r="NPW1052" s="55"/>
      <c r="NPX1052" s="55"/>
      <c r="NPY1052" s="55"/>
      <c r="NPZ1052" s="55"/>
      <c r="NQA1052" s="55"/>
      <c r="NQB1052" s="55"/>
      <c r="NQC1052" s="55"/>
      <c r="NQD1052" s="55"/>
      <c r="NQE1052" s="55"/>
      <c r="NQF1052" s="55"/>
      <c r="NQG1052" s="55"/>
      <c r="NQH1052" s="55"/>
      <c r="NQI1052" s="55"/>
      <c r="NQJ1052" s="55"/>
      <c r="NQK1052" s="55"/>
      <c r="NQL1052" s="55"/>
      <c r="NQM1052" s="55"/>
      <c r="NQN1052" s="55"/>
      <c r="NQO1052" s="55"/>
      <c r="NQP1052" s="55"/>
      <c r="NQQ1052" s="55"/>
      <c r="NQR1052" s="55"/>
      <c r="NQS1052" s="55"/>
      <c r="NQT1052" s="55"/>
      <c r="NQU1052" s="55"/>
      <c r="NQV1052" s="55"/>
      <c r="NQW1052" s="55"/>
      <c r="NQX1052" s="55"/>
      <c r="NQY1052" s="55"/>
      <c r="NQZ1052" s="55"/>
      <c r="NRA1052" s="55"/>
      <c r="NRB1052" s="55"/>
      <c r="NRC1052" s="55"/>
      <c r="NRD1052" s="55"/>
      <c r="NRE1052" s="55"/>
      <c r="NRF1052" s="55"/>
      <c r="NRG1052" s="55"/>
      <c r="NRH1052" s="55"/>
      <c r="NRI1052" s="55"/>
      <c r="NRJ1052" s="55"/>
      <c r="NRK1052" s="55"/>
      <c r="NRL1052" s="55"/>
      <c r="NRM1052" s="55"/>
      <c r="NRN1052" s="55"/>
      <c r="NRO1052" s="55"/>
      <c r="NRP1052" s="55"/>
      <c r="NRQ1052" s="55"/>
      <c r="NRR1052" s="55"/>
      <c r="NRS1052" s="55"/>
      <c r="NRT1052" s="55"/>
      <c r="NRU1052" s="55"/>
      <c r="NRV1052" s="55"/>
      <c r="NRW1052" s="55"/>
      <c r="NRX1052" s="55"/>
      <c r="NRY1052" s="55"/>
      <c r="NRZ1052" s="55"/>
      <c r="NSA1052" s="55"/>
      <c r="NSB1052" s="55"/>
      <c r="NSC1052" s="55"/>
      <c r="NSD1052" s="55"/>
      <c r="NSE1052" s="55"/>
      <c r="NSF1052" s="55"/>
      <c r="NSG1052" s="55"/>
      <c r="NSH1052" s="55"/>
      <c r="NSI1052" s="55"/>
      <c r="NSJ1052" s="55"/>
      <c r="NSK1052" s="55"/>
      <c r="NSL1052" s="55"/>
      <c r="NSM1052" s="55"/>
      <c r="NSN1052" s="55"/>
      <c r="NSO1052" s="55"/>
      <c r="NSP1052" s="55"/>
      <c r="NSQ1052" s="55"/>
      <c r="NSR1052" s="55"/>
      <c r="NSS1052" s="55"/>
      <c r="NST1052" s="55"/>
      <c r="NSU1052" s="55"/>
      <c r="NSV1052" s="55"/>
      <c r="NSW1052" s="55"/>
      <c r="NSX1052" s="55"/>
      <c r="NSY1052" s="55"/>
      <c r="NSZ1052" s="55"/>
      <c r="NTA1052" s="55"/>
      <c r="NTB1052" s="55"/>
      <c r="NTC1052" s="55"/>
      <c r="NTD1052" s="55"/>
      <c r="NTE1052" s="55"/>
      <c r="NTF1052" s="55"/>
      <c r="NTG1052" s="55"/>
      <c r="NTH1052" s="55"/>
      <c r="NTI1052" s="55"/>
      <c r="NTJ1052" s="55"/>
      <c r="NTK1052" s="55"/>
      <c r="NTL1052" s="55"/>
      <c r="NTM1052" s="55"/>
      <c r="NTN1052" s="55"/>
      <c r="NTO1052" s="55"/>
      <c r="NTP1052" s="55"/>
      <c r="NTQ1052" s="55"/>
      <c r="NTR1052" s="55"/>
      <c r="NTS1052" s="55"/>
      <c r="NTT1052" s="55"/>
      <c r="NTU1052" s="55"/>
      <c r="NTV1052" s="55"/>
      <c r="NTW1052" s="55"/>
      <c r="NTX1052" s="55"/>
      <c r="NTY1052" s="55"/>
      <c r="NTZ1052" s="55"/>
      <c r="NUA1052" s="55"/>
      <c r="NUB1052" s="55"/>
      <c r="NUC1052" s="55"/>
      <c r="NUD1052" s="55"/>
      <c r="NUE1052" s="55"/>
      <c r="NUF1052" s="55"/>
      <c r="NUG1052" s="55"/>
      <c r="NUH1052" s="55"/>
      <c r="NUI1052" s="55"/>
      <c r="NUJ1052" s="55"/>
      <c r="NUK1052" s="55"/>
      <c r="NUL1052" s="55"/>
      <c r="NUM1052" s="55"/>
      <c r="NUN1052" s="55"/>
      <c r="NUO1052" s="55"/>
      <c r="NUP1052" s="55"/>
      <c r="NUQ1052" s="55"/>
      <c r="NUR1052" s="55"/>
      <c r="NUS1052" s="55"/>
      <c r="NUT1052" s="55"/>
      <c r="NUU1052" s="55"/>
      <c r="NUV1052" s="55"/>
      <c r="NUW1052" s="55"/>
      <c r="NUX1052" s="55"/>
      <c r="NUY1052" s="55"/>
      <c r="NUZ1052" s="55"/>
      <c r="NVA1052" s="55"/>
      <c r="NVB1052" s="55"/>
      <c r="NVC1052" s="55"/>
      <c r="NVD1052" s="55"/>
      <c r="NVE1052" s="55"/>
      <c r="NVF1052" s="55"/>
      <c r="NVG1052" s="55"/>
      <c r="NVH1052" s="55"/>
      <c r="NVI1052" s="55"/>
      <c r="NVJ1052" s="55"/>
      <c r="NVK1052" s="55"/>
      <c r="NVL1052" s="55"/>
      <c r="NVM1052" s="55"/>
      <c r="NVN1052" s="55"/>
      <c r="NVO1052" s="55"/>
      <c r="NVP1052" s="55"/>
      <c r="NVQ1052" s="55"/>
      <c r="NVR1052" s="55"/>
      <c r="NVS1052" s="55"/>
      <c r="NVT1052" s="55"/>
      <c r="NVU1052" s="55"/>
      <c r="NVV1052" s="55"/>
      <c r="NVW1052" s="55"/>
      <c r="NVX1052" s="55"/>
      <c r="NVY1052" s="55"/>
      <c r="NVZ1052" s="55"/>
      <c r="NWA1052" s="55"/>
      <c r="NWB1052" s="55"/>
      <c r="NWC1052" s="55"/>
      <c r="NWD1052" s="55"/>
      <c r="NWE1052" s="55"/>
      <c r="NWF1052" s="55"/>
      <c r="NWG1052" s="55"/>
      <c r="NWH1052" s="55"/>
      <c r="NWI1052" s="55"/>
      <c r="NWJ1052" s="55"/>
      <c r="NWK1052" s="55"/>
      <c r="NWL1052" s="55"/>
      <c r="NWM1052" s="55"/>
      <c r="NWN1052" s="55"/>
      <c r="NWO1052" s="55"/>
      <c r="NWP1052" s="55"/>
      <c r="NWQ1052" s="55"/>
      <c r="NWR1052" s="55"/>
      <c r="NWS1052" s="55"/>
      <c r="NWT1052" s="55"/>
      <c r="NWU1052" s="55"/>
      <c r="NWV1052" s="55"/>
      <c r="NWW1052" s="55"/>
      <c r="NWX1052" s="55"/>
      <c r="NWY1052" s="55"/>
      <c r="NWZ1052" s="55"/>
      <c r="NXA1052" s="55"/>
      <c r="NXB1052" s="55"/>
      <c r="NXC1052" s="55"/>
      <c r="NXD1052" s="55"/>
      <c r="NXE1052" s="55"/>
      <c r="NXF1052" s="55"/>
      <c r="NXG1052" s="55"/>
      <c r="NXH1052" s="55"/>
      <c r="NXI1052" s="55"/>
      <c r="NXJ1052" s="55"/>
      <c r="NXK1052" s="55"/>
      <c r="NXL1052" s="55"/>
      <c r="NXM1052" s="55"/>
      <c r="NXN1052" s="55"/>
      <c r="NXO1052" s="55"/>
      <c r="NXP1052" s="55"/>
      <c r="NXQ1052" s="55"/>
      <c r="NXR1052" s="55"/>
      <c r="NXS1052" s="55"/>
      <c r="NXT1052" s="55"/>
      <c r="NXU1052" s="55"/>
      <c r="NXV1052" s="55"/>
      <c r="NXW1052" s="55"/>
      <c r="NXX1052" s="55"/>
      <c r="NXY1052" s="55"/>
      <c r="NXZ1052" s="55"/>
      <c r="NYA1052" s="55"/>
      <c r="NYB1052" s="55"/>
      <c r="NYC1052" s="55"/>
      <c r="NYD1052" s="55"/>
      <c r="NYE1052" s="55"/>
      <c r="NYF1052" s="55"/>
      <c r="NYG1052" s="55"/>
      <c r="NYH1052" s="55"/>
      <c r="NYI1052" s="55"/>
      <c r="NYJ1052" s="55"/>
      <c r="NYK1052" s="55"/>
      <c r="NYL1052" s="55"/>
      <c r="NYM1052" s="55"/>
      <c r="NYN1052" s="55"/>
      <c r="NYO1052" s="55"/>
      <c r="NYP1052" s="55"/>
      <c r="NYQ1052" s="55"/>
      <c r="NYR1052" s="55"/>
      <c r="NYS1052" s="55"/>
      <c r="NYT1052" s="55"/>
      <c r="NYU1052" s="55"/>
      <c r="NYV1052" s="55"/>
      <c r="NYW1052" s="55"/>
      <c r="NYX1052" s="55"/>
      <c r="NYY1052" s="55"/>
      <c r="NYZ1052" s="55"/>
      <c r="NZA1052" s="55"/>
      <c r="NZB1052" s="55"/>
      <c r="NZC1052" s="55"/>
      <c r="NZD1052" s="55"/>
      <c r="NZE1052" s="55"/>
      <c r="NZF1052" s="55"/>
      <c r="NZG1052" s="55"/>
      <c r="NZH1052" s="55"/>
      <c r="NZI1052" s="55"/>
      <c r="NZJ1052" s="55"/>
      <c r="NZK1052" s="55"/>
      <c r="NZL1052" s="55"/>
      <c r="NZM1052" s="55"/>
      <c r="NZN1052" s="55"/>
      <c r="NZO1052" s="55"/>
      <c r="NZP1052" s="55"/>
      <c r="NZQ1052" s="55"/>
      <c r="NZR1052" s="55"/>
      <c r="NZS1052" s="55"/>
      <c r="NZT1052" s="55"/>
      <c r="NZU1052" s="55"/>
      <c r="NZV1052" s="55"/>
      <c r="NZW1052" s="55"/>
      <c r="NZX1052" s="55"/>
      <c r="NZY1052" s="55"/>
      <c r="NZZ1052" s="55"/>
      <c r="OAA1052" s="55"/>
      <c r="OAB1052" s="55"/>
      <c r="OAC1052" s="55"/>
      <c r="OAD1052" s="55"/>
      <c r="OAE1052" s="55"/>
      <c r="OAF1052" s="55"/>
      <c r="OAG1052" s="55"/>
      <c r="OAH1052" s="55"/>
      <c r="OAI1052" s="55"/>
      <c r="OAJ1052" s="55"/>
      <c r="OAK1052" s="55"/>
      <c r="OAL1052" s="55"/>
      <c r="OAM1052" s="55"/>
      <c r="OAN1052" s="55"/>
      <c r="OAO1052" s="55"/>
      <c r="OAP1052" s="55"/>
      <c r="OAQ1052" s="55"/>
      <c r="OAR1052" s="55"/>
      <c r="OAS1052" s="55"/>
      <c r="OAT1052" s="55"/>
      <c r="OAU1052" s="55"/>
      <c r="OAV1052" s="55"/>
      <c r="OAW1052" s="55"/>
      <c r="OAX1052" s="55"/>
      <c r="OAY1052" s="55"/>
      <c r="OAZ1052" s="55"/>
      <c r="OBA1052" s="55"/>
      <c r="OBB1052" s="55"/>
      <c r="OBC1052" s="55"/>
      <c r="OBD1052" s="55"/>
      <c r="OBE1052" s="55"/>
      <c r="OBF1052" s="55"/>
      <c r="OBG1052" s="55"/>
      <c r="OBH1052" s="55"/>
      <c r="OBI1052" s="55"/>
      <c r="OBJ1052" s="55"/>
      <c r="OBK1052" s="55"/>
      <c r="OBL1052" s="55"/>
      <c r="OBM1052" s="55"/>
      <c r="OBN1052" s="55"/>
      <c r="OBO1052" s="55"/>
      <c r="OBP1052" s="55"/>
      <c r="OBQ1052" s="55"/>
      <c r="OBR1052" s="55"/>
      <c r="OBS1052" s="55"/>
      <c r="OBT1052" s="55"/>
      <c r="OBU1052" s="55"/>
      <c r="OBV1052" s="55"/>
      <c r="OBW1052" s="55"/>
      <c r="OBX1052" s="55"/>
      <c r="OBY1052" s="55"/>
      <c r="OBZ1052" s="55"/>
      <c r="OCA1052" s="55"/>
      <c r="OCB1052" s="55"/>
      <c r="OCC1052" s="55"/>
      <c r="OCD1052" s="55"/>
      <c r="OCE1052" s="55"/>
      <c r="OCF1052" s="55"/>
      <c r="OCG1052" s="55"/>
      <c r="OCH1052" s="55"/>
      <c r="OCI1052" s="55"/>
      <c r="OCJ1052" s="55"/>
      <c r="OCK1052" s="55"/>
      <c r="OCL1052" s="55"/>
      <c r="OCM1052" s="55"/>
      <c r="OCN1052" s="55"/>
      <c r="OCO1052" s="55"/>
      <c r="OCP1052" s="55"/>
      <c r="OCQ1052" s="55"/>
      <c r="OCR1052" s="55"/>
      <c r="OCS1052" s="55"/>
      <c r="OCT1052" s="55"/>
      <c r="OCU1052" s="55"/>
      <c r="OCV1052" s="55"/>
      <c r="OCW1052" s="55"/>
      <c r="OCX1052" s="55"/>
      <c r="OCY1052" s="55"/>
      <c r="OCZ1052" s="55"/>
      <c r="ODA1052" s="55"/>
      <c r="ODB1052" s="55"/>
      <c r="ODC1052" s="55"/>
      <c r="ODD1052" s="55"/>
      <c r="ODE1052" s="55"/>
      <c r="ODF1052" s="55"/>
      <c r="ODG1052" s="55"/>
      <c r="ODH1052" s="55"/>
      <c r="ODI1052" s="55"/>
      <c r="ODJ1052" s="55"/>
      <c r="ODK1052" s="55"/>
      <c r="ODL1052" s="55"/>
      <c r="ODM1052" s="55"/>
      <c r="ODN1052" s="55"/>
      <c r="ODO1052" s="55"/>
      <c r="ODP1052" s="55"/>
      <c r="ODQ1052" s="55"/>
      <c r="ODR1052" s="55"/>
      <c r="ODS1052" s="55"/>
      <c r="ODT1052" s="55"/>
      <c r="ODU1052" s="55"/>
      <c r="ODV1052" s="55"/>
      <c r="ODW1052" s="55"/>
      <c r="ODX1052" s="55"/>
      <c r="ODY1052" s="55"/>
      <c r="ODZ1052" s="55"/>
      <c r="OEA1052" s="55"/>
      <c r="OEB1052" s="55"/>
      <c r="OEC1052" s="55"/>
      <c r="OED1052" s="55"/>
      <c r="OEE1052" s="55"/>
      <c r="OEF1052" s="55"/>
      <c r="OEG1052" s="55"/>
      <c r="OEH1052" s="55"/>
      <c r="OEI1052" s="55"/>
      <c r="OEJ1052" s="55"/>
      <c r="OEK1052" s="55"/>
      <c r="OEL1052" s="55"/>
      <c r="OEM1052" s="55"/>
      <c r="OEN1052" s="55"/>
      <c r="OEO1052" s="55"/>
      <c r="OEP1052" s="55"/>
      <c r="OEQ1052" s="55"/>
      <c r="OER1052" s="55"/>
      <c r="OES1052" s="55"/>
      <c r="OET1052" s="55"/>
      <c r="OEU1052" s="55"/>
      <c r="OEV1052" s="55"/>
      <c r="OEW1052" s="55"/>
      <c r="OEX1052" s="55"/>
      <c r="OEY1052" s="55"/>
      <c r="OEZ1052" s="55"/>
      <c r="OFA1052" s="55"/>
      <c r="OFB1052" s="55"/>
      <c r="OFC1052" s="55"/>
      <c r="OFD1052" s="55"/>
      <c r="OFE1052" s="55"/>
      <c r="OFF1052" s="55"/>
      <c r="OFG1052" s="55"/>
      <c r="OFH1052" s="55"/>
      <c r="OFI1052" s="55"/>
      <c r="OFJ1052" s="55"/>
      <c r="OFK1052" s="55"/>
      <c r="OFL1052" s="55"/>
      <c r="OFM1052" s="55"/>
      <c r="OFN1052" s="55"/>
      <c r="OFO1052" s="55"/>
      <c r="OFP1052" s="55"/>
      <c r="OFQ1052" s="55"/>
      <c r="OFR1052" s="55"/>
      <c r="OFS1052" s="55"/>
      <c r="OFT1052" s="55"/>
      <c r="OFU1052" s="55"/>
      <c r="OFV1052" s="55"/>
      <c r="OFW1052" s="55"/>
      <c r="OFX1052" s="55"/>
      <c r="OFY1052" s="55"/>
      <c r="OFZ1052" s="55"/>
      <c r="OGA1052" s="55"/>
      <c r="OGB1052" s="55"/>
      <c r="OGC1052" s="55"/>
      <c r="OGD1052" s="55"/>
      <c r="OGE1052" s="55"/>
      <c r="OGF1052" s="55"/>
      <c r="OGG1052" s="55"/>
      <c r="OGH1052" s="55"/>
      <c r="OGI1052" s="55"/>
      <c r="OGJ1052" s="55"/>
      <c r="OGK1052" s="55"/>
      <c r="OGL1052" s="55"/>
      <c r="OGM1052" s="55"/>
      <c r="OGN1052" s="55"/>
      <c r="OGO1052" s="55"/>
      <c r="OGP1052" s="55"/>
      <c r="OGQ1052" s="55"/>
      <c r="OGR1052" s="55"/>
      <c r="OGS1052" s="55"/>
      <c r="OGT1052" s="55"/>
      <c r="OGU1052" s="55"/>
      <c r="OGV1052" s="55"/>
      <c r="OGW1052" s="55"/>
      <c r="OGX1052" s="55"/>
      <c r="OGY1052" s="55"/>
      <c r="OGZ1052" s="55"/>
      <c r="OHA1052" s="55"/>
      <c r="OHB1052" s="55"/>
      <c r="OHC1052" s="55"/>
      <c r="OHD1052" s="55"/>
      <c r="OHE1052" s="55"/>
      <c r="OHF1052" s="55"/>
      <c r="OHG1052" s="55"/>
      <c r="OHH1052" s="55"/>
      <c r="OHI1052" s="55"/>
      <c r="OHJ1052" s="55"/>
      <c r="OHK1052" s="55"/>
      <c r="OHL1052" s="55"/>
      <c r="OHM1052" s="55"/>
      <c r="OHN1052" s="55"/>
      <c r="OHO1052" s="55"/>
      <c r="OHP1052" s="55"/>
      <c r="OHQ1052" s="55"/>
      <c r="OHR1052" s="55"/>
      <c r="OHS1052" s="55"/>
      <c r="OHT1052" s="55"/>
      <c r="OHU1052" s="55"/>
      <c r="OHV1052" s="55"/>
      <c r="OHW1052" s="55"/>
      <c r="OHX1052" s="55"/>
      <c r="OHY1052" s="55"/>
      <c r="OHZ1052" s="55"/>
      <c r="OIA1052" s="55"/>
      <c r="OIB1052" s="55"/>
      <c r="OIC1052" s="55"/>
      <c r="OID1052" s="55"/>
      <c r="OIE1052" s="55"/>
      <c r="OIF1052" s="55"/>
      <c r="OIG1052" s="55"/>
      <c r="OIH1052" s="55"/>
      <c r="OII1052" s="55"/>
      <c r="OIJ1052" s="55"/>
      <c r="OIK1052" s="55"/>
      <c r="OIL1052" s="55"/>
      <c r="OIM1052" s="55"/>
      <c r="OIN1052" s="55"/>
      <c r="OIO1052" s="55"/>
      <c r="OIP1052" s="55"/>
      <c r="OIQ1052" s="55"/>
      <c r="OIR1052" s="55"/>
      <c r="OIS1052" s="55"/>
      <c r="OIT1052" s="55"/>
      <c r="OIU1052" s="55"/>
      <c r="OIV1052" s="55"/>
      <c r="OIW1052" s="55"/>
      <c r="OIX1052" s="55"/>
      <c r="OIY1052" s="55"/>
      <c r="OIZ1052" s="55"/>
      <c r="OJA1052" s="55"/>
      <c r="OJB1052" s="55"/>
      <c r="OJC1052" s="55"/>
      <c r="OJD1052" s="55"/>
      <c r="OJE1052" s="55"/>
      <c r="OJF1052" s="55"/>
      <c r="OJG1052" s="55"/>
      <c r="OJH1052" s="55"/>
      <c r="OJI1052" s="55"/>
      <c r="OJJ1052" s="55"/>
      <c r="OJK1052" s="55"/>
      <c r="OJL1052" s="55"/>
      <c r="OJM1052" s="55"/>
      <c r="OJN1052" s="55"/>
      <c r="OJO1052" s="55"/>
      <c r="OJP1052" s="55"/>
      <c r="OJQ1052" s="55"/>
      <c r="OJR1052" s="55"/>
      <c r="OJS1052" s="55"/>
      <c r="OJT1052" s="55"/>
      <c r="OJU1052" s="55"/>
      <c r="OJV1052" s="55"/>
      <c r="OJW1052" s="55"/>
      <c r="OJX1052" s="55"/>
      <c r="OJY1052" s="55"/>
      <c r="OJZ1052" s="55"/>
      <c r="OKA1052" s="55"/>
      <c r="OKB1052" s="55"/>
      <c r="OKC1052" s="55"/>
      <c r="OKD1052" s="55"/>
      <c r="OKE1052" s="55"/>
      <c r="OKF1052" s="55"/>
      <c r="OKG1052" s="55"/>
      <c r="OKH1052" s="55"/>
      <c r="OKI1052" s="55"/>
      <c r="OKJ1052" s="55"/>
      <c r="OKK1052" s="55"/>
      <c r="OKL1052" s="55"/>
      <c r="OKM1052" s="55"/>
      <c r="OKN1052" s="55"/>
      <c r="OKO1052" s="55"/>
      <c r="OKP1052" s="55"/>
      <c r="OKQ1052" s="55"/>
      <c r="OKR1052" s="55"/>
      <c r="OKS1052" s="55"/>
      <c r="OKT1052" s="55"/>
      <c r="OKU1052" s="55"/>
      <c r="OKV1052" s="55"/>
      <c r="OKW1052" s="55"/>
      <c r="OKX1052" s="55"/>
      <c r="OKY1052" s="55"/>
      <c r="OKZ1052" s="55"/>
      <c r="OLA1052" s="55"/>
      <c r="OLB1052" s="55"/>
      <c r="OLC1052" s="55"/>
      <c r="OLD1052" s="55"/>
      <c r="OLE1052" s="55"/>
      <c r="OLF1052" s="55"/>
      <c r="OLG1052" s="55"/>
      <c r="OLH1052" s="55"/>
      <c r="OLI1052" s="55"/>
      <c r="OLJ1052" s="55"/>
      <c r="OLK1052" s="55"/>
      <c r="OLL1052" s="55"/>
      <c r="OLM1052" s="55"/>
      <c r="OLN1052" s="55"/>
      <c r="OLO1052" s="55"/>
      <c r="OLP1052" s="55"/>
      <c r="OLQ1052" s="55"/>
      <c r="OLR1052" s="55"/>
      <c r="OLS1052" s="55"/>
      <c r="OLT1052" s="55"/>
      <c r="OLU1052" s="55"/>
      <c r="OLV1052" s="55"/>
      <c r="OLW1052" s="55"/>
      <c r="OLX1052" s="55"/>
      <c r="OLY1052" s="55"/>
      <c r="OLZ1052" s="55"/>
      <c r="OMA1052" s="55"/>
      <c r="OMB1052" s="55"/>
      <c r="OMC1052" s="55"/>
      <c r="OMD1052" s="55"/>
      <c r="OME1052" s="55"/>
      <c r="OMF1052" s="55"/>
      <c r="OMG1052" s="55"/>
      <c r="OMH1052" s="55"/>
      <c r="OMI1052" s="55"/>
      <c r="OMJ1052" s="55"/>
      <c r="OMK1052" s="55"/>
      <c r="OML1052" s="55"/>
      <c r="OMM1052" s="55"/>
      <c r="OMN1052" s="55"/>
      <c r="OMO1052" s="55"/>
      <c r="OMP1052" s="55"/>
      <c r="OMQ1052" s="55"/>
      <c r="OMR1052" s="55"/>
      <c r="OMS1052" s="55"/>
      <c r="OMT1052" s="55"/>
      <c r="OMU1052" s="55"/>
      <c r="OMV1052" s="55"/>
      <c r="OMW1052" s="55"/>
      <c r="OMX1052" s="55"/>
      <c r="OMY1052" s="55"/>
      <c r="OMZ1052" s="55"/>
      <c r="ONA1052" s="55"/>
      <c r="ONB1052" s="55"/>
      <c r="ONC1052" s="55"/>
      <c r="OND1052" s="55"/>
      <c r="ONE1052" s="55"/>
      <c r="ONF1052" s="55"/>
      <c r="ONG1052" s="55"/>
      <c r="ONH1052" s="55"/>
      <c r="ONI1052" s="55"/>
      <c r="ONJ1052" s="55"/>
      <c r="ONK1052" s="55"/>
      <c r="ONL1052" s="55"/>
      <c r="ONM1052" s="55"/>
      <c r="ONN1052" s="55"/>
      <c r="ONO1052" s="55"/>
      <c r="ONP1052" s="55"/>
      <c r="ONQ1052" s="55"/>
      <c r="ONR1052" s="55"/>
      <c r="ONS1052" s="55"/>
      <c r="ONT1052" s="55"/>
      <c r="ONU1052" s="55"/>
      <c r="ONV1052" s="55"/>
      <c r="ONW1052" s="55"/>
      <c r="ONX1052" s="55"/>
      <c r="ONY1052" s="55"/>
      <c r="ONZ1052" s="55"/>
      <c r="OOA1052" s="55"/>
      <c r="OOB1052" s="55"/>
      <c r="OOC1052" s="55"/>
      <c r="OOD1052" s="55"/>
      <c r="OOE1052" s="55"/>
      <c r="OOF1052" s="55"/>
      <c r="OOG1052" s="55"/>
      <c r="OOH1052" s="55"/>
      <c r="OOI1052" s="55"/>
      <c r="OOJ1052" s="55"/>
      <c r="OOK1052" s="55"/>
      <c r="OOL1052" s="55"/>
      <c r="OOM1052" s="55"/>
      <c r="OON1052" s="55"/>
      <c r="OOO1052" s="55"/>
      <c r="OOP1052" s="55"/>
      <c r="OOQ1052" s="55"/>
      <c r="OOR1052" s="55"/>
      <c r="OOS1052" s="55"/>
      <c r="OOT1052" s="55"/>
      <c r="OOU1052" s="55"/>
      <c r="OOV1052" s="55"/>
      <c r="OOW1052" s="55"/>
      <c r="OOX1052" s="55"/>
      <c r="OOY1052" s="55"/>
      <c r="OOZ1052" s="55"/>
      <c r="OPA1052" s="55"/>
      <c r="OPB1052" s="55"/>
      <c r="OPC1052" s="55"/>
      <c r="OPD1052" s="55"/>
      <c r="OPE1052" s="55"/>
      <c r="OPF1052" s="55"/>
      <c r="OPG1052" s="55"/>
      <c r="OPH1052" s="55"/>
      <c r="OPI1052" s="55"/>
      <c r="OPJ1052" s="55"/>
      <c r="OPK1052" s="55"/>
      <c r="OPL1052" s="55"/>
      <c r="OPM1052" s="55"/>
      <c r="OPN1052" s="55"/>
      <c r="OPO1052" s="55"/>
      <c r="OPP1052" s="55"/>
      <c r="OPQ1052" s="55"/>
      <c r="OPR1052" s="55"/>
      <c r="OPS1052" s="55"/>
      <c r="OPT1052" s="55"/>
      <c r="OPU1052" s="55"/>
      <c r="OPV1052" s="55"/>
      <c r="OPW1052" s="55"/>
      <c r="OPX1052" s="55"/>
      <c r="OPY1052" s="55"/>
      <c r="OPZ1052" s="55"/>
      <c r="OQA1052" s="55"/>
      <c r="OQB1052" s="55"/>
      <c r="OQC1052" s="55"/>
      <c r="OQD1052" s="55"/>
      <c r="OQE1052" s="55"/>
      <c r="OQF1052" s="55"/>
      <c r="OQG1052" s="55"/>
      <c r="OQH1052" s="55"/>
      <c r="OQI1052" s="55"/>
      <c r="OQJ1052" s="55"/>
      <c r="OQK1052" s="55"/>
      <c r="OQL1052" s="55"/>
      <c r="OQM1052" s="55"/>
      <c r="OQN1052" s="55"/>
      <c r="OQO1052" s="55"/>
      <c r="OQP1052" s="55"/>
      <c r="OQQ1052" s="55"/>
      <c r="OQR1052" s="55"/>
      <c r="OQS1052" s="55"/>
      <c r="OQT1052" s="55"/>
      <c r="OQU1052" s="55"/>
      <c r="OQV1052" s="55"/>
      <c r="OQW1052" s="55"/>
      <c r="OQX1052" s="55"/>
      <c r="OQY1052" s="55"/>
      <c r="OQZ1052" s="55"/>
      <c r="ORA1052" s="55"/>
      <c r="ORB1052" s="55"/>
      <c r="ORC1052" s="55"/>
      <c r="ORD1052" s="55"/>
      <c r="ORE1052" s="55"/>
      <c r="ORF1052" s="55"/>
      <c r="ORG1052" s="55"/>
      <c r="ORH1052" s="55"/>
      <c r="ORI1052" s="55"/>
      <c r="ORJ1052" s="55"/>
      <c r="ORK1052" s="55"/>
      <c r="ORL1052" s="55"/>
      <c r="ORM1052" s="55"/>
      <c r="ORN1052" s="55"/>
      <c r="ORO1052" s="55"/>
      <c r="ORP1052" s="55"/>
      <c r="ORQ1052" s="55"/>
      <c r="ORR1052" s="55"/>
      <c r="ORS1052" s="55"/>
      <c r="ORT1052" s="55"/>
      <c r="ORU1052" s="55"/>
      <c r="ORV1052" s="55"/>
      <c r="ORW1052" s="55"/>
      <c r="ORX1052" s="55"/>
      <c r="ORY1052" s="55"/>
      <c r="ORZ1052" s="55"/>
      <c r="OSA1052" s="55"/>
      <c r="OSB1052" s="55"/>
      <c r="OSC1052" s="55"/>
      <c r="OSD1052" s="55"/>
      <c r="OSE1052" s="55"/>
      <c r="OSF1052" s="55"/>
      <c r="OSG1052" s="55"/>
      <c r="OSH1052" s="55"/>
      <c r="OSI1052" s="55"/>
      <c r="OSJ1052" s="55"/>
      <c r="OSK1052" s="55"/>
      <c r="OSL1052" s="55"/>
      <c r="OSM1052" s="55"/>
      <c r="OSN1052" s="55"/>
      <c r="OSO1052" s="55"/>
      <c r="OSP1052" s="55"/>
      <c r="OSQ1052" s="55"/>
      <c r="OSR1052" s="55"/>
      <c r="OSS1052" s="55"/>
      <c r="OST1052" s="55"/>
      <c r="OSU1052" s="55"/>
      <c r="OSV1052" s="55"/>
      <c r="OSW1052" s="55"/>
      <c r="OSX1052" s="55"/>
      <c r="OSY1052" s="55"/>
      <c r="OSZ1052" s="55"/>
      <c r="OTA1052" s="55"/>
      <c r="OTB1052" s="55"/>
      <c r="OTC1052" s="55"/>
      <c r="OTD1052" s="55"/>
      <c r="OTE1052" s="55"/>
      <c r="OTF1052" s="55"/>
      <c r="OTG1052" s="55"/>
      <c r="OTH1052" s="55"/>
      <c r="OTI1052" s="55"/>
      <c r="OTJ1052" s="55"/>
      <c r="OTK1052" s="55"/>
      <c r="OTL1052" s="55"/>
      <c r="OTM1052" s="55"/>
      <c r="OTN1052" s="55"/>
      <c r="OTO1052" s="55"/>
      <c r="OTP1052" s="55"/>
      <c r="OTQ1052" s="55"/>
      <c r="OTR1052" s="55"/>
      <c r="OTS1052" s="55"/>
      <c r="OTT1052" s="55"/>
      <c r="OTU1052" s="55"/>
      <c r="OTV1052" s="55"/>
      <c r="OTW1052" s="55"/>
      <c r="OTX1052" s="55"/>
      <c r="OTY1052" s="55"/>
      <c r="OTZ1052" s="55"/>
      <c r="OUA1052" s="55"/>
      <c r="OUB1052" s="55"/>
      <c r="OUC1052" s="55"/>
      <c r="OUD1052" s="55"/>
      <c r="OUE1052" s="55"/>
      <c r="OUF1052" s="55"/>
      <c r="OUG1052" s="55"/>
      <c r="OUH1052" s="55"/>
      <c r="OUI1052" s="55"/>
      <c r="OUJ1052" s="55"/>
      <c r="OUK1052" s="55"/>
      <c r="OUL1052" s="55"/>
      <c r="OUM1052" s="55"/>
      <c r="OUN1052" s="55"/>
      <c r="OUO1052" s="55"/>
      <c r="OUP1052" s="55"/>
      <c r="OUQ1052" s="55"/>
      <c r="OUR1052" s="55"/>
      <c r="OUS1052" s="55"/>
      <c r="OUT1052" s="55"/>
      <c r="OUU1052" s="55"/>
      <c r="OUV1052" s="55"/>
      <c r="OUW1052" s="55"/>
      <c r="OUX1052" s="55"/>
      <c r="OUY1052" s="55"/>
      <c r="OUZ1052" s="55"/>
      <c r="OVA1052" s="55"/>
      <c r="OVB1052" s="55"/>
      <c r="OVC1052" s="55"/>
      <c r="OVD1052" s="55"/>
      <c r="OVE1052" s="55"/>
      <c r="OVF1052" s="55"/>
      <c r="OVG1052" s="55"/>
      <c r="OVH1052" s="55"/>
      <c r="OVI1052" s="55"/>
      <c r="OVJ1052" s="55"/>
      <c r="OVK1052" s="55"/>
      <c r="OVL1052" s="55"/>
      <c r="OVM1052" s="55"/>
      <c r="OVN1052" s="55"/>
      <c r="OVO1052" s="55"/>
      <c r="OVP1052" s="55"/>
      <c r="OVQ1052" s="55"/>
      <c r="OVR1052" s="55"/>
      <c r="OVS1052" s="55"/>
      <c r="OVT1052" s="55"/>
      <c r="OVU1052" s="55"/>
      <c r="OVV1052" s="55"/>
      <c r="OVW1052" s="55"/>
      <c r="OVX1052" s="55"/>
      <c r="OVY1052" s="55"/>
      <c r="OVZ1052" s="55"/>
      <c r="OWA1052" s="55"/>
      <c r="OWB1052" s="55"/>
      <c r="OWC1052" s="55"/>
      <c r="OWD1052" s="55"/>
      <c r="OWE1052" s="55"/>
      <c r="OWF1052" s="55"/>
      <c r="OWG1052" s="55"/>
      <c r="OWH1052" s="55"/>
      <c r="OWI1052" s="55"/>
      <c r="OWJ1052" s="55"/>
      <c r="OWK1052" s="55"/>
      <c r="OWL1052" s="55"/>
      <c r="OWM1052" s="55"/>
      <c r="OWN1052" s="55"/>
      <c r="OWO1052" s="55"/>
      <c r="OWP1052" s="55"/>
      <c r="OWQ1052" s="55"/>
      <c r="OWR1052" s="55"/>
      <c r="OWS1052" s="55"/>
      <c r="OWT1052" s="55"/>
      <c r="OWU1052" s="55"/>
      <c r="OWV1052" s="55"/>
      <c r="OWW1052" s="55"/>
      <c r="OWX1052" s="55"/>
      <c r="OWY1052" s="55"/>
      <c r="OWZ1052" s="55"/>
      <c r="OXA1052" s="55"/>
      <c r="OXB1052" s="55"/>
      <c r="OXC1052" s="55"/>
      <c r="OXD1052" s="55"/>
      <c r="OXE1052" s="55"/>
      <c r="OXF1052" s="55"/>
      <c r="OXG1052" s="55"/>
      <c r="OXH1052" s="55"/>
      <c r="OXI1052" s="55"/>
      <c r="OXJ1052" s="55"/>
      <c r="OXK1052" s="55"/>
      <c r="OXL1052" s="55"/>
      <c r="OXM1052" s="55"/>
      <c r="OXN1052" s="55"/>
      <c r="OXO1052" s="55"/>
      <c r="OXP1052" s="55"/>
      <c r="OXQ1052" s="55"/>
      <c r="OXR1052" s="55"/>
      <c r="OXS1052" s="55"/>
      <c r="OXT1052" s="55"/>
      <c r="OXU1052" s="55"/>
      <c r="OXV1052" s="55"/>
      <c r="OXW1052" s="55"/>
      <c r="OXX1052" s="55"/>
      <c r="OXY1052" s="55"/>
      <c r="OXZ1052" s="55"/>
      <c r="OYA1052" s="55"/>
      <c r="OYB1052" s="55"/>
      <c r="OYC1052" s="55"/>
      <c r="OYD1052" s="55"/>
      <c r="OYE1052" s="55"/>
      <c r="OYF1052" s="55"/>
      <c r="OYG1052" s="55"/>
      <c r="OYH1052" s="55"/>
      <c r="OYI1052" s="55"/>
      <c r="OYJ1052" s="55"/>
      <c r="OYK1052" s="55"/>
      <c r="OYL1052" s="55"/>
      <c r="OYM1052" s="55"/>
      <c r="OYN1052" s="55"/>
      <c r="OYO1052" s="55"/>
      <c r="OYP1052" s="55"/>
      <c r="OYQ1052" s="55"/>
      <c r="OYR1052" s="55"/>
      <c r="OYS1052" s="55"/>
      <c r="OYT1052" s="55"/>
      <c r="OYU1052" s="55"/>
      <c r="OYV1052" s="55"/>
      <c r="OYW1052" s="55"/>
      <c r="OYX1052" s="55"/>
      <c r="OYY1052" s="55"/>
      <c r="OYZ1052" s="55"/>
      <c r="OZA1052" s="55"/>
      <c r="OZB1052" s="55"/>
      <c r="OZC1052" s="55"/>
      <c r="OZD1052" s="55"/>
      <c r="OZE1052" s="55"/>
      <c r="OZF1052" s="55"/>
      <c r="OZG1052" s="55"/>
      <c r="OZH1052" s="55"/>
      <c r="OZI1052" s="55"/>
      <c r="OZJ1052" s="55"/>
      <c r="OZK1052" s="55"/>
      <c r="OZL1052" s="55"/>
      <c r="OZM1052" s="55"/>
      <c r="OZN1052" s="55"/>
      <c r="OZO1052" s="55"/>
      <c r="OZP1052" s="55"/>
      <c r="OZQ1052" s="55"/>
      <c r="OZR1052" s="55"/>
      <c r="OZS1052" s="55"/>
      <c r="OZT1052" s="55"/>
      <c r="OZU1052" s="55"/>
      <c r="OZV1052" s="55"/>
      <c r="OZW1052" s="55"/>
      <c r="OZX1052" s="55"/>
      <c r="OZY1052" s="55"/>
      <c r="OZZ1052" s="55"/>
      <c r="PAA1052" s="55"/>
      <c r="PAB1052" s="55"/>
      <c r="PAC1052" s="55"/>
      <c r="PAD1052" s="55"/>
      <c r="PAE1052" s="55"/>
      <c r="PAF1052" s="55"/>
      <c r="PAG1052" s="55"/>
      <c r="PAH1052" s="55"/>
      <c r="PAI1052" s="55"/>
      <c r="PAJ1052" s="55"/>
      <c r="PAK1052" s="55"/>
      <c r="PAL1052" s="55"/>
      <c r="PAM1052" s="55"/>
      <c r="PAN1052" s="55"/>
      <c r="PAO1052" s="55"/>
      <c r="PAP1052" s="55"/>
      <c r="PAQ1052" s="55"/>
      <c r="PAR1052" s="55"/>
      <c r="PAS1052" s="55"/>
      <c r="PAT1052" s="55"/>
      <c r="PAU1052" s="55"/>
      <c r="PAV1052" s="55"/>
      <c r="PAW1052" s="55"/>
      <c r="PAX1052" s="55"/>
      <c r="PAY1052" s="55"/>
      <c r="PAZ1052" s="55"/>
      <c r="PBA1052" s="55"/>
      <c r="PBB1052" s="55"/>
      <c r="PBC1052" s="55"/>
      <c r="PBD1052" s="55"/>
      <c r="PBE1052" s="55"/>
      <c r="PBF1052" s="55"/>
      <c r="PBG1052" s="55"/>
      <c r="PBH1052" s="55"/>
      <c r="PBI1052" s="55"/>
      <c r="PBJ1052" s="55"/>
      <c r="PBK1052" s="55"/>
      <c r="PBL1052" s="55"/>
      <c r="PBM1052" s="55"/>
      <c r="PBN1052" s="55"/>
      <c r="PBO1052" s="55"/>
      <c r="PBP1052" s="55"/>
      <c r="PBQ1052" s="55"/>
      <c r="PBR1052" s="55"/>
      <c r="PBS1052" s="55"/>
      <c r="PBT1052" s="55"/>
      <c r="PBU1052" s="55"/>
      <c r="PBV1052" s="55"/>
      <c r="PBW1052" s="55"/>
      <c r="PBX1052" s="55"/>
      <c r="PBY1052" s="55"/>
      <c r="PBZ1052" s="55"/>
      <c r="PCA1052" s="55"/>
      <c r="PCB1052" s="55"/>
      <c r="PCC1052" s="55"/>
      <c r="PCD1052" s="55"/>
      <c r="PCE1052" s="55"/>
      <c r="PCF1052" s="55"/>
      <c r="PCG1052" s="55"/>
      <c r="PCH1052" s="55"/>
      <c r="PCI1052" s="55"/>
      <c r="PCJ1052" s="55"/>
      <c r="PCK1052" s="55"/>
      <c r="PCL1052" s="55"/>
      <c r="PCM1052" s="55"/>
      <c r="PCN1052" s="55"/>
      <c r="PCO1052" s="55"/>
      <c r="PCP1052" s="55"/>
      <c r="PCQ1052" s="55"/>
      <c r="PCR1052" s="55"/>
      <c r="PCS1052" s="55"/>
      <c r="PCT1052" s="55"/>
      <c r="PCU1052" s="55"/>
      <c r="PCV1052" s="55"/>
      <c r="PCW1052" s="55"/>
      <c r="PCX1052" s="55"/>
      <c r="PCY1052" s="55"/>
      <c r="PCZ1052" s="55"/>
      <c r="PDA1052" s="55"/>
      <c r="PDB1052" s="55"/>
      <c r="PDC1052" s="55"/>
      <c r="PDD1052" s="55"/>
      <c r="PDE1052" s="55"/>
      <c r="PDF1052" s="55"/>
      <c r="PDG1052" s="55"/>
      <c r="PDH1052" s="55"/>
      <c r="PDI1052" s="55"/>
      <c r="PDJ1052" s="55"/>
      <c r="PDK1052" s="55"/>
      <c r="PDL1052" s="55"/>
      <c r="PDM1052" s="55"/>
      <c r="PDN1052" s="55"/>
      <c r="PDO1052" s="55"/>
      <c r="PDP1052" s="55"/>
      <c r="PDQ1052" s="55"/>
      <c r="PDR1052" s="55"/>
      <c r="PDS1052" s="55"/>
      <c r="PDT1052" s="55"/>
      <c r="PDU1052" s="55"/>
      <c r="PDV1052" s="55"/>
      <c r="PDW1052" s="55"/>
      <c r="PDX1052" s="55"/>
      <c r="PDY1052" s="55"/>
      <c r="PDZ1052" s="55"/>
      <c r="PEA1052" s="55"/>
      <c r="PEB1052" s="55"/>
      <c r="PEC1052" s="55"/>
      <c r="PED1052" s="55"/>
      <c r="PEE1052" s="55"/>
      <c r="PEF1052" s="55"/>
      <c r="PEG1052" s="55"/>
      <c r="PEH1052" s="55"/>
      <c r="PEI1052" s="55"/>
      <c r="PEJ1052" s="55"/>
      <c r="PEK1052" s="55"/>
      <c r="PEL1052" s="55"/>
      <c r="PEM1052" s="55"/>
      <c r="PEN1052" s="55"/>
      <c r="PEO1052" s="55"/>
      <c r="PEP1052" s="55"/>
      <c r="PEQ1052" s="55"/>
      <c r="PER1052" s="55"/>
      <c r="PES1052" s="55"/>
      <c r="PET1052" s="55"/>
      <c r="PEU1052" s="55"/>
      <c r="PEV1052" s="55"/>
      <c r="PEW1052" s="55"/>
      <c r="PEX1052" s="55"/>
      <c r="PEY1052" s="55"/>
      <c r="PEZ1052" s="55"/>
      <c r="PFA1052" s="55"/>
      <c r="PFB1052" s="55"/>
      <c r="PFC1052" s="55"/>
      <c r="PFD1052" s="55"/>
      <c r="PFE1052" s="55"/>
      <c r="PFF1052" s="55"/>
      <c r="PFG1052" s="55"/>
      <c r="PFH1052" s="55"/>
      <c r="PFI1052" s="55"/>
      <c r="PFJ1052" s="55"/>
      <c r="PFK1052" s="55"/>
      <c r="PFL1052" s="55"/>
      <c r="PFM1052" s="55"/>
      <c r="PFN1052" s="55"/>
      <c r="PFO1052" s="55"/>
      <c r="PFP1052" s="55"/>
      <c r="PFQ1052" s="55"/>
      <c r="PFR1052" s="55"/>
      <c r="PFS1052" s="55"/>
      <c r="PFT1052" s="55"/>
      <c r="PFU1052" s="55"/>
      <c r="PFV1052" s="55"/>
      <c r="PFW1052" s="55"/>
      <c r="PFX1052" s="55"/>
      <c r="PFY1052" s="55"/>
      <c r="PFZ1052" s="55"/>
      <c r="PGA1052" s="55"/>
      <c r="PGB1052" s="55"/>
      <c r="PGC1052" s="55"/>
      <c r="PGD1052" s="55"/>
      <c r="PGE1052" s="55"/>
      <c r="PGF1052" s="55"/>
      <c r="PGG1052" s="55"/>
      <c r="PGH1052" s="55"/>
      <c r="PGI1052" s="55"/>
      <c r="PGJ1052" s="55"/>
      <c r="PGK1052" s="55"/>
      <c r="PGL1052" s="55"/>
      <c r="PGM1052" s="55"/>
      <c r="PGN1052" s="55"/>
      <c r="PGO1052" s="55"/>
      <c r="PGP1052" s="55"/>
      <c r="PGQ1052" s="55"/>
      <c r="PGR1052" s="55"/>
      <c r="PGS1052" s="55"/>
      <c r="PGT1052" s="55"/>
      <c r="PGU1052" s="55"/>
      <c r="PGV1052" s="55"/>
      <c r="PGW1052" s="55"/>
      <c r="PGX1052" s="55"/>
      <c r="PGY1052" s="55"/>
      <c r="PGZ1052" s="55"/>
      <c r="PHA1052" s="55"/>
      <c r="PHB1052" s="55"/>
      <c r="PHC1052" s="55"/>
      <c r="PHD1052" s="55"/>
      <c r="PHE1052" s="55"/>
      <c r="PHF1052" s="55"/>
      <c r="PHG1052" s="55"/>
      <c r="PHH1052" s="55"/>
      <c r="PHI1052" s="55"/>
      <c r="PHJ1052" s="55"/>
      <c r="PHK1052" s="55"/>
      <c r="PHL1052" s="55"/>
      <c r="PHM1052" s="55"/>
      <c r="PHN1052" s="55"/>
      <c r="PHO1052" s="55"/>
      <c r="PHP1052" s="55"/>
      <c r="PHQ1052" s="55"/>
      <c r="PHR1052" s="55"/>
      <c r="PHS1052" s="55"/>
      <c r="PHT1052" s="55"/>
      <c r="PHU1052" s="55"/>
      <c r="PHV1052" s="55"/>
      <c r="PHW1052" s="55"/>
      <c r="PHX1052" s="55"/>
      <c r="PHY1052" s="55"/>
      <c r="PHZ1052" s="55"/>
      <c r="PIA1052" s="55"/>
      <c r="PIB1052" s="55"/>
      <c r="PIC1052" s="55"/>
      <c r="PID1052" s="55"/>
      <c r="PIE1052" s="55"/>
      <c r="PIF1052" s="55"/>
      <c r="PIG1052" s="55"/>
      <c r="PIH1052" s="55"/>
      <c r="PII1052" s="55"/>
      <c r="PIJ1052" s="55"/>
      <c r="PIK1052" s="55"/>
      <c r="PIL1052" s="55"/>
      <c r="PIM1052" s="55"/>
      <c r="PIN1052" s="55"/>
      <c r="PIO1052" s="55"/>
      <c r="PIP1052" s="55"/>
      <c r="PIQ1052" s="55"/>
      <c r="PIR1052" s="55"/>
      <c r="PIS1052" s="55"/>
      <c r="PIT1052" s="55"/>
      <c r="PIU1052" s="55"/>
      <c r="PIV1052" s="55"/>
      <c r="PIW1052" s="55"/>
      <c r="PIX1052" s="55"/>
      <c r="PIY1052" s="55"/>
      <c r="PIZ1052" s="55"/>
      <c r="PJA1052" s="55"/>
      <c r="PJB1052" s="55"/>
      <c r="PJC1052" s="55"/>
      <c r="PJD1052" s="55"/>
      <c r="PJE1052" s="55"/>
      <c r="PJF1052" s="55"/>
      <c r="PJG1052" s="55"/>
      <c r="PJH1052" s="55"/>
      <c r="PJI1052" s="55"/>
      <c r="PJJ1052" s="55"/>
      <c r="PJK1052" s="55"/>
      <c r="PJL1052" s="55"/>
      <c r="PJM1052" s="55"/>
      <c r="PJN1052" s="55"/>
      <c r="PJO1052" s="55"/>
      <c r="PJP1052" s="55"/>
      <c r="PJQ1052" s="55"/>
      <c r="PJR1052" s="55"/>
      <c r="PJS1052" s="55"/>
      <c r="PJT1052" s="55"/>
      <c r="PJU1052" s="55"/>
      <c r="PJV1052" s="55"/>
      <c r="PJW1052" s="55"/>
      <c r="PJX1052" s="55"/>
      <c r="PJY1052" s="55"/>
      <c r="PJZ1052" s="55"/>
      <c r="PKA1052" s="55"/>
      <c r="PKB1052" s="55"/>
      <c r="PKC1052" s="55"/>
      <c r="PKD1052" s="55"/>
      <c r="PKE1052" s="55"/>
      <c r="PKF1052" s="55"/>
      <c r="PKG1052" s="55"/>
      <c r="PKH1052" s="55"/>
      <c r="PKI1052" s="55"/>
      <c r="PKJ1052" s="55"/>
      <c r="PKK1052" s="55"/>
      <c r="PKL1052" s="55"/>
      <c r="PKM1052" s="55"/>
      <c r="PKN1052" s="55"/>
      <c r="PKO1052" s="55"/>
      <c r="PKP1052" s="55"/>
      <c r="PKQ1052" s="55"/>
      <c r="PKR1052" s="55"/>
      <c r="PKS1052" s="55"/>
      <c r="PKT1052" s="55"/>
      <c r="PKU1052" s="55"/>
      <c r="PKV1052" s="55"/>
      <c r="PKW1052" s="55"/>
      <c r="PKX1052" s="55"/>
      <c r="PKY1052" s="55"/>
      <c r="PKZ1052" s="55"/>
      <c r="PLA1052" s="55"/>
      <c r="PLB1052" s="55"/>
      <c r="PLC1052" s="55"/>
      <c r="PLD1052" s="55"/>
      <c r="PLE1052" s="55"/>
      <c r="PLF1052" s="55"/>
      <c r="PLG1052" s="55"/>
      <c r="PLH1052" s="55"/>
      <c r="PLI1052" s="55"/>
      <c r="PLJ1052" s="55"/>
      <c r="PLK1052" s="55"/>
      <c r="PLL1052" s="55"/>
      <c r="PLM1052" s="55"/>
      <c r="PLN1052" s="55"/>
      <c r="PLO1052" s="55"/>
      <c r="PLP1052" s="55"/>
      <c r="PLQ1052" s="55"/>
      <c r="PLR1052" s="55"/>
      <c r="PLS1052" s="55"/>
      <c r="PLT1052" s="55"/>
      <c r="PLU1052" s="55"/>
      <c r="PLV1052" s="55"/>
      <c r="PLW1052" s="55"/>
      <c r="PLX1052" s="55"/>
      <c r="PLY1052" s="55"/>
      <c r="PLZ1052" s="55"/>
      <c r="PMA1052" s="55"/>
      <c r="PMB1052" s="55"/>
      <c r="PMC1052" s="55"/>
      <c r="PMD1052" s="55"/>
      <c r="PME1052" s="55"/>
      <c r="PMF1052" s="55"/>
      <c r="PMG1052" s="55"/>
      <c r="PMH1052" s="55"/>
      <c r="PMI1052" s="55"/>
      <c r="PMJ1052" s="55"/>
      <c r="PMK1052" s="55"/>
      <c r="PML1052" s="55"/>
      <c r="PMM1052" s="55"/>
      <c r="PMN1052" s="55"/>
      <c r="PMO1052" s="55"/>
      <c r="PMP1052" s="55"/>
      <c r="PMQ1052" s="55"/>
      <c r="PMR1052" s="55"/>
      <c r="PMS1052" s="55"/>
      <c r="PMT1052" s="55"/>
      <c r="PMU1052" s="55"/>
      <c r="PMV1052" s="55"/>
      <c r="PMW1052" s="55"/>
      <c r="PMX1052" s="55"/>
      <c r="PMY1052" s="55"/>
      <c r="PMZ1052" s="55"/>
      <c r="PNA1052" s="55"/>
      <c r="PNB1052" s="55"/>
      <c r="PNC1052" s="55"/>
      <c r="PND1052" s="55"/>
      <c r="PNE1052" s="55"/>
      <c r="PNF1052" s="55"/>
      <c r="PNG1052" s="55"/>
      <c r="PNH1052" s="55"/>
      <c r="PNI1052" s="55"/>
      <c r="PNJ1052" s="55"/>
      <c r="PNK1052" s="55"/>
      <c r="PNL1052" s="55"/>
      <c r="PNM1052" s="55"/>
      <c r="PNN1052" s="55"/>
      <c r="PNO1052" s="55"/>
      <c r="PNP1052" s="55"/>
      <c r="PNQ1052" s="55"/>
      <c r="PNR1052" s="55"/>
      <c r="PNS1052" s="55"/>
      <c r="PNT1052" s="55"/>
      <c r="PNU1052" s="55"/>
      <c r="PNV1052" s="55"/>
      <c r="PNW1052" s="55"/>
      <c r="PNX1052" s="55"/>
      <c r="PNY1052" s="55"/>
      <c r="PNZ1052" s="55"/>
      <c r="POA1052" s="55"/>
      <c r="POB1052" s="55"/>
      <c r="POC1052" s="55"/>
      <c r="POD1052" s="55"/>
      <c r="POE1052" s="55"/>
      <c r="POF1052" s="55"/>
      <c r="POG1052" s="55"/>
      <c r="POH1052" s="55"/>
      <c r="POI1052" s="55"/>
      <c r="POJ1052" s="55"/>
      <c r="POK1052" s="55"/>
      <c r="POL1052" s="55"/>
      <c r="POM1052" s="55"/>
      <c r="PON1052" s="55"/>
      <c r="POO1052" s="55"/>
      <c r="POP1052" s="55"/>
      <c r="POQ1052" s="55"/>
      <c r="POR1052" s="55"/>
      <c r="POS1052" s="55"/>
      <c r="POT1052" s="55"/>
      <c r="POU1052" s="55"/>
      <c r="POV1052" s="55"/>
      <c r="POW1052" s="55"/>
      <c r="POX1052" s="55"/>
      <c r="POY1052" s="55"/>
      <c r="POZ1052" s="55"/>
      <c r="PPA1052" s="55"/>
      <c r="PPB1052" s="55"/>
      <c r="PPC1052" s="55"/>
      <c r="PPD1052" s="55"/>
      <c r="PPE1052" s="55"/>
      <c r="PPF1052" s="55"/>
      <c r="PPG1052" s="55"/>
      <c r="PPH1052" s="55"/>
      <c r="PPI1052" s="55"/>
      <c r="PPJ1052" s="55"/>
      <c r="PPK1052" s="55"/>
      <c r="PPL1052" s="55"/>
      <c r="PPM1052" s="55"/>
      <c r="PPN1052" s="55"/>
      <c r="PPO1052" s="55"/>
      <c r="PPP1052" s="55"/>
      <c r="PPQ1052" s="55"/>
      <c r="PPR1052" s="55"/>
      <c r="PPS1052" s="55"/>
      <c r="PPT1052" s="55"/>
      <c r="PPU1052" s="55"/>
      <c r="PPV1052" s="55"/>
      <c r="PPW1052" s="55"/>
      <c r="PPX1052" s="55"/>
      <c r="PPY1052" s="55"/>
      <c r="PPZ1052" s="55"/>
      <c r="PQA1052" s="55"/>
      <c r="PQB1052" s="55"/>
      <c r="PQC1052" s="55"/>
      <c r="PQD1052" s="55"/>
      <c r="PQE1052" s="55"/>
      <c r="PQF1052" s="55"/>
      <c r="PQG1052" s="55"/>
      <c r="PQH1052" s="55"/>
      <c r="PQI1052" s="55"/>
      <c r="PQJ1052" s="55"/>
      <c r="PQK1052" s="55"/>
      <c r="PQL1052" s="55"/>
      <c r="PQM1052" s="55"/>
      <c r="PQN1052" s="55"/>
      <c r="PQO1052" s="55"/>
      <c r="PQP1052" s="55"/>
      <c r="PQQ1052" s="55"/>
      <c r="PQR1052" s="55"/>
      <c r="PQS1052" s="55"/>
      <c r="PQT1052" s="55"/>
      <c r="PQU1052" s="55"/>
      <c r="PQV1052" s="55"/>
      <c r="PQW1052" s="55"/>
      <c r="PQX1052" s="55"/>
      <c r="PQY1052" s="55"/>
      <c r="PQZ1052" s="55"/>
      <c r="PRA1052" s="55"/>
      <c r="PRB1052" s="55"/>
      <c r="PRC1052" s="55"/>
      <c r="PRD1052" s="55"/>
      <c r="PRE1052" s="55"/>
      <c r="PRF1052" s="55"/>
      <c r="PRG1052" s="55"/>
      <c r="PRH1052" s="55"/>
      <c r="PRI1052" s="55"/>
      <c r="PRJ1052" s="55"/>
      <c r="PRK1052" s="55"/>
      <c r="PRL1052" s="55"/>
      <c r="PRM1052" s="55"/>
      <c r="PRN1052" s="55"/>
      <c r="PRO1052" s="55"/>
      <c r="PRP1052" s="55"/>
      <c r="PRQ1052" s="55"/>
      <c r="PRR1052" s="55"/>
      <c r="PRS1052" s="55"/>
      <c r="PRT1052" s="55"/>
      <c r="PRU1052" s="55"/>
      <c r="PRV1052" s="55"/>
      <c r="PRW1052" s="55"/>
      <c r="PRX1052" s="55"/>
      <c r="PRY1052" s="55"/>
      <c r="PRZ1052" s="55"/>
      <c r="PSA1052" s="55"/>
      <c r="PSB1052" s="55"/>
      <c r="PSC1052" s="55"/>
      <c r="PSD1052" s="55"/>
      <c r="PSE1052" s="55"/>
      <c r="PSF1052" s="55"/>
      <c r="PSG1052" s="55"/>
      <c r="PSH1052" s="55"/>
      <c r="PSI1052" s="55"/>
      <c r="PSJ1052" s="55"/>
      <c r="PSK1052" s="55"/>
      <c r="PSL1052" s="55"/>
      <c r="PSM1052" s="55"/>
      <c r="PSN1052" s="55"/>
      <c r="PSO1052" s="55"/>
      <c r="PSP1052" s="55"/>
      <c r="PSQ1052" s="55"/>
      <c r="PSR1052" s="55"/>
      <c r="PSS1052" s="55"/>
      <c r="PST1052" s="55"/>
      <c r="PSU1052" s="55"/>
      <c r="PSV1052" s="55"/>
      <c r="PSW1052" s="55"/>
      <c r="PSX1052" s="55"/>
      <c r="PSY1052" s="55"/>
      <c r="PSZ1052" s="55"/>
      <c r="PTA1052" s="55"/>
      <c r="PTB1052" s="55"/>
      <c r="PTC1052" s="55"/>
      <c r="PTD1052" s="55"/>
      <c r="PTE1052" s="55"/>
      <c r="PTF1052" s="55"/>
      <c r="PTG1052" s="55"/>
      <c r="PTH1052" s="55"/>
      <c r="PTI1052" s="55"/>
      <c r="PTJ1052" s="55"/>
      <c r="PTK1052" s="55"/>
      <c r="PTL1052" s="55"/>
      <c r="PTM1052" s="55"/>
      <c r="PTN1052" s="55"/>
      <c r="PTO1052" s="55"/>
      <c r="PTP1052" s="55"/>
      <c r="PTQ1052" s="55"/>
      <c r="PTR1052" s="55"/>
      <c r="PTS1052" s="55"/>
      <c r="PTT1052" s="55"/>
      <c r="PTU1052" s="55"/>
      <c r="PTV1052" s="55"/>
      <c r="PTW1052" s="55"/>
      <c r="PTX1052" s="55"/>
      <c r="PTY1052" s="55"/>
      <c r="PTZ1052" s="55"/>
      <c r="PUA1052" s="55"/>
      <c r="PUB1052" s="55"/>
      <c r="PUC1052" s="55"/>
      <c r="PUD1052" s="55"/>
      <c r="PUE1052" s="55"/>
      <c r="PUF1052" s="55"/>
      <c r="PUG1052" s="55"/>
      <c r="PUH1052" s="55"/>
      <c r="PUI1052" s="55"/>
      <c r="PUJ1052" s="55"/>
      <c r="PUK1052" s="55"/>
      <c r="PUL1052" s="55"/>
      <c r="PUM1052" s="55"/>
      <c r="PUN1052" s="55"/>
      <c r="PUO1052" s="55"/>
      <c r="PUP1052" s="55"/>
      <c r="PUQ1052" s="55"/>
      <c r="PUR1052" s="55"/>
      <c r="PUS1052" s="55"/>
      <c r="PUT1052" s="55"/>
      <c r="PUU1052" s="55"/>
      <c r="PUV1052" s="55"/>
      <c r="PUW1052" s="55"/>
      <c r="PUX1052" s="55"/>
      <c r="PUY1052" s="55"/>
      <c r="PUZ1052" s="55"/>
      <c r="PVA1052" s="55"/>
      <c r="PVB1052" s="55"/>
      <c r="PVC1052" s="55"/>
      <c r="PVD1052" s="55"/>
      <c r="PVE1052" s="55"/>
      <c r="PVF1052" s="55"/>
      <c r="PVG1052" s="55"/>
      <c r="PVH1052" s="55"/>
      <c r="PVI1052" s="55"/>
      <c r="PVJ1052" s="55"/>
      <c r="PVK1052" s="55"/>
      <c r="PVL1052" s="55"/>
      <c r="PVM1052" s="55"/>
      <c r="PVN1052" s="55"/>
      <c r="PVO1052" s="55"/>
      <c r="PVP1052" s="55"/>
      <c r="PVQ1052" s="55"/>
      <c r="PVR1052" s="55"/>
      <c r="PVS1052" s="55"/>
      <c r="PVT1052" s="55"/>
      <c r="PVU1052" s="55"/>
      <c r="PVV1052" s="55"/>
      <c r="PVW1052" s="55"/>
      <c r="PVX1052" s="55"/>
      <c r="PVY1052" s="55"/>
      <c r="PVZ1052" s="55"/>
      <c r="PWA1052" s="55"/>
      <c r="PWB1052" s="55"/>
      <c r="PWC1052" s="55"/>
      <c r="PWD1052" s="55"/>
      <c r="PWE1052" s="55"/>
      <c r="PWF1052" s="55"/>
      <c r="PWG1052" s="55"/>
      <c r="PWH1052" s="55"/>
      <c r="PWI1052" s="55"/>
      <c r="PWJ1052" s="55"/>
      <c r="PWK1052" s="55"/>
      <c r="PWL1052" s="55"/>
      <c r="PWM1052" s="55"/>
      <c r="PWN1052" s="55"/>
      <c r="PWO1052" s="55"/>
      <c r="PWP1052" s="55"/>
      <c r="PWQ1052" s="55"/>
      <c r="PWR1052" s="55"/>
      <c r="PWS1052" s="55"/>
      <c r="PWT1052" s="55"/>
      <c r="PWU1052" s="55"/>
      <c r="PWV1052" s="55"/>
      <c r="PWW1052" s="55"/>
      <c r="PWX1052" s="55"/>
      <c r="PWY1052" s="55"/>
      <c r="PWZ1052" s="55"/>
      <c r="PXA1052" s="55"/>
      <c r="PXB1052" s="55"/>
      <c r="PXC1052" s="55"/>
      <c r="PXD1052" s="55"/>
      <c r="PXE1052" s="55"/>
      <c r="PXF1052" s="55"/>
      <c r="PXG1052" s="55"/>
      <c r="PXH1052" s="55"/>
      <c r="PXI1052" s="55"/>
      <c r="PXJ1052" s="55"/>
      <c r="PXK1052" s="55"/>
      <c r="PXL1052" s="55"/>
      <c r="PXM1052" s="55"/>
      <c r="PXN1052" s="55"/>
      <c r="PXO1052" s="55"/>
      <c r="PXP1052" s="55"/>
      <c r="PXQ1052" s="55"/>
      <c r="PXR1052" s="55"/>
      <c r="PXS1052" s="55"/>
      <c r="PXT1052" s="55"/>
      <c r="PXU1052" s="55"/>
      <c r="PXV1052" s="55"/>
      <c r="PXW1052" s="55"/>
      <c r="PXX1052" s="55"/>
      <c r="PXY1052" s="55"/>
      <c r="PXZ1052" s="55"/>
      <c r="PYA1052" s="55"/>
      <c r="PYB1052" s="55"/>
      <c r="PYC1052" s="55"/>
      <c r="PYD1052" s="55"/>
      <c r="PYE1052" s="55"/>
      <c r="PYF1052" s="55"/>
      <c r="PYG1052" s="55"/>
      <c r="PYH1052" s="55"/>
      <c r="PYI1052" s="55"/>
      <c r="PYJ1052" s="55"/>
      <c r="PYK1052" s="55"/>
      <c r="PYL1052" s="55"/>
      <c r="PYM1052" s="55"/>
      <c r="PYN1052" s="55"/>
      <c r="PYO1052" s="55"/>
      <c r="PYP1052" s="55"/>
      <c r="PYQ1052" s="55"/>
      <c r="PYR1052" s="55"/>
      <c r="PYS1052" s="55"/>
      <c r="PYT1052" s="55"/>
      <c r="PYU1052" s="55"/>
      <c r="PYV1052" s="55"/>
      <c r="PYW1052" s="55"/>
      <c r="PYX1052" s="55"/>
      <c r="PYY1052" s="55"/>
      <c r="PYZ1052" s="55"/>
      <c r="PZA1052" s="55"/>
      <c r="PZB1052" s="55"/>
      <c r="PZC1052" s="55"/>
      <c r="PZD1052" s="55"/>
      <c r="PZE1052" s="55"/>
      <c r="PZF1052" s="55"/>
      <c r="PZG1052" s="55"/>
      <c r="PZH1052" s="55"/>
      <c r="PZI1052" s="55"/>
      <c r="PZJ1052" s="55"/>
      <c r="PZK1052" s="55"/>
      <c r="PZL1052" s="55"/>
      <c r="PZM1052" s="55"/>
      <c r="PZN1052" s="55"/>
      <c r="PZO1052" s="55"/>
      <c r="PZP1052" s="55"/>
      <c r="PZQ1052" s="55"/>
      <c r="PZR1052" s="55"/>
      <c r="PZS1052" s="55"/>
      <c r="PZT1052" s="55"/>
      <c r="PZU1052" s="55"/>
      <c r="PZV1052" s="55"/>
      <c r="PZW1052" s="55"/>
      <c r="PZX1052" s="55"/>
      <c r="PZY1052" s="55"/>
      <c r="PZZ1052" s="55"/>
      <c r="QAA1052" s="55"/>
      <c r="QAB1052" s="55"/>
      <c r="QAC1052" s="55"/>
      <c r="QAD1052" s="55"/>
      <c r="QAE1052" s="55"/>
      <c r="QAF1052" s="55"/>
      <c r="QAG1052" s="55"/>
      <c r="QAH1052" s="55"/>
      <c r="QAI1052" s="55"/>
      <c r="QAJ1052" s="55"/>
      <c r="QAK1052" s="55"/>
      <c r="QAL1052" s="55"/>
      <c r="QAM1052" s="55"/>
      <c r="QAN1052" s="55"/>
      <c r="QAO1052" s="55"/>
      <c r="QAP1052" s="55"/>
      <c r="QAQ1052" s="55"/>
      <c r="QAR1052" s="55"/>
      <c r="QAS1052" s="55"/>
      <c r="QAT1052" s="55"/>
      <c r="QAU1052" s="55"/>
      <c r="QAV1052" s="55"/>
      <c r="QAW1052" s="55"/>
      <c r="QAX1052" s="55"/>
      <c r="QAY1052" s="55"/>
      <c r="QAZ1052" s="55"/>
      <c r="QBA1052" s="55"/>
      <c r="QBB1052" s="55"/>
      <c r="QBC1052" s="55"/>
      <c r="QBD1052" s="55"/>
      <c r="QBE1052" s="55"/>
      <c r="QBF1052" s="55"/>
      <c r="QBG1052" s="55"/>
      <c r="QBH1052" s="55"/>
      <c r="QBI1052" s="55"/>
      <c r="QBJ1052" s="55"/>
      <c r="QBK1052" s="55"/>
      <c r="QBL1052" s="55"/>
      <c r="QBM1052" s="55"/>
      <c r="QBN1052" s="55"/>
      <c r="QBO1052" s="55"/>
      <c r="QBP1052" s="55"/>
      <c r="QBQ1052" s="55"/>
      <c r="QBR1052" s="55"/>
      <c r="QBS1052" s="55"/>
      <c r="QBT1052" s="55"/>
      <c r="QBU1052" s="55"/>
      <c r="QBV1052" s="55"/>
      <c r="QBW1052" s="55"/>
      <c r="QBX1052" s="55"/>
      <c r="QBY1052" s="55"/>
      <c r="QBZ1052" s="55"/>
      <c r="QCA1052" s="55"/>
      <c r="QCB1052" s="55"/>
      <c r="QCC1052" s="55"/>
      <c r="QCD1052" s="55"/>
      <c r="QCE1052" s="55"/>
      <c r="QCF1052" s="55"/>
      <c r="QCG1052" s="55"/>
      <c r="QCH1052" s="55"/>
      <c r="QCI1052" s="55"/>
      <c r="QCJ1052" s="55"/>
      <c r="QCK1052" s="55"/>
      <c r="QCL1052" s="55"/>
      <c r="QCM1052" s="55"/>
      <c r="QCN1052" s="55"/>
      <c r="QCO1052" s="55"/>
      <c r="QCP1052" s="55"/>
      <c r="QCQ1052" s="55"/>
      <c r="QCR1052" s="55"/>
      <c r="QCS1052" s="55"/>
      <c r="QCT1052" s="55"/>
      <c r="QCU1052" s="55"/>
      <c r="QCV1052" s="55"/>
      <c r="QCW1052" s="55"/>
      <c r="QCX1052" s="55"/>
      <c r="QCY1052" s="55"/>
      <c r="QCZ1052" s="55"/>
      <c r="QDA1052" s="55"/>
      <c r="QDB1052" s="55"/>
      <c r="QDC1052" s="55"/>
      <c r="QDD1052" s="55"/>
      <c r="QDE1052" s="55"/>
      <c r="QDF1052" s="55"/>
      <c r="QDG1052" s="55"/>
      <c r="QDH1052" s="55"/>
      <c r="QDI1052" s="55"/>
      <c r="QDJ1052" s="55"/>
      <c r="QDK1052" s="55"/>
      <c r="QDL1052" s="55"/>
      <c r="QDM1052" s="55"/>
      <c r="QDN1052" s="55"/>
      <c r="QDO1052" s="55"/>
      <c r="QDP1052" s="55"/>
      <c r="QDQ1052" s="55"/>
      <c r="QDR1052" s="55"/>
      <c r="QDS1052" s="55"/>
      <c r="QDT1052" s="55"/>
      <c r="QDU1052" s="55"/>
      <c r="QDV1052" s="55"/>
      <c r="QDW1052" s="55"/>
      <c r="QDX1052" s="55"/>
      <c r="QDY1052" s="55"/>
      <c r="QDZ1052" s="55"/>
      <c r="QEA1052" s="55"/>
      <c r="QEB1052" s="55"/>
      <c r="QEC1052" s="55"/>
      <c r="QED1052" s="55"/>
      <c r="QEE1052" s="55"/>
      <c r="QEF1052" s="55"/>
      <c r="QEG1052" s="55"/>
      <c r="QEH1052" s="55"/>
      <c r="QEI1052" s="55"/>
      <c r="QEJ1052" s="55"/>
      <c r="QEK1052" s="55"/>
      <c r="QEL1052" s="55"/>
      <c r="QEM1052" s="55"/>
      <c r="QEN1052" s="55"/>
      <c r="QEO1052" s="55"/>
      <c r="QEP1052" s="55"/>
      <c r="QEQ1052" s="55"/>
      <c r="QER1052" s="55"/>
      <c r="QES1052" s="55"/>
      <c r="QET1052" s="55"/>
      <c r="QEU1052" s="55"/>
      <c r="QEV1052" s="55"/>
      <c r="QEW1052" s="55"/>
      <c r="QEX1052" s="55"/>
      <c r="QEY1052" s="55"/>
      <c r="QEZ1052" s="55"/>
      <c r="QFA1052" s="55"/>
      <c r="QFB1052" s="55"/>
      <c r="QFC1052" s="55"/>
      <c r="QFD1052" s="55"/>
      <c r="QFE1052" s="55"/>
      <c r="QFF1052" s="55"/>
      <c r="QFG1052" s="55"/>
      <c r="QFH1052" s="55"/>
      <c r="QFI1052" s="55"/>
      <c r="QFJ1052" s="55"/>
      <c r="QFK1052" s="55"/>
      <c r="QFL1052" s="55"/>
      <c r="QFM1052" s="55"/>
      <c r="QFN1052" s="55"/>
      <c r="QFO1052" s="55"/>
      <c r="QFP1052" s="55"/>
      <c r="QFQ1052" s="55"/>
      <c r="QFR1052" s="55"/>
      <c r="QFS1052" s="55"/>
      <c r="QFT1052" s="55"/>
      <c r="QFU1052" s="55"/>
      <c r="QFV1052" s="55"/>
      <c r="QFW1052" s="55"/>
      <c r="QFX1052" s="55"/>
      <c r="QFY1052" s="55"/>
      <c r="QFZ1052" s="55"/>
      <c r="QGA1052" s="55"/>
      <c r="QGB1052" s="55"/>
      <c r="QGC1052" s="55"/>
      <c r="QGD1052" s="55"/>
      <c r="QGE1052" s="55"/>
      <c r="QGF1052" s="55"/>
      <c r="QGG1052" s="55"/>
      <c r="QGH1052" s="55"/>
      <c r="QGI1052" s="55"/>
      <c r="QGJ1052" s="55"/>
      <c r="QGK1052" s="55"/>
      <c r="QGL1052" s="55"/>
      <c r="QGM1052" s="55"/>
      <c r="QGN1052" s="55"/>
      <c r="QGO1052" s="55"/>
      <c r="QGP1052" s="55"/>
      <c r="QGQ1052" s="55"/>
      <c r="QGR1052" s="55"/>
      <c r="QGS1052" s="55"/>
      <c r="QGT1052" s="55"/>
      <c r="QGU1052" s="55"/>
      <c r="QGV1052" s="55"/>
      <c r="QGW1052" s="55"/>
      <c r="QGX1052" s="55"/>
      <c r="QGY1052" s="55"/>
      <c r="QGZ1052" s="55"/>
      <c r="QHA1052" s="55"/>
      <c r="QHB1052" s="55"/>
      <c r="QHC1052" s="55"/>
      <c r="QHD1052" s="55"/>
      <c r="QHE1052" s="55"/>
      <c r="QHF1052" s="55"/>
      <c r="QHG1052" s="55"/>
      <c r="QHH1052" s="55"/>
      <c r="QHI1052" s="55"/>
      <c r="QHJ1052" s="55"/>
      <c r="QHK1052" s="55"/>
      <c r="QHL1052" s="55"/>
      <c r="QHM1052" s="55"/>
      <c r="QHN1052" s="55"/>
      <c r="QHO1052" s="55"/>
      <c r="QHP1052" s="55"/>
      <c r="QHQ1052" s="55"/>
      <c r="QHR1052" s="55"/>
      <c r="QHS1052" s="55"/>
      <c r="QHT1052" s="55"/>
      <c r="QHU1052" s="55"/>
      <c r="QHV1052" s="55"/>
      <c r="QHW1052" s="55"/>
      <c r="QHX1052" s="55"/>
      <c r="QHY1052" s="55"/>
      <c r="QHZ1052" s="55"/>
      <c r="QIA1052" s="55"/>
      <c r="QIB1052" s="55"/>
      <c r="QIC1052" s="55"/>
      <c r="QID1052" s="55"/>
      <c r="QIE1052" s="55"/>
      <c r="QIF1052" s="55"/>
      <c r="QIG1052" s="55"/>
      <c r="QIH1052" s="55"/>
      <c r="QII1052" s="55"/>
      <c r="QIJ1052" s="55"/>
      <c r="QIK1052" s="55"/>
      <c r="QIL1052" s="55"/>
      <c r="QIM1052" s="55"/>
      <c r="QIN1052" s="55"/>
      <c r="QIO1052" s="55"/>
      <c r="QIP1052" s="55"/>
      <c r="QIQ1052" s="55"/>
      <c r="QIR1052" s="55"/>
      <c r="QIS1052" s="55"/>
      <c r="QIT1052" s="55"/>
      <c r="QIU1052" s="55"/>
      <c r="QIV1052" s="55"/>
      <c r="QIW1052" s="55"/>
      <c r="QIX1052" s="55"/>
      <c r="QIY1052" s="55"/>
      <c r="QIZ1052" s="55"/>
      <c r="QJA1052" s="55"/>
      <c r="QJB1052" s="55"/>
      <c r="QJC1052" s="55"/>
      <c r="QJD1052" s="55"/>
      <c r="QJE1052" s="55"/>
      <c r="QJF1052" s="55"/>
      <c r="QJG1052" s="55"/>
      <c r="QJH1052" s="55"/>
      <c r="QJI1052" s="55"/>
      <c r="QJJ1052" s="55"/>
      <c r="QJK1052" s="55"/>
      <c r="QJL1052" s="55"/>
      <c r="QJM1052" s="55"/>
      <c r="QJN1052" s="55"/>
      <c r="QJO1052" s="55"/>
      <c r="QJP1052" s="55"/>
      <c r="QJQ1052" s="55"/>
      <c r="QJR1052" s="55"/>
      <c r="QJS1052" s="55"/>
      <c r="QJT1052" s="55"/>
      <c r="QJU1052" s="55"/>
      <c r="QJV1052" s="55"/>
      <c r="QJW1052" s="55"/>
      <c r="QJX1052" s="55"/>
      <c r="QJY1052" s="55"/>
      <c r="QJZ1052" s="55"/>
      <c r="QKA1052" s="55"/>
      <c r="QKB1052" s="55"/>
      <c r="QKC1052" s="55"/>
      <c r="QKD1052" s="55"/>
      <c r="QKE1052" s="55"/>
      <c r="QKF1052" s="55"/>
      <c r="QKG1052" s="55"/>
      <c r="QKH1052" s="55"/>
      <c r="QKI1052" s="55"/>
      <c r="QKJ1052" s="55"/>
      <c r="QKK1052" s="55"/>
      <c r="QKL1052" s="55"/>
      <c r="QKM1052" s="55"/>
      <c r="QKN1052" s="55"/>
      <c r="QKO1052" s="55"/>
      <c r="QKP1052" s="55"/>
      <c r="QKQ1052" s="55"/>
      <c r="QKR1052" s="55"/>
      <c r="QKS1052" s="55"/>
      <c r="QKT1052" s="55"/>
      <c r="QKU1052" s="55"/>
      <c r="QKV1052" s="55"/>
      <c r="QKW1052" s="55"/>
      <c r="QKX1052" s="55"/>
      <c r="QKY1052" s="55"/>
      <c r="QKZ1052" s="55"/>
      <c r="QLA1052" s="55"/>
      <c r="QLB1052" s="55"/>
      <c r="QLC1052" s="55"/>
      <c r="QLD1052" s="55"/>
      <c r="QLE1052" s="55"/>
      <c r="QLF1052" s="55"/>
      <c r="QLG1052" s="55"/>
      <c r="QLH1052" s="55"/>
      <c r="QLI1052" s="55"/>
      <c r="QLJ1052" s="55"/>
      <c r="QLK1052" s="55"/>
      <c r="QLL1052" s="55"/>
      <c r="QLM1052" s="55"/>
      <c r="QLN1052" s="55"/>
      <c r="QLO1052" s="55"/>
      <c r="QLP1052" s="55"/>
      <c r="QLQ1052" s="55"/>
      <c r="QLR1052" s="55"/>
      <c r="QLS1052" s="55"/>
      <c r="QLT1052" s="55"/>
      <c r="QLU1052" s="55"/>
      <c r="QLV1052" s="55"/>
      <c r="QLW1052" s="55"/>
      <c r="QLX1052" s="55"/>
      <c r="QLY1052" s="55"/>
      <c r="QLZ1052" s="55"/>
      <c r="QMA1052" s="55"/>
      <c r="QMB1052" s="55"/>
      <c r="QMC1052" s="55"/>
      <c r="QMD1052" s="55"/>
      <c r="QME1052" s="55"/>
      <c r="QMF1052" s="55"/>
      <c r="QMG1052" s="55"/>
      <c r="QMH1052" s="55"/>
      <c r="QMI1052" s="55"/>
      <c r="QMJ1052" s="55"/>
      <c r="QMK1052" s="55"/>
      <c r="QML1052" s="55"/>
      <c r="QMM1052" s="55"/>
      <c r="QMN1052" s="55"/>
      <c r="QMO1052" s="55"/>
      <c r="QMP1052" s="55"/>
      <c r="QMQ1052" s="55"/>
      <c r="QMR1052" s="55"/>
      <c r="QMS1052" s="55"/>
      <c r="QMT1052" s="55"/>
      <c r="QMU1052" s="55"/>
      <c r="QMV1052" s="55"/>
      <c r="QMW1052" s="55"/>
      <c r="QMX1052" s="55"/>
      <c r="QMY1052" s="55"/>
      <c r="QMZ1052" s="55"/>
      <c r="QNA1052" s="55"/>
      <c r="QNB1052" s="55"/>
      <c r="QNC1052" s="55"/>
      <c r="QND1052" s="55"/>
      <c r="QNE1052" s="55"/>
      <c r="QNF1052" s="55"/>
      <c r="QNG1052" s="55"/>
      <c r="QNH1052" s="55"/>
      <c r="QNI1052" s="55"/>
      <c r="QNJ1052" s="55"/>
      <c r="QNK1052" s="55"/>
      <c r="QNL1052" s="55"/>
      <c r="QNM1052" s="55"/>
      <c r="QNN1052" s="55"/>
      <c r="QNO1052" s="55"/>
      <c r="QNP1052" s="55"/>
      <c r="QNQ1052" s="55"/>
      <c r="QNR1052" s="55"/>
      <c r="QNS1052" s="55"/>
      <c r="QNT1052" s="55"/>
      <c r="QNU1052" s="55"/>
      <c r="QNV1052" s="55"/>
      <c r="QNW1052" s="55"/>
      <c r="QNX1052" s="55"/>
      <c r="QNY1052" s="55"/>
      <c r="QNZ1052" s="55"/>
      <c r="QOA1052" s="55"/>
      <c r="QOB1052" s="55"/>
      <c r="QOC1052" s="55"/>
      <c r="QOD1052" s="55"/>
      <c r="QOE1052" s="55"/>
      <c r="QOF1052" s="55"/>
      <c r="QOG1052" s="55"/>
      <c r="QOH1052" s="55"/>
      <c r="QOI1052" s="55"/>
      <c r="QOJ1052" s="55"/>
      <c r="QOK1052" s="55"/>
      <c r="QOL1052" s="55"/>
      <c r="QOM1052" s="55"/>
      <c r="QON1052" s="55"/>
      <c r="QOO1052" s="55"/>
      <c r="QOP1052" s="55"/>
      <c r="QOQ1052" s="55"/>
      <c r="QOR1052" s="55"/>
      <c r="QOS1052" s="55"/>
      <c r="QOT1052" s="55"/>
      <c r="QOU1052" s="55"/>
      <c r="QOV1052" s="55"/>
      <c r="QOW1052" s="55"/>
      <c r="QOX1052" s="55"/>
      <c r="QOY1052" s="55"/>
      <c r="QOZ1052" s="55"/>
      <c r="QPA1052" s="55"/>
      <c r="QPB1052" s="55"/>
      <c r="QPC1052" s="55"/>
      <c r="QPD1052" s="55"/>
      <c r="QPE1052" s="55"/>
      <c r="QPF1052" s="55"/>
      <c r="QPG1052" s="55"/>
      <c r="QPH1052" s="55"/>
      <c r="QPI1052" s="55"/>
      <c r="QPJ1052" s="55"/>
      <c r="QPK1052" s="55"/>
      <c r="QPL1052" s="55"/>
      <c r="QPM1052" s="55"/>
      <c r="QPN1052" s="55"/>
      <c r="QPO1052" s="55"/>
      <c r="QPP1052" s="55"/>
      <c r="QPQ1052" s="55"/>
      <c r="QPR1052" s="55"/>
      <c r="QPS1052" s="55"/>
      <c r="QPT1052" s="55"/>
      <c r="QPU1052" s="55"/>
      <c r="QPV1052" s="55"/>
      <c r="QPW1052" s="55"/>
      <c r="QPX1052" s="55"/>
      <c r="QPY1052" s="55"/>
      <c r="QPZ1052" s="55"/>
      <c r="QQA1052" s="55"/>
      <c r="QQB1052" s="55"/>
      <c r="QQC1052" s="55"/>
      <c r="QQD1052" s="55"/>
      <c r="QQE1052" s="55"/>
      <c r="QQF1052" s="55"/>
      <c r="QQG1052" s="55"/>
      <c r="QQH1052" s="55"/>
      <c r="QQI1052" s="55"/>
      <c r="QQJ1052" s="55"/>
      <c r="QQK1052" s="55"/>
      <c r="QQL1052" s="55"/>
      <c r="QQM1052" s="55"/>
      <c r="QQN1052" s="55"/>
      <c r="QQO1052" s="55"/>
      <c r="QQP1052" s="55"/>
      <c r="QQQ1052" s="55"/>
      <c r="QQR1052" s="55"/>
      <c r="QQS1052" s="55"/>
      <c r="QQT1052" s="55"/>
      <c r="QQU1052" s="55"/>
      <c r="QQV1052" s="55"/>
      <c r="QQW1052" s="55"/>
      <c r="QQX1052" s="55"/>
      <c r="QQY1052" s="55"/>
      <c r="QQZ1052" s="55"/>
      <c r="QRA1052" s="55"/>
      <c r="QRB1052" s="55"/>
      <c r="QRC1052" s="55"/>
      <c r="QRD1052" s="55"/>
      <c r="QRE1052" s="55"/>
      <c r="QRF1052" s="55"/>
      <c r="QRG1052" s="55"/>
      <c r="QRH1052" s="55"/>
      <c r="QRI1052" s="55"/>
      <c r="QRJ1052" s="55"/>
      <c r="QRK1052" s="55"/>
      <c r="QRL1052" s="55"/>
      <c r="QRM1052" s="55"/>
      <c r="QRN1052" s="55"/>
      <c r="QRO1052" s="55"/>
      <c r="QRP1052" s="55"/>
      <c r="QRQ1052" s="55"/>
      <c r="QRR1052" s="55"/>
      <c r="QRS1052" s="55"/>
      <c r="QRT1052" s="55"/>
      <c r="QRU1052" s="55"/>
      <c r="QRV1052" s="55"/>
      <c r="QRW1052" s="55"/>
      <c r="QRX1052" s="55"/>
      <c r="QRY1052" s="55"/>
      <c r="QRZ1052" s="55"/>
      <c r="QSA1052" s="55"/>
      <c r="QSB1052" s="55"/>
      <c r="QSC1052" s="55"/>
      <c r="QSD1052" s="55"/>
      <c r="QSE1052" s="55"/>
      <c r="QSF1052" s="55"/>
      <c r="QSG1052" s="55"/>
      <c r="QSH1052" s="55"/>
      <c r="QSI1052" s="55"/>
      <c r="QSJ1052" s="55"/>
      <c r="QSK1052" s="55"/>
      <c r="QSL1052" s="55"/>
      <c r="QSM1052" s="55"/>
      <c r="QSN1052" s="55"/>
      <c r="QSO1052" s="55"/>
      <c r="QSP1052" s="55"/>
      <c r="QSQ1052" s="55"/>
      <c r="QSR1052" s="55"/>
      <c r="QSS1052" s="55"/>
      <c r="QST1052" s="55"/>
      <c r="QSU1052" s="55"/>
      <c r="QSV1052" s="55"/>
      <c r="QSW1052" s="55"/>
      <c r="QSX1052" s="55"/>
      <c r="QSY1052" s="55"/>
      <c r="QSZ1052" s="55"/>
      <c r="QTA1052" s="55"/>
      <c r="QTB1052" s="55"/>
      <c r="QTC1052" s="55"/>
      <c r="QTD1052" s="55"/>
      <c r="QTE1052" s="55"/>
      <c r="QTF1052" s="55"/>
      <c r="QTG1052" s="55"/>
      <c r="QTH1052" s="55"/>
      <c r="QTI1052" s="55"/>
      <c r="QTJ1052" s="55"/>
      <c r="QTK1052" s="55"/>
      <c r="QTL1052" s="55"/>
      <c r="QTM1052" s="55"/>
      <c r="QTN1052" s="55"/>
      <c r="QTO1052" s="55"/>
      <c r="QTP1052" s="55"/>
      <c r="QTQ1052" s="55"/>
      <c r="QTR1052" s="55"/>
      <c r="QTS1052" s="55"/>
      <c r="QTT1052" s="55"/>
      <c r="QTU1052" s="55"/>
      <c r="QTV1052" s="55"/>
      <c r="QTW1052" s="55"/>
      <c r="QTX1052" s="55"/>
      <c r="QTY1052" s="55"/>
      <c r="QTZ1052" s="55"/>
      <c r="QUA1052" s="55"/>
      <c r="QUB1052" s="55"/>
      <c r="QUC1052" s="55"/>
      <c r="QUD1052" s="55"/>
      <c r="QUE1052" s="55"/>
      <c r="QUF1052" s="55"/>
      <c r="QUG1052" s="55"/>
      <c r="QUH1052" s="55"/>
      <c r="QUI1052" s="55"/>
      <c r="QUJ1052" s="55"/>
      <c r="QUK1052" s="55"/>
      <c r="QUL1052" s="55"/>
      <c r="QUM1052" s="55"/>
      <c r="QUN1052" s="55"/>
      <c r="QUO1052" s="55"/>
      <c r="QUP1052" s="55"/>
      <c r="QUQ1052" s="55"/>
      <c r="QUR1052" s="55"/>
      <c r="QUS1052" s="55"/>
      <c r="QUT1052" s="55"/>
      <c r="QUU1052" s="55"/>
      <c r="QUV1052" s="55"/>
      <c r="QUW1052" s="55"/>
      <c r="QUX1052" s="55"/>
      <c r="QUY1052" s="55"/>
      <c r="QUZ1052" s="55"/>
      <c r="QVA1052" s="55"/>
      <c r="QVB1052" s="55"/>
      <c r="QVC1052" s="55"/>
      <c r="QVD1052" s="55"/>
      <c r="QVE1052" s="55"/>
      <c r="QVF1052" s="55"/>
      <c r="QVG1052" s="55"/>
      <c r="QVH1052" s="55"/>
      <c r="QVI1052" s="55"/>
      <c r="QVJ1052" s="55"/>
      <c r="QVK1052" s="55"/>
      <c r="QVL1052" s="55"/>
      <c r="QVM1052" s="55"/>
      <c r="QVN1052" s="55"/>
      <c r="QVO1052" s="55"/>
      <c r="QVP1052" s="55"/>
      <c r="QVQ1052" s="55"/>
      <c r="QVR1052" s="55"/>
      <c r="QVS1052" s="55"/>
      <c r="QVT1052" s="55"/>
      <c r="QVU1052" s="55"/>
      <c r="QVV1052" s="55"/>
      <c r="QVW1052" s="55"/>
      <c r="QVX1052" s="55"/>
      <c r="QVY1052" s="55"/>
      <c r="QVZ1052" s="55"/>
      <c r="QWA1052" s="55"/>
      <c r="QWB1052" s="55"/>
      <c r="QWC1052" s="55"/>
      <c r="QWD1052" s="55"/>
      <c r="QWE1052" s="55"/>
      <c r="QWF1052" s="55"/>
      <c r="QWG1052" s="55"/>
      <c r="QWH1052" s="55"/>
      <c r="QWI1052" s="55"/>
      <c r="QWJ1052" s="55"/>
      <c r="QWK1052" s="55"/>
      <c r="QWL1052" s="55"/>
      <c r="QWM1052" s="55"/>
      <c r="QWN1052" s="55"/>
      <c r="QWO1052" s="55"/>
      <c r="QWP1052" s="55"/>
      <c r="QWQ1052" s="55"/>
      <c r="QWR1052" s="55"/>
      <c r="QWS1052" s="55"/>
      <c r="QWT1052" s="55"/>
      <c r="QWU1052" s="55"/>
      <c r="QWV1052" s="55"/>
      <c r="QWW1052" s="55"/>
      <c r="QWX1052" s="55"/>
      <c r="QWY1052" s="55"/>
      <c r="QWZ1052" s="55"/>
      <c r="QXA1052" s="55"/>
      <c r="QXB1052" s="55"/>
      <c r="QXC1052" s="55"/>
      <c r="QXD1052" s="55"/>
      <c r="QXE1052" s="55"/>
      <c r="QXF1052" s="55"/>
      <c r="QXG1052" s="55"/>
      <c r="QXH1052" s="55"/>
      <c r="QXI1052" s="55"/>
      <c r="QXJ1052" s="55"/>
      <c r="QXK1052" s="55"/>
      <c r="QXL1052" s="55"/>
      <c r="QXM1052" s="55"/>
      <c r="QXN1052" s="55"/>
      <c r="QXO1052" s="55"/>
      <c r="QXP1052" s="55"/>
      <c r="QXQ1052" s="55"/>
      <c r="QXR1052" s="55"/>
      <c r="QXS1052" s="55"/>
      <c r="QXT1052" s="55"/>
      <c r="QXU1052" s="55"/>
      <c r="QXV1052" s="55"/>
      <c r="QXW1052" s="55"/>
      <c r="QXX1052" s="55"/>
      <c r="QXY1052" s="55"/>
      <c r="QXZ1052" s="55"/>
      <c r="QYA1052" s="55"/>
      <c r="QYB1052" s="55"/>
      <c r="QYC1052" s="55"/>
      <c r="QYD1052" s="55"/>
      <c r="QYE1052" s="55"/>
      <c r="QYF1052" s="55"/>
      <c r="QYG1052" s="55"/>
      <c r="QYH1052" s="55"/>
      <c r="QYI1052" s="55"/>
      <c r="QYJ1052" s="55"/>
      <c r="QYK1052" s="55"/>
      <c r="QYL1052" s="55"/>
      <c r="QYM1052" s="55"/>
      <c r="QYN1052" s="55"/>
      <c r="QYO1052" s="55"/>
      <c r="QYP1052" s="55"/>
      <c r="QYQ1052" s="55"/>
      <c r="QYR1052" s="55"/>
      <c r="QYS1052" s="55"/>
      <c r="QYT1052" s="55"/>
      <c r="QYU1052" s="55"/>
      <c r="QYV1052" s="55"/>
      <c r="QYW1052" s="55"/>
      <c r="QYX1052" s="55"/>
      <c r="QYY1052" s="55"/>
      <c r="QYZ1052" s="55"/>
      <c r="QZA1052" s="55"/>
      <c r="QZB1052" s="55"/>
      <c r="QZC1052" s="55"/>
      <c r="QZD1052" s="55"/>
      <c r="QZE1052" s="55"/>
      <c r="QZF1052" s="55"/>
      <c r="QZG1052" s="55"/>
      <c r="QZH1052" s="55"/>
      <c r="QZI1052" s="55"/>
      <c r="QZJ1052" s="55"/>
      <c r="QZK1052" s="55"/>
      <c r="QZL1052" s="55"/>
      <c r="QZM1052" s="55"/>
      <c r="QZN1052" s="55"/>
      <c r="QZO1052" s="55"/>
      <c r="QZP1052" s="55"/>
      <c r="QZQ1052" s="55"/>
      <c r="QZR1052" s="55"/>
      <c r="QZS1052" s="55"/>
      <c r="QZT1052" s="55"/>
      <c r="QZU1052" s="55"/>
      <c r="QZV1052" s="55"/>
      <c r="QZW1052" s="55"/>
      <c r="QZX1052" s="55"/>
      <c r="QZY1052" s="55"/>
      <c r="QZZ1052" s="55"/>
      <c r="RAA1052" s="55"/>
      <c r="RAB1052" s="55"/>
      <c r="RAC1052" s="55"/>
      <c r="RAD1052" s="55"/>
      <c r="RAE1052" s="55"/>
      <c r="RAF1052" s="55"/>
      <c r="RAG1052" s="55"/>
      <c r="RAH1052" s="55"/>
      <c r="RAI1052" s="55"/>
      <c r="RAJ1052" s="55"/>
      <c r="RAK1052" s="55"/>
      <c r="RAL1052" s="55"/>
      <c r="RAM1052" s="55"/>
      <c r="RAN1052" s="55"/>
      <c r="RAO1052" s="55"/>
      <c r="RAP1052" s="55"/>
      <c r="RAQ1052" s="55"/>
      <c r="RAR1052" s="55"/>
      <c r="RAS1052" s="55"/>
      <c r="RAT1052" s="55"/>
      <c r="RAU1052" s="55"/>
      <c r="RAV1052" s="55"/>
      <c r="RAW1052" s="55"/>
      <c r="RAX1052" s="55"/>
      <c r="RAY1052" s="55"/>
      <c r="RAZ1052" s="55"/>
      <c r="RBA1052" s="55"/>
      <c r="RBB1052" s="55"/>
      <c r="RBC1052" s="55"/>
      <c r="RBD1052" s="55"/>
      <c r="RBE1052" s="55"/>
      <c r="RBF1052" s="55"/>
      <c r="RBG1052" s="55"/>
      <c r="RBH1052" s="55"/>
      <c r="RBI1052" s="55"/>
      <c r="RBJ1052" s="55"/>
      <c r="RBK1052" s="55"/>
      <c r="RBL1052" s="55"/>
      <c r="RBM1052" s="55"/>
      <c r="RBN1052" s="55"/>
      <c r="RBO1052" s="55"/>
      <c r="RBP1052" s="55"/>
      <c r="RBQ1052" s="55"/>
      <c r="RBR1052" s="55"/>
      <c r="RBS1052" s="55"/>
      <c r="RBT1052" s="55"/>
      <c r="RBU1052" s="55"/>
      <c r="RBV1052" s="55"/>
      <c r="RBW1052" s="55"/>
      <c r="RBX1052" s="55"/>
      <c r="RBY1052" s="55"/>
      <c r="RBZ1052" s="55"/>
      <c r="RCA1052" s="55"/>
      <c r="RCB1052" s="55"/>
      <c r="RCC1052" s="55"/>
      <c r="RCD1052" s="55"/>
      <c r="RCE1052" s="55"/>
      <c r="RCF1052" s="55"/>
      <c r="RCG1052" s="55"/>
      <c r="RCH1052" s="55"/>
      <c r="RCI1052" s="55"/>
      <c r="RCJ1052" s="55"/>
      <c r="RCK1052" s="55"/>
      <c r="RCL1052" s="55"/>
      <c r="RCM1052" s="55"/>
      <c r="RCN1052" s="55"/>
      <c r="RCO1052" s="55"/>
      <c r="RCP1052" s="55"/>
      <c r="RCQ1052" s="55"/>
      <c r="RCR1052" s="55"/>
      <c r="RCS1052" s="55"/>
      <c r="RCT1052" s="55"/>
      <c r="RCU1052" s="55"/>
      <c r="RCV1052" s="55"/>
      <c r="RCW1052" s="55"/>
      <c r="RCX1052" s="55"/>
      <c r="RCY1052" s="55"/>
      <c r="RCZ1052" s="55"/>
      <c r="RDA1052" s="55"/>
      <c r="RDB1052" s="55"/>
      <c r="RDC1052" s="55"/>
      <c r="RDD1052" s="55"/>
      <c r="RDE1052" s="55"/>
      <c r="RDF1052" s="55"/>
      <c r="RDG1052" s="55"/>
      <c r="RDH1052" s="55"/>
      <c r="RDI1052" s="55"/>
      <c r="RDJ1052" s="55"/>
      <c r="RDK1052" s="55"/>
      <c r="RDL1052" s="55"/>
      <c r="RDM1052" s="55"/>
      <c r="RDN1052" s="55"/>
      <c r="RDO1052" s="55"/>
      <c r="RDP1052" s="55"/>
      <c r="RDQ1052" s="55"/>
      <c r="RDR1052" s="55"/>
      <c r="RDS1052" s="55"/>
      <c r="RDT1052" s="55"/>
      <c r="RDU1052" s="55"/>
      <c r="RDV1052" s="55"/>
      <c r="RDW1052" s="55"/>
      <c r="RDX1052" s="55"/>
      <c r="RDY1052" s="55"/>
      <c r="RDZ1052" s="55"/>
      <c r="REA1052" s="55"/>
      <c r="REB1052" s="55"/>
      <c r="REC1052" s="55"/>
      <c r="RED1052" s="55"/>
      <c r="REE1052" s="55"/>
      <c r="REF1052" s="55"/>
      <c r="REG1052" s="55"/>
      <c r="REH1052" s="55"/>
      <c r="REI1052" s="55"/>
      <c r="REJ1052" s="55"/>
      <c r="REK1052" s="55"/>
      <c r="REL1052" s="55"/>
      <c r="REM1052" s="55"/>
      <c r="REN1052" s="55"/>
      <c r="REO1052" s="55"/>
      <c r="REP1052" s="55"/>
      <c r="REQ1052" s="55"/>
      <c r="RER1052" s="55"/>
      <c r="RES1052" s="55"/>
      <c r="RET1052" s="55"/>
      <c r="REU1052" s="55"/>
      <c r="REV1052" s="55"/>
      <c r="REW1052" s="55"/>
      <c r="REX1052" s="55"/>
      <c r="REY1052" s="55"/>
      <c r="REZ1052" s="55"/>
      <c r="RFA1052" s="55"/>
      <c r="RFB1052" s="55"/>
      <c r="RFC1052" s="55"/>
      <c r="RFD1052" s="55"/>
      <c r="RFE1052" s="55"/>
      <c r="RFF1052" s="55"/>
      <c r="RFG1052" s="55"/>
      <c r="RFH1052" s="55"/>
      <c r="RFI1052" s="55"/>
      <c r="RFJ1052" s="55"/>
      <c r="RFK1052" s="55"/>
      <c r="RFL1052" s="55"/>
      <c r="RFM1052" s="55"/>
      <c r="RFN1052" s="55"/>
      <c r="RFO1052" s="55"/>
      <c r="RFP1052" s="55"/>
      <c r="RFQ1052" s="55"/>
      <c r="RFR1052" s="55"/>
      <c r="RFS1052" s="55"/>
      <c r="RFT1052" s="55"/>
      <c r="RFU1052" s="55"/>
      <c r="RFV1052" s="55"/>
      <c r="RFW1052" s="55"/>
      <c r="RFX1052" s="55"/>
      <c r="RFY1052" s="55"/>
      <c r="RFZ1052" s="55"/>
      <c r="RGA1052" s="55"/>
      <c r="RGB1052" s="55"/>
      <c r="RGC1052" s="55"/>
      <c r="RGD1052" s="55"/>
      <c r="RGE1052" s="55"/>
      <c r="RGF1052" s="55"/>
      <c r="RGG1052" s="55"/>
      <c r="RGH1052" s="55"/>
      <c r="RGI1052" s="55"/>
      <c r="RGJ1052" s="55"/>
      <c r="RGK1052" s="55"/>
      <c r="RGL1052" s="55"/>
      <c r="RGM1052" s="55"/>
      <c r="RGN1052" s="55"/>
      <c r="RGO1052" s="55"/>
      <c r="RGP1052" s="55"/>
      <c r="RGQ1052" s="55"/>
      <c r="RGR1052" s="55"/>
      <c r="RGS1052" s="55"/>
      <c r="RGT1052" s="55"/>
      <c r="RGU1052" s="55"/>
      <c r="RGV1052" s="55"/>
      <c r="RGW1052" s="55"/>
      <c r="RGX1052" s="55"/>
      <c r="RGY1052" s="55"/>
      <c r="RGZ1052" s="55"/>
      <c r="RHA1052" s="55"/>
      <c r="RHB1052" s="55"/>
      <c r="RHC1052" s="55"/>
      <c r="RHD1052" s="55"/>
      <c r="RHE1052" s="55"/>
      <c r="RHF1052" s="55"/>
      <c r="RHG1052" s="55"/>
      <c r="RHH1052" s="55"/>
      <c r="RHI1052" s="55"/>
      <c r="RHJ1052" s="55"/>
      <c r="RHK1052" s="55"/>
      <c r="RHL1052" s="55"/>
      <c r="RHM1052" s="55"/>
      <c r="RHN1052" s="55"/>
      <c r="RHO1052" s="55"/>
      <c r="RHP1052" s="55"/>
      <c r="RHQ1052" s="55"/>
      <c r="RHR1052" s="55"/>
      <c r="RHS1052" s="55"/>
      <c r="RHT1052" s="55"/>
      <c r="RHU1052" s="55"/>
      <c r="RHV1052" s="55"/>
      <c r="RHW1052" s="55"/>
      <c r="RHX1052" s="55"/>
      <c r="RHY1052" s="55"/>
      <c r="RHZ1052" s="55"/>
      <c r="RIA1052" s="55"/>
      <c r="RIB1052" s="55"/>
      <c r="RIC1052" s="55"/>
      <c r="RID1052" s="55"/>
      <c r="RIE1052" s="55"/>
      <c r="RIF1052" s="55"/>
      <c r="RIG1052" s="55"/>
      <c r="RIH1052" s="55"/>
      <c r="RII1052" s="55"/>
      <c r="RIJ1052" s="55"/>
      <c r="RIK1052" s="55"/>
      <c r="RIL1052" s="55"/>
      <c r="RIM1052" s="55"/>
      <c r="RIN1052" s="55"/>
      <c r="RIO1052" s="55"/>
      <c r="RIP1052" s="55"/>
      <c r="RIQ1052" s="55"/>
      <c r="RIR1052" s="55"/>
      <c r="RIS1052" s="55"/>
      <c r="RIT1052" s="55"/>
      <c r="RIU1052" s="55"/>
      <c r="RIV1052" s="55"/>
      <c r="RIW1052" s="55"/>
      <c r="RIX1052" s="55"/>
      <c r="RIY1052" s="55"/>
      <c r="RIZ1052" s="55"/>
      <c r="RJA1052" s="55"/>
      <c r="RJB1052" s="55"/>
      <c r="RJC1052" s="55"/>
      <c r="RJD1052" s="55"/>
      <c r="RJE1052" s="55"/>
      <c r="RJF1052" s="55"/>
      <c r="RJG1052" s="55"/>
      <c r="RJH1052" s="55"/>
      <c r="RJI1052" s="55"/>
      <c r="RJJ1052" s="55"/>
      <c r="RJK1052" s="55"/>
      <c r="RJL1052" s="55"/>
      <c r="RJM1052" s="55"/>
      <c r="RJN1052" s="55"/>
      <c r="RJO1052" s="55"/>
      <c r="RJP1052" s="55"/>
      <c r="RJQ1052" s="55"/>
      <c r="RJR1052" s="55"/>
      <c r="RJS1052" s="55"/>
      <c r="RJT1052" s="55"/>
      <c r="RJU1052" s="55"/>
      <c r="RJV1052" s="55"/>
      <c r="RJW1052" s="55"/>
      <c r="RJX1052" s="55"/>
      <c r="RJY1052" s="55"/>
      <c r="RJZ1052" s="55"/>
      <c r="RKA1052" s="55"/>
      <c r="RKB1052" s="55"/>
      <c r="RKC1052" s="55"/>
      <c r="RKD1052" s="55"/>
      <c r="RKE1052" s="55"/>
      <c r="RKF1052" s="55"/>
      <c r="RKG1052" s="55"/>
      <c r="RKH1052" s="55"/>
      <c r="RKI1052" s="55"/>
      <c r="RKJ1052" s="55"/>
      <c r="RKK1052" s="55"/>
      <c r="RKL1052" s="55"/>
      <c r="RKM1052" s="55"/>
      <c r="RKN1052" s="55"/>
      <c r="RKO1052" s="55"/>
      <c r="RKP1052" s="55"/>
      <c r="RKQ1052" s="55"/>
      <c r="RKR1052" s="55"/>
      <c r="RKS1052" s="55"/>
      <c r="RKT1052" s="55"/>
      <c r="RKU1052" s="55"/>
      <c r="RKV1052" s="55"/>
      <c r="RKW1052" s="55"/>
      <c r="RKX1052" s="55"/>
      <c r="RKY1052" s="55"/>
      <c r="RKZ1052" s="55"/>
      <c r="RLA1052" s="55"/>
      <c r="RLB1052" s="55"/>
      <c r="RLC1052" s="55"/>
      <c r="RLD1052" s="55"/>
      <c r="RLE1052" s="55"/>
      <c r="RLF1052" s="55"/>
      <c r="RLG1052" s="55"/>
      <c r="RLH1052" s="55"/>
      <c r="RLI1052" s="55"/>
      <c r="RLJ1052" s="55"/>
      <c r="RLK1052" s="55"/>
      <c r="RLL1052" s="55"/>
      <c r="RLM1052" s="55"/>
      <c r="RLN1052" s="55"/>
      <c r="RLO1052" s="55"/>
      <c r="RLP1052" s="55"/>
      <c r="RLQ1052" s="55"/>
      <c r="RLR1052" s="55"/>
      <c r="RLS1052" s="55"/>
      <c r="RLT1052" s="55"/>
      <c r="RLU1052" s="55"/>
      <c r="RLV1052" s="55"/>
      <c r="RLW1052" s="55"/>
      <c r="RLX1052" s="55"/>
      <c r="RLY1052" s="55"/>
      <c r="RLZ1052" s="55"/>
      <c r="RMA1052" s="55"/>
      <c r="RMB1052" s="55"/>
      <c r="RMC1052" s="55"/>
      <c r="RMD1052" s="55"/>
      <c r="RME1052" s="55"/>
      <c r="RMF1052" s="55"/>
      <c r="RMG1052" s="55"/>
      <c r="RMH1052" s="55"/>
      <c r="RMI1052" s="55"/>
      <c r="RMJ1052" s="55"/>
      <c r="RMK1052" s="55"/>
      <c r="RML1052" s="55"/>
      <c r="RMM1052" s="55"/>
      <c r="RMN1052" s="55"/>
      <c r="RMO1052" s="55"/>
      <c r="RMP1052" s="55"/>
      <c r="RMQ1052" s="55"/>
      <c r="RMR1052" s="55"/>
      <c r="RMS1052" s="55"/>
      <c r="RMT1052" s="55"/>
      <c r="RMU1052" s="55"/>
      <c r="RMV1052" s="55"/>
      <c r="RMW1052" s="55"/>
      <c r="RMX1052" s="55"/>
      <c r="RMY1052" s="55"/>
      <c r="RMZ1052" s="55"/>
      <c r="RNA1052" s="55"/>
      <c r="RNB1052" s="55"/>
      <c r="RNC1052" s="55"/>
      <c r="RND1052" s="55"/>
      <c r="RNE1052" s="55"/>
      <c r="RNF1052" s="55"/>
      <c r="RNG1052" s="55"/>
      <c r="RNH1052" s="55"/>
      <c r="RNI1052" s="55"/>
      <c r="RNJ1052" s="55"/>
      <c r="RNK1052" s="55"/>
      <c r="RNL1052" s="55"/>
      <c r="RNM1052" s="55"/>
      <c r="RNN1052" s="55"/>
      <c r="RNO1052" s="55"/>
      <c r="RNP1052" s="55"/>
      <c r="RNQ1052" s="55"/>
      <c r="RNR1052" s="55"/>
      <c r="RNS1052" s="55"/>
      <c r="RNT1052" s="55"/>
      <c r="RNU1052" s="55"/>
      <c r="RNV1052" s="55"/>
      <c r="RNW1052" s="55"/>
      <c r="RNX1052" s="55"/>
      <c r="RNY1052" s="55"/>
      <c r="RNZ1052" s="55"/>
      <c r="ROA1052" s="55"/>
      <c r="ROB1052" s="55"/>
      <c r="ROC1052" s="55"/>
      <c r="ROD1052" s="55"/>
      <c r="ROE1052" s="55"/>
      <c r="ROF1052" s="55"/>
      <c r="ROG1052" s="55"/>
      <c r="ROH1052" s="55"/>
      <c r="ROI1052" s="55"/>
      <c r="ROJ1052" s="55"/>
      <c r="ROK1052" s="55"/>
      <c r="ROL1052" s="55"/>
      <c r="ROM1052" s="55"/>
      <c r="RON1052" s="55"/>
      <c r="ROO1052" s="55"/>
      <c r="ROP1052" s="55"/>
      <c r="ROQ1052" s="55"/>
      <c r="ROR1052" s="55"/>
      <c r="ROS1052" s="55"/>
      <c r="ROT1052" s="55"/>
      <c r="ROU1052" s="55"/>
      <c r="ROV1052" s="55"/>
      <c r="ROW1052" s="55"/>
      <c r="ROX1052" s="55"/>
      <c r="ROY1052" s="55"/>
      <c r="ROZ1052" s="55"/>
      <c r="RPA1052" s="55"/>
      <c r="RPB1052" s="55"/>
      <c r="RPC1052" s="55"/>
      <c r="RPD1052" s="55"/>
      <c r="RPE1052" s="55"/>
      <c r="RPF1052" s="55"/>
      <c r="RPG1052" s="55"/>
      <c r="RPH1052" s="55"/>
      <c r="RPI1052" s="55"/>
      <c r="RPJ1052" s="55"/>
      <c r="RPK1052" s="55"/>
      <c r="RPL1052" s="55"/>
      <c r="RPM1052" s="55"/>
      <c r="RPN1052" s="55"/>
      <c r="RPO1052" s="55"/>
      <c r="RPP1052" s="55"/>
      <c r="RPQ1052" s="55"/>
      <c r="RPR1052" s="55"/>
      <c r="RPS1052" s="55"/>
      <c r="RPT1052" s="55"/>
      <c r="RPU1052" s="55"/>
      <c r="RPV1052" s="55"/>
      <c r="RPW1052" s="55"/>
      <c r="RPX1052" s="55"/>
      <c r="RPY1052" s="55"/>
      <c r="RPZ1052" s="55"/>
      <c r="RQA1052" s="55"/>
      <c r="RQB1052" s="55"/>
      <c r="RQC1052" s="55"/>
      <c r="RQD1052" s="55"/>
      <c r="RQE1052" s="55"/>
      <c r="RQF1052" s="55"/>
      <c r="RQG1052" s="55"/>
      <c r="RQH1052" s="55"/>
      <c r="RQI1052" s="55"/>
      <c r="RQJ1052" s="55"/>
      <c r="RQK1052" s="55"/>
      <c r="RQL1052" s="55"/>
      <c r="RQM1052" s="55"/>
      <c r="RQN1052" s="55"/>
      <c r="RQO1052" s="55"/>
      <c r="RQP1052" s="55"/>
      <c r="RQQ1052" s="55"/>
      <c r="RQR1052" s="55"/>
      <c r="RQS1052" s="55"/>
      <c r="RQT1052" s="55"/>
      <c r="RQU1052" s="55"/>
      <c r="RQV1052" s="55"/>
      <c r="RQW1052" s="55"/>
      <c r="RQX1052" s="55"/>
      <c r="RQY1052" s="55"/>
      <c r="RQZ1052" s="55"/>
      <c r="RRA1052" s="55"/>
      <c r="RRB1052" s="55"/>
      <c r="RRC1052" s="55"/>
      <c r="RRD1052" s="55"/>
      <c r="RRE1052" s="55"/>
      <c r="RRF1052" s="55"/>
      <c r="RRG1052" s="55"/>
      <c r="RRH1052" s="55"/>
      <c r="RRI1052" s="55"/>
      <c r="RRJ1052" s="55"/>
      <c r="RRK1052" s="55"/>
      <c r="RRL1052" s="55"/>
      <c r="RRM1052" s="55"/>
      <c r="RRN1052" s="55"/>
      <c r="RRO1052" s="55"/>
      <c r="RRP1052" s="55"/>
      <c r="RRQ1052" s="55"/>
      <c r="RRR1052" s="55"/>
      <c r="RRS1052" s="55"/>
      <c r="RRT1052" s="55"/>
      <c r="RRU1052" s="55"/>
      <c r="RRV1052" s="55"/>
      <c r="RRW1052" s="55"/>
      <c r="RRX1052" s="55"/>
      <c r="RRY1052" s="55"/>
      <c r="RRZ1052" s="55"/>
      <c r="RSA1052" s="55"/>
      <c r="RSB1052" s="55"/>
      <c r="RSC1052" s="55"/>
      <c r="RSD1052" s="55"/>
      <c r="RSE1052" s="55"/>
      <c r="RSF1052" s="55"/>
      <c r="RSG1052" s="55"/>
      <c r="RSH1052" s="55"/>
      <c r="RSI1052" s="55"/>
      <c r="RSJ1052" s="55"/>
      <c r="RSK1052" s="55"/>
      <c r="RSL1052" s="55"/>
      <c r="RSM1052" s="55"/>
      <c r="RSN1052" s="55"/>
      <c r="RSO1052" s="55"/>
      <c r="RSP1052" s="55"/>
      <c r="RSQ1052" s="55"/>
      <c r="RSR1052" s="55"/>
      <c r="RSS1052" s="55"/>
      <c r="RST1052" s="55"/>
      <c r="RSU1052" s="55"/>
      <c r="RSV1052" s="55"/>
      <c r="RSW1052" s="55"/>
      <c r="RSX1052" s="55"/>
      <c r="RSY1052" s="55"/>
      <c r="RSZ1052" s="55"/>
      <c r="RTA1052" s="55"/>
      <c r="RTB1052" s="55"/>
      <c r="RTC1052" s="55"/>
      <c r="RTD1052" s="55"/>
      <c r="RTE1052" s="55"/>
      <c r="RTF1052" s="55"/>
      <c r="RTG1052" s="55"/>
      <c r="RTH1052" s="55"/>
      <c r="RTI1052" s="55"/>
      <c r="RTJ1052" s="55"/>
      <c r="RTK1052" s="55"/>
      <c r="RTL1052" s="55"/>
      <c r="RTM1052" s="55"/>
      <c r="RTN1052" s="55"/>
      <c r="RTO1052" s="55"/>
      <c r="RTP1052" s="55"/>
      <c r="RTQ1052" s="55"/>
      <c r="RTR1052" s="55"/>
      <c r="RTS1052" s="55"/>
      <c r="RTT1052" s="55"/>
      <c r="RTU1052" s="55"/>
      <c r="RTV1052" s="55"/>
      <c r="RTW1052" s="55"/>
      <c r="RTX1052" s="55"/>
      <c r="RTY1052" s="55"/>
      <c r="RTZ1052" s="55"/>
      <c r="RUA1052" s="55"/>
      <c r="RUB1052" s="55"/>
      <c r="RUC1052" s="55"/>
      <c r="RUD1052" s="55"/>
      <c r="RUE1052" s="55"/>
      <c r="RUF1052" s="55"/>
      <c r="RUG1052" s="55"/>
      <c r="RUH1052" s="55"/>
      <c r="RUI1052" s="55"/>
      <c r="RUJ1052" s="55"/>
      <c r="RUK1052" s="55"/>
      <c r="RUL1052" s="55"/>
      <c r="RUM1052" s="55"/>
      <c r="RUN1052" s="55"/>
      <c r="RUO1052" s="55"/>
      <c r="RUP1052" s="55"/>
      <c r="RUQ1052" s="55"/>
      <c r="RUR1052" s="55"/>
      <c r="RUS1052" s="55"/>
      <c r="RUT1052" s="55"/>
      <c r="RUU1052" s="55"/>
      <c r="RUV1052" s="55"/>
      <c r="RUW1052" s="55"/>
      <c r="RUX1052" s="55"/>
      <c r="RUY1052" s="55"/>
      <c r="RUZ1052" s="55"/>
      <c r="RVA1052" s="55"/>
      <c r="RVB1052" s="55"/>
      <c r="RVC1052" s="55"/>
      <c r="RVD1052" s="55"/>
      <c r="RVE1052" s="55"/>
      <c r="RVF1052" s="55"/>
      <c r="RVG1052" s="55"/>
      <c r="RVH1052" s="55"/>
      <c r="RVI1052" s="55"/>
      <c r="RVJ1052" s="55"/>
      <c r="RVK1052" s="55"/>
      <c r="RVL1052" s="55"/>
      <c r="RVM1052" s="55"/>
      <c r="RVN1052" s="55"/>
      <c r="RVO1052" s="55"/>
      <c r="RVP1052" s="55"/>
      <c r="RVQ1052" s="55"/>
      <c r="RVR1052" s="55"/>
      <c r="RVS1052" s="55"/>
      <c r="RVT1052" s="55"/>
      <c r="RVU1052" s="55"/>
      <c r="RVV1052" s="55"/>
      <c r="RVW1052" s="55"/>
      <c r="RVX1052" s="55"/>
      <c r="RVY1052" s="55"/>
      <c r="RVZ1052" s="55"/>
      <c r="RWA1052" s="55"/>
      <c r="RWB1052" s="55"/>
      <c r="RWC1052" s="55"/>
      <c r="RWD1052" s="55"/>
      <c r="RWE1052" s="55"/>
      <c r="RWF1052" s="55"/>
      <c r="RWG1052" s="55"/>
      <c r="RWH1052" s="55"/>
      <c r="RWI1052" s="55"/>
      <c r="RWJ1052" s="55"/>
      <c r="RWK1052" s="55"/>
      <c r="RWL1052" s="55"/>
      <c r="RWM1052" s="55"/>
      <c r="RWN1052" s="55"/>
      <c r="RWO1052" s="55"/>
      <c r="RWP1052" s="55"/>
      <c r="RWQ1052" s="55"/>
      <c r="RWR1052" s="55"/>
      <c r="RWS1052" s="55"/>
      <c r="RWT1052" s="55"/>
      <c r="RWU1052" s="55"/>
      <c r="RWV1052" s="55"/>
      <c r="RWW1052" s="55"/>
      <c r="RWX1052" s="55"/>
      <c r="RWY1052" s="55"/>
      <c r="RWZ1052" s="55"/>
      <c r="RXA1052" s="55"/>
      <c r="RXB1052" s="55"/>
      <c r="RXC1052" s="55"/>
      <c r="RXD1052" s="55"/>
      <c r="RXE1052" s="55"/>
      <c r="RXF1052" s="55"/>
      <c r="RXG1052" s="55"/>
      <c r="RXH1052" s="55"/>
      <c r="RXI1052" s="55"/>
      <c r="RXJ1052" s="55"/>
      <c r="RXK1052" s="55"/>
      <c r="RXL1052" s="55"/>
      <c r="RXM1052" s="55"/>
      <c r="RXN1052" s="55"/>
      <c r="RXO1052" s="55"/>
      <c r="RXP1052" s="55"/>
      <c r="RXQ1052" s="55"/>
      <c r="RXR1052" s="55"/>
      <c r="RXS1052" s="55"/>
      <c r="RXT1052" s="55"/>
      <c r="RXU1052" s="55"/>
      <c r="RXV1052" s="55"/>
      <c r="RXW1052" s="55"/>
      <c r="RXX1052" s="55"/>
      <c r="RXY1052" s="55"/>
      <c r="RXZ1052" s="55"/>
      <c r="RYA1052" s="55"/>
      <c r="RYB1052" s="55"/>
      <c r="RYC1052" s="55"/>
      <c r="RYD1052" s="55"/>
      <c r="RYE1052" s="55"/>
      <c r="RYF1052" s="55"/>
      <c r="RYG1052" s="55"/>
      <c r="RYH1052" s="55"/>
      <c r="RYI1052" s="55"/>
      <c r="RYJ1052" s="55"/>
      <c r="RYK1052" s="55"/>
      <c r="RYL1052" s="55"/>
      <c r="RYM1052" s="55"/>
      <c r="RYN1052" s="55"/>
      <c r="RYO1052" s="55"/>
      <c r="RYP1052" s="55"/>
      <c r="RYQ1052" s="55"/>
      <c r="RYR1052" s="55"/>
      <c r="RYS1052" s="55"/>
      <c r="RYT1052" s="55"/>
      <c r="RYU1052" s="55"/>
      <c r="RYV1052" s="55"/>
      <c r="RYW1052" s="55"/>
      <c r="RYX1052" s="55"/>
      <c r="RYY1052" s="55"/>
      <c r="RYZ1052" s="55"/>
      <c r="RZA1052" s="55"/>
      <c r="RZB1052" s="55"/>
      <c r="RZC1052" s="55"/>
      <c r="RZD1052" s="55"/>
      <c r="RZE1052" s="55"/>
      <c r="RZF1052" s="55"/>
      <c r="RZG1052" s="55"/>
      <c r="RZH1052" s="55"/>
      <c r="RZI1052" s="55"/>
      <c r="RZJ1052" s="55"/>
      <c r="RZK1052" s="55"/>
      <c r="RZL1052" s="55"/>
      <c r="RZM1052" s="55"/>
      <c r="RZN1052" s="55"/>
      <c r="RZO1052" s="55"/>
      <c r="RZP1052" s="55"/>
      <c r="RZQ1052" s="55"/>
      <c r="RZR1052" s="55"/>
      <c r="RZS1052" s="55"/>
      <c r="RZT1052" s="55"/>
      <c r="RZU1052" s="55"/>
      <c r="RZV1052" s="55"/>
      <c r="RZW1052" s="55"/>
      <c r="RZX1052" s="55"/>
      <c r="RZY1052" s="55"/>
      <c r="RZZ1052" s="55"/>
      <c r="SAA1052" s="55"/>
      <c r="SAB1052" s="55"/>
      <c r="SAC1052" s="55"/>
      <c r="SAD1052" s="55"/>
      <c r="SAE1052" s="55"/>
      <c r="SAF1052" s="55"/>
      <c r="SAG1052" s="55"/>
      <c r="SAH1052" s="55"/>
      <c r="SAI1052" s="55"/>
      <c r="SAJ1052" s="55"/>
      <c r="SAK1052" s="55"/>
      <c r="SAL1052" s="55"/>
      <c r="SAM1052" s="55"/>
      <c r="SAN1052" s="55"/>
      <c r="SAO1052" s="55"/>
      <c r="SAP1052" s="55"/>
      <c r="SAQ1052" s="55"/>
      <c r="SAR1052" s="55"/>
      <c r="SAS1052" s="55"/>
      <c r="SAT1052" s="55"/>
      <c r="SAU1052" s="55"/>
      <c r="SAV1052" s="55"/>
      <c r="SAW1052" s="55"/>
      <c r="SAX1052" s="55"/>
      <c r="SAY1052" s="55"/>
      <c r="SAZ1052" s="55"/>
      <c r="SBA1052" s="55"/>
      <c r="SBB1052" s="55"/>
      <c r="SBC1052" s="55"/>
      <c r="SBD1052" s="55"/>
      <c r="SBE1052" s="55"/>
      <c r="SBF1052" s="55"/>
      <c r="SBG1052" s="55"/>
      <c r="SBH1052" s="55"/>
      <c r="SBI1052" s="55"/>
      <c r="SBJ1052" s="55"/>
      <c r="SBK1052" s="55"/>
      <c r="SBL1052" s="55"/>
      <c r="SBM1052" s="55"/>
      <c r="SBN1052" s="55"/>
      <c r="SBO1052" s="55"/>
      <c r="SBP1052" s="55"/>
      <c r="SBQ1052" s="55"/>
      <c r="SBR1052" s="55"/>
      <c r="SBS1052" s="55"/>
      <c r="SBT1052" s="55"/>
      <c r="SBU1052" s="55"/>
      <c r="SBV1052" s="55"/>
      <c r="SBW1052" s="55"/>
      <c r="SBX1052" s="55"/>
      <c r="SBY1052" s="55"/>
      <c r="SBZ1052" s="55"/>
      <c r="SCA1052" s="55"/>
      <c r="SCB1052" s="55"/>
      <c r="SCC1052" s="55"/>
      <c r="SCD1052" s="55"/>
      <c r="SCE1052" s="55"/>
      <c r="SCF1052" s="55"/>
      <c r="SCG1052" s="55"/>
      <c r="SCH1052" s="55"/>
      <c r="SCI1052" s="55"/>
      <c r="SCJ1052" s="55"/>
      <c r="SCK1052" s="55"/>
      <c r="SCL1052" s="55"/>
      <c r="SCM1052" s="55"/>
      <c r="SCN1052" s="55"/>
      <c r="SCO1052" s="55"/>
      <c r="SCP1052" s="55"/>
      <c r="SCQ1052" s="55"/>
      <c r="SCR1052" s="55"/>
      <c r="SCS1052" s="55"/>
      <c r="SCT1052" s="55"/>
      <c r="SCU1052" s="55"/>
      <c r="SCV1052" s="55"/>
      <c r="SCW1052" s="55"/>
      <c r="SCX1052" s="55"/>
      <c r="SCY1052" s="55"/>
      <c r="SCZ1052" s="55"/>
      <c r="SDA1052" s="55"/>
      <c r="SDB1052" s="55"/>
      <c r="SDC1052" s="55"/>
      <c r="SDD1052" s="55"/>
      <c r="SDE1052" s="55"/>
      <c r="SDF1052" s="55"/>
      <c r="SDG1052" s="55"/>
      <c r="SDH1052" s="55"/>
      <c r="SDI1052" s="55"/>
      <c r="SDJ1052" s="55"/>
      <c r="SDK1052" s="55"/>
      <c r="SDL1052" s="55"/>
      <c r="SDM1052" s="55"/>
      <c r="SDN1052" s="55"/>
      <c r="SDO1052" s="55"/>
      <c r="SDP1052" s="55"/>
      <c r="SDQ1052" s="55"/>
      <c r="SDR1052" s="55"/>
      <c r="SDS1052" s="55"/>
      <c r="SDT1052" s="55"/>
      <c r="SDU1052" s="55"/>
      <c r="SDV1052" s="55"/>
      <c r="SDW1052" s="55"/>
      <c r="SDX1052" s="55"/>
      <c r="SDY1052" s="55"/>
      <c r="SDZ1052" s="55"/>
      <c r="SEA1052" s="55"/>
      <c r="SEB1052" s="55"/>
      <c r="SEC1052" s="55"/>
      <c r="SED1052" s="55"/>
      <c r="SEE1052" s="55"/>
      <c r="SEF1052" s="55"/>
      <c r="SEG1052" s="55"/>
      <c r="SEH1052" s="55"/>
      <c r="SEI1052" s="55"/>
      <c r="SEJ1052" s="55"/>
      <c r="SEK1052" s="55"/>
      <c r="SEL1052" s="55"/>
      <c r="SEM1052" s="55"/>
      <c r="SEN1052" s="55"/>
      <c r="SEO1052" s="55"/>
      <c r="SEP1052" s="55"/>
      <c r="SEQ1052" s="55"/>
      <c r="SER1052" s="55"/>
      <c r="SES1052" s="55"/>
      <c r="SET1052" s="55"/>
      <c r="SEU1052" s="55"/>
      <c r="SEV1052" s="55"/>
      <c r="SEW1052" s="55"/>
      <c r="SEX1052" s="55"/>
      <c r="SEY1052" s="55"/>
      <c r="SEZ1052" s="55"/>
      <c r="SFA1052" s="55"/>
      <c r="SFB1052" s="55"/>
      <c r="SFC1052" s="55"/>
      <c r="SFD1052" s="55"/>
      <c r="SFE1052" s="55"/>
      <c r="SFF1052" s="55"/>
      <c r="SFG1052" s="55"/>
      <c r="SFH1052" s="55"/>
      <c r="SFI1052" s="55"/>
      <c r="SFJ1052" s="55"/>
      <c r="SFK1052" s="55"/>
      <c r="SFL1052" s="55"/>
      <c r="SFM1052" s="55"/>
      <c r="SFN1052" s="55"/>
      <c r="SFO1052" s="55"/>
      <c r="SFP1052" s="55"/>
      <c r="SFQ1052" s="55"/>
      <c r="SFR1052" s="55"/>
      <c r="SFS1052" s="55"/>
      <c r="SFT1052" s="55"/>
      <c r="SFU1052" s="55"/>
      <c r="SFV1052" s="55"/>
      <c r="SFW1052" s="55"/>
      <c r="SFX1052" s="55"/>
      <c r="SFY1052" s="55"/>
      <c r="SFZ1052" s="55"/>
      <c r="SGA1052" s="55"/>
      <c r="SGB1052" s="55"/>
      <c r="SGC1052" s="55"/>
      <c r="SGD1052" s="55"/>
      <c r="SGE1052" s="55"/>
      <c r="SGF1052" s="55"/>
      <c r="SGG1052" s="55"/>
      <c r="SGH1052" s="55"/>
      <c r="SGI1052" s="55"/>
      <c r="SGJ1052" s="55"/>
      <c r="SGK1052" s="55"/>
      <c r="SGL1052" s="55"/>
      <c r="SGM1052" s="55"/>
      <c r="SGN1052" s="55"/>
      <c r="SGO1052" s="55"/>
      <c r="SGP1052" s="55"/>
      <c r="SGQ1052" s="55"/>
      <c r="SGR1052" s="55"/>
      <c r="SGS1052" s="55"/>
      <c r="SGT1052" s="55"/>
      <c r="SGU1052" s="55"/>
      <c r="SGV1052" s="55"/>
      <c r="SGW1052" s="55"/>
      <c r="SGX1052" s="55"/>
      <c r="SGY1052" s="55"/>
      <c r="SGZ1052" s="55"/>
      <c r="SHA1052" s="55"/>
      <c r="SHB1052" s="55"/>
      <c r="SHC1052" s="55"/>
      <c r="SHD1052" s="55"/>
      <c r="SHE1052" s="55"/>
      <c r="SHF1052" s="55"/>
      <c r="SHG1052" s="55"/>
      <c r="SHH1052" s="55"/>
      <c r="SHI1052" s="55"/>
      <c r="SHJ1052" s="55"/>
      <c r="SHK1052" s="55"/>
      <c r="SHL1052" s="55"/>
      <c r="SHM1052" s="55"/>
      <c r="SHN1052" s="55"/>
      <c r="SHO1052" s="55"/>
      <c r="SHP1052" s="55"/>
      <c r="SHQ1052" s="55"/>
      <c r="SHR1052" s="55"/>
      <c r="SHS1052" s="55"/>
      <c r="SHT1052" s="55"/>
      <c r="SHU1052" s="55"/>
      <c r="SHV1052" s="55"/>
      <c r="SHW1052" s="55"/>
      <c r="SHX1052" s="55"/>
      <c r="SHY1052" s="55"/>
      <c r="SHZ1052" s="55"/>
      <c r="SIA1052" s="55"/>
      <c r="SIB1052" s="55"/>
      <c r="SIC1052" s="55"/>
      <c r="SID1052" s="55"/>
      <c r="SIE1052" s="55"/>
      <c r="SIF1052" s="55"/>
      <c r="SIG1052" s="55"/>
      <c r="SIH1052" s="55"/>
      <c r="SII1052" s="55"/>
      <c r="SIJ1052" s="55"/>
      <c r="SIK1052" s="55"/>
      <c r="SIL1052" s="55"/>
      <c r="SIM1052" s="55"/>
      <c r="SIN1052" s="55"/>
      <c r="SIO1052" s="55"/>
      <c r="SIP1052" s="55"/>
      <c r="SIQ1052" s="55"/>
      <c r="SIR1052" s="55"/>
      <c r="SIS1052" s="55"/>
      <c r="SIT1052" s="55"/>
      <c r="SIU1052" s="55"/>
      <c r="SIV1052" s="55"/>
      <c r="SIW1052" s="55"/>
      <c r="SIX1052" s="55"/>
      <c r="SIY1052" s="55"/>
      <c r="SIZ1052" s="55"/>
      <c r="SJA1052" s="55"/>
      <c r="SJB1052" s="55"/>
      <c r="SJC1052" s="55"/>
      <c r="SJD1052" s="55"/>
      <c r="SJE1052" s="55"/>
      <c r="SJF1052" s="55"/>
      <c r="SJG1052" s="55"/>
      <c r="SJH1052" s="55"/>
      <c r="SJI1052" s="55"/>
      <c r="SJJ1052" s="55"/>
      <c r="SJK1052" s="55"/>
      <c r="SJL1052" s="55"/>
      <c r="SJM1052" s="55"/>
      <c r="SJN1052" s="55"/>
      <c r="SJO1052" s="55"/>
      <c r="SJP1052" s="55"/>
      <c r="SJQ1052" s="55"/>
      <c r="SJR1052" s="55"/>
      <c r="SJS1052" s="55"/>
      <c r="SJT1052" s="55"/>
      <c r="SJU1052" s="55"/>
      <c r="SJV1052" s="55"/>
      <c r="SJW1052" s="55"/>
      <c r="SJX1052" s="55"/>
      <c r="SJY1052" s="55"/>
      <c r="SJZ1052" s="55"/>
      <c r="SKA1052" s="55"/>
      <c r="SKB1052" s="55"/>
      <c r="SKC1052" s="55"/>
      <c r="SKD1052" s="55"/>
      <c r="SKE1052" s="55"/>
      <c r="SKF1052" s="55"/>
      <c r="SKG1052" s="55"/>
      <c r="SKH1052" s="55"/>
      <c r="SKI1052" s="55"/>
      <c r="SKJ1052" s="55"/>
      <c r="SKK1052" s="55"/>
      <c r="SKL1052" s="55"/>
      <c r="SKM1052" s="55"/>
      <c r="SKN1052" s="55"/>
      <c r="SKO1052" s="55"/>
      <c r="SKP1052" s="55"/>
      <c r="SKQ1052" s="55"/>
      <c r="SKR1052" s="55"/>
      <c r="SKS1052" s="55"/>
      <c r="SKT1052" s="55"/>
      <c r="SKU1052" s="55"/>
      <c r="SKV1052" s="55"/>
      <c r="SKW1052" s="55"/>
      <c r="SKX1052" s="55"/>
      <c r="SKY1052" s="55"/>
      <c r="SKZ1052" s="55"/>
      <c r="SLA1052" s="55"/>
      <c r="SLB1052" s="55"/>
      <c r="SLC1052" s="55"/>
      <c r="SLD1052" s="55"/>
      <c r="SLE1052" s="55"/>
      <c r="SLF1052" s="55"/>
      <c r="SLG1052" s="55"/>
      <c r="SLH1052" s="55"/>
      <c r="SLI1052" s="55"/>
      <c r="SLJ1052" s="55"/>
      <c r="SLK1052" s="55"/>
      <c r="SLL1052" s="55"/>
      <c r="SLM1052" s="55"/>
      <c r="SLN1052" s="55"/>
      <c r="SLO1052" s="55"/>
      <c r="SLP1052" s="55"/>
      <c r="SLQ1052" s="55"/>
      <c r="SLR1052" s="55"/>
      <c r="SLS1052" s="55"/>
      <c r="SLT1052" s="55"/>
      <c r="SLU1052" s="55"/>
      <c r="SLV1052" s="55"/>
      <c r="SLW1052" s="55"/>
      <c r="SLX1052" s="55"/>
      <c r="SLY1052" s="55"/>
      <c r="SLZ1052" s="55"/>
      <c r="SMA1052" s="55"/>
      <c r="SMB1052" s="55"/>
      <c r="SMC1052" s="55"/>
      <c r="SMD1052" s="55"/>
      <c r="SME1052" s="55"/>
      <c r="SMF1052" s="55"/>
      <c r="SMG1052" s="55"/>
      <c r="SMH1052" s="55"/>
      <c r="SMI1052" s="55"/>
      <c r="SMJ1052" s="55"/>
      <c r="SMK1052" s="55"/>
      <c r="SML1052" s="55"/>
      <c r="SMM1052" s="55"/>
      <c r="SMN1052" s="55"/>
      <c r="SMO1052" s="55"/>
      <c r="SMP1052" s="55"/>
      <c r="SMQ1052" s="55"/>
      <c r="SMR1052" s="55"/>
      <c r="SMS1052" s="55"/>
      <c r="SMT1052" s="55"/>
      <c r="SMU1052" s="55"/>
      <c r="SMV1052" s="55"/>
      <c r="SMW1052" s="55"/>
      <c r="SMX1052" s="55"/>
      <c r="SMY1052" s="55"/>
      <c r="SMZ1052" s="55"/>
      <c r="SNA1052" s="55"/>
      <c r="SNB1052" s="55"/>
      <c r="SNC1052" s="55"/>
      <c r="SND1052" s="55"/>
      <c r="SNE1052" s="55"/>
      <c r="SNF1052" s="55"/>
      <c r="SNG1052" s="55"/>
      <c r="SNH1052" s="55"/>
      <c r="SNI1052" s="55"/>
      <c r="SNJ1052" s="55"/>
      <c r="SNK1052" s="55"/>
      <c r="SNL1052" s="55"/>
      <c r="SNM1052" s="55"/>
      <c r="SNN1052" s="55"/>
      <c r="SNO1052" s="55"/>
      <c r="SNP1052" s="55"/>
      <c r="SNQ1052" s="55"/>
      <c r="SNR1052" s="55"/>
      <c r="SNS1052" s="55"/>
      <c r="SNT1052" s="55"/>
      <c r="SNU1052" s="55"/>
      <c r="SNV1052" s="55"/>
      <c r="SNW1052" s="55"/>
      <c r="SNX1052" s="55"/>
      <c r="SNY1052" s="55"/>
      <c r="SNZ1052" s="55"/>
      <c r="SOA1052" s="55"/>
      <c r="SOB1052" s="55"/>
      <c r="SOC1052" s="55"/>
      <c r="SOD1052" s="55"/>
      <c r="SOE1052" s="55"/>
      <c r="SOF1052" s="55"/>
      <c r="SOG1052" s="55"/>
      <c r="SOH1052" s="55"/>
      <c r="SOI1052" s="55"/>
      <c r="SOJ1052" s="55"/>
      <c r="SOK1052" s="55"/>
      <c r="SOL1052" s="55"/>
      <c r="SOM1052" s="55"/>
      <c r="SON1052" s="55"/>
      <c r="SOO1052" s="55"/>
      <c r="SOP1052" s="55"/>
      <c r="SOQ1052" s="55"/>
      <c r="SOR1052" s="55"/>
      <c r="SOS1052" s="55"/>
      <c r="SOT1052" s="55"/>
      <c r="SOU1052" s="55"/>
      <c r="SOV1052" s="55"/>
      <c r="SOW1052" s="55"/>
      <c r="SOX1052" s="55"/>
      <c r="SOY1052" s="55"/>
      <c r="SOZ1052" s="55"/>
      <c r="SPA1052" s="55"/>
      <c r="SPB1052" s="55"/>
      <c r="SPC1052" s="55"/>
      <c r="SPD1052" s="55"/>
      <c r="SPE1052" s="55"/>
      <c r="SPF1052" s="55"/>
      <c r="SPG1052" s="55"/>
      <c r="SPH1052" s="55"/>
      <c r="SPI1052" s="55"/>
      <c r="SPJ1052" s="55"/>
      <c r="SPK1052" s="55"/>
      <c r="SPL1052" s="55"/>
      <c r="SPM1052" s="55"/>
      <c r="SPN1052" s="55"/>
      <c r="SPO1052" s="55"/>
      <c r="SPP1052" s="55"/>
      <c r="SPQ1052" s="55"/>
      <c r="SPR1052" s="55"/>
      <c r="SPS1052" s="55"/>
      <c r="SPT1052" s="55"/>
      <c r="SPU1052" s="55"/>
      <c r="SPV1052" s="55"/>
      <c r="SPW1052" s="55"/>
      <c r="SPX1052" s="55"/>
      <c r="SPY1052" s="55"/>
      <c r="SPZ1052" s="55"/>
      <c r="SQA1052" s="55"/>
      <c r="SQB1052" s="55"/>
      <c r="SQC1052" s="55"/>
      <c r="SQD1052" s="55"/>
      <c r="SQE1052" s="55"/>
      <c r="SQF1052" s="55"/>
      <c r="SQG1052" s="55"/>
      <c r="SQH1052" s="55"/>
      <c r="SQI1052" s="55"/>
      <c r="SQJ1052" s="55"/>
      <c r="SQK1052" s="55"/>
      <c r="SQL1052" s="55"/>
      <c r="SQM1052" s="55"/>
      <c r="SQN1052" s="55"/>
      <c r="SQO1052" s="55"/>
      <c r="SQP1052" s="55"/>
      <c r="SQQ1052" s="55"/>
      <c r="SQR1052" s="55"/>
      <c r="SQS1052" s="55"/>
      <c r="SQT1052" s="55"/>
      <c r="SQU1052" s="55"/>
      <c r="SQV1052" s="55"/>
      <c r="SQW1052" s="55"/>
      <c r="SQX1052" s="55"/>
      <c r="SQY1052" s="55"/>
      <c r="SQZ1052" s="55"/>
      <c r="SRA1052" s="55"/>
      <c r="SRB1052" s="55"/>
      <c r="SRC1052" s="55"/>
      <c r="SRD1052" s="55"/>
      <c r="SRE1052" s="55"/>
      <c r="SRF1052" s="55"/>
      <c r="SRG1052" s="55"/>
      <c r="SRH1052" s="55"/>
      <c r="SRI1052" s="55"/>
      <c r="SRJ1052" s="55"/>
      <c r="SRK1052" s="55"/>
      <c r="SRL1052" s="55"/>
      <c r="SRM1052" s="55"/>
      <c r="SRN1052" s="55"/>
      <c r="SRO1052" s="55"/>
      <c r="SRP1052" s="55"/>
      <c r="SRQ1052" s="55"/>
      <c r="SRR1052" s="55"/>
      <c r="SRS1052" s="55"/>
      <c r="SRT1052" s="55"/>
      <c r="SRU1052" s="55"/>
      <c r="SRV1052" s="55"/>
      <c r="SRW1052" s="55"/>
      <c r="SRX1052" s="55"/>
      <c r="SRY1052" s="55"/>
      <c r="SRZ1052" s="55"/>
      <c r="SSA1052" s="55"/>
      <c r="SSB1052" s="55"/>
      <c r="SSC1052" s="55"/>
      <c r="SSD1052" s="55"/>
      <c r="SSE1052" s="55"/>
      <c r="SSF1052" s="55"/>
      <c r="SSG1052" s="55"/>
      <c r="SSH1052" s="55"/>
      <c r="SSI1052" s="55"/>
      <c r="SSJ1052" s="55"/>
      <c r="SSK1052" s="55"/>
      <c r="SSL1052" s="55"/>
      <c r="SSM1052" s="55"/>
      <c r="SSN1052" s="55"/>
      <c r="SSO1052" s="55"/>
      <c r="SSP1052" s="55"/>
      <c r="SSQ1052" s="55"/>
      <c r="SSR1052" s="55"/>
      <c r="SSS1052" s="55"/>
      <c r="SST1052" s="55"/>
      <c r="SSU1052" s="55"/>
      <c r="SSV1052" s="55"/>
      <c r="SSW1052" s="55"/>
      <c r="SSX1052" s="55"/>
      <c r="SSY1052" s="55"/>
      <c r="SSZ1052" s="55"/>
      <c r="STA1052" s="55"/>
      <c r="STB1052" s="55"/>
      <c r="STC1052" s="55"/>
      <c r="STD1052" s="55"/>
      <c r="STE1052" s="55"/>
      <c r="STF1052" s="55"/>
      <c r="STG1052" s="55"/>
      <c r="STH1052" s="55"/>
      <c r="STI1052" s="55"/>
      <c r="STJ1052" s="55"/>
      <c r="STK1052" s="55"/>
      <c r="STL1052" s="55"/>
      <c r="STM1052" s="55"/>
      <c r="STN1052" s="55"/>
      <c r="STO1052" s="55"/>
      <c r="STP1052" s="55"/>
      <c r="STQ1052" s="55"/>
      <c r="STR1052" s="55"/>
      <c r="STS1052" s="55"/>
      <c r="STT1052" s="55"/>
      <c r="STU1052" s="55"/>
      <c r="STV1052" s="55"/>
      <c r="STW1052" s="55"/>
      <c r="STX1052" s="55"/>
      <c r="STY1052" s="55"/>
      <c r="STZ1052" s="55"/>
      <c r="SUA1052" s="55"/>
      <c r="SUB1052" s="55"/>
      <c r="SUC1052" s="55"/>
      <c r="SUD1052" s="55"/>
      <c r="SUE1052" s="55"/>
      <c r="SUF1052" s="55"/>
      <c r="SUG1052" s="55"/>
      <c r="SUH1052" s="55"/>
      <c r="SUI1052" s="55"/>
      <c r="SUJ1052" s="55"/>
      <c r="SUK1052" s="55"/>
      <c r="SUL1052" s="55"/>
      <c r="SUM1052" s="55"/>
      <c r="SUN1052" s="55"/>
      <c r="SUO1052" s="55"/>
      <c r="SUP1052" s="55"/>
      <c r="SUQ1052" s="55"/>
      <c r="SUR1052" s="55"/>
      <c r="SUS1052" s="55"/>
      <c r="SUT1052" s="55"/>
      <c r="SUU1052" s="55"/>
      <c r="SUV1052" s="55"/>
      <c r="SUW1052" s="55"/>
      <c r="SUX1052" s="55"/>
      <c r="SUY1052" s="55"/>
      <c r="SUZ1052" s="55"/>
      <c r="SVA1052" s="55"/>
      <c r="SVB1052" s="55"/>
      <c r="SVC1052" s="55"/>
      <c r="SVD1052" s="55"/>
      <c r="SVE1052" s="55"/>
      <c r="SVF1052" s="55"/>
      <c r="SVG1052" s="55"/>
      <c r="SVH1052" s="55"/>
      <c r="SVI1052" s="55"/>
      <c r="SVJ1052" s="55"/>
      <c r="SVK1052" s="55"/>
      <c r="SVL1052" s="55"/>
      <c r="SVM1052" s="55"/>
      <c r="SVN1052" s="55"/>
      <c r="SVO1052" s="55"/>
      <c r="SVP1052" s="55"/>
      <c r="SVQ1052" s="55"/>
      <c r="SVR1052" s="55"/>
      <c r="SVS1052" s="55"/>
      <c r="SVT1052" s="55"/>
      <c r="SVU1052" s="55"/>
      <c r="SVV1052" s="55"/>
      <c r="SVW1052" s="55"/>
      <c r="SVX1052" s="55"/>
      <c r="SVY1052" s="55"/>
      <c r="SVZ1052" s="55"/>
      <c r="SWA1052" s="55"/>
      <c r="SWB1052" s="55"/>
      <c r="SWC1052" s="55"/>
      <c r="SWD1052" s="55"/>
      <c r="SWE1052" s="55"/>
      <c r="SWF1052" s="55"/>
      <c r="SWG1052" s="55"/>
      <c r="SWH1052" s="55"/>
      <c r="SWI1052" s="55"/>
      <c r="SWJ1052" s="55"/>
      <c r="SWK1052" s="55"/>
      <c r="SWL1052" s="55"/>
      <c r="SWM1052" s="55"/>
      <c r="SWN1052" s="55"/>
      <c r="SWO1052" s="55"/>
      <c r="SWP1052" s="55"/>
      <c r="SWQ1052" s="55"/>
      <c r="SWR1052" s="55"/>
      <c r="SWS1052" s="55"/>
      <c r="SWT1052" s="55"/>
      <c r="SWU1052" s="55"/>
      <c r="SWV1052" s="55"/>
      <c r="SWW1052" s="55"/>
      <c r="SWX1052" s="55"/>
      <c r="SWY1052" s="55"/>
      <c r="SWZ1052" s="55"/>
      <c r="SXA1052" s="55"/>
      <c r="SXB1052" s="55"/>
      <c r="SXC1052" s="55"/>
      <c r="SXD1052" s="55"/>
      <c r="SXE1052" s="55"/>
      <c r="SXF1052" s="55"/>
      <c r="SXG1052" s="55"/>
      <c r="SXH1052" s="55"/>
      <c r="SXI1052" s="55"/>
      <c r="SXJ1052" s="55"/>
      <c r="SXK1052" s="55"/>
      <c r="SXL1052" s="55"/>
      <c r="SXM1052" s="55"/>
      <c r="SXN1052" s="55"/>
      <c r="SXO1052" s="55"/>
      <c r="SXP1052" s="55"/>
      <c r="SXQ1052" s="55"/>
      <c r="SXR1052" s="55"/>
      <c r="SXS1052" s="55"/>
      <c r="SXT1052" s="55"/>
      <c r="SXU1052" s="55"/>
      <c r="SXV1052" s="55"/>
      <c r="SXW1052" s="55"/>
      <c r="SXX1052" s="55"/>
      <c r="SXY1052" s="55"/>
      <c r="SXZ1052" s="55"/>
      <c r="SYA1052" s="55"/>
      <c r="SYB1052" s="55"/>
      <c r="SYC1052" s="55"/>
      <c r="SYD1052" s="55"/>
      <c r="SYE1052" s="55"/>
      <c r="SYF1052" s="55"/>
      <c r="SYG1052" s="55"/>
      <c r="SYH1052" s="55"/>
      <c r="SYI1052" s="55"/>
      <c r="SYJ1052" s="55"/>
      <c r="SYK1052" s="55"/>
      <c r="SYL1052" s="55"/>
      <c r="SYM1052" s="55"/>
      <c r="SYN1052" s="55"/>
      <c r="SYO1052" s="55"/>
      <c r="SYP1052" s="55"/>
      <c r="SYQ1052" s="55"/>
      <c r="SYR1052" s="55"/>
      <c r="SYS1052" s="55"/>
      <c r="SYT1052" s="55"/>
      <c r="SYU1052" s="55"/>
      <c r="SYV1052" s="55"/>
      <c r="SYW1052" s="55"/>
      <c r="SYX1052" s="55"/>
      <c r="SYY1052" s="55"/>
      <c r="SYZ1052" s="55"/>
      <c r="SZA1052" s="55"/>
      <c r="SZB1052" s="55"/>
      <c r="SZC1052" s="55"/>
      <c r="SZD1052" s="55"/>
      <c r="SZE1052" s="55"/>
      <c r="SZF1052" s="55"/>
      <c r="SZG1052" s="55"/>
      <c r="SZH1052" s="55"/>
      <c r="SZI1052" s="55"/>
      <c r="SZJ1052" s="55"/>
      <c r="SZK1052" s="55"/>
      <c r="SZL1052" s="55"/>
      <c r="SZM1052" s="55"/>
      <c r="SZN1052" s="55"/>
      <c r="SZO1052" s="55"/>
      <c r="SZP1052" s="55"/>
      <c r="SZQ1052" s="55"/>
      <c r="SZR1052" s="55"/>
      <c r="SZS1052" s="55"/>
      <c r="SZT1052" s="55"/>
      <c r="SZU1052" s="55"/>
      <c r="SZV1052" s="55"/>
      <c r="SZW1052" s="55"/>
      <c r="SZX1052" s="55"/>
      <c r="SZY1052" s="55"/>
      <c r="SZZ1052" s="55"/>
      <c r="TAA1052" s="55"/>
      <c r="TAB1052" s="55"/>
      <c r="TAC1052" s="55"/>
      <c r="TAD1052" s="55"/>
      <c r="TAE1052" s="55"/>
      <c r="TAF1052" s="55"/>
      <c r="TAG1052" s="55"/>
      <c r="TAH1052" s="55"/>
      <c r="TAI1052" s="55"/>
      <c r="TAJ1052" s="55"/>
      <c r="TAK1052" s="55"/>
      <c r="TAL1052" s="55"/>
      <c r="TAM1052" s="55"/>
      <c r="TAN1052" s="55"/>
      <c r="TAO1052" s="55"/>
      <c r="TAP1052" s="55"/>
      <c r="TAQ1052" s="55"/>
      <c r="TAR1052" s="55"/>
      <c r="TAS1052" s="55"/>
      <c r="TAT1052" s="55"/>
      <c r="TAU1052" s="55"/>
      <c r="TAV1052" s="55"/>
      <c r="TAW1052" s="55"/>
      <c r="TAX1052" s="55"/>
      <c r="TAY1052" s="55"/>
      <c r="TAZ1052" s="55"/>
      <c r="TBA1052" s="55"/>
      <c r="TBB1052" s="55"/>
      <c r="TBC1052" s="55"/>
      <c r="TBD1052" s="55"/>
      <c r="TBE1052" s="55"/>
      <c r="TBF1052" s="55"/>
      <c r="TBG1052" s="55"/>
      <c r="TBH1052" s="55"/>
      <c r="TBI1052" s="55"/>
      <c r="TBJ1052" s="55"/>
      <c r="TBK1052" s="55"/>
      <c r="TBL1052" s="55"/>
      <c r="TBM1052" s="55"/>
      <c r="TBN1052" s="55"/>
      <c r="TBO1052" s="55"/>
      <c r="TBP1052" s="55"/>
      <c r="TBQ1052" s="55"/>
      <c r="TBR1052" s="55"/>
      <c r="TBS1052" s="55"/>
      <c r="TBT1052" s="55"/>
      <c r="TBU1052" s="55"/>
      <c r="TBV1052" s="55"/>
      <c r="TBW1052" s="55"/>
      <c r="TBX1052" s="55"/>
      <c r="TBY1052" s="55"/>
      <c r="TBZ1052" s="55"/>
      <c r="TCA1052" s="55"/>
      <c r="TCB1052" s="55"/>
      <c r="TCC1052" s="55"/>
      <c r="TCD1052" s="55"/>
      <c r="TCE1052" s="55"/>
      <c r="TCF1052" s="55"/>
      <c r="TCG1052" s="55"/>
      <c r="TCH1052" s="55"/>
      <c r="TCI1052" s="55"/>
      <c r="TCJ1052" s="55"/>
      <c r="TCK1052" s="55"/>
      <c r="TCL1052" s="55"/>
      <c r="TCM1052" s="55"/>
      <c r="TCN1052" s="55"/>
      <c r="TCO1052" s="55"/>
      <c r="TCP1052" s="55"/>
      <c r="TCQ1052" s="55"/>
      <c r="TCR1052" s="55"/>
      <c r="TCS1052" s="55"/>
      <c r="TCT1052" s="55"/>
      <c r="TCU1052" s="55"/>
      <c r="TCV1052" s="55"/>
      <c r="TCW1052" s="55"/>
      <c r="TCX1052" s="55"/>
      <c r="TCY1052" s="55"/>
      <c r="TCZ1052" s="55"/>
      <c r="TDA1052" s="55"/>
      <c r="TDB1052" s="55"/>
      <c r="TDC1052" s="55"/>
      <c r="TDD1052" s="55"/>
      <c r="TDE1052" s="55"/>
      <c r="TDF1052" s="55"/>
      <c r="TDG1052" s="55"/>
      <c r="TDH1052" s="55"/>
      <c r="TDI1052" s="55"/>
      <c r="TDJ1052" s="55"/>
      <c r="TDK1052" s="55"/>
      <c r="TDL1052" s="55"/>
      <c r="TDM1052" s="55"/>
      <c r="TDN1052" s="55"/>
      <c r="TDO1052" s="55"/>
      <c r="TDP1052" s="55"/>
      <c r="TDQ1052" s="55"/>
      <c r="TDR1052" s="55"/>
      <c r="TDS1052" s="55"/>
      <c r="TDT1052" s="55"/>
      <c r="TDU1052" s="55"/>
      <c r="TDV1052" s="55"/>
      <c r="TDW1052" s="55"/>
      <c r="TDX1052" s="55"/>
      <c r="TDY1052" s="55"/>
      <c r="TDZ1052" s="55"/>
      <c r="TEA1052" s="55"/>
      <c r="TEB1052" s="55"/>
      <c r="TEC1052" s="55"/>
      <c r="TED1052" s="55"/>
      <c r="TEE1052" s="55"/>
      <c r="TEF1052" s="55"/>
      <c r="TEG1052" s="55"/>
      <c r="TEH1052" s="55"/>
      <c r="TEI1052" s="55"/>
      <c r="TEJ1052" s="55"/>
      <c r="TEK1052" s="55"/>
      <c r="TEL1052" s="55"/>
      <c r="TEM1052" s="55"/>
      <c r="TEN1052" s="55"/>
      <c r="TEO1052" s="55"/>
      <c r="TEP1052" s="55"/>
      <c r="TEQ1052" s="55"/>
      <c r="TER1052" s="55"/>
      <c r="TES1052" s="55"/>
      <c r="TET1052" s="55"/>
      <c r="TEU1052" s="55"/>
      <c r="TEV1052" s="55"/>
      <c r="TEW1052" s="55"/>
      <c r="TEX1052" s="55"/>
      <c r="TEY1052" s="55"/>
      <c r="TEZ1052" s="55"/>
      <c r="TFA1052" s="55"/>
      <c r="TFB1052" s="55"/>
      <c r="TFC1052" s="55"/>
      <c r="TFD1052" s="55"/>
      <c r="TFE1052" s="55"/>
      <c r="TFF1052" s="55"/>
      <c r="TFG1052" s="55"/>
      <c r="TFH1052" s="55"/>
      <c r="TFI1052" s="55"/>
      <c r="TFJ1052" s="55"/>
      <c r="TFK1052" s="55"/>
      <c r="TFL1052" s="55"/>
      <c r="TFM1052" s="55"/>
      <c r="TFN1052" s="55"/>
      <c r="TFO1052" s="55"/>
      <c r="TFP1052" s="55"/>
      <c r="TFQ1052" s="55"/>
      <c r="TFR1052" s="55"/>
      <c r="TFS1052" s="55"/>
      <c r="TFT1052" s="55"/>
      <c r="TFU1052" s="55"/>
      <c r="TFV1052" s="55"/>
      <c r="TFW1052" s="55"/>
      <c r="TFX1052" s="55"/>
      <c r="TFY1052" s="55"/>
      <c r="TFZ1052" s="55"/>
      <c r="TGA1052" s="55"/>
      <c r="TGB1052" s="55"/>
      <c r="TGC1052" s="55"/>
      <c r="TGD1052" s="55"/>
      <c r="TGE1052" s="55"/>
      <c r="TGF1052" s="55"/>
      <c r="TGG1052" s="55"/>
      <c r="TGH1052" s="55"/>
      <c r="TGI1052" s="55"/>
      <c r="TGJ1052" s="55"/>
      <c r="TGK1052" s="55"/>
      <c r="TGL1052" s="55"/>
      <c r="TGM1052" s="55"/>
      <c r="TGN1052" s="55"/>
      <c r="TGO1052" s="55"/>
      <c r="TGP1052" s="55"/>
      <c r="TGQ1052" s="55"/>
      <c r="TGR1052" s="55"/>
      <c r="TGS1052" s="55"/>
      <c r="TGT1052" s="55"/>
      <c r="TGU1052" s="55"/>
      <c r="TGV1052" s="55"/>
      <c r="TGW1052" s="55"/>
      <c r="TGX1052" s="55"/>
      <c r="TGY1052" s="55"/>
      <c r="TGZ1052" s="55"/>
      <c r="THA1052" s="55"/>
      <c r="THB1052" s="55"/>
      <c r="THC1052" s="55"/>
      <c r="THD1052" s="55"/>
      <c r="THE1052" s="55"/>
      <c r="THF1052" s="55"/>
      <c r="THG1052" s="55"/>
      <c r="THH1052" s="55"/>
      <c r="THI1052" s="55"/>
      <c r="THJ1052" s="55"/>
      <c r="THK1052" s="55"/>
      <c r="THL1052" s="55"/>
      <c r="THM1052" s="55"/>
      <c r="THN1052" s="55"/>
      <c r="THO1052" s="55"/>
      <c r="THP1052" s="55"/>
      <c r="THQ1052" s="55"/>
      <c r="THR1052" s="55"/>
      <c r="THS1052" s="55"/>
      <c r="THT1052" s="55"/>
      <c r="THU1052" s="55"/>
      <c r="THV1052" s="55"/>
      <c r="THW1052" s="55"/>
      <c r="THX1052" s="55"/>
      <c r="THY1052" s="55"/>
      <c r="THZ1052" s="55"/>
      <c r="TIA1052" s="55"/>
      <c r="TIB1052" s="55"/>
      <c r="TIC1052" s="55"/>
      <c r="TID1052" s="55"/>
      <c r="TIE1052" s="55"/>
      <c r="TIF1052" s="55"/>
      <c r="TIG1052" s="55"/>
      <c r="TIH1052" s="55"/>
      <c r="TII1052" s="55"/>
      <c r="TIJ1052" s="55"/>
      <c r="TIK1052" s="55"/>
      <c r="TIL1052" s="55"/>
      <c r="TIM1052" s="55"/>
      <c r="TIN1052" s="55"/>
      <c r="TIO1052" s="55"/>
      <c r="TIP1052" s="55"/>
      <c r="TIQ1052" s="55"/>
      <c r="TIR1052" s="55"/>
      <c r="TIS1052" s="55"/>
      <c r="TIT1052" s="55"/>
      <c r="TIU1052" s="55"/>
      <c r="TIV1052" s="55"/>
      <c r="TIW1052" s="55"/>
      <c r="TIX1052" s="55"/>
      <c r="TIY1052" s="55"/>
      <c r="TIZ1052" s="55"/>
      <c r="TJA1052" s="55"/>
      <c r="TJB1052" s="55"/>
      <c r="TJC1052" s="55"/>
      <c r="TJD1052" s="55"/>
      <c r="TJE1052" s="55"/>
      <c r="TJF1052" s="55"/>
      <c r="TJG1052" s="55"/>
      <c r="TJH1052" s="55"/>
      <c r="TJI1052" s="55"/>
      <c r="TJJ1052" s="55"/>
      <c r="TJK1052" s="55"/>
      <c r="TJL1052" s="55"/>
      <c r="TJM1052" s="55"/>
      <c r="TJN1052" s="55"/>
      <c r="TJO1052" s="55"/>
      <c r="TJP1052" s="55"/>
      <c r="TJQ1052" s="55"/>
      <c r="TJR1052" s="55"/>
      <c r="TJS1052" s="55"/>
      <c r="TJT1052" s="55"/>
      <c r="TJU1052" s="55"/>
      <c r="TJV1052" s="55"/>
      <c r="TJW1052" s="55"/>
      <c r="TJX1052" s="55"/>
      <c r="TJY1052" s="55"/>
      <c r="TJZ1052" s="55"/>
      <c r="TKA1052" s="55"/>
      <c r="TKB1052" s="55"/>
      <c r="TKC1052" s="55"/>
      <c r="TKD1052" s="55"/>
      <c r="TKE1052" s="55"/>
      <c r="TKF1052" s="55"/>
      <c r="TKG1052" s="55"/>
      <c r="TKH1052" s="55"/>
      <c r="TKI1052" s="55"/>
      <c r="TKJ1052" s="55"/>
      <c r="TKK1052" s="55"/>
      <c r="TKL1052" s="55"/>
      <c r="TKM1052" s="55"/>
      <c r="TKN1052" s="55"/>
      <c r="TKO1052" s="55"/>
      <c r="TKP1052" s="55"/>
      <c r="TKQ1052" s="55"/>
      <c r="TKR1052" s="55"/>
      <c r="TKS1052" s="55"/>
      <c r="TKT1052" s="55"/>
      <c r="TKU1052" s="55"/>
      <c r="TKV1052" s="55"/>
      <c r="TKW1052" s="55"/>
      <c r="TKX1052" s="55"/>
      <c r="TKY1052" s="55"/>
      <c r="TKZ1052" s="55"/>
      <c r="TLA1052" s="55"/>
      <c r="TLB1052" s="55"/>
      <c r="TLC1052" s="55"/>
      <c r="TLD1052" s="55"/>
      <c r="TLE1052" s="55"/>
      <c r="TLF1052" s="55"/>
      <c r="TLG1052" s="55"/>
      <c r="TLH1052" s="55"/>
      <c r="TLI1052" s="55"/>
      <c r="TLJ1052" s="55"/>
      <c r="TLK1052" s="55"/>
      <c r="TLL1052" s="55"/>
      <c r="TLM1052" s="55"/>
      <c r="TLN1052" s="55"/>
      <c r="TLO1052" s="55"/>
      <c r="TLP1052" s="55"/>
      <c r="TLQ1052" s="55"/>
      <c r="TLR1052" s="55"/>
      <c r="TLS1052" s="55"/>
      <c r="TLT1052" s="55"/>
      <c r="TLU1052" s="55"/>
      <c r="TLV1052" s="55"/>
      <c r="TLW1052" s="55"/>
      <c r="TLX1052" s="55"/>
      <c r="TLY1052" s="55"/>
      <c r="TLZ1052" s="55"/>
      <c r="TMA1052" s="55"/>
      <c r="TMB1052" s="55"/>
      <c r="TMC1052" s="55"/>
      <c r="TMD1052" s="55"/>
      <c r="TME1052" s="55"/>
      <c r="TMF1052" s="55"/>
      <c r="TMG1052" s="55"/>
      <c r="TMH1052" s="55"/>
      <c r="TMI1052" s="55"/>
      <c r="TMJ1052" s="55"/>
      <c r="TMK1052" s="55"/>
      <c r="TML1052" s="55"/>
      <c r="TMM1052" s="55"/>
      <c r="TMN1052" s="55"/>
      <c r="TMO1052" s="55"/>
      <c r="TMP1052" s="55"/>
      <c r="TMQ1052" s="55"/>
      <c r="TMR1052" s="55"/>
      <c r="TMS1052" s="55"/>
      <c r="TMT1052" s="55"/>
      <c r="TMU1052" s="55"/>
      <c r="TMV1052" s="55"/>
      <c r="TMW1052" s="55"/>
      <c r="TMX1052" s="55"/>
      <c r="TMY1052" s="55"/>
      <c r="TMZ1052" s="55"/>
      <c r="TNA1052" s="55"/>
      <c r="TNB1052" s="55"/>
      <c r="TNC1052" s="55"/>
      <c r="TND1052" s="55"/>
      <c r="TNE1052" s="55"/>
      <c r="TNF1052" s="55"/>
      <c r="TNG1052" s="55"/>
      <c r="TNH1052" s="55"/>
      <c r="TNI1052" s="55"/>
      <c r="TNJ1052" s="55"/>
      <c r="TNK1052" s="55"/>
      <c r="TNL1052" s="55"/>
      <c r="TNM1052" s="55"/>
      <c r="TNN1052" s="55"/>
      <c r="TNO1052" s="55"/>
      <c r="TNP1052" s="55"/>
      <c r="TNQ1052" s="55"/>
      <c r="TNR1052" s="55"/>
      <c r="TNS1052" s="55"/>
      <c r="TNT1052" s="55"/>
      <c r="TNU1052" s="55"/>
      <c r="TNV1052" s="55"/>
      <c r="TNW1052" s="55"/>
      <c r="TNX1052" s="55"/>
      <c r="TNY1052" s="55"/>
      <c r="TNZ1052" s="55"/>
      <c r="TOA1052" s="55"/>
      <c r="TOB1052" s="55"/>
      <c r="TOC1052" s="55"/>
      <c r="TOD1052" s="55"/>
      <c r="TOE1052" s="55"/>
      <c r="TOF1052" s="55"/>
      <c r="TOG1052" s="55"/>
      <c r="TOH1052" s="55"/>
      <c r="TOI1052" s="55"/>
      <c r="TOJ1052" s="55"/>
      <c r="TOK1052" s="55"/>
      <c r="TOL1052" s="55"/>
      <c r="TOM1052" s="55"/>
      <c r="TON1052" s="55"/>
      <c r="TOO1052" s="55"/>
      <c r="TOP1052" s="55"/>
      <c r="TOQ1052" s="55"/>
      <c r="TOR1052" s="55"/>
      <c r="TOS1052" s="55"/>
      <c r="TOT1052" s="55"/>
      <c r="TOU1052" s="55"/>
      <c r="TOV1052" s="55"/>
      <c r="TOW1052" s="55"/>
      <c r="TOX1052" s="55"/>
      <c r="TOY1052" s="55"/>
      <c r="TOZ1052" s="55"/>
      <c r="TPA1052" s="55"/>
      <c r="TPB1052" s="55"/>
      <c r="TPC1052" s="55"/>
      <c r="TPD1052" s="55"/>
      <c r="TPE1052" s="55"/>
      <c r="TPF1052" s="55"/>
      <c r="TPG1052" s="55"/>
      <c r="TPH1052" s="55"/>
      <c r="TPI1052" s="55"/>
      <c r="TPJ1052" s="55"/>
      <c r="TPK1052" s="55"/>
      <c r="TPL1052" s="55"/>
      <c r="TPM1052" s="55"/>
      <c r="TPN1052" s="55"/>
      <c r="TPO1052" s="55"/>
      <c r="TPP1052" s="55"/>
      <c r="TPQ1052" s="55"/>
      <c r="TPR1052" s="55"/>
      <c r="TPS1052" s="55"/>
      <c r="TPT1052" s="55"/>
      <c r="TPU1052" s="55"/>
      <c r="TPV1052" s="55"/>
      <c r="TPW1052" s="55"/>
      <c r="TPX1052" s="55"/>
      <c r="TPY1052" s="55"/>
      <c r="TPZ1052" s="55"/>
      <c r="TQA1052" s="55"/>
      <c r="TQB1052" s="55"/>
      <c r="TQC1052" s="55"/>
      <c r="TQD1052" s="55"/>
      <c r="TQE1052" s="55"/>
      <c r="TQF1052" s="55"/>
      <c r="TQG1052" s="55"/>
      <c r="TQH1052" s="55"/>
      <c r="TQI1052" s="55"/>
      <c r="TQJ1052" s="55"/>
      <c r="TQK1052" s="55"/>
      <c r="TQL1052" s="55"/>
      <c r="TQM1052" s="55"/>
      <c r="TQN1052" s="55"/>
      <c r="TQO1052" s="55"/>
      <c r="TQP1052" s="55"/>
      <c r="TQQ1052" s="55"/>
      <c r="TQR1052" s="55"/>
      <c r="TQS1052" s="55"/>
      <c r="TQT1052" s="55"/>
      <c r="TQU1052" s="55"/>
      <c r="TQV1052" s="55"/>
      <c r="TQW1052" s="55"/>
      <c r="TQX1052" s="55"/>
      <c r="TQY1052" s="55"/>
      <c r="TQZ1052" s="55"/>
      <c r="TRA1052" s="55"/>
      <c r="TRB1052" s="55"/>
      <c r="TRC1052" s="55"/>
      <c r="TRD1052" s="55"/>
      <c r="TRE1052" s="55"/>
      <c r="TRF1052" s="55"/>
      <c r="TRG1052" s="55"/>
      <c r="TRH1052" s="55"/>
      <c r="TRI1052" s="55"/>
      <c r="TRJ1052" s="55"/>
      <c r="TRK1052" s="55"/>
      <c r="TRL1052" s="55"/>
      <c r="TRM1052" s="55"/>
      <c r="TRN1052" s="55"/>
      <c r="TRO1052" s="55"/>
      <c r="TRP1052" s="55"/>
      <c r="TRQ1052" s="55"/>
      <c r="TRR1052" s="55"/>
      <c r="TRS1052" s="55"/>
      <c r="TRT1052" s="55"/>
      <c r="TRU1052" s="55"/>
      <c r="TRV1052" s="55"/>
      <c r="TRW1052" s="55"/>
      <c r="TRX1052" s="55"/>
      <c r="TRY1052" s="55"/>
      <c r="TRZ1052" s="55"/>
      <c r="TSA1052" s="55"/>
      <c r="TSB1052" s="55"/>
      <c r="TSC1052" s="55"/>
      <c r="TSD1052" s="55"/>
      <c r="TSE1052" s="55"/>
      <c r="TSF1052" s="55"/>
      <c r="TSG1052" s="55"/>
      <c r="TSH1052" s="55"/>
      <c r="TSI1052" s="55"/>
      <c r="TSJ1052" s="55"/>
      <c r="TSK1052" s="55"/>
      <c r="TSL1052" s="55"/>
      <c r="TSM1052" s="55"/>
      <c r="TSN1052" s="55"/>
      <c r="TSO1052" s="55"/>
      <c r="TSP1052" s="55"/>
      <c r="TSQ1052" s="55"/>
      <c r="TSR1052" s="55"/>
      <c r="TSS1052" s="55"/>
      <c r="TST1052" s="55"/>
      <c r="TSU1052" s="55"/>
      <c r="TSV1052" s="55"/>
      <c r="TSW1052" s="55"/>
      <c r="TSX1052" s="55"/>
      <c r="TSY1052" s="55"/>
      <c r="TSZ1052" s="55"/>
      <c r="TTA1052" s="55"/>
      <c r="TTB1052" s="55"/>
      <c r="TTC1052" s="55"/>
      <c r="TTD1052" s="55"/>
      <c r="TTE1052" s="55"/>
      <c r="TTF1052" s="55"/>
      <c r="TTG1052" s="55"/>
      <c r="TTH1052" s="55"/>
      <c r="TTI1052" s="55"/>
      <c r="TTJ1052" s="55"/>
      <c r="TTK1052" s="55"/>
      <c r="TTL1052" s="55"/>
      <c r="TTM1052" s="55"/>
      <c r="TTN1052" s="55"/>
      <c r="TTO1052" s="55"/>
      <c r="TTP1052" s="55"/>
      <c r="TTQ1052" s="55"/>
      <c r="TTR1052" s="55"/>
      <c r="TTS1052" s="55"/>
      <c r="TTT1052" s="55"/>
      <c r="TTU1052" s="55"/>
      <c r="TTV1052" s="55"/>
      <c r="TTW1052" s="55"/>
      <c r="TTX1052" s="55"/>
      <c r="TTY1052" s="55"/>
      <c r="TTZ1052" s="55"/>
      <c r="TUA1052" s="55"/>
      <c r="TUB1052" s="55"/>
      <c r="TUC1052" s="55"/>
      <c r="TUD1052" s="55"/>
      <c r="TUE1052" s="55"/>
      <c r="TUF1052" s="55"/>
      <c r="TUG1052" s="55"/>
      <c r="TUH1052" s="55"/>
      <c r="TUI1052" s="55"/>
      <c r="TUJ1052" s="55"/>
      <c r="TUK1052" s="55"/>
      <c r="TUL1052" s="55"/>
      <c r="TUM1052" s="55"/>
      <c r="TUN1052" s="55"/>
      <c r="TUO1052" s="55"/>
      <c r="TUP1052" s="55"/>
      <c r="TUQ1052" s="55"/>
      <c r="TUR1052" s="55"/>
      <c r="TUS1052" s="55"/>
      <c r="TUT1052" s="55"/>
      <c r="TUU1052" s="55"/>
      <c r="TUV1052" s="55"/>
      <c r="TUW1052" s="55"/>
      <c r="TUX1052" s="55"/>
      <c r="TUY1052" s="55"/>
      <c r="TUZ1052" s="55"/>
      <c r="TVA1052" s="55"/>
      <c r="TVB1052" s="55"/>
      <c r="TVC1052" s="55"/>
      <c r="TVD1052" s="55"/>
      <c r="TVE1052" s="55"/>
      <c r="TVF1052" s="55"/>
      <c r="TVG1052" s="55"/>
      <c r="TVH1052" s="55"/>
      <c r="TVI1052" s="55"/>
      <c r="TVJ1052" s="55"/>
      <c r="TVK1052" s="55"/>
      <c r="TVL1052" s="55"/>
      <c r="TVM1052" s="55"/>
      <c r="TVN1052" s="55"/>
      <c r="TVO1052" s="55"/>
      <c r="TVP1052" s="55"/>
      <c r="TVQ1052" s="55"/>
      <c r="TVR1052" s="55"/>
      <c r="TVS1052" s="55"/>
      <c r="TVT1052" s="55"/>
      <c r="TVU1052" s="55"/>
      <c r="TVV1052" s="55"/>
      <c r="TVW1052" s="55"/>
      <c r="TVX1052" s="55"/>
      <c r="TVY1052" s="55"/>
      <c r="TVZ1052" s="55"/>
      <c r="TWA1052" s="55"/>
      <c r="TWB1052" s="55"/>
      <c r="TWC1052" s="55"/>
      <c r="TWD1052" s="55"/>
      <c r="TWE1052" s="55"/>
      <c r="TWF1052" s="55"/>
      <c r="TWG1052" s="55"/>
      <c r="TWH1052" s="55"/>
      <c r="TWI1052" s="55"/>
      <c r="TWJ1052" s="55"/>
      <c r="TWK1052" s="55"/>
      <c r="TWL1052" s="55"/>
      <c r="TWM1052" s="55"/>
      <c r="TWN1052" s="55"/>
      <c r="TWO1052" s="55"/>
      <c r="TWP1052" s="55"/>
      <c r="TWQ1052" s="55"/>
      <c r="TWR1052" s="55"/>
      <c r="TWS1052" s="55"/>
      <c r="TWT1052" s="55"/>
      <c r="TWU1052" s="55"/>
      <c r="TWV1052" s="55"/>
      <c r="TWW1052" s="55"/>
      <c r="TWX1052" s="55"/>
      <c r="TWY1052" s="55"/>
      <c r="TWZ1052" s="55"/>
      <c r="TXA1052" s="55"/>
      <c r="TXB1052" s="55"/>
      <c r="TXC1052" s="55"/>
      <c r="TXD1052" s="55"/>
      <c r="TXE1052" s="55"/>
      <c r="TXF1052" s="55"/>
      <c r="TXG1052" s="55"/>
      <c r="TXH1052" s="55"/>
      <c r="TXI1052" s="55"/>
      <c r="TXJ1052" s="55"/>
      <c r="TXK1052" s="55"/>
      <c r="TXL1052" s="55"/>
      <c r="TXM1052" s="55"/>
      <c r="TXN1052" s="55"/>
      <c r="TXO1052" s="55"/>
      <c r="TXP1052" s="55"/>
      <c r="TXQ1052" s="55"/>
      <c r="TXR1052" s="55"/>
      <c r="TXS1052" s="55"/>
      <c r="TXT1052" s="55"/>
      <c r="TXU1052" s="55"/>
      <c r="TXV1052" s="55"/>
      <c r="TXW1052" s="55"/>
      <c r="TXX1052" s="55"/>
      <c r="TXY1052" s="55"/>
      <c r="TXZ1052" s="55"/>
      <c r="TYA1052" s="55"/>
      <c r="TYB1052" s="55"/>
      <c r="TYC1052" s="55"/>
      <c r="TYD1052" s="55"/>
      <c r="TYE1052" s="55"/>
      <c r="TYF1052" s="55"/>
      <c r="TYG1052" s="55"/>
      <c r="TYH1052" s="55"/>
      <c r="TYI1052" s="55"/>
      <c r="TYJ1052" s="55"/>
      <c r="TYK1052" s="55"/>
      <c r="TYL1052" s="55"/>
      <c r="TYM1052" s="55"/>
      <c r="TYN1052" s="55"/>
      <c r="TYO1052" s="55"/>
      <c r="TYP1052" s="55"/>
      <c r="TYQ1052" s="55"/>
      <c r="TYR1052" s="55"/>
      <c r="TYS1052" s="55"/>
      <c r="TYT1052" s="55"/>
      <c r="TYU1052" s="55"/>
      <c r="TYV1052" s="55"/>
      <c r="TYW1052" s="55"/>
      <c r="TYX1052" s="55"/>
      <c r="TYY1052" s="55"/>
      <c r="TYZ1052" s="55"/>
      <c r="TZA1052" s="55"/>
      <c r="TZB1052" s="55"/>
      <c r="TZC1052" s="55"/>
      <c r="TZD1052" s="55"/>
      <c r="TZE1052" s="55"/>
      <c r="TZF1052" s="55"/>
      <c r="TZG1052" s="55"/>
      <c r="TZH1052" s="55"/>
      <c r="TZI1052" s="55"/>
      <c r="TZJ1052" s="55"/>
      <c r="TZK1052" s="55"/>
      <c r="TZL1052" s="55"/>
      <c r="TZM1052" s="55"/>
      <c r="TZN1052" s="55"/>
      <c r="TZO1052" s="55"/>
      <c r="TZP1052" s="55"/>
      <c r="TZQ1052" s="55"/>
      <c r="TZR1052" s="55"/>
      <c r="TZS1052" s="55"/>
      <c r="TZT1052" s="55"/>
      <c r="TZU1052" s="55"/>
      <c r="TZV1052" s="55"/>
      <c r="TZW1052" s="55"/>
      <c r="TZX1052" s="55"/>
      <c r="TZY1052" s="55"/>
      <c r="TZZ1052" s="55"/>
      <c r="UAA1052" s="55"/>
      <c r="UAB1052" s="55"/>
      <c r="UAC1052" s="55"/>
      <c r="UAD1052" s="55"/>
      <c r="UAE1052" s="55"/>
      <c r="UAF1052" s="55"/>
      <c r="UAG1052" s="55"/>
      <c r="UAH1052" s="55"/>
      <c r="UAI1052" s="55"/>
      <c r="UAJ1052" s="55"/>
      <c r="UAK1052" s="55"/>
      <c r="UAL1052" s="55"/>
      <c r="UAM1052" s="55"/>
      <c r="UAN1052" s="55"/>
      <c r="UAO1052" s="55"/>
      <c r="UAP1052" s="55"/>
      <c r="UAQ1052" s="55"/>
      <c r="UAR1052" s="55"/>
      <c r="UAS1052" s="55"/>
      <c r="UAT1052" s="55"/>
      <c r="UAU1052" s="55"/>
      <c r="UAV1052" s="55"/>
      <c r="UAW1052" s="55"/>
      <c r="UAX1052" s="55"/>
      <c r="UAY1052" s="55"/>
      <c r="UAZ1052" s="55"/>
      <c r="UBA1052" s="55"/>
      <c r="UBB1052" s="55"/>
      <c r="UBC1052" s="55"/>
      <c r="UBD1052" s="55"/>
      <c r="UBE1052" s="55"/>
      <c r="UBF1052" s="55"/>
      <c r="UBG1052" s="55"/>
      <c r="UBH1052" s="55"/>
      <c r="UBI1052" s="55"/>
      <c r="UBJ1052" s="55"/>
      <c r="UBK1052" s="55"/>
      <c r="UBL1052" s="55"/>
      <c r="UBM1052" s="55"/>
      <c r="UBN1052" s="55"/>
      <c r="UBO1052" s="55"/>
      <c r="UBP1052" s="55"/>
      <c r="UBQ1052" s="55"/>
      <c r="UBR1052" s="55"/>
      <c r="UBS1052" s="55"/>
      <c r="UBT1052" s="55"/>
      <c r="UBU1052" s="55"/>
      <c r="UBV1052" s="55"/>
      <c r="UBW1052" s="55"/>
      <c r="UBX1052" s="55"/>
      <c r="UBY1052" s="55"/>
      <c r="UBZ1052" s="55"/>
      <c r="UCA1052" s="55"/>
      <c r="UCB1052" s="55"/>
      <c r="UCC1052" s="55"/>
      <c r="UCD1052" s="55"/>
      <c r="UCE1052" s="55"/>
      <c r="UCF1052" s="55"/>
      <c r="UCG1052" s="55"/>
      <c r="UCH1052" s="55"/>
      <c r="UCI1052" s="55"/>
      <c r="UCJ1052" s="55"/>
      <c r="UCK1052" s="55"/>
      <c r="UCL1052" s="55"/>
      <c r="UCM1052" s="55"/>
      <c r="UCN1052" s="55"/>
      <c r="UCO1052" s="55"/>
      <c r="UCP1052" s="55"/>
      <c r="UCQ1052" s="55"/>
      <c r="UCR1052" s="55"/>
      <c r="UCS1052" s="55"/>
      <c r="UCT1052" s="55"/>
      <c r="UCU1052" s="55"/>
      <c r="UCV1052" s="55"/>
      <c r="UCW1052" s="55"/>
      <c r="UCX1052" s="55"/>
      <c r="UCY1052" s="55"/>
      <c r="UCZ1052" s="55"/>
      <c r="UDA1052" s="55"/>
      <c r="UDB1052" s="55"/>
      <c r="UDC1052" s="55"/>
      <c r="UDD1052" s="55"/>
      <c r="UDE1052" s="55"/>
      <c r="UDF1052" s="55"/>
      <c r="UDG1052" s="55"/>
      <c r="UDH1052" s="55"/>
      <c r="UDI1052" s="55"/>
      <c r="UDJ1052" s="55"/>
      <c r="UDK1052" s="55"/>
      <c r="UDL1052" s="55"/>
      <c r="UDM1052" s="55"/>
      <c r="UDN1052" s="55"/>
      <c r="UDO1052" s="55"/>
      <c r="UDP1052" s="55"/>
      <c r="UDQ1052" s="55"/>
      <c r="UDR1052" s="55"/>
      <c r="UDS1052" s="55"/>
      <c r="UDT1052" s="55"/>
      <c r="UDU1052" s="55"/>
      <c r="UDV1052" s="55"/>
      <c r="UDW1052" s="55"/>
      <c r="UDX1052" s="55"/>
      <c r="UDY1052" s="55"/>
      <c r="UDZ1052" s="55"/>
      <c r="UEA1052" s="55"/>
      <c r="UEB1052" s="55"/>
      <c r="UEC1052" s="55"/>
      <c r="UED1052" s="55"/>
      <c r="UEE1052" s="55"/>
      <c r="UEF1052" s="55"/>
      <c r="UEG1052" s="55"/>
      <c r="UEH1052" s="55"/>
      <c r="UEI1052" s="55"/>
      <c r="UEJ1052" s="55"/>
      <c r="UEK1052" s="55"/>
      <c r="UEL1052" s="55"/>
      <c r="UEM1052" s="55"/>
      <c r="UEN1052" s="55"/>
      <c r="UEO1052" s="55"/>
      <c r="UEP1052" s="55"/>
      <c r="UEQ1052" s="55"/>
      <c r="UER1052" s="55"/>
      <c r="UES1052" s="55"/>
      <c r="UET1052" s="55"/>
      <c r="UEU1052" s="55"/>
      <c r="UEV1052" s="55"/>
      <c r="UEW1052" s="55"/>
      <c r="UEX1052" s="55"/>
      <c r="UEY1052" s="55"/>
      <c r="UEZ1052" s="55"/>
      <c r="UFA1052" s="55"/>
      <c r="UFB1052" s="55"/>
      <c r="UFC1052" s="55"/>
      <c r="UFD1052" s="55"/>
      <c r="UFE1052" s="55"/>
      <c r="UFF1052" s="55"/>
      <c r="UFG1052" s="55"/>
      <c r="UFH1052" s="55"/>
      <c r="UFI1052" s="55"/>
      <c r="UFJ1052" s="55"/>
      <c r="UFK1052" s="55"/>
      <c r="UFL1052" s="55"/>
      <c r="UFM1052" s="55"/>
      <c r="UFN1052" s="55"/>
      <c r="UFO1052" s="55"/>
      <c r="UFP1052" s="55"/>
      <c r="UFQ1052" s="55"/>
      <c r="UFR1052" s="55"/>
      <c r="UFS1052" s="55"/>
      <c r="UFT1052" s="55"/>
      <c r="UFU1052" s="55"/>
      <c r="UFV1052" s="55"/>
      <c r="UFW1052" s="55"/>
      <c r="UFX1052" s="55"/>
      <c r="UFY1052" s="55"/>
      <c r="UFZ1052" s="55"/>
      <c r="UGA1052" s="55"/>
      <c r="UGB1052" s="55"/>
      <c r="UGC1052" s="55"/>
      <c r="UGD1052" s="55"/>
      <c r="UGE1052" s="55"/>
      <c r="UGF1052" s="55"/>
      <c r="UGG1052" s="55"/>
      <c r="UGH1052" s="55"/>
      <c r="UGI1052" s="55"/>
      <c r="UGJ1052" s="55"/>
      <c r="UGK1052" s="55"/>
      <c r="UGL1052" s="55"/>
      <c r="UGM1052" s="55"/>
      <c r="UGN1052" s="55"/>
      <c r="UGO1052" s="55"/>
      <c r="UGP1052" s="55"/>
      <c r="UGQ1052" s="55"/>
      <c r="UGR1052" s="55"/>
      <c r="UGS1052" s="55"/>
      <c r="UGT1052" s="55"/>
      <c r="UGU1052" s="55"/>
      <c r="UGV1052" s="55"/>
      <c r="UGW1052" s="55"/>
      <c r="UGX1052" s="55"/>
      <c r="UGY1052" s="55"/>
      <c r="UGZ1052" s="55"/>
      <c r="UHA1052" s="55"/>
      <c r="UHB1052" s="55"/>
      <c r="UHC1052" s="55"/>
      <c r="UHD1052" s="55"/>
      <c r="UHE1052" s="55"/>
      <c r="UHF1052" s="55"/>
      <c r="UHG1052" s="55"/>
      <c r="UHH1052" s="55"/>
      <c r="UHI1052" s="55"/>
      <c r="UHJ1052" s="55"/>
      <c r="UHK1052" s="55"/>
      <c r="UHL1052" s="55"/>
      <c r="UHM1052" s="55"/>
      <c r="UHN1052" s="55"/>
      <c r="UHO1052" s="55"/>
      <c r="UHP1052" s="55"/>
      <c r="UHQ1052" s="55"/>
      <c r="UHR1052" s="55"/>
      <c r="UHS1052" s="55"/>
      <c r="UHT1052" s="55"/>
      <c r="UHU1052" s="55"/>
      <c r="UHV1052" s="55"/>
      <c r="UHW1052" s="55"/>
      <c r="UHX1052" s="55"/>
      <c r="UHY1052" s="55"/>
      <c r="UHZ1052" s="55"/>
      <c r="UIA1052" s="55"/>
      <c r="UIB1052" s="55"/>
      <c r="UIC1052" s="55"/>
      <c r="UID1052" s="55"/>
      <c r="UIE1052" s="55"/>
      <c r="UIF1052" s="55"/>
      <c r="UIG1052" s="55"/>
      <c r="UIH1052" s="55"/>
      <c r="UII1052" s="55"/>
      <c r="UIJ1052" s="55"/>
      <c r="UIK1052" s="55"/>
      <c r="UIL1052" s="55"/>
      <c r="UIM1052" s="55"/>
      <c r="UIN1052" s="55"/>
      <c r="UIO1052" s="55"/>
      <c r="UIP1052" s="55"/>
      <c r="UIQ1052" s="55"/>
      <c r="UIR1052" s="55"/>
      <c r="UIS1052" s="55"/>
      <c r="UIT1052" s="55"/>
      <c r="UIU1052" s="55"/>
      <c r="UIV1052" s="55"/>
      <c r="UIW1052" s="55"/>
      <c r="UIX1052" s="55"/>
      <c r="UIY1052" s="55"/>
      <c r="UIZ1052" s="55"/>
      <c r="UJA1052" s="55"/>
      <c r="UJB1052" s="55"/>
      <c r="UJC1052" s="55"/>
      <c r="UJD1052" s="55"/>
      <c r="UJE1052" s="55"/>
      <c r="UJF1052" s="55"/>
      <c r="UJG1052" s="55"/>
      <c r="UJH1052" s="55"/>
      <c r="UJI1052" s="55"/>
      <c r="UJJ1052" s="55"/>
      <c r="UJK1052" s="55"/>
      <c r="UJL1052" s="55"/>
      <c r="UJM1052" s="55"/>
      <c r="UJN1052" s="55"/>
      <c r="UJO1052" s="55"/>
      <c r="UJP1052" s="55"/>
      <c r="UJQ1052" s="55"/>
      <c r="UJR1052" s="55"/>
      <c r="UJS1052" s="55"/>
      <c r="UJT1052" s="55"/>
      <c r="UJU1052" s="55"/>
      <c r="UJV1052" s="55"/>
      <c r="UJW1052" s="55"/>
      <c r="UJX1052" s="55"/>
      <c r="UJY1052" s="55"/>
      <c r="UJZ1052" s="55"/>
      <c r="UKA1052" s="55"/>
      <c r="UKB1052" s="55"/>
      <c r="UKC1052" s="55"/>
      <c r="UKD1052" s="55"/>
      <c r="UKE1052" s="55"/>
      <c r="UKF1052" s="55"/>
      <c r="UKG1052" s="55"/>
      <c r="UKH1052" s="55"/>
      <c r="UKI1052" s="55"/>
      <c r="UKJ1052" s="55"/>
      <c r="UKK1052" s="55"/>
      <c r="UKL1052" s="55"/>
      <c r="UKM1052" s="55"/>
      <c r="UKN1052" s="55"/>
      <c r="UKO1052" s="55"/>
      <c r="UKP1052" s="55"/>
      <c r="UKQ1052" s="55"/>
      <c r="UKR1052" s="55"/>
      <c r="UKS1052" s="55"/>
      <c r="UKT1052" s="55"/>
      <c r="UKU1052" s="55"/>
      <c r="UKV1052" s="55"/>
      <c r="UKW1052" s="55"/>
      <c r="UKX1052" s="55"/>
      <c r="UKY1052" s="55"/>
      <c r="UKZ1052" s="55"/>
      <c r="ULA1052" s="55"/>
      <c r="ULB1052" s="55"/>
      <c r="ULC1052" s="55"/>
      <c r="ULD1052" s="55"/>
      <c r="ULE1052" s="55"/>
      <c r="ULF1052" s="55"/>
      <c r="ULG1052" s="55"/>
      <c r="ULH1052" s="55"/>
      <c r="ULI1052" s="55"/>
      <c r="ULJ1052" s="55"/>
      <c r="ULK1052" s="55"/>
      <c r="ULL1052" s="55"/>
      <c r="ULM1052" s="55"/>
      <c r="ULN1052" s="55"/>
      <c r="ULO1052" s="55"/>
      <c r="ULP1052" s="55"/>
      <c r="ULQ1052" s="55"/>
      <c r="ULR1052" s="55"/>
      <c r="ULS1052" s="55"/>
      <c r="ULT1052" s="55"/>
      <c r="ULU1052" s="55"/>
      <c r="ULV1052" s="55"/>
      <c r="ULW1052" s="55"/>
      <c r="ULX1052" s="55"/>
      <c r="ULY1052" s="55"/>
      <c r="ULZ1052" s="55"/>
      <c r="UMA1052" s="55"/>
      <c r="UMB1052" s="55"/>
      <c r="UMC1052" s="55"/>
      <c r="UMD1052" s="55"/>
      <c r="UME1052" s="55"/>
      <c r="UMF1052" s="55"/>
      <c r="UMG1052" s="55"/>
      <c r="UMH1052" s="55"/>
      <c r="UMI1052" s="55"/>
      <c r="UMJ1052" s="55"/>
      <c r="UMK1052" s="55"/>
      <c r="UML1052" s="55"/>
      <c r="UMM1052" s="55"/>
      <c r="UMN1052" s="55"/>
      <c r="UMO1052" s="55"/>
      <c r="UMP1052" s="55"/>
      <c r="UMQ1052" s="55"/>
      <c r="UMR1052" s="55"/>
      <c r="UMS1052" s="55"/>
      <c r="UMT1052" s="55"/>
      <c r="UMU1052" s="55"/>
      <c r="UMV1052" s="55"/>
      <c r="UMW1052" s="55"/>
      <c r="UMX1052" s="55"/>
      <c r="UMY1052" s="55"/>
      <c r="UMZ1052" s="55"/>
      <c r="UNA1052" s="55"/>
      <c r="UNB1052" s="55"/>
      <c r="UNC1052" s="55"/>
      <c r="UND1052" s="55"/>
      <c r="UNE1052" s="55"/>
      <c r="UNF1052" s="55"/>
      <c r="UNG1052" s="55"/>
      <c r="UNH1052" s="55"/>
      <c r="UNI1052" s="55"/>
      <c r="UNJ1052" s="55"/>
      <c r="UNK1052" s="55"/>
      <c r="UNL1052" s="55"/>
      <c r="UNM1052" s="55"/>
      <c r="UNN1052" s="55"/>
      <c r="UNO1052" s="55"/>
      <c r="UNP1052" s="55"/>
      <c r="UNQ1052" s="55"/>
      <c r="UNR1052" s="55"/>
      <c r="UNS1052" s="55"/>
      <c r="UNT1052" s="55"/>
      <c r="UNU1052" s="55"/>
      <c r="UNV1052" s="55"/>
      <c r="UNW1052" s="55"/>
      <c r="UNX1052" s="55"/>
      <c r="UNY1052" s="55"/>
      <c r="UNZ1052" s="55"/>
      <c r="UOA1052" s="55"/>
      <c r="UOB1052" s="55"/>
      <c r="UOC1052" s="55"/>
      <c r="UOD1052" s="55"/>
      <c r="UOE1052" s="55"/>
      <c r="UOF1052" s="55"/>
      <c r="UOG1052" s="55"/>
      <c r="UOH1052" s="55"/>
      <c r="UOI1052" s="55"/>
      <c r="UOJ1052" s="55"/>
      <c r="UOK1052" s="55"/>
      <c r="UOL1052" s="55"/>
      <c r="UOM1052" s="55"/>
      <c r="UON1052" s="55"/>
      <c r="UOO1052" s="55"/>
      <c r="UOP1052" s="55"/>
      <c r="UOQ1052" s="55"/>
      <c r="UOR1052" s="55"/>
      <c r="UOS1052" s="55"/>
      <c r="UOT1052" s="55"/>
      <c r="UOU1052" s="55"/>
      <c r="UOV1052" s="55"/>
      <c r="UOW1052" s="55"/>
      <c r="UOX1052" s="55"/>
      <c r="UOY1052" s="55"/>
      <c r="UOZ1052" s="55"/>
      <c r="UPA1052" s="55"/>
      <c r="UPB1052" s="55"/>
      <c r="UPC1052" s="55"/>
      <c r="UPD1052" s="55"/>
      <c r="UPE1052" s="55"/>
      <c r="UPF1052" s="55"/>
      <c r="UPG1052" s="55"/>
      <c r="UPH1052" s="55"/>
      <c r="UPI1052" s="55"/>
      <c r="UPJ1052" s="55"/>
      <c r="UPK1052" s="55"/>
      <c r="UPL1052" s="55"/>
      <c r="UPM1052" s="55"/>
      <c r="UPN1052" s="55"/>
      <c r="UPO1052" s="55"/>
      <c r="UPP1052" s="55"/>
      <c r="UPQ1052" s="55"/>
      <c r="UPR1052" s="55"/>
      <c r="UPS1052" s="55"/>
      <c r="UPT1052" s="55"/>
      <c r="UPU1052" s="55"/>
      <c r="UPV1052" s="55"/>
      <c r="UPW1052" s="55"/>
      <c r="UPX1052" s="55"/>
      <c r="UPY1052" s="55"/>
      <c r="UPZ1052" s="55"/>
      <c r="UQA1052" s="55"/>
      <c r="UQB1052" s="55"/>
      <c r="UQC1052" s="55"/>
      <c r="UQD1052" s="55"/>
      <c r="UQE1052" s="55"/>
      <c r="UQF1052" s="55"/>
      <c r="UQG1052" s="55"/>
      <c r="UQH1052" s="55"/>
      <c r="UQI1052" s="55"/>
      <c r="UQJ1052" s="55"/>
      <c r="UQK1052" s="55"/>
      <c r="UQL1052" s="55"/>
      <c r="UQM1052" s="55"/>
      <c r="UQN1052" s="55"/>
      <c r="UQO1052" s="55"/>
      <c r="UQP1052" s="55"/>
      <c r="UQQ1052" s="55"/>
      <c r="UQR1052" s="55"/>
      <c r="UQS1052" s="55"/>
      <c r="UQT1052" s="55"/>
      <c r="UQU1052" s="55"/>
      <c r="UQV1052" s="55"/>
      <c r="UQW1052" s="55"/>
      <c r="UQX1052" s="55"/>
      <c r="UQY1052" s="55"/>
      <c r="UQZ1052" s="55"/>
      <c r="URA1052" s="55"/>
      <c r="URB1052" s="55"/>
      <c r="URC1052" s="55"/>
      <c r="URD1052" s="55"/>
      <c r="URE1052" s="55"/>
      <c r="URF1052" s="55"/>
      <c r="URG1052" s="55"/>
      <c r="URH1052" s="55"/>
      <c r="URI1052" s="55"/>
      <c r="URJ1052" s="55"/>
      <c r="URK1052" s="55"/>
      <c r="URL1052" s="55"/>
      <c r="URM1052" s="55"/>
      <c r="URN1052" s="55"/>
      <c r="URO1052" s="55"/>
      <c r="URP1052" s="55"/>
      <c r="URQ1052" s="55"/>
      <c r="URR1052" s="55"/>
      <c r="URS1052" s="55"/>
      <c r="URT1052" s="55"/>
      <c r="URU1052" s="55"/>
      <c r="URV1052" s="55"/>
      <c r="URW1052" s="55"/>
      <c r="URX1052" s="55"/>
      <c r="URY1052" s="55"/>
      <c r="URZ1052" s="55"/>
      <c r="USA1052" s="55"/>
      <c r="USB1052" s="55"/>
      <c r="USC1052" s="55"/>
      <c r="USD1052" s="55"/>
      <c r="USE1052" s="55"/>
      <c r="USF1052" s="55"/>
      <c r="USG1052" s="55"/>
      <c r="USH1052" s="55"/>
      <c r="USI1052" s="55"/>
      <c r="USJ1052" s="55"/>
      <c r="USK1052" s="55"/>
      <c r="USL1052" s="55"/>
      <c r="USM1052" s="55"/>
      <c r="USN1052" s="55"/>
      <c r="USO1052" s="55"/>
      <c r="USP1052" s="55"/>
      <c r="USQ1052" s="55"/>
      <c r="USR1052" s="55"/>
      <c r="USS1052" s="55"/>
      <c r="UST1052" s="55"/>
      <c r="USU1052" s="55"/>
      <c r="USV1052" s="55"/>
      <c r="USW1052" s="55"/>
      <c r="USX1052" s="55"/>
      <c r="USY1052" s="55"/>
      <c r="USZ1052" s="55"/>
      <c r="UTA1052" s="55"/>
      <c r="UTB1052" s="55"/>
      <c r="UTC1052" s="55"/>
      <c r="UTD1052" s="55"/>
      <c r="UTE1052" s="55"/>
      <c r="UTF1052" s="55"/>
      <c r="UTG1052" s="55"/>
      <c r="UTH1052" s="55"/>
      <c r="UTI1052" s="55"/>
      <c r="UTJ1052" s="55"/>
      <c r="UTK1052" s="55"/>
      <c r="UTL1052" s="55"/>
      <c r="UTM1052" s="55"/>
      <c r="UTN1052" s="55"/>
      <c r="UTO1052" s="55"/>
      <c r="UTP1052" s="55"/>
      <c r="UTQ1052" s="55"/>
      <c r="UTR1052" s="55"/>
      <c r="UTS1052" s="55"/>
      <c r="UTT1052" s="55"/>
      <c r="UTU1052" s="55"/>
      <c r="UTV1052" s="55"/>
      <c r="UTW1052" s="55"/>
      <c r="UTX1052" s="55"/>
      <c r="UTY1052" s="55"/>
      <c r="UTZ1052" s="55"/>
      <c r="UUA1052" s="55"/>
      <c r="UUB1052" s="55"/>
      <c r="UUC1052" s="55"/>
      <c r="UUD1052" s="55"/>
      <c r="UUE1052" s="55"/>
      <c r="UUF1052" s="55"/>
      <c r="UUG1052" s="55"/>
      <c r="UUH1052" s="55"/>
      <c r="UUI1052" s="55"/>
      <c r="UUJ1052" s="55"/>
      <c r="UUK1052" s="55"/>
      <c r="UUL1052" s="55"/>
      <c r="UUM1052" s="55"/>
      <c r="UUN1052" s="55"/>
      <c r="UUO1052" s="55"/>
      <c r="UUP1052" s="55"/>
      <c r="UUQ1052" s="55"/>
      <c r="UUR1052" s="55"/>
      <c r="UUS1052" s="55"/>
      <c r="UUT1052" s="55"/>
      <c r="UUU1052" s="55"/>
      <c r="UUV1052" s="55"/>
      <c r="UUW1052" s="55"/>
      <c r="UUX1052" s="55"/>
      <c r="UUY1052" s="55"/>
      <c r="UUZ1052" s="55"/>
      <c r="UVA1052" s="55"/>
      <c r="UVB1052" s="55"/>
      <c r="UVC1052" s="55"/>
      <c r="UVD1052" s="55"/>
      <c r="UVE1052" s="55"/>
      <c r="UVF1052" s="55"/>
      <c r="UVG1052" s="55"/>
      <c r="UVH1052" s="55"/>
      <c r="UVI1052" s="55"/>
      <c r="UVJ1052" s="55"/>
      <c r="UVK1052" s="55"/>
      <c r="UVL1052" s="55"/>
      <c r="UVM1052" s="55"/>
      <c r="UVN1052" s="55"/>
      <c r="UVO1052" s="55"/>
      <c r="UVP1052" s="55"/>
      <c r="UVQ1052" s="55"/>
      <c r="UVR1052" s="55"/>
      <c r="UVS1052" s="55"/>
      <c r="UVT1052" s="55"/>
      <c r="UVU1052" s="55"/>
      <c r="UVV1052" s="55"/>
      <c r="UVW1052" s="55"/>
      <c r="UVX1052" s="55"/>
      <c r="UVY1052" s="55"/>
      <c r="UVZ1052" s="55"/>
      <c r="UWA1052" s="55"/>
      <c r="UWB1052" s="55"/>
      <c r="UWC1052" s="55"/>
      <c r="UWD1052" s="55"/>
      <c r="UWE1052" s="55"/>
      <c r="UWF1052" s="55"/>
      <c r="UWG1052" s="55"/>
      <c r="UWH1052" s="55"/>
      <c r="UWI1052" s="55"/>
      <c r="UWJ1052" s="55"/>
      <c r="UWK1052" s="55"/>
      <c r="UWL1052" s="55"/>
      <c r="UWM1052" s="55"/>
      <c r="UWN1052" s="55"/>
      <c r="UWO1052" s="55"/>
      <c r="UWP1052" s="55"/>
      <c r="UWQ1052" s="55"/>
      <c r="UWR1052" s="55"/>
      <c r="UWS1052" s="55"/>
      <c r="UWT1052" s="55"/>
      <c r="UWU1052" s="55"/>
      <c r="UWV1052" s="55"/>
      <c r="UWW1052" s="55"/>
      <c r="UWX1052" s="55"/>
      <c r="UWY1052" s="55"/>
      <c r="UWZ1052" s="55"/>
      <c r="UXA1052" s="55"/>
      <c r="UXB1052" s="55"/>
      <c r="UXC1052" s="55"/>
      <c r="UXD1052" s="55"/>
      <c r="UXE1052" s="55"/>
      <c r="UXF1052" s="55"/>
      <c r="UXG1052" s="55"/>
      <c r="UXH1052" s="55"/>
      <c r="UXI1052" s="55"/>
      <c r="UXJ1052" s="55"/>
      <c r="UXK1052" s="55"/>
      <c r="UXL1052" s="55"/>
      <c r="UXM1052" s="55"/>
      <c r="UXN1052" s="55"/>
      <c r="UXO1052" s="55"/>
      <c r="UXP1052" s="55"/>
      <c r="UXQ1052" s="55"/>
      <c r="UXR1052" s="55"/>
      <c r="UXS1052" s="55"/>
      <c r="UXT1052" s="55"/>
      <c r="UXU1052" s="55"/>
      <c r="UXV1052" s="55"/>
      <c r="UXW1052" s="55"/>
      <c r="UXX1052" s="55"/>
      <c r="UXY1052" s="55"/>
      <c r="UXZ1052" s="55"/>
      <c r="UYA1052" s="55"/>
      <c r="UYB1052" s="55"/>
      <c r="UYC1052" s="55"/>
      <c r="UYD1052" s="55"/>
      <c r="UYE1052" s="55"/>
      <c r="UYF1052" s="55"/>
      <c r="UYG1052" s="55"/>
      <c r="UYH1052" s="55"/>
      <c r="UYI1052" s="55"/>
      <c r="UYJ1052" s="55"/>
      <c r="UYK1052" s="55"/>
      <c r="UYL1052" s="55"/>
      <c r="UYM1052" s="55"/>
      <c r="UYN1052" s="55"/>
      <c r="UYO1052" s="55"/>
      <c r="UYP1052" s="55"/>
      <c r="UYQ1052" s="55"/>
      <c r="UYR1052" s="55"/>
      <c r="UYS1052" s="55"/>
      <c r="UYT1052" s="55"/>
      <c r="UYU1052" s="55"/>
      <c r="UYV1052" s="55"/>
      <c r="UYW1052" s="55"/>
      <c r="UYX1052" s="55"/>
      <c r="UYY1052" s="55"/>
      <c r="UYZ1052" s="55"/>
      <c r="UZA1052" s="55"/>
      <c r="UZB1052" s="55"/>
      <c r="UZC1052" s="55"/>
      <c r="UZD1052" s="55"/>
      <c r="UZE1052" s="55"/>
      <c r="UZF1052" s="55"/>
      <c r="UZG1052" s="55"/>
      <c r="UZH1052" s="55"/>
      <c r="UZI1052" s="55"/>
      <c r="UZJ1052" s="55"/>
      <c r="UZK1052" s="55"/>
      <c r="UZL1052" s="55"/>
      <c r="UZM1052" s="55"/>
      <c r="UZN1052" s="55"/>
      <c r="UZO1052" s="55"/>
      <c r="UZP1052" s="55"/>
      <c r="UZQ1052" s="55"/>
      <c r="UZR1052" s="55"/>
      <c r="UZS1052" s="55"/>
      <c r="UZT1052" s="55"/>
      <c r="UZU1052" s="55"/>
      <c r="UZV1052" s="55"/>
      <c r="UZW1052" s="55"/>
      <c r="UZX1052" s="55"/>
      <c r="UZY1052" s="55"/>
      <c r="UZZ1052" s="55"/>
      <c r="VAA1052" s="55"/>
      <c r="VAB1052" s="55"/>
      <c r="VAC1052" s="55"/>
      <c r="VAD1052" s="55"/>
      <c r="VAE1052" s="55"/>
      <c r="VAF1052" s="55"/>
      <c r="VAG1052" s="55"/>
      <c r="VAH1052" s="55"/>
      <c r="VAI1052" s="55"/>
      <c r="VAJ1052" s="55"/>
      <c r="VAK1052" s="55"/>
      <c r="VAL1052" s="55"/>
      <c r="VAM1052" s="55"/>
      <c r="VAN1052" s="55"/>
      <c r="VAO1052" s="55"/>
      <c r="VAP1052" s="55"/>
      <c r="VAQ1052" s="55"/>
      <c r="VAR1052" s="55"/>
      <c r="VAS1052" s="55"/>
      <c r="VAT1052" s="55"/>
      <c r="VAU1052" s="55"/>
      <c r="VAV1052" s="55"/>
      <c r="VAW1052" s="55"/>
      <c r="VAX1052" s="55"/>
      <c r="VAY1052" s="55"/>
      <c r="VAZ1052" s="55"/>
      <c r="VBA1052" s="55"/>
      <c r="VBB1052" s="55"/>
      <c r="VBC1052" s="55"/>
      <c r="VBD1052" s="55"/>
      <c r="VBE1052" s="55"/>
      <c r="VBF1052" s="55"/>
      <c r="VBG1052" s="55"/>
      <c r="VBH1052" s="55"/>
      <c r="VBI1052" s="55"/>
      <c r="VBJ1052" s="55"/>
      <c r="VBK1052" s="55"/>
      <c r="VBL1052" s="55"/>
      <c r="VBM1052" s="55"/>
      <c r="VBN1052" s="55"/>
      <c r="VBO1052" s="55"/>
      <c r="VBP1052" s="55"/>
      <c r="VBQ1052" s="55"/>
      <c r="VBR1052" s="55"/>
      <c r="VBS1052" s="55"/>
      <c r="VBT1052" s="55"/>
      <c r="VBU1052" s="55"/>
      <c r="VBV1052" s="55"/>
      <c r="VBW1052" s="55"/>
      <c r="VBX1052" s="55"/>
      <c r="VBY1052" s="55"/>
      <c r="VBZ1052" s="55"/>
      <c r="VCA1052" s="55"/>
      <c r="VCB1052" s="55"/>
      <c r="VCC1052" s="55"/>
      <c r="VCD1052" s="55"/>
      <c r="VCE1052" s="55"/>
      <c r="VCF1052" s="55"/>
      <c r="VCG1052" s="55"/>
      <c r="VCH1052" s="55"/>
      <c r="VCI1052" s="55"/>
      <c r="VCJ1052" s="55"/>
      <c r="VCK1052" s="55"/>
      <c r="VCL1052" s="55"/>
      <c r="VCM1052" s="55"/>
      <c r="VCN1052" s="55"/>
      <c r="VCO1052" s="55"/>
      <c r="VCP1052" s="55"/>
      <c r="VCQ1052" s="55"/>
      <c r="VCR1052" s="55"/>
      <c r="VCS1052" s="55"/>
      <c r="VCT1052" s="55"/>
      <c r="VCU1052" s="55"/>
      <c r="VCV1052" s="55"/>
      <c r="VCW1052" s="55"/>
      <c r="VCX1052" s="55"/>
      <c r="VCY1052" s="55"/>
      <c r="VCZ1052" s="55"/>
      <c r="VDA1052" s="55"/>
      <c r="VDB1052" s="55"/>
      <c r="VDC1052" s="55"/>
      <c r="VDD1052" s="55"/>
      <c r="VDE1052" s="55"/>
      <c r="VDF1052" s="55"/>
      <c r="VDG1052" s="55"/>
      <c r="VDH1052" s="55"/>
      <c r="VDI1052" s="55"/>
      <c r="VDJ1052" s="55"/>
      <c r="VDK1052" s="55"/>
      <c r="VDL1052" s="55"/>
      <c r="VDM1052" s="55"/>
      <c r="VDN1052" s="55"/>
      <c r="VDO1052" s="55"/>
      <c r="VDP1052" s="55"/>
      <c r="VDQ1052" s="55"/>
      <c r="VDR1052" s="55"/>
      <c r="VDS1052" s="55"/>
      <c r="VDT1052" s="55"/>
      <c r="VDU1052" s="55"/>
      <c r="VDV1052" s="55"/>
      <c r="VDW1052" s="55"/>
      <c r="VDX1052" s="55"/>
      <c r="VDY1052" s="55"/>
      <c r="VDZ1052" s="55"/>
      <c r="VEA1052" s="55"/>
      <c r="VEB1052" s="55"/>
      <c r="VEC1052" s="55"/>
      <c r="VED1052" s="55"/>
      <c r="VEE1052" s="55"/>
      <c r="VEF1052" s="55"/>
      <c r="VEG1052" s="55"/>
      <c r="VEH1052" s="55"/>
      <c r="VEI1052" s="55"/>
      <c r="VEJ1052" s="55"/>
      <c r="VEK1052" s="55"/>
      <c r="VEL1052" s="55"/>
      <c r="VEM1052" s="55"/>
      <c r="VEN1052" s="55"/>
      <c r="VEO1052" s="55"/>
      <c r="VEP1052" s="55"/>
      <c r="VEQ1052" s="55"/>
      <c r="VER1052" s="55"/>
      <c r="VES1052" s="55"/>
      <c r="VET1052" s="55"/>
      <c r="VEU1052" s="55"/>
      <c r="VEV1052" s="55"/>
      <c r="VEW1052" s="55"/>
      <c r="VEX1052" s="55"/>
      <c r="VEY1052" s="55"/>
      <c r="VEZ1052" s="55"/>
      <c r="VFA1052" s="55"/>
      <c r="VFB1052" s="55"/>
      <c r="VFC1052" s="55"/>
      <c r="VFD1052" s="55"/>
      <c r="VFE1052" s="55"/>
      <c r="VFF1052" s="55"/>
      <c r="VFG1052" s="55"/>
      <c r="VFH1052" s="55"/>
      <c r="VFI1052" s="55"/>
      <c r="VFJ1052" s="55"/>
      <c r="VFK1052" s="55"/>
      <c r="VFL1052" s="55"/>
      <c r="VFM1052" s="55"/>
      <c r="VFN1052" s="55"/>
      <c r="VFO1052" s="55"/>
      <c r="VFP1052" s="55"/>
      <c r="VFQ1052" s="55"/>
      <c r="VFR1052" s="55"/>
      <c r="VFS1052" s="55"/>
      <c r="VFT1052" s="55"/>
      <c r="VFU1052" s="55"/>
      <c r="VFV1052" s="55"/>
      <c r="VFW1052" s="55"/>
      <c r="VFX1052" s="55"/>
      <c r="VFY1052" s="55"/>
      <c r="VFZ1052" s="55"/>
      <c r="VGA1052" s="55"/>
      <c r="VGB1052" s="55"/>
      <c r="VGC1052" s="55"/>
      <c r="VGD1052" s="55"/>
      <c r="VGE1052" s="55"/>
      <c r="VGF1052" s="55"/>
      <c r="VGG1052" s="55"/>
      <c r="VGH1052" s="55"/>
      <c r="VGI1052" s="55"/>
      <c r="VGJ1052" s="55"/>
      <c r="VGK1052" s="55"/>
      <c r="VGL1052" s="55"/>
      <c r="VGM1052" s="55"/>
      <c r="VGN1052" s="55"/>
      <c r="VGO1052" s="55"/>
      <c r="VGP1052" s="55"/>
      <c r="VGQ1052" s="55"/>
      <c r="VGR1052" s="55"/>
      <c r="VGS1052" s="55"/>
      <c r="VGT1052" s="55"/>
      <c r="VGU1052" s="55"/>
      <c r="VGV1052" s="55"/>
      <c r="VGW1052" s="55"/>
      <c r="VGX1052" s="55"/>
      <c r="VGY1052" s="55"/>
      <c r="VGZ1052" s="55"/>
      <c r="VHA1052" s="55"/>
      <c r="VHB1052" s="55"/>
      <c r="VHC1052" s="55"/>
      <c r="VHD1052" s="55"/>
      <c r="VHE1052" s="55"/>
      <c r="VHF1052" s="55"/>
      <c r="VHG1052" s="55"/>
      <c r="VHH1052" s="55"/>
      <c r="VHI1052" s="55"/>
      <c r="VHJ1052" s="55"/>
      <c r="VHK1052" s="55"/>
      <c r="VHL1052" s="55"/>
      <c r="VHM1052" s="55"/>
      <c r="VHN1052" s="55"/>
      <c r="VHO1052" s="55"/>
      <c r="VHP1052" s="55"/>
      <c r="VHQ1052" s="55"/>
      <c r="VHR1052" s="55"/>
      <c r="VHS1052" s="55"/>
      <c r="VHT1052" s="55"/>
      <c r="VHU1052" s="55"/>
      <c r="VHV1052" s="55"/>
      <c r="VHW1052" s="55"/>
      <c r="VHX1052" s="55"/>
      <c r="VHY1052" s="55"/>
      <c r="VHZ1052" s="55"/>
      <c r="VIA1052" s="55"/>
      <c r="VIB1052" s="55"/>
      <c r="VIC1052" s="55"/>
      <c r="VID1052" s="55"/>
      <c r="VIE1052" s="55"/>
      <c r="VIF1052" s="55"/>
      <c r="VIG1052" s="55"/>
      <c r="VIH1052" s="55"/>
      <c r="VII1052" s="55"/>
      <c r="VIJ1052" s="55"/>
      <c r="VIK1052" s="55"/>
      <c r="VIL1052" s="55"/>
      <c r="VIM1052" s="55"/>
      <c r="VIN1052" s="55"/>
      <c r="VIO1052" s="55"/>
      <c r="VIP1052" s="55"/>
      <c r="VIQ1052" s="55"/>
      <c r="VIR1052" s="55"/>
      <c r="VIS1052" s="55"/>
      <c r="VIT1052" s="55"/>
      <c r="VIU1052" s="55"/>
      <c r="VIV1052" s="55"/>
      <c r="VIW1052" s="55"/>
      <c r="VIX1052" s="55"/>
      <c r="VIY1052" s="55"/>
      <c r="VIZ1052" s="55"/>
      <c r="VJA1052" s="55"/>
      <c r="VJB1052" s="55"/>
      <c r="VJC1052" s="55"/>
      <c r="VJD1052" s="55"/>
      <c r="VJE1052" s="55"/>
      <c r="VJF1052" s="55"/>
      <c r="VJG1052" s="55"/>
      <c r="VJH1052" s="55"/>
      <c r="VJI1052" s="55"/>
      <c r="VJJ1052" s="55"/>
      <c r="VJK1052" s="55"/>
      <c r="VJL1052" s="55"/>
      <c r="VJM1052" s="55"/>
      <c r="VJN1052" s="55"/>
      <c r="VJO1052" s="55"/>
      <c r="VJP1052" s="55"/>
      <c r="VJQ1052" s="55"/>
      <c r="VJR1052" s="55"/>
      <c r="VJS1052" s="55"/>
      <c r="VJT1052" s="55"/>
      <c r="VJU1052" s="55"/>
      <c r="VJV1052" s="55"/>
      <c r="VJW1052" s="55"/>
      <c r="VJX1052" s="55"/>
      <c r="VJY1052" s="55"/>
      <c r="VJZ1052" s="55"/>
      <c r="VKA1052" s="55"/>
      <c r="VKB1052" s="55"/>
      <c r="VKC1052" s="55"/>
      <c r="VKD1052" s="55"/>
      <c r="VKE1052" s="55"/>
      <c r="VKF1052" s="55"/>
      <c r="VKG1052" s="55"/>
      <c r="VKH1052" s="55"/>
      <c r="VKI1052" s="55"/>
      <c r="VKJ1052" s="55"/>
      <c r="VKK1052" s="55"/>
      <c r="VKL1052" s="55"/>
      <c r="VKM1052" s="55"/>
      <c r="VKN1052" s="55"/>
      <c r="VKO1052" s="55"/>
      <c r="VKP1052" s="55"/>
      <c r="VKQ1052" s="55"/>
      <c r="VKR1052" s="55"/>
      <c r="VKS1052" s="55"/>
      <c r="VKT1052" s="55"/>
      <c r="VKU1052" s="55"/>
      <c r="VKV1052" s="55"/>
      <c r="VKW1052" s="55"/>
      <c r="VKX1052" s="55"/>
      <c r="VKY1052" s="55"/>
      <c r="VKZ1052" s="55"/>
      <c r="VLA1052" s="55"/>
      <c r="VLB1052" s="55"/>
      <c r="VLC1052" s="55"/>
      <c r="VLD1052" s="55"/>
      <c r="VLE1052" s="55"/>
      <c r="VLF1052" s="55"/>
      <c r="VLG1052" s="55"/>
      <c r="VLH1052" s="55"/>
      <c r="VLI1052" s="55"/>
      <c r="VLJ1052" s="55"/>
      <c r="VLK1052" s="55"/>
      <c r="VLL1052" s="55"/>
      <c r="VLM1052" s="55"/>
      <c r="VLN1052" s="55"/>
      <c r="VLO1052" s="55"/>
      <c r="VLP1052" s="55"/>
      <c r="VLQ1052" s="55"/>
      <c r="VLR1052" s="55"/>
      <c r="VLS1052" s="55"/>
      <c r="VLT1052" s="55"/>
      <c r="VLU1052" s="55"/>
      <c r="VLV1052" s="55"/>
      <c r="VLW1052" s="55"/>
      <c r="VLX1052" s="55"/>
      <c r="VLY1052" s="55"/>
      <c r="VLZ1052" s="55"/>
      <c r="VMA1052" s="55"/>
      <c r="VMB1052" s="55"/>
      <c r="VMC1052" s="55"/>
      <c r="VMD1052" s="55"/>
      <c r="VME1052" s="55"/>
      <c r="VMF1052" s="55"/>
      <c r="VMG1052" s="55"/>
      <c r="VMH1052" s="55"/>
      <c r="VMI1052" s="55"/>
      <c r="VMJ1052" s="55"/>
      <c r="VMK1052" s="55"/>
      <c r="VML1052" s="55"/>
      <c r="VMM1052" s="55"/>
      <c r="VMN1052" s="55"/>
      <c r="VMO1052" s="55"/>
      <c r="VMP1052" s="55"/>
      <c r="VMQ1052" s="55"/>
      <c r="VMR1052" s="55"/>
      <c r="VMS1052" s="55"/>
      <c r="VMT1052" s="55"/>
      <c r="VMU1052" s="55"/>
      <c r="VMV1052" s="55"/>
      <c r="VMW1052" s="55"/>
      <c r="VMX1052" s="55"/>
      <c r="VMY1052" s="55"/>
      <c r="VMZ1052" s="55"/>
      <c r="VNA1052" s="55"/>
      <c r="VNB1052" s="55"/>
      <c r="VNC1052" s="55"/>
      <c r="VND1052" s="55"/>
      <c r="VNE1052" s="55"/>
      <c r="VNF1052" s="55"/>
      <c r="VNG1052" s="55"/>
      <c r="VNH1052" s="55"/>
      <c r="VNI1052" s="55"/>
      <c r="VNJ1052" s="55"/>
      <c r="VNK1052" s="55"/>
      <c r="VNL1052" s="55"/>
      <c r="VNM1052" s="55"/>
      <c r="VNN1052" s="55"/>
      <c r="VNO1052" s="55"/>
      <c r="VNP1052" s="55"/>
      <c r="VNQ1052" s="55"/>
      <c r="VNR1052" s="55"/>
      <c r="VNS1052" s="55"/>
      <c r="VNT1052" s="55"/>
      <c r="VNU1052" s="55"/>
      <c r="VNV1052" s="55"/>
      <c r="VNW1052" s="55"/>
      <c r="VNX1052" s="55"/>
      <c r="VNY1052" s="55"/>
      <c r="VNZ1052" s="55"/>
      <c r="VOA1052" s="55"/>
      <c r="VOB1052" s="55"/>
      <c r="VOC1052" s="55"/>
      <c r="VOD1052" s="55"/>
      <c r="VOE1052" s="55"/>
      <c r="VOF1052" s="55"/>
      <c r="VOG1052" s="55"/>
      <c r="VOH1052" s="55"/>
      <c r="VOI1052" s="55"/>
      <c r="VOJ1052" s="55"/>
      <c r="VOK1052" s="55"/>
      <c r="VOL1052" s="55"/>
      <c r="VOM1052" s="55"/>
      <c r="VON1052" s="55"/>
      <c r="VOO1052" s="55"/>
      <c r="VOP1052" s="55"/>
      <c r="VOQ1052" s="55"/>
      <c r="VOR1052" s="55"/>
      <c r="VOS1052" s="55"/>
      <c r="VOT1052" s="55"/>
      <c r="VOU1052" s="55"/>
      <c r="VOV1052" s="55"/>
      <c r="VOW1052" s="55"/>
      <c r="VOX1052" s="55"/>
      <c r="VOY1052" s="55"/>
      <c r="VOZ1052" s="55"/>
      <c r="VPA1052" s="55"/>
      <c r="VPB1052" s="55"/>
      <c r="VPC1052" s="55"/>
      <c r="VPD1052" s="55"/>
      <c r="VPE1052" s="55"/>
      <c r="VPF1052" s="55"/>
      <c r="VPG1052" s="55"/>
      <c r="VPH1052" s="55"/>
      <c r="VPI1052" s="55"/>
      <c r="VPJ1052" s="55"/>
      <c r="VPK1052" s="55"/>
      <c r="VPL1052" s="55"/>
      <c r="VPM1052" s="55"/>
      <c r="VPN1052" s="55"/>
      <c r="VPO1052" s="55"/>
      <c r="VPP1052" s="55"/>
      <c r="VPQ1052" s="55"/>
      <c r="VPR1052" s="55"/>
      <c r="VPS1052" s="55"/>
      <c r="VPT1052" s="55"/>
      <c r="VPU1052" s="55"/>
      <c r="VPV1052" s="55"/>
      <c r="VPW1052" s="55"/>
      <c r="VPX1052" s="55"/>
      <c r="VPY1052" s="55"/>
      <c r="VPZ1052" s="55"/>
      <c r="VQA1052" s="55"/>
      <c r="VQB1052" s="55"/>
      <c r="VQC1052" s="55"/>
      <c r="VQD1052" s="55"/>
      <c r="VQE1052" s="55"/>
      <c r="VQF1052" s="55"/>
      <c r="VQG1052" s="55"/>
      <c r="VQH1052" s="55"/>
      <c r="VQI1052" s="55"/>
      <c r="VQJ1052" s="55"/>
      <c r="VQK1052" s="55"/>
      <c r="VQL1052" s="55"/>
      <c r="VQM1052" s="55"/>
      <c r="VQN1052" s="55"/>
      <c r="VQO1052" s="55"/>
      <c r="VQP1052" s="55"/>
      <c r="VQQ1052" s="55"/>
      <c r="VQR1052" s="55"/>
      <c r="VQS1052" s="55"/>
      <c r="VQT1052" s="55"/>
      <c r="VQU1052" s="55"/>
      <c r="VQV1052" s="55"/>
      <c r="VQW1052" s="55"/>
      <c r="VQX1052" s="55"/>
      <c r="VQY1052" s="55"/>
      <c r="VQZ1052" s="55"/>
      <c r="VRA1052" s="55"/>
      <c r="VRB1052" s="55"/>
      <c r="VRC1052" s="55"/>
      <c r="VRD1052" s="55"/>
      <c r="VRE1052" s="55"/>
      <c r="VRF1052" s="55"/>
      <c r="VRG1052" s="55"/>
      <c r="VRH1052" s="55"/>
      <c r="VRI1052" s="55"/>
      <c r="VRJ1052" s="55"/>
      <c r="VRK1052" s="55"/>
      <c r="VRL1052" s="55"/>
      <c r="VRM1052" s="55"/>
      <c r="VRN1052" s="55"/>
      <c r="VRO1052" s="55"/>
      <c r="VRP1052" s="55"/>
      <c r="VRQ1052" s="55"/>
      <c r="VRR1052" s="55"/>
      <c r="VRS1052" s="55"/>
      <c r="VRT1052" s="55"/>
      <c r="VRU1052" s="55"/>
      <c r="VRV1052" s="55"/>
      <c r="VRW1052" s="55"/>
      <c r="VRX1052" s="55"/>
      <c r="VRY1052" s="55"/>
      <c r="VRZ1052" s="55"/>
      <c r="VSA1052" s="55"/>
      <c r="VSB1052" s="55"/>
      <c r="VSC1052" s="55"/>
      <c r="VSD1052" s="55"/>
      <c r="VSE1052" s="55"/>
      <c r="VSF1052" s="55"/>
      <c r="VSG1052" s="55"/>
      <c r="VSH1052" s="55"/>
      <c r="VSI1052" s="55"/>
      <c r="VSJ1052" s="55"/>
      <c r="VSK1052" s="55"/>
      <c r="VSL1052" s="55"/>
      <c r="VSM1052" s="55"/>
      <c r="VSN1052" s="55"/>
      <c r="VSO1052" s="55"/>
      <c r="VSP1052" s="55"/>
      <c r="VSQ1052" s="55"/>
      <c r="VSR1052" s="55"/>
      <c r="VSS1052" s="55"/>
      <c r="VST1052" s="55"/>
      <c r="VSU1052" s="55"/>
      <c r="VSV1052" s="55"/>
      <c r="VSW1052" s="55"/>
      <c r="VSX1052" s="55"/>
      <c r="VSY1052" s="55"/>
      <c r="VSZ1052" s="55"/>
      <c r="VTA1052" s="55"/>
      <c r="VTB1052" s="55"/>
      <c r="VTC1052" s="55"/>
      <c r="VTD1052" s="55"/>
      <c r="VTE1052" s="55"/>
      <c r="VTF1052" s="55"/>
      <c r="VTG1052" s="55"/>
      <c r="VTH1052" s="55"/>
      <c r="VTI1052" s="55"/>
      <c r="VTJ1052" s="55"/>
      <c r="VTK1052" s="55"/>
      <c r="VTL1052" s="55"/>
      <c r="VTM1052" s="55"/>
      <c r="VTN1052" s="55"/>
      <c r="VTO1052" s="55"/>
      <c r="VTP1052" s="55"/>
      <c r="VTQ1052" s="55"/>
      <c r="VTR1052" s="55"/>
      <c r="VTS1052" s="55"/>
      <c r="VTT1052" s="55"/>
      <c r="VTU1052" s="55"/>
      <c r="VTV1052" s="55"/>
      <c r="VTW1052" s="55"/>
      <c r="VTX1052" s="55"/>
      <c r="VTY1052" s="55"/>
      <c r="VTZ1052" s="55"/>
      <c r="VUA1052" s="55"/>
      <c r="VUB1052" s="55"/>
      <c r="VUC1052" s="55"/>
      <c r="VUD1052" s="55"/>
      <c r="VUE1052" s="55"/>
      <c r="VUF1052" s="55"/>
      <c r="VUG1052" s="55"/>
      <c r="VUH1052" s="55"/>
      <c r="VUI1052" s="55"/>
      <c r="VUJ1052" s="55"/>
      <c r="VUK1052" s="55"/>
      <c r="VUL1052" s="55"/>
      <c r="VUM1052" s="55"/>
      <c r="VUN1052" s="55"/>
      <c r="VUO1052" s="55"/>
      <c r="VUP1052" s="55"/>
      <c r="VUQ1052" s="55"/>
      <c r="VUR1052" s="55"/>
      <c r="VUS1052" s="55"/>
      <c r="VUT1052" s="55"/>
      <c r="VUU1052" s="55"/>
      <c r="VUV1052" s="55"/>
      <c r="VUW1052" s="55"/>
      <c r="VUX1052" s="55"/>
      <c r="VUY1052" s="55"/>
      <c r="VUZ1052" s="55"/>
      <c r="VVA1052" s="55"/>
      <c r="VVB1052" s="55"/>
      <c r="VVC1052" s="55"/>
      <c r="VVD1052" s="55"/>
      <c r="VVE1052" s="55"/>
      <c r="VVF1052" s="55"/>
      <c r="VVG1052" s="55"/>
      <c r="VVH1052" s="55"/>
      <c r="VVI1052" s="55"/>
      <c r="VVJ1052" s="55"/>
      <c r="VVK1052" s="55"/>
      <c r="VVL1052" s="55"/>
      <c r="VVM1052" s="55"/>
      <c r="VVN1052" s="55"/>
      <c r="VVO1052" s="55"/>
      <c r="VVP1052" s="55"/>
      <c r="VVQ1052" s="55"/>
      <c r="VVR1052" s="55"/>
      <c r="VVS1052" s="55"/>
      <c r="VVT1052" s="55"/>
      <c r="VVU1052" s="55"/>
      <c r="VVV1052" s="55"/>
      <c r="VVW1052" s="55"/>
      <c r="VVX1052" s="55"/>
      <c r="VVY1052" s="55"/>
      <c r="VVZ1052" s="55"/>
      <c r="VWA1052" s="55"/>
      <c r="VWB1052" s="55"/>
      <c r="VWC1052" s="55"/>
      <c r="VWD1052" s="55"/>
      <c r="VWE1052" s="55"/>
      <c r="VWF1052" s="55"/>
      <c r="VWG1052" s="55"/>
      <c r="VWH1052" s="55"/>
      <c r="VWI1052" s="55"/>
      <c r="VWJ1052" s="55"/>
      <c r="VWK1052" s="55"/>
      <c r="VWL1052" s="55"/>
      <c r="VWM1052" s="55"/>
      <c r="VWN1052" s="55"/>
      <c r="VWO1052" s="55"/>
      <c r="VWP1052" s="55"/>
      <c r="VWQ1052" s="55"/>
      <c r="VWR1052" s="55"/>
      <c r="VWS1052" s="55"/>
      <c r="VWT1052" s="55"/>
      <c r="VWU1052" s="55"/>
      <c r="VWV1052" s="55"/>
      <c r="VWW1052" s="55"/>
      <c r="VWX1052" s="55"/>
      <c r="VWY1052" s="55"/>
      <c r="VWZ1052" s="55"/>
      <c r="VXA1052" s="55"/>
      <c r="VXB1052" s="55"/>
      <c r="VXC1052" s="55"/>
      <c r="VXD1052" s="55"/>
      <c r="VXE1052" s="55"/>
      <c r="VXF1052" s="55"/>
      <c r="VXG1052" s="55"/>
      <c r="VXH1052" s="55"/>
      <c r="VXI1052" s="55"/>
      <c r="VXJ1052" s="55"/>
      <c r="VXK1052" s="55"/>
      <c r="VXL1052" s="55"/>
      <c r="VXM1052" s="55"/>
      <c r="VXN1052" s="55"/>
      <c r="VXO1052" s="55"/>
      <c r="VXP1052" s="55"/>
      <c r="VXQ1052" s="55"/>
      <c r="VXR1052" s="55"/>
      <c r="VXS1052" s="55"/>
      <c r="VXT1052" s="55"/>
      <c r="VXU1052" s="55"/>
      <c r="VXV1052" s="55"/>
      <c r="VXW1052" s="55"/>
      <c r="VXX1052" s="55"/>
      <c r="VXY1052" s="55"/>
      <c r="VXZ1052" s="55"/>
      <c r="VYA1052" s="55"/>
      <c r="VYB1052" s="55"/>
      <c r="VYC1052" s="55"/>
      <c r="VYD1052" s="55"/>
      <c r="VYE1052" s="55"/>
      <c r="VYF1052" s="55"/>
      <c r="VYG1052" s="55"/>
      <c r="VYH1052" s="55"/>
      <c r="VYI1052" s="55"/>
      <c r="VYJ1052" s="55"/>
      <c r="VYK1052" s="55"/>
      <c r="VYL1052" s="55"/>
      <c r="VYM1052" s="55"/>
      <c r="VYN1052" s="55"/>
      <c r="VYO1052" s="55"/>
      <c r="VYP1052" s="55"/>
      <c r="VYQ1052" s="55"/>
      <c r="VYR1052" s="55"/>
      <c r="VYS1052" s="55"/>
      <c r="VYT1052" s="55"/>
      <c r="VYU1052" s="55"/>
      <c r="VYV1052" s="55"/>
      <c r="VYW1052" s="55"/>
      <c r="VYX1052" s="55"/>
      <c r="VYY1052" s="55"/>
      <c r="VYZ1052" s="55"/>
      <c r="VZA1052" s="55"/>
      <c r="VZB1052" s="55"/>
      <c r="VZC1052" s="55"/>
      <c r="VZD1052" s="55"/>
      <c r="VZE1052" s="55"/>
      <c r="VZF1052" s="55"/>
      <c r="VZG1052" s="55"/>
      <c r="VZH1052" s="55"/>
      <c r="VZI1052" s="55"/>
      <c r="VZJ1052" s="55"/>
      <c r="VZK1052" s="55"/>
      <c r="VZL1052" s="55"/>
      <c r="VZM1052" s="55"/>
      <c r="VZN1052" s="55"/>
      <c r="VZO1052" s="55"/>
      <c r="VZP1052" s="55"/>
      <c r="VZQ1052" s="55"/>
      <c r="VZR1052" s="55"/>
      <c r="VZS1052" s="55"/>
      <c r="VZT1052" s="55"/>
      <c r="VZU1052" s="55"/>
      <c r="VZV1052" s="55"/>
      <c r="VZW1052" s="55"/>
      <c r="VZX1052" s="55"/>
      <c r="VZY1052" s="55"/>
      <c r="VZZ1052" s="55"/>
      <c r="WAA1052" s="55"/>
      <c r="WAB1052" s="55"/>
      <c r="WAC1052" s="55"/>
      <c r="WAD1052" s="55"/>
      <c r="WAE1052" s="55"/>
      <c r="WAF1052" s="55"/>
      <c r="WAG1052" s="55"/>
      <c r="WAH1052" s="55"/>
      <c r="WAI1052" s="55"/>
      <c r="WAJ1052" s="55"/>
      <c r="WAK1052" s="55"/>
      <c r="WAL1052" s="55"/>
      <c r="WAM1052" s="55"/>
      <c r="WAN1052" s="55"/>
      <c r="WAO1052" s="55"/>
      <c r="WAP1052" s="55"/>
      <c r="WAQ1052" s="55"/>
      <c r="WAR1052" s="55"/>
      <c r="WAS1052" s="55"/>
      <c r="WAT1052" s="55"/>
      <c r="WAU1052" s="55"/>
      <c r="WAV1052" s="55"/>
      <c r="WAW1052" s="55"/>
      <c r="WAX1052" s="55"/>
      <c r="WAY1052" s="55"/>
      <c r="WAZ1052" s="55"/>
      <c r="WBA1052" s="55"/>
      <c r="WBB1052" s="55"/>
      <c r="WBC1052" s="55"/>
      <c r="WBD1052" s="55"/>
      <c r="WBE1052" s="55"/>
      <c r="WBF1052" s="55"/>
      <c r="WBG1052" s="55"/>
      <c r="WBH1052" s="55"/>
      <c r="WBI1052" s="55"/>
      <c r="WBJ1052" s="55"/>
      <c r="WBK1052" s="55"/>
      <c r="WBL1052" s="55"/>
      <c r="WBM1052" s="55"/>
      <c r="WBN1052" s="55"/>
      <c r="WBO1052" s="55"/>
      <c r="WBP1052" s="55"/>
      <c r="WBQ1052" s="55"/>
      <c r="WBR1052" s="55"/>
      <c r="WBS1052" s="55"/>
      <c r="WBT1052" s="55"/>
      <c r="WBU1052" s="55"/>
      <c r="WBV1052" s="55"/>
      <c r="WBW1052" s="55"/>
      <c r="WBX1052" s="55"/>
      <c r="WBY1052" s="55"/>
      <c r="WBZ1052" s="55"/>
      <c r="WCA1052" s="55"/>
      <c r="WCB1052" s="55"/>
      <c r="WCC1052" s="55"/>
      <c r="WCD1052" s="55"/>
      <c r="WCE1052" s="55"/>
      <c r="WCF1052" s="55"/>
      <c r="WCG1052" s="55"/>
      <c r="WCH1052" s="55"/>
      <c r="WCI1052" s="55"/>
      <c r="WCJ1052" s="55"/>
      <c r="WCK1052" s="55"/>
      <c r="WCL1052" s="55"/>
      <c r="WCM1052" s="55"/>
      <c r="WCN1052" s="55"/>
      <c r="WCO1052" s="55"/>
      <c r="WCP1052" s="55"/>
      <c r="WCQ1052" s="55"/>
      <c r="WCR1052" s="55"/>
      <c r="WCS1052" s="55"/>
      <c r="WCT1052" s="55"/>
      <c r="WCU1052" s="55"/>
      <c r="WCV1052" s="55"/>
      <c r="WCW1052" s="55"/>
      <c r="WCX1052" s="55"/>
      <c r="WCY1052" s="55"/>
      <c r="WCZ1052" s="55"/>
      <c r="WDA1052" s="55"/>
      <c r="WDB1052" s="55"/>
      <c r="WDC1052" s="55"/>
      <c r="WDD1052" s="55"/>
      <c r="WDE1052" s="55"/>
      <c r="WDF1052" s="55"/>
      <c r="WDG1052" s="55"/>
      <c r="WDH1052" s="55"/>
      <c r="WDI1052" s="55"/>
      <c r="WDJ1052" s="55"/>
      <c r="WDK1052" s="55"/>
      <c r="WDL1052" s="55"/>
      <c r="WDM1052" s="55"/>
      <c r="WDN1052" s="55"/>
      <c r="WDO1052" s="55"/>
      <c r="WDP1052" s="55"/>
      <c r="WDQ1052" s="55"/>
      <c r="WDR1052" s="55"/>
      <c r="WDS1052" s="55"/>
      <c r="WDT1052" s="55"/>
      <c r="WDU1052" s="55"/>
      <c r="WDV1052" s="55"/>
      <c r="WDW1052" s="55"/>
      <c r="WDX1052" s="55"/>
      <c r="WDY1052" s="55"/>
      <c r="WDZ1052" s="55"/>
      <c r="WEA1052" s="55"/>
      <c r="WEB1052" s="55"/>
      <c r="WEC1052" s="55"/>
      <c r="WED1052" s="55"/>
      <c r="WEE1052" s="55"/>
      <c r="WEF1052" s="55"/>
      <c r="WEG1052" s="55"/>
      <c r="WEH1052" s="55"/>
      <c r="WEI1052" s="55"/>
      <c r="WEJ1052" s="55"/>
      <c r="WEK1052" s="55"/>
      <c r="WEL1052" s="55"/>
      <c r="WEM1052" s="55"/>
      <c r="WEN1052" s="55"/>
      <c r="WEO1052" s="55"/>
      <c r="WEP1052" s="55"/>
      <c r="WEQ1052" s="55"/>
      <c r="WER1052" s="55"/>
      <c r="WES1052" s="55"/>
      <c r="WET1052" s="55"/>
      <c r="WEU1052" s="55"/>
      <c r="WEV1052" s="55"/>
      <c r="WEW1052" s="55"/>
      <c r="WEX1052" s="55"/>
      <c r="WEY1052" s="55"/>
      <c r="WEZ1052" s="55"/>
      <c r="WFA1052" s="55"/>
      <c r="WFB1052" s="55"/>
      <c r="WFC1052" s="55"/>
      <c r="WFD1052" s="55"/>
      <c r="WFE1052" s="55"/>
      <c r="WFF1052" s="55"/>
      <c r="WFG1052" s="55"/>
      <c r="WFH1052" s="55"/>
      <c r="WFI1052" s="55"/>
      <c r="WFJ1052" s="55"/>
      <c r="WFK1052" s="55"/>
      <c r="WFL1052" s="55"/>
      <c r="WFM1052" s="55"/>
      <c r="WFN1052" s="55"/>
      <c r="WFO1052" s="55"/>
      <c r="WFP1052" s="55"/>
      <c r="WFQ1052" s="55"/>
      <c r="WFR1052" s="55"/>
      <c r="WFS1052" s="55"/>
      <c r="WFT1052" s="55"/>
      <c r="WFU1052" s="55"/>
      <c r="WFV1052" s="55"/>
      <c r="WFW1052" s="55"/>
      <c r="WFX1052" s="55"/>
      <c r="WFY1052" s="55"/>
      <c r="WFZ1052" s="55"/>
      <c r="WGA1052" s="55"/>
      <c r="WGB1052" s="55"/>
      <c r="WGC1052" s="55"/>
      <c r="WGD1052" s="55"/>
      <c r="WGE1052" s="55"/>
      <c r="WGF1052" s="55"/>
      <c r="WGG1052" s="55"/>
      <c r="WGH1052" s="55"/>
      <c r="WGI1052" s="55"/>
      <c r="WGJ1052" s="55"/>
      <c r="WGK1052" s="55"/>
      <c r="WGL1052" s="55"/>
      <c r="WGM1052" s="55"/>
      <c r="WGN1052" s="55"/>
      <c r="WGO1052" s="55"/>
      <c r="WGP1052" s="55"/>
      <c r="WGQ1052" s="55"/>
      <c r="WGR1052" s="55"/>
      <c r="WGS1052" s="55"/>
      <c r="WGT1052" s="55"/>
      <c r="WGU1052" s="55"/>
      <c r="WGV1052" s="55"/>
      <c r="WGW1052" s="55"/>
      <c r="WGX1052" s="55"/>
      <c r="WGY1052" s="55"/>
      <c r="WGZ1052" s="55"/>
      <c r="WHA1052" s="55"/>
      <c r="WHB1052" s="55"/>
      <c r="WHC1052" s="55"/>
      <c r="WHD1052" s="55"/>
      <c r="WHE1052" s="55"/>
      <c r="WHF1052" s="55"/>
      <c r="WHG1052" s="55"/>
      <c r="WHH1052" s="55"/>
      <c r="WHI1052" s="55"/>
      <c r="WHJ1052" s="55"/>
      <c r="WHK1052" s="55"/>
      <c r="WHL1052" s="55"/>
      <c r="WHM1052" s="55"/>
      <c r="WHN1052" s="55"/>
      <c r="WHO1052" s="55"/>
      <c r="WHP1052" s="55"/>
      <c r="WHQ1052" s="55"/>
      <c r="WHR1052" s="55"/>
      <c r="WHS1052" s="55"/>
      <c r="WHT1052" s="55"/>
      <c r="WHU1052" s="55"/>
      <c r="WHV1052" s="55"/>
      <c r="WHW1052" s="55"/>
      <c r="WHX1052" s="55"/>
      <c r="WHY1052" s="55"/>
      <c r="WHZ1052" s="55"/>
      <c r="WIA1052" s="55"/>
      <c r="WIB1052" s="55"/>
      <c r="WIC1052" s="55"/>
      <c r="WID1052" s="55"/>
      <c r="WIE1052" s="55"/>
      <c r="WIF1052" s="55"/>
      <c r="WIG1052" s="55"/>
      <c r="WIH1052" s="55"/>
      <c r="WII1052" s="55"/>
      <c r="WIJ1052" s="55"/>
      <c r="WIK1052" s="55"/>
      <c r="WIL1052" s="55"/>
      <c r="WIM1052" s="55"/>
      <c r="WIN1052" s="55"/>
      <c r="WIO1052" s="55"/>
      <c r="WIP1052" s="55"/>
      <c r="WIQ1052" s="55"/>
      <c r="WIR1052" s="55"/>
      <c r="WIS1052" s="55"/>
      <c r="WIT1052" s="55"/>
      <c r="WIU1052" s="55"/>
      <c r="WIV1052" s="55"/>
      <c r="WIW1052" s="55"/>
      <c r="WIX1052" s="55"/>
      <c r="WIY1052" s="55"/>
      <c r="WIZ1052" s="55"/>
      <c r="WJA1052" s="55"/>
      <c r="WJB1052" s="55"/>
      <c r="WJC1052" s="55"/>
      <c r="WJD1052" s="55"/>
      <c r="WJE1052" s="55"/>
      <c r="WJF1052" s="55"/>
      <c r="WJG1052" s="55"/>
      <c r="WJH1052" s="55"/>
      <c r="WJI1052" s="55"/>
      <c r="WJJ1052" s="55"/>
      <c r="WJK1052" s="55"/>
      <c r="WJL1052" s="55"/>
      <c r="WJM1052" s="55"/>
      <c r="WJN1052" s="55"/>
      <c r="WJO1052" s="55"/>
      <c r="WJP1052" s="55"/>
      <c r="WJQ1052" s="55"/>
      <c r="WJR1052" s="55"/>
      <c r="WJS1052" s="55"/>
      <c r="WJT1052" s="55"/>
      <c r="WJU1052" s="55"/>
      <c r="WJV1052" s="55"/>
      <c r="WJW1052" s="55"/>
      <c r="WJX1052" s="55"/>
      <c r="WJY1052" s="55"/>
      <c r="WJZ1052" s="55"/>
      <c r="WKA1052" s="55"/>
      <c r="WKB1052" s="55"/>
      <c r="WKC1052" s="55"/>
      <c r="WKD1052" s="55"/>
      <c r="WKE1052" s="55"/>
      <c r="WKF1052" s="55"/>
      <c r="WKG1052" s="55"/>
      <c r="WKH1052" s="55"/>
      <c r="WKI1052" s="55"/>
      <c r="WKJ1052" s="55"/>
      <c r="WKK1052" s="55"/>
      <c r="WKL1052" s="55"/>
      <c r="WKM1052" s="55"/>
      <c r="WKN1052" s="55"/>
      <c r="WKO1052" s="55"/>
      <c r="WKP1052" s="55"/>
      <c r="WKQ1052" s="55"/>
      <c r="WKR1052" s="55"/>
      <c r="WKS1052" s="55"/>
      <c r="WKT1052" s="55"/>
      <c r="WKU1052" s="55"/>
      <c r="WKV1052" s="55"/>
      <c r="WKW1052" s="55"/>
      <c r="WKX1052" s="55"/>
      <c r="WKY1052" s="55"/>
      <c r="WKZ1052" s="55"/>
      <c r="WLA1052" s="55"/>
      <c r="WLB1052" s="55"/>
      <c r="WLC1052" s="55"/>
      <c r="WLD1052" s="55"/>
      <c r="WLE1052" s="55"/>
      <c r="WLF1052" s="55"/>
      <c r="WLG1052" s="55"/>
      <c r="WLH1052" s="55"/>
      <c r="WLI1052" s="55"/>
      <c r="WLJ1052" s="55"/>
      <c r="WLK1052" s="55"/>
      <c r="WLL1052" s="55"/>
      <c r="WLM1052" s="55"/>
      <c r="WLN1052" s="55"/>
      <c r="WLO1052" s="55"/>
      <c r="WLP1052" s="55"/>
      <c r="WLQ1052" s="55"/>
      <c r="WLR1052" s="55"/>
      <c r="WLS1052" s="55"/>
      <c r="WLT1052" s="55"/>
      <c r="WLU1052" s="55"/>
      <c r="WLV1052" s="55"/>
      <c r="WLW1052" s="55"/>
      <c r="WLX1052" s="55"/>
      <c r="WLY1052" s="55"/>
      <c r="WLZ1052" s="55"/>
      <c r="WMA1052" s="55"/>
      <c r="WMB1052" s="55"/>
      <c r="WMC1052" s="55"/>
      <c r="WMD1052" s="55"/>
      <c r="WME1052" s="55"/>
      <c r="WMF1052" s="55"/>
      <c r="WMG1052" s="55"/>
      <c r="WMH1052" s="55"/>
      <c r="WMI1052" s="55"/>
      <c r="WMJ1052" s="55"/>
      <c r="WMK1052" s="55"/>
      <c r="WML1052" s="55"/>
      <c r="WMM1052" s="55"/>
      <c r="WMN1052" s="55"/>
      <c r="WMO1052" s="55"/>
      <c r="WMP1052" s="55"/>
      <c r="WMQ1052" s="55"/>
      <c r="WMR1052" s="55"/>
      <c r="WMS1052" s="55"/>
      <c r="WMT1052" s="55"/>
      <c r="WMU1052" s="55"/>
      <c r="WMV1052" s="55"/>
      <c r="WMW1052" s="55"/>
      <c r="WMX1052" s="55"/>
      <c r="WMY1052" s="55"/>
      <c r="WMZ1052" s="55"/>
      <c r="WNA1052" s="55"/>
      <c r="WNB1052" s="55"/>
      <c r="WNC1052" s="55"/>
      <c r="WND1052" s="55"/>
      <c r="WNE1052" s="55"/>
      <c r="WNF1052" s="55"/>
      <c r="WNG1052" s="55"/>
      <c r="WNH1052" s="55"/>
      <c r="WNI1052" s="55"/>
      <c r="WNJ1052" s="55"/>
      <c r="WNK1052" s="55"/>
      <c r="WNL1052" s="55"/>
      <c r="WNM1052" s="55"/>
      <c r="WNN1052" s="55"/>
      <c r="WNO1052" s="55"/>
      <c r="WNP1052" s="55"/>
      <c r="WNQ1052" s="55"/>
      <c r="WNR1052" s="55"/>
      <c r="WNS1052" s="55"/>
      <c r="WNT1052" s="55"/>
      <c r="WNU1052" s="55"/>
      <c r="WNV1052" s="55"/>
      <c r="WNW1052" s="55"/>
      <c r="WNX1052" s="55"/>
      <c r="WNY1052" s="55"/>
      <c r="WNZ1052" s="55"/>
      <c r="WOA1052" s="55"/>
      <c r="WOB1052" s="55"/>
      <c r="WOC1052" s="55"/>
      <c r="WOD1052" s="55"/>
      <c r="WOE1052" s="55"/>
      <c r="WOF1052" s="55"/>
      <c r="WOG1052" s="55"/>
      <c r="WOH1052" s="55"/>
      <c r="WOI1052" s="55"/>
      <c r="WOJ1052" s="55"/>
      <c r="WOK1052" s="55"/>
      <c r="WOL1052" s="55"/>
      <c r="WOM1052" s="55"/>
      <c r="WON1052" s="55"/>
      <c r="WOO1052" s="55"/>
      <c r="WOP1052" s="55"/>
      <c r="WOQ1052" s="55"/>
      <c r="WOR1052" s="55"/>
      <c r="WOS1052" s="55"/>
      <c r="WOT1052" s="55"/>
      <c r="WOU1052" s="55"/>
      <c r="WOV1052" s="55"/>
      <c r="WOW1052" s="55"/>
      <c r="WOX1052" s="55"/>
      <c r="WOY1052" s="55"/>
      <c r="WOZ1052" s="55"/>
      <c r="WPA1052" s="55"/>
      <c r="WPB1052" s="55"/>
      <c r="WPC1052" s="55"/>
      <c r="WPD1052" s="55"/>
      <c r="WPE1052" s="55"/>
      <c r="WPF1052" s="55"/>
      <c r="WPG1052" s="55"/>
      <c r="WPH1052" s="55"/>
      <c r="WPI1052" s="55"/>
      <c r="WPJ1052" s="55"/>
      <c r="WPK1052" s="55"/>
      <c r="WPL1052" s="55"/>
      <c r="WPM1052" s="55"/>
      <c r="WPN1052" s="55"/>
      <c r="WPO1052" s="55"/>
      <c r="WPP1052" s="55"/>
      <c r="WPQ1052" s="55"/>
      <c r="WPR1052" s="55"/>
      <c r="WPS1052" s="55"/>
      <c r="WPT1052" s="55"/>
      <c r="WPU1052" s="55"/>
      <c r="WPV1052" s="55"/>
      <c r="WPW1052" s="55"/>
      <c r="WPX1052" s="55"/>
      <c r="WPY1052" s="55"/>
      <c r="WPZ1052" s="55"/>
      <c r="WQA1052" s="55"/>
      <c r="WQB1052" s="55"/>
      <c r="WQC1052" s="55"/>
      <c r="WQD1052" s="55"/>
      <c r="WQE1052" s="55"/>
      <c r="WQF1052" s="55"/>
      <c r="WQG1052" s="55"/>
      <c r="WQH1052" s="55"/>
      <c r="WQI1052" s="55"/>
      <c r="WQJ1052" s="55"/>
      <c r="WQK1052" s="55"/>
      <c r="WQL1052" s="55"/>
      <c r="WQM1052" s="55"/>
      <c r="WQN1052" s="55"/>
      <c r="WQO1052" s="55"/>
      <c r="WQP1052" s="55"/>
      <c r="WQQ1052" s="55"/>
      <c r="WQR1052" s="55"/>
      <c r="WQS1052" s="55"/>
      <c r="WQT1052" s="55"/>
      <c r="WQU1052" s="55"/>
      <c r="WQV1052" s="55"/>
      <c r="WQW1052" s="55"/>
      <c r="WQX1052" s="55"/>
      <c r="WQY1052" s="55"/>
      <c r="WQZ1052" s="55"/>
      <c r="WRA1052" s="55"/>
      <c r="WRB1052" s="55"/>
      <c r="WRC1052" s="55"/>
      <c r="WRD1052" s="55"/>
      <c r="WRE1052" s="55"/>
      <c r="WRF1052" s="55"/>
      <c r="WRG1052" s="55"/>
      <c r="WRH1052" s="55"/>
      <c r="WRI1052" s="55"/>
      <c r="WRJ1052" s="55"/>
      <c r="WRK1052" s="55"/>
      <c r="WRL1052" s="55"/>
      <c r="WRM1052" s="55"/>
      <c r="WRN1052" s="55"/>
      <c r="WRO1052" s="55"/>
      <c r="WRP1052" s="55"/>
      <c r="WRQ1052" s="55"/>
      <c r="WRR1052" s="55"/>
      <c r="WRS1052" s="55"/>
      <c r="WRT1052" s="55"/>
      <c r="WRU1052" s="55"/>
      <c r="WRV1052" s="55"/>
      <c r="WRW1052" s="55"/>
      <c r="WRX1052" s="55"/>
      <c r="WRY1052" s="55"/>
      <c r="WRZ1052" s="55"/>
      <c r="WSA1052" s="55"/>
      <c r="WSB1052" s="55"/>
      <c r="WSC1052" s="55"/>
      <c r="WSD1052" s="55"/>
      <c r="WSE1052" s="55"/>
      <c r="WSF1052" s="55"/>
      <c r="WSG1052" s="55"/>
      <c r="WSH1052" s="55"/>
      <c r="WSI1052" s="55"/>
      <c r="WSJ1052" s="55"/>
      <c r="WSK1052" s="55"/>
      <c r="WSL1052" s="55"/>
      <c r="WSM1052" s="55"/>
      <c r="WSN1052" s="55"/>
      <c r="WSO1052" s="55"/>
      <c r="WSP1052" s="55"/>
      <c r="WSQ1052" s="55"/>
      <c r="WSR1052" s="55"/>
      <c r="WSS1052" s="55"/>
      <c r="WST1052" s="55"/>
      <c r="WSU1052" s="55"/>
      <c r="WSV1052" s="55"/>
      <c r="WSW1052" s="55"/>
      <c r="WSX1052" s="55"/>
      <c r="WSY1052" s="55"/>
      <c r="WSZ1052" s="55"/>
      <c r="WTA1052" s="55"/>
      <c r="WTB1052" s="55"/>
      <c r="WTC1052" s="55"/>
      <c r="WTD1052" s="55"/>
      <c r="WTE1052" s="55"/>
      <c r="WTF1052" s="55"/>
      <c r="WTG1052" s="55"/>
      <c r="WTH1052" s="55"/>
      <c r="WTI1052" s="55"/>
      <c r="WTJ1052" s="55"/>
      <c r="WTK1052" s="55"/>
      <c r="WTL1052" s="55"/>
      <c r="WTM1052" s="55"/>
      <c r="WTN1052" s="55"/>
      <c r="WTO1052" s="55"/>
      <c r="WTP1052" s="55"/>
      <c r="WTQ1052" s="55"/>
      <c r="WTR1052" s="55"/>
      <c r="WTS1052" s="55"/>
      <c r="WTT1052" s="55"/>
      <c r="WTU1052" s="55"/>
      <c r="WTV1052" s="55"/>
      <c r="WTW1052" s="55"/>
      <c r="WTX1052" s="55"/>
      <c r="WTY1052" s="55"/>
      <c r="WTZ1052" s="55"/>
      <c r="WUA1052" s="55"/>
      <c r="WUB1052" s="55"/>
      <c r="WUC1052" s="55"/>
      <c r="WUD1052" s="55"/>
      <c r="WUE1052" s="55"/>
      <c r="WUF1052" s="55"/>
      <c r="WUG1052" s="55"/>
      <c r="WUH1052" s="55"/>
      <c r="WUI1052" s="55"/>
      <c r="WUJ1052" s="55"/>
      <c r="WUK1052" s="55"/>
      <c r="WUL1052" s="55"/>
      <c r="WUM1052" s="55"/>
      <c r="WUN1052" s="55"/>
      <c r="WUO1052" s="55"/>
      <c r="WUP1052" s="55"/>
      <c r="WUQ1052" s="55"/>
      <c r="WUR1052" s="55"/>
      <c r="WUS1052" s="55"/>
      <c r="WUT1052" s="55"/>
      <c r="WUU1052" s="55"/>
      <c r="WUV1052" s="55"/>
      <c r="WUW1052" s="55"/>
      <c r="WUX1052" s="55"/>
      <c r="WUY1052" s="55"/>
      <c r="WUZ1052" s="55"/>
      <c r="WVA1052" s="55"/>
      <c r="WVB1052" s="55"/>
      <c r="WVC1052" s="55"/>
      <c r="WVD1052" s="55"/>
      <c r="WVE1052" s="55"/>
      <c r="WVF1052" s="55"/>
      <c r="WVG1052" s="55"/>
      <c r="WVH1052" s="55"/>
      <c r="WVI1052" s="55"/>
      <c r="WVJ1052" s="55"/>
      <c r="WVK1052" s="55"/>
      <c r="WVL1052" s="55"/>
      <c r="WVM1052" s="55"/>
      <c r="WVN1052" s="55"/>
      <c r="WVO1052" s="55"/>
      <c r="WVP1052" s="55"/>
      <c r="WVQ1052" s="55"/>
      <c r="WVR1052" s="55"/>
      <c r="WVS1052" s="55"/>
      <c r="WVT1052" s="55"/>
      <c r="WVU1052" s="55"/>
      <c r="WVV1052" s="55"/>
      <c r="WVW1052" s="55"/>
      <c r="WVX1052" s="55"/>
      <c r="WVY1052" s="55"/>
      <c r="WVZ1052" s="55"/>
      <c r="WWA1052" s="55"/>
      <c r="WWB1052" s="55"/>
      <c r="WWC1052" s="55"/>
      <c r="WWD1052" s="55"/>
      <c r="WWE1052" s="55"/>
      <c r="WWF1052" s="55"/>
      <c r="WWG1052" s="55"/>
      <c r="WWH1052" s="55"/>
      <c r="WWI1052" s="55"/>
      <c r="WWJ1052" s="55"/>
      <c r="WWK1052" s="55"/>
      <c r="WWL1052" s="55"/>
      <c r="WWM1052" s="55"/>
      <c r="WWN1052" s="55"/>
      <c r="WWO1052" s="55"/>
      <c r="WWP1052" s="55"/>
      <c r="WWQ1052" s="55"/>
      <c r="WWR1052" s="55"/>
      <c r="WWS1052" s="55"/>
      <c r="WWT1052" s="55"/>
      <c r="WWU1052" s="55"/>
      <c r="WWV1052" s="55"/>
      <c r="WWW1052" s="55"/>
      <c r="WWX1052" s="55"/>
      <c r="WWY1052" s="55"/>
      <c r="WWZ1052" s="55"/>
      <c r="WXA1052" s="55"/>
      <c r="WXB1052" s="55"/>
      <c r="WXC1052" s="55"/>
      <c r="WXD1052" s="55"/>
      <c r="WXE1052" s="55"/>
      <c r="WXF1052" s="55"/>
      <c r="WXG1052" s="55"/>
      <c r="WXH1052" s="55"/>
      <c r="WXI1052" s="55"/>
      <c r="WXJ1052" s="55"/>
      <c r="WXK1052" s="55"/>
      <c r="WXL1052" s="55"/>
      <c r="WXM1052" s="55"/>
      <c r="WXN1052" s="55"/>
      <c r="WXO1052" s="55"/>
      <c r="WXP1052" s="55"/>
      <c r="WXQ1052" s="55"/>
      <c r="WXR1052" s="55"/>
      <c r="WXS1052" s="55"/>
      <c r="WXT1052" s="55"/>
      <c r="WXU1052" s="55"/>
      <c r="WXV1052" s="55"/>
      <c r="WXW1052" s="55"/>
      <c r="WXX1052" s="55"/>
      <c r="WXY1052" s="55"/>
      <c r="WXZ1052" s="55"/>
      <c r="WYA1052" s="55"/>
      <c r="WYB1052" s="55"/>
      <c r="WYC1052" s="55"/>
      <c r="WYD1052" s="55"/>
      <c r="WYE1052" s="55"/>
      <c r="WYF1052" s="55"/>
      <c r="WYG1052" s="55"/>
      <c r="WYH1052" s="55"/>
      <c r="WYI1052" s="55"/>
      <c r="WYJ1052" s="55"/>
      <c r="WYK1052" s="55"/>
      <c r="WYL1052" s="55"/>
      <c r="WYM1052" s="55"/>
      <c r="WYN1052" s="55"/>
      <c r="WYO1052" s="55"/>
      <c r="WYP1052" s="55"/>
      <c r="WYQ1052" s="55"/>
      <c r="WYR1052" s="55"/>
      <c r="WYS1052" s="55"/>
      <c r="WYT1052" s="55"/>
      <c r="WYU1052" s="55"/>
      <c r="WYV1052" s="55"/>
      <c r="WYW1052" s="55"/>
      <c r="WYX1052" s="55"/>
      <c r="WYY1052" s="55"/>
      <c r="WYZ1052" s="55"/>
      <c r="WZA1052" s="55"/>
      <c r="WZB1052" s="55"/>
      <c r="WZC1052" s="55"/>
      <c r="WZD1052" s="55"/>
      <c r="WZE1052" s="55"/>
      <c r="WZF1052" s="55"/>
      <c r="WZG1052" s="55"/>
      <c r="WZH1052" s="55"/>
      <c r="WZI1052" s="55"/>
      <c r="WZJ1052" s="55"/>
      <c r="WZK1052" s="55"/>
      <c r="WZL1052" s="55"/>
      <c r="WZM1052" s="55"/>
      <c r="WZN1052" s="55"/>
      <c r="WZO1052" s="55"/>
      <c r="WZP1052" s="55"/>
      <c r="WZQ1052" s="55"/>
      <c r="WZR1052" s="55"/>
      <c r="WZS1052" s="55"/>
      <c r="WZT1052" s="55"/>
      <c r="WZU1052" s="55"/>
      <c r="WZV1052" s="55"/>
      <c r="WZW1052" s="55"/>
      <c r="WZX1052" s="55"/>
      <c r="WZY1052" s="55"/>
      <c r="WZZ1052" s="55"/>
      <c r="XAA1052" s="55"/>
      <c r="XAB1052" s="55"/>
      <c r="XAC1052" s="55"/>
      <c r="XAD1052" s="55"/>
      <c r="XAE1052" s="55"/>
      <c r="XAF1052" s="55"/>
      <c r="XAG1052" s="55"/>
      <c r="XAH1052" s="55"/>
      <c r="XAI1052" s="55"/>
      <c r="XAJ1052" s="55"/>
      <c r="XAK1052" s="55"/>
      <c r="XAL1052" s="55"/>
      <c r="XAM1052" s="55"/>
      <c r="XAN1052" s="55"/>
      <c r="XAO1052" s="55"/>
      <c r="XAP1052" s="55"/>
      <c r="XAQ1052" s="55"/>
      <c r="XAR1052" s="55"/>
      <c r="XAS1052" s="55"/>
      <c r="XAT1052" s="55"/>
      <c r="XAU1052" s="55"/>
      <c r="XAV1052" s="55"/>
      <c r="XAW1052" s="55"/>
      <c r="XAX1052" s="55"/>
      <c r="XAY1052" s="55"/>
      <c r="XAZ1052" s="55"/>
      <c r="XBA1052" s="55"/>
      <c r="XBB1052" s="55"/>
      <c r="XBC1052" s="55"/>
      <c r="XBD1052" s="55"/>
      <c r="XBE1052" s="55"/>
      <c r="XBF1052" s="55"/>
      <c r="XBG1052" s="55"/>
      <c r="XBH1052" s="55"/>
      <c r="XBI1052" s="55"/>
      <c r="XBJ1052" s="55"/>
      <c r="XBK1052" s="55"/>
      <c r="XBL1052" s="55"/>
      <c r="XBM1052" s="55"/>
      <c r="XBN1052" s="55"/>
      <c r="XBO1052" s="55"/>
      <c r="XBP1052" s="55"/>
      <c r="XBQ1052" s="55"/>
      <c r="XBR1052" s="55"/>
      <c r="XBS1052" s="55"/>
      <c r="XBT1052" s="55"/>
      <c r="XBU1052" s="55"/>
      <c r="XBV1052" s="55"/>
      <c r="XBW1052" s="55"/>
      <c r="XBX1052" s="55"/>
      <c r="XBY1052" s="55"/>
      <c r="XBZ1052" s="55"/>
      <c r="XCA1052" s="55"/>
      <c r="XCB1052" s="55"/>
      <c r="XCC1052" s="55"/>
      <c r="XCD1052" s="55"/>
      <c r="XCE1052" s="55"/>
      <c r="XCF1052" s="55"/>
      <c r="XCG1052" s="55"/>
      <c r="XCH1052" s="55"/>
      <c r="XCI1052" s="55"/>
      <c r="XCJ1052" s="55"/>
      <c r="XCK1052" s="55"/>
      <c r="XCL1052" s="55"/>
      <c r="XCM1052" s="55"/>
      <c r="XCN1052" s="55"/>
      <c r="XCO1052" s="55"/>
      <c r="XCP1052" s="55"/>
      <c r="XCQ1052" s="55"/>
      <c r="XCR1052" s="55"/>
      <c r="XCS1052" s="55"/>
      <c r="XCT1052" s="55"/>
      <c r="XCU1052" s="55"/>
      <c r="XCV1052" s="55"/>
      <c r="XCW1052" s="55"/>
      <c r="XCX1052" s="55"/>
      <c r="XCY1052" s="55"/>
      <c r="XCZ1052" s="55"/>
      <c r="XDA1052" s="55"/>
      <c r="XDB1052" s="55"/>
      <c r="XDC1052" s="55"/>
      <c r="XDD1052" s="55"/>
      <c r="XDE1052" s="55"/>
      <c r="XDF1052" s="55"/>
      <c r="XDG1052" s="55"/>
      <c r="XDH1052" s="55"/>
      <c r="XDI1052" s="55"/>
      <c r="XDJ1052" s="55"/>
      <c r="XDK1052" s="55"/>
      <c r="XDL1052" s="55"/>
      <c r="XDM1052" s="55"/>
      <c r="XDN1052" s="55"/>
      <c r="XDO1052" s="55"/>
      <c r="XDP1052" s="55"/>
      <c r="XDQ1052" s="55"/>
      <c r="XDR1052" s="55"/>
      <c r="XDS1052" s="55"/>
      <c r="XDT1052" s="55"/>
      <c r="XDU1052" s="55"/>
      <c r="XDV1052" s="55"/>
      <c r="XDW1052" s="55"/>
      <c r="XDX1052" s="55"/>
      <c r="XDY1052" s="55"/>
      <c r="XDZ1052" s="55"/>
      <c r="XEA1052" s="55"/>
      <c r="XEB1052" s="55"/>
      <c r="XEC1052" s="55"/>
      <c r="XED1052" s="55"/>
      <c r="XEE1052" s="55"/>
      <c r="XEF1052" s="55"/>
      <c r="XEG1052" s="55"/>
      <c r="XEH1052" s="55"/>
      <c r="XEI1052" s="55"/>
      <c r="XEJ1052" s="55"/>
      <c r="XEK1052" s="55"/>
      <c r="XEL1052" s="55"/>
      <c r="XEM1052" s="55"/>
      <c r="XEN1052" s="55"/>
      <c r="XEO1052" s="55"/>
      <c r="XEP1052" s="55"/>
      <c r="XEQ1052" s="55"/>
      <c r="XER1052" s="55"/>
      <c r="XES1052" s="55"/>
    </row>
    <row r="1053" spans="1:16373" s="38" customFormat="1">
      <c r="A1053" s="3" t="s">
        <v>84</v>
      </c>
      <c r="B1053" s="3" t="s">
        <v>261</v>
      </c>
      <c r="C1053" s="5" t="s">
        <v>1473</v>
      </c>
      <c r="D1053" s="3" t="s">
        <v>2489</v>
      </c>
      <c r="E1053" s="3" t="s">
        <v>2468</v>
      </c>
      <c r="F1053" s="3" t="s">
        <v>2490</v>
      </c>
      <c r="G1053" s="3" t="s">
        <v>1335</v>
      </c>
      <c r="H1053" s="3" t="s">
        <v>2470</v>
      </c>
      <c r="I1053" s="2">
        <v>15000</v>
      </c>
      <c r="J1053" s="2">
        <v>0</v>
      </c>
      <c r="K1053" s="93">
        <f>I1053</f>
        <v>15000</v>
      </c>
      <c r="L1053" s="2"/>
      <c r="M1053" s="2"/>
      <c r="N1053" s="2"/>
      <c r="O1053" s="2"/>
      <c r="P1053" s="2"/>
      <c r="Q1053" s="2"/>
      <c r="R1053" s="2"/>
    </row>
    <row r="1054" spans="1:16373" s="38" customFormat="1">
      <c r="A1054" s="3" t="s">
        <v>84</v>
      </c>
      <c r="B1054" s="3" t="s">
        <v>261</v>
      </c>
      <c r="C1054" s="5" t="s">
        <v>1186</v>
      </c>
      <c r="D1054" s="3" t="s">
        <v>2491</v>
      </c>
      <c r="E1054" s="3" t="s">
        <v>2492</v>
      </c>
      <c r="F1054" s="3" t="s">
        <v>1186</v>
      </c>
      <c r="G1054" s="3" t="s">
        <v>143</v>
      </c>
      <c r="H1054" s="3" t="s">
        <v>2493</v>
      </c>
      <c r="I1054" s="2">
        <v>74750</v>
      </c>
      <c r="J1054" s="2">
        <v>0</v>
      </c>
      <c r="K1054" s="93">
        <v>74750</v>
      </c>
      <c r="L1054" s="2"/>
      <c r="M1054" s="2"/>
      <c r="N1054" s="2"/>
      <c r="O1054" s="2"/>
      <c r="P1054" s="2"/>
      <c r="Q1054" s="2"/>
      <c r="R1054" s="2"/>
    </row>
    <row r="1055" spans="1:16373" s="38" customFormat="1">
      <c r="A1055" s="3" t="s">
        <v>84</v>
      </c>
      <c r="B1055" s="3" t="s">
        <v>261</v>
      </c>
      <c r="C1055" s="5" t="s">
        <v>68</v>
      </c>
      <c r="D1055" s="3" t="s">
        <v>2494</v>
      </c>
      <c r="E1055" s="3" t="s">
        <v>2495</v>
      </c>
      <c r="F1055" s="3" t="s">
        <v>1268</v>
      </c>
      <c r="G1055" s="3" t="s">
        <v>1693</v>
      </c>
      <c r="H1055" s="3" t="s">
        <v>2496</v>
      </c>
      <c r="I1055" s="2">
        <v>1930.5</v>
      </c>
      <c r="J1055" s="2">
        <v>0</v>
      </c>
      <c r="K1055" s="93">
        <v>1930.5</v>
      </c>
      <c r="L1055" s="2"/>
      <c r="M1055" s="2"/>
      <c r="N1055" s="2"/>
      <c r="O1055" s="2"/>
      <c r="P1055" s="2"/>
      <c r="Q1055" s="2"/>
      <c r="R1055" s="2"/>
    </row>
    <row r="1056" spans="1:16373" s="38" customFormat="1">
      <c r="A1056" s="3" t="s">
        <v>84</v>
      </c>
      <c r="B1056" s="3" t="s">
        <v>261</v>
      </c>
      <c r="C1056" s="5" t="s">
        <v>1827</v>
      </c>
      <c r="D1056" s="3" t="s">
        <v>2497</v>
      </c>
      <c r="E1056" s="3" t="s">
        <v>2498</v>
      </c>
      <c r="F1056" s="3" t="s">
        <v>1827</v>
      </c>
      <c r="G1056" s="3" t="s">
        <v>2499</v>
      </c>
      <c r="H1056" s="3" t="s">
        <v>2500</v>
      </c>
      <c r="I1056" s="2">
        <v>5000</v>
      </c>
      <c r="J1056" s="2">
        <v>0</v>
      </c>
      <c r="K1056" s="93">
        <v>5000</v>
      </c>
      <c r="L1056" s="2"/>
      <c r="M1056" s="2"/>
      <c r="N1056" s="2"/>
      <c r="O1056" s="2"/>
      <c r="P1056" s="2"/>
      <c r="Q1056" s="2"/>
      <c r="R1056" s="2"/>
    </row>
    <row r="1057" spans="1:20" s="38" customFormat="1">
      <c r="A1057" s="3" t="s">
        <v>84</v>
      </c>
      <c r="B1057" s="3" t="s">
        <v>261</v>
      </c>
      <c r="C1057" s="5" t="s">
        <v>136</v>
      </c>
      <c r="D1057" s="3" t="s">
        <v>2501</v>
      </c>
      <c r="E1057" s="3" t="s">
        <v>2495</v>
      </c>
      <c r="F1057" s="3" t="s">
        <v>134</v>
      </c>
      <c r="G1057" s="3" t="s">
        <v>1693</v>
      </c>
      <c r="H1057" s="3" t="s">
        <v>2496</v>
      </c>
      <c r="I1057" s="2">
        <v>975</v>
      </c>
      <c r="J1057" s="2">
        <v>0</v>
      </c>
      <c r="K1057" s="93">
        <v>975</v>
      </c>
      <c r="L1057" s="2"/>
      <c r="M1057" s="2"/>
      <c r="N1057" s="2"/>
      <c r="O1057" s="2"/>
      <c r="P1057" s="2"/>
      <c r="Q1057" s="2"/>
      <c r="R1057" s="2"/>
    </row>
    <row r="1058" spans="1:20" s="38" customFormat="1">
      <c r="A1058" s="3" t="s">
        <v>84</v>
      </c>
      <c r="B1058" s="3" t="s">
        <v>261</v>
      </c>
      <c r="C1058" s="5" t="s">
        <v>136</v>
      </c>
      <c r="D1058" s="3" t="s">
        <v>2502</v>
      </c>
      <c r="E1058" s="3" t="s">
        <v>2495</v>
      </c>
      <c r="F1058" s="3" t="s">
        <v>134</v>
      </c>
      <c r="G1058" s="3" t="s">
        <v>1693</v>
      </c>
      <c r="H1058" s="3" t="s">
        <v>2496</v>
      </c>
      <c r="I1058" s="2">
        <v>16718.099999999999</v>
      </c>
      <c r="J1058" s="2">
        <v>0</v>
      </c>
      <c r="K1058" s="93">
        <v>16718.099999999999</v>
      </c>
      <c r="L1058" s="2"/>
      <c r="M1058" s="2"/>
      <c r="N1058" s="2"/>
      <c r="O1058" s="2"/>
      <c r="P1058" s="2"/>
      <c r="Q1058" s="2"/>
      <c r="R1058" s="2"/>
    </row>
    <row r="1059" spans="1:20" s="38" customFormat="1">
      <c r="A1059" s="3" t="s">
        <v>84</v>
      </c>
      <c r="B1059" s="3" t="s">
        <v>261</v>
      </c>
      <c r="C1059" s="5" t="s">
        <v>96</v>
      </c>
      <c r="D1059" s="3" t="s">
        <v>2503</v>
      </c>
      <c r="E1059" s="3" t="s">
        <v>2504</v>
      </c>
      <c r="F1059" s="3" t="s">
        <v>151</v>
      </c>
      <c r="G1059" s="3" t="s">
        <v>187</v>
      </c>
      <c r="H1059" s="3" t="s">
        <v>2505</v>
      </c>
      <c r="I1059" s="2">
        <v>25000</v>
      </c>
      <c r="J1059" s="2">
        <v>0</v>
      </c>
      <c r="K1059" s="93">
        <v>25000</v>
      </c>
      <c r="L1059" s="2"/>
      <c r="M1059" s="2"/>
      <c r="N1059" s="2"/>
      <c r="O1059" s="2"/>
      <c r="P1059" s="2"/>
      <c r="Q1059" s="2"/>
      <c r="R1059" s="2"/>
    </row>
    <row r="1060" spans="1:20" s="38" customFormat="1">
      <c r="A1060" s="3" t="s">
        <v>84</v>
      </c>
      <c r="B1060" s="3" t="s">
        <v>261</v>
      </c>
      <c r="C1060" s="5" t="s">
        <v>1533</v>
      </c>
      <c r="D1060" s="3" t="s">
        <v>2506</v>
      </c>
      <c r="E1060" s="3" t="s">
        <v>2495</v>
      </c>
      <c r="F1060" s="3" t="s">
        <v>1533</v>
      </c>
      <c r="G1060" s="3" t="s">
        <v>1693</v>
      </c>
      <c r="H1060" s="3" t="s">
        <v>2496</v>
      </c>
      <c r="I1060" s="2">
        <v>1950</v>
      </c>
      <c r="J1060" s="2">
        <v>0</v>
      </c>
      <c r="K1060" s="93">
        <v>1950</v>
      </c>
      <c r="L1060" s="2"/>
      <c r="M1060" s="2"/>
      <c r="N1060" s="2"/>
      <c r="O1060" s="2"/>
      <c r="P1060" s="2"/>
      <c r="Q1060" s="2"/>
      <c r="R1060" s="2"/>
    </row>
    <row r="1061" spans="1:20" s="38" customFormat="1">
      <c r="A1061" s="3" t="s">
        <v>84</v>
      </c>
      <c r="B1061" s="3" t="s">
        <v>261</v>
      </c>
      <c r="C1061" s="5" t="s">
        <v>2303</v>
      </c>
      <c r="D1061" s="3" t="s">
        <v>2507</v>
      </c>
      <c r="E1061" s="3" t="s">
        <v>2508</v>
      </c>
      <c r="F1061" s="3" t="s">
        <v>1496</v>
      </c>
      <c r="G1061" s="3" t="s">
        <v>200</v>
      </c>
      <c r="H1061" s="3" t="s">
        <v>2509</v>
      </c>
      <c r="I1061" s="2">
        <v>39674.49</v>
      </c>
      <c r="J1061" s="2">
        <v>0</v>
      </c>
      <c r="K1061" s="93">
        <v>39674.49</v>
      </c>
      <c r="L1061" s="2"/>
      <c r="M1061" s="2"/>
      <c r="N1061" s="2"/>
      <c r="O1061" s="2"/>
      <c r="P1061" s="2"/>
      <c r="Q1061" s="2"/>
      <c r="R1061" s="2"/>
    </row>
    <row r="1062" spans="1:20" s="38" customFormat="1">
      <c r="A1062" s="3" t="s">
        <v>84</v>
      </c>
      <c r="B1062" s="3" t="s">
        <v>261</v>
      </c>
      <c r="C1062" s="5" t="s">
        <v>133</v>
      </c>
      <c r="D1062" s="3" t="s">
        <v>2510</v>
      </c>
      <c r="E1062" s="3" t="s">
        <v>2511</v>
      </c>
      <c r="F1062" s="3" t="s">
        <v>1198</v>
      </c>
      <c r="G1062" s="3" t="s">
        <v>308</v>
      </c>
      <c r="H1062" s="3" t="s">
        <v>2512</v>
      </c>
      <c r="I1062" s="2">
        <v>31450</v>
      </c>
      <c r="J1062" s="2">
        <v>0</v>
      </c>
      <c r="K1062" s="93">
        <v>31450</v>
      </c>
      <c r="L1062" s="2"/>
      <c r="M1062" s="2"/>
      <c r="N1062" s="2"/>
      <c r="O1062" s="2"/>
      <c r="P1062" s="2"/>
      <c r="Q1062" s="2"/>
      <c r="R1062" s="2"/>
    </row>
    <row r="1063" spans="1:20" s="38" customFormat="1">
      <c r="A1063" s="3" t="s">
        <v>84</v>
      </c>
      <c r="B1063" s="3" t="s">
        <v>261</v>
      </c>
      <c r="C1063" s="5" t="s">
        <v>119</v>
      </c>
      <c r="D1063" s="3" t="s">
        <v>2513</v>
      </c>
      <c r="E1063" s="3" t="s">
        <v>2514</v>
      </c>
      <c r="F1063" s="3" t="s">
        <v>237</v>
      </c>
      <c r="G1063" s="3" t="s">
        <v>221</v>
      </c>
      <c r="H1063" s="3" t="s">
        <v>2515</v>
      </c>
      <c r="I1063" s="2">
        <v>53040</v>
      </c>
      <c r="J1063" s="2">
        <v>0</v>
      </c>
      <c r="K1063" s="93">
        <v>53040</v>
      </c>
      <c r="L1063" s="2"/>
      <c r="M1063" s="2"/>
      <c r="N1063" s="2"/>
      <c r="O1063" s="2"/>
      <c r="P1063" s="2"/>
      <c r="Q1063" s="2"/>
      <c r="R1063" s="2"/>
    </row>
    <row r="1064" spans="1:20" s="38" customFormat="1">
      <c r="A1064" s="3" t="s">
        <v>84</v>
      </c>
      <c r="B1064" s="3" t="s">
        <v>261</v>
      </c>
      <c r="C1064" s="5" t="s">
        <v>9</v>
      </c>
      <c r="D1064" s="3" t="s">
        <v>2516</v>
      </c>
      <c r="E1064" s="3" t="s">
        <v>2517</v>
      </c>
      <c r="F1064" s="3" t="s">
        <v>2342</v>
      </c>
      <c r="G1064" s="3" t="s">
        <v>162</v>
      </c>
      <c r="H1064" s="3" t="s">
        <v>2518</v>
      </c>
      <c r="I1064" s="2">
        <v>7500</v>
      </c>
      <c r="J1064" s="2">
        <v>0</v>
      </c>
      <c r="K1064" s="93">
        <v>7500</v>
      </c>
      <c r="L1064" s="2"/>
      <c r="M1064" s="2"/>
      <c r="N1064" s="2"/>
      <c r="O1064" s="2"/>
      <c r="P1064" s="2"/>
      <c r="Q1064" s="2"/>
      <c r="R1064" s="2"/>
    </row>
    <row r="1065" spans="1:20" s="38" customFormat="1">
      <c r="A1065" s="51" t="s">
        <v>84</v>
      </c>
      <c r="B1065" s="38" t="s">
        <v>261</v>
      </c>
      <c r="C1065" s="5" t="s">
        <v>13</v>
      </c>
      <c r="D1065" s="3" t="s">
        <v>3982</v>
      </c>
      <c r="E1065" s="3" t="s">
        <v>3983</v>
      </c>
      <c r="F1065" s="3" t="s">
        <v>3984</v>
      </c>
      <c r="G1065" s="3" t="s">
        <v>309</v>
      </c>
      <c r="H1065" s="3" t="s">
        <v>3985</v>
      </c>
      <c r="I1065" s="4">
        <v>4089785.29</v>
      </c>
      <c r="J1065" s="4">
        <v>0</v>
      </c>
      <c r="K1065" s="99">
        <f>I1065</f>
        <v>4089785.29</v>
      </c>
      <c r="L1065" s="4"/>
      <c r="M1065" s="4"/>
      <c r="N1065" s="4"/>
      <c r="O1065" s="4"/>
      <c r="P1065" s="4"/>
      <c r="Q1065" s="4"/>
      <c r="R1065" s="4"/>
    </row>
    <row r="1066" spans="1:20" s="38" customFormat="1">
      <c r="A1066" s="51" t="s">
        <v>84</v>
      </c>
      <c r="B1066" s="38" t="s">
        <v>261</v>
      </c>
      <c r="C1066" s="5" t="s">
        <v>13</v>
      </c>
      <c r="D1066" s="3" t="s">
        <v>3986</v>
      </c>
      <c r="E1066" s="3" t="s">
        <v>3987</v>
      </c>
      <c r="F1066" s="3" t="s">
        <v>3988</v>
      </c>
      <c r="G1066" s="3" t="s">
        <v>3989</v>
      </c>
      <c r="H1066" s="3" t="s">
        <v>3990</v>
      </c>
      <c r="I1066" s="4">
        <v>23920</v>
      </c>
      <c r="J1066" s="4">
        <v>0</v>
      </c>
      <c r="K1066" s="99">
        <v>23920</v>
      </c>
      <c r="L1066" s="4"/>
      <c r="M1066" s="4"/>
      <c r="N1066" s="4"/>
      <c r="O1066" s="4"/>
      <c r="P1066" s="4"/>
      <c r="Q1066" s="4"/>
      <c r="R1066" s="4"/>
    </row>
    <row r="1067" spans="1:20" s="38" customFormat="1">
      <c r="A1067" s="51" t="s">
        <v>84</v>
      </c>
      <c r="B1067" s="38" t="s">
        <v>261</v>
      </c>
      <c r="C1067" s="5" t="s">
        <v>23</v>
      </c>
      <c r="D1067" s="3" t="s">
        <v>3991</v>
      </c>
      <c r="E1067" s="3" t="s">
        <v>3992</v>
      </c>
      <c r="F1067" s="3" t="s">
        <v>7</v>
      </c>
      <c r="G1067" s="3" t="s">
        <v>1213</v>
      </c>
      <c r="H1067" s="3" t="s">
        <v>3985</v>
      </c>
      <c r="I1067" s="4">
        <v>32856.300000000003</v>
      </c>
      <c r="J1067" s="4">
        <v>0</v>
      </c>
      <c r="K1067" s="99">
        <v>32856.300000000003</v>
      </c>
      <c r="L1067" s="4"/>
      <c r="M1067" s="4"/>
      <c r="N1067" s="4"/>
      <c r="O1067" s="4"/>
      <c r="P1067" s="4"/>
      <c r="Q1067" s="4"/>
      <c r="R1067" s="4"/>
    </row>
    <row r="1068" spans="1:20" s="38" customFormat="1">
      <c r="A1068" s="51" t="s">
        <v>84</v>
      </c>
      <c r="B1068" s="38" t="s">
        <v>261</v>
      </c>
      <c r="C1068" s="5" t="s">
        <v>151</v>
      </c>
      <c r="D1068" s="3" t="s">
        <v>3993</v>
      </c>
      <c r="E1068" s="3" t="s">
        <v>3994</v>
      </c>
      <c r="F1068" s="3" t="s">
        <v>2147</v>
      </c>
      <c r="G1068" s="3" t="s">
        <v>1694</v>
      </c>
      <c r="H1068" s="3" t="s">
        <v>3995</v>
      </c>
      <c r="I1068" s="4">
        <v>2981250</v>
      </c>
      <c r="J1068" s="4">
        <v>0</v>
      </c>
      <c r="K1068" s="99">
        <v>2981250</v>
      </c>
      <c r="L1068" s="4"/>
      <c r="M1068" s="4"/>
      <c r="N1068" s="4"/>
      <c r="O1068" s="4"/>
      <c r="P1068" s="4"/>
      <c r="Q1068" s="4"/>
      <c r="R1068" s="4"/>
    </row>
    <row r="1069" spans="1:20" s="38" customFormat="1">
      <c r="A1069" s="51" t="s">
        <v>84</v>
      </c>
      <c r="B1069" s="38" t="s">
        <v>261</v>
      </c>
      <c r="C1069" s="5" t="s">
        <v>151</v>
      </c>
      <c r="D1069" s="3" t="s">
        <v>3996</v>
      </c>
      <c r="E1069" s="3" t="s">
        <v>3997</v>
      </c>
      <c r="F1069" s="3" t="s">
        <v>2147</v>
      </c>
      <c r="G1069" s="3" t="s">
        <v>1694</v>
      </c>
      <c r="H1069" s="3" t="s">
        <v>3998</v>
      </c>
      <c r="I1069" s="4">
        <v>1886000</v>
      </c>
      <c r="J1069" s="4">
        <v>0</v>
      </c>
      <c r="K1069" s="99">
        <v>1886000</v>
      </c>
      <c r="L1069" s="4"/>
      <c r="M1069" s="4"/>
      <c r="N1069" s="4"/>
      <c r="O1069" s="4"/>
      <c r="P1069" s="4"/>
      <c r="Q1069" s="4"/>
      <c r="R1069" s="4"/>
    </row>
    <row r="1070" spans="1:20" s="38" customFormat="1">
      <c r="A1070" s="51" t="s">
        <v>84</v>
      </c>
      <c r="B1070" s="38" t="s">
        <v>261</v>
      </c>
      <c r="C1070" s="5" t="s">
        <v>151</v>
      </c>
      <c r="D1070" s="3" t="s">
        <v>3999</v>
      </c>
      <c r="E1070" s="3" t="s">
        <v>3987</v>
      </c>
      <c r="F1070" s="3" t="s">
        <v>2147</v>
      </c>
      <c r="G1070" s="3" t="s">
        <v>1694</v>
      </c>
      <c r="H1070" s="3" t="s">
        <v>3990</v>
      </c>
      <c r="I1070" s="4">
        <v>27600</v>
      </c>
      <c r="J1070" s="4">
        <v>0</v>
      </c>
      <c r="K1070" s="99">
        <v>27600</v>
      </c>
      <c r="L1070" s="4"/>
      <c r="M1070" s="4"/>
      <c r="N1070" s="4"/>
      <c r="O1070" s="4"/>
      <c r="P1070" s="4"/>
      <c r="Q1070" s="4"/>
      <c r="R1070" s="4"/>
    </row>
    <row r="1071" spans="1:20" s="38" customFormat="1">
      <c r="A1071" s="51" t="s">
        <v>84</v>
      </c>
      <c r="B1071" s="38" t="s">
        <v>261</v>
      </c>
      <c r="C1071" s="5" t="s">
        <v>393</v>
      </c>
      <c r="D1071" s="3" t="s">
        <v>4000</v>
      </c>
      <c r="E1071" s="3" t="s">
        <v>3987</v>
      </c>
      <c r="F1071" s="3" t="s">
        <v>2147</v>
      </c>
      <c r="G1071" s="3" t="s">
        <v>1694</v>
      </c>
      <c r="H1071" s="3" t="s">
        <v>3998</v>
      </c>
      <c r="I1071" s="4">
        <v>13800</v>
      </c>
      <c r="J1071" s="4">
        <v>0</v>
      </c>
      <c r="K1071" s="99">
        <v>13800</v>
      </c>
      <c r="L1071" s="4"/>
      <c r="M1071" s="4"/>
      <c r="N1071" s="4"/>
      <c r="O1071" s="4"/>
      <c r="P1071" s="4"/>
      <c r="Q1071" s="4"/>
      <c r="R1071" s="4"/>
    </row>
    <row r="1072" spans="1:20" s="38" customFormat="1">
      <c r="A1072" s="3" t="s">
        <v>1409</v>
      </c>
      <c r="B1072" s="3" t="s">
        <v>25</v>
      </c>
      <c r="C1072" s="5" t="s">
        <v>1410</v>
      </c>
      <c r="D1072" s="3" t="s">
        <v>1411</v>
      </c>
      <c r="E1072" s="3" t="s">
        <v>1412</v>
      </c>
      <c r="F1072" s="3" t="s">
        <v>1413</v>
      </c>
      <c r="G1072" s="3" t="s">
        <v>316</v>
      </c>
      <c r="H1072" s="3" t="s">
        <v>1414</v>
      </c>
      <c r="I1072" s="2">
        <v>53240</v>
      </c>
      <c r="J1072" s="2">
        <v>13280</v>
      </c>
      <c r="K1072" s="93">
        <v>39960</v>
      </c>
      <c r="L1072" s="2"/>
      <c r="M1072" s="2"/>
      <c r="N1072" s="2"/>
      <c r="O1072" s="2"/>
      <c r="P1072" s="2"/>
      <c r="Q1072" s="2"/>
      <c r="R1072" s="2"/>
      <c r="S1072" s="2"/>
      <c r="T1072" s="3"/>
    </row>
    <row r="1073" spans="1:20" s="38" customFormat="1">
      <c r="A1073" s="3" t="s">
        <v>1409</v>
      </c>
      <c r="B1073" s="3" t="s">
        <v>25</v>
      </c>
      <c r="C1073" s="5" t="s">
        <v>1415</v>
      </c>
      <c r="D1073" s="3" t="s">
        <v>1416</v>
      </c>
      <c r="E1073" s="3" t="s">
        <v>1417</v>
      </c>
      <c r="F1073" s="3" t="s">
        <v>30</v>
      </c>
      <c r="G1073" s="3" t="s">
        <v>31</v>
      </c>
      <c r="H1073" s="3" t="s">
        <v>1418</v>
      </c>
      <c r="I1073" s="2">
        <v>122571.43</v>
      </c>
      <c r="J1073" s="2">
        <f>0.0625*I1073</f>
        <v>7660.7143749999996</v>
      </c>
      <c r="K1073" s="93">
        <f>I1073-J1073</f>
        <v>114910.715625</v>
      </c>
      <c r="L1073" s="2"/>
      <c r="M1073" s="2"/>
      <c r="N1073" s="2"/>
      <c r="O1073" s="2"/>
      <c r="P1073" s="2"/>
      <c r="Q1073" s="2"/>
      <c r="R1073" s="2"/>
      <c r="S1073" s="2"/>
      <c r="T1073" s="3"/>
    </row>
    <row r="1074" spans="1:20" s="38" customFormat="1">
      <c r="A1074" s="3" t="s">
        <v>1409</v>
      </c>
      <c r="B1074" s="3" t="s">
        <v>25</v>
      </c>
      <c r="C1074" s="5" t="s">
        <v>1415</v>
      </c>
      <c r="D1074" s="3" t="s">
        <v>1419</v>
      </c>
      <c r="E1074" s="3" t="s">
        <v>1420</v>
      </c>
      <c r="F1074" s="3" t="s">
        <v>30</v>
      </c>
      <c r="G1074" s="3" t="s">
        <v>31</v>
      </c>
      <c r="H1074" s="3" t="s">
        <v>1421</v>
      </c>
      <c r="I1074" s="2">
        <v>270000</v>
      </c>
      <c r="J1074" s="2">
        <v>33750</v>
      </c>
      <c r="K1074" s="93">
        <v>236250</v>
      </c>
      <c r="L1074" s="2"/>
      <c r="M1074" s="2"/>
      <c r="N1074" s="2"/>
      <c r="O1074" s="2"/>
      <c r="P1074" s="2"/>
      <c r="Q1074" s="2"/>
      <c r="R1074" s="2"/>
      <c r="S1074" s="2"/>
      <c r="T1074" s="3"/>
    </row>
    <row r="1075" spans="1:20" s="38" customFormat="1">
      <c r="A1075" s="3" t="s">
        <v>1409</v>
      </c>
      <c r="B1075" s="3" t="s">
        <v>25</v>
      </c>
      <c r="C1075" s="5" t="s">
        <v>1415</v>
      </c>
      <c r="D1075" s="3" t="s">
        <v>1422</v>
      </c>
      <c r="E1075" s="3" t="s">
        <v>1423</v>
      </c>
      <c r="F1075" s="3" t="s">
        <v>30</v>
      </c>
      <c r="G1075" s="3" t="s">
        <v>31</v>
      </c>
      <c r="H1075" s="3" t="s">
        <v>1421</v>
      </c>
      <c r="I1075" s="2">
        <v>201250</v>
      </c>
      <c r="J1075" s="2">
        <f>0.125*I1075</f>
        <v>25156.25</v>
      </c>
      <c r="K1075" s="93">
        <f>I1075-J1075</f>
        <v>176093.75</v>
      </c>
      <c r="L1075" s="2"/>
      <c r="M1075" s="2"/>
      <c r="N1075" s="2"/>
      <c r="O1075" s="2"/>
      <c r="P1075" s="2"/>
      <c r="Q1075" s="2"/>
      <c r="R1075" s="2"/>
      <c r="S1075" s="2"/>
      <c r="T1075" s="3"/>
    </row>
    <row r="1076" spans="1:20" s="38" customFormat="1">
      <c r="A1076" s="3" t="s">
        <v>1409</v>
      </c>
      <c r="B1076" s="3" t="s">
        <v>25</v>
      </c>
      <c r="C1076" s="5" t="s">
        <v>1415</v>
      </c>
      <c r="D1076" s="25" t="s">
        <v>1424</v>
      </c>
      <c r="E1076" s="28" t="s">
        <v>1425</v>
      </c>
      <c r="F1076" s="3" t="s">
        <v>30</v>
      </c>
      <c r="G1076" s="3" t="s">
        <v>31</v>
      </c>
      <c r="H1076" s="28" t="s">
        <v>1426</v>
      </c>
      <c r="I1076" s="26">
        <v>150900</v>
      </c>
      <c r="J1076" s="26">
        <v>0</v>
      </c>
      <c r="K1076" s="106">
        <f>I1076</f>
        <v>150900</v>
      </c>
      <c r="L1076" s="26"/>
      <c r="M1076" s="2"/>
      <c r="N1076" s="2"/>
      <c r="O1076" s="2"/>
      <c r="P1076" s="2"/>
      <c r="Q1076" s="2"/>
      <c r="R1076" s="2"/>
      <c r="S1076" s="2"/>
      <c r="T1076" s="24"/>
    </row>
    <row r="1077" spans="1:20" s="38" customFormat="1">
      <c r="A1077" s="3" t="s">
        <v>1409</v>
      </c>
      <c r="B1077" s="3" t="s">
        <v>25</v>
      </c>
      <c r="C1077" s="22" t="s">
        <v>14</v>
      </c>
      <c r="D1077" s="11" t="s">
        <v>1427</v>
      </c>
      <c r="E1077" s="11" t="s">
        <v>1428</v>
      </c>
      <c r="F1077" s="11" t="s">
        <v>1429</v>
      </c>
      <c r="G1077" s="11" t="s">
        <v>50</v>
      </c>
      <c r="H1077" s="11" t="s">
        <v>1430</v>
      </c>
      <c r="I1077" s="9">
        <v>350000</v>
      </c>
      <c r="J1077" s="9">
        <f>0.2*I1077</f>
        <v>70000</v>
      </c>
      <c r="K1077" s="100">
        <f>I1077-J1077</f>
        <v>280000</v>
      </c>
      <c r="L1077" s="9"/>
      <c r="M1077" s="9"/>
      <c r="N1077" s="2"/>
      <c r="O1077" s="9"/>
      <c r="P1077" s="9"/>
      <c r="Q1077" s="9"/>
      <c r="R1077" s="9"/>
      <c r="S1077" s="9"/>
      <c r="T1077" s="3"/>
    </row>
    <row r="1078" spans="1:20" s="38" customFormat="1">
      <c r="A1078" s="3" t="s">
        <v>1409</v>
      </c>
      <c r="B1078" s="3" t="s">
        <v>25</v>
      </c>
      <c r="C1078" s="5" t="s">
        <v>14</v>
      </c>
      <c r="D1078" s="3" t="s">
        <v>1431</v>
      </c>
      <c r="E1078" s="3" t="s">
        <v>1432</v>
      </c>
      <c r="F1078" s="3" t="s">
        <v>1433</v>
      </c>
      <c r="G1078" s="3" t="s">
        <v>241</v>
      </c>
      <c r="H1078" s="3" t="s">
        <v>1434</v>
      </c>
      <c r="I1078" s="2">
        <v>238400</v>
      </c>
      <c r="J1078" s="2">
        <v>0</v>
      </c>
      <c r="K1078" s="93">
        <v>238400</v>
      </c>
      <c r="L1078" s="2"/>
      <c r="M1078" s="2"/>
      <c r="N1078" s="2"/>
      <c r="O1078" s="2"/>
      <c r="P1078" s="2"/>
      <c r="Q1078" s="2"/>
      <c r="R1078" s="2"/>
      <c r="S1078" s="2"/>
      <c r="T1078" s="3"/>
    </row>
    <row r="1079" spans="1:20" s="38" customFormat="1">
      <c r="A1079" s="3" t="s">
        <v>1409</v>
      </c>
      <c r="B1079" s="3" t="s">
        <v>25</v>
      </c>
      <c r="C1079" s="5" t="s">
        <v>14</v>
      </c>
      <c r="D1079" s="3" t="s">
        <v>1435</v>
      </c>
      <c r="E1079" s="3" t="s">
        <v>1436</v>
      </c>
      <c r="F1079" s="3" t="s">
        <v>1433</v>
      </c>
      <c r="G1079" s="3" t="s">
        <v>241</v>
      </c>
      <c r="H1079" s="3" t="s">
        <v>1434</v>
      </c>
      <c r="I1079" s="2">
        <v>200560</v>
      </c>
      <c r="J1079" s="2">
        <v>0</v>
      </c>
      <c r="K1079" s="93">
        <f>I1079</f>
        <v>200560</v>
      </c>
      <c r="L1079" s="2"/>
      <c r="M1079" s="2"/>
      <c r="N1079" s="2"/>
      <c r="O1079" s="2"/>
      <c r="P1079" s="2"/>
      <c r="Q1079" s="2"/>
      <c r="R1079" s="2"/>
      <c r="S1079" s="2"/>
      <c r="T1079" s="3"/>
    </row>
    <row r="1080" spans="1:20" s="38" customFormat="1">
      <c r="A1080" s="3" t="s">
        <v>1409</v>
      </c>
      <c r="B1080" s="3" t="s">
        <v>25</v>
      </c>
      <c r="C1080" s="5" t="s">
        <v>14</v>
      </c>
      <c r="D1080" s="3" t="s">
        <v>1437</v>
      </c>
      <c r="E1080" s="3" t="s">
        <v>1438</v>
      </c>
      <c r="F1080" s="3" t="s">
        <v>1433</v>
      </c>
      <c r="G1080" s="3" t="s">
        <v>241</v>
      </c>
      <c r="H1080" s="3" t="s">
        <v>1434</v>
      </c>
      <c r="I1080" s="2">
        <v>182000</v>
      </c>
      <c r="J1080" s="2">
        <v>0</v>
      </c>
      <c r="K1080" s="93">
        <f>I1080</f>
        <v>182000</v>
      </c>
      <c r="L1080" s="2"/>
      <c r="M1080" s="2"/>
      <c r="N1080" s="2"/>
      <c r="O1080" s="2"/>
      <c r="P1080" s="2"/>
      <c r="Q1080" s="2"/>
      <c r="R1080" s="2"/>
      <c r="S1080" s="2"/>
      <c r="T1080" s="3"/>
    </row>
    <row r="1081" spans="1:20" s="38" customFormat="1">
      <c r="A1081" s="3" t="s">
        <v>1409</v>
      </c>
      <c r="B1081" s="3" t="s">
        <v>25</v>
      </c>
      <c r="C1081" s="5" t="s">
        <v>14</v>
      </c>
      <c r="D1081" s="3" t="s">
        <v>1439</v>
      </c>
      <c r="E1081" s="3" t="s">
        <v>1277</v>
      </c>
      <c r="F1081" s="3" t="s">
        <v>1440</v>
      </c>
      <c r="G1081" s="3" t="s">
        <v>1258</v>
      </c>
      <c r="H1081" s="3" t="s">
        <v>1278</v>
      </c>
      <c r="I1081" s="2">
        <v>100878.66</v>
      </c>
      <c r="J1081" s="2">
        <v>15131.800000000001</v>
      </c>
      <c r="K1081" s="93">
        <v>85746.86</v>
      </c>
      <c r="L1081" s="2"/>
      <c r="M1081" s="2"/>
      <c r="N1081" s="2"/>
      <c r="O1081" s="2"/>
      <c r="P1081" s="2"/>
      <c r="Q1081" s="2"/>
      <c r="R1081" s="2"/>
      <c r="S1081" s="2"/>
      <c r="T1081" s="3"/>
    </row>
    <row r="1082" spans="1:20" s="38" customFormat="1">
      <c r="A1082" s="3" t="s">
        <v>1409</v>
      </c>
      <c r="B1082" s="3" t="s">
        <v>25</v>
      </c>
      <c r="C1082" s="5" t="s">
        <v>14</v>
      </c>
      <c r="D1082" s="3" t="s">
        <v>1441</v>
      </c>
      <c r="E1082" s="3" t="s">
        <v>1442</v>
      </c>
      <c r="F1082" s="3" t="s">
        <v>1443</v>
      </c>
      <c r="G1082" s="3" t="s">
        <v>1444</v>
      </c>
      <c r="H1082" s="3" t="s">
        <v>1445</v>
      </c>
      <c r="I1082" s="2">
        <f>257250/0.875</f>
        <v>294000</v>
      </c>
      <c r="J1082" s="2">
        <f>0.125*I1082</f>
        <v>36750</v>
      </c>
      <c r="K1082" s="93">
        <f>I1082-J1082</f>
        <v>257250</v>
      </c>
      <c r="L1082" s="2"/>
      <c r="M1082" s="2"/>
      <c r="N1082" s="2"/>
      <c r="O1082" s="2"/>
      <c r="P1082" s="2"/>
      <c r="Q1082" s="2"/>
      <c r="R1082" s="2"/>
      <c r="S1082" s="2"/>
      <c r="T1082" s="3"/>
    </row>
    <row r="1083" spans="1:20" s="38" customFormat="1">
      <c r="A1083" s="3" t="s">
        <v>1409</v>
      </c>
      <c r="B1083" s="3" t="s">
        <v>25</v>
      </c>
      <c r="C1083" s="5" t="s">
        <v>14</v>
      </c>
      <c r="D1083" s="3" t="s">
        <v>1446</v>
      </c>
      <c r="E1083" s="3" t="s">
        <v>1447</v>
      </c>
      <c r="F1083" s="3" t="s">
        <v>1448</v>
      </c>
      <c r="G1083" s="3" t="s">
        <v>1449</v>
      </c>
      <c r="H1083" s="3" t="s">
        <v>1450</v>
      </c>
      <c r="I1083" s="2">
        <v>165600</v>
      </c>
      <c r="J1083" s="2">
        <v>20700</v>
      </c>
      <c r="K1083" s="93">
        <v>144900</v>
      </c>
      <c r="L1083" s="2"/>
      <c r="M1083" s="2"/>
      <c r="N1083" s="2"/>
      <c r="O1083" s="2"/>
      <c r="P1083" s="2"/>
      <c r="Q1083" s="2"/>
      <c r="R1083" s="2"/>
      <c r="S1083" s="2"/>
      <c r="T1083" s="3"/>
    </row>
    <row r="1084" spans="1:20" s="38" customFormat="1">
      <c r="A1084" s="3" t="s">
        <v>1409</v>
      </c>
      <c r="B1084" s="3" t="s">
        <v>25</v>
      </c>
      <c r="C1084" s="5" t="s">
        <v>14</v>
      </c>
      <c r="D1084" s="3" t="s">
        <v>1451</v>
      </c>
      <c r="E1084" s="3" t="s">
        <v>1452</v>
      </c>
      <c r="F1084" s="3" t="s">
        <v>1453</v>
      </c>
      <c r="G1084" s="3" t="s">
        <v>1454</v>
      </c>
      <c r="H1084" s="3" t="s">
        <v>1455</v>
      </c>
      <c r="I1084" s="2">
        <v>128800</v>
      </c>
      <c r="J1084" s="2">
        <v>16100</v>
      </c>
      <c r="K1084" s="93">
        <v>112700</v>
      </c>
      <c r="L1084" s="2"/>
      <c r="M1084" s="2"/>
      <c r="N1084" s="2"/>
      <c r="O1084" s="2"/>
      <c r="P1084" s="2"/>
      <c r="Q1084" s="2"/>
      <c r="R1084" s="2"/>
      <c r="S1084" s="2"/>
      <c r="T1084" s="3"/>
    </row>
    <row r="1085" spans="1:20" s="38" customFormat="1">
      <c r="A1085" s="3" t="s">
        <v>1409</v>
      </c>
      <c r="B1085" s="3" t="s">
        <v>25</v>
      </c>
      <c r="C1085" s="5" t="s">
        <v>12</v>
      </c>
      <c r="D1085" s="3" t="s">
        <v>1456</v>
      </c>
      <c r="E1085" s="3" t="s">
        <v>1457</v>
      </c>
      <c r="F1085" s="3" t="s">
        <v>1458</v>
      </c>
      <c r="G1085" s="3" t="s">
        <v>1459</v>
      </c>
      <c r="H1085" s="3" t="s">
        <v>1460</v>
      </c>
      <c r="I1085" s="2">
        <v>108000</v>
      </c>
      <c r="J1085" s="2">
        <f>0.125*I1085</f>
        <v>13500</v>
      </c>
      <c r="K1085" s="93">
        <f>I1085-J1085</f>
        <v>94500</v>
      </c>
      <c r="L1085" s="2"/>
      <c r="M1085" s="2"/>
      <c r="N1085" s="2"/>
      <c r="O1085" s="2"/>
      <c r="P1085" s="2"/>
      <c r="Q1085" s="2"/>
      <c r="R1085" s="2"/>
      <c r="S1085" s="2"/>
      <c r="T1085" s="3"/>
    </row>
    <row r="1086" spans="1:20" s="38" customFormat="1">
      <c r="A1086" s="3" t="s">
        <v>1409</v>
      </c>
      <c r="B1086" s="3" t="s">
        <v>25</v>
      </c>
      <c r="C1086" s="5" t="s">
        <v>13</v>
      </c>
      <c r="D1086" s="3" t="s">
        <v>1461</v>
      </c>
      <c r="E1086" s="3" t="s">
        <v>1462</v>
      </c>
      <c r="F1086" s="3" t="s">
        <v>1463</v>
      </c>
      <c r="G1086" s="3" t="s">
        <v>1347</v>
      </c>
      <c r="H1086" s="3" t="s">
        <v>1464</v>
      </c>
      <c r="I1086" s="2">
        <v>75000</v>
      </c>
      <c r="J1086" s="2">
        <v>0</v>
      </c>
      <c r="K1086" s="93">
        <v>75000</v>
      </c>
      <c r="L1086" s="2"/>
      <c r="M1086" s="2"/>
      <c r="N1086" s="2"/>
      <c r="O1086" s="2"/>
      <c r="P1086" s="2"/>
      <c r="Q1086" s="2"/>
      <c r="R1086" s="2"/>
      <c r="S1086" s="2"/>
      <c r="T1086" s="3"/>
    </row>
    <row r="1087" spans="1:20" s="38" customFormat="1">
      <c r="A1087" s="3" t="s">
        <v>1409</v>
      </c>
      <c r="B1087" s="3" t="s">
        <v>25</v>
      </c>
      <c r="C1087" s="5" t="s">
        <v>1465</v>
      </c>
      <c r="D1087" s="3" t="s">
        <v>1466</v>
      </c>
      <c r="E1087" s="3" t="s">
        <v>1467</v>
      </c>
      <c r="F1087" s="3" t="s">
        <v>29</v>
      </c>
      <c r="G1087" s="3" t="s">
        <v>51</v>
      </c>
      <c r="H1087" s="3" t="s">
        <v>1468</v>
      </c>
      <c r="I1087" s="2">
        <v>260000</v>
      </c>
      <c r="J1087" s="2">
        <v>0</v>
      </c>
      <c r="K1087" s="93">
        <v>260000</v>
      </c>
      <c r="L1087" s="2"/>
      <c r="M1087" s="2"/>
      <c r="N1087" s="2"/>
      <c r="O1087" s="2"/>
      <c r="P1087" s="2"/>
      <c r="Q1087" s="2"/>
      <c r="R1087" s="2"/>
      <c r="S1087" s="2"/>
      <c r="T1087" s="3"/>
    </row>
    <row r="1088" spans="1:20" s="38" customFormat="1">
      <c r="A1088" s="3" t="s">
        <v>1409</v>
      </c>
      <c r="B1088" s="3" t="s">
        <v>25</v>
      </c>
      <c r="C1088" s="5" t="s">
        <v>52</v>
      </c>
      <c r="D1088" s="3" t="s">
        <v>1469</v>
      </c>
      <c r="E1088" s="3" t="s">
        <v>1470</v>
      </c>
      <c r="F1088" s="3" t="s">
        <v>263</v>
      </c>
      <c r="G1088" s="3" t="s">
        <v>1471</v>
      </c>
      <c r="H1088" s="3" t="s">
        <v>1472</v>
      </c>
      <c r="I1088" s="2">
        <v>5000</v>
      </c>
      <c r="J1088" s="2">
        <v>0</v>
      </c>
      <c r="K1088" s="93">
        <f>I1088</f>
        <v>5000</v>
      </c>
      <c r="L1088" s="2"/>
      <c r="M1088" s="2"/>
      <c r="N1088" s="2"/>
      <c r="O1088" s="2"/>
      <c r="P1088" s="2"/>
      <c r="Q1088" s="2"/>
      <c r="R1088" s="2"/>
      <c r="S1088" s="2"/>
      <c r="T1088" s="3"/>
    </row>
    <row r="1089" spans="1:20" s="38" customFormat="1">
      <c r="A1089" s="3" t="s">
        <v>1409</v>
      </c>
      <c r="B1089" s="3" t="s">
        <v>25</v>
      </c>
      <c r="C1089" s="5" t="s">
        <v>1473</v>
      </c>
      <c r="D1089" s="3" t="s">
        <v>1474</v>
      </c>
      <c r="E1089" s="3" t="s">
        <v>1475</v>
      </c>
      <c r="F1089" s="3" t="s">
        <v>1476</v>
      </c>
      <c r="G1089" s="3" t="s">
        <v>212</v>
      </c>
      <c r="H1089" s="3" t="s">
        <v>1477</v>
      </c>
      <c r="I1089" s="2">
        <f>[4]Sheet1!$C$591</f>
        <v>326484.36</v>
      </c>
      <c r="J1089" s="2">
        <v>0</v>
      </c>
      <c r="K1089" s="93">
        <f>I1089</f>
        <v>326484.36</v>
      </c>
      <c r="L1089" s="2"/>
      <c r="M1089" s="2"/>
      <c r="N1089" s="2"/>
      <c r="O1089" s="2"/>
      <c r="P1089" s="2"/>
      <c r="Q1089" s="2"/>
      <c r="R1089" s="2"/>
      <c r="S1089" s="2"/>
      <c r="T1089" s="3"/>
    </row>
    <row r="1090" spans="1:20" s="38" customFormat="1">
      <c r="A1090" s="3" t="s">
        <v>1409</v>
      </c>
      <c r="B1090" s="3" t="s">
        <v>25</v>
      </c>
      <c r="C1090" s="5" t="s">
        <v>1478</v>
      </c>
      <c r="D1090" s="3" t="s">
        <v>1479</v>
      </c>
      <c r="E1090" s="3" t="s">
        <v>1480</v>
      </c>
      <c r="F1090" s="3" t="s">
        <v>153</v>
      </c>
      <c r="G1090" s="3" t="s">
        <v>156</v>
      </c>
      <c r="H1090" s="3" t="s">
        <v>1481</v>
      </c>
      <c r="I1090" s="2">
        <v>232500</v>
      </c>
      <c r="J1090" s="2">
        <v>0</v>
      </c>
      <c r="K1090" s="93">
        <v>232500</v>
      </c>
      <c r="L1090" s="2"/>
      <c r="M1090" s="2"/>
      <c r="N1090" s="2"/>
      <c r="O1090" s="2"/>
      <c r="P1090" s="2"/>
      <c r="Q1090" s="2"/>
      <c r="R1090" s="2"/>
      <c r="S1090" s="2"/>
      <c r="T1090" s="3"/>
    </row>
    <row r="1091" spans="1:20" s="38" customFormat="1">
      <c r="A1091" s="3" t="s">
        <v>1409</v>
      </c>
      <c r="B1091" s="3" t="s">
        <v>25</v>
      </c>
      <c r="C1091" s="5" t="s">
        <v>9</v>
      </c>
      <c r="D1091" s="3" t="s">
        <v>1482</v>
      </c>
      <c r="E1091" s="3" t="s">
        <v>1483</v>
      </c>
      <c r="F1091" s="3" t="s">
        <v>1268</v>
      </c>
      <c r="G1091" s="3" t="s">
        <v>155</v>
      </c>
      <c r="H1091" s="3" t="s">
        <v>1484</v>
      </c>
      <c r="I1091" s="2">
        <v>327000</v>
      </c>
      <c r="J1091" s="2">
        <v>0</v>
      </c>
      <c r="K1091" s="93">
        <v>327000</v>
      </c>
      <c r="L1091" s="2"/>
      <c r="M1091" s="2"/>
      <c r="N1091" s="2"/>
      <c r="O1091" s="2"/>
      <c r="P1091" s="2"/>
      <c r="Q1091" s="2"/>
      <c r="R1091" s="2"/>
      <c r="S1091" s="2"/>
      <c r="T1091" s="3"/>
    </row>
    <row r="1092" spans="1:20" s="38" customFormat="1">
      <c r="A1092" s="3" t="s">
        <v>1409</v>
      </c>
      <c r="B1092" s="3" t="s">
        <v>25</v>
      </c>
      <c r="C1092" s="5" t="s">
        <v>9</v>
      </c>
      <c r="D1092" s="3" t="s">
        <v>1485</v>
      </c>
      <c r="E1092" s="3" t="s">
        <v>1486</v>
      </c>
      <c r="F1092" s="3" t="s">
        <v>267</v>
      </c>
      <c r="G1092" s="3" t="s">
        <v>274</v>
      </c>
      <c r="H1092" s="3" t="s">
        <v>1487</v>
      </c>
      <c r="I1092" s="2">
        <v>250000</v>
      </c>
      <c r="J1092" s="2">
        <v>0</v>
      </c>
      <c r="K1092" s="93">
        <v>250000</v>
      </c>
      <c r="L1092" s="2"/>
      <c r="M1092" s="2"/>
      <c r="N1092" s="2"/>
      <c r="O1092" s="2"/>
      <c r="P1092" s="2"/>
      <c r="Q1092" s="2"/>
      <c r="R1092" s="2"/>
      <c r="S1092" s="2"/>
      <c r="T1092" s="3"/>
    </row>
    <row r="1093" spans="1:20" s="38" customFormat="1">
      <c r="A1093" s="14" t="s">
        <v>75</v>
      </c>
      <c r="B1093" s="38" t="s">
        <v>76</v>
      </c>
      <c r="C1093" s="51" t="s">
        <v>41</v>
      </c>
      <c r="D1093" s="38" t="s">
        <v>3223</v>
      </c>
      <c r="E1093" s="38" t="s">
        <v>3224</v>
      </c>
      <c r="F1093" s="38" t="s">
        <v>2534</v>
      </c>
      <c r="G1093" s="38" t="s">
        <v>209</v>
      </c>
      <c r="H1093" s="38" t="s">
        <v>3225</v>
      </c>
      <c r="I1093" s="4">
        <v>60000</v>
      </c>
      <c r="J1093" s="4">
        <v>7500</v>
      </c>
      <c r="K1093" s="99">
        <v>52500</v>
      </c>
      <c r="L1093" s="4"/>
      <c r="M1093" s="4"/>
      <c r="N1093" s="4"/>
      <c r="O1093" s="4"/>
      <c r="P1093" s="4"/>
      <c r="Q1093" s="4"/>
      <c r="R1093" s="4"/>
    </row>
    <row r="1096" spans="1:20">
      <c r="I1096" s="90">
        <f>SUM(I2:I1095)</f>
        <v>249727362.43380204</v>
      </c>
      <c r="J1096" s="90">
        <f t="shared" ref="J1096:K1096" si="2">SUM(J2:J1095)</f>
        <v>39305896.701462761</v>
      </c>
      <c r="K1096" s="91">
        <f t="shared" si="2"/>
        <v>210205602.84233963</v>
      </c>
      <c r="L1096" s="90"/>
      <c r="M1096" s="90"/>
      <c r="N1096" s="90"/>
      <c r="O1096" s="90"/>
      <c r="P1096" s="90"/>
      <c r="Q1096" s="90"/>
      <c r="R1096" s="90"/>
      <c r="S1096" s="90"/>
    </row>
  </sheetData>
  <sortState ref="A11:XFD1111">
    <sortCondition ref="A11:A1111"/>
  </sortState>
  <printOptions gridLines="1"/>
  <pageMargins left="0.26" right="0.2" top="0.45" bottom="0.51" header="0.3" footer="0.17"/>
  <pageSetup scale="65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ALL!Print_Area</vt:lpstr>
    </vt:vector>
  </TitlesOfParts>
  <Company>Custodian and Allied Insurance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Acctpc2</dc:creator>
  <cp:lastModifiedBy>ifeoma</cp:lastModifiedBy>
  <cp:lastPrinted>2014-02-04T09:23:02Z</cp:lastPrinted>
  <dcterms:created xsi:type="dcterms:W3CDTF">2011-03-14T16:47:16Z</dcterms:created>
  <dcterms:modified xsi:type="dcterms:W3CDTF">2014-07-30T14:27:14Z</dcterms:modified>
</cp:coreProperties>
</file>