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0" windowWidth="11700" windowHeight="5145" tabRatio="571" activeTab="7"/>
  </bookViews>
  <sheets>
    <sheet name="日校代碼" sheetId="2" r:id="rId1"/>
    <sheet name="日校訂購單" sheetId="10" r:id="rId2"/>
    <sheet name="超前用書" sheetId="12" r:id="rId3"/>
    <sheet name="需知" sheetId="7" r:id="rId4"/>
    <sheet name="書商" sheetId="5" r:id="rId5"/>
    <sheet name="班級人數" sheetId="8" r:id="rId6"/>
    <sheet name="工作表1" sheetId="9" r:id="rId7"/>
    <sheet name="工作表2" sheetId="13" r:id="rId8"/>
    <sheet name="工作表4" sheetId="15" r:id="rId9"/>
  </sheets>
  <externalReferences>
    <externalReference r:id="rId10"/>
    <externalReference r:id="rId11"/>
  </externalReferences>
  <definedNames>
    <definedName name="_xlnm._FilterDatabase" localSheetId="0" hidden="1">日校代碼!$A$4:$AI$80</definedName>
    <definedName name="_xlnm._FilterDatabase" localSheetId="1" hidden="1">日校訂購單!$A$4:$AQ$80</definedName>
    <definedName name="_xlnm._FilterDatabase" localSheetId="4" hidden="1">書商!$A$1:$J$26</definedName>
    <definedName name="_xlnm._FilterDatabase" localSheetId="2" hidden="1">超前用書!$A$4:$P$11</definedName>
    <definedName name="_xlnm.Print_Area" localSheetId="0">日校代碼!$I$1:$AL$51</definedName>
    <definedName name="_xlnm.Print_Area" localSheetId="1">日校訂購單!$J:$AM</definedName>
    <definedName name="_xlnm.Print_Area" localSheetId="2">超前用書!$I$1:$AL$8</definedName>
    <definedName name="_xlnm.Print_Titles" localSheetId="7">工作表2!$1:$2</definedName>
    <definedName name="書商資料">書商!$B$2:$B$24</definedName>
  </definedNames>
  <calcPr calcId="145621"/>
</workbook>
</file>

<file path=xl/calcChain.xml><?xml version="1.0" encoding="utf-8"?>
<calcChain xmlns="http://schemas.openxmlformats.org/spreadsheetml/2006/main">
  <c r="AL6" i="10" l="1"/>
  <c r="AM6" i="10" s="1"/>
  <c r="AL7" i="10"/>
  <c r="AM7" i="10" s="1"/>
  <c r="AL8" i="10"/>
  <c r="AM8" i="10" s="1"/>
  <c r="AL9" i="10"/>
  <c r="AM9" i="10" s="1"/>
  <c r="AL10" i="10"/>
  <c r="AM10" i="10" s="1"/>
  <c r="AL11" i="10"/>
  <c r="AM11" i="10" s="1"/>
  <c r="AL12" i="10"/>
  <c r="AM12" i="10" s="1"/>
  <c r="AL13" i="10"/>
  <c r="AM13" i="10" s="1"/>
  <c r="AL14" i="10"/>
  <c r="AM14" i="10" s="1"/>
  <c r="AL15" i="10"/>
  <c r="AM15" i="10" s="1"/>
  <c r="AL16" i="10"/>
  <c r="AM16" i="10" s="1"/>
  <c r="AL17" i="10"/>
  <c r="AM17" i="10" s="1"/>
  <c r="AL18" i="10"/>
  <c r="AM18" i="10" s="1"/>
  <c r="AL19" i="10"/>
  <c r="AM19" i="10" s="1"/>
  <c r="AL20" i="10"/>
  <c r="AM20" i="10" s="1"/>
  <c r="AL21" i="10"/>
  <c r="AM21" i="10" s="1"/>
  <c r="AL22" i="10"/>
  <c r="AM22" i="10" s="1"/>
  <c r="AL23" i="10"/>
  <c r="AM23" i="10" s="1"/>
  <c r="AL24" i="10"/>
  <c r="AM24" i="10" s="1"/>
  <c r="AL25" i="10"/>
  <c r="AM25" i="10" s="1"/>
  <c r="AL26" i="10"/>
  <c r="AM26" i="10" s="1"/>
  <c r="AL27" i="10"/>
  <c r="AM27" i="10" s="1"/>
  <c r="AL28" i="10"/>
  <c r="AM28" i="10" s="1"/>
  <c r="AL29" i="10"/>
  <c r="AM29" i="10" s="1"/>
  <c r="AL30" i="10"/>
  <c r="AM30" i="10" s="1"/>
  <c r="AL31" i="10"/>
  <c r="AM31" i="10" s="1"/>
  <c r="AL32" i="10"/>
  <c r="AM32" i="10" s="1"/>
  <c r="AL33" i="10"/>
  <c r="AM33" i="10" s="1"/>
  <c r="AL34" i="10"/>
  <c r="AM34" i="10" s="1"/>
  <c r="AL35" i="10"/>
  <c r="AM35" i="10" s="1"/>
  <c r="AL36" i="10"/>
  <c r="AM36" i="10" s="1"/>
  <c r="AL37" i="10"/>
  <c r="AM37" i="10" s="1"/>
  <c r="AL38" i="10"/>
  <c r="AM38" i="10" s="1"/>
  <c r="AL39" i="10"/>
  <c r="AM39" i="10" s="1"/>
  <c r="AL40" i="10"/>
  <c r="AM40" i="10" s="1"/>
  <c r="AL41" i="10"/>
  <c r="AM41" i="10" s="1"/>
  <c r="AL42" i="10"/>
  <c r="AM42" i="10" s="1"/>
  <c r="AL43" i="10"/>
  <c r="AM43" i="10" s="1"/>
  <c r="AL44" i="10"/>
  <c r="AM44" i="10" s="1"/>
  <c r="AL45" i="10"/>
  <c r="AM45" i="10" s="1"/>
  <c r="AL46" i="10"/>
  <c r="AM46" i="10" s="1"/>
  <c r="AL47" i="10"/>
  <c r="AM47" i="10" s="1"/>
  <c r="AL48" i="10"/>
  <c r="AM48" i="10" s="1"/>
  <c r="AL49" i="10"/>
  <c r="AM49" i="10" s="1"/>
  <c r="AL50" i="10"/>
  <c r="AM50" i="10" s="1"/>
  <c r="AL51" i="10"/>
  <c r="AM51" i="10" s="1"/>
  <c r="AL52" i="10"/>
  <c r="AM52" i="10" s="1"/>
  <c r="AL53" i="10"/>
  <c r="AM53" i="10" s="1"/>
  <c r="AL54" i="10"/>
  <c r="AM54" i="10" s="1"/>
  <c r="AL55" i="10"/>
  <c r="AM55" i="10" s="1"/>
  <c r="AL56" i="10"/>
  <c r="AM56" i="10" s="1"/>
  <c r="AL57" i="10"/>
  <c r="AM57" i="10" s="1"/>
  <c r="AL58" i="10"/>
  <c r="AM58" i="10" s="1"/>
  <c r="AL59" i="10"/>
  <c r="AM59" i="10" s="1"/>
  <c r="AL60" i="10"/>
  <c r="AM60" i="10" s="1"/>
  <c r="AL61" i="10"/>
  <c r="AM61" i="10" s="1"/>
  <c r="AL62" i="10"/>
  <c r="AM62" i="10" s="1"/>
  <c r="AL63" i="10"/>
  <c r="AM63" i="10" s="1"/>
  <c r="AL64" i="10"/>
  <c r="AM64" i="10" s="1"/>
  <c r="AL65" i="10"/>
  <c r="AM65" i="10" s="1"/>
  <c r="AL66" i="10"/>
  <c r="AM66" i="10" s="1"/>
  <c r="AL67" i="10"/>
  <c r="AM67" i="10" s="1"/>
  <c r="AL68" i="10"/>
  <c r="AM68" i="10" s="1"/>
  <c r="AL69" i="10"/>
  <c r="AM69" i="10" s="1"/>
  <c r="AL70" i="10"/>
  <c r="AM70" i="10" s="1"/>
  <c r="AL71" i="10"/>
  <c r="AM71" i="10" s="1"/>
  <c r="AL72" i="10"/>
  <c r="AM72" i="10" s="1"/>
  <c r="AL73" i="10"/>
  <c r="AM73" i="10" s="1"/>
  <c r="AL74" i="10"/>
  <c r="AM74" i="10" s="1"/>
  <c r="AL75" i="10"/>
  <c r="AM75" i="10" s="1"/>
  <c r="AL76" i="10"/>
  <c r="AM76" i="10" s="1"/>
  <c r="AL77" i="10"/>
  <c r="AM77" i="10" s="1"/>
  <c r="AL78" i="10"/>
  <c r="AM78" i="10" s="1"/>
  <c r="AL79" i="10"/>
  <c r="AM79" i="10" s="1"/>
  <c r="AL80" i="10"/>
  <c r="AM80" i="10" s="1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M85" i="10"/>
  <c r="AM77" i="2"/>
  <c r="AM78" i="2"/>
  <c r="AM79" i="2"/>
  <c r="AM80" i="2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M59" i="2" l="1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K2" i="10" l="1"/>
  <c r="K2" i="2"/>
  <c r="AM52" i="2" l="1"/>
  <c r="AM53" i="2"/>
  <c r="AM54" i="2"/>
  <c r="AM55" i="2"/>
  <c r="AM56" i="2"/>
  <c r="AM57" i="2"/>
  <c r="AM58" i="2"/>
  <c r="AM87" i="10" l="1"/>
  <c r="AM83" i="10"/>
  <c r="AM84" i="10" s="1"/>
  <c r="AM86" i="10" s="1"/>
  <c r="R5" i="10"/>
  <c r="S5" i="10"/>
  <c r="T5" i="10"/>
  <c r="U5" i="10"/>
  <c r="AL7" i="12" l="1"/>
  <c r="AM7" i="12" s="1"/>
  <c r="AM12" i="12" l="1"/>
  <c r="AI8" i="12"/>
  <c r="AH8" i="12"/>
  <c r="AG8" i="12"/>
  <c r="AF8" i="12"/>
  <c r="AE8" i="12"/>
  <c r="AD8" i="12"/>
  <c r="Y8" i="12"/>
  <c r="X8" i="12"/>
  <c r="W8" i="12"/>
  <c r="V8" i="12"/>
  <c r="AG6" i="12"/>
  <c r="AF6" i="12"/>
  <c r="AE6" i="12"/>
  <c r="AD6" i="12"/>
  <c r="AC6" i="12"/>
  <c r="AB6" i="12"/>
  <c r="AA6" i="12"/>
  <c r="Z6" i="12"/>
  <c r="Y6" i="12"/>
  <c r="X6" i="12"/>
  <c r="W6" i="12"/>
  <c r="V6" i="12"/>
  <c r="AI5" i="12"/>
  <c r="AH5" i="12"/>
  <c r="AG5" i="12"/>
  <c r="AF5" i="12"/>
  <c r="AE5" i="12"/>
  <c r="AD5" i="12"/>
  <c r="Y5" i="12"/>
  <c r="X5" i="12"/>
  <c r="W5" i="12"/>
  <c r="V5" i="12"/>
  <c r="K2" i="12"/>
  <c r="AF2" i="12" s="1"/>
  <c r="P2" i="12" l="1"/>
  <c r="T2" i="12"/>
  <c r="AL5" i="12"/>
  <c r="AM5" i="12" s="1"/>
  <c r="AL6" i="12"/>
  <c r="AM6" i="12" s="1"/>
  <c r="AL8" i="12"/>
  <c r="AM8" i="12" s="1"/>
  <c r="Z2" i="12"/>
  <c r="AM5" i="2"/>
  <c r="T2" i="10"/>
  <c r="AL5" i="10" l="1"/>
  <c r="AM5" i="10" s="1"/>
  <c r="AM9" i="12"/>
  <c r="AM14" i="12" s="1"/>
  <c r="Z2" i="10"/>
  <c r="AF2" i="10"/>
  <c r="P2" i="10"/>
  <c r="AM10" i="12" l="1"/>
  <c r="AM11" i="12" s="1"/>
  <c r="AM13" i="12" s="1"/>
  <c r="D59" i="8" l="1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M10" i="2" l="1"/>
  <c r="AM11" i="2" l="1"/>
  <c r="AM15" i="2" l="1"/>
  <c r="AM23" i="2" l="1"/>
  <c r="AM22" i="2"/>
  <c r="AM21" i="2"/>
  <c r="AM20" i="2"/>
  <c r="AM6" i="2" l="1"/>
  <c r="AM7" i="2"/>
  <c r="AM8" i="2"/>
  <c r="AM9" i="2"/>
  <c r="AM12" i="2"/>
  <c r="AM13" i="2"/>
  <c r="AM14" i="2"/>
  <c r="AM16" i="2"/>
  <c r="AM17" i="2"/>
  <c r="AM18" i="2"/>
  <c r="AM19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87" i="2" l="1"/>
  <c r="AM83" i="2"/>
  <c r="AM84" i="2" s="1"/>
  <c r="AM85" i="2" l="1"/>
  <c r="AM86" i="2" s="1"/>
  <c r="T2" i="2" l="1"/>
  <c r="AF2" i="2"/>
  <c r="Z2" i="2"/>
  <c r="P2" i="2"/>
</calcChain>
</file>

<file path=xl/sharedStrings.xml><?xml version="1.0" encoding="utf-8"?>
<sst xmlns="http://schemas.openxmlformats.org/spreadsheetml/2006/main" count="2927" uniqueCount="659">
  <si>
    <t>書 名</t>
    <phoneticPr fontId="3" type="noConversion"/>
  </si>
  <si>
    <t>綜合高中</t>
    <phoneticPr fontId="3" type="noConversion"/>
  </si>
  <si>
    <t>商經科</t>
    <phoneticPr fontId="3" type="noConversion"/>
  </si>
  <si>
    <t>國貿科</t>
    <phoneticPr fontId="3" type="noConversion"/>
  </si>
  <si>
    <t>資處</t>
    <phoneticPr fontId="3" type="noConversion"/>
  </si>
  <si>
    <t>廣設</t>
    <phoneticPr fontId="3" type="noConversion"/>
  </si>
  <si>
    <t>廠商</t>
    <phoneticPr fontId="3" type="noConversion"/>
  </si>
  <si>
    <t>作者</t>
    <phoneticPr fontId="3" type="noConversion"/>
  </si>
  <si>
    <t>總計
數量</t>
    <phoneticPr fontId="3" type="noConversion"/>
  </si>
  <si>
    <t>下</t>
  </si>
  <si>
    <t>冊次</t>
    <phoneticPr fontId="3" type="noConversion"/>
  </si>
  <si>
    <t>高中英文</t>
  </si>
  <si>
    <t>三民</t>
  </si>
  <si>
    <t>車蓓群</t>
  </si>
  <si>
    <t>林有土</t>
  </si>
  <si>
    <t>退:新台市樹林區俊英街111巷21號</t>
  </si>
  <si>
    <t>退:桃園縣龜山鄉龜山一路52巷2號</t>
  </si>
  <si>
    <t>退:新北市林口區後湖路52之3號</t>
  </si>
  <si>
    <t>退:新北市深坑區北深路3段155巷27號7樓</t>
  </si>
  <si>
    <t>退:台南市南區新忠路8-1號</t>
  </si>
  <si>
    <t>退:台中市北屯區景賢南一路50-1號</t>
  </si>
  <si>
    <t>退:新北市三重區光復路一段68巷24弄3號2樓</t>
  </si>
  <si>
    <t>退:台南市安平工業區新信路22號</t>
  </si>
  <si>
    <t>退:新北市土城區永豐路201號</t>
  </si>
  <si>
    <t>退:台中市西屯區安和路20-13號</t>
  </si>
  <si>
    <t>退:新北市新莊區鳳山街56巷3號</t>
  </si>
  <si>
    <t>0800-072128</t>
  </si>
  <si>
    <t>退:台中市北屯區環中路886巷8-1號</t>
  </si>
  <si>
    <t>退:台北縣中和市立德街210巷3號</t>
  </si>
  <si>
    <t>傳真：</t>
    <phoneticPr fontId="3" type="noConversion"/>
  </si>
  <si>
    <t>啟芳出版社有限公司</t>
  </si>
  <si>
    <t>廣懋圖書出版社</t>
  </si>
  <si>
    <t>負責人：</t>
  </si>
  <si>
    <t>通訊地址：</t>
    <phoneticPr fontId="3" type="noConversion"/>
  </si>
  <si>
    <t>書商</t>
    <phoneticPr fontId="3" type="noConversion"/>
  </si>
  <si>
    <t>總計
金額</t>
    <phoneticPr fontId="3" type="noConversion"/>
  </si>
  <si>
    <t>翰林</t>
  </si>
  <si>
    <t>高職國文</t>
  </si>
  <si>
    <t>高中國文</t>
  </si>
  <si>
    <t>南一</t>
  </si>
  <si>
    <t>高中地理</t>
  </si>
  <si>
    <t>公民與社會</t>
  </si>
  <si>
    <t>龍騰</t>
  </si>
  <si>
    <t>全</t>
  </si>
  <si>
    <t>高職英文</t>
  </si>
  <si>
    <t>會計學</t>
  </si>
  <si>
    <t>泰宇</t>
  </si>
  <si>
    <t>國際貿易實務</t>
  </si>
  <si>
    <t>王令玲</t>
  </si>
  <si>
    <t>基本設計</t>
  </si>
  <si>
    <t>體育</t>
  </si>
  <si>
    <t>全民國防教育</t>
  </si>
  <si>
    <t>幼獅</t>
  </si>
  <si>
    <t>計算機概論</t>
  </si>
  <si>
    <t>經濟學</t>
  </si>
  <si>
    <t>選修化學</t>
  </si>
  <si>
    <t>選修歷史</t>
  </si>
  <si>
    <t>年</t>
  </si>
  <si>
    <t>科</t>
  </si>
  <si>
    <t>商</t>
  </si>
  <si>
    <t>貿</t>
  </si>
  <si>
    <t>資</t>
  </si>
  <si>
    <t>廣</t>
  </si>
  <si>
    <t>外</t>
  </si>
  <si>
    <t>年級</t>
    <phoneticPr fontId="3" type="noConversion"/>
  </si>
  <si>
    <t xml:space="preserve">
學生價</t>
    <phoneticPr fontId="3" type="noConversion"/>
  </si>
  <si>
    <t>議價後
金額</t>
    <phoneticPr fontId="3" type="noConversion"/>
  </si>
  <si>
    <t>電話：</t>
    <phoneticPr fontId="3" type="noConversion"/>
  </si>
  <si>
    <t>★聯絡電話：04-7294217   傳真：04-7267517   聯絡人:范岱玲 小姐    謝謝!! 
★送書時間01/23~01/24 ，每日上午 08:30~11:30(逾時不受理)。  送書地點:圖書館-視廰教室
★請務必分班包裝，並在箱子側面上註明『日、進校用書』、『班級、書名、數量』、暨『批次箱數，如5-1、5-2…5-5箱』。</t>
    <phoneticPr fontId="3" type="noConversion"/>
  </si>
  <si>
    <t>一</t>
  </si>
  <si>
    <t>基礎生物</t>
  </si>
  <si>
    <t>上</t>
  </si>
  <si>
    <t>生涯規劃</t>
  </si>
  <si>
    <t>色彩原理</t>
  </si>
  <si>
    <t>李銘龍</t>
  </si>
  <si>
    <t>三</t>
  </si>
  <si>
    <t>姚珩.等</t>
  </si>
  <si>
    <t>設計概論</t>
  </si>
  <si>
    <t>全華</t>
  </si>
  <si>
    <t>五</t>
  </si>
  <si>
    <t>Ⅲ</t>
  </si>
  <si>
    <t>備用數量</t>
    <phoneticPr fontId="3" type="noConversion"/>
  </si>
  <si>
    <t>增訂
(退)書</t>
    <phoneticPr fontId="3" type="noConversion"/>
  </si>
  <si>
    <t>康熹</t>
  </si>
  <si>
    <t>訂書日期</t>
    <phoneticPr fontId="3" type="noConversion"/>
  </si>
  <si>
    <t>碁峰資訊股份有限公司</t>
  </si>
  <si>
    <t>04-2452-7051</t>
  </si>
  <si>
    <t>04-2452-9053</t>
  </si>
  <si>
    <t>台中市和南路二段262號8F之7</t>
  </si>
  <si>
    <t>應外</t>
    <phoneticPr fontId="3" type="noConversion"/>
  </si>
  <si>
    <t>彰化高級商業職業學校-105學年度第一學期教科書訂購單(日校)</t>
    <phoneticPr fontId="3" type="noConversion"/>
  </si>
  <si>
    <t>班級編號</t>
    <phoneticPr fontId="3" type="noConversion"/>
  </si>
  <si>
    <t>班級</t>
  </si>
  <si>
    <t>人數</t>
    <phoneticPr fontId="3" type="noConversion"/>
  </si>
  <si>
    <t>高一１</t>
  </si>
  <si>
    <t>高一２</t>
  </si>
  <si>
    <t>高一３</t>
  </si>
  <si>
    <t>高一４</t>
  </si>
  <si>
    <t>商一１</t>
  </si>
  <si>
    <t>商一２</t>
  </si>
  <si>
    <t>商一３</t>
  </si>
  <si>
    <t>商一４</t>
  </si>
  <si>
    <t>貿一１</t>
  </si>
  <si>
    <t>貿一２</t>
  </si>
  <si>
    <t>貿一３</t>
  </si>
  <si>
    <t>貿一４</t>
  </si>
  <si>
    <t>資一１</t>
  </si>
  <si>
    <t>資一２</t>
  </si>
  <si>
    <t>外一１</t>
  </si>
  <si>
    <t>外一２</t>
  </si>
  <si>
    <t>廣一１</t>
  </si>
  <si>
    <t>廣一２</t>
  </si>
  <si>
    <t>高二１</t>
  </si>
  <si>
    <t>高二２</t>
  </si>
  <si>
    <t>高二３</t>
  </si>
  <si>
    <t>高二４</t>
  </si>
  <si>
    <t>商二１</t>
  </si>
  <si>
    <t>商二２</t>
  </si>
  <si>
    <t>商二３</t>
  </si>
  <si>
    <t>商二４</t>
  </si>
  <si>
    <t>貿二１</t>
  </si>
  <si>
    <t>貿二２</t>
  </si>
  <si>
    <t>貿二３</t>
  </si>
  <si>
    <t>貿二４</t>
  </si>
  <si>
    <t>資二１</t>
  </si>
  <si>
    <t>資二２</t>
  </si>
  <si>
    <t>外二１</t>
  </si>
  <si>
    <t>外二２</t>
  </si>
  <si>
    <t>廣二１</t>
  </si>
  <si>
    <t>廣二２</t>
  </si>
  <si>
    <t>高三１</t>
  </si>
  <si>
    <t>高三２</t>
  </si>
  <si>
    <t>高三３</t>
  </si>
  <si>
    <t>高三４</t>
  </si>
  <si>
    <t>商三１</t>
  </si>
  <si>
    <t>商三２</t>
  </si>
  <si>
    <t>商三３</t>
  </si>
  <si>
    <t>商三４</t>
  </si>
  <si>
    <t>貿三１</t>
  </si>
  <si>
    <t>貿三２</t>
  </si>
  <si>
    <t>貿三３</t>
  </si>
  <si>
    <t>貿三４</t>
  </si>
  <si>
    <t>資三１</t>
  </si>
  <si>
    <t>資三２</t>
  </si>
  <si>
    <t>外三１</t>
  </si>
  <si>
    <t>外三２</t>
  </si>
  <si>
    <t>廣三１</t>
  </si>
  <si>
    <t>廣三２</t>
  </si>
  <si>
    <t>幼獅每加1本就下單</t>
    <phoneticPr fontId="3" type="noConversion"/>
  </si>
  <si>
    <t>到書日期</t>
    <phoneticPr fontId="3" type="noConversion"/>
  </si>
  <si>
    <t>綜一１</t>
    <phoneticPr fontId="3" type="noConversion"/>
  </si>
  <si>
    <t>綜二１</t>
    <phoneticPr fontId="3" type="noConversion"/>
  </si>
  <si>
    <t>綜三１</t>
    <phoneticPr fontId="3" type="noConversion"/>
  </si>
  <si>
    <t>教用數量</t>
    <phoneticPr fontId="3" type="noConversion"/>
  </si>
  <si>
    <t>書本數量</t>
    <phoneticPr fontId="3" type="noConversion"/>
  </si>
  <si>
    <t>高3.4</t>
  </si>
  <si>
    <t>國際貿易實務Ⅰ</t>
    <phoneticPr fontId="3" type="noConversion"/>
  </si>
  <si>
    <t>二</t>
    <phoneticPr fontId="3" type="noConversion"/>
  </si>
  <si>
    <t>應用生物</t>
    <phoneticPr fontId="3" type="noConversion"/>
  </si>
  <si>
    <t>全</t>
    <phoneticPr fontId="3" type="noConversion"/>
  </si>
  <si>
    <t>龍騰</t>
    <phoneticPr fontId="3" type="noConversion"/>
  </si>
  <si>
    <t>李家維</t>
    <phoneticPr fontId="3" type="noConversion"/>
  </si>
  <si>
    <t>Ⅳ</t>
    <phoneticPr fontId="3" type="noConversion"/>
  </si>
  <si>
    <t>啟芳</t>
    <phoneticPr fontId="3" type="noConversion"/>
  </si>
  <si>
    <t>林若娟等</t>
    <phoneticPr fontId="3" type="noConversion"/>
  </si>
  <si>
    <t>四</t>
    <phoneticPr fontId="3" type="noConversion"/>
  </si>
  <si>
    <t>ㄧ年級國貿科，超前11月用書</t>
    <phoneticPr fontId="3" type="noConversion"/>
  </si>
  <si>
    <t>高二自然組(需超前至105-1買書)</t>
    <phoneticPr fontId="3" type="noConversion"/>
  </si>
  <si>
    <t>二年級國貿科於10月初使用</t>
    <phoneticPr fontId="3" type="noConversion"/>
  </si>
  <si>
    <r>
      <t>1</t>
    </r>
    <r>
      <rPr>
        <sz val="11"/>
        <color theme="1"/>
        <rFont val="標楷體"/>
        <family val="4"/>
        <charset val="136"/>
      </rPr>
      <t>上、下學期</t>
    </r>
    <r>
      <rPr>
        <sz val="11"/>
        <color theme="1"/>
        <rFont val="Times New Roman"/>
        <family val="1"/>
      </rPr>
      <t>2.</t>
    </r>
    <r>
      <rPr>
        <sz val="11"/>
        <color theme="1"/>
        <rFont val="標楷體"/>
        <family val="4"/>
        <charset val="136"/>
      </rPr>
      <t>超前進度用書，Ⅲ冊一年級下學期</t>
    </r>
    <r>
      <rPr>
        <sz val="11"/>
        <color theme="1"/>
        <rFont val="Times New Roman"/>
        <family val="1"/>
      </rPr>
      <t>4</t>
    </r>
    <r>
      <rPr>
        <sz val="11"/>
        <color theme="1"/>
        <rFont val="標楷體"/>
        <family val="4"/>
        <charset val="136"/>
      </rPr>
      <t>月</t>
    </r>
    <r>
      <rPr>
        <sz val="11"/>
        <color theme="1"/>
        <rFont val="Times New Roman"/>
        <family val="1"/>
      </rPr>
      <t>20</t>
    </r>
    <r>
      <rPr>
        <sz val="11"/>
        <color theme="1"/>
        <rFont val="標楷體"/>
        <family val="4"/>
        <charset val="136"/>
      </rPr>
      <t>日左右使用，Ⅳ冊二年級上學期</t>
    </r>
    <r>
      <rPr>
        <sz val="11"/>
        <color theme="1"/>
        <rFont val="Times New Roman"/>
        <family val="1"/>
      </rPr>
      <t>10</t>
    </r>
    <r>
      <rPr>
        <sz val="11"/>
        <color theme="1"/>
        <rFont val="標楷體"/>
        <family val="4"/>
        <charset val="136"/>
      </rPr>
      <t>月初用。</t>
    </r>
  </si>
  <si>
    <r>
      <t>1</t>
    </r>
    <r>
      <rPr>
        <sz val="10"/>
        <color theme="1"/>
        <rFont val="標楷體"/>
        <family val="4"/>
        <charset val="136"/>
      </rPr>
      <t>上、下學期</t>
    </r>
    <r>
      <rPr>
        <sz val="10"/>
        <color theme="1"/>
        <rFont val="Times New Roman"/>
        <family val="1"/>
      </rPr>
      <t xml:space="preserve">                                                                          2.</t>
    </r>
    <r>
      <rPr>
        <sz val="10"/>
        <color theme="1"/>
        <rFont val="標楷體"/>
        <family val="4"/>
        <charset val="136"/>
      </rPr>
      <t>超前進度用書，</t>
    </r>
    <r>
      <rPr>
        <sz val="10"/>
        <color rgb="FFFF0000"/>
        <rFont val="標楷體"/>
        <family val="4"/>
        <charset val="136"/>
      </rPr>
      <t>Ⅲ冊一年級下學期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標楷體"/>
        <family val="4"/>
        <charset val="136"/>
      </rPr>
      <t>月份用，</t>
    </r>
    <r>
      <rPr>
        <sz val="10"/>
        <color theme="1"/>
        <rFont val="標楷體"/>
        <family val="4"/>
        <charset val="136"/>
      </rPr>
      <t>Ⅳ冊二年級上學期</t>
    </r>
    <r>
      <rPr>
        <sz val="10"/>
        <color theme="1"/>
        <rFont val="Times New Roman"/>
        <family val="1"/>
      </rPr>
      <t>12</t>
    </r>
    <r>
      <rPr>
        <sz val="10"/>
        <color theme="1"/>
        <rFont val="標楷體"/>
        <family val="4"/>
        <charset val="136"/>
      </rPr>
      <t>月份用。</t>
    </r>
    <phoneticPr fontId="3" type="noConversion"/>
  </si>
  <si>
    <t>三、四</t>
  </si>
  <si>
    <r>
      <rPr>
        <sz val="11"/>
        <color rgb="FF000000"/>
        <rFont val="標楷體"/>
        <family val="4"/>
        <charset val="136"/>
      </rPr>
      <t>啟芳</t>
    </r>
  </si>
  <si>
    <r>
      <rPr>
        <sz val="10"/>
        <color rgb="FF000000"/>
        <rFont val="標楷體"/>
        <family val="4"/>
        <charset val="136"/>
      </rPr>
      <t>林若娟等</t>
    </r>
  </si>
  <si>
    <t>二年級商貿資科，超前12月用書</t>
    <phoneticPr fontId="3" type="noConversion"/>
  </si>
  <si>
    <t>宋隆發.等</t>
  </si>
  <si>
    <t>高中數學</t>
  </si>
  <si>
    <t>林福來</t>
  </si>
  <si>
    <t>歷史</t>
  </si>
  <si>
    <t>林能士</t>
  </si>
  <si>
    <t>賴進貴.等</t>
  </si>
  <si>
    <t>基礎地球科學</t>
  </si>
  <si>
    <t>王乾盈</t>
  </si>
  <si>
    <t>李家維</t>
  </si>
  <si>
    <t>基礎化學(一)</t>
  </si>
  <si>
    <t>基礎物理(一)</t>
  </si>
  <si>
    <t>傅昭銘.等</t>
  </si>
  <si>
    <t>智業</t>
  </si>
  <si>
    <t>張明敏.等</t>
  </si>
  <si>
    <t>數學B</t>
  </si>
  <si>
    <t>信樺</t>
  </si>
  <si>
    <t>姚敏庭</t>
  </si>
  <si>
    <t>東大</t>
  </si>
  <si>
    <t>ㄧ</t>
  </si>
  <si>
    <t>啟芳</t>
  </si>
  <si>
    <t>林若娟等</t>
  </si>
  <si>
    <t>徐玉霞.等</t>
  </si>
  <si>
    <t>計算機概論B</t>
  </si>
  <si>
    <t>Ⅰ</t>
  </si>
  <si>
    <t>旗立</t>
  </si>
  <si>
    <t>施威銘.等</t>
  </si>
  <si>
    <t>高職基礎化學(B)</t>
  </si>
  <si>
    <t>閻玉民</t>
  </si>
  <si>
    <t>國際貿易實務Ⅰ</t>
  </si>
  <si>
    <t>劉玉菁</t>
  </si>
  <si>
    <t>地理Ⅰ</t>
  </si>
  <si>
    <t>楊淙雄.等</t>
  </si>
  <si>
    <t>台科大</t>
  </si>
  <si>
    <t>育達</t>
  </si>
  <si>
    <t>高德智</t>
  </si>
  <si>
    <t>健康與護理</t>
  </si>
  <si>
    <t>鄭美治.等</t>
  </si>
  <si>
    <t>李福鐘.古偉瀛等</t>
  </si>
  <si>
    <t>陳國川.等</t>
  </si>
  <si>
    <t>基礎化學(二)</t>
  </si>
  <si>
    <t>基礎物理(二)A</t>
  </si>
  <si>
    <t>基礎物理(二)B</t>
  </si>
  <si>
    <t>高宏輝</t>
  </si>
  <si>
    <t>許文蘭</t>
  </si>
  <si>
    <t>門市服務丙級檢定用書</t>
  </si>
  <si>
    <t>林佳男.施志勳</t>
  </si>
  <si>
    <t>會計丙檢術科超易通(文中)</t>
  </si>
  <si>
    <t>喬偉翔</t>
  </si>
  <si>
    <t>楊清田.等</t>
  </si>
  <si>
    <t>造形原理</t>
  </si>
  <si>
    <t>林明錚.等</t>
  </si>
  <si>
    <t>野外求生</t>
  </si>
  <si>
    <t>廖文泉</t>
  </si>
  <si>
    <t>數學(甲)</t>
  </si>
  <si>
    <t>數學(乙)</t>
  </si>
  <si>
    <t>高涌泉.等</t>
  </si>
  <si>
    <t>陳元朋.古偉瀛等</t>
  </si>
  <si>
    <t>應用地理</t>
  </si>
  <si>
    <t>公民與社會選修</t>
  </si>
  <si>
    <t>A</t>
  </si>
  <si>
    <t>毛靜雯.等</t>
  </si>
  <si>
    <t>華興</t>
  </si>
  <si>
    <t>恐怖主義與反恐作為</t>
  </si>
  <si>
    <t>嚴明智</t>
  </si>
  <si>
    <t>序號</t>
    <phoneticPr fontId="3" type="noConversion"/>
  </si>
  <si>
    <t>龍騰文化事業股份有限公司</t>
  </si>
  <si>
    <t>李小姐</t>
  </si>
  <si>
    <t>02-2298-2933#209</t>
  </si>
  <si>
    <t>02-2298-9766</t>
  </si>
  <si>
    <t>泰宇出版股份有限公司</t>
  </si>
  <si>
    <t>游小姐</t>
  </si>
  <si>
    <t>02-2984-4865#205</t>
  </si>
  <si>
    <t>02-2986-4034</t>
  </si>
  <si>
    <t>幼獅文化事業公司</t>
  </si>
  <si>
    <t>朱小姐</t>
  </si>
  <si>
    <t>02-2311-2832#277</t>
  </si>
  <si>
    <t>02-2311-3309</t>
  </si>
  <si>
    <t>東大圖書股份有限公司</t>
  </si>
  <si>
    <t>陳小姐</t>
  </si>
  <si>
    <t>02-2500-6600#521</t>
  </si>
  <si>
    <t>02-2506-4000</t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</si>
  <si>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</si>
  <si>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</si>
  <si>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</si>
  <si>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</si>
  <si>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</si>
  <si>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廖小姐</t>
  </si>
  <si>
    <t>02-2363-9422#101</t>
  </si>
  <si>
    <t>02-2363-5588</t>
  </si>
  <si>
    <t>翰林出版事業股份有限公司</t>
  </si>
  <si>
    <t>蕭小姐</t>
  </si>
  <si>
    <t>06-2631188#264</t>
  </si>
  <si>
    <t>06-2637924</t>
  </si>
  <si>
    <t>04-2436-7677#11</t>
  </si>
  <si>
    <t>04-2436-6477</t>
  </si>
  <si>
    <t>旗立資訊股份有限公司</t>
  </si>
  <si>
    <t xml:space="preserve"> </t>
  </si>
  <si>
    <t>02-2322-4846#2</t>
  </si>
  <si>
    <t>02-2322-4852</t>
  </si>
  <si>
    <t>南一書局企業(股)公司</t>
  </si>
  <si>
    <t>黃小姐</t>
  </si>
  <si>
    <t>04-2567-9671</t>
  </si>
  <si>
    <t>04-2567-9623</t>
  </si>
  <si>
    <t>全華科技圖書股份有限公司</t>
  </si>
  <si>
    <t>簡小姐</t>
  </si>
  <si>
    <t>02-2262-5666#323</t>
  </si>
  <si>
    <t>02-2262-8333</t>
  </si>
  <si>
    <t>育達文化事業股份有限公司</t>
  </si>
  <si>
    <t>馮小姐</t>
  </si>
  <si>
    <t>04-2316-0117#203</t>
  </si>
  <si>
    <t>04-2316-6090</t>
  </si>
  <si>
    <t>華興書局(雙日)</t>
  </si>
  <si>
    <t>吳小姐</t>
  </si>
  <si>
    <t>02-2363-2372</t>
  </si>
  <si>
    <t>02-2363-2422</t>
  </si>
  <si>
    <t>台科大圖書股份有限公司</t>
  </si>
  <si>
    <t>徐意嵐</t>
  </si>
  <si>
    <t>02-2908-6347</t>
  </si>
  <si>
    <t>康熹圖書網路(股)公司</t>
  </si>
  <si>
    <t>02-2299-9006</t>
  </si>
  <si>
    <t>02-2299-9110</t>
  </si>
  <si>
    <t>東岳(岱)專業圖書公司</t>
  </si>
  <si>
    <t>02-2955-9499</t>
  </si>
  <si>
    <t>02-2956-5390</t>
  </si>
  <si>
    <t>遠東圖書股份有限公司</t>
  </si>
  <si>
    <t>林小姐</t>
  </si>
  <si>
    <t>02-2311-8740#868</t>
  </si>
  <si>
    <t>02-2311-4184</t>
  </si>
  <si>
    <t>04-2242-0075</t>
  </si>
  <si>
    <t>04-2242-3869</t>
  </si>
  <si>
    <t>華立圖書股份有限公司(松根)</t>
  </si>
  <si>
    <t>02-2221-7375</t>
  </si>
  <si>
    <t>02-2221-7385</t>
  </si>
  <si>
    <t>滄海書局</t>
  </si>
  <si>
    <t>04-2708-8787</t>
  </si>
  <si>
    <t>編號</t>
    <phoneticPr fontId="3" type="noConversion"/>
  </si>
  <si>
    <t>書籍-廠商名稱</t>
    <phoneticPr fontId="3" type="noConversion"/>
  </si>
  <si>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</si>
  <si>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</si>
  <si>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</si>
  <si>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</si>
  <si>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</si>
  <si>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</si>
  <si>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</si>
  <si>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</si>
  <si>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</si>
  <si>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</si>
  <si>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退:新北市林口區中湖路39-2號</t>
    <phoneticPr fontId="3" type="noConversion"/>
  </si>
  <si>
    <t>0800-060559</t>
    <phoneticPr fontId="3" type="noConversion"/>
  </si>
  <si>
    <t>台北市重慶南路1段66之1號3F</t>
    <phoneticPr fontId="3" type="noConversion"/>
  </si>
  <si>
    <t>台北市復興北路386號</t>
    <phoneticPr fontId="3" type="noConversion"/>
  </si>
  <si>
    <t>三民圖書股份有限公司</t>
    <phoneticPr fontId="3" type="noConversion"/>
  </si>
  <si>
    <t>台北市羅斯福路3段283巷21弄15號</t>
    <phoneticPr fontId="3" type="noConversion"/>
  </si>
  <si>
    <t xml:space="preserve"> 0800-025858</t>
    <phoneticPr fontId="3" type="noConversion"/>
  </si>
  <si>
    <t>台南市新樂路76號</t>
    <phoneticPr fontId="3" type="noConversion"/>
  </si>
  <si>
    <t>台中市北屯區景賢八路228號</t>
    <phoneticPr fontId="3" type="noConversion"/>
  </si>
  <si>
    <t>智業文化事業有限公司</t>
    <phoneticPr fontId="3" type="noConversion"/>
  </si>
  <si>
    <t>台北市忠孝東路1段83號B1</t>
    <phoneticPr fontId="3" type="noConversion"/>
  </si>
  <si>
    <t>台中縣大雅區神林南路641巷1號2F</t>
    <phoneticPr fontId="3" type="noConversion"/>
  </si>
  <si>
    <t>新北市土城區忠義路21號</t>
    <phoneticPr fontId="3" type="noConversion"/>
  </si>
  <si>
    <t>台中市西屯區惠安巷50號</t>
    <phoneticPr fontId="3" type="noConversion"/>
  </si>
  <si>
    <t>台北市和平東路1段182號9F</t>
    <phoneticPr fontId="3" type="noConversion"/>
  </si>
  <si>
    <t>退:新北市新店區寶橋路235巷1弄4號7F</t>
    <phoneticPr fontId="3" type="noConversion"/>
  </si>
  <si>
    <t>02-2908-5945#641</t>
    <phoneticPr fontId="3" type="noConversion"/>
  </si>
  <si>
    <t>台北縣新莊市福營路33號</t>
    <phoneticPr fontId="3" type="noConversion"/>
  </si>
  <si>
    <t>新北市五股區五工六路30號</t>
    <phoneticPr fontId="3" type="noConversion"/>
  </si>
  <si>
    <t>台北縣板橋市和平路安樂巷6弄12號</t>
    <phoneticPr fontId="3" type="noConversion"/>
  </si>
  <si>
    <t>台北市重慶南路1段66之1號8F</t>
    <phoneticPr fontId="3" type="noConversion"/>
  </si>
  <si>
    <t>台中市北屯區熱河路3段121號</t>
    <phoneticPr fontId="3" type="noConversion"/>
  </si>
  <si>
    <t>台北市龍江路76巷20-7號4F</t>
    <phoneticPr fontId="3" type="noConversion"/>
  </si>
  <si>
    <t>0800-261187</t>
    <phoneticPr fontId="3" type="noConversion"/>
  </si>
  <si>
    <t>年級</t>
    <phoneticPr fontId="3" type="noConversion"/>
  </si>
  <si>
    <t>南一、翰林有清寒補助</t>
    <phoneticPr fontId="3" type="noConversion"/>
  </si>
  <si>
    <t>信樺文化事業有限公司</t>
    <phoneticPr fontId="3" type="noConversion"/>
  </si>
  <si>
    <t>翔宇文化事業股份有限公司</t>
    <phoneticPr fontId="3" type="noConversion"/>
  </si>
  <si>
    <t>新北市三重區重新路四段53號13樓之1</t>
    <phoneticPr fontId="3" type="noConversion"/>
  </si>
  <si>
    <t>新北市三重區重新路四段53號12樓</t>
    <phoneticPr fontId="3" type="noConversion"/>
  </si>
  <si>
    <t>漢樺文化事業有限公司</t>
    <phoneticPr fontId="3" type="noConversion"/>
  </si>
  <si>
    <t xml:space="preserve"> 0800-271228</t>
    <phoneticPr fontId="3" type="noConversion"/>
  </si>
  <si>
    <t>0800-000312</t>
    <phoneticPr fontId="3" type="noConversion"/>
  </si>
  <si>
    <t>彰化高級商業職業學校-106學年度第二學期教科書訂購單(日校)</t>
    <phoneticPr fontId="3" type="noConversion"/>
  </si>
  <si>
    <t>臺中業務報價</t>
    <phoneticPr fontId="3" type="noConversion"/>
  </si>
  <si>
    <r>
      <t xml:space="preserve">彰化高級商業職業學校-106學年度第一學期教科書訂購單(日校)           </t>
    </r>
    <r>
      <rPr>
        <sz val="20"/>
        <color theme="1"/>
        <rFont val="新細明體"/>
        <family val="1"/>
        <charset val="136"/>
      </rPr>
      <t/>
    </r>
    <phoneticPr fontId="3" type="noConversion"/>
  </si>
  <si>
    <t>審定字號</t>
  </si>
  <si>
    <t>執照期限</t>
  </si>
  <si>
    <t>審定</t>
  </si>
  <si>
    <t>101.07.05-107.07.04</t>
  </si>
  <si>
    <t>免審</t>
  </si>
  <si>
    <t>部編或審定</t>
    <phoneticPr fontId="3" type="noConversion"/>
  </si>
  <si>
    <t>備註</t>
    <phoneticPr fontId="3" type="noConversion"/>
  </si>
  <si>
    <t>已刪除105-2超前用書，106-1不用買</t>
    <phoneticPr fontId="3" type="noConversion"/>
  </si>
  <si>
    <t>高中數學</t>
    <phoneticPr fontId="3" type="noConversion"/>
  </si>
  <si>
    <t>基礎化學(二)</t>
    <phoneticPr fontId="3" type="noConversion"/>
  </si>
  <si>
    <t>基礎物理(二)A</t>
    <phoneticPr fontId="3" type="noConversion"/>
  </si>
  <si>
    <t>歷史</t>
    <phoneticPr fontId="3" type="noConversion"/>
  </si>
  <si>
    <t>高中地理</t>
    <phoneticPr fontId="3" type="noConversion"/>
  </si>
  <si>
    <t>高職歷史C版</t>
    <phoneticPr fontId="3" type="noConversion"/>
  </si>
  <si>
    <r>
      <t>地理</t>
    </r>
    <r>
      <rPr>
        <sz val="14"/>
        <rFont val="新細明體"/>
        <family val="1"/>
        <charset val="136"/>
      </rPr>
      <t>Ⅰ</t>
    </r>
    <phoneticPr fontId="3" type="noConversion"/>
  </si>
  <si>
    <t>基礎地球科學</t>
    <phoneticPr fontId="3" type="noConversion"/>
  </si>
  <si>
    <t>基礎化學(一)</t>
    <phoneticPr fontId="3" type="noConversion"/>
  </si>
  <si>
    <t>基礎物理(一)</t>
    <phoneticPr fontId="3" type="noConversion"/>
  </si>
  <si>
    <t>數學B(Ⅰ)</t>
    <phoneticPr fontId="3" type="noConversion"/>
  </si>
  <si>
    <t>高職基礎化學(B)</t>
    <phoneticPr fontId="3" type="noConversion"/>
  </si>
  <si>
    <t>會計學</t>
    <phoneticPr fontId="3" type="noConversion"/>
  </si>
  <si>
    <t>商業概論</t>
    <phoneticPr fontId="3" type="noConversion"/>
  </si>
  <si>
    <t>管理學概要</t>
    <phoneticPr fontId="3" type="noConversion"/>
  </si>
  <si>
    <t>國際貿易實務Ⅰ</t>
    <phoneticPr fontId="3" type="noConversion"/>
  </si>
  <si>
    <t>國際貿易實務Ⅱ</t>
    <phoneticPr fontId="3" type="noConversion"/>
  </si>
  <si>
    <t>計算機概論B</t>
    <phoneticPr fontId="3" type="noConversion"/>
  </si>
  <si>
    <t>基礎圖學Ⅰ</t>
    <phoneticPr fontId="3" type="noConversion"/>
  </si>
  <si>
    <t>職校音樂(丙)</t>
    <phoneticPr fontId="3" type="noConversion"/>
  </si>
  <si>
    <t>健康與護理</t>
    <phoneticPr fontId="3" type="noConversion"/>
  </si>
  <si>
    <t>中華文化基本教材</t>
    <phoneticPr fontId="3" type="noConversion"/>
  </si>
  <si>
    <t>基礎物理(二)B</t>
    <phoneticPr fontId="3" type="noConversion"/>
  </si>
  <si>
    <t>應用生物(全)</t>
    <phoneticPr fontId="3" type="noConversion"/>
  </si>
  <si>
    <t>基礎生物(下)</t>
    <phoneticPr fontId="3" type="noConversion"/>
  </si>
  <si>
    <t>數學B</t>
    <phoneticPr fontId="3" type="noConversion"/>
  </si>
  <si>
    <t>行銷學</t>
    <phoneticPr fontId="3" type="noConversion"/>
  </si>
  <si>
    <t>國際貿易實務Ⅳ</t>
    <phoneticPr fontId="3" type="noConversion"/>
  </si>
  <si>
    <t>國際貿易實務Ⅰ(非)</t>
    <phoneticPr fontId="3" type="noConversion"/>
  </si>
  <si>
    <t>門市服務丙級檢定用書</t>
    <phoneticPr fontId="3" type="noConversion"/>
  </si>
  <si>
    <t>會計丙檢術科超易通(文中)</t>
    <phoneticPr fontId="3" type="noConversion"/>
  </si>
  <si>
    <t>造形原理</t>
    <phoneticPr fontId="3" type="noConversion"/>
  </si>
  <si>
    <t>體育</t>
    <phoneticPr fontId="3" type="noConversion"/>
  </si>
  <si>
    <t>野外求生</t>
    <phoneticPr fontId="3" type="noConversion"/>
  </si>
  <si>
    <t>應用地理</t>
    <phoneticPr fontId="3" type="noConversion"/>
  </si>
  <si>
    <t>公民與社會選修</t>
    <phoneticPr fontId="3" type="noConversion"/>
  </si>
  <si>
    <t>公民與社會</t>
    <phoneticPr fontId="3" type="noConversion"/>
  </si>
  <si>
    <t>數學(甲)</t>
    <phoneticPr fontId="3" type="noConversion"/>
  </si>
  <si>
    <t>數學(乙)</t>
    <phoneticPr fontId="3" type="noConversion"/>
  </si>
  <si>
    <t>高</t>
    <phoneticPr fontId="3" type="noConversion"/>
  </si>
  <si>
    <t>社</t>
    <phoneticPr fontId="3" type="noConversion"/>
  </si>
  <si>
    <t>自</t>
    <phoneticPr fontId="3" type="noConversion"/>
  </si>
  <si>
    <t>外</t>
    <phoneticPr fontId="3" type="noConversion"/>
  </si>
  <si>
    <t>宋隆發.等</t>
    <phoneticPr fontId="3" type="noConversion"/>
  </si>
  <si>
    <t>林能士</t>
    <phoneticPr fontId="3" type="noConversion"/>
  </si>
  <si>
    <t>賴進貴.等</t>
    <phoneticPr fontId="3" type="noConversion"/>
  </si>
  <si>
    <t>李酉潭.等</t>
    <phoneticPr fontId="3" type="noConversion"/>
  </si>
  <si>
    <t>東大</t>
    <phoneticPr fontId="3" type="noConversion"/>
  </si>
  <si>
    <t>黃志民.等</t>
    <phoneticPr fontId="3" type="noConversion"/>
  </si>
  <si>
    <t>全</t>
    <phoneticPr fontId="3" type="noConversion"/>
  </si>
  <si>
    <t>龍騰</t>
    <phoneticPr fontId="3" type="noConversion"/>
  </si>
  <si>
    <t>劉玉菁</t>
    <phoneticPr fontId="3" type="noConversion"/>
  </si>
  <si>
    <t>楊淙雄.等</t>
    <phoneticPr fontId="3" type="noConversion"/>
  </si>
  <si>
    <t>南一</t>
    <phoneticPr fontId="3" type="noConversion"/>
  </si>
  <si>
    <t>林福來</t>
    <phoneticPr fontId="3" type="noConversion"/>
  </si>
  <si>
    <t>全華</t>
    <phoneticPr fontId="3" type="noConversion"/>
  </si>
  <si>
    <t>王乾盈</t>
    <phoneticPr fontId="3" type="noConversion"/>
  </si>
  <si>
    <t>上</t>
    <phoneticPr fontId="3" type="noConversion"/>
  </si>
  <si>
    <t>翰林</t>
    <phoneticPr fontId="3" type="noConversion"/>
  </si>
  <si>
    <t>趙大衛.等</t>
    <phoneticPr fontId="3" type="noConversion"/>
  </si>
  <si>
    <t>陳秋炳.等</t>
    <phoneticPr fontId="3" type="noConversion"/>
  </si>
  <si>
    <t>傅昭銘.等</t>
    <phoneticPr fontId="3" type="noConversion"/>
  </si>
  <si>
    <t>高宏輝</t>
    <phoneticPr fontId="3" type="noConversion"/>
  </si>
  <si>
    <t>泰宇</t>
    <phoneticPr fontId="3" type="noConversion"/>
  </si>
  <si>
    <t>閻玉民</t>
    <phoneticPr fontId="3" type="noConversion"/>
  </si>
  <si>
    <t>智業</t>
    <phoneticPr fontId="3" type="noConversion"/>
  </si>
  <si>
    <t>張明敏.等</t>
    <phoneticPr fontId="3" type="noConversion"/>
  </si>
  <si>
    <t>信樺</t>
    <phoneticPr fontId="3" type="noConversion"/>
  </si>
  <si>
    <t>陳文欽等</t>
    <phoneticPr fontId="3" type="noConversion"/>
  </si>
  <si>
    <t>徐玉霞.等</t>
    <phoneticPr fontId="3" type="noConversion"/>
  </si>
  <si>
    <t>Ⅰ</t>
    <phoneticPr fontId="3" type="noConversion"/>
  </si>
  <si>
    <t>台科大</t>
    <phoneticPr fontId="3" type="noConversion"/>
  </si>
  <si>
    <t>練惠琪</t>
    <phoneticPr fontId="3" type="noConversion"/>
  </si>
  <si>
    <t>Ⅱ</t>
    <phoneticPr fontId="3" type="noConversion"/>
  </si>
  <si>
    <t>旗立</t>
    <phoneticPr fontId="3" type="noConversion"/>
  </si>
  <si>
    <t>施威銘.等</t>
    <phoneticPr fontId="3" type="noConversion"/>
  </si>
  <si>
    <t>李銘龍</t>
    <phoneticPr fontId="3" type="noConversion"/>
  </si>
  <si>
    <t>一</t>
    <phoneticPr fontId="3" type="noConversion"/>
  </si>
  <si>
    <t>謝啟駿</t>
    <phoneticPr fontId="3" type="noConversion"/>
  </si>
  <si>
    <t>李銘龍陳美燕.等</t>
    <phoneticPr fontId="3" type="noConversion"/>
  </si>
  <si>
    <t>華興</t>
    <phoneticPr fontId="3" type="noConversion"/>
  </si>
  <si>
    <t>梁琇玲等</t>
    <phoneticPr fontId="3" type="noConversion"/>
  </si>
  <si>
    <t>陳相榮.等</t>
    <phoneticPr fontId="3" type="noConversion"/>
  </si>
  <si>
    <t>ㄧ</t>
    <phoneticPr fontId="3" type="noConversion"/>
  </si>
  <si>
    <t>育達</t>
    <phoneticPr fontId="3" type="noConversion"/>
  </si>
  <si>
    <t>鄭美治.等</t>
    <phoneticPr fontId="3" type="noConversion"/>
  </si>
  <si>
    <t>高德智</t>
    <phoneticPr fontId="3" type="noConversion"/>
  </si>
  <si>
    <t>陳訓章</t>
    <phoneticPr fontId="3" type="noConversion"/>
  </si>
  <si>
    <t>李福鐘.古偉瀛等</t>
    <phoneticPr fontId="3" type="noConversion"/>
  </si>
  <si>
    <t>陳國川.等</t>
    <phoneticPr fontId="3" type="noConversion"/>
  </si>
  <si>
    <t>四</t>
    <phoneticPr fontId="3" type="noConversion"/>
  </si>
  <si>
    <t>三</t>
    <phoneticPr fontId="3" type="noConversion"/>
  </si>
  <si>
    <t>陳竹亭 等</t>
    <phoneticPr fontId="3" type="noConversion"/>
  </si>
  <si>
    <t>李家維</t>
    <phoneticPr fontId="3" type="noConversion"/>
  </si>
  <si>
    <t>姚敏庭</t>
    <phoneticPr fontId="3" type="noConversion"/>
  </si>
  <si>
    <t>啟芳</t>
    <phoneticPr fontId="3" type="noConversion"/>
  </si>
  <si>
    <t>許文蘭</t>
    <phoneticPr fontId="3" type="noConversion"/>
  </si>
  <si>
    <t>Ⅳ</t>
    <phoneticPr fontId="3" type="noConversion"/>
  </si>
  <si>
    <t>林若娟等</t>
    <phoneticPr fontId="3" type="noConversion"/>
  </si>
  <si>
    <t>林佳男.施志勳</t>
    <phoneticPr fontId="3" type="noConversion"/>
  </si>
  <si>
    <t>喬偉翔</t>
    <phoneticPr fontId="3" type="noConversion"/>
  </si>
  <si>
    <t>國立民</t>
    <phoneticPr fontId="3" type="noConversion"/>
  </si>
  <si>
    <t>Ⅲ</t>
    <phoneticPr fontId="3" type="noConversion"/>
  </si>
  <si>
    <t>楊清田.等</t>
    <phoneticPr fontId="3" type="noConversion"/>
  </si>
  <si>
    <t>林明錚.等</t>
    <phoneticPr fontId="3" type="noConversion"/>
  </si>
  <si>
    <t>宋洪經.等</t>
    <phoneticPr fontId="3" type="noConversion"/>
  </si>
  <si>
    <t>廖文泉</t>
    <phoneticPr fontId="3" type="noConversion"/>
  </si>
  <si>
    <t>六</t>
    <phoneticPr fontId="3" type="noConversion"/>
  </si>
  <si>
    <t>陳元朋.古偉瀛等</t>
    <phoneticPr fontId="3" type="noConversion"/>
  </si>
  <si>
    <t>三民</t>
    <phoneticPr fontId="3" type="noConversion"/>
  </si>
  <si>
    <t>劉義周.等</t>
    <phoneticPr fontId="3" type="noConversion"/>
  </si>
  <si>
    <t>A</t>
    <phoneticPr fontId="3" type="noConversion"/>
  </si>
  <si>
    <t>毛靜雯.等</t>
    <phoneticPr fontId="3" type="noConversion"/>
  </si>
  <si>
    <t>五</t>
    <phoneticPr fontId="3" type="noConversion"/>
  </si>
  <si>
    <t>單維彰.鄭惟厚 等</t>
    <phoneticPr fontId="3" type="noConversion"/>
  </si>
  <si>
    <t>選修物理(上)</t>
    <phoneticPr fontId="3" type="noConversion"/>
  </si>
  <si>
    <t>高涌泉.等</t>
    <phoneticPr fontId="3" type="noConversion"/>
  </si>
  <si>
    <t>楊志顯</t>
    <phoneticPr fontId="3" type="noConversion"/>
  </si>
  <si>
    <t>恐怖主義與反恐作為</t>
    <phoneticPr fontId="3" type="noConversion"/>
  </si>
  <si>
    <t>翔宇</t>
    <phoneticPr fontId="3" type="noConversion"/>
  </si>
  <si>
    <t>嚴明智</t>
    <phoneticPr fontId="3" type="noConversion"/>
  </si>
  <si>
    <t>審定</t>
    <phoneticPr fontId="3" type="noConversion"/>
  </si>
  <si>
    <t>0743</t>
    <phoneticPr fontId="3" type="noConversion"/>
  </si>
  <si>
    <t>100.12.26-107.07.31</t>
    <phoneticPr fontId="3" type="noConversion"/>
  </si>
  <si>
    <t>0819</t>
    <phoneticPr fontId="3" type="noConversion"/>
  </si>
  <si>
    <t>0569</t>
    <phoneticPr fontId="3" type="noConversion"/>
  </si>
  <si>
    <t>99.04.09-107.07.31</t>
    <phoneticPr fontId="3" type="noConversion"/>
  </si>
  <si>
    <t>0507</t>
    <phoneticPr fontId="3" type="noConversion"/>
  </si>
  <si>
    <t>98.12.29-107.07.31</t>
    <phoneticPr fontId="3" type="noConversion"/>
  </si>
  <si>
    <t>01344</t>
    <phoneticPr fontId="3" type="noConversion"/>
  </si>
  <si>
    <t>99.01.05-107.07.31</t>
    <phoneticPr fontId="3" type="noConversion"/>
  </si>
  <si>
    <t>01510</t>
    <phoneticPr fontId="3" type="noConversion"/>
  </si>
  <si>
    <r>
      <t>99.03.23-105.03.22</t>
    </r>
    <r>
      <rPr>
        <sz val="6"/>
        <rFont val="華康細圓體"/>
        <family val="3"/>
        <charset val="136"/>
      </rPr>
      <t>延至新課綱</t>
    </r>
    <phoneticPr fontId="3" type="noConversion"/>
  </si>
  <si>
    <t>同2.3年級</t>
    <phoneticPr fontId="3" type="noConversion"/>
  </si>
  <si>
    <t>01483</t>
    <phoneticPr fontId="3" type="noConversion"/>
  </si>
  <si>
    <t>99.03.12~107.07.31</t>
    <phoneticPr fontId="3" type="noConversion"/>
  </si>
  <si>
    <t>0904</t>
    <phoneticPr fontId="3" type="noConversion"/>
  </si>
  <si>
    <t>102.12.02-108.12.01</t>
    <phoneticPr fontId="3" type="noConversion"/>
  </si>
  <si>
    <t>02370</t>
    <phoneticPr fontId="3" type="noConversion"/>
  </si>
  <si>
    <t>102.12.10-108.12.09</t>
    <phoneticPr fontId="3" type="noConversion"/>
  </si>
  <si>
    <t>0493</t>
    <phoneticPr fontId="3" type="noConversion"/>
  </si>
  <si>
    <t>98.11.18-107.11.17</t>
    <phoneticPr fontId="3" type="noConversion"/>
  </si>
  <si>
    <t>0512</t>
    <phoneticPr fontId="3" type="noConversion"/>
  </si>
  <si>
    <t>0538</t>
    <phoneticPr fontId="3" type="noConversion"/>
  </si>
  <si>
    <t>99.02.24-108.07.31</t>
    <phoneticPr fontId="3" type="noConversion"/>
  </si>
  <si>
    <t>1.2班下學期用書</t>
    <phoneticPr fontId="3" type="noConversion"/>
  </si>
  <si>
    <t>0486</t>
    <phoneticPr fontId="3" type="noConversion"/>
  </si>
  <si>
    <t>98.10.16-108.07.31</t>
    <phoneticPr fontId="3" type="noConversion"/>
  </si>
  <si>
    <t>搭配無敵講義</t>
    <phoneticPr fontId="3" type="noConversion"/>
  </si>
  <si>
    <t>0561</t>
    <phoneticPr fontId="3" type="noConversion"/>
  </si>
  <si>
    <t>99.03.25-107.03.24</t>
    <phoneticPr fontId="3" type="noConversion"/>
  </si>
  <si>
    <t>01315</t>
    <phoneticPr fontId="3" type="noConversion"/>
  </si>
  <si>
    <r>
      <t>98.12.18-104.12.17</t>
    </r>
    <r>
      <rPr>
        <sz val="6"/>
        <rFont val="華康細圓體"/>
        <family val="3"/>
        <charset val="136"/>
      </rPr>
      <t>延至新課綱</t>
    </r>
    <phoneticPr fontId="3" type="noConversion"/>
  </si>
  <si>
    <t>01362</t>
    <phoneticPr fontId="3" type="noConversion"/>
  </si>
  <si>
    <r>
      <t>99.01.14-105.01.13</t>
    </r>
    <r>
      <rPr>
        <sz val="6"/>
        <rFont val="華康細圓體"/>
        <family val="3"/>
        <charset val="136"/>
      </rPr>
      <t>延至新課綱</t>
    </r>
    <phoneticPr fontId="3" type="noConversion"/>
  </si>
  <si>
    <t>106外科移至二年級上</t>
    <phoneticPr fontId="3" type="noConversion"/>
  </si>
  <si>
    <t>免審</t>
    <phoneticPr fontId="3" type="noConversion"/>
  </si>
  <si>
    <t>105003</t>
    <phoneticPr fontId="3" type="noConversion"/>
  </si>
  <si>
    <t>105.01.22-111.01.21</t>
    <phoneticPr fontId="3" type="noConversion"/>
  </si>
  <si>
    <t>104006</t>
    <phoneticPr fontId="3" type="noConversion"/>
  </si>
  <si>
    <t>104.01.09-110.01.08</t>
    <phoneticPr fontId="3" type="noConversion"/>
  </si>
  <si>
    <r>
      <t>第</t>
    </r>
    <r>
      <rPr>
        <sz val="6"/>
        <color theme="1"/>
        <rFont val="新細明體"/>
        <family val="1"/>
        <charset val="136"/>
      </rPr>
      <t>Ⅱ</t>
    </r>
    <r>
      <rPr>
        <sz val="6"/>
        <color theme="1"/>
        <rFont val="標楷體"/>
        <family val="4"/>
        <charset val="136"/>
      </rPr>
      <t>冊於106-1(12月份用書)</t>
    </r>
    <phoneticPr fontId="64" type="noConversion"/>
  </si>
  <si>
    <t>01423</t>
    <phoneticPr fontId="3" type="noConversion"/>
  </si>
  <si>
    <t>99.02.22-107.07.31</t>
    <phoneticPr fontId="3" type="noConversion"/>
  </si>
  <si>
    <t>02448</t>
    <phoneticPr fontId="3" type="noConversion"/>
  </si>
  <si>
    <t>103.02.05-109.02.04</t>
    <phoneticPr fontId="3" type="noConversion"/>
  </si>
  <si>
    <t>02454</t>
    <phoneticPr fontId="3" type="noConversion"/>
  </si>
  <si>
    <t>103.02.13-109.02.12</t>
    <phoneticPr fontId="3" type="noConversion"/>
  </si>
  <si>
    <t>104067</t>
    <phoneticPr fontId="3" type="noConversion"/>
  </si>
  <si>
    <t>104.03.26-110.03.25</t>
    <phoneticPr fontId="3" type="noConversion"/>
  </si>
  <si>
    <t>103082</t>
    <phoneticPr fontId="3" type="noConversion"/>
  </si>
  <si>
    <t>103.12-109.12.01</t>
    <phoneticPr fontId="3" type="noConversion"/>
  </si>
  <si>
    <t>同外三</t>
    <phoneticPr fontId="3" type="noConversion"/>
  </si>
  <si>
    <t>01532</t>
    <phoneticPr fontId="3" type="noConversion"/>
  </si>
  <si>
    <t>99.04.01-至新課綱</t>
    <phoneticPr fontId="3" type="noConversion"/>
  </si>
  <si>
    <t>0565</t>
    <phoneticPr fontId="3" type="noConversion"/>
  </si>
  <si>
    <t>99.04.01-107.07.31</t>
    <phoneticPr fontId="3" type="noConversion"/>
  </si>
  <si>
    <t>0497</t>
    <phoneticPr fontId="3" type="noConversion"/>
  </si>
  <si>
    <t>98.11.23-107.07.31</t>
    <phoneticPr fontId="3" type="noConversion"/>
  </si>
  <si>
    <t>0882</t>
    <phoneticPr fontId="3" type="noConversion"/>
  </si>
  <si>
    <t>102.01.31-108.07.31</t>
    <phoneticPr fontId="3" type="noConversion"/>
  </si>
  <si>
    <t>全學年</t>
    <phoneticPr fontId="3" type="noConversion"/>
  </si>
  <si>
    <t>0886</t>
    <phoneticPr fontId="3" type="noConversion"/>
  </si>
  <si>
    <t>102.05.16-108.05.15</t>
    <phoneticPr fontId="3" type="noConversion"/>
  </si>
  <si>
    <t>0683</t>
    <phoneticPr fontId="3" type="noConversion"/>
  </si>
  <si>
    <r>
      <t>100.04.21-106.04.20</t>
    </r>
    <r>
      <rPr>
        <sz val="5"/>
        <rFont val="華康細圓體"/>
        <family val="3"/>
        <charset val="136"/>
      </rPr>
      <t>延至新課綱</t>
    </r>
    <phoneticPr fontId="3" type="noConversion"/>
  </si>
  <si>
    <t>0706</t>
    <phoneticPr fontId="3" type="noConversion"/>
  </si>
  <si>
    <r>
      <t>100.05.31-106.05.30</t>
    </r>
    <r>
      <rPr>
        <sz val="6"/>
        <rFont val="華康細圓體"/>
        <family val="3"/>
        <charset val="136"/>
      </rPr>
      <t>延至新課綱</t>
    </r>
    <phoneticPr fontId="3" type="noConversion"/>
  </si>
  <si>
    <t>01909</t>
    <phoneticPr fontId="3" type="noConversion"/>
  </si>
  <si>
    <t>100.03.15-108.07.31</t>
    <phoneticPr fontId="3" type="noConversion"/>
  </si>
  <si>
    <t>同1.3年級</t>
    <phoneticPr fontId="3" type="noConversion"/>
  </si>
  <si>
    <t>0888</t>
    <phoneticPr fontId="3" type="noConversion"/>
  </si>
  <si>
    <t>102.05.28-108.07.31</t>
    <phoneticPr fontId="3" type="noConversion"/>
  </si>
  <si>
    <t>超前用書</t>
    <phoneticPr fontId="3" type="noConversion"/>
  </si>
  <si>
    <t>104007</t>
    <phoneticPr fontId="3" type="noConversion"/>
  </si>
  <si>
    <t>104.06.30-110.06.29</t>
    <phoneticPr fontId="3" type="noConversion"/>
  </si>
  <si>
    <t>超前用書(10月用書)</t>
    <phoneticPr fontId="3" type="noConversion"/>
  </si>
  <si>
    <t>103074</t>
    <phoneticPr fontId="3" type="noConversion"/>
  </si>
  <si>
    <t>103.11.21-109.11.20</t>
    <phoneticPr fontId="3" type="noConversion"/>
  </si>
  <si>
    <t>0635</t>
    <phoneticPr fontId="3" type="noConversion"/>
  </si>
  <si>
    <t>99.11.30-107.11.29</t>
    <phoneticPr fontId="3" type="noConversion"/>
  </si>
  <si>
    <t>這學期6月用書</t>
    <phoneticPr fontId="3" type="noConversion"/>
  </si>
  <si>
    <t>0596</t>
    <phoneticPr fontId="3" type="noConversion"/>
  </si>
  <si>
    <t>99.07.19-108.07.31</t>
    <phoneticPr fontId="3" type="noConversion"/>
  </si>
  <si>
    <t>0670</t>
    <phoneticPr fontId="3" type="noConversion"/>
  </si>
  <si>
    <t>100.03.31-108.07.31</t>
    <phoneticPr fontId="3" type="noConversion"/>
  </si>
  <si>
    <t>0690</t>
    <phoneticPr fontId="3" type="noConversion"/>
  </si>
  <si>
    <t>100.05.03-107.05.02</t>
    <phoneticPr fontId="3" type="noConversion"/>
  </si>
  <si>
    <t>0668</t>
    <phoneticPr fontId="3" type="noConversion"/>
  </si>
  <si>
    <r>
      <t>100.03.29-106.03.28</t>
    </r>
    <r>
      <rPr>
        <sz val="6"/>
        <rFont val="華康細圓體"/>
        <family val="3"/>
        <charset val="136"/>
      </rPr>
      <t>延至新課綱</t>
    </r>
    <phoneticPr fontId="3" type="noConversion"/>
  </si>
  <si>
    <t>0610</t>
    <phoneticPr fontId="3" type="noConversion"/>
  </si>
  <si>
    <t>99.09.08-106.09.07</t>
    <phoneticPr fontId="3" type="noConversion"/>
  </si>
  <si>
    <t>1918</t>
    <phoneticPr fontId="3" type="noConversion"/>
  </si>
  <si>
    <t>100.03.23-108.07.31</t>
    <phoneticPr fontId="3" type="noConversion"/>
  </si>
  <si>
    <t>104119</t>
    <phoneticPr fontId="3" type="noConversion"/>
  </si>
  <si>
    <t>104.07.13-110.07.12</t>
    <phoneticPr fontId="3" type="noConversion"/>
  </si>
  <si>
    <r>
      <t>商貿資第Ⅳ冊於106-1(12月用書)，第Ⅲ冊已於105-2購買</t>
    </r>
    <r>
      <rPr>
        <sz val="5"/>
        <color theme="1"/>
        <rFont val="新細明體"/>
        <family val="1"/>
        <charset val="136"/>
      </rPr>
      <t>；</t>
    </r>
    <phoneticPr fontId="3" type="noConversion"/>
  </si>
  <si>
    <t>貿第Ⅳ冊於106-1(10月用書)；第Ⅲ冊已於105-2購買</t>
    <phoneticPr fontId="3" type="noConversion"/>
  </si>
  <si>
    <t>全冊</t>
    <phoneticPr fontId="3" type="noConversion"/>
  </si>
  <si>
    <t>02465</t>
    <phoneticPr fontId="3" type="noConversion"/>
  </si>
  <si>
    <t>103.02.21-109.02.20</t>
    <phoneticPr fontId="3" type="noConversion"/>
  </si>
  <si>
    <t>02340</t>
    <phoneticPr fontId="3" type="noConversion"/>
  </si>
  <si>
    <t>102.06.21-108.07.31</t>
    <phoneticPr fontId="3" type="noConversion"/>
  </si>
  <si>
    <t>104015</t>
    <phoneticPr fontId="3" type="noConversion"/>
  </si>
  <si>
    <t>104.01.23-110.01.22</t>
    <phoneticPr fontId="3" type="noConversion"/>
  </si>
  <si>
    <t>02524</t>
    <phoneticPr fontId="3" type="noConversion"/>
  </si>
  <si>
    <t>103.06.12-109.06.11</t>
    <phoneticPr fontId="3" type="noConversion"/>
  </si>
  <si>
    <t>01988</t>
    <phoneticPr fontId="3" type="noConversion"/>
  </si>
  <si>
    <t>100.05.26-108.07.31</t>
    <phoneticPr fontId="3" type="noConversion"/>
  </si>
  <si>
    <t>0919</t>
    <phoneticPr fontId="3" type="noConversion"/>
  </si>
  <si>
    <t>103.04.09-109.07.31</t>
    <phoneticPr fontId="3" type="noConversion"/>
  </si>
  <si>
    <t>0921</t>
    <phoneticPr fontId="3" type="noConversion"/>
  </si>
  <si>
    <t>103.04.16-109.04.15</t>
    <phoneticPr fontId="3" type="noConversion"/>
  </si>
  <si>
    <t>0767</t>
    <phoneticPr fontId="3" type="noConversion"/>
  </si>
  <si>
    <t>101.02.23-107.02.22</t>
    <phoneticPr fontId="3" type="noConversion"/>
  </si>
  <si>
    <t>0748</t>
    <phoneticPr fontId="3" type="noConversion"/>
  </si>
  <si>
    <t>101.01.18-107.01.17</t>
    <phoneticPr fontId="3" type="noConversion"/>
  </si>
  <si>
    <t>02157</t>
    <phoneticPr fontId="3" type="noConversion"/>
  </si>
  <si>
    <t>100.12.02-106.12.01</t>
    <phoneticPr fontId="3" type="noConversion"/>
  </si>
  <si>
    <t>02253</t>
    <phoneticPr fontId="3" type="noConversion"/>
  </si>
  <si>
    <t>101.05.31-107.05.30</t>
    <phoneticPr fontId="3" type="noConversion"/>
  </si>
  <si>
    <t>同1.2年級</t>
    <phoneticPr fontId="3" type="noConversion"/>
  </si>
  <si>
    <t>02332</t>
    <phoneticPr fontId="3" type="noConversion"/>
  </si>
  <si>
    <t>102.05.08-108.05.07</t>
    <phoneticPr fontId="3" type="noConversion"/>
  </si>
  <si>
    <t>104.12.22-110.12.21</t>
    <phoneticPr fontId="3" type="noConversion"/>
  </si>
  <si>
    <t>104010</t>
    <phoneticPr fontId="3" type="noConversion"/>
  </si>
  <si>
    <t>0705</t>
    <phoneticPr fontId="3" type="noConversion"/>
  </si>
  <si>
    <t>101.02.03-107.02.02</t>
    <phoneticPr fontId="3" type="noConversion"/>
  </si>
  <si>
    <t>0777</t>
    <phoneticPr fontId="3" type="noConversion"/>
  </si>
  <si>
    <t>101.02.22-107.02.21</t>
    <phoneticPr fontId="3" type="noConversion"/>
  </si>
  <si>
    <t>0791</t>
    <phoneticPr fontId="3" type="noConversion"/>
  </si>
  <si>
    <t>101.04.19-109.07.31</t>
    <phoneticPr fontId="3" type="noConversion"/>
  </si>
  <si>
    <t>同1年級</t>
    <phoneticPr fontId="3" type="noConversion"/>
  </si>
  <si>
    <t>02231</t>
    <phoneticPr fontId="3" type="noConversion"/>
  </si>
  <si>
    <t>101.04.09-107.04.08</t>
    <phoneticPr fontId="3" type="noConversion"/>
  </si>
  <si>
    <t>高</t>
    <phoneticPr fontId="3" type="noConversion"/>
  </si>
  <si>
    <t>李酉潭.等</t>
  </si>
  <si>
    <t>黃志民.等</t>
  </si>
  <si>
    <t>高職歷史C版</t>
  </si>
  <si>
    <t>趙大衛.等</t>
  </si>
  <si>
    <t>陳秋炳.等</t>
  </si>
  <si>
    <t>數學B(Ⅰ)</t>
  </si>
  <si>
    <t>陳文欽等</t>
  </si>
  <si>
    <t>商業概論</t>
  </si>
  <si>
    <t>管理學概要</t>
  </si>
  <si>
    <t>練惠琪</t>
  </si>
  <si>
    <t>國際貿易實務Ⅱ</t>
  </si>
  <si>
    <t>Ⅱ</t>
  </si>
  <si>
    <t>基礎圖學Ⅰ</t>
  </si>
  <si>
    <t>謝啟駿</t>
  </si>
  <si>
    <t>李銘龍陳美燕.等</t>
  </si>
  <si>
    <t>職校音樂(丙)</t>
  </si>
  <si>
    <t>梁琇玲等</t>
  </si>
  <si>
    <t>陳相榮.等</t>
  </si>
  <si>
    <t>中華文化基本教材</t>
  </si>
  <si>
    <t>陳訓章</t>
  </si>
  <si>
    <t>四</t>
  </si>
  <si>
    <t>陳竹亭 等</t>
  </si>
  <si>
    <t>應用生物(全)</t>
  </si>
  <si>
    <t>基礎生物(下)</t>
  </si>
  <si>
    <t>行銷學</t>
  </si>
  <si>
    <t>Ⅳ</t>
  </si>
  <si>
    <t>國際貿易實務Ⅳ</t>
  </si>
  <si>
    <t>國際貿易實務Ⅰ(非)</t>
  </si>
  <si>
    <t>國立民</t>
  </si>
  <si>
    <t>宋洪經.等</t>
  </si>
  <si>
    <t>六</t>
  </si>
  <si>
    <t>劉義周.等</t>
  </si>
  <si>
    <t>單維彰.鄭惟厚 等</t>
  </si>
  <si>
    <t>選修物理(上)</t>
  </si>
  <si>
    <t>楊志顯</t>
  </si>
  <si>
    <t>翔宇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</si>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</sst>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_-&quot;$&quot;* #,##0_-;\-&quot;$&quot;* #,##0_-;_-&quot;$&quot;* &quot;-&quot;??_-;_-@_-"/>
    <numFmt numFmtId="178" formatCode="0.0%"/>
    <numFmt numFmtId="179" formatCode="&quot;$&quot;#,##0"/>
  </numFmts>
  <fonts count="7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5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4"/>
      <name val="華康細圓體"/>
      <family val="3"/>
      <charset val="136"/>
    </font>
    <font>
      <sz val="16"/>
      <name val="細明體"/>
      <family val="3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</font>
    <font>
      <b/>
      <sz val="24"/>
      <color rgb="FF0000FF"/>
      <name val="新細明體"/>
      <family val="1"/>
      <charset val="136"/>
      <scheme val="minor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sz val="14"/>
      <color theme="1"/>
      <name val="華康細圓體"/>
      <family val="3"/>
      <charset val="136"/>
    </font>
    <font>
      <sz val="14"/>
      <name val="新細明體"/>
      <family val="1"/>
      <charset val="136"/>
    </font>
    <font>
      <sz val="14"/>
      <color theme="1"/>
      <name val="新細明體"/>
      <family val="1"/>
      <charset val="136"/>
    </font>
    <font>
      <sz val="18"/>
      <color rgb="FFFF0000"/>
      <name val="標楷體"/>
      <family val="4"/>
      <charset val="136"/>
    </font>
    <font>
      <sz val="18"/>
      <color theme="1"/>
      <name val="新細明體"/>
      <family val="1"/>
      <charset val="136"/>
      <scheme val="minor"/>
    </font>
    <font>
      <sz val="11"/>
      <color theme="1"/>
      <name val="華康細圓體"/>
      <family val="3"/>
      <charset val="136"/>
    </font>
    <font>
      <sz val="11"/>
      <color theme="1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FF0000"/>
      <name val="Times New Roman"/>
      <family val="1"/>
    </font>
    <font>
      <sz val="16"/>
      <color theme="0"/>
      <name val="新細明體"/>
      <family val="1"/>
      <charset val="136"/>
      <scheme val="minor"/>
    </font>
    <font>
      <sz val="16"/>
      <color theme="0"/>
      <name val="細明體"/>
      <family val="3"/>
      <charset val="136"/>
    </font>
    <font>
      <sz val="20"/>
      <color theme="1"/>
      <name val="新細明體"/>
      <family val="1"/>
      <charset val="136"/>
    </font>
    <font>
      <sz val="15"/>
      <color theme="0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b/>
      <sz val="28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1"/>
      <color rgb="FF0000FF"/>
      <name val="新細明體"/>
      <family val="1"/>
      <charset val="136"/>
      <scheme val="minor"/>
    </font>
    <font>
      <sz val="14"/>
      <color rgb="FFFF0000"/>
      <name val="華康細圓體"/>
      <family val="3"/>
      <charset val="136"/>
    </font>
    <font>
      <sz val="11"/>
      <color theme="9" tint="-0.249977111117893"/>
      <name val="新細明體"/>
      <family val="1"/>
      <charset val="136"/>
      <scheme val="minor"/>
    </font>
    <font>
      <sz val="14"/>
      <color theme="9" tint="-0.249977111117893"/>
      <name val="新細明體"/>
      <family val="1"/>
      <charset val="136"/>
      <scheme val="minor"/>
    </font>
    <font>
      <sz val="10"/>
      <name val="華康細圓體"/>
      <family val="3"/>
      <charset val="136"/>
    </font>
    <font>
      <sz val="13"/>
      <name val="華康細圓體"/>
      <family val="3"/>
      <charset val="136"/>
    </font>
    <font>
      <sz val="10"/>
      <name val="新細明體"/>
      <family val="1"/>
      <charset val="136"/>
      <scheme val="minor"/>
    </font>
    <font>
      <sz val="8"/>
      <name val="華康細圓體"/>
      <family val="3"/>
      <charset val="136"/>
    </font>
    <font>
      <sz val="6"/>
      <name val="華康細圓體"/>
      <family val="3"/>
      <charset val="136"/>
    </font>
    <font>
      <sz val="12"/>
      <color theme="1"/>
      <name val="華康細圓體"/>
      <family val="3"/>
      <charset val="136"/>
    </font>
    <font>
      <sz val="15"/>
      <name val="華康細圓體"/>
      <family val="3"/>
      <charset val="136"/>
    </font>
    <font>
      <sz val="8"/>
      <color rgb="FFFF0000"/>
      <name val="華康細圓體"/>
      <family val="3"/>
      <charset val="136"/>
    </font>
    <font>
      <sz val="8"/>
      <color theme="0"/>
      <name val="華康細圓體"/>
      <family val="3"/>
      <charset val="136"/>
    </font>
    <font>
      <sz val="15"/>
      <color rgb="FF0070C0"/>
      <name val="華康細圓體"/>
      <family val="3"/>
      <charset val="136"/>
    </font>
    <font>
      <sz val="6"/>
      <color theme="1"/>
      <name val="標楷體"/>
      <family val="4"/>
      <charset val="136"/>
    </font>
    <font>
      <sz val="6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5"/>
      <color theme="0"/>
      <name val="華康細圓體"/>
      <family val="3"/>
      <charset val="136"/>
    </font>
    <font>
      <sz val="5"/>
      <name val="華康細圓體"/>
      <family val="3"/>
      <charset val="136"/>
    </font>
    <font>
      <sz val="5"/>
      <color theme="1"/>
      <name val="標楷體"/>
      <family val="4"/>
      <charset val="136"/>
    </font>
    <font>
      <sz val="5"/>
      <color theme="1"/>
      <name val="新細明體"/>
      <family val="1"/>
      <charset val="136"/>
    </font>
    <font>
      <sz val="6"/>
      <name val="標楷體"/>
      <family val="4"/>
      <charset val="136"/>
    </font>
    <font>
      <sz val="15"/>
      <color rgb="FFFF0000"/>
      <name val="華康細圓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7" fontId="13" fillId="0" borderId="0" xfId="1" applyNumberFormat="1" applyFont="1" applyFill="1" applyAlignment="1">
      <alignment vertical="center"/>
    </xf>
    <xf numFmtId="177" fontId="13" fillId="0" borderId="0" xfId="0" applyNumberFormat="1" applyFont="1" applyFill="1" applyAlignment="1">
      <alignment vertical="center"/>
    </xf>
    <xf numFmtId="41" fontId="13" fillId="0" borderId="0" xfId="0" applyNumberFormat="1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1" fillId="9" borderId="2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78" fontId="13" fillId="10" borderId="0" xfId="0" applyNumberFormat="1" applyFont="1" applyFill="1" applyAlignment="1">
      <alignment vertical="center"/>
    </xf>
    <xf numFmtId="43" fontId="13" fillId="10" borderId="0" xfId="2" applyFont="1" applyFill="1" applyAlignment="1">
      <alignment vertical="center"/>
    </xf>
    <xf numFmtId="0" fontId="13" fillId="11" borderId="0" xfId="0" applyFont="1" applyFill="1" applyAlignment="1">
      <alignment vertical="center"/>
    </xf>
    <xf numFmtId="178" fontId="13" fillId="11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49" fontId="28" fillId="0" borderId="0" xfId="0" applyNumberFormat="1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9" fontId="20" fillId="0" borderId="1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25" fillId="12" borderId="9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34" fillId="0" borderId="12" xfId="3" applyFont="1" applyBorder="1" applyAlignment="1">
      <alignment horizontal="center" vertical="center" wrapText="1"/>
    </xf>
    <xf numFmtId="0" fontId="32" fillId="0" borderId="11" xfId="3" applyFont="1" applyBorder="1" applyAlignment="1">
      <alignment horizontal="center" vertical="center" wrapText="1"/>
    </xf>
    <xf numFmtId="0" fontId="33" fillId="0" borderId="11" xfId="3" applyFont="1" applyBorder="1" applyAlignment="1">
      <alignment horizontal="center" vertical="center" wrapText="1"/>
    </xf>
    <xf numFmtId="0" fontId="35" fillId="0" borderId="11" xfId="3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vertic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vertic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5" fillId="0" borderId="0" xfId="0" applyFont="1" applyFill="1" applyAlignment="1">
      <alignment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/>
    </xf>
    <xf numFmtId="1" fontId="7" fillId="12" borderId="1" xfId="0" applyNumberFormat="1" applyFont="1" applyFill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48" fillId="0" borderId="1" xfId="0" applyFont="1" applyFill="1" applyBorder="1"/>
    <xf numFmtId="0" fontId="48" fillId="0" borderId="1" xfId="0" applyFont="1" applyBorder="1" applyAlignment="1">
      <alignment horizontal="center"/>
    </xf>
    <xf numFmtId="0" fontId="48" fillId="0" borderId="1" xfId="0" applyFont="1" applyBorder="1"/>
    <xf numFmtId="0" fontId="48" fillId="0" borderId="0" xfId="0" applyFont="1"/>
    <xf numFmtId="0" fontId="48" fillId="4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47" fillId="13" borderId="1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50" fillId="0" borderId="1" xfId="0" applyFont="1" applyFill="1" applyBorder="1"/>
    <xf numFmtId="0" fontId="50" fillId="0" borderId="1" xfId="0" applyFont="1" applyBorder="1" applyAlignment="1">
      <alignment horizontal="center"/>
    </xf>
    <xf numFmtId="0" fontId="50" fillId="0" borderId="1" xfId="0" applyFont="1" applyBorder="1"/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3" borderId="1" xfId="0" quotePrefix="1" applyNumberFormat="1" applyFont="1" applyFill="1" applyBorder="1" applyAlignment="1">
      <alignment horizontal="left" vertical="center"/>
    </xf>
    <xf numFmtId="0" fontId="50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48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48" fillId="0" borderId="0" xfId="0" applyFont="1" applyAlignment="1">
      <alignment horizontal="center"/>
    </xf>
    <xf numFmtId="0" fontId="51" fillId="0" borderId="1" xfId="0" applyFont="1" applyBorder="1"/>
    <xf numFmtId="0" fontId="8" fillId="0" borderId="1" xfId="0" applyFont="1" applyBorder="1"/>
    <xf numFmtId="0" fontId="15" fillId="12" borderId="1" xfId="0" applyFont="1" applyFill="1" applyBorder="1"/>
    <xf numFmtId="0" fontId="4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2" fillId="12" borderId="1" xfId="0" applyFont="1" applyFill="1" applyBorder="1" applyAlignment="1">
      <alignment horizontal="left" vertical="center"/>
    </xf>
    <xf numFmtId="0" fontId="18" fillId="12" borderId="13" xfId="0" applyFont="1" applyFill="1" applyBorder="1" applyAlignment="1">
      <alignment horizontal="center" vertical="center"/>
    </xf>
    <xf numFmtId="0" fontId="18" fillId="12" borderId="13" xfId="0" applyFont="1" applyFill="1" applyBorder="1" applyAlignment="1">
      <alignment horizontal="left" vertical="center"/>
    </xf>
    <xf numFmtId="0" fontId="57" fillId="0" borderId="1" xfId="0" applyFont="1" applyBorder="1" applyAlignment="1">
      <alignment horizontal="center" vertical="center"/>
    </xf>
    <xf numFmtId="0" fontId="53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54" fillId="12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58" fillId="12" borderId="1" xfId="0" applyFont="1" applyFill="1" applyBorder="1" applyAlignment="1">
      <alignment horizontal="center" vertical="center" wrapText="1"/>
    </xf>
    <xf numFmtId="49" fontId="58" fillId="12" borderId="4" xfId="0" applyNumberFormat="1" applyFont="1" applyFill="1" applyBorder="1" applyAlignment="1">
      <alignment horizontal="center" vertical="center" wrapText="1"/>
    </xf>
    <xf numFmtId="49" fontId="58" fillId="12" borderId="4" xfId="0" applyNumberFormat="1" applyFont="1" applyFill="1" applyBorder="1" applyAlignment="1">
      <alignment horizontal="left" vertical="center" wrapText="1"/>
    </xf>
    <xf numFmtId="0" fontId="59" fillId="12" borderId="10" xfId="0" applyFont="1" applyFill="1" applyBorder="1" applyAlignment="1">
      <alignment horizontal="left" vertical="center" wrapText="1"/>
    </xf>
    <xf numFmtId="0" fontId="55" fillId="12" borderId="10" xfId="0" applyFont="1" applyFill="1" applyBorder="1" applyAlignment="1">
      <alignment horizontal="left" vertical="center" wrapText="1"/>
    </xf>
    <xf numFmtId="0" fontId="60" fillId="12" borderId="10" xfId="0" applyFont="1" applyFill="1" applyBorder="1" applyAlignment="1">
      <alignment horizontal="left" vertical="center" wrapText="1"/>
    </xf>
    <xf numFmtId="49" fontId="61" fillId="12" borderId="4" xfId="0" applyNumberFormat="1" applyFont="1" applyFill="1" applyBorder="1" applyAlignment="1">
      <alignment horizontal="left" vertical="center" wrapText="1"/>
    </xf>
    <xf numFmtId="0" fontId="55" fillId="12" borderId="14" xfId="0" applyFont="1" applyFill="1" applyBorder="1" applyAlignment="1">
      <alignment horizontal="left" vertical="center" wrapText="1"/>
    </xf>
    <xf numFmtId="0" fontId="62" fillId="12" borderId="10" xfId="0" applyFont="1" applyFill="1" applyBorder="1" applyAlignment="1">
      <alignment horizontal="center" vertical="center" wrapText="1"/>
    </xf>
    <xf numFmtId="49" fontId="65" fillId="12" borderId="4" xfId="0" applyNumberFormat="1" applyFont="1" applyFill="1" applyBorder="1" applyAlignment="1">
      <alignment horizontal="left" vertical="center" wrapText="1"/>
    </xf>
    <xf numFmtId="0" fontId="18" fillId="12" borderId="4" xfId="0" applyFont="1" applyFill="1" applyBorder="1" applyAlignment="1">
      <alignment horizontal="left" vertical="center"/>
    </xf>
    <xf numFmtId="49" fontId="58" fillId="12" borderId="1" xfId="0" applyNumberFormat="1" applyFont="1" applyFill="1" applyBorder="1" applyAlignment="1">
      <alignment horizontal="left" vertical="center" wrapText="1"/>
    </xf>
    <xf numFmtId="0" fontId="67" fillId="12" borderId="14" xfId="4" applyFont="1" applyFill="1" applyBorder="1" applyAlignment="1">
      <alignment horizontal="center" vertical="center" wrapText="1"/>
    </xf>
    <xf numFmtId="0" fontId="69" fillId="12" borderId="10" xfId="4" applyFont="1" applyFill="1" applyBorder="1" applyAlignment="1">
      <alignment horizontal="center" vertical="center" wrapText="1"/>
    </xf>
    <xf numFmtId="0" fontId="59" fillId="12" borderId="14" xfId="0" applyFont="1" applyFill="1" applyBorder="1" applyAlignment="1">
      <alignment horizontal="left" vertical="center" wrapText="1"/>
    </xf>
    <xf numFmtId="49" fontId="58" fillId="12" borderId="1" xfId="0" applyNumberFormat="1" applyFont="1" applyFill="1" applyBorder="1" applyAlignment="1">
      <alignment horizontal="center" vertical="center" wrapText="1"/>
    </xf>
    <xf numFmtId="49" fontId="18" fillId="12" borderId="4" xfId="0" applyNumberFormat="1" applyFont="1" applyFill="1" applyBorder="1" applyAlignment="1">
      <alignment horizontal="center" vertical="center"/>
    </xf>
    <xf numFmtId="49" fontId="70" fillId="12" borderId="4" xfId="0" applyNumberFormat="1" applyFont="1" applyFill="1" applyBorder="1" applyAlignment="1">
      <alignment horizontal="left" vertical="center" wrapText="1"/>
    </xf>
    <xf numFmtId="0" fontId="58" fillId="12" borderId="13" xfId="0" applyFont="1" applyFill="1" applyBorder="1" applyAlignment="1">
      <alignment horizontal="center" vertical="center" wrapText="1"/>
    </xf>
    <xf numFmtId="49" fontId="58" fillId="12" borderId="13" xfId="0" applyNumberFormat="1" applyFont="1" applyFill="1" applyBorder="1" applyAlignment="1">
      <alignment horizontal="center" vertical="center" wrapText="1"/>
    </xf>
    <xf numFmtId="49" fontId="70" fillId="12" borderId="13" xfId="0" applyNumberFormat="1" applyFont="1" applyFill="1" applyBorder="1" applyAlignment="1">
      <alignment horizontal="left" vertical="center" wrapText="1"/>
    </xf>
    <xf numFmtId="0" fontId="59" fillId="12" borderId="15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57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78" fontId="13" fillId="10" borderId="1" xfId="0" applyNumberFormat="1" applyFont="1" applyFill="1" applyBorder="1" applyAlignment="1">
      <alignment vertical="center"/>
    </xf>
    <xf numFmtId="43" fontId="13" fillId="10" borderId="1" xfId="2" applyFont="1" applyFill="1" applyBorder="1" applyAlignment="1">
      <alignment vertical="center"/>
    </xf>
    <xf numFmtId="177" fontId="13" fillId="0" borderId="1" xfId="1" applyNumberFormat="1" applyFont="1" applyFill="1" applyBorder="1" applyAlignment="1">
      <alignment vertical="center"/>
    </xf>
    <xf numFmtId="41" fontId="13" fillId="0" borderId="1" xfId="0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23" fillId="12" borderId="13" xfId="0" applyFont="1" applyFill="1" applyBorder="1" applyAlignment="1">
      <alignment horizontal="left" vertical="center"/>
    </xf>
    <xf numFmtId="1" fontId="7" fillId="12" borderId="13" xfId="0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center" vertical="center"/>
    </xf>
    <xf numFmtId="0" fontId="47" fillId="13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179" fontId="17" fillId="0" borderId="13" xfId="0" applyNumberFormat="1" applyFont="1" applyFill="1" applyBorder="1" applyAlignment="1">
      <alignment vertical="center"/>
    </xf>
    <xf numFmtId="0" fontId="11" fillId="8" borderId="0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right" vertical="center"/>
    </xf>
    <xf numFmtId="0" fontId="45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right" vertical="center"/>
    </xf>
    <xf numFmtId="0" fontId="11" fillId="8" borderId="2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21" fillId="14" borderId="0" xfId="0" applyFont="1" applyFill="1" applyAlignment="1">
      <alignment horizontal="center" vertical="center"/>
    </xf>
  </cellXfs>
  <cellStyles count="5">
    <cellStyle name="一般" xfId="0" builtinId="0"/>
    <cellStyle name="一般 2" xfId="3"/>
    <cellStyle name="一般 3" xfId="4"/>
    <cellStyle name="千分位" xfId="2" builtinId="3"/>
    <cellStyle name="貨幣" xfId="1" builtinId="4"/>
  </cellStyles>
  <dxfs count="0"/>
  <tableStyles count="0" defaultTableStyle="TableStyleMedium2" defaultPivotStyle="PivotStyleLight16"/>
  <colors>
    <mruColors>
      <color rgb="FF0000FF"/>
      <color rgb="FFFF99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11688" name="Text Box 1"/>
        <xdr:cNvSpPr txBox="1">
          <a:spLocks noChangeArrowheads="1"/>
        </xdr:cNvSpPr>
      </xdr:nvSpPr>
      <xdr:spPr bwMode="auto">
        <a:xfrm>
          <a:off x="8305800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11689" name="Text Box 1"/>
        <xdr:cNvSpPr txBox="1">
          <a:spLocks noChangeArrowheads="1"/>
        </xdr:cNvSpPr>
      </xdr:nvSpPr>
      <xdr:spPr bwMode="auto">
        <a:xfrm>
          <a:off x="7781925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11690" name="Text Box 1"/>
        <xdr:cNvSpPr txBox="1">
          <a:spLocks noChangeArrowheads="1"/>
        </xdr:cNvSpPr>
      </xdr:nvSpPr>
      <xdr:spPr bwMode="auto">
        <a:xfrm>
          <a:off x="8305800" y="377475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1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50</xdr:row>
      <xdr:rowOff>0</xdr:rowOff>
    </xdr:from>
    <xdr:to>
      <xdr:col>21</xdr:col>
      <xdr:colOff>107854</xdr:colOff>
      <xdr:row>50</xdr:row>
      <xdr:rowOff>303348</xdr:rowOff>
    </xdr:to>
    <xdr:sp macro="" textlink="">
      <xdr:nvSpPr>
        <xdr:cNvPr id="11692" name="Text Box 1"/>
        <xdr:cNvSpPr txBox="1">
          <a:spLocks noChangeArrowheads="1"/>
        </xdr:cNvSpPr>
      </xdr:nvSpPr>
      <xdr:spPr bwMode="auto">
        <a:xfrm>
          <a:off x="12581806" y="70490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3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030737" y="2959642"/>
          <a:ext cx="1768533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717851" y="361652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7930410" y="3802171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58</xdr:row>
      <xdr:rowOff>150755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20703" y="62210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747617" y="33635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4941094" y="355699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5729883" y="599777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51</xdr:row>
      <xdr:rowOff>0</xdr:rowOff>
    </xdr:from>
    <xdr:to>
      <xdr:col>21</xdr:col>
      <xdr:colOff>76104</xdr:colOff>
      <xdr:row>51</xdr:row>
      <xdr:rowOff>318225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2819931" y="2445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51</xdr:row>
      <xdr:rowOff>0</xdr:rowOff>
    </xdr:from>
    <xdr:to>
      <xdr:col>21</xdr:col>
      <xdr:colOff>21009</xdr:colOff>
      <xdr:row>51</xdr:row>
      <xdr:rowOff>318225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2836740" y="14729736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5627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51167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29649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72317" y="30382862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492083</xdr:colOff>
      <xdr:row>52</xdr:row>
      <xdr:rowOff>0</xdr:rowOff>
    </xdr:from>
    <xdr:to>
      <xdr:col>7</xdr:col>
      <xdr:colOff>209078</xdr:colOff>
      <xdr:row>52</xdr:row>
      <xdr:rowOff>224080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882733" y="27806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58</xdr:row>
      <xdr:rowOff>312539</xdr:rowOff>
    </xdr:from>
    <xdr:to>
      <xdr:col>7</xdr:col>
      <xdr:colOff>169664</xdr:colOff>
      <xdr:row>59</xdr:row>
      <xdr:rowOff>149565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3363714" y="3040518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6344047" y="278066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7045325" y="273177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882733" y="2731770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6719300" y="2731770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58</xdr:row>
      <xdr:rowOff>49155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363714" y="300241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047" y="2731770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19814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363714" y="304051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50</xdr:row>
      <xdr:rowOff>0</xdr:rowOff>
    </xdr:from>
    <xdr:to>
      <xdr:col>15</xdr:col>
      <xdr:colOff>95250</xdr:colOff>
      <xdr:row>50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219075</xdr:colOff>
      <xdr:row>51</xdr:row>
      <xdr:rowOff>0</xdr:rowOff>
    </xdr:from>
    <xdr:to>
      <xdr:col>39</xdr:col>
      <xdr:colOff>314325</xdr:colOff>
      <xdr:row>51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54</xdr:row>
      <xdr:rowOff>0</xdr:rowOff>
    </xdr:from>
    <xdr:to>
      <xdr:col>21</xdr:col>
      <xdr:colOff>107854</xdr:colOff>
      <xdr:row>54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54</xdr:row>
      <xdr:rowOff>0</xdr:rowOff>
    </xdr:from>
    <xdr:to>
      <xdr:col>7</xdr:col>
      <xdr:colOff>209078</xdr:colOff>
      <xdr:row>54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522</xdr:colOff>
      <xdr:row>55</xdr:row>
      <xdr:rowOff>0</xdr:rowOff>
    </xdr:from>
    <xdr:to>
      <xdr:col>39</xdr:col>
      <xdr:colOff>65483</xdr:colOff>
      <xdr:row>55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318522" y="2886364"/>
          <a:ext cx="64961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375650</xdr:colOff>
      <xdr:row>54</xdr:row>
      <xdr:rowOff>0</xdr:rowOff>
    </xdr:from>
    <xdr:to>
      <xdr:col>39</xdr:col>
      <xdr:colOff>472664</xdr:colOff>
      <xdr:row>54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60</xdr:row>
      <xdr:rowOff>312539</xdr:rowOff>
    </xdr:from>
    <xdr:to>
      <xdr:col>7</xdr:col>
      <xdr:colOff>169664</xdr:colOff>
      <xdr:row>61</xdr:row>
      <xdr:rowOff>151007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318000" y="288636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193477</xdr:colOff>
      <xdr:row>55</xdr:row>
      <xdr:rowOff>0</xdr:rowOff>
    </xdr:from>
    <xdr:to>
      <xdr:col>39</xdr:col>
      <xdr:colOff>288727</xdr:colOff>
      <xdr:row>55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54</xdr:row>
      <xdr:rowOff>0</xdr:rowOff>
    </xdr:from>
    <xdr:to>
      <xdr:col>12</xdr:col>
      <xdr:colOff>94337</xdr:colOff>
      <xdr:row>54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54</xdr:row>
      <xdr:rowOff>0</xdr:rowOff>
    </xdr:from>
    <xdr:to>
      <xdr:col>21</xdr:col>
      <xdr:colOff>76103</xdr:colOff>
      <xdr:row>54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54</xdr:row>
      <xdr:rowOff>0</xdr:rowOff>
    </xdr:from>
    <xdr:to>
      <xdr:col>21</xdr:col>
      <xdr:colOff>21008</xdr:colOff>
      <xdr:row>54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49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295275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6562725" y="270446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53</xdr:row>
      <xdr:rowOff>0</xdr:rowOff>
    </xdr:from>
    <xdr:to>
      <xdr:col>7</xdr:col>
      <xdr:colOff>209078</xdr:colOff>
      <xdr:row>53</xdr:row>
      <xdr:rowOff>224080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882733" y="27044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53</xdr:row>
      <xdr:rowOff>0</xdr:rowOff>
    </xdr:from>
    <xdr:to>
      <xdr:col>12</xdr:col>
      <xdr:colOff>472664</xdr:colOff>
      <xdr:row>53</xdr:row>
      <xdr:rowOff>304800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344650" y="270446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59</xdr:row>
      <xdr:rowOff>312539</xdr:rowOff>
    </xdr:from>
    <xdr:to>
      <xdr:col>7</xdr:col>
      <xdr:colOff>169664</xdr:colOff>
      <xdr:row>60</xdr:row>
      <xdr:rowOff>48288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63714" y="302527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296177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4292600" y="270446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193477</xdr:colOff>
      <xdr:row>54</xdr:row>
      <xdr:rowOff>0</xdr:rowOff>
    </xdr:from>
    <xdr:to>
      <xdr:col>39</xdr:col>
      <xdr:colOff>288727</xdr:colOff>
      <xdr:row>54</xdr:row>
      <xdr:rowOff>287961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4486077" y="270446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53</xdr:row>
      <xdr:rowOff>0</xdr:rowOff>
    </xdr:from>
    <xdr:to>
      <xdr:col>12</xdr:col>
      <xdr:colOff>94337</xdr:colOff>
      <xdr:row>53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5239147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49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60</xdr:row>
      <xdr:rowOff>312539</xdr:rowOff>
    </xdr:from>
    <xdr:ext cx="95250" cy="19814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390525" y="30278491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451167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65627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290813" y="25088850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650" y="250888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58</xdr:row>
      <xdr:rowOff>48289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3363714" y="282969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4292600" y="250888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86077" y="250888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5239147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451167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296495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3363714" y="28779589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492083</xdr:colOff>
      <xdr:row>52</xdr:row>
      <xdr:rowOff>0</xdr:rowOff>
    </xdr:from>
    <xdr:to>
      <xdr:col>7</xdr:col>
      <xdr:colOff>209078</xdr:colOff>
      <xdr:row>52</xdr:row>
      <xdr:rowOff>224080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882733" y="255714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58</xdr:row>
      <xdr:rowOff>312539</xdr:rowOff>
    </xdr:from>
    <xdr:to>
      <xdr:col>7</xdr:col>
      <xdr:colOff>169664</xdr:colOff>
      <xdr:row>59</xdr:row>
      <xdr:rowOff>151009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3363714" y="28779589"/>
          <a:ext cx="95250" cy="298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6344047" y="255714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70453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6719300" y="2508885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57</xdr:row>
      <xdr:rowOff>403095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3363714" y="282969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6344047" y="250888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19814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3363714" y="287795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8806</xdr:colOff>
      <xdr:row>73</xdr:row>
      <xdr:rowOff>0</xdr:rowOff>
    </xdr:from>
    <xdr:ext cx="99048" cy="303348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1895212" y="26421953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73</xdr:row>
      <xdr:rowOff>0</xdr:rowOff>
    </xdr:from>
    <xdr:ext cx="99048" cy="318225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437431</xdr:colOff>
      <xdr:row>73</xdr:row>
      <xdr:rowOff>0</xdr:rowOff>
    </xdr:from>
    <xdr:ext cx="74440" cy="318225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1888069" y="26421953"/>
          <a:ext cx="74440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73</xdr:row>
      <xdr:rowOff>0</xdr:rowOff>
    </xdr:from>
    <xdr:ext cx="76494" cy="318225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73</xdr:row>
      <xdr:rowOff>0</xdr:rowOff>
    </xdr:from>
    <xdr:ext cx="76494" cy="318225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73</xdr:row>
      <xdr:rowOff>0</xdr:rowOff>
    </xdr:from>
    <xdr:ext cx="76494" cy="318225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73</xdr:row>
      <xdr:rowOff>0</xdr:rowOff>
    </xdr:from>
    <xdr:ext cx="76494" cy="318225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384203</xdr:colOff>
      <xdr:row>73</xdr:row>
      <xdr:rowOff>0</xdr:rowOff>
    </xdr:from>
    <xdr:ext cx="53523" cy="318225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1853891" y="26421953"/>
          <a:ext cx="53523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73</xdr:row>
      <xdr:rowOff>0</xdr:rowOff>
    </xdr:from>
    <xdr:ext cx="76494" cy="318225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8</xdr:row>
      <xdr:rowOff>0</xdr:rowOff>
    </xdr:from>
    <xdr:to>
      <xdr:col>9</xdr:col>
      <xdr:colOff>314325</xdr:colOff>
      <xdr:row>8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8</xdr:row>
      <xdr:rowOff>0</xdr:rowOff>
    </xdr:from>
    <xdr:to>
      <xdr:col>21</xdr:col>
      <xdr:colOff>107854</xdr:colOff>
      <xdr:row>8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613417</xdr:colOff>
      <xdr:row>11</xdr:row>
      <xdr:rowOff>19721</xdr:rowOff>
    </xdr:from>
    <xdr:to>
      <xdr:col>10</xdr:col>
      <xdr:colOff>1356418</xdr:colOff>
      <xdr:row>12</xdr:row>
      <xdr:rowOff>89853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 rot="5142214" flipV="1">
          <a:off x="5432951" y="39307287"/>
          <a:ext cx="451133" cy="743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altLang="zh-TW"/>
            <a:t> </a:t>
          </a:r>
          <a:endParaRPr lang="zh-TW" altLang="en-US"/>
        </a:p>
      </xdr:txBody>
    </xdr:sp>
    <xdr:clientData/>
  </xdr:twoCellAnchor>
  <xdr:twoCellAnchor editAs="oneCell">
    <xdr:from>
      <xdr:col>3</xdr:col>
      <xdr:colOff>492083</xdr:colOff>
      <xdr:row>8</xdr:row>
      <xdr:rowOff>0</xdr:rowOff>
    </xdr:from>
    <xdr:to>
      <xdr:col>7</xdr:col>
      <xdr:colOff>209078</xdr:colOff>
      <xdr:row>8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8</xdr:row>
      <xdr:rowOff>0</xdr:rowOff>
    </xdr:from>
    <xdr:to>
      <xdr:col>9</xdr:col>
      <xdr:colOff>65483</xdr:colOff>
      <xdr:row>8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290813" y="36334701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8</xdr:row>
      <xdr:rowOff>0</xdr:rowOff>
    </xdr:from>
    <xdr:to>
      <xdr:col>12</xdr:col>
      <xdr:colOff>96704</xdr:colOff>
      <xdr:row>8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14</xdr:row>
      <xdr:rowOff>312539</xdr:rowOff>
    </xdr:from>
    <xdr:to>
      <xdr:col>7</xdr:col>
      <xdr:colOff>169664</xdr:colOff>
      <xdr:row>15</xdr:row>
      <xdr:rowOff>230383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292600" y="34867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8</xdr:row>
      <xdr:rowOff>0</xdr:rowOff>
    </xdr:from>
    <xdr:to>
      <xdr:col>9</xdr:col>
      <xdr:colOff>288727</xdr:colOff>
      <xdr:row>8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8</xdr:row>
      <xdr:rowOff>0</xdr:rowOff>
    </xdr:from>
    <xdr:to>
      <xdr:col>10</xdr:col>
      <xdr:colOff>660797</xdr:colOff>
      <xdr:row>8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8</xdr:row>
      <xdr:rowOff>0</xdr:rowOff>
    </xdr:from>
    <xdr:to>
      <xdr:col>21</xdr:col>
      <xdr:colOff>76104</xdr:colOff>
      <xdr:row>8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8</xdr:row>
      <xdr:rowOff>0</xdr:rowOff>
    </xdr:from>
    <xdr:to>
      <xdr:col>21</xdr:col>
      <xdr:colOff>21009</xdr:colOff>
      <xdr:row>8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45</xdr:row>
      <xdr:rowOff>0</xdr:rowOff>
    </xdr:from>
    <xdr:to>
      <xdr:col>2</xdr:col>
      <xdr:colOff>314325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162800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95250</xdr:colOff>
      <xdr:row>46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914900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162800" y="236029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8806</xdr:colOff>
      <xdr:row>48</xdr:row>
      <xdr:rowOff>0</xdr:rowOff>
    </xdr:from>
    <xdr:to>
      <xdr:col>9</xdr:col>
      <xdr:colOff>107854</xdr:colOff>
      <xdr:row>48</xdr:row>
      <xdr:rowOff>208098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2896131" y="2314575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219670</xdr:colOff>
      <xdr:row>50</xdr:row>
      <xdr:rowOff>1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665463" y="23602950"/>
          <a:ext cx="95845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375650</xdr:colOff>
      <xdr:row>49</xdr:row>
      <xdr:rowOff>0</xdr:rowOff>
    </xdr:from>
    <xdr:to>
      <xdr:col>2</xdr:col>
      <xdr:colOff>182429</xdr:colOff>
      <xdr:row>50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6947900" y="23602950"/>
          <a:ext cx="92529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314325</xdr:colOff>
      <xdr:row>50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7162800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0</xdr:row>
      <xdr:rowOff>0</xdr:rowOff>
    </xdr:from>
    <xdr:to>
      <xdr:col>2</xdr:col>
      <xdr:colOff>314325</xdr:colOff>
      <xdr:row>0</xdr:row>
      <xdr:rowOff>247650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71628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247650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9149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0</xdr:row>
      <xdr:rowOff>0</xdr:rowOff>
    </xdr:from>
    <xdr:to>
      <xdr:col>2</xdr:col>
      <xdr:colOff>314325</xdr:colOff>
      <xdr:row>0</xdr:row>
      <xdr:rowOff>247650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71628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0</xdr:row>
      <xdr:rowOff>0</xdr:rowOff>
    </xdr:from>
    <xdr:to>
      <xdr:col>2</xdr:col>
      <xdr:colOff>314325</xdr:colOff>
      <xdr:row>0</xdr:row>
      <xdr:rowOff>247650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71628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247650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9149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0</xdr:row>
      <xdr:rowOff>0</xdr:rowOff>
    </xdr:from>
    <xdr:to>
      <xdr:col>2</xdr:col>
      <xdr:colOff>314325</xdr:colOff>
      <xdr:row>0</xdr:row>
      <xdr:rowOff>247650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7162800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1</xdr:row>
      <xdr:rowOff>0</xdr:rowOff>
    </xdr:from>
    <xdr:to>
      <xdr:col>2</xdr:col>
      <xdr:colOff>314325</xdr:colOff>
      <xdr:row>2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71628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2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49149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1</xdr:row>
      <xdr:rowOff>0</xdr:rowOff>
    </xdr:from>
    <xdr:to>
      <xdr:col>2</xdr:col>
      <xdr:colOff>314325</xdr:colOff>
      <xdr:row>2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71628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1</xdr:row>
      <xdr:rowOff>0</xdr:rowOff>
    </xdr:from>
    <xdr:to>
      <xdr:col>2</xdr:col>
      <xdr:colOff>314325</xdr:colOff>
      <xdr:row>2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71628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2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9149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1</xdr:row>
      <xdr:rowOff>0</xdr:rowOff>
    </xdr:from>
    <xdr:to>
      <xdr:col>2</xdr:col>
      <xdr:colOff>314325</xdr:colOff>
      <xdr:row>2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7162800" y="13620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902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695825" y="236029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69582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69582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2211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889302" y="236029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565547</xdr:colOff>
      <xdr:row>49</xdr:row>
      <xdr:rowOff>0</xdr:rowOff>
    </xdr:from>
    <xdr:to>
      <xdr:col>0</xdr:col>
      <xdr:colOff>565547</xdr:colOff>
      <xdr:row>50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680472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69582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</xdr:colOff>
      <xdr:row>50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69582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246931</xdr:colOff>
      <xdr:row>49</xdr:row>
      <xdr:rowOff>0</xdr:rowOff>
    </xdr:from>
    <xdr:to>
      <xdr:col>8</xdr:col>
      <xdr:colOff>345979</xdr:colOff>
      <xdr:row>50</xdr:row>
      <xdr:rowOff>3900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2677056" y="2360295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437431</xdr:colOff>
      <xdr:row>49</xdr:row>
      <xdr:rowOff>0</xdr:rowOff>
    </xdr:from>
    <xdr:to>
      <xdr:col>9</xdr:col>
      <xdr:colOff>76104</xdr:colOff>
      <xdr:row>50</xdr:row>
      <xdr:rowOff>3900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2867556" y="23602950"/>
          <a:ext cx="95873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342181</xdr:colOff>
      <xdr:row>49</xdr:row>
      <xdr:rowOff>0</xdr:rowOff>
    </xdr:from>
    <xdr:to>
      <xdr:col>9</xdr:col>
      <xdr:colOff>1958</xdr:colOff>
      <xdr:row>50</xdr:row>
      <xdr:rowOff>3900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2772306" y="23602950"/>
          <a:ext cx="1169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342181</xdr:colOff>
      <xdr:row>49</xdr:row>
      <xdr:rowOff>0</xdr:rowOff>
    </xdr:from>
    <xdr:to>
      <xdr:col>9</xdr:col>
      <xdr:colOff>1958</xdr:colOff>
      <xdr:row>50</xdr:row>
      <xdr:rowOff>3900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2772306" y="23602950"/>
          <a:ext cx="1169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342181</xdr:colOff>
      <xdr:row>49</xdr:row>
      <xdr:rowOff>0</xdr:rowOff>
    </xdr:from>
    <xdr:to>
      <xdr:col>9</xdr:col>
      <xdr:colOff>1958</xdr:colOff>
      <xdr:row>50</xdr:row>
      <xdr:rowOff>3900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2772306" y="23602950"/>
          <a:ext cx="1169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342181</xdr:colOff>
      <xdr:row>49</xdr:row>
      <xdr:rowOff>0</xdr:rowOff>
    </xdr:from>
    <xdr:to>
      <xdr:col>9</xdr:col>
      <xdr:colOff>1958</xdr:colOff>
      <xdr:row>50</xdr:row>
      <xdr:rowOff>3900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2772306" y="23602950"/>
          <a:ext cx="1169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384203</xdr:colOff>
      <xdr:row>49</xdr:row>
      <xdr:rowOff>0</xdr:rowOff>
    </xdr:from>
    <xdr:to>
      <xdr:col>9</xdr:col>
      <xdr:colOff>21009</xdr:colOff>
      <xdr:row>50</xdr:row>
      <xdr:rowOff>3900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2814328" y="23602950"/>
          <a:ext cx="940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342181</xdr:colOff>
      <xdr:row>49</xdr:row>
      <xdr:rowOff>0</xdr:rowOff>
    </xdr:from>
    <xdr:to>
      <xdr:col>9</xdr:col>
      <xdr:colOff>1958</xdr:colOff>
      <xdr:row>50</xdr:row>
      <xdr:rowOff>3900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2772306" y="23602950"/>
          <a:ext cx="1169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314325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7162800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914900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565547</xdr:colOff>
      <xdr:row>50</xdr:row>
      <xdr:rowOff>0</xdr:rowOff>
    </xdr:from>
    <xdr:to>
      <xdr:col>2</xdr:col>
      <xdr:colOff>94337</xdr:colOff>
      <xdr:row>51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6947297" y="24060150"/>
          <a:ext cx="9076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45</xdr:row>
      <xdr:rowOff>0</xdr:rowOff>
    </xdr:from>
    <xdr:to>
      <xdr:col>3</xdr:col>
      <xdr:colOff>314325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7686675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7686675" y="236029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375650</xdr:colOff>
      <xdr:row>49</xdr:row>
      <xdr:rowOff>0</xdr:rowOff>
    </xdr:from>
    <xdr:to>
      <xdr:col>2</xdr:col>
      <xdr:colOff>453614</xdr:colOff>
      <xdr:row>50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7319375" y="2360295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49</xdr:row>
      <xdr:rowOff>0</xdr:rowOff>
    </xdr:from>
    <xdr:to>
      <xdr:col>3</xdr:col>
      <xdr:colOff>314325</xdr:colOff>
      <xdr:row>50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7686675" y="23602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565547</xdr:colOff>
      <xdr:row>49</xdr:row>
      <xdr:rowOff>0</xdr:rowOff>
    </xdr:from>
    <xdr:to>
      <xdr:col>2</xdr:col>
      <xdr:colOff>94337</xdr:colOff>
      <xdr:row>50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947297" y="23602950"/>
          <a:ext cx="9076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219075</xdr:colOff>
      <xdr:row>45</xdr:row>
      <xdr:rowOff>0</xdr:rowOff>
    </xdr:from>
    <xdr:to>
      <xdr:col>3</xdr:col>
      <xdr:colOff>314325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7686675" y="217741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1729;&#29983;&#31038;\&#20195;&#36774;&#26989;&#21209;\&#25945;&#31185;&#26360;\104-1\3.&#24288;&#21830;&#32080;&#24115;&#219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25945;&#23416;&#32068;/04&#25945;&#31185;&#26360;/&#25945;&#31185;&#26360;&#25505;&#36092;&#26989;&#21209;/&#23729;&#29618;-&#24288;&#21830;&#35330;&#26360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套表"/>
      <sheetName val="統計表"/>
      <sheetName val="傳票"/>
      <sheetName val="龍騰"/>
      <sheetName val="康熹"/>
      <sheetName val="泰 宇"/>
      <sheetName val="三民"/>
      <sheetName val="東大"/>
      <sheetName val="翰林"/>
      <sheetName val="啟芳"/>
      <sheetName val="信樺"/>
      <sheetName val="漢樺"/>
      <sheetName val="智業"/>
      <sheetName val="幼獅"/>
      <sheetName val="旗立"/>
      <sheetName val="華興"/>
      <sheetName val="育達"/>
      <sheetName val="南一"/>
      <sheetName val="全華"/>
      <sheetName val="五南"/>
      <sheetName val="台科大"/>
      <sheetName val="碁峰"/>
    </sheetNames>
    <sheetDataSet>
      <sheetData sheetId="0" refreshError="1"/>
      <sheetData sheetId="1" refreshError="1">
        <row r="25">
          <cell r="H25">
            <v>4622695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"/>
      <sheetName val="進校_"/>
      <sheetName val="需知"/>
      <sheetName val="書商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編號</v>
          </cell>
          <cell r="B1" t="str">
            <v>書籍-廠商名稱</v>
          </cell>
        </row>
        <row r="2">
          <cell r="A2">
            <v>1</v>
          </cell>
          <cell r="B2" t="str">
            <v>龍騰文化事業股份有限公司</v>
          </cell>
        </row>
        <row r="3">
          <cell r="A3">
            <v>2</v>
          </cell>
          <cell r="B3" t="str">
            <v>泰宇出版股份有限公司</v>
          </cell>
        </row>
        <row r="4">
          <cell r="A4">
            <v>3</v>
          </cell>
          <cell r="B4" t="str">
            <v>幼獅文化事業公司</v>
          </cell>
        </row>
        <row r="5">
          <cell r="A5">
            <v>4</v>
          </cell>
          <cell r="B5" t="str">
            <v>東大圖書股份有限公司</v>
          </cell>
        </row>
        <row r="6">
          <cell r="A6">
            <v>5</v>
          </cell>
          <cell r="B6" t="str">
            <v>五南文化事業機構(文字復興)</v>
          </cell>
        </row>
        <row r="7">
          <cell r="A7">
            <v>6</v>
          </cell>
          <cell r="B7" t="str">
            <v>啟芳出版社有限公司</v>
          </cell>
        </row>
        <row r="8">
          <cell r="A8">
            <v>7</v>
          </cell>
          <cell r="B8" t="str">
            <v>翰林出版事業股份有限公司</v>
          </cell>
        </row>
        <row r="9">
          <cell r="A9">
            <v>8</v>
          </cell>
          <cell r="B9" t="str">
            <v>信樺文化事業有限公司</v>
          </cell>
        </row>
        <row r="10">
          <cell r="A10">
            <v>9</v>
          </cell>
          <cell r="B10" t="str">
            <v>旗立資訊股份有限公司</v>
          </cell>
        </row>
        <row r="11">
          <cell r="A11">
            <v>10</v>
          </cell>
          <cell r="B11" t="str">
            <v>南一書局企業(股)公司</v>
          </cell>
        </row>
        <row r="12">
          <cell r="A12">
            <v>11</v>
          </cell>
          <cell r="B12" t="str">
            <v>全華科技圖書股份有限公司</v>
          </cell>
        </row>
        <row r="13">
          <cell r="A13">
            <v>12</v>
          </cell>
          <cell r="B13" t="str">
            <v>育達文化事業股份有限公司</v>
          </cell>
        </row>
        <row r="14">
          <cell r="A14">
            <v>13</v>
          </cell>
          <cell r="B14" t="str">
            <v>華興書局(雙日)</v>
          </cell>
        </row>
        <row r="15">
          <cell r="A15">
            <v>14</v>
          </cell>
          <cell r="B15" t="str">
            <v>台科大圖書股份有限公司</v>
          </cell>
        </row>
        <row r="16">
          <cell r="A16">
            <v>15</v>
          </cell>
          <cell r="B16" t="str">
            <v>康熹圖書網路(股)公司</v>
          </cell>
        </row>
        <row r="17">
          <cell r="A17">
            <v>16</v>
          </cell>
          <cell r="B17" t="str">
            <v>東岳(岱)專業圖書公司</v>
          </cell>
        </row>
        <row r="18">
          <cell r="A18">
            <v>17</v>
          </cell>
          <cell r="B18" t="str">
            <v>遠東圖書股份有限公司</v>
          </cell>
        </row>
        <row r="19">
          <cell r="A19">
            <v>18</v>
          </cell>
          <cell r="B19" t="str">
            <v>廣懋圖書出版社</v>
          </cell>
        </row>
        <row r="20">
          <cell r="A20">
            <v>19</v>
          </cell>
          <cell r="B20" t="str">
            <v>華立圖書股份有限公司(松根)</v>
          </cell>
        </row>
        <row r="21">
          <cell r="A21">
            <v>20</v>
          </cell>
          <cell r="B21" t="str">
            <v>碁峰資訊股份有限公司</v>
          </cell>
        </row>
        <row r="22">
          <cell r="A22">
            <v>21</v>
          </cell>
          <cell r="B22" t="str">
            <v>滄海書局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  <pageSetUpPr fitToPage="1"/>
  </sheetPr>
  <dimension ref="A1:AQ87"/>
  <sheetViews>
    <sheetView topLeftCell="A46" zoomScale="55" zoomScaleNormal="55" workbookViewId="0">
      <selection activeCell="I1" sqref="I1:AM80"/>
    </sheetView>
  </sheetViews>
  <sheetFormatPr defaultColWidth="4.125" defaultRowHeight="30" customHeight="1"/>
  <cols>
    <col min="1" max="8" width="6.75" style="16" customWidth="1"/>
    <col min="9" max="9" width="7.625" style="17" customWidth="1"/>
    <col min="10" max="10" width="5.5" style="17" customWidth="1"/>
    <col min="11" max="11" width="19.5" style="17" customWidth="1"/>
    <col min="12" max="12" width="4.5" style="17" customWidth="1"/>
    <col min="13" max="13" width="6.875" style="28" bestFit="1" customWidth="1"/>
    <col min="14" max="14" width="14.25" style="17" customWidth="1"/>
    <col min="15" max="15" width="10" style="17" customWidth="1"/>
    <col min="16" max="16" width="13.625" style="17" customWidth="1"/>
    <col min="17" max="17" width="9.25" style="17" customWidth="1"/>
    <col min="18" max="21" width="6" style="49" customWidth="1"/>
    <col min="22" max="25" width="6" style="54" customWidth="1"/>
    <col min="26" max="29" width="6" style="45" customWidth="1"/>
    <col min="30" max="31" width="6" style="58" customWidth="1"/>
    <col min="32" max="33" width="6" style="42" customWidth="1"/>
    <col min="34" max="35" width="6" style="63" customWidth="1"/>
    <col min="36" max="37" width="7" style="28" customWidth="1"/>
    <col min="38" max="38" width="7.625" style="17" customWidth="1"/>
    <col min="39" max="39" width="14.125" style="17" customWidth="1"/>
    <col min="40" max="40" width="14.375" style="28" customWidth="1"/>
    <col min="41" max="41" width="13.75" style="17" customWidth="1"/>
    <col min="42" max="42" width="38.125" style="17" customWidth="1"/>
    <col min="43" max="43" width="17.5" style="17" customWidth="1"/>
    <col min="44" max="16384" width="4.125" style="17"/>
  </cols>
  <sheetData>
    <row r="1" spans="1:43" ht="36" customHeight="1">
      <c r="I1" s="231" t="s">
        <v>355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</row>
    <row r="2" spans="1:43" s="19" customFormat="1" ht="36" customHeight="1">
      <c r="A2" s="16"/>
      <c r="C2" s="16"/>
      <c r="D2" s="16"/>
      <c r="E2" s="16"/>
      <c r="F2" s="16"/>
      <c r="G2" s="16"/>
      <c r="H2" s="70">
        <v>5</v>
      </c>
      <c r="I2" s="18" t="s">
        <v>34</v>
      </c>
      <c r="K2" s="197" t="str">
        <f>VLOOKUP(H2,書商!A:I,2,0)</f>
        <v>幼獅文化事業公司</v>
      </c>
      <c r="L2" s="197"/>
      <c r="M2" s="22"/>
      <c r="N2" s="197"/>
      <c r="O2" s="22" t="s">
        <v>32</v>
      </c>
      <c r="P2" s="19" t="str">
        <f>VLOOKUP(K2,書商!B:C,2,0)</f>
        <v>朱小姐</v>
      </c>
      <c r="Q2" s="18"/>
      <c r="R2" s="232" t="s">
        <v>67</v>
      </c>
      <c r="S2" s="232"/>
      <c r="T2" s="46" t="str">
        <f>VLOOKUP(K2,書商!B:D,3,0)</f>
        <v>02-2311-2832#277</v>
      </c>
      <c r="U2" s="46"/>
      <c r="V2" s="198"/>
      <c r="W2" s="198"/>
      <c r="X2" s="229" t="s">
        <v>29</v>
      </c>
      <c r="Y2" s="229"/>
      <c r="Z2" s="230" t="str">
        <f>VLOOKUP(K2,書商!B:E,4,0)</f>
        <v>02-2311-3309</v>
      </c>
      <c r="AA2" s="230"/>
      <c r="AB2" s="230"/>
      <c r="AC2" s="199"/>
      <c r="AD2" s="200" t="s">
        <v>33</v>
      </c>
      <c r="AE2" s="200"/>
      <c r="AF2" s="201" t="str">
        <f>VLOOKUP(K2,書商!B:F,5,0)</f>
        <v>台北市重慶南路1段66之1號3F</v>
      </c>
      <c r="AG2" s="201"/>
      <c r="AH2" s="202"/>
      <c r="AI2" s="202"/>
      <c r="AJ2" s="22"/>
      <c r="AK2" s="22"/>
      <c r="AL2" s="22"/>
      <c r="AM2" s="22"/>
      <c r="AN2" s="16"/>
    </row>
    <row r="3" spans="1:43" s="24" customFormat="1" ht="35.25" customHeight="1">
      <c r="A3" s="16"/>
      <c r="B3" s="16"/>
      <c r="C3" s="16"/>
      <c r="D3" s="16"/>
      <c r="E3" s="16"/>
      <c r="F3" s="16"/>
      <c r="G3" s="16"/>
      <c r="H3" s="16"/>
      <c r="I3" s="233"/>
      <c r="J3" s="233"/>
      <c r="K3" s="233"/>
      <c r="L3" s="233"/>
      <c r="M3" s="233"/>
      <c r="N3" s="233"/>
      <c r="O3" s="233"/>
      <c r="P3" s="233"/>
      <c r="Q3" s="117"/>
      <c r="R3" s="239" t="s">
        <v>1</v>
      </c>
      <c r="S3" s="239"/>
      <c r="T3" s="239"/>
      <c r="U3" s="239"/>
      <c r="V3" s="236" t="s">
        <v>2</v>
      </c>
      <c r="W3" s="236"/>
      <c r="X3" s="236"/>
      <c r="Y3" s="236"/>
      <c r="Z3" s="237" t="s">
        <v>3</v>
      </c>
      <c r="AA3" s="237"/>
      <c r="AB3" s="237"/>
      <c r="AC3" s="237"/>
      <c r="AD3" s="240" t="s">
        <v>4</v>
      </c>
      <c r="AE3" s="240"/>
      <c r="AF3" s="235" t="s">
        <v>5</v>
      </c>
      <c r="AG3" s="235"/>
      <c r="AH3" s="238" t="s">
        <v>89</v>
      </c>
      <c r="AI3" s="238"/>
      <c r="AJ3" s="233" t="s">
        <v>153</v>
      </c>
      <c r="AK3" s="233" t="s">
        <v>81</v>
      </c>
      <c r="AL3" s="233" t="s">
        <v>8</v>
      </c>
      <c r="AM3" s="233" t="s">
        <v>35</v>
      </c>
      <c r="AN3" s="210"/>
      <c r="AO3" s="211"/>
      <c r="AP3" s="211"/>
      <c r="AQ3" s="211"/>
    </row>
    <row r="4" spans="1:43" s="27" customFormat="1" ht="59.25" customHeight="1">
      <c r="A4" s="192" t="s">
        <v>57</v>
      </c>
      <c r="B4" s="193" t="s">
        <v>58</v>
      </c>
      <c r="C4" s="193" t="s">
        <v>58</v>
      </c>
      <c r="D4" s="192" t="s">
        <v>59</v>
      </c>
      <c r="E4" s="192" t="s">
        <v>60</v>
      </c>
      <c r="F4" s="192" t="s">
        <v>61</v>
      </c>
      <c r="G4" s="192" t="s">
        <v>62</v>
      </c>
      <c r="H4" s="192" t="s">
        <v>63</v>
      </c>
      <c r="I4" s="117" t="s">
        <v>84</v>
      </c>
      <c r="J4" s="117" t="s">
        <v>239</v>
      </c>
      <c r="K4" s="104" t="s">
        <v>0</v>
      </c>
      <c r="L4" s="117" t="s">
        <v>10</v>
      </c>
      <c r="M4" s="210" t="s">
        <v>6</v>
      </c>
      <c r="N4" s="210" t="s">
        <v>7</v>
      </c>
      <c r="O4" s="117" t="s">
        <v>65</v>
      </c>
      <c r="P4" s="117" t="s">
        <v>66</v>
      </c>
      <c r="Q4" s="117" t="s">
        <v>82</v>
      </c>
      <c r="R4" s="47">
        <v>1</v>
      </c>
      <c r="S4" s="47">
        <v>2</v>
      </c>
      <c r="T4" s="47">
        <v>3</v>
      </c>
      <c r="U4" s="47">
        <v>4</v>
      </c>
      <c r="V4" s="52">
        <v>1</v>
      </c>
      <c r="W4" s="52">
        <v>2</v>
      </c>
      <c r="X4" s="52">
        <v>3</v>
      </c>
      <c r="Y4" s="52">
        <v>4</v>
      </c>
      <c r="Z4" s="43">
        <v>1</v>
      </c>
      <c r="AA4" s="43">
        <v>2</v>
      </c>
      <c r="AB4" s="43">
        <v>3</v>
      </c>
      <c r="AC4" s="43">
        <v>4</v>
      </c>
      <c r="AD4" s="56">
        <v>1</v>
      </c>
      <c r="AE4" s="56">
        <v>2</v>
      </c>
      <c r="AF4" s="40">
        <v>1</v>
      </c>
      <c r="AG4" s="40">
        <v>2</v>
      </c>
      <c r="AH4" s="61">
        <v>1</v>
      </c>
      <c r="AI4" s="61">
        <v>2</v>
      </c>
      <c r="AJ4" s="233"/>
      <c r="AK4" s="233"/>
      <c r="AL4" s="233"/>
      <c r="AM4" s="234"/>
      <c r="AN4" s="213" t="s">
        <v>363</v>
      </c>
      <c r="AO4" s="213" t="s">
        <v>358</v>
      </c>
      <c r="AP4" s="115" t="s">
        <v>359</v>
      </c>
      <c r="AQ4" s="81" t="s">
        <v>364</v>
      </c>
    </row>
    <row r="5" spans="1:43" s="34" customFormat="1" ht="36.6" customHeight="1">
      <c r="A5" s="189">
        <v>1</v>
      </c>
      <c r="B5" s="73" t="s">
        <v>405</v>
      </c>
      <c r="C5" s="73"/>
      <c r="D5" s="73"/>
      <c r="E5" s="73"/>
      <c r="F5" s="73"/>
      <c r="G5" s="73"/>
      <c r="H5" s="73"/>
      <c r="I5" s="115"/>
      <c r="J5" s="81">
        <v>1</v>
      </c>
      <c r="K5" s="76" t="s">
        <v>38</v>
      </c>
      <c r="L5" s="75" t="s">
        <v>69</v>
      </c>
      <c r="M5" s="75" t="s">
        <v>36</v>
      </c>
      <c r="N5" s="76" t="s">
        <v>409</v>
      </c>
      <c r="O5" s="75">
        <v>185</v>
      </c>
      <c r="P5" s="33"/>
      <c r="Q5" s="32"/>
      <c r="R5" s="48">
        <v>101</v>
      </c>
      <c r="S5" s="48">
        <v>102</v>
      </c>
      <c r="T5" s="48">
        <v>103</v>
      </c>
      <c r="U5" s="48">
        <v>104</v>
      </c>
      <c r="V5" s="53"/>
      <c r="W5" s="53"/>
      <c r="X5" s="53"/>
      <c r="Y5" s="53"/>
      <c r="Z5" s="44"/>
      <c r="AA5" s="44"/>
      <c r="AB5" s="44"/>
      <c r="AC5" s="44"/>
      <c r="AD5" s="57"/>
      <c r="AE5" s="57"/>
      <c r="AF5" s="41"/>
      <c r="AG5" s="41"/>
      <c r="AH5" s="62"/>
      <c r="AI5" s="62"/>
      <c r="AJ5" s="32"/>
      <c r="AK5" s="32"/>
      <c r="AL5" s="32"/>
      <c r="AM5" s="33">
        <f t="shared" ref="AM5:AM36" si="0">AL5*O5</f>
        <v>0</v>
      </c>
      <c r="AN5" s="167" t="s">
        <v>487</v>
      </c>
      <c r="AO5" s="168" t="s">
        <v>488</v>
      </c>
      <c r="AP5" s="169" t="s">
        <v>489</v>
      </c>
      <c r="AQ5" s="170"/>
    </row>
    <row r="6" spans="1:43" s="34" customFormat="1" ht="36.6" customHeight="1">
      <c r="A6" s="189">
        <v>1</v>
      </c>
      <c r="B6" s="73" t="s">
        <v>405</v>
      </c>
      <c r="C6" s="73"/>
      <c r="D6" s="73"/>
      <c r="E6" s="73"/>
      <c r="F6" s="73"/>
      <c r="G6" s="73"/>
      <c r="H6" s="73"/>
      <c r="I6" s="115"/>
      <c r="J6" s="81">
        <v>1</v>
      </c>
      <c r="K6" s="76" t="s">
        <v>369</v>
      </c>
      <c r="L6" s="75" t="s">
        <v>69</v>
      </c>
      <c r="M6" s="75" t="s">
        <v>39</v>
      </c>
      <c r="N6" s="76" t="s">
        <v>410</v>
      </c>
      <c r="O6" s="75">
        <v>220</v>
      </c>
      <c r="P6" s="33"/>
      <c r="Q6" s="32"/>
      <c r="R6" s="48">
        <v>101</v>
      </c>
      <c r="S6" s="48">
        <v>102</v>
      </c>
      <c r="T6" s="48">
        <v>103</v>
      </c>
      <c r="U6" s="48">
        <v>104</v>
      </c>
      <c r="V6" s="53"/>
      <c r="W6" s="53"/>
      <c r="X6" s="53"/>
      <c r="Y6" s="53"/>
      <c r="Z6" s="44"/>
      <c r="AA6" s="44"/>
      <c r="AB6" s="44"/>
      <c r="AC6" s="44"/>
      <c r="AD6" s="57"/>
      <c r="AE6" s="57"/>
      <c r="AF6" s="41"/>
      <c r="AG6" s="41"/>
      <c r="AH6" s="62"/>
      <c r="AI6" s="62"/>
      <c r="AJ6" s="32"/>
      <c r="AK6" s="32"/>
      <c r="AL6" s="32"/>
      <c r="AM6" s="33">
        <f t="shared" si="0"/>
        <v>0</v>
      </c>
      <c r="AN6" s="167" t="s">
        <v>360</v>
      </c>
      <c r="AO6" s="168" t="s">
        <v>490</v>
      </c>
      <c r="AP6" s="169" t="s">
        <v>361</v>
      </c>
      <c r="AQ6" s="170"/>
    </row>
    <row r="7" spans="1:43" s="34" customFormat="1" ht="36.6" customHeight="1">
      <c r="A7" s="189">
        <v>1</v>
      </c>
      <c r="B7" s="73" t="s">
        <v>405</v>
      </c>
      <c r="C7" s="73"/>
      <c r="D7" s="73"/>
      <c r="E7" s="73"/>
      <c r="F7" s="73"/>
      <c r="G7" s="73"/>
      <c r="H7" s="73"/>
      <c r="I7" s="115"/>
      <c r="J7" s="81">
        <v>1</v>
      </c>
      <c r="K7" s="76" t="s">
        <v>370</v>
      </c>
      <c r="L7" s="75" t="s">
        <v>69</v>
      </c>
      <c r="M7" s="75" t="s">
        <v>36</v>
      </c>
      <c r="N7" s="76" t="s">
        <v>411</v>
      </c>
      <c r="O7" s="75">
        <v>219</v>
      </c>
      <c r="P7" s="33"/>
      <c r="Q7" s="32"/>
      <c r="R7" s="48">
        <v>101</v>
      </c>
      <c r="S7" s="48">
        <v>102</v>
      </c>
      <c r="T7" s="48">
        <v>103</v>
      </c>
      <c r="U7" s="48">
        <v>104</v>
      </c>
      <c r="V7" s="53"/>
      <c r="W7" s="53"/>
      <c r="X7" s="53"/>
      <c r="Y7" s="53"/>
      <c r="Z7" s="44"/>
      <c r="AA7" s="44"/>
      <c r="AB7" s="44"/>
      <c r="AC7" s="44"/>
      <c r="AD7" s="57"/>
      <c r="AE7" s="57"/>
      <c r="AF7" s="41"/>
      <c r="AG7" s="41"/>
      <c r="AH7" s="62"/>
      <c r="AI7" s="62"/>
      <c r="AJ7" s="32"/>
      <c r="AK7" s="32"/>
      <c r="AL7" s="32"/>
      <c r="AM7" s="33">
        <f t="shared" si="0"/>
        <v>0</v>
      </c>
      <c r="AN7" s="167" t="s">
        <v>487</v>
      </c>
      <c r="AO7" s="168" t="s">
        <v>491</v>
      </c>
      <c r="AP7" s="169" t="s">
        <v>492</v>
      </c>
      <c r="AQ7" s="170"/>
    </row>
    <row r="8" spans="1:43" s="34" customFormat="1" ht="36.6" customHeight="1">
      <c r="A8" s="189">
        <v>1</v>
      </c>
      <c r="B8" s="73" t="s">
        <v>405</v>
      </c>
      <c r="C8" s="73"/>
      <c r="D8" s="73"/>
      <c r="E8" s="73"/>
      <c r="F8" s="73"/>
      <c r="G8" s="73"/>
      <c r="H8" s="73"/>
      <c r="I8" s="115"/>
      <c r="J8" s="81">
        <v>1</v>
      </c>
      <c r="K8" s="76" t="s">
        <v>41</v>
      </c>
      <c r="L8" s="75" t="s">
        <v>69</v>
      </c>
      <c r="M8" s="75" t="s">
        <v>36</v>
      </c>
      <c r="N8" s="76" t="s">
        <v>412</v>
      </c>
      <c r="O8" s="75">
        <v>200</v>
      </c>
      <c r="P8" s="33"/>
      <c r="Q8" s="32"/>
      <c r="R8" s="48">
        <v>101</v>
      </c>
      <c r="S8" s="48">
        <v>102</v>
      </c>
      <c r="T8" s="48">
        <v>103</v>
      </c>
      <c r="U8" s="48">
        <v>104</v>
      </c>
      <c r="V8" s="53"/>
      <c r="W8" s="53"/>
      <c r="X8" s="53"/>
      <c r="Y8" s="53"/>
      <c r="Z8" s="44"/>
      <c r="AA8" s="44"/>
      <c r="AB8" s="44"/>
      <c r="AC8" s="44"/>
      <c r="AD8" s="57"/>
      <c r="AE8" s="57"/>
      <c r="AF8" s="41"/>
      <c r="AG8" s="41"/>
      <c r="AH8" s="62"/>
      <c r="AI8" s="62"/>
      <c r="AJ8" s="32"/>
      <c r="AK8" s="32"/>
      <c r="AL8" s="32"/>
      <c r="AM8" s="33">
        <f t="shared" si="0"/>
        <v>0</v>
      </c>
      <c r="AN8" s="167" t="s">
        <v>487</v>
      </c>
      <c r="AO8" s="168" t="s">
        <v>493</v>
      </c>
      <c r="AP8" s="169" t="s">
        <v>494</v>
      </c>
      <c r="AQ8" s="171"/>
    </row>
    <row r="9" spans="1:43" s="34" customFormat="1" ht="36.6" customHeight="1">
      <c r="A9" s="189">
        <v>1</v>
      </c>
      <c r="B9" s="73"/>
      <c r="C9" s="73"/>
      <c r="D9" s="73" t="s">
        <v>59</v>
      </c>
      <c r="E9" s="73" t="s">
        <v>60</v>
      </c>
      <c r="F9" s="73" t="s">
        <v>61</v>
      </c>
      <c r="G9" s="73" t="s">
        <v>62</v>
      </c>
      <c r="H9" s="73" t="s">
        <v>63</v>
      </c>
      <c r="I9" s="115"/>
      <c r="J9" s="81">
        <v>1</v>
      </c>
      <c r="K9" s="76" t="s">
        <v>37</v>
      </c>
      <c r="L9" s="75" t="s">
        <v>69</v>
      </c>
      <c r="M9" s="75" t="s">
        <v>413</v>
      </c>
      <c r="N9" s="76" t="s">
        <v>414</v>
      </c>
      <c r="O9" s="75">
        <v>235</v>
      </c>
      <c r="P9" s="33"/>
      <c r="Q9" s="32"/>
      <c r="R9" s="48"/>
      <c r="S9" s="48"/>
      <c r="T9" s="48"/>
      <c r="U9" s="48"/>
      <c r="V9" s="53">
        <v>105</v>
      </c>
      <c r="W9" s="53">
        <v>106</v>
      </c>
      <c r="X9" s="53">
        <v>107</v>
      </c>
      <c r="Y9" s="53">
        <v>108</v>
      </c>
      <c r="Z9" s="44">
        <v>109</v>
      </c>
      <c r="AA9" s="44">
        <v>110</v>
      </c>
      <c r="AB9" s="44">
        <v>111</v>
      </c>
      <c r="AC9" s="44">
        <v>112</v>
      </c>
      <c r="AD9" s="57">
        <v>113</v>
      </c>
      <c r="AE9" s="57">
        <v>114</v>
      </c>
      <c r="AF9" s="41">
        <v>115</v>
      </c>
      <c r="AG9" s="41">
        <v>116</v>
      </c>
      <c r="AH9" s="62">
        <v>117</v>
      </c>
      <c r="AI9" s="62">
        <v>118</v>
      </c>
      <c r="AJ9" s="32"/>
      <c r="AK9" s="32"/>
      <c r="AL9" s="32"/>
      <c r="AM9" s="33">
        <f t="shared" si="0"/>
        <v>0</v>
      </c>
      <c r="AN9" s="167" t="s">
        <v>487</v>
      </c>
      <c r="AO9" s="168" t="s">
        <v>495</v>
      </c>
      <c r="AP9" s="169" t="s">
        <v>496</v>
      </c>
      <c r="AQ9" s="171"/>
    </row>
    <row r="10" spans="1:43" s="34" customFormat="1" ht="36.6" customHeight="1">
      <c r="A10" s="189">
        <v>1</v>
      </c>
      <c r="B10" s="73"/>
      <c r="C10" s="73"/>
      <c r="D10" s="73" t="s">
        <v>59</v>
      </c>
      <c r="E10" s="73" t="s">
        <v>60</v>
      </c>
      <c r="F10" s="73"/>
      <c r="G10" s="73"/>
      <c r="H10" s="73"/>
      <c r="I10" s="115"/>
      <c r="J10" s="81">
        <v>1</v>
      </c>
      <c r="K10" s="76" t="s">
        <v>371</v>
      </c>
      <c r="L10" s="75" t="s">
        <v>415</v>
      </c>
      <c r="M10" s="75" t="s">
        <v>416</v>
      </c>
      <c r="N10" s="76" t="s">
        <v>417</v>
      </c>
      <c r="O10" s="75">
        <v>137</v>
      </c>
      <c r="P10" s="33"/>
      <c r="Q10" s="32"/>
      <c r="R10" s="48"/>
      <c r="S10" s="48"/>
      <c r="T10" s="48"/>
      <c r="U10" s="48"/>
      <c r="V10" s="53">
        <v>105</v>
      </c>
      <c r="W10" s="53">
        <v>106</v>
      </c>
      <c r="X10" s="53">
        <v>107</v>
      </c>
      <c r="Y10" s="53">
        <v>108</v>
      </c>
      <c r="Z10" s="44">
        <v>109</v>
      </c>
      <c r="AA10" s="44">
        <v>110</v>
      </c>
      <c r="AB10" s="44">
        <v>111</v>
      </c>
      <c r="AC10" s="44">
        <v>112</v>
      </c>
      <c r="AD10" s="57"/>
      <c r="AE10" s="57"/>
      <c r="AF10" s="41"/>
      <c r="AG10" s="41"/>
      <c r="AH10" s="62"/>
      <c r="AI10" s="62"/>
      <c r="AJ10" s="32"/>
      <c r="AK10" s="32"/>
      <c r="AL10" s="32"/>
      <c r="AM10" s="33">
        <f t="shared" si="0"/>
        <v>0</v>
      </c>
      <c r="AN10" s="167" t="s">
        <v>360</v>
      </c>
      <c r="AO10" s="168" t="s">
        <v>497</v>
      </c>
      <c r="AP10" s="169" t="s">
        <v>498</v>
      </c>
      <c r="AQ10" s="171" t="s">
        <v>499</v>
      </c>
    </row>
    <row r="11" spans="1:43" s="34" customFormat="1" ht="36.6" customHeight="1">
      <c r="A11" s="189">
        <v>1</v>
      </c>
      <c r="B11" s="73"/>
      <c r="C11" s="73"/>
      <c r="D11" s="73" t="s">
        <v>59</v>
      </c>
      <c r="E11" s="73" t="s">
        <v>60</v>
      </c>
      <c r="F11" s="73"/>
      <c r="G11" s="73"/>
      <c r="H11" s="73"/>
      <c r="I11" s="115"/>
      <c r="J11" s="81">
        <v>1</v>
      </c>
      <c r="K11" s="76" t="s">
        <v>372</v>
      </c>
      <c r="L11" s="75" t="s">
        <v>415</v>
      </c>
      <c r="M11" s="75" t="s">
        <v>46</v>
      </c>
      <c r="N11" s="76" t="s">
        <v>418</v>
      </c>
      <c r="O11" s="75">
        <v>175</v>
      </c>
      <c r="P11" s="33"/>
      <c r="Q11" s="32"/>
      <c r="R11" s="48"/>
      <c r="S11" s="48"/>
      <c r="T11" s="48"/>
      <c r="U11" s="48"/>
      <c r="V11" s="53">
        <v>105</v>
      </c>
      <c r="W11" s="53">
        <v>106</v>
      </c>
      <c r="X11" s="53">
        <v>107</v>
      </c>
      <c r="Y11" s="53">
        <v>108</v>
      </c>
      <c r="Z11" s="44">
        <v>109</v>
      </c>
      <c r="AA11" s="44">
        <v>110</v>
      </c>
      <c r="AB11" s="44">
        <v>111</v>
      </c>
      <c r="AC11" s="44">
        <v>112</v>
      </c>
      <c r="AD11" s="57"/>
      <c r="AE11" s="57"/>
      <c r="AF11" s="41"/>
      <c r="AG11" s="41"/>
      <c r="AH11" s="62"/>
      <c r="AI11" s="62"/>
      <c r="AJ11" s="32"/>
      <c r="AK11" s="32"/>
      <c r="AL11" s="32"/>
      <c r="AM11" s="33">
        <f t="shared" si="0"/>
        <v>0</v>
      </c>
      <c r="AN11" s="167" t="s">
        <v>360</v>
      </c>
      <c r="AO11" s="168" t="s">
        <v>500</v>
      </c>
      <c r="AP11" s="169" t="s">
        <v>501</v>
      </c>
      <c r="AQ11" s="171" t="s">
        <v>499</v>
      </c>
    </row>
    <row r="12" spans="1:43" s="34" customFormat="1" ht="36.6" customHeight="1">
      <c r="A12" s="189">
        <v>1</v>
      </c>
      <c r="B12" s="73" t="s">
        <v>405</v>
      </c>
      <c r="C12" s="116"/>
      <c r="D12" s="73"/>
      <c r="E12" s="73"/>
      <c r="F12" s="73"/>
      <c r="G12" s="73"/>
      <c r="H12" s="73" t="s">
        <v>63</v>
      </c>
      <c r="I12" s="115"/>
      <c r="J12" s="81">
        <v>1</v>
      </c>
      <c r="K12" s="76" t="s">
        <v>11</v>
      </c>
      <c r="L12" s="75" t="s">
        <v>69</v>
      </c>
      <c r="M12" s="75" t="s">
        <v>12</v>
      </c>
      <c r="N12" s="76" t="s">
        <v>13</v>
      </c>
      <c r="O12" s="75">
        <v>225</v>
      </c>
      <c r="P12" s="33"/>
      <c r="Q12" s="32"/>
      <c r="R12" s="48">
        <v>101</v>
      </c>
      <c r="S12" s="48">
        <v>102</v>
      </c>
      <c r="T12" s="48">
        <v>103</v>
      </c>
      <c r="U12" s="48">
        <v>104</v>
      </c>
      <c r="V12" s="53"/>
      <c r="W12" s="53"/>
      <c r="X12" s="53"/>
      <c r="Y12" s="53"/>
      <c r="Z12" s="44"/>
      <c r="AA12" s="44"/>
      <c r="AB12" s="44"/>
      <c r="AC12" s="44"/>
      <c r="AD12" s="57"/>
      <c r="AE12" s="57"/>
      <c r="AF12" s="41"/>
      <c r="AG12" s="41"/>
      <c r="AH12" s="62">
        <v>117</v>
      </c>
      <c r="AI12" s="62">
        <v>118</v>
      </c>
      <c r="AJ12" s="32"/>
      <c r="AK12" s="32"/>
      <c r="AL12" s="32"/>
      <c r="AM12" s="33">
        <f t="shared" si="0"/>
        <v>0</v>
      </c>
      <c r="AN12" s="167" t="s">
        <v>360</v>
      </c>
      <c r="AO12" s="168" t="s">
        <v>502</v>
      </c>
      <c r="AP12" s="169" t="s">
        <v>503</v>
      </c>
      <c r="AQ12" s="170"/>
    </row>
    <row r="13" spans="1:43" s="34" customFormat="1" ht="36.6" customHeight="1">
      <c r="A13" s="189">
        <v>1</v>
      </c>
      <c r="B13" s="73"/>
      <c r="C13" s="73"/>
      <c r="D13" s="73" t="s">
        <v>59</v>
      </c>
      <c r="E13" s="73" t="s">
        <v>60</v>
      </c>
      <c r="F13" s="73" t="s">
        <v>61</v>
      </c>
      <c r="G13" s="73" t="s">
        <v>62</v>
      </c>
      <c r="H13" s="73"/>
      <c r="I13" s="115"/>
      <c r="J13" s="81">
        <v>1</v>
      </c>
      <c r="K13" s="76" t="s">
        <v>44</v>
      </c>
      <c r="L13" s="75" t="s">
        <v>69</v>
      </c>
      <c r="M13" s="75" t="s">
        <v>413</v>
      </c>
      <c r="N13" s="76" t="s">
        <v>13</v>
      </c>
      <c r="O13" s="75">
        <v>210</v>
      </c>
      <c r="P13" s="33"/>
      <c r="Q13" s="32"/>
      <c r="R13" s="48"/>
      <c r="S13" s="48"/>
      <c r="T13" s="48"/>
      <c r="U13" s="48"/>
      <c r="V13" s="53">
        <v>105</v>
      </c>
      <c r="W13" s="53">
        <v>106</v>
      </c>
      <c r="X13" s="53">
        <v>107</v>
      </c>
      <c r="Y13" s="53">
        <v>108</v>
      </c>
      <c r="Z13" s="44">
        <v>109</v>
      </c>
      <c r="AA13" s="44">
        <v>110</v>
      </c>
      <c r="AB13" s="44">
        <v>111</v>
      </c>
      <c r="AC13" s="44">
        <v>112</v>
      </c>
      <c r="AD13" s="57">
        <v>113</v>
      </c>
      <c r="AE13" s="57">
        <v>114</v>
      </c>
      <c r="AF13" s="41">
        <v>115</v>
      </c>
      <c r="AG13" s="41">
        <v>116</v>
      </c>
      <c r="AH13" s="62"/>
      <c r="AI13" s="62"/>
      <c r="AJ13" s="32"/>
      <c r="AK13" s="32"/>
      <c r="AL13" s="32"/>
      <c r="AM13" s="33">
        <f t="shared" si="0"/>
        <v>0</v>
      </c>
      <c r="AN13" s="167" t="s">
        <v>360</v>
      </c>
      <c r="AO13" s="168" t="s">
        <v>504</v>
      </c>
      <c r="AP13" s="169" t="s">
        <v>505</v>
      </c>
      <c r="AQ13" s="170"/>
    </row>
    <row r="14" spans="1:43" s="34" customFormat="1" ht="36.6" customHeight="1">
      <c r="A14" s="189">
        <v>1</v>
      </c>
      <c r="B14" s="73" t="s">
        <v>405</v>
      </c>
      <c r="C14" s="73"/>
      <c r="D14" s="73"/>
      <c r="E14" s="73"/>
      <c r="F14" s="73"/>
      <c r="G14" s="73"/>
      <c r="H14" s="73"/>
      <c r="I14" s="115"/>
      <c r="J14" s="81">
        <v>1</v>
      </c>
      <c r="K14" s="76" t="s">
        <v>366</v>
      </c>
      <c r="L14" s="75" t="s">
        <v>69</v>
      </c>
      <c r="M14" s="75" t="s">
        <v>419</v>
      </c>
      <c r="N14" s="76" t="s">
        <v>420</v>
      </c>
      <c r="O14" s="75">
        <v>188</v>
      </c>
      <c r="P14" s="33"/>
      <c r="Q14" s="32"/>
      <c r="R14" s="48">
        <v>101</v>
      </c>
      <c r="S14" s="48">
        <v>102</v>
      </c>
      <c r="T14" s="48">
        <v>103</v>
      </c>
      <c r="U14" s="48">
        <v>104</v>
      </c>
      <c r="V14" s="53"/>
      <c r="W14" s="53"/>
      <c r="X14" s="53"/>
      <c r="Y14" s="53"/>
      <c r="Z14" s="44"/>
      <c r="AA14" s="44"/>
      <c r="AB14" s="44"/>
      <c r="AC14" s="44"/>
      <c r="AD14" s="57"/>
      <c r="AE14" s="57"/>
      <c r="AF14" s="41"/>
      <c r="AG14" s="41"/>
      <c r="AH14" s="62"/>
      <c r="AI14" s="62"/>
      <c r="AJ14" s="32"/>
      <c r="AK14" s="32"/>
      <c r="AL14" s="32"/>
      <c r="AM14" s="33">
        <f t="shared" si="0"/>
        <v>0</v>
      </c>
      <c r="AN14" s="167" t="s">
        <v>360</v>
      </c>
      <c r="AO14" s="168" t="s">
        <v>506</v>
      </c>
      <c r="AP14" s="169" t="s">
        <v>507</v>
      </c>
      <c r="AQ14" s="171"/>
    </row>
    <row r="15" spans="1:43" s="34" customFormat="1" ht="36.6" customHeight="1">
      <c r="A15" s="189">
        <v>1</v>
      </c>
      <c r="B15" s="73" t="s">
        <v>405</v>
      </c>
      <c r="C15" s="73"/>
      <c r="D15" s="73"/>
      <c r="E15" s="73"/>
      <c r="F15" s="73"/>
      <c r="G15" s="73"/>
      <c r="H15" s="73"/>
      <c r="I15" s="115"/>
      <c r="J15" s="81">
        <v>1</v>
      </c>
      <c r="K15" s="76" t="s">
        <v>373</v>
      </c>
      <c r="L15" s="75" t="s">
        <v>71</v>
      </c>
      <c r="M15" s="75" t="s">
        <v>421</v>
      </c>
      <c r="N15" s="76" t="s">
        <v>422</v>
      </c>
      <c r="O15" s="75">
        <v>262</v>
      </c>
      <c r="P15" s="33"/>
      <c r="Q15" s="32"/>
      <c r="R15" s="48">
        <v>101</v>
      </c>
      <c r="S15" s="48">
        <v>102</v>
      </c>
      <c r="T15" s="48">
        <v>103</v>
      </c>
      <c r="U15" s="48">
        <v>104</v>
      </c>
      <c r="V15" s="53"/>
      <c r="W15" s="53"/>
      <c r="X15" s="53"/>
      <c r="Y15" s="53"/>
      <c r="Z15" s="44"/>
      <c r="AA15" s="44"/>
      <c r="AB15" s="44"/>
      <c r="AC15" s="44"/>
      <c r="AD15" s="57"/>
      <c r="AE15" s="57"/>
      <c r="AF15" s="41"/>
      <c r="AG15" s="41"/>
      <c r="AH15" s="62"/>
      <c r="AI15" s="62"/>
      <c r="AJ15" s="32"/>
      <c r="AK15" s="32"/>
      <c r="AL15" s="32"/>
      <c r="AM15" s="33">
        <f t="shared" si="0"/>
        <v>0</v>
      </c>
      <c r="AN15" s="167" t="s">
        <v>360</v>
      </c>
      <c r="AO15" s="168" t="s">
        <v>508</v>
      </c>
      <c r="AP15" s="169" t="s">
        <v>496</v>
      </c>
      <c r="AQ15" s="171"/>
    </row>
    <row r="16" spans="1:43" s="34" customFormat="1" ht="36.6" customHeight="1">
      <c r="A16" s="189">
        <v>1</v>
      </c>
      <c r="B16" s="73">
        <v>3.4</v>
      </c>
      <c r="C16" s="153"/>
      <c r="D16" s="73"/>
      <c r="E16" s="73"/>
      <c r="F16" s="73"/>
      <c r="G16" s="73"/>
      <c r="H16" s="73"/>
      <c r="I16" s="115"/>
      <c r="J16" s="81">
        <v>1</v>
      </c>
      <c r="K16" s="76" t="s">
        <v>70</v>
      </c>
      <c r="L16" s="75" t="s">
        <v>423</v>
      </c>
      <c r="M16" s="75" t="s">
        <v>424</v>
      </c>
      <c r="N16" s="76" t="s">
        <v>425</v>
      </c>
      <c r="O16" s="75">
        <v>218</v>
      </c>
      <c r="P16" s="33"/>
      <c r="Q16" s="32"/>
      <c r="R16" s="48"/>
      <c r="S16" s="48"/>
      <c r="T16" s="48">
        <v>103</v>
      </c>
      <c r="U16" s="48">
        <v>104</v>
      </c>
      <c r="V16" s="53"/>
      <c r="W16" s="53"/>
      <c r="X16" s="53"/>
      <c r="Y16" s="53"/>
      <c r="Z16" s="44"/>
      <c r="AA16" s="44"/>
      <c r="AB16" s="44"/>
      <c r="AC16" s="44"/>
      <c r="AD16" s="57"/>
      <c r="AE16" s="57"/>
      <c r="AF16" s="41"/>
      <c r="AG16" s="41"/>
      <c r="AH16" s="62"/>
      <c r="AI16" s="62"/>
      <c r="AJ16" s="32"/>
      <c r="AK16" s="32"/>
      <c r="AL16" s="32"/>
      <c r="AM16" s="33">
        <f t="shared" si="0"/>
        <v>0</v>
      </c>
      <c r="AN16" s="167" t="s">
        <v>487</v>
      </c>
      <c r="AO16" s="168" t="s">
        <v>509</v>
      </c>
      <c r="AP16" s="169" t="s">
        <v>510</v>
      </c>
      <c r="AQ16" s="171" t="s">
        <v>511</v>
      </c>
    </row>
    <row r="17" spans="1:43" s="35" customFormat="1" ht="36.6" customHeight="1">
      <c r="A17" s="189">
        <v>1</v>
      </c>
      <c r="B17" s="73" t="s">
        <v>405</v>
      </c>
      <c r="C17" s="73"/>
      <c r="D17" s="73"/>
      <c r="E17" s="73"/>
      <c r="F17" s="73"/>
      <c r="G17" s="73"/>
      <c r="H17" s="73"/>
      <c r="I17" s="115"/>
      <c r="J17" s="81">
        <v>1</v>
      </c>
      <c r="K17" s="76" t="s">
        <v>374</v>
      </c>
      <c r="L17" s="75" t="s">
        <v>43</v>
      </c>
      <c r="M17" s="75" t="s">
        <v>36</v>
      </c>
      <c r="N17" s="76" t="s">
        <v>426</v>
      </c>
      <c r="O17" s="75">
        <v>215</v>
      </c>
      <c r="P17" s="194"/>
      <c r="Q17" s="32"/>
      <c r="R17" s="48">
        <v>101</v>
      </c>
      <c r="S17" s="48">
        <v>102</v>
      </c>
      <c r="T17" s="48">
        <v>103</v>
      </c>
      <c r="U17" s="48">
        <v>104</v>
      </c>
      <c r="V17" s="53"/>
      <c r="W17" s="53"/>
      <c r="X17" s="53"/>
      <c r="Y17" s="53"/>
      <c r="Z17" s="44"/>
      <c r="AA17" s="44"/>
      <c r="AB17" s="44"/>
      <c r="AC17" s="44"/>
      <c r="AD17" s="57"/>
      <c r="AE17" s="57"/>
      <c r="AF17" s="41"/>
      <c r="AG17" s="41"/>
      <c r="AH17" s="62"/>
      <c r="AI17" s="62"/>
      <c r="AJ17" s="32"/>
      <c r="AK17" s="32"/>
      <c r="AL17" s="32"/>
      <c r="AM17" s="33">
        <f t="shared" si="0"/>
        <v>0</v>
      </c>
      <c r="AN17" s="167" t="s">
        <v>487</v>
      </c>
      <c r="AO17" s="168" t="s">
        <v>512</v>
      </c>
      <c r="AP17" s="169" t="s">
        <v>513</v>
      </c>
      <c r="AQ17" s="172" t="s">
        <v>514</v>
      </c>
    </row>
    <row r="18" spans="1:43" s="35" customFormat="1" ht="36.6" customHeight="1">
      <c r="A18" s="189">
        <v>1</v>
      </c>
      <c r="B18" s="73" t="s">
        <v>405</v>
      </c>
      <c r="C18" s="73"/>
      <c r="D18" s="73"/>
      <c r="E18" s="73"/>
      <c r="F18" s="73"/>
      <c r="G18" s="73"/>
      <c r="H18" s="73"/>
      <c r="I18" s="115"/>
      <c r="J18" s="81">
        <v>1</v>
      </c>
      <c r="K18" s="76" t="s">
        <v>375</v>
      </c>
      <c r="L18" s="75" t="s">
        <v>43</v>
      </c>
      <c r="M18" s="75" t="s">
        <v>39</v>
      </c>
      <c r="N18" s="76" t="s">
        <v>427</v>
      </c>
      <c r="O18" s="75">
        <v>230</v>
      </c>
      <c r="P18" s="194"/>
      <c r="Q18" s="32"/>
      <c r="R18" s="48">
        <v>101</v>
      </c>
      <c r="S18" s="48">
        <v>102</v>
      </c>
      <c r="T18" s="48">
        <v>103</v>
      </c>
      <c r="U18" s="48">
        <v>104</v>
      </c>
      <c r="V18" s="53"/>
      <c r="W18" s="53"/>
      <c r="X18" s="53"/>
      <c r="Y18" s="53"/>
      <c r="Z18" s="44"/>
      <c r="AA18" s="44"/>
      <c r="AB18" s="44"/>
      <c r="AC18" s="44"/>
      <c r="AD18" s="57"/>
      <c r="AE18" s="57"/>
      <c r="AF18" s="41"/>
      <c r="AG18" s="41"/>
      <c r="AH18" s="62"/>
      <c r="AI18" s="62"/>
      <c r="AJ18" s="32"/>
      <c r="AK18" s="32"/>
      <c r="AL18" s="32"/>
      <c r="AM18" s="33">
        <f t="shared" si="0"/>
        <v>0</v>
      </c>
      <c r="AN18" s="167" t="s">
        <v>360</v>
      </c>
      <c r="AO18" s="168" t="s">
        <v>515</v>
      </c>
      <c r="AP18" s="169" t="s">
        <v>516</v>
      </c>
      <c r="AQ18" s="171"/>
    </row>
    <row r="19" spans="1:43" s="35" customFormat="1" ht="36.6" customHeight="1">
      <c r="A19" s="189">
        <v>1</v>
      </c>
      <c r="B19" s="73"/>
      <c r="C19" s="73"/>
      <c r="D19" s="73" t="s">
        <v>59</v>
      </c>
      <c r="E19" s="73" t="s">
        <v>60</v>
      </c>
      <c r="F19" s="73" t="s">
        <v>61</v>
      </c>
      <c r="G19" s="73" t="s">
        <v>62</v>
      </c>
      <c r="H19" s="73" t="s">
        <v>63</v>
      </c>
      <c r="I19" s="115"/>
      <c r="J19" s="81">
        <v>1</v>
      </c>
      <c r="K19" s="76" t="s">
        <v>376</v>
      </c>
      <c r="L19" s="75" t="s">
        <v>69</v>
      </c>
      <c r="M19" s="75" t="s">
        <v>416</v>
      </c>
      <c r="N19" s="76" t="s">
        <v>428</v>
      </c>
      <c r="O19" s="75">
        <v>180</v>
      </c>
      <c r="P19" s="194"/>
      <c r="Q19" s="32"/>
      <c r="R19" s="48"/>
      <c r="S19" s="48"/>
      <c r="T19" s="48"/>
      <c r="U19" s="48"/>
      <c r="V19" s="53">
        <v>105</v>
      </c>
      <c r="W19" s="53">
        <v>106</v>
      </c>
      <c r="X19" s="53">
        <v>107</v>
      </c>
      <c r="Y19" s="53">
        <v>108</v>
      </c>
      <c r="Z19" s="44">
        <v>109</v>
      </c>
      <c r="AA19" s="44">
        <v>110</v>
      </c>
      <c r="AB19" s="44">
        <v>111</v>
      </c>
      <c r="AC19" s="44">
        <v>112</v>
      </c>
      <c r="AD19" s="57">
        <v>113</v>
      </c>
      <c r="AE19" s="57">
        <v>114</v>
      </c>
      <c r="AF19" s="41">
        <v>115</v>
      </c>
      <c r="AG19" s="41">
        <v>116</v>
      </c>
      <c r="AH19" s="62">
        <v>117</v>
      </c>
      <c r="AI19" s="62">
        <v>118</v>
      </c>
      <c r="AJ19" s="32"/>
      <c r="AK19" s="32"/>
      <c r="AL19" s="32"/>
      <c r="AM19" s="33">
        <f t="shared" si="0"/>
        <v>0</v>
      </c>
      <c r="AN19" s="167" t="s">
        <v>360</v>
      </c>
      <c r="AO19" s="168" t="s">
        <v>517</v>
      </c>
      <c r="AP19" s="169" t="s">
        <v>518</v>
      </c>
      <c r="AQ19" s="171"/>
    </row>
    <row r="20" spans="1:43" s="35" customFormat="1" ht="36.6" customHeight="1">
      <c r="A20" s="189">
        <v>1</v>
      </c>
      <c r="B20" s="73"/>
      <c r="C20" s="73"/>
      <c r="D20" s="73" t="s">
        <v>59</v>
      </c>
      <c r="E20" s="73" t="s">
        <v>60</v>
      </c>
      <c r="F20" s="73" t="s">
        <v>61</v>
      </c>
      <c r="G20" s="73" t="s">
        <v>62</v>
      </c>
      <c r="H20" s="73"/>
      <c r="I20" s="154"/>
      <c r="J20" s="81">
        <v>1</v>
      </c>
      <c r="K20" s="76" t="s">
        <v>377</v>
      </c>
      <c r="L20" s="75" t="s">
        <v>43</v>
      </c>
      <c r="M20" s="75" t="s">
        <v>416</v>
      </c>
      <c r="N20" s="76" t="s">
        <v>430</v>
      </c>
      <c r="O20" s="75">
        <v>160</v>
      </c>
      <c r="P20" s="194"/>
      <c r="Q20" s="32"/>
      <c r="R20" s="48"/>
      <c r="S20" s="48"/>
      <c r="T20" s="48"/>
      <c r="U20" s="48"/>
      <c r="V20" s="53">
        <v>105</v>
      </c>
      <c r="W20" s="53">
        <v>106</v>
      </c>
      <c r="X20" s="53">
        <v>107</v>
      </c>
      <c r="Y20" s="53">
        <v>108</v>
      </c>
      <c r="Z20" s="44">
        <v>109</v>
      </c>
      <c r="AA20" s="44">
        <v>110</v>
      </c>
      <c r="AB20" s="44">
        <v>111</v>
      </c>
      <c r="AC20" s="44">
        <v>112</v>
      </c>
      <c r="AD20" s="57">
        <v>113</v>
      </c>
      <c r="AE20" s="57">
        <v>114</v>
      </c>
      <c r="AF20" s="41">
        <v>115</v>
      </c>
      <c r="AG20" s="41">
        <v>116</v>
      </c>
      <c r="AH20" s="62"/>
      <c r="AI20" s="62"/>
      <c r="AJ20" s="32"/>
      <c r="AK20" s="32"/>
      <c r="AL20" s="32"/>
      <c r="AM20" s="33">
        <f t="shared" si="0"/>
        <v>0</v>
      </c>
      <c r="AN20" s="167" t="s">
        <v>360</v>
      </c>
      <c r="AO20" s="168" t="s">
        <v>519</v>
      </c>
      <c r="AP20" s="169" t="s">
        <v>520</v>
      </c>
      <c r="AQ20" s="171" t="s">
        <v>521</v>
      </c>
    </row>
    <row r="21" spans="1:43" s="35" customFormat="1" ht="36.6" customHeight="1">
      <c r="A21" s="190">
        <v>1</v>
      </c>
      <c r="B21" s="73" t="s">
        <v>405</v>
      </c>
      <c r="C21" s="73"/>
      <c r="D21" s="73"/>
      <c r="E21" s="73"/>
      <c r="F21" s="73"/>
      <c r="G21" s="73"/>
      <c r="H21" s="73"/>
      <c r="I21" s="154"/>
      <c r="J21" s="118">
        <v>1</v>
      </c>
      <c r="K21" s="76" t="s">
        <v>72</v>
      </c>
      <c r="L21" s="75" t="s">
        <v>43</v>
      </c>
      <c r="M21" s="75" t="s">
        <v>431</v>
      </c>
      <c r="N21" s="76" t="s">
        <v>432</v>
      </c>
      <c r="O21" s="75">
        <v>200</v>
      </c>
      <c r="P21" s="194"/>
      <c r="Q21" s="32"/>
      <c r="R21" s="48">
        <v>101</v>
      </c>
      <c r="S21" s="48">
        <v>102</v>
      </c>
      <c r="T21" s="48">
        <v>103</v>
      </c>
      <c r="U21" s="48">
        <v>104</v>
      </c>
      <c r="V21" s="53"/>
      <c r="W21" s="53"/>
      <c r="X21" s="53"/>
      <c r="Y21" s="53"/>
      <c r="Z21" s="44"/>
      <c r="AA21" s="44"/>
      <c r="AB21" s="44"/>
      <c r="AC21" s="44"/>
      <c r="AD21" s="57"/>
      <c r="AE21" s="57"/>
      <c r="AF21" s="41"/>
      <c r="AG21" s="41"/>
      <c r="AH21" s="62"/>
      <c r="AI21" s="62"/>
      <c r="AJ21" s="32"/>
      <c r="AK21" s="32"/>
      <c r="AL21" s="32"/>
      <c r="AM21" s="33">
        <f t="shared" si="0"/>
        <v>0</v>
      </c>
      <c r="AN21" s="167" t="s">
        <v>522</v>
      </c>
      <c r="AO21" s="168"/>
      <c r="AP21" s="173"/>
      <c r="AQ21" s="170"/>
    </row>
    <row r="22" spans="1:43" s="35" customFormat="1" ht="36.6" customHeight="1">
      <c r="A22" s="189">
        <v>1</v>
      </c>
      <c r="B22" s="73"/>
      <c r="C22" s="73"/>
      <c r="D22" s="74" t="s">
        <v>59</v>
      </c>
      <c r="E22" s="74" t="s">
        <v>60</v>
      </c>
      <c r="F22" s="74" t="s">
        <v>61</v>
      </c>
      <c r="G22" s="74"/>
      <c r="H22" s="74"/>
      <c r="I22" s="154"/>
      <c r="J22" s="81">
        <v>1</v>
      </c>
      <c r="K22" s="76" t="s">
        <v>378</v>
      </c>
      <c r="L22" s="79" t="s">
        <v>198</v>
      </c>
      <c r="M22" s="75" t="s">
        <v>433</v>
      </c>
      <c r="N22" s="76" t="s">
        <v>434</v>
      </c>
      <c r="O22" s="75">
        <v>200</v>
      </c>
      <c r="P22" s="194"/>
      <c r="Q22" s="32"/>
      <c r="R22" s="48"/>
      <c r="S22" s="48"/>
      <c r="T22" s="48"/>
      <c r="U22" s="48"/>
      <c r="V22" s="53">
        <v>105</v>
      </c>
      <c r="W22" s="53">
        <v>106</v>
      </c>
      <c r="X22" s="53">
        <v>107</v>
      </c>
      <c r="Y22" s="53">
        <v>108</v>
      </c>
      <c r="Z22" s="44">
        <v>109</v>
      </c>
      <c r="AA22" s="44">
        <v>110</v>
      </c>
      <c r="AB22" s="44">
        <v>111</v>
      </c>
      <c r="AC22" s="44">
        <v>112</v>
      </c>
      <c r="AD22" s="57">
        <v>113</v>
      </c>
      <c r="AE22" s="57">
        <v>114</v>
      </c>
      <c r="AF22" s="41"/>
      <c r="AG22" s="41"/>
      <c r="AH22" s="62"/>
      <c r="AI22" s="62"/>
      <c r="AJ22" s="32"/>
      <c r="AK22" s="32"/>
      <c r="AL22" s="32"/>
      <c r="AM22" s="33">
        <f t="shared" si="0"/>
        <v>0</v>
      </c>
      <c r="AN22" s="167" t="s">
        <v>487</v>
      </c>
      <c r="AO22" s="168" t="s">
        <v>523</v>
      </c>
      <c r="AP22" s="169" t="s">
        <v>524</v>
      </c>
      <c r="AQ22" s="170"/>
    </row>
    <row r="23" spans="1:43" s="35" customFormat="1" ht="36.6" customHeight="1">
      <c r="A23" s="189">
        <v>1</v>
      </c>
      <c r="B23" s="73"/>
      <c r="C23" s="73"/>
      <c r="D23" s="74" t="s">
        <v>59</v>
      </c>
      <c r="E23" s="74" t="s">
        <v>60</v>
      </c>
      <c r="F23" s="74" t="s">
        <v>61</v>
      </c>
      <c r="G23" s="74"/>
      <c r="H23" s="74" t="s">
        <v>63</v>
      </c>
      <c r="I23" s="154"/>
      <c r="J23" s="81">
        <v>1</v>
      </c>
      <c r="K23" s="76" t="s">
        <v>379</v>
      </c>
      <c r="L23" s="79" t="s">
        <v>198</v>
      </c>
      <c r="M23" s="75" t="s">
        <v>433</v>
      </c>
      <c r="N23" s="76" t="s">
        <v>435</v>
      </c>
      <c r="O23" s="75">
        <v>200</v>
      </c>
      <c r="P23" s="194"/>
      <c r="Q23" s="32"/>
      <c r="R23" s="48"/>
      <c r="S23" s="48"/>
      <c r="T23" s="48"/>
      <c r="U23" s="48"/>
      <c r="V23" s="53">
        <v>105</v>
      </c>
      <c r="W23" s="53">
        <v>106</v>
      </c>
      <c r="X23" s="53">
        <v>107</v>
      </c>
      <c r="Y23" s="53">
        <v>108</v>
      </c>
      <c r="Z23" s="44">
        <v>109</v>
      </c>
      <c r="AA23" s="44">
        <v>110</v>
      </c>
      <c r="AB23" s="44">
        <v>111</v>
      </c>
      <c r="AC23" s="44">
        <v>112</v>
      </c>
      <c r="AD23" s="57">
        <v>113</v>
      </c>
      <c r="AE23" s="57">
        <v>114</v>
      </c>
      <c r="AF23" s="41"/>
      <c r="AG23" s="41"/>
      <c r="AH23" s="62">
        <v>117</v>
      </c>
      <c r="AI23" s="62">
        <v>118</v>
      </c>
      <c r="AJ23" s="32"/>
      <c r="AK23" s="32"/>
      <c r="AL23" s="32"/>
      <c r="AM23" s="33">
        <f t="shared" si="0"/>
        <v>0</v>
      </c>
      <c r="AN23" s="167" t="s">
        <v>360</v>
      </c>
      <c r="AO23" s="168" t="s">
        <v>525</v>
      </c>
      <c r="AP23" s="169" t="s">
        <v>526</v>
      </c>
      <c r="AQ23" s="170"/>
    </row>
    <row r="24" spans="1:43" s="35" customFormat="1" ht="36.6" customHeight="1">
      <c r="A24" s="189">
        <v>1</v>
      </c>
      <c r="B24" s="73"/>
      <c r="C24" s="73"/>
      <c r="D24" s="74" t="s">
        <v>59</v>
      </c>
      <c r="E24" s="74"/>
      <c r="F24" s="74"/>
      <c r="G24" s="74"/>
      <c r="H24" s="74"/>
      <c r="I24" s="154"/>
      <c r="J24" s="81">
        <v>1</v>
      </c>
      <c r="K24" s="76" t="s">
        <v>380</v>
      </c>
      <c r="L24" s="79" t="s">
        <v>436</v>
      </c>
      <c r="M24" s="75" t="s">
        <v>437</v>
      </c>
      <c r="N24" s="76" t="s">
        <v>438</v>
      </c>
      <c r="O24" s="75">
        <v>200</v>
      </c>
      <c r="P24" s="194"/>
      <c r="Q24" s="32"/>
      <c r="R24" s="48"/>
      <c r="S24" s="48"/>
      <c r="T24" s="48"/>
      <c r="U24" s="48"/>
      <c r="V24" s="53">
        <v>105</v>
      </c>
      <c r="W24" s="53">
        <v>106</v>
      </c>
      <c r="X24" s="53">
        <v>107</v>
      </c>
      <c r="Y24" s="53">
        <v>108</v>
      </c>
      <c r="Z24" s="44"/>
      <c r="AA24" s="44"/>
      <c r="AB24" s="44"/>
      <c r="AC24" s="44"/>
      <c r="AD24" s="57"/>
      <c r="AE24" s="57"/>
      <c r="AF24" s="41"/>
      <c r="AG24" s="41"/>
      <c r="AH24" s="62"/>
      <c r="AI24" s="62"/>
      <c r="AJ24" s="32"/>
      <c r="AK24" s="32"/>
      <c r="AL24" s="32"/>
      <c r="AM24" s="33">
        <f t="shared" si="0"/>
        <v>0</v>
      </c>
      <c r="AN24" s="167" t="s">
        <v>362</v>
      </c>
      <c r="AO24" s="168"/>
      <c r="AP24" s="173"/>
      <c r="AQ24" s="170"/>
    </row>
    <row r="25" spans="1:43" s="35" customFormat="1" ht="36.6" customHeight="1">
      <c r="A25" s="189">
        <v>1</v>
      </c>
      <c r="B25" s="73"/>
      <c r="C25" s="73"/>
      <c r="D25" s="74"/>
      <c r="E25" s="74" t="s">
        <v>60</v>
      </c>
      <c r="F25" s="74"/>
      <c r="G25" s="74"/>
      <c r="H25" s="74"/>
      <c r="I25" s="154"/>
      <c r="J25" s="81">
        <v>1</v>
      </c>
      <c r="K25" s="76" t="s">
        <v>381</v>
      </c>
      <c r="L25" s="79" t="s">
        <v>436</v>
      </c>
      <c r="M25" s="75" t="s">
        <v>42</v>
      </c>
      <c r="N25" s="76" t="s">
        <v>48</v>
      </c>
      <c r="O25" s="75">
        <v>275</v>
      </c>
      <c r="P25" s="194"/>
      <c r="Q25" s="32"/>
      <c r="R25" s="48"/>
      <c r="S25" s="48"/>
      <c r="T25" s="48"/>
      <c r="U25" s="48"/>
      <c r="V25" s="53"/>
      <c r="W25" s="53"/>
      <c r="X25" s="53"/>
      <c r="Y25" s="53"/>
      <c r="Z25" s="44">
        <v>109</v>
      </c>
      <c r="AA25" s="44">
        <v>110</v>
      </c>
      <c r="AB25" s="44">
        <v>111</v>
      </c>
      <c r="AC25" s="44">
        <v>112</v>
      </c>
      <c r="AD25" s="57"/>
      <c r="AE25" s="57"/>
      <c r="AF25" s="41"/>
      <c r="AG25" s="41"/>
      <c r="AH25" s="62"/>
      <c r="AI25" s="62"/>
      <c r="AJ25" s="32"/>
      <c r="AK25" s="32"/>
      <c r="AL25" s="32"/>
      <c r="AM25" s="33">
        <f t="shared" si="0"/>
        <v>0</v>
      </c>
      <c r="AN25" s="167" t="s">
        <v>362</v>
      </c>
      <c r="AO25" s="168"/>
      <c r="AP25" s="173"/>
      <c r="AQ25" s="174"/>
    </row>
    <row r="26" spans="1:43" s="35" customFormat="1" ht="36.6" customHeight="1">
      <c r="A26" s="189">
        <v>1</v>
      </c>
      <c r="B26" s="73"/>
      <c r="C26" s="73"/>
      <c r="D26" s="74"/>
      <c r="E26" s="74" t="s">
        <v>60</v>
      </c>
      <c r="F26" s="74"/>
      <c r="G26" s="74"/>
      <c r="H26" s="74"/>
      <c r="I26" s="115"/>
      <c r="J26" s="81">
        <v>1</v>
      </c>
      <c r="K26" s="76" t="s">
        <v>382</v>
      </c>
      <c r="L26" s="79" t="s">
        <v>439</v>
      </c>
      <c r="M26" s="75" t="s">
        <v>42</v>
      </c>
      <c r="N26" s="76" t="s">
        <v>48</v>
      </c>
      <c r="O26" s="75">
        <v>285</v>
      </c>
      <c r="P26" s="194"/>
      <c r="Q26" s="32"/>
      <c r="R26" s="48"/>
      <c r="S26" s="48"/>
      <c r="T26" s="48"/>
      <c r="U26" s="48"/>
      <c r="V26" s="53"/>
      <c r="W26" s="53"/>
      <c r="X26" s="53"/>
      <c r="Y26" s="53"/>
      <c r="Z26" s="44">
        <v>109</v>
      </c>
      <c r="AA26" s="44">
        <v>110</v>
      </c>
      <c r="AB26" s="44">
        <v>111</v>
      </c>
      <c r="AC26" s="44">
        <v>112</v>
      </c>
      <c r="AD26" s="57"/>
      <c r="AE26" s="57"/>
      <c r="AF26" s="41"/>
      <c r="AG26" s="41"/>
      <c r="AH26" s="62"/>
      <c r="AI26" s="62"/>
      <c r="AJ26" s="32"/>
      <c r="AK26" s="32"/>
      <c r="AL26" s="32"/>
      <c r="AM26" s="33">
        <f t="shared" si="0"/>
        <v>0</v>
      </c>
      <c r="AN26" s="167" t="s">
        <v>362</v>
      </c>
      <c r="AO26" s="168"/>
      <c r="AP26" s="173"/>
      <c r="AQ26" s="175" t="s">
        <v>527</v>
      </c>
    </row>
    <row r="27" spans="1:43" s="35" customFormat="1" ht="36.6" customHeight="1">
      <c r="A27" s="189">
        <v>1</v>
      </c>
      <c r="B27" s="73"/>
      <c r="C27" s="73"/>
      <c r="D27" s="73" t="s">
        <v>59</v>
      </c>
      <c r="E27" s="73" t="s">
        <v>60</v>
      </c>
      <c r="F27" s="73" t="s">
        <v>61</v>
      </c>
      <c r="G27" s="73"/>
      <c r="H27" s="73" t="s">
        <v>63</v>
      </c>
      <c r="I27" s="115"/>
      <c r="J27" s="81">
        <v>1</v>
      </c>
      <c r="K27" s="76" t="s">
        <v>383</v>
      </c>
      <c r="L27" s="79" t="s">
        <v>436</v>
      </c>
      <c r="M27" s="75" t="s">
        <v>440</v>
      </c>
      <c r="N27" s="76" t="s">
        <v>441</v>
      </c>
      <c r="O27" s="75">
        <v>296</v>
      </c>
      <c r="P27" s="194"/>
      <c r="Q27" s="32"/>
      <c r="R27" s="48"/>
      <c r="S27" s="48"/>
      <c r="T27" s="48"/>
      <c r="U27" s="48"/>
      <c r="V27" s="53">
        <v>105</v>
      </c>
      <c r="W27" s="53">
        <v>106</v>
      </c>
      <c r="X27" s="53">
        <v>107</v>
      </c>
      <c r="Y27" s="53">
        <v>108</v>
      </c>
      <c r="Z27" s="44">
        <v>109</v>
      </c>
      <c r="AA27" s="44">
        <v>110</v>
      </c>
      <c r="AB27" s="44">
        <v>111</v>
      </c>
      <c r="AC27" s="44">
        <v>112</v>
      </c>
      <c r="AD27" s="57">
        <v>113</v>
      </c>
      <c r="AE27" s="57">
        <v>114</v>
      </c>
      <c r="AF27" s="41"/>
      <c r="AG27" s="41"/>
      <c r="AH27" s="62">
        <v>117</v>
      </c>
      <c r="AI27" s="62">
        <v>118</v>
      </c>
      <c r="AJ27" s="32"/>
      <c r="AK27" s="32"/>
      <c r="AL27" s="32"/>
      <c r="AM27" s="33">
        <f t="shared" si="0"/>
        <v>0</v>
      </c>
      <c r="AN27" s="167" t="s">
        <v>487</v>
      </c>
      <c r="AO27" s="168" t="s">
        <v>528</v>
      </c>
      <c r="AP27" s="169" t="s">
        <v>529</v>
      </c>
      <c r="AQ27" s="171"/>
    </row>
    <row r="28" spans="1:43" s="34" customFormat="1" ht="36.6" customHeight="1">
      <c r="A28" s="189">
        <v>1</v>
      </c>
      <c r="B28" s="73"/>
      <c r="C28" s="73"/>
      <c r="D28" s="73"/>
      <c r="E28" s="73"/>
      <c r="F28" s="73"/>
      <c r="G28" s="73" t="s">
        <v>62</v>
      </c>
      <c r="H28" s="73"/>
      <c r="I28" s="115"/>
      <c r="J28" s="81">
        <v>1</v>
      </c>
      <c r="K28" s="76" t="s">
        <v>73</v>
      </c>
      <c r="L28" s="75" t="s">
        <v>415</v>
      </c>
      <c r="M28" s="75" t="s">
        <v>42</v>
      </c>
      <c r="N28" s="76" t="s">
        <v>442</v>
      </c>
      <c r="O28" s="75">
        <v>357</v>
      </c>
      <c r="P28" s="33"/>
      <c r="Q28" s="32"/>
      <c r="R28" s="48"/>
      <c r="S28" s="48"/>
      <c r="T28" s="48"/>
      <c r="U28" s="48"/>
      <c r="V28" s="53"/>
      <c r="W28" s="53"/>
      <c r="X28" s="53"/>
      <c r="Y28" s="53"/>
      <c r="Z28" s="44"/>
      <c r="AA28" s="44"/>
      <c r="AB28" s="44"/>
      <c r="AC28" s="44"/>
      <c r="AD28" s="57"/>
      <c r="AE28" s="57"/>
      <c r="AF28" s="41">
        <v>115</v>
      </c>
      <c r="AG28" s="41">
        <v>116</v>
      </c>
      <c r="AH28" s="62"/>
      <c r="AI28" s="62"/>
      <c r="AJ28" s="32"/>
      <c r="AK28" s="32"/>
      <c r="AL28" s="32"/>
      <c r="AM28" s="33">
        <f t="shared" si="0"/>
        <v>0</v>
      </c>
      <c r="AN28" s="167" t="s">
        <v>360</v>
      </c>
      <c r="AO28" s="168" t="s">
        <v>530</v>
      </c>
      <c r="AP28" s="169" t="s">
        <v>531</v>
      </c>
      <c r="AQ28" s="171"/>
    </row>
    <row r="29" spans="1:43" s="35" customFormat="1" ht="36.6" customHeight="1">
      <c r="A29" s="189">
        <v>1</v>
      </c>
      <c r="B29" s="73"/>
      <c r="C29" s="73"/>
      <c r="D29" s="73"/>
      <c r="E29" s="73"/>
      <c r="F29" s="73"/>
      <c r="G29" s="73" t="s">
        <v>62</v>
      </c>
      <c r="H29" s="73"/>
      <c r="I29" s="115"/>
      <c r="J29" s="81">
        <v>1</v>
      </c>
      <c r="K29" s="76" t="s">
        <v>384</v>
      </c>
      <c r="L29" s="75" t="s">
        <v>443</v>
      </c>
      <c r="M29" s="75" t="s">
        <v>42</v>
      </c>
      <c r="N29" s="76" t="s">
        <v>444</v>
      </c>
      <c r="O29" s="75">
        <v>316</v>
      </c>
      <c r="P29" s="194"/>
      <c r="Q29" s="32"/>
      <c r="R29" s="48"/>
      <c r="S29" s="48"/>
      <c r="T29" s="48"/>
      <c r="U29" s="48"/>
      <c r="V29" s="53"/>
      <c r="W29" s="53"/>
      <c r="X29" s="53"/>
      <c r="Y29" s="53"/>
      <c r="Z29" s="44"/>
      <c r="AA29" s="44"/>
      <c r="AB29" s="44"/>
      <c r="AC29" s="44"/>
      <c r="AD29" s="57"/>
      <c r="AE29" s="57"/>
      <c r="AF29" s="41">
        <v>115</v>
      </c>
      <c r="AG29" s="41">
        <v>116</v>
      </c>
      <c r="AH29" s="62"/>
      <c r="AI29" s="62"/>
      <c r="AJ29" s="32"/>
      <c r="AK29" s="32"/>
      <c r="AL29" s="32"/>
      <c r="AM29" s="33">
        <f t="shared" si="0"/>
        <v>0</v>
      </c>
      <c r="AN29" s="167" t="s">
        <v>360</v>
      </c>
      <c r="AO29" s="168" t="s">
        <v>532</v>
      </c>
      <c r="AP29" s="169" t="s">
        <v>533</v>
      </c>
      <c r="AQ29" s="171"/>
    </row>
    <row r="30" spans="1:43" s="35" customFormat="1" ht="36.6" customHeight="1">
      <c r="A30" s="189">
        <v>1</v>
      </c>
      <c r="B30" s="73"/>
      <c r="C30" s="73"/>
      <c r="D30" s="73"/>
      <c r="E30" s="73"/>
      <c r="F30" s="73"/>
      <c r="G30" s="73" t="s">
        <v>62</v>
      </c>
      <c r="H30" s="73"/>
      <c r="I30" s="154"/>
      <c r="J30" s="81">
        <v>1</v>
      </c>
      <c r="K30" s="76" t="s">
        <v>49</v>
      </c>
      <c r="L30" s="79" t="s">
        <v>436</v>
      </c>
      <c r="M30" s="75" t="s">
        <v>437</v>
      </c>
      <c r="N30" s="156" t="s">
        <v>445</v>
      </c>
      <c r="O30" s="75">
        <v>340</v>
      </c>
      <c r="P30" s="194"/>
      <c r="Q30" s="32"/>
      <c r="R30" s="48"/>
      <c r="S30" s="48"/>
      <c r="T30" s="48"/>
      <c r="U30" s="48"/>
      <c r="V30" s="53"/>
      <c r="W30" s="53"/>
      <c r="X30" s="53"/>
      <c r="Y30" s="53"/>
      <c r="Z30" s="44"/>
      <c r="AA30" s="44"/>
      <c r="AB30" s="44"/>
      <c r="AC30" s="44"/>
      <c r="AD30" s="57"/>
      <c r="AE30" s="57"/>
      <c r="AF30" s="41">
        <v>115</v>
      </c>
      <c r="AG30" s="41">
        <v>116</v>
      </c>
      <c r="AH30" s="62"/>
      <c r="AI30" s="62"/>
      <c r="AJ30" s="32"/>
      <c r="AK30" s="32"/>
      <c r="AL30" s="32"/>
      <c r="AM30" s="33">
        <f t="shared" si="0"/>
        <v>0</v>
      </c>
      <c r="AN30" s="167" t="s">
        <v>360</v>
      </c>
      <c r="AO30" s="168" t="s">
        <v>534</v>
      </c>
      <c r="AP30" s="169" t="s">
        <v>535</v>
      </c>
      <c r="AQ30" s="171"/>
    </row>
    <row r="31" spans="1:43" s="34" customFormat="1" ht="36.6" customHeight="1">
      <c r="A31" s="189">
        <v>1</v>
      </c>
      <c r="B31" s="73" t="s">
        <v>405</v>
      </c>
      <c r="C31" s="73"/>
      <c r="D31" s="74" t="s">
        <v>59</v>
      </c>
      <c r="E31" s="74" t="s">
        <v>60</v>
      </c>
      <c r="F31" s="74" t="s">
        <v>61</v>
      </c>
      <c r="G31" s="74"/>
      <c r="H31" s="74"/>
      <c r="I31" s="115"/>
      <c r="J31" s="81">
        <v>1</v>
      </c>
      <c r="K31" s="76" t="s">
        <v>385</v>
      </c>
      <c r="L31" s="75" t="s">
        <v>43</v>
      </c>
      <c r="M31" s="75" t="s">
        <v>446</v>
      </c>
      <c r="N31" s="76" t="s">
        <v>447</v>
      </c>
      <c r="O31" s="75">
        <v>190</v>
      </c>
      <c r="P31" s="33"/>
      <c r="Q31" s="32"/>
      <c r="R31" s="48">
        <v>101</v>
      </c>
      <c r="S31" s="48">
        <v>102</v>
      </c>
      <c r="T31" s="48">
        <v>103</v>
      </c>
      <c r="U31" s="48">
        <v>104</v>
      </c>
      <c r="V31" s="53">
        <v>105</v>
      </c>
      <c r="W31" s="53">
        <v>106</v>
      </c>
      <c r="X31" s="53">
        <v>107</v>
      </c>
      <c r="Y31" s="53">
        <v>108</v>
      </c>
      <c r="Z31" s="44">
        <v>109</v>
      </c>
      <c r="AA31" s="44">
        <v>110</v>
      </c>
      <c r="AB31" s="44">
        <v>111</v>
      </c>
      <c r="AC31" s="44">
        <v>112</v>
      </c>
      <c r="AD31" s="57">
        <v>113</v>
      </c>
      <c r="AE31" s="57">
        <v>114</v>
      </c>
      <c r="AF31" s="41"/>
      <c r="AG31" s="41"/>
      <c r="AH31" s="62"/>
      <c r="AI31" s="62"/>
      <c r="AJ31" s="32"/>
      <c r="AK31" s="32"/>
      <c r="AL31" s="32"/>
      <c r="AM31" s="33">
        <f t="shared" si="0"/>
        <v>0</v>
      </c>
      <c r="AN31" s="167" t="s">
        <v>360</v>
      </c>
      <c r="AO31" s="168" t="s">
        <v>536</v>
      </c>
      <c r="AP31" s="169" t="s">
        <v>537</v>
      </c>
      <c r="AQ31" s="171" t="s">
        <v>538</v>
      </c>
    </row>
    <row r="32" spans="1:43" s="34" customFormat="1" ht="36.6" customHeight="1">
      <c r="A32" s="189">
        <v>1</v>
      </c>
      <c r="B32" s="73" t="s">
        <v>405</v>
      </c>
      <c r="C32" s="73"/>
      <c r="D32" s="73" t="s">
        <v>59</v>
      </c>
      <c r="E32" s="73" t="s">
        <v>60</v>
      </c>
      <c r="F32" s="73" t="s">
        <v>61</v>
      </c>
      <c r="G32" s="73" t="s">
        <v>62</v>
      </c>
      <c r="H32" s="73" t="s">
        <v>63</v>
      </c>
      <c r="I32" s="115"/>
      <c r="J32" s="81">
        <v>1</v>
      </c>
      <c r="K32" s="76" t="s">
        <v>50</v>
      </c>
      <c r="L32" s="75" t="s">
        <v>69</v>
      </c>
      <c r="M32" s="75" t="s">
        <v>446</v>
      </c>
      <c r="N32" s="76" t="s">
        <v>448</v>
      </c>
      <c r="O32" s="75">
        <v>146</v>
      </c>
      <c r="P32" s="33"/>
      <c r="Q32" s="32"/>
      <c r="R32" s="48">
        <v>101</v>
      </c>
      <c r="S32" s="48">
        <v>102</v>
      </c>
      <c r="T32" s="48">
        <v>103</v>
      </c>
      <c r="U32" s="48">
        <v>104</v>
      </c>
      <c r="V32" s="53">
        <v>105</v>
      </c>
      <c r="W32" s="53">
        <v>106</v>
      </c>
      <c r="X32" s="53">
        <v>107</v>
      </c>
      <c r="Y32" s="53">
        <v>108</v>
      </c>
      <c r="Z32" s="44">
        <v>109</v>
      </c>
      <c r="AA32" s="44">
        <v>110</v>
      </c>
      <c r="AB32" s="44">
        <v>111</v>
      </c>
      <c r="AC32" s="44">
        <v>112</v>
      </c>
      <c r="AD32" s="57">
        <v>113</v>
      </c>
      <c r="AE32" s="57">
        <v>114</v>
      </c>
      <c r="AF32" s="41">
        <v>115</v>
      </c>
      <c r="AG32" s="41">
        <v>116</v>
      </c>
      <c r="AH32" s="62">
        <v>117</v>
      </c>
      <c r="AI32" s="62">
        <v>118</v>
      </c>
      <c r="AJ32" s="32"/>
      <c r="AK32" s="32"/>
      <c r="AL32" s="32"/>
      <c r="AM32" s="33">
        <f t="shared" si="0"/>
        <v>0</v>
      </c>
      <c r="AN32" s="167" t="s">
        <v>360</v>
      </c>
      <c r="AO32" s="168" t="s">
        <v>539</v>
      </c>
      <c r="AP32" s="169" t="s">
        <v>540</v>
      </c>
      <c r="AQ32" s="171"/>
    </row>
    <row r="33" spans="1:43" s="35" customFormat="1" ht="36.6" customHeight="1">
      <c r="A33" s="189">
        <v>1</v>
      </c>
      <c r="B33" s="73" t="s">
        <v>405</v>
      </c>
      <c r="C33" s="73"/>
      <c r="D33" s="73" t="s">
        <v>59</v>
      </c>
      <c r="E33" s="73" t="s">
        <v>60</v>
      </c>
      <c r="F33" s="73" t="s">
        <v>61</v>
      </c>
      <c r="G33" s="73" t="s">
        <v>62</v>
      </c>
      <c r="H33" s="73" t="s">
        <v>63</v>
      </c>
      <c r="I33" s="115"/>
      <c r="J33" s="81">
        <v>1</v>
      </c>
      <c r="K33" s="76" t="s">
        <v>386</v>
      </c>
      <c r="L33" s="75" t="s">
        <v>449</v>
      </c>
      <c r="M33" s="75" t="s">
        <v>450</v>
      </c>
      <c r="N33" s="76" t="s">
        <v>451</v>
      </c>
      <c r="O33" s="75">
        <v>168</v>
      </c>
      <c r="P33" s="194"/>
      <c r="Q33" s="32"/>
      <c r="R33" s="48">
        <v>101</v>
      </c>
      <c r="S33" s="48">
        <v>102</v>
      </c>
      <c r="T33" s="48">
        <v>103</v>
      </c>
      <c r="U33" s="48">
        <v>104</v>
      </c>
      <c r="V33" s="53">
        <v>105</v>
      </c>
      <c r="W33" s="53">
        <v>106</v>
      </c>
      <c r="X33" s="53">
        <v>107</v>
      </c>
      <c r="Y33" s="53">
        <v>108</v>
      </c>
      <c r="Z33" s="44">
        <v>109</v>
      </c>
      <c r="AA33" s="44">
        <v>110</v>
      </c>
      <c r="AB33" s="44">
        <v>111</v>
      </c>
      <c r="AC33" s="44">
        <v>112</v>
      </c>
      <c r="AD33" s="57">
        <v>113</v>
      </c>
      <c r="AE33" s="57">
        <v>114</v>
      </c>
      <c r="AF33" s="41">
        <v>115</v>
      </c>
      <c r="AG33" s="41">
        <v>116</v>
      </c>
      <c r="AH33" s="62">
        <v>117</v>
      </c>
      <c r="AI33" s="62">
        <v>118</v>
      </c>
      <c r="AJ33" s="32"/>
      <c r="AK33" s="32"/>
      <c r="AL33" s="32"/>
      <c r="AM33" s="33">
        <f t="shared" si="0"/>
        <v>0</v>
      </c>
      <c r="AN33" s="167" t="s">
        <v>360</v>
      </c>
      <c r="AO33" s="168" t="s">
        <v>541</v>
      </c>
      <c r="AP33" s="169" t="s">
        <v>542</v>
      </c>
      <c r="AQ33" s="171"/>
    </row>
    <row r="34" spans="1:43" s="35" customFormat="1" ht="36.6" customHeight="1">
      <c r="A34" s="189">
        <v>1</v>
      </c>
      <c r="B34" s="73" t="s">
        <v>405</v>
      </c>
      <c r="C34" s="73"/>
      <c r="D34" s="73" t="s">
        <v>59</v>
      </c>
      <c r="E34" s="73" t="s">
        <v>60</v>
      </c>
      <c r="F34" s="73" t="s">
        <v>61</v>
      </c>
      <c r="G34" s="73" t="s">
        <v>62</v>
      </c>
      <c r="H34" s="73" t="s">
        <v>63</v>
      </c>
      <c r="I34" s="115"/>
      <c r="J34" s="81">
        <v>1</v>
      </c>
      <c r="K34" s="76" t="s">
        <v>51</v>
      </c>
      <c r="L34" s="79" t="s">
        <v>436</v>
      </c>
      <c r="M34" s="75" t="s">
        <v>450</v>
      </c>
      <c r="N34" s="76" t="s">
        <v>452</v>
      </c>
      <c r="O34" s="75">
        <v>155</v>
      </c>
      <c r="P34" s="194"/>
      <c r="Q34" s="32"/>
      <c r="R34" s="48">
        <v>101</v>
      </c>
      <c r="S34" s="48">
        <v>102</v>
      </c>
      <c r="T34" s="48">
        <v>103</v>
      </c>
      <c r="U34" s="48">
        <v>104</v>
      </c>
      <c r="V34" s="53">
        <v>105</v>
      </c>
      <c r="W34" s="53">
        <v>106</v>
      </c>
      <c r="X34" s="53">
        <v>107</v>
      </c>
      <c r="Y34" s="53">
        <v>108</v>
      </c>
      <c r="Z34" s="44">
        <v>109</v>
      </c>
      <c r="AA34" s="44">
        <v>110</v>
      </c>
      <c r="AB34" s="44">
        <v>111</v>
      </c>
      <c r="AC34" s="44">
        <v>112</v>
      </c>
      <c r="AD34" s="57">
        <v>113</v>
      </c>
      <c r="AE34" s="57">
        <v>114</v>
      </c>
      <c r="AF34" s="41">
        <v>115</v>
      </c>
      <c r="AG34" s="41">
        <v>116</v>
      </c>
      <c r="AH34" s="62">
        <v>117</v>
      </c>
      <c r="AI34" s="62">
        <v>118</v>
      </c>
      <c r="AJ34" s="32"/>
      <c r="AK34" s="32"/>
      <c r="AL34" s="32"/>
      <c r="AM34" s="33">
        <f t="shared" si="0"/>
        <v>0</v>
      </c>
      <c r="AN34" s="167" t="s">
        <v>360</v>
      </c>
      <c r="AO34" s="168" t="s">
        <v>543</v>
      </c>
      <c r="AP34" s="169" t="s">
        <v>544</v>
      </c>
      <c r="AQ34" s="170"/>
    </row>
    <row r="35" spans="1:43" s="35" customFormat="1" ht="36.6" customHeight="1">
      <c r="A35" s="189">
        <v>2</v>
      </c>
      <c r="B35" s="73" t="s">
        <v>405</v>
      </c>
      <c r="C35" s="73"/>
      <c r="D35" s="73"/>
      <c r="E35" s="73"/>
      <c r="F35" s="73"/>
      <c r="G35" s="73"/>
      <c r="H35" s="73"/>
      <c r="I35" s="115"/>
      <c r="J35" s="81">
        <v>2</v>
      </c>
      <c r="K35" s="76" t="s">
        <v>38</v>
      </c>
      <c r="L35" s="75" t="s">
        <v>75</v>
      </c>
      <c r="M35" s="75" t="s">
        <v>36</v>
      </c>
      <c r="N35" s="76" t="s">
        <v>409</v>
      </c>
      <c r="O35" s="75">
        <v>206</v>
      </c>
      <c r="P35" s="194"/>
      <c r="Q35" s="32"/>
      <c r="R35" s="48">
        <v>201</v>
      </c>
      <c r="S35" s="48">
        <v>202</v>
      </c>
      <c r="T35" s="48">
        <v>203</v>
      </c>
      <c r="U35" s="48">
        <v>204</v>
      </c>
      <c r="V35" s="53"/>
      <c r="W35" s="53"/>
      <c r="X35" s="53"/>
      <c r="Y35" s="53"/>
      <c r="Z35" s="44"/>
      <c r="AA35" s="44"/>
      <c r="AB35" s="44"/>
      <c r="AC35" s="44"/>
      <c r="AD35" s="57"/>
      <c r="AE35" s="57"/>
      <c r="AF35" s="41"/>
      <c r="AG35" s="41"/>
      <c r="AH35" s="62"/>
      <c r="AI35" s="62"/>
      <c r="AJ35" s="32"/>
      <c r="AK35" s="32"/>
      <c r="AL35" s="32"/>
      <c r="AM35" s="33">
        <f t="shared" si="0"/>
        <v>0</v>
      </c>
      <c r="AN35" s="167" t="s">
        <v>360</v>
      </c>
      <c r="AO35" s="168" t="s">
        <v>545</v>
      </c>
      <c r="AP35" s="169" t="s">
        <v>546</v>
      </c>
      <c r="AQ35" s="171"/>
    </row>
    <row r="36" spans="1:43" s="35" customFormat="1" ht="36.6" customHeight="1">
      <c r="A36" s="189">
        <v>2</v>
      </c>
      <c r="B36" s="73" t="s">
        <v>405</v>
      </c>
      <c r="C36" s="73"/>
      <c r="D36" s="73"/>
      <c r="E36" s="73"/>
      <c r="F36" s="73"/>
      <c r="G36" s="73"/>
      <c r="H36" s="73"/>
      <c r="I36" s="115"/>
      <c r="J36" s="81">
        <v>2</v>
      </c>
      <c r="K36" s="76" t="s">
        <v>387</v>
      </c>
      <c r="L36" s="75" t="s">
        <v>415</v>
      </c>
      <c r="M36" s="75" t="s">
        <v>83</v>
      </c>
      <c r="N36" s="76" t="s">
        <v>453</v>
      </c>
      <c r="O36" s="75">
        <v>294</v>
      </c>
      <c r="P36" s="194"/>
      <c r="Q36" s="32"/>
      <c r="R36" s="48">
        <v>201</v>
      </c>
      <c r="S36" s="48">
        <v>202</v>
      </c>
      <c r="T36" s="48">
        <v>203</v>
      </c>
      <c r="U36" s="48">
        <v>204</v>
      </c>
      <c r="V36" s="53"/>
      <c r="W36" s="53"/>
      <c r="X36" s="53"/>
      <c r="Y36" s="53"/>
      <c r="Z36" s="44"/>
      <c r="AA36" s="44"/>
      <c r="AB36" s="44"/>
      <c r="AC36" s="44"/>
      <c r="AD36" s="57"/>
      <c r="AE36" s="57"/>
      <c r="AF36" s="41"/>
      <c r="AG36" s="41"/>
      <c r="AH36" s="62"/>
      <c r="AI36" s="62"/>
      <c r="AJ36" s="32"/>
      <c r="AK36" s="32"/>
      <c r="AL36" s="32"/>
      <c r="AM36" s="33">
        <f t="shared" si="0"/>
        <v>0</v>
      </c>
      <c r="AN36" s="167" t="s">
        <v>362</v>
      </c>
      <c r="AO36" s="168"/>
      <c r="AP36" s="176"/>
      <c r="AQ36" s="171" t="s">
        <v>547</v>
      </c>
    </row>
    <row r="37" spans="1:43" s="34" customFormat="1" ht="36.6" customHeight="1">
      <c r="A37" s="189">
        <v>2</v>
      </c>
      <c r="B37" s="73" t="s">
        <v>405</v>
      </c>
      <c r="C37" s="73"/>
      <c r="D37" s="73"/>
      <c r="E37" s="73"/>
      <c r="F37" s="73"/>
      <c r="G37" s="73"/>
      <c r="H37" s="73"/>
      <c r="I37" s="115"/>
      <c r="J37" s="81">
        <v>2</v>
      </c>
      <c r="K37" s="76" t="s">
        <v>369</v>
      </c>
      <c r="L37" s="75" t="s">
        <v>75</v>
      </c>
      <c r="M37" s="75" t="s">
        <v>12</v>
      </c>
      <c r="N37" s="156" t="s">
        <v>454</v>
      </c>
      <c r="O37" s="75">
        <v>228</v>
      </c>
      <c r="P37" s="33"/>
      <c r="Q37" s="32"/>
      <c r="R37" s="48">
        <v>201</v>
      </c>
      <c r="S37" s="48">
        <v>202</v>
      </c>
      <c r="T37" s="48">
        <v>203</v>
      </c>
      <c r="U37" s="48">
        <v>204</v>
      </c>
      <c r="V37" s="53"/>
      <c r="W37" s="53"/>
      <c r="X37" s="53"/>
      <c r="Y37" s="53"/>
      <c r="Z37" s="44"/>
      <c r="AA37" s="44"/>
      <c r="AB37" s="44"/>
      <c r="AC37" s="44"/>
      <c r="AD37" s="57"/>
      <c r="AE37" s="57"/>
      <c r="AF37" s="41"/>
      <c r="AG37" s="41"/>
      <c r="AH37" s="62"/>
      <c r="AI37" s="62"/>
      <c r="AJ37" s="32"/>
      <c r="AK37" s="32"/>
      <c r="AL37" s="32"/>
      <c r="AM37" s="33">
        <f t="shared" ref="AM37:AM68" si="1">AL37*O37</f>
        <v>0</v>
      </c>
      <c r="AN37" s="167" t="s">
        <v>360</v>
      </c>
      <c r="AO37" s="168" t="s">
        <v>548</v>
      </c>
      <c r="AP37" s="169" t="s">
        <v>549</v>
      </c>
      <c r="AQ37" s="170"/>
    </row>
    <row r="38" spans="1:43" s="34" customFormat="1" ht="36.6" customHeight="1">
      <c r="A38" s="189">
        <v>2</v>
      </c>
      <c r="B38" s="73" t="s">
        <v>405</v>
      </c>
      <c r="C38" s="73"/>
      <c r="D38" s="73"/>
      <c r="E38" s="73"/>
      <c r="F38" s="73"/>
      <c r="G38" s="73"/>
      <c r="H38" s="73"/>
      <c r="I38" s="115"/>
      <c r="J38" s="81">
        <v>2</v>
      </c>
      <c r="K38" s="76" t="s">
        <v>40</v>
      </c>
      <c r="L38" s="75" t="s">
        <v>75</v>
      </c>
      <c r="M38" s="75" t="s">
        <v>42</v>
      </c>
      <c r="N38" s="76" t="s">
        <v>455</v>
      </c>
      <c r="O38" s="75">
        <v>249</v>
      </c>
      <c r="P38" s="33"/>
      <c r="Q38" s="32"/>
      <c r="R38" s="48">
        <v>201</v>
      </c>
      <c r="S38" s="48">
        <v>202</v>
      </c>
      <c r="T38" s="48">
        <v>203</v>
      </c>
      <c r="U38" s="48">
        <v>204</v>
      </c>
      <c r="V38" s="53"/>
      <c r="W38" s="53"/>
      <c r="X38" s="53"/>
      <c r="Y38" s="53"/>
      <c r="Z38" s="44"/>
      <c r="AA38" s="44"/>
      <c r="AB38" s="44"/>
      <c r="AC38" s="44"/>
      <c r="AD38" s="57"/>
      <c r="AE38" s="57"/>
      <c r="AF38" s="41"/>
      <c r="AG38" s="41"/>
      <c r="AH38" s="62"/>
      <c r="AI38" s="62"/>
      <c r="AJ38" s="32"/>
      <c r="AK38" s="32"/>
      <c r="AL38" s="32"/>
      <c r="AM38" s="33">
        <f t="shared" si="1"/>
        <v>0</v>
      </c>
      <c r="AN38" s="167" t="s">
        <v>360</v>
      </c>
      <c r="AO38" s="168" t="s">
        <v>550</v>
      </c>
      <c r="AP38" s="169" t="s">
        <v>551</v>
      </c>
      <c r="AQ38" s="170"/>
    </row>
    <row r="39" spans="1:43" s="34" customFormat="1" ht="36.6" customHeight="1">
      <c r="A39" s="189">
        <v>2</v>
      </c>
      <c r="B39" s="73" t="s">
        <v>405</v>
      </c>
      <c r="C39" s="73"/>
      <c r="D39" s="73"/>
      <c r="E39" s="73"/>
      <c r="F39" s="73"/>
      <c r="G39" s="73"/>
      <c r="H39" s="73"/>
      <c r="I39" s="115"/>
      <c r="J39" s="81">
        <v>2</v>
      </c>
      <c r="K39" s="76" t="s">
        <v>41</v>
      </c>
      <c r="L39" s="75" t="s">
        <v>75</v>
      </c>
      <c r="M39" s="75" t="s">
        <v>42</v>
      </c>
      <c r="N39" s="76" t="s">
        <v>14</v>
      </c>
      <c r="O39" s="75">
        <v>228</v>
      </c>
      <c r="P39" s="33"/>
      <c r="Q39" s="32"/>
      <c r="R39" s="48">
        <v>201</v>
      </c>
      <c r="S39" s="48">
        <v>202</v>
      </c>
      <c r="T39" s="48">
        <v>203</v>
      </c>
      <c r="U39" s="48">
        <v>204</v>
      </c>
      <c r="V39" s="53"/>
      <c r="W39" s="53"/>
      <c r="X39" s="53"/>
      <c r="Y39" s="53"/>
      <c r="Z39" s="44"/>
      <c r="AA39" s="44"/>
      <c r="AB39" s="44"/>
      <c r="AC39" s="44"/>
      <c r="AD39" s="57"/>
      <c r="AE39" s="57"/>
      <c r="AF39" s="41"/>
      <c r="AG39" s="41"/>
      <c r="AH39" s="62"/>
      <c r="AI39" s="62"/>
      <c r="AJ39" s="32"/>
      <c r="AK39" s="32"/>
      <c r="AL39" s="32"/>
      <c r="AM39" s="33">
        <f t="shared" si="1"/>
        <v>0</v>
      </c>
      <c r="AN39" s="167" t="s">
        <v>360</v>
      </c>
      <c r="AO39" s="168" t="s">
        <v>552</v>
      </c>
      <c r="AP39" s="169" t="s">
        <v>553</v>
      </c>
      <c r="AQ39" s="171"/>
    </row>
    <row r="40" spans="1:43" s="34" customFormat="1" ht="36.6" customHeight="1">
      <c r="A40" s="189">
        <v>2</v>
      </c>
      <c r="B40" s="73"/>
      <c r="C40" s="73"/>
      <c r="D40" s="73" t="s">
        <v>59</v>
      </c>
      <c r="E40" s="73" t="s">
        <v>60</v>
      </c>
      <c r="F40" s="73" t="s">
        <v>61</v>
      </c>
      <c r="G40" s="73" t="s">
        <v>62</v>
      </c>
      <c r="H40" s="73" t="s">
        <v>63</v>
      </c>
      <c r="I40" s="115"/>
      <c r="J40" s="81">
        <v>2</v>
      </c>
      <c r="K40" s="76" t="s">
        <v>37</v>
      </c>
      <c r="L40" s="75" t="s">
        <v>75</v>
      </c>
      <c r="M40" s="75" t="s">
        <v>36</v>
      </c>
      <c r="N40" s="76" t="s">
        <v>409</v>
      </c>
      <c r="O40" s="75">
        <v>215</v>
      </c>
      <c r="P40" s="33"/>
      <c r="Q40" s="32"/>
      <c r="R40" s="48"/>
      <c r="S40" s="48"/>
      <c r="T40" s="48"/>
      <c r="U40" s="48"/>
      <c r="V40" s="53">
        <v>205</v>
      </c>
      <c r="W40" s="53">
        <v>206</v>
      </c>
      <c r="X40" s="53">
        <v>207</v>
      </c>
      <c r="Y40" s="53">
        <v>208</v>
      </c>
      <c r="Z40" s="44">
        <v>209</v>
      </c>
      <c r="AA40" s="44">
        <v>210</v>
      </c>
      <c r="AB40" s="44">
        <v>211</v>
      </c>
      <c r="AC40" s="44">
        <v>212</v>
      </c>
      <c r="AD40" s="57">
        <v>213</v>
      </c>
      <c r="AE40" s="57">
        <v>214</v>
      </c>
      <c r="AF40" s="41">
        <v>215</v>
      </c>
      <c r="AG40" s="41">
        <v>216</v>
      </c>
      <c r="AH40" s="62">
        <v>217</v>
      </c>
      <c r="AI40" s="62">
        <v>218</v>
      </c>
      <c r="AJ40" s="32"/>
      <c r="AK40" s="32"/>
      <c r="AL40" s="32"/>
      <c r="AM40" s="33">
        <f t="shared" si="1"/>
        <v>0</v>
      </c>
      <c r="AN40" s="167" t="s">
        <v>360</v>
      </c>
      <c r="AO40" s="168" t="s">
        <v>554</v>
      </c>
      <c r="AP40" s="177" t="s">
        <v>555</v>
      </c>
      <c r="AQ40" s="171"/>
    </row>
    <row r="41" spans="1:43" s="34" customFormat="1" ht="36.6" customHeight="1">
      <c r="A41" s="189">
        <v>2</v>
      </c>
      <c r="B41" s="73"/>
      <c r="C41" s="73"/>
      <c r="D41" s="73"/>
      <c r="E41" s="73"/>
      <c r="F41" s="73" t="s">
        <v>61</v>
      </c>
      <c r="G41" s="73" t="s">
        <v>62</v>
      </c>
      <c r="H41" s="73"/>
      <c r="I41" s="115"/>
      <c r="J41" s="81">
        <v>2</v>
      </c>
      <c r="K41" s="76" t="s">
        <v>371</v>
      </c>
      <c r="L41" s="75">
        <v>1</v>
      </c>
      <c r="M41" s="75" t="s">
        <v>416</v>
      </c>
      <c r="N41" s="76" t="s">
        <v>417</v>
      </c>
      <c r="O41" s="75">
        <v>137</v>
      </c>
      <c r="P41" s="33"/>
      <c r="Q41" s="32"/>
      <c r="R41" s="48"/>
      <c r="S41" s="48"/>
      <c r="T41" s="48"/>
      <c r="U41" s="48"/>
      <c r="V41" s="53"/>
      <c r="W41" s="53"/>
      <c r="X41" s="53"/>
      <c r="Y41" s="53"/>
      <c r="Z41" s="44"/>
      <c r="AA41" s="44"/>
      <c r="AB41" s="44"/>
      <c r="AC41" s="44"/>
      <c r="AD41" s="57">
        <v>213</v>
      </c>
      <c r="AE41" s="57">
        <v>214</v>
      </c>
      <c r="AF41" s="41">
        <v>215</v>
      </c>
      <c r="AG41" s="41">
        <v>216</v>
      </c>
      <c r="AH41" s="62"/>
      <c r="AI41" s="62"/>
      <c r="AJ41" s="32"/>
      <c r="AK41" s="32"/>
      <c r="AL41" s="32"/>
      <c r="AM41" s="33">
        <f t="shared" si="1"/>
        <v>0</v>
      </c>
      <c r="AN41" s="167" t="s">
        <v>360</v>
      </c>
      <c r="AO41" s="168" t="s">
        <v>497</v>
      </c>
      <c r="AP41" s="169" t="s">
        <v>498</v>
      </c>
      <c r="AQ41" s="171" t="s">
        <v>556</v>
      </c>
    </row>
    <row r="42" spans="1:43" s="34" customFormat="1" ht="36.6" customHeight="1">
      <c r="A42" s="189">
        <v>2</v>
      </c>
      <c r="B42" s="73"/>
      <c r="C42" s="73"/>
      <c r="D42" s="73"/>
      <c r="E42" s="73"/>
      <c r="F42" s="73"/>
      <c r="G42" s="73" t="s">
        <v>62</v>
      </c>
      <c r="H42" s="73"/>
      <c r="I42" s="115"/>
      <c r="J42" s="81">
        <v>2</v>
      </c>
      <c r="K42" s="76" t="s">
        <v>372</v>
      </c>
      <c r="L42" s="75" t="s">
        <v>415</v>
      </c>
      <c r="M42" s="75" t="s">
        <v>46</v>
      </c>
      <c r="N42" s="76" t="s">
        <v>418</v>
      </c>
      <c r="O42" s="75">
        <v>175</v>
      </c>
      <c r="P42" s="33"/>
      <c r="Q42" s="32"/>
      <c r="R42" s="48"/>
      <c r="S42" s="48"/>
      <c r="T42" s="48"/>
      <c r="U42" s="48"/>
      <c r="V42" s="53"/>
      <c r="W42" s="53"/>
      <c r="X42" s="53"/>
      <c r="Y42" s="53"/>
      <c r="Z42" s="44"/>
      <c r="AA42" s="44"/>
      <c r="AB42" s="44"/>
      <c r="AC42" s="44"/>
      <c r="AD42" s="57"/>
      <c r="AE42" s="57"/>
      <c r="AF42" s="41">
        <v>215</v>
      </c>
      <c r="AG42" s="41">
        <v>216</v>
      </c>
      <c r="AH42" s="62"/>
      <c r="AI42" s="62"/>
      <c r="AJ42" s="32"/>
      <c r="AK42" s="32"/>
      <c r="AL42" s="32"/>
      <c r="AM42" s="33">
        <f t="shared" si="1"/>
        <v>0</v>
      </c>
      <c r="AN42" s="167" t="s">
        <v>360</v>
      </c>
      <c r="AO42" s="168" t="s">
        <v>500</v>
      </c>
      <c r="AP42" s="169" t="s">
        <v>501</v>
      </c>
      <c r="AQ42" s="171" t="s">
        <v>556</v>
      </c>
    </row>
    <row r="43" spans="1:43" s="34" customFormat="1" ht="36.6" customHeight="1">
      <c r="A43" s="189">
        <v>2</v>
      </c>
      <c r="B43" s="73" t="s">
        <v>405</v>
      </c>
      <c r="C43" s="73"/>
      <c r="D43" s="73"/>
      <c r="E43" s="73"/>
      <c r="F43" s="73"/>
      <c r="G43" s="73"/>
      <c r="H43" s="73"/>
      <c r="I43" s="115"/>
      <c r="J43" s="81">
        <v>2</v>
      </c>
      <c r="K43" s="76" t="s">
        <v>38</v>
      </c>
      <c r="L43" s="75" t="s">
        <v>456</v>
      </c>
      <c r="M43" s="75" t="s">
        <v>36</v>
      </c>
      <c r="N43" s="76" t="s">
        <v>409</v>
      </c>
      <c r="O43" s="75">
        <v>199</v>
      </c>
      <c r="P43" s="33"/>
      <c r="Q43" s="36"/>
      <c r="R43" s="48">
        <v>201</v>
      </c>
      <c r="S43" s="48">
        <v>202</v>
      </c>
      <c r="T43" s="48">
        <v>203</v>
      </c>
      <c r="U43" s="48">
        <v>204</v>
      </c>
      <c r="V43" s="53"/>
      <c r="W43" s="53"/>
      <c r="X43" s="53"/>
      <c r="Y43" s="53"/>
      <c r="Z43" s="44"/>
      <c r="AA43" s="44"/>
      <c r="AB43" s="44"/>
      <c r="AC43" s="44"/>
      <c r="AD43" s="57"/>
      <c r="AE43" s="57"/>
      <c r="AF43" s="41"/>
      <c r="AG43" s="41"/>
      <c r="AH43" s="62"/>
      <c r="AI43" s="62"/>
      <c r="AJ43" s="32"/>
      <c r="AK43" s="32"/>
      <c r="AL43" s="32"/>
      <c r="AM43" s="33">
        <f t="shared" si="1"/>
        <v>0</v>
      </c>
      <c r="AN43" s="167" t="s">
        <v>360</v>
      </c>
      <c r="AO43" s="168" t="s">
        <v>557</v>
      </c>
      <c r="AP43" s="169" t="s">
        <v>558</v>
      </c>
      <c r="AQ43" s="171" t="s">
        <v>559</v>
      </c>
    </row>
    <row r="44" spans="1:43" s="34" customFormat="1" ht="36.6" customHeight="1">
      <c r="A44" s="189">
        <v>2</v>
      </c>
      <c r="B44" s="73" t="s">
        <v>405</v>
      </c>
      <c r="C44" s="73"/>
      <c r="D44" s="73"/>
      <c r="E44" s="73"/>
      <c r="F44" s="73"/>
      <c r="G44" s="73"/>
      <c r="H44" s="73" t="s">
        <v>63</v>
      </c>
      <c r="I44" s="115"/>
      <c r="J44" s="81">
        <v>2</v>
      </c>
      <c r="K44" s="76" t="s">
        <v>11</v>
      </c>
      <c r="L44" s="75" t="s">
        <v>456</v>
      </c>
      <c r="M44" s="75" t="s">
        <v>12</v>
      </c>
      <c r="N44" s="76" t="s">
        <v>13</v>
      </c>
      <c r="O44" s="75">
        <v>248</v>
      </c>
      <c r="P44" s="33"/>
      <c r="Q44" s="32"/>
      <c r="R44" s="48">
        <v>201</v>
      </c>
      <c r="S44" s="48">
        <v>202</v>
      </c>
      <c r="T44" s="48">
        <v>203</v>
      </c>
      <c r="U44" s="48">
        <v>204</v>
      </c>
      <c r="V44" s="53"/>
      <c r="W44" s="53"/>
      <c r="X44" s="53"/>
      <c r="Y44" s="53"/>
      <c r="Z44" s="44"/>
      <c r="AA44" s="44"/>
      <c r="AB44" s="44"/>
      <c r="AC44" s="44"/>
      <c r="AD44" s="57"/>
      <c r="AE44" s="57"/>
      <c r="AF44" s="41"/>
      <c r="AG44" s="41"/>
      <c r="AH44" s="62">
        <v>217</v>
      </c>
      <c r="AI44" s="62">
        <v>218</v>
      </c>
      <c r="AJ44" s="32"/>
      <c r="AK44" s="32"/>
      <c r="AL44" s="32"/>
      <c r="AM44" s="33">
        <f t="shared" si="1"/>
        <v>0</v>
      </c>
      <c r="AN44" s="167" t="s">
        <v>360</v>
      </c>
      <c r="AO44" s="168" t="s">
        <v>560</v>
      </c>
      <c r="AP44" s="169" t="s">
        <v>561</v>
      </c>
      <c r="AQ44" s="171" t="s">
        <v>562</v>
      </c>
    </row>
    <row r="45" spans="1:43" s="34" customFormat="1" ht="36.6" customHeight="1">
      <c r="A45" s="189">
        <v>2</v>
      </c>
      <c r="B45" s="73"/>
      <c r="C45" s="73"/>
      <c r="D45" s="73" t="s">
        <v>59</v>
      </c>
      <c r="E45" s="73" t="s">
        <v>60</v>
      </c>
      <c r="F45" s="73" t="s">
        <v>61</v>
      </c>
      <c r="G45" s="73" t="s">
        <v>62</v>
      </c>
      <c r="H45" s="73"/>
      <c r="I45" s="115"/>
      <c r="J45" s="81">
        <v>2</v>
      </c>
      <c r="K45" s="76" t="s">
        <v>44</v>
      </c>
      <c r="L45" s="75" t="s">
        <v>75</v>
      </c>
      <c r="M45" s="75" t="s">
        <v>413</v>
      </c>
      <c r="N45" s="76" t="s">
        <v>13</v>
      </c>
      <c r="O45" s="75">
        <v>230</v>
      </c>
      <c r="P45" s="33"/>
      <c r="Q45" s="36"/>
      <c r="R45" s="48"/>
      <c r="S45" s="48"/>
      <c r="T45" s="48"/>
      <c r="U45" s="48"/>
      <c r="V45" s="53">
        <v>205</v>
      </c>
      <c r="W45" s="53">
        <v>206</v>
      </c>
      <c r="X45" s="53">
        <v>207</v>
      </c>
      <c r="Y45" s="53">
        <v>208</v>
      </c>
      <c r="Z45" s="44">
        <v>209</v>
      </c>
      <c r="AA45" s="44">
        <v>210</v>
      </c>
      <c r="AB45" s="44">
        <v>211</v>
      </c>
      <c r="AC45" s="44">
        <v>212</v>
      </c>
      <c r="AD45" s="57">
        <v>213</v>
      </c>
      <c r="AE45" s="57">
        <v>214</v>
      </c>
      <c r="AF45" s="41">
        <v>215</v>
      </c>
      <c r="AG45" s="41">
        <v>216</v>
      </c>
      <c r="AH45" s="62"/>
      <c r="AI45" s="62"/>
      <c r="AJ45" s="32"/>
      <c r="AK45" s="32"/>
      <c r="AL45" s="32"/>
      <c r="AM45" s="33">
        <f t="shared" si="1"/>
        <v>0</v>
      </c>
      <c r="AN45" s="167" t="s">
        <v>360</v>
      </c>
      <c r="AO45" s="168" t="s">
        <v>563</v>
      </c>
      <c r="AP45" s="169" t="s">
        <v>564</v>
      </c>
      <c r="AQ45" s="170"/>
    </row>
    <row r="46" spans="1:43" s="34" customFormat="1" ht="36.6" customHeight="1">
      <c r="A46" s="189">
        <v>2</v>
      </c>
      <c r="B46" s="73" t="s">
        <v>405</v>
      </c>
      <c r="C46" s="73"/>
      <c r="D46" s="73"/>
      <c r="E46" s="73"/>
      <c r="F46" s="73"/>
      <c r="G46" s="73"/>
      <c r="H46" s="73"/>
      <c r="I46" s="115"/>
      <c r="J46" s="81">
        <v>2</v>
      </c>
      <c r="K46" s="76" t="s">
        <v>366</v>
      </c>
      <c r="L46" s="75" t="s">
        <v>457</v>
      </c>
      <c r="M46" s="75" t="s">
        <v>419</v>
      </c>
      <c r="N46" s="76" t="s">
        <v>420</v>
      </c>
      <c r="O46" s="75">
        <v>238</v>
      </c>
      <c r="P46" s="33"/>
      <c r="Q46" s="32"/>
      <c r="R46" s="48">
        <v>201</v>
      </c>
      <c r="S46" s="48">
        <v>202</v>
      </c>
      <c r="T46" s="48">
        <v>203</v>
      </c>
      <c r="U46" s="48">
        <v>204</v>
      </c>
      <c r="V46" s="53"/>
      <c r="W46" s="53"/>
      <c r="X46" s="53"/>
      <c r="Y46" s="53"/>
      <c r="Z46" s="44"/>
      <c r="AA46" s="44"/>
      <c r="AB46" s="44"/>
      <c r="AC46" s="44"/>
      <c r="AD46" s="57"/>
      <c r="AE46" s="57"/>
      <c r="AF46" s="41"/>
      <c r="AG46" s="41"/>
      <c r="AH46" s="62"/>
      <c r="AI46" s="62"/>
      <c r="AJ46" s="32"/>
      <c r="AK46" s="32"/>
      <c r="AL46" s="32"/>
      <c r="AM46" s="33">
        <f t="shared" si="1"/>
        <v>0</v>
      </c>
      <c r="AN46" s="167" t="s">
        <v>360</v>
      </c>
      <c r="AO46" s="168" t="s">
        <v>565</v>
      </c>
      <c r="AP46" s="169" t="s">
        <v>566</v>
      </c>
      <c r="AQ46" s="171" t="s">
        <v>567</v>
      </c>
    </row>
    <row r="47" spans="1:43" s="34" customFormat="1" ht="36.6" customHeight="1">
      <c r="A47" s="189">
        <v>2</v>
      </c>
      <c r="B47" s="73" t="s">
        <v>405</v>
      </c>
      <c r="C47" s="73"/>
      <c r="D47" s="73"/>
      <c r="E47" s="73"/>
      <c r="F47" s="73"/>
      <c r="G47" s="73"/>
      <c r="H47" s="73"/>
      <c r="I47" s="115"/>
      <c r="J47" s="81">
        <v>2</v>
      </c>
      <c r="K47" s="76" t="s">
        <v>367</v>
      </c>
      <c r="L47" s="75" t="s">
        <v>415</v>
      </c>
      <c r="M47" s="75" t="s">
        <v>46</v>
      </c>
      <c r="N47" s="76" t="s">
        <v>458</v>
      </c>
      <c r="O47" s="75">
        <v>125</v>
      </c>
      <c r="P47" s="33"/>
      <c r="Q47" s="32"/>
      <c r="R47" s="48">
        <v>201</v>
      </c>
      <c r="S47" s="48">
        <v>202</v>
      </c>
      <c r="T47" s="48">
        <v>203</v>
      </c>
      <c r="U47" s="48">
        <v>204</v>
      </c>
      <c r="V47" s="53"/>
      <c r="W47" s="53"/>
      <c r="X47" s="53"/>
      <c r="Y47" s="53"/>
      <c r="Z47" s="44"/>
      <c r="AA47" s="44"/>
      <c r="AB47" s="44"/>
      <c r="AC47" s="44"/>
      <c r="AD47" s="57"/>
      <c r="AE47" s="57"/>
      <c r="AF47" s="41"/>
      <c r="AG47" s="41"/>
      <c r="AH47" s="62"/>
      <c r="AI47" s="62"/>
      <c r="AJ47" s="32"/>
      <c r="AK47" s="32"/>
      <c r="AL47" s="32"/>
      <c r="AM47" s="33">
        <f t="shared" si="1"/>
        <v>0</v>
      </c>
      <c r="AN47" s="167" t="s">
        <v>360</v>
      </c>
      <c r="AO47" s="168" t="s">
        <v>568</v>
      </c>
      <c r="AP47" s="169" t="s">
        <v>569</v>
      </c>
      <c r="AQ47" s="171"/>
    </row>
    <row r="48" spans="1:43" s="35" customFormat="1" ht="36.6" customHeight="1">
      <c r="A48" s="189">
        <v>2</v>
      </c>
      <c r="B48" s="73" t="s">
        <v>406</v>
      </c>
      <c r="C48" s="73"/>
      <c r="D48" s="73"/>
      <c r="E48" s="73"/>
      <c r="F48" s="73"/>
      <c r="G48" s="73"/>
      <c r="H48" s="73"/>
      <c r="I48" s="115"/>
      <c r="J48" s="81">
        <v>2</v>
      </c>
      <c r="K48" s="76" t="s">
        <v>368</v>
      </c>
      <c r="L48" s="75" t="s">
        <v>415</v>
      </c>
      <c r="M48" s="75" t="s">
        <v>424</v>
      </c>
      <c r="N48" s="76" t="s">
        <v>76</v>
      </c>
      <c r="O48" s="75">
        <v>203</v>
      </c>
      <c r="P48" s="194"/>
      <c r="Q48" s="32"/>
      <c r="R48" s="48">
        <v>201</v>
      </c>
      <c r="S48" s="48">
        <v>202</v>
      </c>
      <c r="T48" s="48"/>
      <c r="U48" s="48"/>
      <c r="V48" s="53"/>
      <c r="W48" s="53"/>
      <c r="X48" s="53"/>
      <c r="Y48" s="53"/>
      <c r="Z48" s="44"/>
      <c r="AA48" s="44"/>
      <c r="AB48" s="44"/>
      <c r="AC48" s="44"/>
      <c r="AD48" s="57"/>
      <c r="AE48" s="57"/>
      <c r="AF48" s="41"/>
      <c r="AG48" s="41"/>
      <c r="AH48" s="62"/>
      <c r="AI48" s="62"/>
      <c r="AJ48" s="32"/>
      <c r="AK48" s="32"/>
      <c r="AL48" s="32"/>
      <c r="AM48" s="33">
        <f t="shared" si="1"/>
        <v>0</v>
      </c>
      <c r="AN48" s="167" t="s">
        <v>360</v>
      </c>
      <c r="AO48" s="168" t="s">
        <v>570</v>
      </c>
      <c r="AP48" s="178" t="s">
        <v>571</v>
      </c>
      <c r="AQ48" s="170"/>
    </row>
    <row r="49" spans="1:43" s="35" customFormat="1" ht="36.6" customHeight="1">
      <c r="A49" s="189">
        <v>2</v>
      </c>
      <c r="B49" s="73" t="s">
        <v>407</v>
      </c>
      <c r="C49" s="73"/>
      <c r="D49" s="73"/>
      <c r="E49" s="73"/>
      <c r="F49" s="73"/>
      <c r="G49" s="73"/>
      <c r="H49" s="73"/>
      <c r="I49" s="115"/>
      <c r="J49" s="81">
        <v>2</v>
      </c>
      <c r="K49" s="76" t="s">
        <v>388</v>
      </c>
      <c r="L49" s="75" t="s">
        <v>423</v>
      </c>
      <c r="M49" s="75" t="s">
        <v>419</v>
      </c>
      <c r="N49" s="76" t="s">
        <v>427</v>
      </c>
      <c r="O49" s="75">
        <v>221</v>
      </c>
      <c r="P49" s="194"/>
      <c r="Q49" s="32"/>
      <c r="R49" s="48"/>
      <c r="S49" s="48"/>
      <c r="T49" s="48">
        <v>203</v>
      </c>
      <c r="U49" s="48">
        <v>204</v>
      </c>
      <c r="V49" s="53"/>
      <c r="W49" s="53"/>
      <c r="X49" s="53"/>
      <c r="Y49" s="53"/>
      <c r="Z49" s="44"/>
      <c r="AA49" s="44"/>
      <c r="AB49" s="44"/>
      <c r="AC49" s="44"/>
      <c r="AD49" s="57"/>
      <c r="AE49" s="57"/>
      <c r="AF49" s="41"/>
      <c r="AG49" s="41"/>
      <c r="AH49" s="62"/>
      <c r="AI49" s="62"/>
      <c r="AJ49" s="32"/>
      <c r="AK49" s="32"/>
      <c r="AL49" s="32"/>
      <c r="AM49" s="33">
        <f t="shared" si="1"/>
        <v>0</v>
      </c>
      <c r="AN49" s="167" t="s">
        <v>360</v>
      </c>
      <c r="AO49" s="168" t="s">
        <v>572</v>
      </c>
      <c r="AP49" s="169" t="s">
        <v>573</v>
      </c>
      <c r="AQ49" s="170"/>
    </row>
    <row r="50" spans="1:43" s="35" customFormat="1" ht="36.6" customHeight="1">
      <c r="A50" s="189">
        <v>2</v>
      </c>
      <c r="B50" s="73" t="s">
        <v>407</v>
      </c>
      <c r="C50" s="153"/>
      <c r="D50" s="73"/>
      <c r="E50" s="73"/>
      <c r="F50" s="73"/>
      <c r="G50" s="73"/>
      <c r="H50" s="73"/>
      <c r="I50" s="115"/>
      <c r="J50" s="81">
        <v>2</v>
      </c>
      <c r="K50" s="76" t="s">
        <v>389</v>
      </c>
      <c r="L50" s="75" t="s">
        <v>415</v>
      </c>
      <c r="M50" s="75" t="s">
        <v>416</v>
      </c>
      <c r="N50" s="76" t="s">
        <v>459</v>
      </c>
      <c r="O50" s="75">
        <v>228</v>
      </c>
      <c r="P50" s="194"/>
      <c r="Q50" s="32"/>
      <c r="R50" s="48"/>
      <c r="S50" s="48"/>
      <c r="T50" s="48">
        <v>203</v>
      </c>
      <c r="U50" s="48">
        <v>204</v>
      </c>
      <c r="V50" s="53"/>
      <c r="W50" s="53"/>
      <c r="X50" s="53"/>
      <c r="Y50" s="53"/>
      <c r="Z50" s="44"/>
      <c r="AA50" s="44"/>
      <c r="AB50" s="44"/>
      <c r="AC50" s="44"/>
      <c r="AD50" s="57"/>
      <c r="AE50" s="57"/>
      <c r="AF50" s="41"/>
      <c r="AG50" s="41"/>
      <c r="AH50" s="62"/>
      <c r="AI50" s="62"/>
      <c r="AJ50" s="32"/>
      <c r="AK50" s="32"/>
      <c r="AL50" s="32"/>
      <c r="AM50" s="33">
        <f t="shared" si="1"/>
        <v>0</v>
      </c>
      <c r="AN50" s="167" t="s">
        <v>360</v>
      </c>
      <c r="AO50" s="168" t="s">
        <v>574</v>
      </c>
      <c r="AP50" s="169" t="s">
        <v>575</v>
      </c>
      <c r="AQ50" s="170"/>
    </row>
    <row r="51" spans="1:43" s="39" customFormat="1" ht="36.6" customHeight="1">
      <c r="A51" s="189">
        <v>2</v>
      </c>
      <c r="B51" s="73" t="s">
        <v>405</v>
      </c>
      <c r="C51" s="73"/>
      <c r="D51" s="73"/>
      <c r="E51" s="73"/>
      <c r="F51" s="73"/>
      <c r="G51" s="73"/>
      <c r="H51" s="73"/>
      <c r="I51" s="154"/>
      <c r="J51" s="81">
        <v>2</v>
      </c>
      <c r="K51" s="76" t="s">
        <v>390</v>
      </c>
      <c r="L51" s="75" t="s">
        <v>9</v>
      </c>
      <c r="M51" s="75" t="s">
        <v>416</v>
      </c>
      <c r="N51" s="76" t="s">
        <v>459</v>
      </c>
      <c r="O51" s="75">
        <v>220</v>
      </c>
      <c r="P51" s="195"/>
      <c r="Q51" s="38"/>
      <c r="R51" s="48">
        <v>201</v>
      </c>
      <c r="S51" s="48">
        <v>202</v>
      </c>
      <c r="T51" s="48">
        <v>203</v>
      </c>
      <c r="U51" s="48">
        <v>204</v>
      </c>
      <c r="V51" s="53"/>
      <c r="W51" s="53"/>
      <c r="X51" s="53"/>
      <c r="Y51" s="53"/>
      <c r="Z51" s="44"/>
      <c r="AA51" s="44"/>
      <c r="AB51" s="44"/>
      <c r="AC51" s="44"/>
      <c r="AD51" s="57"/>
      <c r="AE51" s="57"/>
      <c r="AF51" s="41"/>
      <c r="AG51" s="41"/>
      <c r="AH51" s="62"/>
      <c r="AI51" s="62"/>
      <c r="AJ51" s="32"/>
      <c r="AK51" s="38"/>
      <c r="AL51" s="14"/>
      <c r="AM51" s="33">
        <f t="shared" si="1"/>
        <v>0</v>
      </c>
      <c r="AN51" s="167" t="s">
        <v>360</v>
      </c>
      <c r="AO51" s="168" t="s">
        <v>576</v>
      </c>
      <c r="AP51" s="169" t="s">
        <v>577</v>
      </c>
      <c r="AQ51" s="171"/>
    </row>
    <row r="52" spans="1:43" ht="36.6" customHeight="1">
      <c r="A52" s="189">
        <v>2</v>
      </c>
      <c r="B52" s="73"/>
      <c r="C52" s="73"/>
      <c r="D52" s="73" t="s">
        <v>59</v>
      </c>
      <c r="E52" s="73" t="s">
        <v>60</v>
      </c>
      <c r="F52" s="73" t="s">
        <v>61</v>
      </c>
      <c r="G52" s="73" t="s">
        <v>62</v>
      </c>
      <c r="H52" s="73" t="s">
        <v>63</v>
      </c>
      <c r="I52" s="154"/>
      <c r="J52" s="81">
        <v>2</v>
      </c>
      <c r="K52" s="76" t="s">
        <v>391</v>
      </c>
      <c r="L52" s="75" t="s">
        <v>457</v>
      </c>
      <c r="M52" s="75" t="s">
        <v>433</v>
      </c>
      <c r="N52" s="76" t="s">
        <v>460</v>
      </c>
      <c r="O52" s="75">
        <v>175</v>
      </c>
      <c r="P52" s="196"/>
      <c r="Q52" s="38"/>
      <c r="R52" s="48"/>
      <c r="S52" s="48"/>
      <c r="T52" s="48"/>
      <c r="U52" s="48"/>
      <c r="V52" s="53">
        <v>205</v>
      </c>
      <c r="W52" s="53">
        <v>206</v>
      </c>
      <c r="X52" s="53">
        <v>207</v>
      </c>
      <c r="Y52" s="53">
        <v>208</v>
      </c>
      <c r="Z52" s="44">
        <v>209</v>
      </c>
      <c r="AA52" s="44">
        <v>210</v>
      </c>
      <c r="AB52" s="44">
        <v>211</v>
      </c>
      <c r="AC52" s="44">
        <v>212</v>
      </c>
      <c r="AD52" s="57">
        <v>213</v>
      </c>
      <c r="AE52" s="57">
        <v>214</v>
      </c>
      <c r="AF52" s="41">
        <v>215</v>
      </c>
      <c r="AG52" s="41">
        <v>216</v>
      </c>
      <c r="AH52" s="62">
        <v>217</v>
      </c>
      <c r="AI52" s="62">
        <v>218</v>
      </c>
      <c r="AJ52" s="32"/>
      <c r="AK52" s="38"/>
      <c r="AL52" s="14"/>
      <c r="AM52" s="33">
        <f t="shared" si="1"/>
        <v>0</v>
      </c>
      <c r="AN52" s="167" t="s">
        <v>360</v>
      </c>
      <c r="AO52" s="168" t="s">
        <v>578</v>
      </c>
      <c r="AP52" s="169" t="s">
        <v>579</v>
      </c>
      <c r="AQ52" s="171" t="s">
        <v>567</v>
      </c>
    </row>
    <row r="53" spans="1:43" ht="36.6" customHeight="1">
      <c r="A53" s="191">
        <v>2</v>
      </c>
      <c r="B53" s="74"/>
      <c r="C53" s="73"/>
      <c r="D53" s="73" t="s">
        <v>59</v>
      </c>
      <c r="E53" s="73"/>
      <c r="F53" s="73"/>
      <c r="G53" s="74"/>
      <c r="H53" s="74"/>
      <c r="I53" s="115"/>
      <c r="J53" s="159">
        <v>2</v>
      </c>
      <c r="K53" s="76" t="s">
        <v>392</v>
      </c>
      <c r="L53" s="79" t="s">
        <v>198</v>
      </c>
      <c r="M53" s="75" t="s">
        <v>461</v>
      </c>
      <c r="N53" s="76" t="s">
        <v>462</v>
      </c>
      <c r="O53" s="75">
        <v>230</v>
      </c>
      <c r="P53" s="196"/>
      <c r="Q53" s="38"/>
      <c r="R53" s="48"/>
      <c r="S53" s="48"/>
      <c r="T53" s="48"/>
      <c r="U53" s="48"/>
      <c r="V53" s="53">
        <v>205</v>
      </c>
      <c r="W53" s="53">
        <v>206</v>
      </c>
      <c r="X53" s="53">
        <v>207</v>
      </c>
      <c r="Y53" s="53">
        <v>208</v>
      </c>
      <c r="Z53" s="44"/>
      <c r="AA53" s="44"/>
      <c r="AB53" s="44"/>
      <c r="AC53" s="44"/>
      <c r="AD53" s="57"/>
      <c r="AE53" s="57"/>
      <c r="AF53" s="41"/>
      <c r="AG53" s="41"/>
      <c r="AH53" s="62"/>
      <c r="AI53" s="62"/>
      <c r="AJ53" s="32"/>
      <c r="AK53" s="38"/>
      <c r="AL53" s="14"/>
      <c r="AM53" s="33">
        <f t="shared" si="1"/>
        <v>0</v>
      </c>
      <c r="AN53" s="167" t="s">
        <v>362</v>
      </c>
      <c r="AO53" s="168"/>
      <c r="AP53" s="173"/>
      <c r="AQ53" s="170"/>
    </row>
    <row r="54" spans="1:43" ht="36.6" customHeight="1">
      <c r="A54" s="191">
        <v>2</v>
      </c>
      <c r="B54" s="74"/>
      <c r="C54" s="73"/>
      <c r="D54" s="73" t="s">
        <v>59</v>
      </c>
      <c r="E54" s="73" t="s">
        <v>60</v>
      </c>
      <c r="F54" s="73" t="s">
        <v>61</v>
      </c>
      <c r="G54" s="74"/>
      <c r="H54" s="74"/>
      <c r="I54" s="115"/>
      <c r="J54" s="159">
        <v>2</v>
      </c>
      <c r="K54" s="76" t="s">
        <v>45</v>
      </c>
      <c r="L54" s="79" t="s">
        <v>463</v>
      </c>
      <c r="M54" s="75" t="s">
        <v>461</v>
      </c>
      <c r="N54" s="76" t="s">
        <v>464</v>
      </c>
      <c r="O54" s="75">
        <v>230</v>
      </c>
      <c r="P54" s="196"/>
      <c r="Q54" s="38"/>
      <c r="R54" s="48"/>
      <c r="S54" s="48"/>
      <c r="T54" s="48"/>
      <c r="U54" s="48"/>
      <c r="V54" s="53">
        <v>205</v>
      </c>
      <c r="W54" s="53">
        <v>206</v>
      </c>
      <c r="X54" s="53">
        <v>207</v>
      </c>
      <c r="Y54" s="53">
        <v>208</v>
      </c>
      <c r="Z54" s="44">
        <v>209</v>
      </c>
      <c r="AA54" s="44">
        <v>210</v>
      </c>
      <c r="AB54" s="44">
        <v>211</v>
      </c>
      <c r="AC54" s="44">
        <v>212</v>
      </c>
      <c r="AD54" s="57">
        <v>213</v>
      </c>
      <c r="AE54" s="57">
        <v>214</v>
      </c>
      <c r="AF54" s="41"/>
      <c r="AG54" s="41"/>
      <c r="AH54" s="62"/>
      <c r="AI54" s="62"/>
      <c r="AJ54" s="32"/>
      <c r="AK54" s="38"/>
      <c r="AL54" s="14"/>
      <c r="AM54" s="33">
        <f t="shared" si="1"/>
        <v>0</v>
      </c>
      <c r="AN54" s="167" t="s">
        <v>360</v>
      </c>
      <c r="AO54" s="168" t="s">
        <v>580</v>
      </c>
      <c r="AP54" s="169" t="s">
        <v>581</v>
      </c>
      <c r="AQ54" s="179" t="s">
        <v>582</v>
      </c>
    </row>
    <row r="55" spans="1:43" ht="36.6" customHeight="1">
      <c r="A55" s="189">
        <v>2</v>
      </c>
      <c r="B55" s="73"/>
      <c r="C55" s="73"/>
      <c r="D55" s="73"/>
      <c r="E55" s="73" t="s">
        <v>60</v>
      </c>
      <c r="F55" s="73"/>
      <c r="G55" s="73"/>
      <c r="H55" s="73"/>
      <c r="I55" s="115"/>
      <c r="J55" s="81">
        <v>2</v>
      </c>
      <c r="K55" s="76" t="s">
        <v>393</v>
      </c>
      <c r="L55" s="79" t="s">
        <v>456</v>
      </c>
      <c r="M55" s="75" t="s">
        <v>42</v>
      </c>
      <c r="N55" s="76" t="s">
        <v>48</v>
      </c>
      <c r="O55" s="75">
        <v>254</v>
      </c>
      <c r="P55" s="196"/>
      <c r="Q55" s="38"/>
      <c r="R55" s="48"/>
      <c r="S55" s="48"/>
      <c r="T55" s="48"/>
      <c r="U55" s="48"/>
      <c r="V55" s="53"/>
      <c r="W55" s="53"/>
      <c r="X55" s="53"/>
      <c r="Y55" s="53"/>
      <c r="Z55" s="44">
        <v>209</v>
      </c>
      <c r="AA55" s="44">
        <v>210</v>
      </c>
      <c r="AB55" s="44">
        <v>211</v>
      </c>
      <c r="AC55" s="44">
        <v>212</v>
      </c>
      <c r="AD55" s="57"/>
      <c r="AE55" s="57"/>
      <c r="AF55" s="41"/>
      <c r="AG55" s="41"/>
      <c r="AH55" s="62"/>
      <c r="AI55" s="62"/>
      <c r="AJ55" s="32"/>
      <c r="AK55" s="38"/>
      <c r="AL55" s="14"/>
      <c r="AM55" s="33">
        <f t="shared" si="1"/>
        <v>0</v>
      </c>
      <c r="AN55" s="167" t="s">
        <v>362</v>
      </c>
      <c r="AO55" s="168"/>
      <c r="AP55" s="169"/>
      <c r="AQ55" s="180" t="s">
        <v>583</v>
      </c>
    </row>
    <row r="56" spans="1:43" ht="36.6" customHeight="1">
      <c r="A56" s="189">
        <v>2</v>
      </c>
      <c r="B56" s="73"/>
      <c r="C56" s="73"/>
      <c r="D56" s="73"/>
      <c r="E56" s="73"/>
      <c r="F56" s="73"/>
      <c r="G56" s="73"/>
      <c r="H56" s="73" t="s">
        <v>63</v>
      </c>
      <c r="I56" s="154"/>
      <c r="J56" s="81">
        <v>2</v>
      </c>
      <c r="K56" s="160" t="s">
        <v>394</v>
      </c>
      <c r="L56" s="79" t="s">
        <v>443</v>
      </c>
      <c r="M56" s="75" t="s">
        <v>42</v>
      </c>
      <c r="N56" s="76" t="s">
        <v>48</v>
      </c>
      <c r="O56" s="75">
        <v>275</v>
      </c>
      <c r="P56" s="196"/>
      <c r="Q56" s="38"/>
      <c r="R56" s="48"/>
      <c r="S56" s="48"/>
      <c r="T56" s="48"/>
      <c r="U56" s="48"/>
      <c r="V56" s="53"/>
      <c r="W56" s="53"/>
      <c r="X56" s="53"/>
      <c r="Y56" s="53"/>
      <c r="Z56" s="44"/>
      <c r="AA56" s="44"/>
      <c r="AB56" s="44"/>
      <c r="AC56" s="44"/>
      <c r="AD56" s="57"/>
      <c r="AE56" s="57"/>
      <c r="AF56" s="41"/>
      <c r="AG56" s="41"/>
      <c r="AH56" s="62">
        <v>217</v>
      </c>
      <c r="AI56" s="62">
        <v>218</v>
      </c>
      <c r="AJ56" s="32"/>
      <c r="AK56" s="38"/>
      <c r="AL56" s="14"/>
      <c r="AM56" s="33">
        <f t="shared" si="1"/>
        <v>0</v>
      </c>
      <c r="AN56" s="167" t="s">
        <v>362</v>
      </c>
      <c r="AO56" s="168"/>
      <c r="AP56" s="169"/>
      <c r="AQ56" s="181"/>
    </row>
    <row r="57" spans="1:43" ht="36.6" customHeight="1">
      <c r="A57" s="189">
        <v>2</v>
      </c>
      <c r="B57" s="73"/>
      <c r="C57" s="73"/>
      <c r="D57" s="73" t="s">
        <v>59</v>
      </c>
      <c r="E57" s="73"/>
      <c r="F57" s="73"/>
      <c r="G57" s="73"/>
      <c r="H57" s="73"/>
      <c r="I57" s="154"/>
      <c r="J57" s="81">
        <v>2</v>
      </c>
      <c r="K57" s="161" t="s">
        <v>395</v>
      </c>
      <c r="L57" s="79" t="s">
        <v>415</v>
      </c>
      <c r="M57" s="75" t="s">
        <v>440</v>
      </c>
      <c r="N57" s="156" t="s">
        <v>465</v>
      </c>
      <c r="O57" s="75">
        <v>263</v>
      </c>
      <c r="P57" s="196"/>
      <c r="Q57" s="38"/>
      <c r="R57" s="48"/>
      <c r="S57" s="48"/>
      <c r="T57" s="48"/>
      <c r="U57" s="48"/>
      <c r="V57" s="53">
        <v>205</v>
      </c>
      <c r="W57" s="53">
        <v>206</v>
      </c>
      <c r="X57" s="53">
        <v>207</v>
      </c>
      <c r="Y57" s="53">
        <v>208</v>
      </c>
      <c r="Z57" s="44"/>
      <c r="AA57" s="44"/>
      <c r="AB57" s="44"/>
      <c r="AC57" s="44"/>
      <c r="AD57" s="57"/>
      <c r="AE57" s="57"/>
      <c r="AF57" s="41"/>
      <c r="AG57" s="41"/>
      <c r="AH57" s="62"/>
      <c r="AI57" s="62"/>
      <c r="AJ57" s="32"/>
      <c r="AK57" s="38"/>
      <c r="AL57" s="14"/>
      <c r="AM57" s="33">
        <f t="shared" si="1"/>
        <v>0</v>
      </c>
      <c r="AN57" s="167" t="s">
        <v>522</v>
      </c>
      <c r="AO57" s="168"/>
      <c r="AP57" s="169"/>
      <c r="AQ57" s="170"/>
    </row>
    <row r="58" spans="1:43" ht="36.6" customHeight="1">
      <c r="A58" s="191">
        <v>2</v>
      </c>
      <c r="B58" s="74"/>
      <c r="C58" s="74"/>
      <c r="D58" s="74" t="s">
        <v>59</v>
      </c>
      <c r="E58" s="74" t="s">
        <v>60</v>
      </c>
      <c r="F58" s="74"/>
      <c r="G58" s="74"/>
      <c r="H58" s="74"/>
      <c r="I58" s="115"/>
      <c r="J58" s="159">
        <v>2</v>
      </c>
      <c r="K58" s="162" t="s">
        <v>396</v>
      </c>
      <c r="L58" s="75" t="s">
        <v>43</v>
      </c>
      <c r="M58" s="75" t="s">
        <v>461</v>
      </c>
      <c r="N58" s="76" t="s">
        <v>466</v>
      </c>
      <c r="O58" s="75">
        <v>280</v>
      </c>
      <c r="P58" s="196"/>
      <c r="Q58" s="38"/>
      <c r="R58" s="48"/>
      <c r="S58" s="48"/>
      <c r="T58" s="48"/>
      <c r="U58" s="48"/>
      <c r="V58" s="53">
        <v>205</v>
      </c>
      <c r="W58" s="53">
        <v>206</v>
      </c>
      <c r="X58" s="53">
        <v>207</v>
      </c>
      <c r="Y58" s="53">
        <v>208</v>
      </c>
      <c r="Z58" s="44">
        <v>209</v>
      </c>
      <c r="AA58" s="44">
        <v>210</v>
      </c>
      <c r="AB58" s="44">
        <v>211</v>
      </c>
      <c r="AC58" s="44">
        <v>212</v>
      </c>
      <c r="AD58" s="57"/>
      <c r="AE58" s="57"/>
      <c r="AF58" s="41"/>
      <c r="AG58" s="41"/>
      <c r="AH58" s="62"/>
      <c r="AI58" s="62"/>
      <c r="AJ58" s="32"/>
      <c r="AK58" s="38"/>
      <c r="AL58" s="14"/>
      <c r="AM58" s="33">
        <f t="shared" si="1"/>
        <v>0</v>
      </c>
      <c r="AN58" s="182" t="s">
        <v>522</v>
      </c>
      <c r="AO58" s="183"/>
      <c r="AP58" s="169"/>
      <c r="AQ58" s="171" t="s">
        <v>584</v>
      </c>
    </row>
    <row r="59" spans="1:43" ht="36.6" customHeight="1">
      <c r="A59" s="191">
        <v>2</v>
      </c>
      <c r="B59" s="74"/>
      <c r="C59" s="74"/>
      <c r="D59" s="74" t="s">
        <v>59</v>
      </c>
      <c r="E59" s="74" t="s">
        <v>60</v>
      </c>
      <c r="F59" s="74" t="s">
        <v>61</v>
      </c>
      <c r="G59" s="74"/>
      <c r="H59" s="74"/>
      <c r="I59" s="115"/>
      <c r="J59" s="159">
        <v>2</v>
      </c>
      <c r="K59" s="76" t="s">
        <v>54</v>
      </c>
      <c r="L59" s="79" t="s">
        <v>436</v>
      </c>
      <c r="M59" s="75" t="s">
        <v>433</v>
      </c>
      <c r="N59" s="76" t="s">
        <v>467</v>
      </c>
      <c r="O59" s="75">
        <v>250</v>
      </c>
      <c r="P59" s="196"/>
      <c r="Q59" s="38"/>
      <c r="R59" s="48"/>
      <c r="S59" s="48"/>
      <c r="T59" s="48"/>
      <c r="U59" s="48"/>
      <c r="V59" s="53">
        <v>205</v>
      </c>
      <c r="W59" s="53">
        <v>206</v>
      </c>
      <c r="X59" s="53">
        <v>207</v>
      </c>
      <c r="Y59" s="53">
        <v>208</v>
      </c>
      <c r="Z59" s="44">
        <v>209</v>
      </c>
      <c r="AA59" s="44">
        <v>210</v>
      </c>
      <c r="AB59" s="44">
        <v>211</v>
      </c>
      <c r="AC59" s="44">
        <v>212</v>
      </c>
      <c r="AD59" s="57">
        <v>213</v>
      </c>
      <c r="AE59" s="57">
        <v>214</v>
      </c>
      <c r="AF59" s="41"/>
      <c r="AG59" s="41"/>
      <c r="AH59" s="62"/>
      <c r="AI59" s="62"/>
      <c r="AJ59" s="32"/>
      <c r="AK59" s="38"/>
      <c r="AL59" s="14"/>
      <c r="AM59" s="33">
        <f t="shared" si="1"/>
        <v>0</v>
      </c>
      <c r="AN59" s="167" t="s">
        <v>360</v>
      </c>
      <c r="AO59" s="182" t="s">
        <v>585</v>
      </c>
      <c r="AP59" s="169" t="s">
        <v>586</v>
      </c>
      <c r="AQ59" s="170"/>
    </row>
    <row r="60" spans="1:43" ht="36.6" customHeight="1">
      <c r="A60" s="189">
        <v>2</v>
      </c>
      <c r="B60" s="73"/>
      <c r="C60" s="73"/>
      <c r="D60" s="73" t="s">
        <v>59</v>
      </c>
      <c r="E60" s="73" t="s">
        <v>60</v>
      </c>
      <c r="F60" s="73" t="s">
        <v>61</v>
      </c>
      <c r="G60" s="73"/>
      <c r="H60" s="73" t="s">
        <v>63</v>
      </c>
      <c r="I60" s="115"/>
      <c r="J60" s="81">
        <v>2</v>
      </c>
      <c r="K60" s="76" t="s">
        <v>53</v>
      </c>
      <c r="L60" s="79" t="s">
        <v>468</v>
      </c>
      <c r="M60" s="75" t="s">
        <v>440</v>
      </c>
      <c r="N60" s="76" t="s">
        <v>441</v>
      </c>
      <c r="O60" s="75">
        <v>296</v>
      </c>
      <c r="P60" s="196"/>
      <c r="Q60" s="38"/>
      <c r="R60" s="48"/>
      <c r="S60" s="48"/>
      <c r="T60" s="48"/>
      <c r="U60" s="48"/>
      <c r="V60" s="53">
        <v>205</v>
      </c>
      <c r="W60" s="53">
        <v>206</v>
      </c>
      <c r="X60" s="53">
        <v>207</v>
      </c>
      <c r="Y60" s="53">
        <v>208</v>
      </c>
      <c r="Z60" s="44">
        <v>209</v>
      </c>
      <c r="AA60" s="44">
        <v>210</v>
      </c>
      <c r="AB60" s="44">
        <v>211</v>
      </c>
      <c r="AC60" s="44">
        <v>212</v>
      </c>
      <c r="AD60" s="57">
        <v>213</v>
      </c>
      <c r="AE60" s="57">
        <v>214</v>
      </c>
      <c r="AF60" s="41"/>
      <c r="AG60" s="41"/>
      <c r="AH60" s="62">
        <v>217</v>
      </c>
      <c r="AI60" s="62">
        <v>218</v>
      </c>
      <c r="AJ60" s="32"/>
      <c r="AK60" s="38"/>
      <c r="AL60" s="14"/>
      <c r="AM60" s="33">
        <f t="shared" si="1"/>
        <v>0</v>
      </c>
      <c r="AN60" s="167" t="s">
        <v>360</v>
      </c>
      <c r="AO60" s="168" t="s">
        <v>587</v>
      </c>
      <c r="AP60" s="169" t="s">
        <v>588</v>
      </c>
      <c r="AQ60" s="171"/>
    </row>
    <row r="61" spans="1:43" ht="36.6" customHeight="1">
      <c r="A61" s="189">
        <v>2</v>
      </c>
      <c r="B61" s="73"/>
      <c r="C61" s="73"/>
      <c r="D61" s="73"/>
      <c r="E61" s="73"/>
      <c r="F61" s="73"/>
      <c r="G61" s="73" t="s">
        <v>62</v>
      </c>
      <c r="H61" s="73"/>
      <c r="I61" s="115"/>
      <c r="J61" s="81">
        <v>2</v>
      </c>
      <c r="K61" s="76" t="s">
        <v>77</v>
      </c>
      <c r="L61" s="75" t="s">
        <v>415</v>
      </c>
      <c r="M61" s="75" t="s">
        <v>78</v>
      </c>
      <c r="N61" s="76" t="s">
        <v>469</v>
      </c>
      <c r="O61" s="75">
        <v>364</v>
      </c>
      <c r="P61" s="196"/>
      <c r="Q61" s="38"/>
      <c r="R61" s="48"/>
      <c r="S61" s="48"/>
      <c r="T61" s="48"/>
      <c r="U61" s="48"/>
      <c r="V61" s="53"/>
      <c r="W61" s="53"/>
      <c r="X61" s="53"/>
      <c r="Y61" s="53"/>
      <c r="Z61" s="44"/>
      <c r="AA61" s="44"/>
      <c r="AB61" s="44"/>
      <c r="AC61" s="44"/>
      <c r="AD61" s="57"/>
      <c r="AE61" s="57"/>
      <c r="AF61" s="41">
        <v>215</v>
      </c>
      <c r="AG61" s="41">
        <v>216</v>
      </c>
      <c r="AH61" s="62"/>
      <c r="AI61" s="62"/>
      <c r="AJ61" s="32"/>
      <c r="AK61" s="38"/>
      <c r="AL61" s="14"/>
      <c r="AM61" s="33">
        <f t="shared" si="1"/>
        <v>0</v>
      </c>
      <c r="AN61" s="167" t="s">
        <v>360</v>
      </c>
      <c r="AO61" s="168" t="s">
        <v>589</v>
      </c>
      <c r="AP61" s="169" t="s">
        <v>590</v>
      </c>
      <c r="AQ61" s="171"/>
    </row>
    <row r="62" spans="1:43" ht="36.6" customHeight="1">
      <c r="A62" s="189">
        <v>2</v>
      </c>
      <c r="B62" s="73"/>
      <c r="C62" s="73"/>
      <c r="D62" s="73"/>
      <c r="E62" s="73"/>
      <c r="F62" s="73"/>
      <c r="G62" s="73" t="s">
        <v>62</v>
      </c>
      <c r="H62" s="73"/>
      <c r="I62" s="75"/>
      <c r="J62" s="81">
        <v>2</v>
      </c>
      <c r="K62" s="76" t="s">
        <v>397</v>
      </c>
      <c r="L62" s="75" t="s">
        <v>415</v>
      </c>
      <c r="M62" s="75" t="s">
        <v>416</v>
      </c>
      <c r="N62" s="76" t="s">
        <v>470</v>
      </c>
      <c r="O62" s="75">
        <v>347</v>
      </c>
      <c r="P62" s="196"/>
      <c r="Q62" s="38"/>
      <c r="R62" s="48"/>
      <c r="S62" s="48"/>
      <c r="T62" s="48"/>
      <c r="U62" s="48"/>
      <c r="V62" s="53"/>
      <c r="W62" s="53"/>
      <c r="X62" s="53"/>
      <c r="Y62" s="53"/>
      <c r="Z62" s="44"/>
      <c r="AA62" s="44"/>
      <c r="AB62" s="44"/>
      <c r="AC62" s="44"/>
      <c r="AD62" s="57"/>
      <c r="AE62" s="57"/>
      <c r="AF62" s="41">
        <v>215</v>
      </c>
      <c r="AG62" s="41">
        <v>216</v>
      </c>
      <c r="AH62" s="62"/>
      <c r="AI62" s="62"/>
      <c r="AJ62" s="32"/>
      <c r="AK62" s="38"/>
      <c r="AL62" s="14"/>
      <c r="AM62" s="33">
        <f t="shared" si="1"/>
        <v>0</v>
      </c>
      <c r="AN62" s="167" t="s">
        <v>360</v>
      </c>
      <c r="AO62" s="168" t="s">
        <v>591</v>
      </c>
      <c r="AP62" s="169" t="s">
        <v>592</v>
      </c>
      <c r="AQ62" s="171"/>
    </row>
    <row r="63" spans="1:43" ht="36.6" customHeight="1">
      <c r="A63" s="189">
        <v>2</v>
      </c>
      <c r="B63" s="73" t="s">
        <v>405</v>
      </c>
      <c r="C63" s="73"/>
      <c r="D63" s="73" t="s">
        <v>59</v>
      </c>
      <c r="E63" s="73" t="s">
        <v>60</v>
      </c>
      <c r="F63" s="73" t="s">
        <v>61</v>
      </c>
      <c r="G63" s="73" t="s">
        <v>62</v>
      </c>
      <c r="H63" s="73" t="s">
        <v>63</v>
      </c>
      <c r="I63" s="75"/>
      <c r="J63" s="81">
        <v>2</v>
      </c>
      <c r="K63" s="76" t="s">
        <v>398</v>
      </c>
      <c r="L63" s="75" t="s">
        <v>75</v>
      </c>
      <c r="M63" s="75" t="s">
        <v>429</v>
      </c>
      <c r="N63" s="76" t="s">
        <v>471</v>
      </c>
      <c r="O63" s="75">
        <v>130</v>
      </c>
      <c r="P63" s="196"/>
      <c r="Q63" s="38"/>
      <c r="R63" s="48">
        <v>201</v>
      </c>
      <c r="S63" s="48">
        <v>202</v>
      </c>
      <c r="T63" s="48">
        <v>203</v>
      </c>
      <c r="U63" s="48">
        <v>204</v>
      </c>
      <c r="V63" s="53">
        <v>205</v>
      </c>
      <c r="W63" s="53">
        <v>206</v>
      </c>
      <c r="X63" s="53">
        <v>207</v>
      </c>
      <c r="Y63" s="53">
        <v>208</v>
      </c>
      <c r="Z63" s="44">
        <v>209</v>
      </c>
      <c r="AA63" s="44">
        <v>210</v>
      </c>
      <c r="AB63" s="44">
        <v>211</v>
      </c>
      <c r="AC63" s="44">
        <v>212</v>
      </c>
      <c r="AD63" s="57">
        <v>213</v>
      </c>
      <c r="AE63" s="57">
        <v>214</v>
      </c>
      <c r="AF63" s="41">
        <v>215</v>
      </c>
      <c r="AG63" s="41">
        <v>216</v>
      </c>
      <c r="AH63" s="62">
        <v>217</v>
      </c>
      <c r="AI63" s="62">
        <v>218</v>
      </c>
      <c r="AJ63" s="32"/>
      <c r="AK63" s="38"/>
      <c r="AL63" s="14"/>
      <c r="AM63" s="33">
        <f t="shared" si="1"/>
        <v>0</v>
      </c>
      <c r="AN63" s="167" t="s">
        <v>360</v>
      </c>
      <c r="AO63" s="168" t="s">
        <v>593</v>
      </c>
      <c r="AP63" s="169" t="s">
        <v>594</v>
      </c>
      <c r="AQ63" s="171"/>
    </row>
    <row r="64" spans="1:43" ht="36.6" customHeight="1">
      <c r="A64" s="190">
        <v>2</v>
      </c>
      <c r="B64" s="73"/>
      <c r="C64" s="73"/>
      <c r="D64" s="73" t="s">
        <v>59</v>
      </c>
      <c r="E64" s="73" t="s">
        <v>60</v>
      </c>
      <c r="F64" s="73" t="s">
        <v>61</v>
      </c>
      <c r="G64" s="73" t="s">
        <v>62</v>
      </c>
      <c r="H64" s="73" t="s">
        <v>63</v>
      </c>
      <c r="I64" s="75"/>
      <c r="J64" s="118">
        <v>2</v>
      </c>
      <c r="K64" s="76" t="s">
        <v>399</v>
      </c>
      <c r="L64" s="75" t="s">
        <v>415</v>
      </c>
      <c r="M64" s="75" t="s">
        <v>52</v>
      </c>
      <c r="N64" s="76" t="s">
        <v>472</v>
      </c>
      <c r="O64" s="75">
        <v>150</v>
      </c>
      <c r="P64" s="196"/>
      <c r="Q64" s="38"/>
      <c r="R64" s="48"/>
      <c r="S64" s="48"/>
      <c r="T64" s="48"/>
      <c r="U64" s="48"/>
      <c r="V64" s="53">
        <v>205</v>
      </c>
      <c r="W64" s="53">
        <v>206</v>
      </c>
      <c r="X64" s="53">
        <v>207</v>
      </c>
      <c r="Y64" s="53">
        <v>208</v>
      </c>
      <c r="Z64" s="44">
        <v>209</v>
      </c>
      <c r="AA64" s="44">
        <v>210</v>
      </c>
      <c r="AB64" s="44">
        <v>211</v>
      </c>
      <c r="AC64" s="44">
        <v>212</v>
      </c>
      <c r="AD64" s="57">
        <v>213</v>
      </c>
      <c r="AE64" s="57">
        <v>214</v>
      </c>
      <c r="AF64" s="41">
        <v>215</v>
      </c>
      <c r="AG64" s="41">
        <v>216</v>
      </c>
      <c r="AH64" s="62">
        <v>217</v>
      </c>
      <c r="AI64" s="62">
        <v>218</v>
      </c>
      <c r="AJ64" s="32"/>
      <c r="AK64" s="38"/>
      <c r="AL64" s="14"/>
      <c r="AM64" s="33">
        <f t="shared" si="1"/>
        <v>0</v>
      </c>
      <c r="AN64" s="167" t="s">
        <v>362</v>
      </c>
      <c r="AO64" s="168"/>
      <c r="AP64" s="184"/>
      <c r="AQ64" s="171"/>
    </row>
    <row r="65" spans="1:43" ht="36.6" customHeight="1">
      <c r="A65" s="189">
        <v>3</v>
      </c>
      <c r="B65" s="73" t="s">
        <v>406</v>
      </c>
      <c r="C65" s="73" t="s">
        <v>407</v>
      </c>
      <c r="D65" s="73"/>
      <c r="E65" s="73"/>
      <c r="F65" s="73"/>
      <c r="G65" s="73"/>
      <c r="H65" s="73"/>
      <c r="I65" s="75"/>
      <c r="J65" s="81">
        <v>3</v>
      </c>
      <c r="K65" s="76" t="s">
        <v>38</v>
      </c>
      <c r="L65" s="75" t="s">
        <v>473</v>
      </c>
      <c r="M65" s="75" t="s">
        <v>36</v>
      </c>
      <c r="N65" s="76" t="s">
        <v>409</v>
      </c>
      <c r="O65" s="75">
        <v>196</v>
      </c>
      <c r="P65" s="196"/>
      <c r="Q65" s="38"/>
      <c r="R65" s="48">
        <v>301</v>
      </c>
      <c r="S65" s="48">
        <v>302</v>
      </c>
      <c r="T65" s="48">
        <v>303</v>
      </c>
      <c r="U65" s="48">
        <v>304</v>
      </c>
      <c r="V65" s="53"/>
      <c r="W65" s="53"/>
      <c r="X65" s="53"/>
      <c r="Y65" s="53"/>
      <c r="Z65" s="44"/>
      <c r="AA65" s="44"/>
      <c r="AB65" s="44"/>
      <c r="AC65" s="44"/>
      <c r="AD65" s="57"/>
      <c r="AE65" s="57"/>
      <c r="AF65" s="41"/>
      <c r="AG65" s="41"/>
      <c r="AH65" s="62"/>
      <c r="AI65" s="62"/>
      <c r="AJ65" s="32"/>
      <c r="AK65" s="38"/>
      <c r="AL65" s="14"/>
      <c r="AM65" s="33">
        <f t="shared" si="1"/>
        <v>0</v>
      </c>
      <c r="AN65" s="167" t="s">
        <v>360</v>
      </c>
      <c r="AO65" s="168" t="s">
        <v>595</v>
      </c>
      <c r="AP65" s="169" t="s">
        <v>596</v>
      </c>
      <c r="AQ65" s="171"/>
    </row>
    <row r="66" spans="1:43" ht="36.6" customHeight="1">
      <c r="A66" s="189">
        <v>3</v>
      </c>
      <c r="B66" s="73" t="s">
        <v>406</v>
      </c>
      <c r="C66" s="73"/>
      <c r="D66" s="73"/>
      <c r="E66" s="73"/>
      <c r="F66" s="73"/>
      <c r="G66" s="73"/>
      <c r="H66" s="73"/>
      <c r="I66" s="75"/>
      <c r="J66" s="81">
        <v>3</v>
      </c>
      <c r="K66" s="76" t="s">
        <v>56</v>
      </c>
      <c r="L66" s="75" t="s">
        <v>71</v>
      </c>
      <c r="M66" s="75" t="s">
        <v>12</v>
      </c>
      <c r="N66" s="156" t="s">
        <v>474</v>
      </c>
      <c r="O66" s="75">
        <v>220</v>
      </c>
      <c r="P66" s="196"/>
      <c r="Q66" s="38"/>
      <c r="R66" s="48">
        <v>301</v>
      </c>
      <c r="S66" s="48">
        <v>302</v>
      </c>
      <c r="T66" s="48"/>
      <c r="U66" s="48"/>
      <c r="V66" s="53"/>
      <c r="W66" s="53"/>
      <c r="X66" s="53"/>
      <c r="Y66" s="53"/>
      <c r="Z66" s="44"/>
      <c r="AA66" s="44"/>
      <c r="AB66" s="44"/>
      <c r="AC66" s="44"/>
      <c r="AD66" s="57"/>
      <c r="AE66" s="57"/>
      <c r="AF66" s="41"/>
      <c r="AG66" s="41"/>
      <c r="AH66" s="62"/>
      <c r="AI66" s="62"/>
      <c r="AJ66" s="32"/>
      <c r="AK66" s="38"/>
      <c r="AL66" s="14"/>
      <c r="AM66" s="33">
        <f t="shared" si="1"/>
        <v>0</v>
      </c>
      <c r="AN66" s="167" t="s">
        <v>360</v>
      </c>
      <c r="AO66" s="168" t="s">
        <v>597</v>
      </c>
      <c r="AP66" s="169" t="s">
        <v>598</v>
      </c>
      <c r="AQ66" s="171"/>
    </row>
    <row r="67" spans="1:43" ht="36.6" customHeight="1">
      <c r="A67" s="189">
        <v>3</v>
      </c>
      <c r="B67" s="73" t="s">
        <v>406</v>
      </c>
      <c r="C67" s="73"/>
      <c r="D67" s="73"/>
      <c r="E67" s="73"/>
      <c r="F67" s="73"/>
      <c r="G67" s="73"/>
      <c r="H67" s="73"/>
      <c r="I67" s="75"/>
      <c r="J67" s="81">
        <v>3</v>
      </c>
      <c r="K67" s="76" t="s">
        <v>400</v>
      </c>
      <c r="L67" s="75" t="s">
        <v>71</v>
      </c>
      <c r="M67" s="75" t="s">
        <v>42</v>
      </c>
      <c r="N67" s="76" t="s">
        <v>455</v>
      </c>
      <c r="O67" s="75">
        <v>240</v>
      </c>
      <c r="P67" s="196"/>
      <c r="Q67" s="38"/>
      <c r="R67" s="48">
        <v>301</v>
      </c>
      <c r="S67" s="48">
        <v>302</v>
      </c>
      <c r="T67" s="48"/>
      <c r="U67" s="48"/>
      <c r="V67" s="53"/>
      <c r="W67" s="53"/>
      <c r="X67" s="53"/>
      <c r="Y67" s="53"/>
      <c r="Z67" s="44"/>
      <c r="AA67" s="44"/>
      <c r="AB67" s="44"/>
      <c r="AC67" s="44"/>
      <c r="AD67" s="57"/>
      <c r="AE67" s="57"/>
      <c r="AF67" s="41"/>
      <c r="AG67" s="41"/>
      <c r="AH67" s="62"/>
      <c r="AI67" s="62"/>
      <c r="AJ67" s="32"/>
      <c r="AK67" s="38"/>
      <c r="AL67" s="14"/>
      <c r="AM67" s="33">
        <f t="shared" si="1"/>
        <v>0</v>
      </c>
      <c r="AN67" s="167" t="s">
        <v>360</v>
      </c>
      <c r="AO67" s="168" t="s">
        <v>599</v>
      </c>
      <c r="AP67" s="169" t="s">
        <v>600</v>
      </c>
      <c r="AQ67" s="171"/>
    </row>
    <row r="68" spans="1:43" ht="36.6" customHeight="1">
      <c r="A68" s="189">
        <v>3</v>
      </c>
      <c r="B68" s="73" t="s">
        <v>406</v>
      </c>
      <c r="C68" s="73"/>
      <c r="D68" s="73"/>
      <c r="E68" s="73"/>
      <c r="F68" s="73"/>
      <c r="G68" s="73"/>
      <c r="H68" s="73"/>
      <c r="I68" s="115"/>
      <c r="J68" s="81">
        <v>3</v>
      </c>
      <c r="K68" s="76" t="s">
        <v>401</v>
      </c>
      <c r="L68" s="75" t="s">
        <v>71</v>
      </c>
      <c r="M68" s="75" t="s">
        <v>475</v>
      </c>
      <c r="N68" s="76" t="s">
        <v>476</v>
      </c>
      <c r="O68" s="75">
        <v>228</v>
      </c>
      <c r="P68" s="196"/>
      <c r="Q68" s="38"/>
      <c r="R68" s="48">
        <v>301</v>
      </c>
      <c r="S68" s="48">
        <v>302</v>
      </c>
      <c r="T68" s="48"/>
      <c r="U68" s="48"/>
      <c r="V68" s="53"/>
      <c r="W68" s="53"/>
      <c r="X68" s="53"/>
      <c r="Y68" s="53"/>
      <c r="Z68" s="44"/>
      <c r="AA68" s="44"/>
      <c r="AB68" s="44"/>
      <c r="AC68" s="44"/>
      <c r="AD68" s="57"/>
      <c r="AE68" s="57"/>
      <c r="AF68" s="41"/>
      <c r="AG68" s="41"/>
      <c r="AH68" s="62"/>
      <c r="AI68" s="62"/>
      <c r="AJ68" s="32"/>
      <c r="AK68" s="38"/>
      <c r="AL68" s="14"/>
      <c r="AM68" s="33">
        <f t="shared" si="1"/>
        <v>0</v>
      </c>
      <c r="AN68" s="167" t="s">
        <v>360</v>
      </c>
      <c r="AO68" s="168" t="s">
        <v>601</v>
      </c>
      <c r="AP68" s="169" t="s">
        <v>602</v>
      </c>
      <c r="AQ68" s="171"/>
    </row>
    <row r="69" spans="1:43" ht="36.6" customHeight="1">
      <c r="A69" s="189">
        <v>3</v>
      </c>
      <c r="B69" s="73"/>
      <c r="C69" s="73"/>
      <c r="D69" s="73" t="s">
        <v>59</v>
      </c>
      <c r="E69" s="73" t="s">
        <v>60</v>
      </c>
      <c r="F69" s="73" t="s">
        <v>61</v>
      </c>
      <c r="G69" s="73" t="s">
        <v>62</v>
      </c>
      <c r="H69" s="73" t="s">
        <v>63</v>
      </c>
      <c r="I69" s="115"/>
      <c r="J69" s="81">
        <v>3</v>
      </c>
      <c r="K69" s="76" t="s">
        <v>37</v>
      </c>
      <c r="L69" s="75" t="s">
        <v>79</v>
      </c>
      <c r="M69" s="75" t="s">
        <v>413</v>
      </c>
      <c r="N69" s="76" t="s">
        <v>414</v>
      </c>
      <c r="O69" s="75">
        <v>235</v>
      </c>
      <c r="P69" s="196"/>
      <c r="Q69" s="38"/>
      <c r="R69" s="48"/>
      <c r="S69" s="48"/>
      <c r="T69" s="48"/>
      <c r="U69" s="48"/>
      <c r="V69" s="53">
        <v>305</v>
      </c>
      <c r="W69" s="53">
        <v>306</v>
      </c>
      <c r="X69" s="53">
        <v>307</v>
      </c>
      <c r="Y69" s="53">
        <v>308</v>
      </c>
      <c r="Z69" s="44">
        <v>309</v>
      </c>
      <c r="AA69" s="44">
        <v>310</v>
      </c>
      <c r="AB69" s="44">
        <v>311</v>
      </c>
      <c r="AC69" s="44">
        <v>312</v>
      </c>
      <c r="AD69" s="57">
        <v>313</v>
      </c>
      <c r="AE69" s="57">
        <v>314</v>
      </c>
      <c r="AF69" s="41">
        <v>315</v>
      </c>
      <c r="AG69" s="41">
        <v>316</v>
      </c>
      <c r="AH69" s="62">
        <v>317</v>
      </c>
      <c r="AI69" s="62">
        <v>318</v>
      </c>
      <c r="AJ69" s="32"/>
      <c r="AK69" s="38"/>
      <c r="AL69" s="14"/>
      <c r="AM69" s="33">
        <f t="shared" ref="AM69:AM100" si="2">AL69*O69</f>
        <v>0</v>
      </c>
      <c r="AN69" s="167" t="s">
        <v>360</v>
      </c>
      <c r="AO69" s="168" t="s">
        <v>603</v>
      </c>
      <c r="AP69" s="169" t="s">
        <v>604</v>
      </c>
      <c r="AQ69" s="171"/>
    </row>
    <row r="70" spans="1:43" ht="36.6" customHeight="1">
      <c r="A70" s="189">
        <v>3</v>
      </c>
      <c r="B70" s="73"/>
      <c r="C70" s="73"/>
      <c r="D70" s="73" t="s">
        <v>59</v>
      </c>
      <c r="E70" s="73" t="s">
        <v>60</v>
      </c>
      <c r="F70" s="73" t="s">
        <v>61</v>
      </c>
      <c r="G70" s="73" t="s">
        <v>62</v>
      </c>
      <c r="H70" s="73" t="s">
        <v>63</v>
      </c>
      <c r="I70" s="115"/>
      <c r="J70" s="81">
        <v>3</v>
      </c>
      <c r="K70" s="76" t="s">
        <v>37</v>
      </c>
      <c r="L70" s="75" t="s">
        <v>473</v>
      </c>
      <c r="M70" s="75" t="s">
        <v>413</v>
      </c>
      <c r="N70" s="76" t="s">
        <v>414</v>
      </c>
      <c r="O70" s="75">
        <v>240</v>
      </c>
      <c r="P70" s="196"/>
      <c r="Q70" s="38"/>
      <c r="R70" s="48"/>
      <c r="S70" s="48"/>
      <c r="T70" s="48"/>
      <c r="U70" s="48"/>
      <c r="V70" s="53">
        <v>305</v>
      </c>
      <c r="W70" s="53">
        <v>306</v>
      </c>
      <c r="X70" s="53">
        <v>307</v>
      </c>
      <c r="Y70" s="53">
        <v>308</v>
      </c>
      <c r="Z70" s="44">
        <v>309</v>
      </c>
      <c r="AA70" s="44">
        <v>310</v>
      </c>
      <c r="AB70" s="44">
        <v>311</v>
      </c>
      <c r="AC70" s="44">
        <v>312</v>
      </c>
      <c r="AD70" s="57">
        <v>313</v>
      </c>
      <c r="AE70" s="57">
        <v>314</v>
      </c>
      <c r="AF70" s="41">
        <v>315</v>
      </c>
      <c r="AG70" s="41">
        <v>316</v>
      </c>
      <c r="AH70" s="62">
        <v>317</v>
      </c>
      <c r="AI70" s="62">
        <v>318</v>
      </c>
      <c r="AJ70" s="32"/>
      <c r="AK70" s="38"/>
      <c r="AL70" s="14"/>
      <c r="AM70" s="33">
        <f t="shared" si="2"/>
        <v>0</v>
      </c>
      <c r="AN70" s="167" t="s">
        <v>360</v>
      </c>
      <c r="AO70" s="168" t="s">
        <v>605</v>
      </c>
      <c r="AP70" s="169" t="s">
        <v>606</v>
      </c>
      <c r="AQ70" s="171" t="s">
        <v>559</v>
      </c>
    </row>
    <row r="71" spans="1:43" ht="36.6" customHeight="1">
      <c r="A71" s="189">
        <v>3</v>
      </c>
      <c r="B71" s="73"/>
      <c r="C71" s="73"/>
      <c r="D71" s="73"/>
      <c r="E71" s="73"/>
      <c r="F71" s="73"/>
      <c r="G71" s="73"/>
      <c r="H71" s="73" t="s">
        <v>63</v>
      </c>
      <c r="I71" s="115"/>
      <c r="J71" s="81">
        <v>3</v>
      </c>
      <c r="K71" s="76" t="s">
        <v>371</v>
      </c>
      <c r="L71" s="75">
        <v>1</v>
      </c>
      <c r="M71" s="75" t="s">
        <v>416</v>
      </c>
      <c r="N71" s="76" t="s">
        <v>417</v>
      </c>
      <c r="O71" s="75">
        <v>137</v>
      </c>
      <c r="P71" s="196"/>
      <c r="Q71" s="38"/>
      <c r="R71" s="48"/>
      <c r="S71" s="48"/>
      <c r="T71" s="48"/>
      <c r="U71" s="48"/>
      <c r="V71" s="53"/>
      <c r="W71" s="53"/>
      <c r="X71" s="53"/>
      <c r="Y71" s="53"/>
      <c r="Z71" s="44"/>
      <c r="AA71" s="44"/>
      <c r="AB71" s="44"/>
      <c r="AC71" s="44"/>
      <c r="AD71" s="57"/>
      <c r="AE71" s="57"/>
      <c r="AF71" s="41"/>
      <c r="AG71" s="41"/>
      <c r="AH71" s="62">
        <v>317</v>
      </c>
      <c r="AI71" s="62">
        <v>318</v>
      </c>
      <c r="AJ71" s="32"/>
      <c r="AK71" s="38"/>
      <c r="AL71" s="14"/>
      <c r="AM71" s="33">
        <f t="shared" si="2"/>
        <v>0</v>
      </c>
      <c r="AN71" s="167" t="s">
        <v>360</v>
      </c>
      <c r="AO71" s="168" t="s">
        <v>497</v>
      </c>
      <c r="AP71" s="169" t="s">
        <v>498</v>
      </c>
      <c r="AQ71" s="171" t="s">
        <v>607</v>
      </c>
    </row>
    <row r="72" spans="1:43" ht="36.6" customHeight="1">
      <c r="A72" s="189">
        <v>3</v>
      </c>
      <c r="B72" s="73"/>
      <c r="C72" s="73"/>
      <c r="D72" s="73"/>
      <c r="E72" s="73"/>
      <c r="F72" s="73" t="s">
        <v>61</v>
      </c>
      <c r="G72" s="73"/>
      <c r="H72" s="73" t="s">
        <v>63</v>
      </c>
      <c r="I72" s="115"/>
      <c r="J72" s="81">
        <v>3</v>
      </c>
      <c r="K72" s="76" t="s">
        <v>372</v>
      </c>
      <c r="L72" s="75" t="s">
        <v>415</v>
      </c>
      <c r="M72" s="75" t="s">
        <v>46</v>
      </c>
      <c r="N72" s="76" t="s">
        <v>418</v>
      </c>
      <c r="O72" s="75">
        <v>175</v>
      </c>
      <c r="P72" s="196"/>
      <c r="Q72" s="38"/>
      <c r="R72" s="48"/>
      <c r="S72" s="48"/>
      <c r="T72" s="48"/>
      <c r="U72" s="48"/>
      <c r="V72" s="53"/>
      <c r="W72" s="53"/>
      <c r="X72" s="53"/>
      <c r="Y72" s="53"/>
      <c r="Z72" s="44"/>
      <c r="AA72" s="44"/>
      <c r="AB72" s="44"/>
      <c r="AC72" s="44"/>
      <c r="AD72" s="57">
        <v>313</v>
      </c>
      <c r="AE72" s="57">
        <v>314</v>
      </c>
      <c r="AF72" s="41"/>
      <c r="AG72" s="41"/>
      <c r="AH72" s="62">
        <v>317</v>
      </c>
      <c r="AI72" s="62">
        <v>318</v>
      </c>
      <c r="AJ72" s="32"/>
      <c r="AK72" s="38"/>
      <c r="AL72" s="14"/>
      <c r="AM72" s="33">
        <f t="shared" si="2"/>
        <v>0</v>
      </c>
      <c r="AN72" s="167" t="s">
        <v>360</v>
      </c>
      <c r="AO72" s="168" t="s">
        <v>500</v>
      </c>
      <c r="AP72" s="169" t="s">
        <v>501</v>
      </c>
      <c r="AQ72" s="171" t="s">
        <v>607</v>
      </c>
    </row>
    <row r="73" spans="1:43" ht="36.6" customHeight="1">
      <c r="A73" s="189">
        <v>3</v>
      </c>
      <c r="B73" s="73"/>
      <c r="C73" s="73"/>
      <c r="D73" s="73" t="s">
        <v>59</v>
      </c>
      <c r="E73" s="73" t="s">
        <v>60</v>
      </c>
      <c r="F73" s="73" t="s">
        <v>61</v>
      </c>
      <c r="G73" s="73" t="s">
        <v>62</v>
      </c>
      <c r="H73" s="73" t="s">
        <v>63</v>
      </c>
      <c r="I73" s="115"/>
      <c r="J73" s="81">
        <v>3</v>
      </c>
      <c r="K73" s="76" t="s">
        <v>402</v>
      </c>
      <c r="L73" s="75" t="s">
        <v>477</v>
      </c>
      <c r="M73" s="75" t="s">
        <v>433</v>
      </c>
      <c r="N73" s="76" t="s">
        <v>478</v>
      </c>
      <c r="O73" s="75">
        <v>120</v>
      </c>
      <c r="P73" s="196"/>
      <c r="Q73" s="38"/>
      <c r="R73" s="48"/>
      <c r="S73" s="48"/>
      <c r="T73" s="48"/>
      <c r="U73" s="48"/>
      <c r="V73" s="53">
        <v>305</v>
      </c>
      <c r="W73" s="53">
        <v>306</v>
      </c>
      <c r="X73" s="53">
        <v>307</v>
      </c>
      <c r="Y73" s="53">
        <v>308</v>
      </c>
      <c r="Z73" s="44">
        <v>309</v>
      </c>
      <c r="AA73" s="44">
        <v>310</v>
      </c>
      <c r="AB73" s="44">
        <v>311</v>
      </c>
      <c r="AC73" s="44">
        <v>312</v>
      </c>
      <c r="AD73" s="57">
        <v>313</v>
      </c>
      <c r="AE73" s="57">
        <v>314</v>
      </c>
      <c r="AF73" s="41">
        <v>315</v>
      </c>
      <c r="AG73" s="41">
        <v>316</v>
      </c>
      <c r="AH73" s="62">
        <v>317</v>
      </c>
      <c r="AI73" s="62">
        <v>318</v>
      </c>
      <c r="AJ73" s="32"/>
      <c r="AK73" s="38"/>
      <c r="AL73" s="14"/>
      <c r="AM73" s="33">
        <f t="shared" si="2"/>
        <v>0</v>
      </c>
      <c r="AN73" s="167" t="s">
        <v>360</v>
      </c>
      <c r="AO73" s="168" t="s">
        <v>608</v>
      </c>
      <c r="AP73" s="169" t="s">
        <v>609</v>
      </c>
      <c r="AQ73" s="171" t="s">
        <v>547</v>
      </c>
    </row>
    <row r="74" spans="1:43" ht="36.6" customHeight="1">
      <c r="A74" s="189">
        <v>3</v>
      </c>
      <c r="B74" s="73"/>
      <c r="C74" s="73" t="s">
        <v>407</v>
      </c>
      <c r="D74" s="73"/>
      <c r="E74" s="73"/>
      <c r="F74" s="73"/>
      <c r="G74" s="73"/>
      <c r="H74" s="73"/>
      <c r="I74" s="155"/>
      <c r="J74" s="81">
        <v>3</v>
      </c>
      <c r="K74" s="76" t="s">
        <v>403</v>
      </c>
      <c r="L74" s="75" t="s">
        <v>479</v>
      </c>
      <c r="M74" s="75" t="s">
        <v>475</v>
      </c>
      <c r="N74" s="156" t="s">
        <v>480</v>
      </c>
      <c r="O74" s="75">
        <v>198</v>
      </c>
      <c r="P74" s="196"/>
      <c r="Q74" s="38"/>
      <c r="R74" s="48"/>
      <c r="S74" s="48"/>
      <c r="T74" s="48">
        <v>303</v>
      </c>
      <c r="U74" s="48">
        <v>304</v>
      </c>
      <c r="V74" s="53"/>
      <c r="W74" s="53"/>
      <c r="X74" s="53"/>
      <c r="Y74" s="53"/>
      <c r="Z74" s="44"/>
      <c r="AA74" s="44"/>
      <c r="AB74" s="44"/>
      <c r="AC74" s="44"/>
      <c r="AD74" s="57"/>
      <c r="AE74" s="57"/>
      <c r="AF74" s="41"/>
      <c r="AG74" s="41"/>
      <c r="AH74" s="62"/>
      <c r="AI74" s="62"/>
      <c r="AJ74" s="32"/>
      <c r="AK74" s="38"/>
      <c r="AL74" s="14"/>
      <c r="AM74" s="33">
        <f t="shared" si="2"/>
        <v>0</v>
      </c>
      <c r="AN74" s="167" t="s">
        <v>360</v>
      </c>
      <c r="AO74" s="168" t="s">
        <v>611</v>
      </c>
      <c r="AP74" s="169" t="s">
        <v>610</v>
      </c>
      <c r="AQ74" s="171"/>
    </row>
    <row r="75" spans="1:43" ht="36.6" customHeight="1">
      <c r="A75" s="189">
        <v>3</v>
      </c>
      <c r="B75" s="73" t="s">
        <v>406</v>
      </c>
      <c r="C75" s="73"/>
      <c r="D75" s="73"/>
      <c r="E75" s="73"/>
      <c r="F75" s="73"/>
      <c r="G75" s="73"/>
      <c r="H75" s="73"/>
      <c r="I75" s="115"/>
      <c r="J75" s="81">
        <v>3</v>
      </c>
      <c r="K75" s="76" t="s">
        <v>404</v>
      </c>
      <c r="L75" s="75" t="s">
        <v>479</v>
      </c>
      <c r="M75" s="75" t="s">
        <v>475</v>
      </c>
      <c r="N75" s="156" t="s">
        <v>480</v>
      </c>
      <c r="O75" s="75">
        <v>198</v>
      </c>
      <c r="P75" s="196"/>
      <c r="Q75" s="38"/>
      <c r="R75" s="48">
        <v>301</v>
      </c>
      <c r="S75" s="48">
        <v>302</v>
      </c>
      <c r="T75" s="48"/>
      <c r="U75" s="48"/>
      <c r="V75" s="53"/>
      <c r="W75" s="53"/>
      <c r="X75" s="53"/>
      <c r="Y75" s="53"/>
      <c r="Z75" s="44"/>
      <c r="AA75" s="44"/>
      <c r="AB75" s="44"/>
      <c r="AC75" s="44"/>
      <c r="AD75" s="57"/>
      <c r="AE75" s="57"/>
      <c r="AF75" s="41"/>
      <c r="AG75" s="41"/>
      <c r="AH75" s="62"/>
      <c r="AI75" s="62"/>
      <c r="AJ75" s="32"/>
      <c r="AK75" s="38"/>
      <c r="AL75" s="14"/>
      <c r="AM75" s="33">
        <f t="shared" si="2"/>
        <v>0</v>
      </c>
      <c r="AN75" s="167" t="s">
        <v>360</v>
      </c>
      <c r="AO75" s="168" t="s">
        <v>612</v>
      </c>
      <c r="AP75" s="169" t="s">
        <v>613</v>
      </c>
      <c r="AQ75" s="171"/>
    </row>
    <row r="76" spans="1:43" ht="36.6" customHeight="1">
      <c r="A76" s="189">
        <v>3</v>
      </c>
      <c r="B76" s="73"/>
      <c r="C76" s="73" t="s">
        <v>407</v>
      </c>
      <c r="D76" s="73"/>
      <c r="E76" s="73"/>
      <c r="F76" s="73"/>
      <c r="G76" s="73"/>
      <c r="H76" s="73"/>
      <c r="I76" s="115"/>
      <c r="J76" s="81">
        <v>3</v>
      </c>
      <c r="K76" s="76" t="s">
        <v>481</v>
      </c>
      <c r="L76" s="75" t="s">
        <v>71</v>
      </c>
      <c r="M76" s="75" t="s">
        <v>42</v>
      </c>
      <c r="N76" s="76" t="s">
        <v>482</v>
      </c>
      <c r="O76" s="75">
        <v>249</v>
      </c>
      <c r="P76" s="196"/>
      <c r="Q76" s="38"/>
      <c r="R76" s="48"/>
      <c r="S76" s="48"/>
      <c r="T76" s="48">
        <v>303</v>
      </c>
      <c r="U76" s="48">
        <v>304</v>
      </c>
      <c r="V76" s="53"/>
      <c r="W76" s="53"/>
      <c r="X76" s="53"/>
      <c r="Y76" s="53"/>
      <c r="Z76" s="44"/>
      <c r="AA76" s="44"/>
      <c r="AB76" s="44"/>
      <c r="AC76" s="44"/>
      <c r="AD76" s="57"/>
      <c r="AE76" s="57"/>
      <c r="AF76" s="41"/>
      <c r="AG76" s="41"/>
      <c r="AH76" s="62"/>
      <c r="AI76" s="62"/>
      <c r="AJ76" s="32"/>
      <c r="AK76" s="38"/>
      <c r="AL76" s="14"/>
      <c r="AM76" s="33">
        <f t="shared" si="2"/>
        <v>0</v>
      </c>
      <c r="AN76" s="167" t="s">
        <v>360</v>
      </c>
      <c r="AO76" s="168" t="s">
        <v>614</v>
      </c>
      <c r="AP76" s="169" t="s">
        <v>615</v>
      </c>
      <c r="AQ76" s="171"/>
    </row>
    <row r="77" spans="1:43" ht="36.6" customHeight="1">
      <c r="A77" s="189">
        <v>3</v>
      </c>
      <c r="B77" s="73"/>
      <c r="C77" s="73" t="s">
        <v>407</v>
      </c>
      <c r="D77" s="73"/>
      <c r="E77" s="73"/>
      <c r="F77" s="73"/>
      <c r="G77" s="73"/>
      <c r="H77" s="73"/>
      <c r="I77" s="196"/>
      <c r="J77" s="81">
        <v>3</v>
      </c>
      <c r="K77" s="76" t="s">
        <v>55</v>
      </c>
      <c r="L77" s="75" t="s">
        <v>71</v>
      </c>
      <c r="M77" s="75" t="s">
        <v>46</v>
      </c>
      <c r="N77" s="76" t="s">
        <v>458</v>
      </c>
      <c r="O77" s="75">
        <v>125</v>
      </c>
      <c r="P77" s="196"/>
      <c r="Q77" s="38"/>
      <c r="R77" s="48"/>
      <c r="S77" s="48"/>
      <c r="T77" s="48">
        <v>303</v>
      </c>
      <c r="U77" s="48">
        <v>304</v>
      </c>
      <c r="V77" s="53"/>
      <c r="W77" s="53"/>
      <c r="X77" s="53"/>
      <c r="Y77" s="53"/>
      <c r="Z77" s="44"/>
      <c r="AA77" s="44"/>
      <c r="AB77" s="44"/>
      <c r="AC77" s="44"/>
      <c r="AD77" s="57"/>
      <c r="AE77" s="57"/>
      <c r="AF77" s="41"/>
      <c r="AG77" s="41"/>
      <c r="AH77" s="62"/>
      <c r="AI77" s="62"/>
      <c r="AJ77" s="214"/>
      <c r="AK77" s="214"/>
      <c r="AL77" s="14"/>
      <c r="AM77" s="33">
        <f t="shared" ref="AM77:AM80" si="3">AL77*O77</f>
        <v>0</v>
      </c>
      <c r="AN77" s="167" t="s">
        <v>360</v>
      </c>
      <c r="AO77" s="168" t="s">
        <v>616</v>
      </c>
      <c r="AP77" s="169" t="s">
        <v>617</v>
      </c>
      <c r="AQ77" s="171"/>
    </row>
    <row r="78" spans="1:43" ht="36.6" customHeight="1">
      <c r="A78" s="191">
        <v>3</v>
      </c>
      <c r="B78" s="74"/>
      <c r="C78" s="74"/>
      <c r="D78" s="74"/>
      <c r="E78" s="74"/>
      <c r="F78" s="74"/>
      <c r="G78" s="74"/>
      <c r="H78" s="74" t="s">
        <v>408</v>
      </c>
      <c r="I78" s="196"/>
      <c r="J78" s="159">
        <v>3</v>
      </c>
      <c r="K78" s="76" t="s">
        <v>385</v>
      </c>
      <c r="L78" s="75" t="s">
        <v>43</v>
      </c>
      <c r="M78" s="75" t="s">
        <v>446</v>
      </c>
      <c r="N78" s="76" t="s">
        <v>447</v>
      </c>
      <c r="O78" s="75">
        <v>190</v>
      </c>
      <c r="P78" s="196"/>
      <c r="Q78" s="38"/>
      <c r="R78" s="48"/>
      <c r="S78" s="48"/>
      <c r="T78" s="48"/>
      <c r="U78" s="48"/>
      <c r="V78" s="53"/>
      <c r="W78" s="53"/>
      <c r="X78" s="53"/>
      <c r="Y78" s="53"/>
      <c r="Z78" s="44"/>
      <c r="AA78" s="44"/>
      <c r="AB78" s="44"/>
      <c r="AC78" s="44"/>
      <c r="AD78" s="57"/>
      <c r="AE78" s="57"/>
      <c r="AF78" s="41"/>
      <c r="AG78" s="41"/>
      <c r="AH78" s="62">
        <v>317</v>
      </c>
      <c r="AI78" s="62">
        <v>318</v>
      </c>
      <c r="AJ78" s="214"/>
      <c r="AK78" s="214"/>
      <c r="AL78" s="14"/>
      <c r="AM78" s="33">
        <f t="shared" si="3"/>
        <v>0</v>
      </c>
      <c r="AN78" s="167" t="s">
        <v>360</v>
      </c>
      <c r="AO78" s="168" t="s">
        <v>536</v>
      </c>
      <c r="AP78" s="169" t="s">
        <v>537</v>
      </c>
      <c r="AQ78" s="171" t="s">
        <v>618</v>
      </c>
    </row>
    <row r="79" spans="1:43" ht="36.6" customHeight="1">
      <c r="A79" s="189">
        <v>3</v>
      </c>
      <c r="B79" s="73" t="s">
        <v>406</v>
      </c>
      <c r="C79" s="73" t="s">
        <v>407</v>
      </c>
      <c r="D79" s="73" t="s">
        <v>59</v>
      </c>
      <c r="E79" s="73" t="s">
        <v>60</v>
      </c>
      <c r="F79" s="73" t="s">
        <v>61</v>
      </c>
      <c r="G79" s="73" t="s">
        <v>62</v>
      </c>
      <c r="H79" s="73" t="s">
        <v>408</v>
      </c>
      <c r="I79" s="196"/>
      <c r="J79" s="81">
        <v>3</v>
      </c>
      <c r="K79" s="76" t="s">
        <v>398</v>
      </c>
      <c r="L79" s="75" t="s">
        <v>479</v>
      </c>
      <c r="M79" s="75" t="s">
        <v>450</v>
      </c>
      <c r="N79" s="76" t="s">
        <v>483</v>
      </c>
      <c r="O79" s="75">
        <v>125</v>
      </c>
      <c r="P79" s="196"/>
      <c r="Q79" s="38"/>
      <c r="R79" s="48">
        <v>301</v>
      </c>
      <c r="S79" s="48">
        <v>302</v>
      </c>
      <c r="T79" s="48">
        <v>303</v>
      </c>
      <c r="U79" s="48">
        <v>304</v>
      </c>
      <c r="V79" s="53">
        <v>305</v>
      </c>
      <c r="W79" s="53">
        <v>306</v>
      </c>
      <c r="X79" s="53">
        <v>307</v>
      </c>
      <c r="Y79" s="53">
        <v>308</v>
      </c>
      <c r="Z79" s="44">
        <v>309</v>
      </c>
      <c r="AA79" s="44">
        <v>310</v>
      </c>
      <c r="AB79" s="44">
        <v>311</v>
      </c>
      <c r="AC79" s="44">
        <v>312</v>
      </c>
      <c r="AD79" s="57">
        <v>313</v>
      </c>
      <c r="AE79" s="57">
        <v>314</v>
      </c>
      <c r="AF79" s="41">
        <v>315</v>
      </c>
      <c r="AG79" s="41">
        <v>316</v>
      </c>
      <c r="AH79" s="62">
        <v>317</v>
      </c>
      <c r="AI79" s="62">
        <v>318</v>
      </c>
      <c r="AJ79" s="214"/>
      <c r="AK79" s="214"/>
      <c r="AL79" s="14"/>
      <c r="AM79" s="33">
        <f t="shared" si="3"/>
        <v>0</v>
      </c>
      <c r="AN79" s="167" t="s">
        <v>360</v>
      </c>
      <c r="AO79" s="182" t="s">
        <v>619</v>
      </c>
      <c r="AP79" s="178" t="s">
        <v>620</v>
      </c>
      <c r="AQ79" s="171"/>
    </row>
    <row r="80" spans="1:43" ht="36.6" customHeight="1" thickBot="1">
      <c r="A80" s="189">
        <v>3</v>
      </c>
      <c r="B80" s="73" t="s">
        <v>406</v>
      </c>
      <c r="C80" s="73" t="s">
        <v>407</v>
      </c>
      <c r="D80" s="73" t="s">
        <v>59</v>
      </c>
      <c r="E80" s="73" t="s">
        <v>60</v>
      </c>
      <c r="F80" s="73" t="s">
        <v>61</v>
      </c>
      <c r="G80" s="73" t="s">
        <v>62</v>
      </c>
      <c r="H80" s="73" t="s">
        <v>63</v>
      </c>
      <c r="I80" s="196"/>
      <c r="J80" s="81">
        <v>3</v>
      </c>
      <c r="K80" s="163" t="s">
        <v>484</v>
      </c>
      <c r="L80" s="75" t="s">
        <v>43</v>
      </c>
      <c r="M80" s="75" t="s">
        <v>485</v>
      </c>
      <c r="N80" s="76" t="s">
        <v>486</v>
      </c>
      <c r="O80" s="75">
        <v>145</v>
      </c>
      <c r="P80" s="196"/>
      <c r="Q80" s="38"/>
      <c r="R80" s="48">
        <v>301</v>
      </c>
      <c r="S80" s="48">
        <v>302</v>
      </c>
      <c r="T80" s="48">
        <v>303</v>
      </c>
      <c r="U80" s="48">
        <v>304</v>
      </c>
      <c r="V80" s="53">
        <v>305</v>
      </c>
      <c r="W80" s="53">
        <v>306</v>
      </c>
      <c r="X80" s="53">
        <v>307</v>
      </c>
      <c r="Y80" s="53">
        <v>308</v>
      </c>
      <c r="Z80" s="44">
        <v>309</v>
      </c>
      <c r="AA80" s="44">
        <v>310</v>
      </c>
      <c r="AB80" s="44">
        <v>311</v>
      </c>
      <c r="AC80" s="44">
        <v>312</v>
      </c>
      <c r="AD80" s="57">
        <v>313</v>
      </c>
      <c r="AE80" s="57">
        <v>314</v>
      </c>
      <c r="AF80" s="41">
        <v>315</v>
      </c>
      <c r="AG80" s="41">
        <v>316</v>
      </c>
      <c r="AH80" s="62">
        <v>317</v>
      </c>
      <c r="AI80" s="62">
        <v>318</v>
      </c>
      <c r="AJ80" s="214"/>
      <c r="AK80" s="214"/>
      <c r="AL80" s="14"/>
      <c r="AM80" s="33">
        <f t="shared" si="3"/>
        <v>0</v>
      </c>
      <c r="AN80" s="185" t="s">
        <v>522</v>
      </c>
      <c r="AO80" s="186"/>
      <c r="AP80" s="187"/>
      <c r="AQ80" s="188"/>
    </row>
    <row r="81" spans="38:39" ht="30" customHeight="1" thickTop="1"/>
    <row r="83" spans="38:39" ht="30" customHeight="1">
      <c r="AL83" s="215">
        <v>3.5000000000000003E-2</v>
      </c>
      <c r="AM83" s="216">
        <f>AM60*AL83</f>
        <v>0</v>
      </c>
    </row>
    <row r="84" spans="38:39" ht="30" customHeight="1">
      <c r="AL84" s="196"/>
      <c r="AM84" s="217">
        <f>SUM(AM60:AM83)</f>
        <v>0</v>
      </c>
    </row>
    <row r="85" spans="38:39" ht="30" customHeight="1">
      <c r="AL85" s="196"/>
      <c r="AM85" s="218">
        <f>[1]統計表!$H$25</f>
        <v>4622695</v>
      </c>
    </row>
    <row r="86" spans="38:39" ht="30" customHeight="1">
      <c r="AM86" s="30">
        <f>AM85-AM84</f>
        <v>4622695</v>
      </c>
    </row>
    <row r="87" spans="38:39" ht="30" customHeight="1">
      <c r="AL87" s="69">
        <v>0.05</v>
      </c>
      <c r="AM87" s="68">
        <f>AM60*AL87</f>
        <v>0</v>
      </c>
    </row>
  </sheetData>
  <autoFilter ref="A4:AI80"/>
  <mergeCells count="15">
    <mergeCell ref="X2:Y2"/>
    <mergeCell ref="Z2:AB2"/>
    <mergeCell ref="I1:AM1"/>
    <mergeCell ref="R2:S2"/>
    <mergeCell ref="AM3:AM4"/>
    <mergeCell ref="AL3:AL4"/>
    <mergeCell ref="I3:P3"/>
    <mergeCell ref="AF3:AG3"/>
    <mergeCell ref="V3:Y3"/>
    <mergeCell ref="Z3:AC3"/>
    <mergeCell ref="AH3:AI3"/>
    <mergeCell ref="R3:U3"/>
    <mergeCell ref="AD3:AE3"/>
    <mergeCell ref="AK3:AK4"/>
    <mergeCell ref="AJ3:AJ4"/>
  </mergeCells>
  <phoneticPr fontId="3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6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Q87"/>
  <sheetViews>
    <sheetView topLeftCell="A61" zoomScale="64" zoomScaleNormal="64" workbookViewId="0">
      <selection activeCell="K5" sqref="K5:AI80"/>
    </sheetView>
  </sheetViews>
  <sheetFormatPr defaultColWidth="4.125" defaultRowHeight="30" customHeight="1"/>
  <cols>
    <col min="1" max="8" width="6.75" style="16" customWidth="1"/>
    <col min="9" max="9" width="7.625" style="17" customWidth="1"/>
    <col min="10" max="10" width="5.5" style="17" customWidth="1"/>
    <col min="11" max="11" width="19.5" style="17" customWidth="1"/>
    <col min="12" max="12" width="4.5" style="17" customWidth="1"/>
    <col min="13" max="13" width="9.125" style="17" customWidth="1"/>
    <col min="14" max="14" width="14.125" style="17" customWidth="1"/>
    <col min="15" max="15" width="9.875" style="17" customWidth="1"/>
    <col min="16" max="16" width="13.625" style="17" customWidth="1"/>
    <col min="17" max="17" width="9.25" style="17" customWidth="1"/>
    <col min="18" max="35" width="6" style="28" customWidth="1"/>
    <col min="36" max="37" width="7" style="28" customWidth="1"/>
    <col min="38" max="38" width="7.625" style="17" customWidth="1"/>
    <col min="39" max="39" width="14.125" style="17" customWidth="1"/>
    <col min="40" max="40" width="14.375" style="28" customWidth="1"/>
    <col min="41" max="41" width="13.75" style="17" customWidth="1"/>
    <col min="42" max="42" width="38.125" style="17" customWidth="1"/>
    <col min="43" max="43" width="17.5" style="17" customWidth="1"/>
    <col min="44" max="16384" width="4.125" style="17"/>
  </cols>
  <sheetData>
    <row r="1" spans="1:43" ht="36" customHeight="1">
      <c r="I1" s="231" t="s">
        <v>357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92" t="s">
        <v>365</v>
      </c>
    </row>
    <row r="2" spans="1:43" s="107" customFormat="1" ht="36" customHeight="1">
      <c r="A2" s="106"/>
      <c r="C2" s="106"/>
      <c r="D2" s="108"/>
      <c r="E2" s="108"/>
      <c r="F2" s="108"/>
      <c r="G2" s="108"/>
      <c r="H2" s="109">
        <v>1</v>
      </c>
      <c r="I2" s="110" t="s">
        <v>34</v>
      </c>
      <c r="J2" s="111"/>
      <c r="K2" s="112" t="str">
        <f>VLOOKUP(H2,書商!A:I,2,0)</f>
        <v>龍騰文化事業股份有限公司</v>
      </c>
      <c r="L2" s="112"/>
      <c r="M2" s="112"/>
      <c r="N2" s="112"/>
      <c r="O2" s="112"/>
      <c r="P2" s="111" t="str">
        <f>VLOOKUP(K2,書商!B:C,2,0)</f>
        <v>李小姐</v>
      </c>
      <c r="Q2" s="114"/>
      <c r="R2" s="248" t="s">
        <v>67</v>
      </c>
      <c r="S2" s="248"/>
      <c r="T2" s="111" t="str">
        <f>VLOOKUP(K2,書商!B:D,3,0)</f>
        <v>02-2298-2933#209</v>
      </c>
      <c r="U2" s="111"/>
      <c r="V2" s="113"/>
      <c r="W2" s="113"/>
      <c r="X2" s="248" t="s">
        <v>29</v>
      </c>
      <c r="Y2" s="248"/>
      <c r="Z2" s="249" t="str">
        <f>VLOOKUP(K2,書商!B:E,4,0)</f>
        <v>02-2298-9766</v>
      </c>
      <c r="AA2" s="249"/>
      <c r="AB2" s="249"/>
      <c r="AC2" s="113"/>
      <c r="AD2" s="113" t="s">
        <v>33</v>
      </c>
      <c r="AE2" s="113"/>
      <c r="AF2" s="113" t="str">
        <f>VLOOKUP(K2,書商!B:F,5,0)</f>
        <v>台中市環河路86號</v>
      </c>
      <c r="AG2" s="113"/>
      <c r="AH2" s="113"/>
      <c r="AI2" s="113"/>
      <c r="AJ2" s="113"/>
      <c r="AK2" s="113"/>
      <c r="AL2" s="113"/>
      <c r="AM2" s="113"/>
      <c r="AN2" s="27"/>
      <c r="AO2" s="24"/>
      <c r="AP2" s="24"/>
      <c r="AQ2" s="24"/>
    </row>
    <row r="3" spans="1:43" s="24" customFormat="1" ht="35.25" customHeight="1" thickBot="1">
      <c r="A3" s="16"/>
      <c r="B3" s="16"/>
      <c r="C3" s="16"/>
      <c r="D3" s="16"/>
      <c r="E3" s="16"/>
      <c r="F3" s="16"/>
      <c r="G3" s="16"/>
      <c r="H3" s="16"/>
      <c r="I3" s="250"/>
      <c r="J3" s="251"/>
      <c r="K3" s="251"/>
      <c r="L3" s="251"/>
      <c r="M3" s="251"/>
      <c r="N3" s="251"/>
      <c r="O3" s="251"/>
      <c r="P3" s="251"/>
      <c r="Q3" s="72"/>
      <c r="R3" s="252" t="s">
        <v>1</v>
      </c>
      <c r="S3" s="253"/>
      <c r="T3" s="253"/>
      <c r="U3" s="254"/>
      <c r="V3" s="241" t="s">
        <v>2</v>
      </c>
      <c r="W3" s="255"/>
      <c r="X3" s="255"/>
      <c r="Y3" s="242"/>
      <c r="Z3" s="252" t="s">
        <v>3</v>
      </c>
      <c r="AA3" s="253"/>
      <c r="AB3" s="253"/>
      <c r="AC3" s="254"/>
      <c r="AD3" s="241" t="s">
        <v>4</v>
      </c>
      <c r="AE3" s="242"/>
      <c r="AF3" s="252" t="s">
        <v>5</v>
      </c>
      <c r="AG3" s="254"/>
      <c r="AH3" s="241" t="s">
        <v>89</v>
      </c>
      <c r="AI3" s="242"/>
      <c r="AJ3" s="243" t="s">
        <v>81</v>
      </c>
      <c r="AK3" s="243" t="s">
        <v>153</v>
      </c>
      <c r="AL3" s="245" t="s">
        <v>8</v>
      </c>
      <c r="AM3" s="245" t="s">
        <v>35</v>
      </c>
    </row>
    <row r="4" spans="1:43" s="27" customFormat="1" ht="59.25" customHeight="1" thickTop="1">
      <c r="A4" s="16" t="s">
        <v>57</v>
      </c>
      <c r="B4" s="16" t="s">
        <v>58</v>
      </c>
      <c r="C4" s="16" t="s">
        <v>58</v>
      </c>
      <c r="D4" s="16" t="s">
        <v>59</v>
      </c>
      <c r="E4" s="16" t="s">
        <v>60</v>
      </c>
      <c r="F4" s="16" t="s">
        <v>61</v>
      </c>
      <c r="G4" s="16" t="s">
        <v>62</v>
      </c>
      <c r="H4" s="16" t="s">
        <v>63</v>
      </c>
      <c r="I4" s="117" t="s">
        <v>84</v>
      </c>
      <c r="J4" s="117" t="s">
        <v>346</v>
      </c>
      <c r="K4" s="104" t="s">
        <v>0</v>
      </c>
      <c r="L4" s="71" t="s">
        <v>10</v>
      </c>
      <c r="M4" s="26" t="s">
        <v>6</v>
      </c>
      <c r="N4" s="26" t="s">
        <v>7</v>
      </c>
      <c r="O4" s="71" t="s">
        <v>65</v>
      </c>
      <c r="P4" s="71" t="s">
        <v>66</v>
      </c>
      <c r="Q4" s="71" t="s">
        <v>82</v>
      </c>
      <c r="R4" s="128">
        <v>1</v>
      </c>
      <c r="S4" s="129">
        <v>2</v>
      </c>
      <c r="T4" s="129">
        <v>3</v>
      </c>
      <c r="U4" s="129">
        <v>4</v>
      </c>
      <c r="V4" s="130">
        <v>1</v>
      </c>
      <c r="W4" s="130">
        <v>2</v>
      </c>
      <c r="X4" s="130">
        <v>3</v>
      </c>
      <c r="Y4" s="130">
        <v>4</v>
      </c>
      <c r="Z4" s="129">
        <v>1</v>
      </c>
      <c r="AA4" s="129">
        <v>2</v>
      </c>
      <c r="AB4" s="129">
        <v>3</v>
      </c>
      <c r="AC4" s="129">
        <v>4</v>
      </c>
      <c r="AD4" s="130">
        <v>1</v>
      </c>
      <c r="AE4" s="130">
        <v>2</v>
      </c>
      <c r="AF4" s="129">
        <v>1</v>
      </c>
      <c r="AG4" s="129">
        <v>2</v>
      </c>
      <c r="AH4" s="130">
        <v>1</v>
      </c>
      <c r="AI4" s="130">
        <v>2</v>
      </c>
      <c r="AJ4" s="244"/>
      <c r="AK4" s="244"/>
      <c r="AL4" s="246"/>
      <c r="AM4" s="247"/>
      <c r="AN4" s="164" t="s">
        <v>363</v>
      </c>
      <c r="AO4" s="164" t="s">
        <v>358</v>
      </c>
      <c r="AP4" s="165" t="s">
        <v>359</v>
      </c>
      <c r="AQ4" s="166" t="s">
        <v>364</v>
      </c>
    </row>
    <row r="5" spans="1:43" s="34" customFormat="1" ht="36" customHeight="1">
      <c r="A5" s="73">
        <v>1</v>
      </c>
      <c r="B5" s="73" t="s">
        <v>405</v>
      </c>
      <c r="C5" s="73"/>
      <c r="D5" s="73"/>
      <c r="E5" s="73"/>
      <c r="F5" s="73"/>
      <c r="G5" s="73"/>
      <c r="H5" s="73"/>
      <c r="I5" s="115"/>
      <c r="J5" s="115">
        <v>1</v>
      </c>
      <c r="K5" s="76" t="s">
        <v>38</v>
      </c>
      <c r="L5" s="75" t="s">
        <v>69</v>
      </c>
      <c r="M5" s="75" t="s">
        <v>36</v>
      </c>
      <c r="N5" s="76" t="s">
        <v>409</v>
      </c>
      <c r="O5" s="75">
        <v>185</v>
      </c>
      <c r="P5" s="119"/>
      <c r="Q5" s="14"/>
      <c r="R5" s="127">
        <f>IF(VLOOKUP(日校代碼!R5,班級人數!$A$2:$C$59,3,0),VLOOKUP(日校代碼!R5,班級人數!$A$2:$C$59,3,0),"")</f>
        <v>40</v>
      </c>
      <c r="S5" s="127">
        <f>IF(VLOOKUP(日校代碼!S5,班級人數!$A$2:$C$59,3,0),VLOOKUP(日校代碼!S5,班級人數!$A$2:$C$59,3,0),"")</f>
        <v>40</v>
      </c>
      <c r="T5" s="127">
        <f>IF(VLOOKUP(日校代碼!T5,班級人數!$A$2:$C$59,3,0),VLOOKUP(日校代碼!T5,班級人數!$A$2:$C$59,3,0),"")</f>
        <v>40</v>
      </c>
      <c r="U5" s="127">
        <f>IF(VLOOKUP(日校代碼!U5,班級人數!$A$2:$C$59,3,0),VLOOKUP(日校代碼!U5,班級人數!$A$2:$C$59,3,0),"")</f>
        <v>40</v>
      </c>
      <c r="V5" s="131" t="str">
        <f>IF(VLOOKUP(日校代碼!V5,班級人數!$A$2:$C$59,3,0),VLOOKUP(日校代碼!V5,班級人數!$A$2:$C$59,3,0),"")</f>
        <v/>
      </c>
      <c r="W5" s="131" t="str">
        <f>IF(VLOOKUP(日校代碼!W5,班級人數!$A$2:$C$59,3,0),VLOOKUP(日校代碼!W5,班級人數!$A$2:$C$59,3,0),"")</f>
        <v/>
      </c>
      <c r="X5" s="131" t="str">
        <f>IF(VLOOKUP(日校代碼!X5,班級人數!$A$2:$C$59,3,0),VLOOKUP(日校代碼!X5,班級人數!$A$2:$C$59,3,0),"")</f>
        <v/>
      </c>
      <c r="Y5" s="131" t="str">
        <f>IF(VLOOKUP(日校代碼!Y5,班級人數!$A$2:$C$59,3,0),VLOOKUP(日校代碼!Y5,班級人數!$A$2:$C$59,3,0),"")</f>
        <v/>
      </c>
      <c r="Z5" s="127" t="str">
        <f>IF(VLOOKUP(日校代碼!Z5,班級人數!$A$2:$C$59,3,0),VLOOKUP(日校代碼!Z5,班級人數!$A$2:$C$59,3,0),"")</f>
        <v/>
      </c>
      <c r="AA5" s="127" t="str">
        <f>IF(VLOOKUP(日校代碼!AA5,班級人數!$A$2:$C$59,3,0),VLOOKUP(日校代碼!AA5,班級人數!$A$2:$C$59,3,0),"")</f>
        <v/>
      </c>
      <c r="AB5" s="127" t="str">
        <f>IF(VLOOKUP(日校代碼!AB5,班級人數!$A$2:$C$59,3,0),VLOOKUP(日校代碼!AB5,班級人數!$A$2:$C$59,3,0),"")</f>
        <v/>
      </c>
      <c r="AC5" s="127" t="str">
        <f>IF(VLOOKUP(日校代碼!AC5,班級人數!$A$2:$C$59,3,0),VLOOKUP(日校代碼!AC5,班級人數!$A$2:$C$59,3,0),"")</f>
        <v/>
      </c>
      <c r="AD5" s="131" t="str">
        <f>IF(VLOOKUP(日校代碼!AD5,班級人數!$A$2:$C$59,3,0),VLOOKUP(日校代碼!AD5,班級人數!$A$2:$C$59,3,0),"")</f>
        <v/>
      </c>
      <c r="AE5" s="131" t="str">
        <f>IF(VLOOKUP(日校代碼!AE5,班級人數!$A$2:$C$59,3,0),VLOOKUP(日校代碼!AE5,班級人數!$A$2:$C$59,3,0),"")</f>
        <v/>
      </c>
      <c r="AF5" s="127" t="str">
        <f>IF(VLOOKUP(日校代碼!AF5,班級人數!$A$2:$C$59,3,0),VLOOKUP(日校代碼!AF5,班級人數!$A$2:$C$59,3,0),"")</f>
        <v/>
      </c>
      <c r="AG5" s="127" t="str">
        <f>IF(VLOOKUP(日校代碼!AG5,班級人數!$A$2:$C$59,3,0),VLOOKUP(日校代碼!AG5,班級人數!$A$2:$C$59,3,0),"")</f>
        <v/>
      </c>
      <c r="AH5" s="131" t="str">
        <f>IF(VLOOKUP(日校代碼!AH5,班級人數!$A$2:$C$59,3,0),VLOOKUP(日校代碼!AH5,班級人數!$A$2:$C$59,3,0),"")</f>
        <v/>
      </c>
      <c r="AI5" s="131" t="str">
        <f>IF(VLOOKUP(日校代碼!AI5,班級人數!$A$2:$C$59,3,0),VLOOKUP(日校代碼!AI5,班級人數!$A$2:$C$59,3,0),"")</f>
        <v/>
      </c>
      <c r="AJ5" s="14"/>
      <c r="AK5" s="14"/>
      <c r="AL5" s="14">
        <f>SUM(R5:AJ5)</f>
        <v>160</v>
      </c>
      <c r="AM5" s="105">
        <f>O5*AL5</f>
        <v>29600</v>
      </c>
      <c r="AN5" s="167" t="s">
        <v>487</v>
      </c>
      <c r="AO5" s="168" t="s">
        <v>488</v>
      </c>
      <c r="AP5" s="169" t="s">
        <v>489</v>
      </c>
      <c r="AQ5" s="170"/>
    </row>
    <row r="6" spans="1:43" s="34" customFormat="1" ht="36" customHeight="1">
      <c r="A6" s="73">
        <v>1</v>
      </c>
      <c r="B6" s="73" t="s">
        <v>405</v>
      </c>
      <c r="C6" s="73"/>
      <c r="D6" s="73"/>
      <c r="E6" s="73"/>
      <c r="F6" s="73"/>
      <c r="G6" s="73"/>
      <c r="H6" s="73"/>
      <c r="I6" s="115"/>
      <c r="J6" s="115">
        <v>1</v>
      </c>
      <c r="K6" s="76" t="s">
        <v>369</v>
      </c>
      <c r="L6" s="75" t="s">
        <v>69</v>
      </c>
      <c r="M6" s="75" t="s">
        <v>39</v>
      </c>
      <c r="N6" s="76" t="s">
        <v>410</v>
      </c>
      <c r="O6" s="75">
        <v>220</v>
      </c>
      <c r="P6" s="119"/>
      <c r="Q6" s="14"/>
      <c r="R6" s="127">
        <f>IF(VLOOKUP(日校代碼!R6,班級人數!$A$2:$C$59,3,0),VLOOKUP(日校代碼!R6,班級人數!$A$2:$C$59,3,0),"")</f>
        <v>40</v>
      </c>
      <c r="S6" s="127">
        <f>IF(VLOOKUP(日校代碼!S6,班級人數!$A$2:$C$59,3,0),VLOOKUP(日校代碼!S6,班級人數!$A$2:$C$59,3,0),"")</f>
        <v>40</v>
      </c>
      <c r="T6" s="127">
        <f>IF(VLOOKUP(日校代碼!T6,班級人數!$A$2:$C$59,3,0),VLOOKUP(日校代碼!T6,班級人數!$A$2:$C$59,3,0),"")</f>
        <v>40</v>
      </c>
      <c r="U6" s="127">
        <f>IF(VLOOKUP(日校代碼!U6,班級人數!$A$2:$C$59,3,0),VLOOKUP(日校代碼!U6,班級人數!$A$2:$C$59,3,0),"")</f>
        <v>40</v>
      </c>
      <c r="V6" s="131" t="str">
        <f>IF(VLOOKUP(日校代碼!V6,班級人數!$A$2:$C$59,3,0),VLOOKUP(日校代碼!V6,班級人數!$A$2:$C$59,3,0),"")</f>
        <v/>
      </c>
      <c r="W6" s="131" t="str">
        <f>IF(VLOOKUP(日校代碼!W6,班級人數!$A$2:$C$59,3,0),VLOOKUP(日校代碼!W6,班級人數!$A$2:$C$59,3,0),"")</f>
        <v/>
      </c>
      <c r="X6" s="131" t="str">
        <f>IF(VLOOKUP(日校代碼!X6,班級人數!$A$2:$C$59,3,0),VLOOKUP(日校代碼!X6,班級人數!$A$2:$C$59,3,0),"")</f>
        <v/>
      </c>
      <c r="Y6" s="131" t="str">
        <f>IF(VLOOKUP(日校代碼!Y6,班級人數!$A$2:$C$59,3,0),VLOOKUP(日校代碼!Y6,班級人數!$A$2:$C$59,3,0),"")</f>
        <v/>
      </c>
      <c r="Z6" s="127" t="str">
        <f>IF(VLOOKUP(日校代碼!Z6,班級人數!$A$2:$C$59,3,0),VLOOKUP(日校代碼!Z6,班級人數!$A$2:$C$59,3,0),"")</f>
        <v/>
      </c>
      <c r="AA6" s="127" t="str">
        <f>IF(VLOOKUP(日校代碼!AA6,班級人數!$A$2:$C$59,3,0),VLOOKUP(日校代碼!AA6,班級人數!$A$2:$C$59,3,0),"")</f>
        <v/>
      </c>
      <c r="AB6" s="127" t="str">
        <f>IF(VLOOKUP(日校代碼!AB6,班級人數!$A$2:$C$59,3,0),VLOOKUP(日校代碼!AB6,班級人數!$A$2:$C$59,3,0),"")</f>
        <v/>
      </c>
      <c r="AC6" s="127" t="str">
        <f>IF(VLOOKUP(日校代碼!AC6,班級人數!$A$2:$C$59,3,0),VLOOKUP(日校代碼!AC6,班級人數!$A$2:$C$59,3,0),"")</f>
        <v/>
      </c>
      <c r="AD6" s="131" t="str">
        <f>IF(VLOOKUP(日校代碼!AD6,班級人數!$A$2:$C$59,3,0),VLOOKUP(日校代碼!AD6,班級人數!$A$2:$C$59,3,0),"")</f>
        <v/>
      </c>
      <c r="AE6" s="131" t="str">
        <f>IF(VLOOKUP(日校代碼!AE6,班級人數!$A$2:$C$59,3,0),VLOOKUP(日校代碼!AE6,班級人數!$A$2:$C$59,3,0),"")</f>
        <v/>
      </c>
      <c r="AF6" s="127" t="str">
        <f>IF(VLOOKUP(日校代碼!AF6,班級人數!$A$2:$C$59,3,0),VLOOKUP(日校代碼!AF6,班級人數!$A$2:$C$59,3,0),"")</f>
        <v/>
      </c>
      <c r="AG6" s="127" t="str">
        <f>IF(VLOOKUP(日校代碼!AG6,班級人數!$A$2:$C$59,3,0),VLOOKUP(日校代碼!AG6,班級人數!$A$2:$C$59,3,0),"")</f>
        <v/>
      </c>
      <c r="AH6" s="131" t="str">
        <f>IF(VLOOKUP(日校代碼!AH6,班級人數!$A$2:$C$59,3,0),VLOOKUP(日校代碼!AH6,班級人數!$A$2:$C$59,3,0),"")</f>
        <v/>
      </c>
      <c r="AI6" s="131" t="str">
        <f>IF(VLOOKUP(日校代碼!AI6,班級人數!$A$2:$C$59,3,0),VLOOKUP(日校代碼!AI6,班級人數!$A$2:$C$59,3,0),"")</f>
        <v/>
      </c>
      <c r="AJ6" s="14"/>
      <c r="AK6" s="14"/>
      <c r="AL6" s="14">
        <f t="shared" ref="AL6:AL69" si="0">SUM(R6:AJ6)</f>
        <v>160</v>
      </c>
      <c r="AM6" s="105">
        <f t="shared" ref="AM6:AM69" si="1">O6*AL6</f>
        <v>35200</v>
      </c>
      <c r="AN6" s="167" t="s">
        <v>360</v>
      </c>
      <c r="AO6" s="168" t="s">
        <v>490</v>
      </c>
      <c r="AP6" s="169" t="s">
        <v>361</v>
      </c>
      <c r="AQ6" s="170"/>
    </row>
    <row r="7" spans="1:43" s="34" customFormat="1" ht="36" customHeight="1">
      <c r="A7" s="73">
        <v>1</v>
      </c>
      <c r="B7" s="73" t="s">
        <v>405</v>
      </c>
      <c r="C7" s="73"/>
      <c r="D7" s="73"/>
      <c r="E7" s="73"/>
      <c r="F7" s="73"/>
      <c r="G7" s="73"/>
      <c r="H7" s="73"/>
      <c r="I7" s="115"/>
      <c r="J7" s="115">
        <v>1</v>
      </c>
      <c r="K7" s="76" t="s">
        <v>370</v>
      </c>
      <c r="L7" s="75" t="s">
        <v>69</v>
      </c>
      <c r="M7" s="75" t="s">
        <v>36</v>
      </c>
      <c r="N7" s="76" t="s">
        <v>411</v>
      </c>
      <c r="O7" s="75">
        <v>219</v>
      </c>
      <c r="P7" s="119"/>
      <c r="Q7" s="14"/>
      <c r="R7" s="127">
        <f>IF(VLOOKUP(日校代碼!R7,班級人數!$A$2:$C$59,3,0),VLOOKUP(日校代碼!R7,班級人數!$A$2:$C$59,3,0),"")</f>
        <v>40</v>
      </c>
      <c r="S7" s="127">
        <f>IF(VLOOKUP(日校代碼!S7,班級人數!$A$2:$C$59,3,0),VLOOKUP(日校代碼!S7,班級人數!$A$2:$C$59,3,0),"")</f>
        <v>40</v>
      </c>
      <c r="T7" s="127">
        <f>IF(VLOOKUP(日校代碼!T7,班級人數!$A$2:$C$59,3,0),VLOOKUP(日校代碼!T7,班級人數!$A$2:$C$59,3,0),"")</f>
        <v>40</v>
      </c>
      <c r="U7" s="127">
        <f>IF(VLOOKUP(日校代碼!U7,班級人數!$A$2:$C$59,3,0),VLOOKUP(日校代碼!U7,班級人數!$A$2:$C$59,3,0),"")</f>
        <v>40</v>
      </c>
      <c r="V7" s="131" t="str">
        <f>IF(VLOOKUP(日校代碼!V7,班級人數!$A$2:$C$59,3,0),VLOOKUP(日校代碼!V7,班級人數!$A$2:$C$59,3,0),"")</f>
        <v/>
      </c>
      <c r="W7" s="131" t="str">
        <f>IF(VLOOKUP(日校代碼!W7,班級人數!$A$2:$C$59,3,0),VLOOKUP(日校代碼!W7,班級人數!$A$2:$C$59,3,0),"")</f>
        <v/>
      </c>
      <c r="X7" s="131" t="str">
        <f>IF(VLOOKUP(日校代碼!X7,班級人數!$A$2:$C$59,3,0),VLOOKUP(日校代碼!X7,班級人數!$A$2:$C$59,3,0),"")</f>
        <v/>
      </c>
      <c r="Y7" s="131" t="str">
        <f>IF(VLOOKUP(日校代碼!Y7,班級人數!$A$2:$C$59,3,0),VLOOKUP(日校代碼!Y7,班級人數!$A$2:$C$59,3,0),"")</f>
        <v/>
      </c>
      <c r="Z7" s="127" t="str">
        <f>IF(VLOOKUP(日校代碼!Z7,班級人數!$A$2:$C$59,3,0),VLOOKUP(日校代碼!Z7,班級人數!$A$2:$C$59,3,0),"")</f>
        <v/>
      </c>
      <c r="AA7" s="127" t="str">
        <f>IF(VLOOKUP(日校代碼!AA7,班級人數!$A$2:$C$59,3,0),VLOOKUP(日校代碼!AA7,班級人數!$A$2:$C$59,3,0),"")</f>
        <v/>
      </c>
      <c r="AB7" s="127" t="str">
        <f>IF(VLOOKUP(日校代碼!AB7,班級人數!$A$2:$C$59,3,0),VLOOKUP(日校代碼!AB7,班級人數!$A$2:$C$59,3,0),"")</f>
        <v/>
      </c>
      <c r="AC7" s="127" t="str">
        <f>IF(VLOOKUP(日校代碼!AC7,班級人數!$A$2:$C$59,3,0),VLOOKUP(日校代碼!AC7,班級人數!$A$2:$C$59,3,0),"")</f>
        <v/>
      </c>
      <c r="AD7" s="131" t="str">
        <f>IF(VLOOKUP(日校代碼!AD7,班級人數!$A$2:$C$59,3,0),VLOOKUP(日校代碼!AD7,班級人數!$A$2:$C$59,3,0),"")</f>
        <v/>
      </c>
      <c r="AE7" s="131" t="str">
        <f>IF(VLOOKUP(日校代碼!AE7,班級人數!$A$2:$C$59,3,0),VLOOKUP(日校代碼!AE7,班級人數!$A$2:$C$59,3,0),"")</f>
        <v/>
      </c>
      <c r="AF7" s="127" t="str">
        <f>IF(VLOOKUP(日校代碼!AF7,班級人數!$A$2:$C$59,3,0),VLOOKUP(日校代碼!AF7,班級人數!$A$2:$C$59,3,0),"")</f>
        <v/>
      </c>
      <c r="AG7" s="127" t="str">
        <f>IF(VLOOKUP(日校代碼!AG7,班級人數!$A$2:$C$59,3,0),VLOOKUP(日校代碼!AG7,班級人數!$A$2:$C$59,3,0),"")</f>
        <v/>
      </c>
      <c r="AH7" s="131" t="str">
        <f>IF(VLOOKUP(日校代碼!AH7,班級人數!$A$2:$C$59,3,0),VLOOKUP(日校代碼!AH7,班級人數!$A$2:$C$59,3,0),"")</f>
        <v/>
      </c>
      <c r="AI7" s="131" t="str">
        <f>IF(VLOOKUP(日校代碼!AI7,班級人數!$A$2:$C$59,3,0),VLOOKUP(日校代碼!AI7,班級人數!$A$2:$C$59,3,0),"")</f>
        <v/>
      </c>
      <c r="AJ7" s="14"/>
      <c r="AK7" s="14"/>
      <c r="AL7" s="14">
        <f t="shared" si="0"/>
        <v>160</v>
      </c>
      <c r="AM7" s="105">
        <f t="shared" si="1"/>
        <v>35040</v>
      </c>
      <c r="AN7" s="167" t="s">
        <v>487</v>
      </c>
      <c r="AO7" s="168" t="s">
        <v>491</v>
      </c>
      <c r="AP7" s="169" t="s">
        <v>492</v>
      </c>
      <c r="AQ7" s="170"/>
    </row>
    <row r="8" spans="1:43" s="34" customFormat="1" ht="36" customHeight="1">
      <c r="A8" s="73">
        <v>1</v>
      </c>
      <c r="B8" s="73" t="s">
        <v>405</v>
      </c>
      <c r="C8" s="73"/>
      <c r="D8" s="73"/>
      <c r="E8" s="73"/>
      <c r="F8" s="73"/>
      <c r="G8" s="73"/>
      <c r="H8" s="73"/>
      <c r="I8" s="115"/>
      <c r="J8" s="115">
        <v>1</v>
      </c>
      <c r="K8" s="76" t="s">
        <v>41</v>
      </c>
      <c r="L8" s="75" t="s">
        <v>69</v>
      </c>
      <c r="M8" s="75" t="s">
        <v>36</v>
      </c>
      <c r="N8" s="76" t="s">
        <v>412</v>
      </c>
      <c r="O8" s="75">
        <v>200</v>
      </c>
      <c r="P8" s="119"/>
      <c r="Q8" s="14"/>
      <c r="R8" s="127">
        <f>IF(VLOOKUP(日校代碼!R8,班級人數!$A$2:$C$59,3,0),VLOOKUP(日校代碼!R8,班級人數!$A$2:$C$59,3,0),"")</f>
        <v>40</v>
      </c>
      <c r="S8" s="127">
        <f>IF(VLOOKUP(日校代碼!S8,班級人數!$A$2:$C$59,3,0),VLOOKUP(日校代碼!S8,班級人數!$A$2:$C$59,3,0),"")</f>
        <v>40</v>
      </c>
      <c r="T8" s="127">
        <f>IF(VLOOKUP(日校代碼!T8,班級人數!$A$2:$C$59,3,0),VLOOKUP(日校代碼!T8,班級人數!$A$2:$C$59,3,0),"")</f>
        <v>40</v>
      </c>
      <c r="U8" s="127">
        <f>IF(VLOOKUP(日校代碼!U8,班級人數!$A$2:$C$59,3,0),VLOOKUP(日校代碼!U8,班級人數!$A$2:$C$59,3,0),"")</f>
        <v>40</v>
      </c>
      <c r="V8" s="131" t="str">
        <f>IF(VLOOKUP(日校代碼!V8,班級人數!$A$2:$C$59,3,0),VLOOKUP(日校代碼!V8,班級人數!$A$2:$C$59,3,0),"")</f>
        <v/>
      </c>
      <c r="W8" s="131" t="str">
        <f>IF(VLOOKUP(日校代碼!W8,班級人數!$A$2:$C$59,3,0),VLOOKUP(日校代碼!W8,班級人數!$A$2:$C$59,3,0),"")</f>
        <v/>
      </c>
      <c r="X8" s="131" t="str">
        <f>IF(VLOOKUP(日校代碼!X8,班級人數!$A$2:$C$59,3,0),VLOOKUP(日校代碼!X8,班級人數!$A$2:$C$59,3,0),"")</f>
        <v/>
      </c>
      <c r="Y8" s="131" t="str">
        <f>IF(VLOOKUP(日校代碼!Y8,班級人數!$A$2:$C$59,3,0),VLOOKUP(日校代碼!Y8,班級人數!$A$2:$C$59,3,0),"")</f>
        <v/>
      </c>
      <c r="Z8" s="127" t="str">
        <f>IF(VLOOKUP(日校代碼!Z8,班級人數!$A$2:$C$59,3,0),VLOOKUP(日校代碼!Z8,班級人數!$A$2:$C$59,3,0),"")</f>
        <v/>
      </c>
      <c r="AA8" s="127" t="str">
        <f>IF(VLOOKUP(日校代碼!AA8,班級人數!$A$2:$C$59,3,0),VLOOKUP(日校代碼!AA8,班級人數!$A$2:$C$59,3,0),"")</f>
        <v/>
      </c>
      <c r="AB8" s="127" t="str">
        <f>IF(VLOOKUP(日校代碼!AB8,班級人數!$A$2:$C$59,3,0),VLOOKUP(日校代碼!AB8,班級人數!$A$2:$C$59,3,0),"")</f>
        <v/>
      </c>
      <c r="AC8" s="127" t="str">
        <f>IF(VLOOKUP(日校代碼!AC8,班級人數!$A$2:$C$59,3,0),VLOOKUP(日校代碼!AC8,班級人數!$A$2:$C$59,3,0),"")</f>
        <v/>
      </c>
      <c r="AD8" s="131" t="str">
        <f>IF(VLOOKUP(日校代碼!AD8,班級人數!$A$2:$C$59,3,0),VLOOKUP(日校代碼!AD8,班級人數!$A$2:$C$59,3,0),"")</f>
        <v/>
      </c>
      <c r="AE8" s="131" t="str">
        <f>IF(VLOOKUP(日校代碼!AE8,班級人數!$A$2:$C$59,3,0),VLOOKUP(日校代碼!AE8,班級人數!$A$2:$C$59,3,0),"")</f>
        <v/>
      </c>
      <c r="AF8" s="127" t="str">
        <f>IF(VLOOKUP(日校代碼!AF8,班級人數!$A$2:$C$59,3,0),VLOOKUP(日校代碼!AF8,班級人數!$A$2:$C$59,3,0),"")</f>
        <v/>
      </c>
      <c r="AG8" s="127" t="str">
        <f>IF(VLOOKUP(日校代碼!AG8,班級人數!$A$2:$C$59,3,0),VLOOKUP(日校代碼!AG8,班級人數!$A$2:$C$59,3,0),"")</f>
        <v/>
      </c>
      <c r="AH8" s="131" t="str">
        <f>IF(VLOOKUP(日校代碼!AH8,班級人數!$A$2:$C$59,3,0),VLOOKUP(日校代碼!AH8,班級人數!$A$2:$C$59,3,0),"")</f>
        <v/>
      </c>
      <c r="AI8" s="131" t="str">
        <f>IF(VLOOKUP(日校代碼!AI8,班級人數!$A$2:$C$59,3,0),VLOOKUP(日校代碼!AI8,班級人數!$A$2:$C$59,3,0),"")</f>
        <v/>
      </c>
      <c r="AJ8" s="14"/>
      <c r="AK8" s="14"/>
      <c r="AL8" s="14">
        <f t="shared" si="0"/>
        <v>160</v>
      </c>
      <c r="AM8" s="105">
        <f t="shared" si="1"/>
        <v>32000</v>
      </c>
      <c r="AN8" s="167" t="s">
        <v>487</v>
      </c>
      <c r="AO8" s="168" t="s">
        <v>493</v>
      </c>
      <c r="AP8" s="169" t="s">
        <v>494</v>
      </c>
      <c r="AQ8" s="171"/>
    </row>
    <row r="9" spans="1:43" s="34" customFormat="1" ht="36" customHeight="1">
      <c r="A9" s="73">
        <v>1</v>
      </c>
      <c r="B9" s="73"/>
      <c r="C9" s="73"/>
      <c r="D9" s="73" t="s">
        <v>59</v>
      </c>
      <c r="E9" s="73" t="s">
        <v>60</v>
      </c>
      <c r="F9" s="73" t="s">
        <v>61</v>
      </c>
      <c r="G9" s="73" t="s">
        <v>62</v>
      </c>
      <c r="H9" s="73" t="s">
        <v>63</v>
      </c>
      <c r="I9" s="115"/>
      <c r="J9" s="115">
        <v>1</v>
      </c>
      <c r="K9" s="76" t="s">
        <v>37</v>
      </c>
      <c r="L9" s="75" t="s">
        <v>69</v>
      </c>
      <c r="M9" s="75" t="s">
        <v>413</v>
      </c>
      <c r="N9" s="76" t="s">
        <v>414</v>
      </c>
      <c r="O9" s="75">
        <v>235</v>
      </c>
      <c r="P9" s="119"/>
      <c r="Q9" s="32"/>
      <c r="R9" s="127" t="str">
        <f>IF(VLOOKUP(日校代碼!R9,班級人數!$A$2:$C$59,3,0),VLOOKUP(日校代碼!R9,班級人數!$A$2:$C$59,3,0),"")</f>
        <v/>
      </c>
      <c r="S9" s="127" t="str">
        <f>IF(VLOOKUP(日校代碼!S9,班級人數!$A$2:$C$59,3,0),VLOOKUP(日校代碼!S9,班級人數!$A$2:$C$59,3,0),"")</f>
        <v/>
      </c>
      <c r="T9" s="127" t="str">
        <f>IF(VLOOKUP(日校代碼!T9,班級人數!$A$2:$C$59,3,0),VLOOKUP(日校代碼!T9,班級人數!$A$2:$C$59,3,0),"")</f>
        <v/>
      </c>
      <c r="U9" s="127" t="str">
        <f>IF(VLOOKUP(日校代碼!U9,班級人數!$A$2:$C$59,3,0),VLOOKUP(日校代碼!U9,班級人數!$A$2:$C$59,3,0),"")</f>
        <v/>
      </c>
      <c r="V9" s="131">
        <f>IF(VLOOKUP(日校代碼!V9,班級人數!$A$2:$C$59,3,0),VLOOKUP(日校代碼!V9,班級人數!$A$2:$C$59,3,0),"")</f>
        <v>40</v>
      </c>
      <c r="W9" s="131">
        <f>IF(VLOOKUP(日校代碼!W9,班級人數!$A$2:$C$59,3,0),VLOOKUP(日校代碼!W9,班級人數!$A$2:$C$59,3,0),"")</f>
        <v>40</v>
      </c>
      <c r="X9" s="131">
        <f>IF(VLOOKUP(日校代碼!X9,班級人數!$A$2:$C$59,3,0),VLOOKUP(日校代碼!X9,班級人數!$A$2:$C$59,3,0),"")</f>
        <v>40</v>
      </c>
      <c r="Y9" s="131">
        <f>IF(VLOOKUP(日校代碼!Y9,班級人數!$A$2:$C$59,3,0),VLOOKUP(日校代碼!Y9,班級人數!$A$2:$C$59,3,0),"")</f>
        <v>40</v>
      </c>
      <c r="Z9" s="127">
        <f>IF(VLOOKUP(日校代碼!Z9,班級人數!$A$2:$C$59,3,0),VLOOKUP(日校代碼!Z9,班級人數!$A$2:$C$59,3,0),"")</f>
        <v>40</v>
      </c>
      <c r="AA9" s="127">
        <f>IF(VLOOKUP(日校代碼!AA9,班級人數!$A$2:$C$59,3,0),VLOOKUP(日校代碼!AA9,班級人數!$A$2:$C$59,3,0),"")</f>
        <v>40</v>
      </c>
      <c r="AB9" s="127">
        <f>IF(VLOOKUP(日校代碼!AB9,班級人數!$A$2:$C$59,3,0),VLOOKUP(日校代碼!AB9,班級人數!$A$2:$C$59,3,0),"")</f>
        <v>40</v>
      </c>
      <c r="AC9" s="127">
        <f>IF(VLOOKUP(日校代碼!AC9,班級人數!$A$2:$C$59,3,0),VLOOKUP(日校代碼!AC9,班級人數!$A$2:$C$59,3,0),"")</f>
        <v>40</v>
      </c>
      <c r="AD9" s="131">
        <f>IF(VLOOKUP(日校代碼!AD9,班級人數!$A$2:$C$59,3,0),VLOOKUP(日校代碼!AD9,班級人數!$A$2:$C$59,3,0),"")</f>
        <v>40</v>
      </c>
      <c r="AE9" s="131">
        <f>IF(VLOOKUP(日校代碼!AE9,班級人數!$A$2:$C$59,3,0),VLOOKUP(日校代碼!AE9,班級人數!$A$2:$C$59,3,0),"")</f>
        <v>40</v>
      </c>
      <c r="AF9" s="127">
        <f>IF(VLOOKUP(日校代碼!AF9,班級人數!$A$2:$C$59,3,0),VLOOKUP(日校代碼!AF9,班級人數!$A$2:$C$59,3,0),"")</f>
        <v>40</v>
      </c>
      <c r="AG9" s="127">
        <f>IF(VLOOKUP(日校代碼!AG9,班級人數!$A$2:$C$59,3,0),VLOOKUP(日校代碼!AG9,班級人數!$A$2:$C$59,3,0),"")</f>
        <v>40</v>
      </c>
      <c r="AH9" s="131">
        <f>IF(VLOOKUP(日校代碼!AH9,班級人數!$A$2:$C$59,3,0),VLOOKUP(日校代碼!AH9,班級人數!$A$2:$C$59,3,0),"")</f>
        <v>40</v>
      </c>
      <c r="AI9" s="131">
        <f>IF(VLOOKUP(日校代碼!AI9,班級人數!$A$2:$C$59,3,0),VLOOKUP(日校代碼!AI9,班級人數!$A$2:$C$59,3,0),"")</f>
        <v>40</v>
      </c>
      <c r="AJ9" s="32"/>
      <c r="AK9" s="32"/>
      <c r="AL9" s="14">
        <f t="shared" si="0"/>
        <v>560</v>
      </c>
      <c r="AM9" s="105">
        <f t="shared" si="1"/>
        <v>131600</v>
      </c>
      <c r="AN9" s="167" t="s">
        <v>487</v>
      </c>
      <c r="AO9" s="168" t="s">
        <v>495</v>
      </c>
      <c r="AP9" s="169" t="s">
        <v>496</v>
      </c>
      <c r="AQ9" s="171"/>
    </row>
    <row r="10" spans="1:43" s="34" customFormat="1" ht="36" customHeight="1">
      <c r="A10" s="73">
        <v>1</v>
      </c>
      <c r="B10" s="73"/>
      <c r="C10" s="73"/>
      <c r="D10" s="73" t="s">
        <v>59</v>
      </c>
      <c r="E10" s="73" t="s">
        <v>60</v>
      </c>
      <c r="F10" s="73"/>
      <c r="G10" s="73"/>
      <c r="H10" s="73"/>
      <c r="I10" s="115"/>
      <c r="J10" s="115">
        <v>1</v>
      </c>
      <c r="K10" s="76" t="s">
        <v>371</v>
      </c>
      <c r="L10" s="75" t="s">
        <v>415</v>
      </c>
      <c r="M10" s="75" t="s">
        <v>416</v>
      </c>
      <c r="N10" s="76" t="s">
        <v>417</v>
      </c>
      <c r="O10" s="75">
        <v>137</v>
      </c>
      <c r="P10" s="119"/>
      <c r="Q10" s="32"/>
      <c r="R10" s="127" t="str">
        <f>IF(VLOOKUP(日校代碼!R10,班級人數!$A$2:$C$59,3,0),VLOOKUP(日校代碼!R10,班級人數!$A$2:$C$59,3,0),"")</f>
        <v/>
      </c>
      <c r="S10" s="127" t="str">
        <f>IF(VLOOKUP(日校代碼!S10,班級人數!$A$2:$C$59,3,0),VLOOKUP(日校代碼!S10,班級人數!$A$2:$C$59,3,0),"")</f>
        <v/>
      </c>
      <c r="T10" s="127" t="str">
        <f>IF(VLOOKUP(日校代碼!T10,班級人數!$A$2:$C$59,3,0),VLOOKUP(日校代碼!T10,班級人數!$A$2:$C$59,3,0),"")</f>
        <v/>
      </c>
      <c r="U10" s="127" t="str">
        <f>IF(VLOOKUP(日校代碼!U10,班級人數!$A$2:$C$59,3,0),VLOOKUP(日校代碼!U10,班級人數!$A$2:$C$59,3,0),"")</f>
        <v/>
      </c>
      <c r="V10" s="131">
        <f>IF(VLOOKUP(日校代碼!V10,班級人數!$A$2:$C$59,3,0),VLOOKUP(日校代碼!V10,班級人數!$A$2:$C$59,3,0),"")</f>
        <v>40</v>
      </c>
      <c r="W10" s="131">
        <f>IF(VLOOKUP(日校代碼!W10,班級人數!$A$2:$C$59,3,0),VLOOKUP(日校代碼!W10,班級人數!$A$2:$C$59,3,0),"")</f>
        <v>40</v>
      </c>
      <c r="X10" s="131">
        <f>IF(VLOOKUP(日校代碼!X10,班級人數!$A$2:$C$59,3,0),VLOOKUP(日校代碼!X10,班級人數!$A$2:$C$59,3,0),"")</f>
        <v>40</v>
      </c>
      <c r="Y10" s="131">
        <f>IF(VLOOKUP(日校代碼!Y10,班級人數!$A$2:$C$59,3,0),VLOOKUP(日校代碼!Y10,班級人數!$A$2:$C$59,3,0),"")</f>
        <v>40</v>
      </c>
      <c r="Z10" s="127">
        <f>IF(VLOOKUP(日校代碼!Z10,班級人數!$A$2:$C$59,3,0),VLOOKUP(日校代碼!Z10,班級人數!$A$2:$C$59,3,0),"")</f>
        <v>40</v>
      </c>
      <c r="AA10" s="127">
        <f>IF(VLOOKUP(日校代碼!AA10,班級人數!$A$2:$C$59,3,0),VLOOKUP(日校代碼!AA10,班級人數!$A$2:$C$59,3,0),"")</f>
        <v>40</v>
      </c>
      <c r="AB10" s="127">
        <f>IF(VLOOKUP(日校代碼!AB10,班級人數!$A$2:$C$59,3,0),VLOOKUP(日校代碼!AB10,班級人數!$A$2:$C$59,3,0),"")</f>
        <v>40</v>
      </c>
      <c r="AC10" s="127">
        <f>IF(VLOOKUP(日校代碼!AC10,班級人數!$A$2:$C$59,3,0),VLOOKUP(日校代碼!AC10,班級人數!$A$2:$C$59,3,0),"")</f>
        <v>40</v>
      </c>
      <c r="AD10" s="131" t="str">
        <f>IF(VLOOKUP(日校代碼!AD10,班級人數!$A$2:$C$59,3,0),VLOOKUP(日校代碼!AD10,班級人數!$A$2:$C$59,3,0),"")</f>
        <v/>
      </c>
      <c r="AE10" s="131" t="str">
        <f>IF(VLOOKUP(日校代碼!AE10,班級人數!$A$2:$C$59,3,0),VLOOKUP(日校代碼!AE10,班級人數!$A$2:$C$59,3,0),"")</f>
        <v/>
      </c>
      <c r="AF10" s="127" t="str">
        <f>IF(VLOOKUP(日校代碼!AF10,班級人數!$A$2:$C$59,3,0),VLOOKUP(日校代碼!AF10,班級人數!$A$2:$C$59,3,0),"")</f>
        <v/>
      </c>
      <c r="AG10" s="127" t="str">
        <f>IF(VLOOKUP(日校代碼!AG10,班級人數!$A$2:$C$59,3,0),VLOOKUP(日校代碼!AG10,班級人數!$A$2:$C$59,3,0),"")</f>
        <v/>
      </c>
      <c r="AH10" s="131" t="str">
        <f>IF(VLOOKUP(日校代碼!AH10,班級人數!$A$2:$C$59,3,0),VLOOKUP(日校代碼!AH10,班級人數!$A$2:$C$59,3,0),"")</f>
        <v/>
      </c>
      <c r="AI10" s="131" t="str">
        <f>IF(VLOOKUP(日校代碼!AI10,班級人數!$A$2:$C$59,3,0),VLOOKUP(日校代碼!AI10,班級人數!$A$2:$C$59,3,0),"")</f>
        <v/>
      </c>
      <c r="AJ10" s="32"/>
      <c r="AK10" s="32"/>
      <c r="AL10" s="14">
        <f t="shared" si="0"/>
        <v>320</v>
      </c>
      <c r="AM10" s="105">
        <f t="shared" si="1"/>
        <v>43840</v>
      </c>
      <c r="AN10" s="167" t="s">
        <v>360</v>
      </c>
      <c r="AO10" s="168" t="s">
        <v>497</v>
      </c>
      <c r="AP10" s="169" t="s">
        <v>498</v>
      </c>
      <c r="AQ10" s="171" t="s">
        <v>499</v>
      </c>
    </row>
    <row r="11" spans="1:43" s="34" customFormat="1" ht="36" customHeight="1">
      <c r="A11" s="73">
        <v>1</v>
      </c>
      <c r="B11" s="73"/>
      <c r="C11" s="73"/>
      <c r="D11" s="73" t="s">
        <v>59</v>
      </c>
      <c r="E11" s="73" t="s">
        <v>60</v>
      </c>
      <c r="F11" s="73"/>
      <c r="G11" s="73"/>
      <c r="H11" s="73"/>
      <c r="I11" s="115"/>
      <c r="J11" s="115">
        <v>1</v>
      </c>
      <c r="K11" s="76" t="s">
        <v>372</v>
      </c>
      <c r="L11" s="75" t="s">
        <v>415</v>
      </c>
      <c r="M11" s="75" t="s">
        <v>46</v>
      </c>
      <c r="N11" s="76" t="s">
        <v>418</v>
      </c>
      <c r="O11" s="75">
        <v>175</v>
      </c>
      <c r="P11" s="119"/>
      <c r="Q11" s="32"/>
      <c r="R11" s="127" t="str">
        <f>IF(VLOOKUP(日校代碼!R11,班級人數!$A$2:$C$59,3,0),VLOOKUP(日校代碼!R11,班級人數!$A$2:$C$59,3,0),"")</f>
        <v/>
      </c>
      <c r="S11" s="127" t="str">
        <f>IF(VLOOKUP(日校代碼!S11,班級人數!$A$2:$C$59,3,0),VLOOKUP(日校代碼!S11,班級人數!$A$2:$C$59,3,0),"")</f>
        <v/>
      </c>
      <c r="T11" s="127" t="str">
        <f>IF(VLOOKUP(日校代碼!T11,班級人數!$A$2:$C$59,3,0),VLOOKUP(日校代碼!T11,班級人數!$A$2:$C$59,3,0),"")</f>
        <v/>
      </c>
      <c r="U11" s="127" t="str">
        <f>IF(VLOOKUP(日校代碼!U11,班級人數!$A$2:$C$59,3,0),VLOOKUP(日校代碼!U11,班級人數!$A$2:$C$59,3,0),"")</f>
        <v/>
      </c>
      <c r="V11" s="131">
        <f>IF(VLOOKUP(日校代碼!V11,班級人數!$A$2:$C$59,3,0),VLOOKUP(日校代碼!V11,班級人數!$A$2:$C$59,3,0),"")</f>
        <v>40</v>
      </c>
      <c r="W11" s="131">
        <f>IF(VLOOKUP(日校代碼!W11,班級人數!$A$2:$C$59,3,0),VLOOKUP(日校代碼!W11,班級人數!$A$2:$C$59,3,0),"")</f>
        <v>40</v>
      </c>
      <c r="X11" s="131">
        <f>IF(VLOOKUP(日校代碼!X11,班級人數!$A$2:$C$59,3,0),VLOOKUP(日校代碼!X11,班級人數!$A$2:$C$59,3,0),"")</f>
        <v>40</v>
      </c>
      <c r="Y11" s="131">
        <f>IF(VLOOKUP(日校代碼!Y11,班級人數!$A$2:$C$59,3,0),VLOOKUP(日校代碼!Y11,班級人數!$A$2:$C$59,3,0),"")</f>
        <v>40</v>
      </c>
      <c r="Z11" s="127">
        <f>IF(VLOOKUP(日校代碼!Z11,班級人數!$A$2:$C$59,3,0),VLOOKUP(日校代碼!Z11,班級人數!$A$2:$C$59,3,0),"")</f>
        <v>40</v>
      </c>
      <c r="AA11" s="127">
        <f>IF(VLOOKUP(日校代碼!AA11,班級人數!$A$2:$C$59,3,0),VLOOKUP(日校代碼!AA11,班級人數!$A$2:$C$59,3,0),"")</f>
        <v>40</v>
      </c>
      <c r="AB11" s="127">
        <f>IF(VLOOKUP(日校代碼!AB11,班級人數!$A$2:$C$59,3,0),VLOOKUP(日校代碼!AB11,班級人數!$A$2:$C$59,3,0),"")</f>
        <v>40</v>
      </c>
      <c r="AC11" s="127">
        <f>IF(VLOOKUP(日校代碼!AC11,班級人數!$A$2:$C$59,3,0),VLOOKUP(日校代碼!AC11,班級人數!$A$2:$C$59,3,0),"")</f>
        <v>40</v>
      </c>
      <c r="AD11" s="131" t="str">
        <f>IF(VLOOKUP(日校代碼!AD11,班級人數!$A$2:$C$59,3,0),VLOOKUP(日校代碼!AD11,班級人數!$A$2:$C$59,3,0),"")</f>
        <v/>
      </c>
      <c r="AE11" s="131" t="str">
        <f>IF(VLOOKUP(日校代碼!AE11,班級人數!$A$2:$C$59,3,0),VLOOKUP(日校代碼!AE11,班級人數!$A$2:$C$59,3,0),"")</f>
        <v/>
      </c>
      <c r="AF11" s="127" t="str">
        <f>IF(VLOOKUP(日校代碼!AF11,班級人數!$A$2:$C$59,3,0),VLOOKUP(日校代碼!AF11,班級人數!$A$2:$C$59,3,0),"")</f>
        <v/>
      </c>
      <c r="AG11" s="127" t="str">
        <f>IF(VLOOKUP(日校代碼!AG11,班級人數!$A$2:$C$59,3,0),VLOOKUP(日校代碼!AG11,班級人數!$A$2:$C$59,3,0),"")</f>
        <v/>
      </c>
      <c r="AH11" s="131" t="str">
        <f>IF(VLOOKUP(日校代碼!AH11,班級人數!$A$2:$C$59,3,0),VLOOKUP(日校代碼!AH11,班級人數!$A$2:$C$59,3,0),"")</f>
        <v/>
      </c>
      <c r="AI11" s="131" t="str">
        <f>IF(VLOOKUP(日校代碼!AI11,班級人數!$A$2:$C$59,3,0),VLOOKUP(日校代碼!AI11,班級人數!$A$2:$C$59,3,0),"")</f>
        <v/>
      </c>
      <c r="AJ11" s="32"/>
      <c r="AK11" s="32"/>
      <c r="AL11" s="14">
        <f t="shared" si="0"/>
        <v>320</v>
      </c>
      <c r="AM11" s="105">
        <f t="shared" si="1"/>
        <v>56000</v>
      </c>
      <c r="AN11" s="167" t="s">
        <v>360</v>
      </c>
      <c r="AO11" s="168" t="s">
        <v>500</v>
      </c>
      <c r="AP11" s="169" t="s">
        <v>501</v>
      </c>
      <c r="AQ11" s="171" t="s">
        <v>499</v>
      </c>
    </row>
    <row r="12" spans="1:43" s="34" customFormat="1" ht="36" customHeight="1">
      <c r="A12" s="73">
        <v>1</v>
      </c>
      <c r="B12" s="73" t="s">
        <v>405</v>
      </c>
      <c r="C12" s="116"/>
      <c r="D12" s="73"/>
      <c r="E12" s="73"/>
      <c r="F12" s="73"/>
      <c r="G12" s="73"/>
      <c r="H12" s="73" t="s">
        <v>63</v>
      </c>
      <c r="I12" s="115"/>
      <c r="J12" s="115">
        <v>1</v>
      </c>
      <c r="K12" s="76" t="s">
        <v>11</v>
      </c>
      <c r="L12" s="75" t="s">
        <v>69</v>
      </c>
      <c r="M12" s="75" t="s">
        <v>12</v>
      </c>
      <c r="N12" s="76" t="s">
        <v>13</v>
      </c>
      <c r="O12" s="75">
        <v>225</v>
      </c>
      <c r="P12" s="119"/>
      <c r="Q12" s="14"/>
      <c r="R12" s="127">
        <f>IF(VLOOKUP(日校代碼!R12,班級人數!$A$2:$C$59,3,0),VLOOKUP(日校代碼!R12,班級人數!$A$2:$C$59,3,0),"")</f>
        <v>40</v>
      </c>
      <c r="S12" s="127">
        <f>IF(VLOOKUP(日校代碼!S12,班級人數!$A$2:$C$59,3,0),VLOOKUP(日校代碼!S12,班級人數!$A$2:$C$59,3,0),"")</f>
        <v>40</v>
      </c>
      <c r="T12" s="127">
        <f>IF(VLOOKUP(日校代碼!T12,班級人數!$A$2:$C$59,3,0),VLOOKUP(日校代碼!T12,班級人數!$A$2:$C$59,3,0),"")</f>
        <v>40</v>
      </c>
      <c r="U12" s="127">
        <f>IF(VLOOKUP(日校代碼!U12,班級人數!$A$2:$C$59,3,0),VLOOKUP(日校代碼!U12,班級人數!$A$2:$C$59,3,0),"")</f>
        <v>40</v>
      </c>
      <c r="V12" s="131" t="str">
        <f>IF(VLOOKUP(日校代碼!V12,班級人數!$A$2:$C$59,3,0),VLOOKUP(日校代碼!V12,班級人數!$A$2:$C$59,3,0),"")</f>
        <v/>
      </c>
      <c r="W12" s="131" t="str">
        <f>IF(VLOOKUP(日校代碼!W12,班級人數!$A$2:$C$59,3,0),VLOOKUP(日校代碼!W12,班級人數!$A$2:$C$59,3,0),"")</f>
        <v/>
      </c>
      <c r="X12" s="131" t="str">
        <f>IF(VLOOKUP(日校代碼!X12,班級人數!$A$2:$C$59,3,0),VLOOKUP(日校代碼!X12,班級人數!$A$2:$C$59,3,0),"")</f>
        <v/>
      </c>
      <c r="Y12" s="131" t="str">
        <f>IF(VLOOKUP(日校代碼!Y12,班級人數!$A$2:$C$59,3,0),VLOOKUP(日校代碼!Y12,班級人數!$A$2:$C$59,3,0),"")</f>
        <v/>
      </c>
      <c r="Z12" s="127" t="str">
        <f>IF(VLOOKUP(日校代碼!Z12,班級人數!$A$2:$C$59,3,0),VLOOKUP(日校代碼!Z12,班級人數!$A$2:$C$59,3,0),"")</f>
        <v/>
      </c>
      <c r="AA12" s="127" t="str">
        <f>IF(VLOOKUP(日校代碼!AA12,班級人數!$A$2:$C$59,3,0),VLOOKUP(日校代碼!AA12,班級人數!$A$2:$C$59,3,0),"")</f>
        <v/>
      </c>
      <c r="AB12" s="127" t="str">
        <f>IF(VLOOKUP(日校代碼!AB12,班級人數!$A$2:$C$59,3,0),VLOOKUP(日校代碼!AB12,班級人數!$A$2:$C$59,3,0),"")</f>
        <v/>
      </c>
      <c r="AC12" s="127" t="str">
        <f>IF(VLOOKUP(日校代碼!AC12,班級人數!$A$2:$C$59,3,0),VLOOKUP(日校代碼!AC12,班級人數!$A$2:$C$59,3,0),"")</f>
        <v/>
      </c>
      <c r="AD12" s="131" t="str">
        <f>IF(VLOOKUP(日校代碼!AD12,班級人數!$A$2:$C$59,3,0),VLOOKUP(日校代碼!AD12,班級人數!$A$2:$C$59,3,0),"")</f>
        <v/>
      </c>
      <c r="AE12" s="131" t="str">
        <f>IF(VLOOKUP(日校代碼!AE12,班級人數!$A$2:$C$59,3,0),VLOOKUP(日校代碼!AE12,班級人數!$A$2:$C$59,3,0),"")</f>
        <v/>
      </c>
      <c r="AF12" s="127" t="str">
        <f>IF(VLOOKUP(日校代碼!AF12,班級人數!$A$2:$C$59,3,0),VLOOKUP(日校代碼!AF12,班級人數!$A$2:$C$59,3,0),"")</f>
        <v/>
      </c>
      <c r="AG12" s="127" t="str">
        <f>IF(VLOOKUP(日校代碼!AG12,班級人數!$A$2:$C$59,3,0),VLOOKUP(日校代碼!AG12,班級人數!$A$2:$C$59,3,0),"")</f>
        <v/>
      </c>
      <c r="AH12" s="131">
        <f>IF(VLOOKUP(日校代碼!AH12,班級人數!$A$2:$C$59,3,0),VLOOKUP(日校代碼!AH12,班級人數!$A$2:$C$59,3,0),"")</f>
        <v>40</v>
      </c>
      <c r="AI12" s="131">
        <f>IF(VLOOKUP(日校代碼!AI12,班級人數!$A$2:$C$59,3,0),VLOOKUP(日校代碼!AI12,班級人數!$A$2:$C$59,3,0),"")</f>
        <v>40</v>
      </c>
      <c r="AJ12" s="14"/>
      <c r="AK12" s="14"/>
      <c r="AL12" s="14">
        <f t="shared" si="0"/>
        <v>240</v>
      </c>
      <c r="AM12" s="105">
        <f t="shared" si="1"/>
        <v>54000</v>
      </c>
      <c r="AN12" s="167" t="s">
        <v>360</v>
      </c>
      <c r="AO12" s="168" t="s">
        <v>502</v>
      </c>
      <c r="AP12" s="169" t="s">
        <v>503</v>
      </c>
      <c r="AQ12" s="170"/>
    </row>
    <row r="13" spans="1:43" s="34" customFormat="1" ht="36" customHeight="1">
      <c r="A13" s="73">
        <v>1</v>
      </c>
      <c r="B13" s="73"/>
      <c r="C13" s="73"/>
      <c r="D13" s="73" t="s">
        <v>59</v>
      </c>
      <c r="E13" s="73" t="s">
        <v>60</v>
      </c>
      <c r="F13" s="73" t="s">
        <v>61</v>
      </c>
      <c r="G13" s="73" t="s">
        <v>62</v>
      </c>
      <c r="H13" s="73"/>
      <c r="I13" s="115"/>
      <c r="J13" s="115">
        <v>1</v>
      </c>
      <c r="K13" s="76" t="s">
        <v>44</v>
      </c>
      <c r="L13" s="75" t="s">
        <v>69</v>
      </c>
      <c r="M13" s="75" t="s">
        <v>413</v>
      </c>
      <c r="N13" s="76" t="s">
        <v>13</v>
      </c>
      <c r="O13" s="75">
        <v>210</v>
      </c>
      <c r="P13" s="119"/>
      <c r="Q13" s="14"/>
      <c r="R13" s="127" t="str">
        <f>IF(VLOOKUP(日校代碼!R13,班級人數!$A$2:$C$59,3,0),VLOOKUP(日校代碼!R13,班級人數!$A$2:$C$59,3,0),"")</f>
        <v/>
      </c>
      <c r="S13" s="127" t="str">
        <f>IF(VLOOKUP(日校代碼!S13,班級人數!$A$2:$C$59,3,0),VLOOKUP(日校代碼!S13,班級人數!$A$2:$C$59,3,0),"")</f>
        <v/>
      </c>
      <c r="T13" s="127" t="str">
        <f>IF(VLOOKUP(日校代碼!T13,班級人數!$A$2:$C$59,3,0),VLOOKUP(日校代碼!T13,班級人數!$A$2:$C$59,3,0),"")</f>
        <v/>
      </c>
      <c r="U13" s="127" t="str">
        <f>IF(VLOOKUP(日校代碼!U13,班級人數!$A$2:$C$59,3,0),VLOOKUP(日校代碼!U13,班級人數!$A$2:$C$59,3,0),"")</f>
        <v/>
      </c>
      <c r="V13" s="131">
        <f>IF(VLOOKUP(日校代碼!V13,班級人數!$A$2:$C$59,3,0),VLOOKUP(日校代碼!V13,班級人數!$A$2:$C$59,3,0),"")</f>
        <v>40</v>
      </c>
      <c r="W13" s="131">
        <f>IF(VLOOKUP(日校代碼!W13,班級人數!$A$2:$C$59,3,0),VLOOKUP(日校代碼!W13,班級人數!$A$2:$C$59,3,0),"")</f>
        <v>40</v>
      </c>
      <c r="X13" s="131">
        <f>IF(VLOOKUP(日校代碼!X13,班級人數!$A$2:$C$59,3,0),VLOOKUP(日校代碼!X13,班級人數!$A$2:$C$59,3,0),"")</f>
        <v>40</v>
      </c>
      <c r="Y13" s="131">
        <f>IF(VLOOKUP(日校代碼!Y13,班級人數!$A$2:$C$59,3,0),VLOOKUP(日校代碼!Y13,班級人數!$A$2:$C$59,3,0),"")</f>
        <v>40</v>
      </c>
      <c r="Z13" s="127">
        <f>IF(VLOOKUP(日校代碼!Z13,班級人數!$A$2:$C$59,3,0),VLOOKUP(日校代碼!Z13,班級人數!$A$2:$C$59,3,0),"")</f>
        <v>40</v>
      </c>
      <c r="AA13" s="127">
        <f>IF(VLOOKUP(日校代碼!AA13,班級人數!$A$2:$C$59,3,0),VLOOKUP(日校代碼!AA13,班級人數!$A$2:$C$59,3,0),"")</f>
        <v>40</v>
      </c>
      <c r="AB13" s="127">
        <f>IF(VLOOKUP(日校代碼!AB13,班級人數!$A$2:$C$59,3,0),VLOOKUP(日校代碼!AB13,班級人數!$A$2:$C$59,3,0),"")</f>
        <v>40</v>
      </c>
      <c r="AC13" s="127">
        <f>IF(VLOOKUP(日校代碼!AC13,班級人數!$A$2:$C$59,3,0),VLOOKUP(日校代碼!AC13,班級人數!$A$2:$C$59,3,0),"")</f>
        <v>40</v>
      </c>
      <c r="AD13" s="131">
        <f>IF(VLOOKUP(日校代碼!AD13,班級人數!$A$2:$C$59,3,0),VLOOKUP(日校代碼!AD13,班級人數!$A$2:$C$59,3,0),"")</f>
        <v>40</v>
      </c>
      <c r="AE13" s="131">
        <f>IF(VLOOKUP(日校代碼!AE13,班級人數!$A$2:$C$59,3,0),VLOOKUP(日校代碼!AE13,班級人數!$A$2:$C$59,3,0),"")</f>
        <v>40</v>
      </c>
      <c r="AF13" s="127">
        <f>IF(VLOOKUP(日校代碼!AF13,班級人數!$A$2:$C$59,3,0),VLOOKUP(日校代碼!AF13,班級人數!$A$2:$C$59,3,0),"")</f>
        <v>40</v>
      </c>
      <c r="AG13" s="127">
        <f>IF(VLOOKUP(日校代碼!AG13,班級人數!$A$2:$C$59,3,0),VLOOKUP(日校代碼!AG13,班級人數!$A$2:$C$59,3,0),"")</f>
        <v>40</v>
      </c>
      <c r="AH13" s="131" t="str">
        <f>IF(VLOOKUP(日校代碼!AH13,班級人數!$A$2:$C$59,3,0),VLOOKUP(日校代碼!AH13,班級人數!$A$2:$C$59,3,0),"")</f>
        <v/>
      </c>
      <c r="AI13" s="131" t="str">
        <f>IF(VLOOKUP(日校代碼!AI13,班級人數!$A$2:$C$59,3,0),VLOOKUP(日校代碼!AI13,班級人數!$A$2:$C$59,3,0),"")</f>
        <v/>
      </c>
      <c r="AJ13" s="14"/>
      <c r="AK13" s="14"/>
      <c r="AL13" s="14">
        <f t="shared" si="0"/>
        <v>480</v>
      </c>
      <c r="AM13" s="105">
        <f t="shared" si="1"/>
        <v>100800</v>
      </c>
      <c r="AN13" s="167" t="s">
        <v>360</v>
      </c>
      <c r="AO13" s="168" t="s">
        <v>504</v>
      </c>
      <c r="AP13" s="169" t="s">
        <v>505</v>
      </c>
      <c r="AQ13" s="170"/>
    </row>
    <row r="14" spans="1:43" s="34" customFormat="1" ht="36" customHeight="1">
      <c r="A14" s="73">
        <v>1</v>
      </c>
      <c r="B14" s="73" t="s">
        <v>405</v>
      </c>
      <c r="C14" s="73"/>
      <c r="D14" s="73"/>
      <c r="E14" s="73"/>
      <c r="F14" s="73"/>
      <c r="G14" s="73"/>
      <c r="H14" s="73"/>
      <c r="I14" s="115"/>
      <c r="J14" s="115">
        <v>1</v>
      </c>
      <c r="K14" s="76" t="s">
        <v>366</v>
      </c>
      <c r="L14" s="75" t="s">
        <v>69</v>
      </c>
      <c r="M14" s="75" t="s">
        <v>419</v>
      </c>
      <c r="N14" s="76" t="s">
        <v>420</v>
      </c>
      <c r="O14" s="75">
        <v>188</v>
      </c>
      <c r="P14" s="119"/>
      <c r="Q14" s="14"/>
      <c r="R14" s="127">
        <f>IF(VLOOKUP(日校代碼!R14,班級人數!$A$2:$C$59,3,0),VLOOKUP(日校代碼!R14,班級人數!$A$2:$C$59,3,0),"")</f>
        <v>40</v>
      </c>
      <c r="S14" s="127">
        <f>IF(VLOOKUP(日校代碼!S14,班級人數!$A$2:$C$59,3,0),VLOOKUP(日校代碼!S14,班級人數!$A$2:$C$59,3,0),"")</f>
        <v>40</v>
      </c>
      <c r="T14" s="127">
        <f>IF(VLOOKUP(日校代碼!T14,班級人數!$A$2:$C$59,3,0),VLOOKUP(日校代碼!T14,班級人數!$A$2:$C$59,3,0),"")</f>
        <v>40</v>
      </c>
      <c r="U14" s="127">
        <f>IF(VLOOKUP(日校代碼!U14,班級人數!$A$2:$C$59,3,0),VLOOKUP(日校代碼!U14,班級人數!$A$2:$C$59,3,0),"")</f>
        <v>40</v>
      </c>
      <c r="V14" s="131" t="str">
        <f>IF(VLOOKUP(日校代碼!V14,班級人數!$A$2:$C$59,3,0),VLOOKUP(日校代碼!V14,班級人數!$A$2:$C$59,3,0),"")</f>
        <v/>
      </c>
      <c r="W14" s="131" t="str">
        <f>IF(VLOOKUP(日校代碼!W14,班級人數!$A$2:$C$59,3,0),VLOOKUP(日校代碼!W14,班級人數!$A$2:$C$59,3,0),"")</f>
        <v/>
      </c>
      <c r="X14" s="131" t="str">
        <f>IF(VLOOKUP(日校代碼!X14,班級人數!$A$2:$C$59,3,0),VLOOKUP(日校代碼!X14,班級人數!$A$2:$C$59,3,0),"")</f>
        <v/>
      </c>
      <c r="Y14" s="131" t="str">
        <f>IF(VLOOKUP(日校代碼!Y14,班級人數!$A$2:$C$59,3,0),VLOOKUP(日校代碼!Y14,班級人數!$A$2:$C$59,3,0),"")</f>
        <v/>
      </c>
      <c r="Z14" s="127" t="str">
        <f>IF(VLOOKUP(日校代碼!Z14,班級人數!$A$2:$C$59,3,0),VLOOKUP(日校代碼!Z14,班級人數!$A$2:$C$59,3,0),"")</f>
        <v/>
      </c>
      <c r="AA14" s="127" t="str">
        <f>IF(VLOOKUP(日校代碼!AA14,班級人數!$A$2:$C$59,3,0),VLOOKUP(日校代碼!AA14,班級人數!$A$2:$C$59,3,0),"")</f>
        <v/>
      </c>
      <c r="AB14" s="127" t="str">
        <f>IF(VLOOKUP(日校代碼!AB14,班級人數!$A$2:$C$59,3,0),VLOOKUP(日校代碼!AB14,班級人數!$A$2:$C$59,3,0),"")</f>
        <v/>
      </c>
      <c r="AC14" s="127" t="str">
        <f>IF(VLOOKUP(日校代碼!AC14,班級人數!$A$2:$C$59,3,0),VLOOKUP(日校代碼!AC14,班級人數!$A$2:$C$59,3,0),"")</f>
        <v/>
      </c>
      <c r="AD14" s="131" t="str">
        <f>IF(VLOOKUP(日校代碼!AD14,班級人數!$A$2:$C$59,3,0),VLOOKUP(日校代碼!AD14,班級人數!$A$2:$C$59,3,0),"")</f>
        <v/>
      </c>
      <c r="AE14" s="131" t="str">
        <f>IF(VLOOKUP(日校代碼!AE14,班級人數!$A$2:$C$59,3,0),VLOOKUP(日校代碼!AE14,班級人數!$A$2:$C$59,3,0),"")</f>
        <v/>
      </c>
      <c r="AF14" s="127" t="str">
        <f>IF(VLOOKUP(日校代碼!AF14,班級人數!$A$2:$C$59,3,0),VLOOKUP(日校代碼!AF14,班級人數!$A$2:$C$59,3,0),"")</f>
        <v/>
      </c>
      <c r="AG14" s="127" t="str">
        <f>IF(VLOOKUP(日校代碼!AG14,班級人數!$A$2:$C$59,3,0),VLOOKUP(日校代碼!AG14,班級人數!$A$2:$C$59,3,0),"")</f>
        <v/>
      </c>
      <c r="AH14" s="131" t="str">
        <f>IF(VLOOKUP(日校代碼!AH14,班級人數!$A$2:$C$59,3,0),VLOOKUP(日校代碼!AH14,班級人數!$A$2:$C$59,3,0),"")</f>
        <v/>
      </c>
      <c r="AI14" s="131" t="str">
        <f>IF(VLOOKUP(日校代碼!AI14,班級人數!$A$2:$C$59,3,0),VLOOKUP(日校代碼!AI14,班級人數!$A$2:$C$59,3,0),"")</f>
        <v/>
      </c>
      <c r="AJ14" s="14"/>
      <c r="AK14" s="14"/>
      <c r="AL14" s="14">
        <f t="shared" si="0"/>
        <v>160</v>
      </c>
      <c r="AM14" s="105">
        <f t="shared" si="1"/>
        <v>30080</v>
      </c>
      <c r="AN14" s="167" t="s">
        <v>360</v>
      </c>
      <c r="AO14" s="168" t="s">
        <v>506</v>
      </c>
      <c r="AP14" s="169" t="s">
        <v>507</v>
      </c>
      <c r="AQ14" s="171"/>
    </row>
    <row r="15" spans="1:43" s="34" customFormat="1" ht="36" customHeight="1">
      <c r="A15" s="73">
        <v>1</v>
      </c>
      <c r="B15" s="73" t="s">
        <v>405</v>
      </c>
      <c r="C15" s="73"/>
      <c r="D15" s="73"/>
      <c r="E15" s="73"/>
      <c r="F15" s="73"/>
      <c r="G15" s="73"/>
      <c r="H15" s="73"/>
      <c r="I15" s="115"/>
      <c r="J15" s="115">
        <v>1</v>
      </c>
      <c r="K15" s="76" t="s">
        <v>373</v>
      </c>
      <c r="L15" s="75" t="s">
        <v>71</v>
      </c>
      <c r="M15" s="75" t="s">
        <v>421</v>
      </c>
      <c r="N15" s="76" t="s">
        <v>422</v>
      </c>
      <c r="O15" s="75">
        <v>262</v>
      </c>
      <c r="P15" s="119"/>
      <c r="Q15" s="14"/>
      <c r="R15" s="127">
        <f>IF(VLOOKUP(日校代碼!R15,班級人數!$A$2:$C$59,3,0),VLOOKUP(日校代碼!R15,班級人數!$A$2:$C$59,3,0),"")</f>
        <v>40</v>
      </c>
      <c r="S15" s="127">
        <f>IF(VLOOKUP(日校代碼!S15,班級人數!$A$2:$C$59,3,0),VLOOKUP(日校代碼!S15,班級人數!$A$2:$C$59,3,0),"")</f>
        <v>40</v>
      </c>
      <c r="T15" s="127">
        <f>IF(VLOOKUP(日校代碼!T15,班級人數!$A$2:$C$59,3,0),VLOOKUP(日校代碼!T15,班級人數!$A$2:$C$59,3,0),"")</f>
        <v>40</v>
      </c>
      <c r="U15" s="127">
        <f>IF(VLOOKUP(日校代碼!U15,班級人數!$A$2:$C$59,3,0),VLOOKUP(日校代碼!U15,班級人數!$A$2:$C$59,3,0),"")</f>
        <v>40</v>
      </c>
      <c r="V15" s="131" t="str">
        <f>IF(VLOOKUP(日校代碼!V15,班級人數!$A$2:$C$59,3,0),VLOOKUP(日校代碼!V15,班級人數!$A$2:$C$59,3,0),"")</f>
        <v/>
      </c>
      <c r="W15" s="131" t="str">
        <f>IF(VLOOKUP(日校代碼!W15,班級人數!$A$2:$C$59,3,0),VLOOKUP(日校代碼!W15,班級人數!$A$2:$C$59,3,0),"")</f>
        <v/>
      </c>
      <c r="X15" s="131" t="str">
        <f>IF(VLOOKUP(日校代碼!X15,班級人數!$A$2:$C$59,3,0),VLOOKUP(日校代碼!X15,班級人數!$A$2:$C$59,3,0),"")</f>
        <v/>
      </c>
      <c r="Y15" s="131" t="str">
        <f>IF(VLOOKUP(日校代碼!Y15,班級人數!$A$2:$C$59,3,0),VLOOKUP(日校代碼!Y15,班級人數!$A$2:$C$59,3,0),"")</f>
        <v/>
      </c>
      <c r="Z15" s="127" t="str">
        <f>IF(VLOOKUP(日校代碼!Z15,班級人數!$A$2:$C$59,3,0),VLOOKUP(日校代碼!Z15,班級人數!$A$2:$C$59,3,0),"")</f>
        <v/>
      </c>
      <c r="AA15" s="127" t="str">
        <f>IF(VLOOKUP(日校代碼!AA15,班級人數!$A$2:$C$59,3,0),VLOOKUP(日校代碼!AA15,班級人數!$A$2:$C$59,3,0),"")</f>
        <v/>
      </c>
      <c r="AB15" s="127" t="str">
        <f>IF(VLOOKUP(日校代碼!AB15,班級人數!$A$2:$C$59,3,0),VLOOKUP(日校代碼!AB15,班級人數!$A$2:$C$59,3,0),"")</f>
        <v/>
      </c>
      <c r="AC15" s="127" t="str">
        <f>IF(VLOOKUP(日校代碼!AC15,班級人數!$A$2:$C$59,3,0),VLOOKUP(日校代碼!AC15,班級人數!$A$2:$C$59,3,0),"")</f>
        <v/>
      </c>
      <c r="AD15" s="131" t="str">
        <f>IF(VLOOKUP(日校代碼!AD15,班級人數!$A$2:$C$59,3,0),VLOOKUP(日校代碼!AD15,班級人數!$A$2:$C$59,3,0),"")</f>
        <v/>
      </c>
      <c r="AE15" s="131" t="str">
        <f>IF(VLOOKUP(日校代碼!AE15,班級人數!$A$2:$C$59,3,0),VLOOKUP(日校代碼!AE15,班級人數!$A$2:$C$59,3,0),"")</f>
        <v/>
      </c>
      <c r="AF15" s="127" t="str">
        <f>IF(VLOOKUP(日校代碼!AF15,班級人數!$A$2:$C$59,3,0),VLOOKUP(日校代碼!AF15,班級人數!$A$2:$C$59,3,0),"")</f>
        <v/>
      </c>
      <c r="AG15" s="127" t="str">
        <f>IF(VLOOKUP(日校代碼!AG15,班級人數!$A$2:$C$59,3,0),VLOOKUP(日校代碼!AG15,班級人數!$A$2:$C$59,3,0),"")</f>
        <v/>
      </c>
      <c r="AH15" s="131" t="str">
        <f>IF(VLOOKUP(日校代碼!AH15,班級人數!$A$2:$C$59,3,0),VLOOKUP(日校代碼!AH15,班級人數!$A$2:$C$59,3,0),"")</f>
        <v/>
      </c>
      <c r="AI15" s="131" t="str">
        <f>IF(VLOOKUP(日校代碼!AI15,班級人數!$A$2:$C$59,3,0),VLOOKUP(日校代碼!AI15,班級人數!$A$2:$C$59,3,0),"")</f>
        <v/>
      </c>
      <c r="AJ15" s="14"/>
      <c r="AK15" s="14"/>
      <c r="AL15" s="14">
        <f t="shared" si="0"/>
        <v>160</v>
      </c>
      <c r="AM15" s="105">
        <f t="shared" si="1"/>
        <v>41920</v>
      </c>
      <c r="AN15" s="167" t="s">
        <v>360</v>
      </c>
      <c r="AO15" s="168" t="s">
        <v>508</v>
      </c>
      <c r="AP15" s="169" t="s">
        <v>496</v>
      </c>
      <c r="AQ15" s="171"/>
    </row>
    <row r="16" spans="1:43" s="34" customFormat="1" ht="36" customHeight="1">
      <c r="A16" s="73">
        <v>1</v>
      </c>
      <c r="B16" s="73">
        <v>3.4</v>
      </c>
      <c r="C16" s="153"/>
      <c r="D16" s="73"/>
      <c r="E16" s="73"/>
      <c r="F16" s="73"/>
      <c r="G16" s="73"/>
      <c r="H16" s="73"/>
      <c r="I16" s="115"/>
      <c r="J16" s="115">
        <v>1</v>
      </c>
      <c r="K16" s="76" t="s">
        <v>70</v>
      </c>
      <c r="L16" s="75" t="s">
        <v>423</v>
      </c>
      <c r="M16" s="75" t="s">
        <v>424</v>
      </c>
      <c r="N16" s="76" t="s">
        <v>425</v>
      </c>
      <c r="O16" s="75">
        <v>218</v>
      </c>
      <c r="P16" s="119"/>
      <c r="Q16" s="14"/>
      <c r="R16" s="127" t="str">
        <f>IF(VLOOKUP(日校代碼!R16,班級人數!$A$2:$C$59,3,0),VLOOKUP(日校代碼!R16,班級人數!$A$2:$C$59,3,0),"")</f>
        <v/>
      </c>
      <c r="S16" s="127" t="str">
        <f>IF(VLOOKUP(日校代碼!S16,班級人數!$A$2:$C$59,3,0),VLOOKUP(日校代碼!S16,班級人數!$A$2:$C$59,3,0),"")</f>
        <v/>
      </c>
      <c r="T16" s="127">
        <f>IF(VLOOKUP(日校代碼!T16,班級人數!$A$2:$C$59,3,0),VLOOKUP(日校代碼!T16,班級人數!$A$2:$C$59,3,0),"")</f>
        <v>40</v>
      </c>
      <c r="U16" s="127">
        <f>IF(VLOOKUP(日校代碼!U16,班級人數!$A$2:$C$59,3,0),VLOOKUP(日校代碼!U16,班級人數!$A$2:$C$59,3,0),"")</f>
        <v>40</v>
      </c>
      <c r="V16" s="131" t="str">
        <f>IF(VLOOKUP(日校代碼!V16,班級人數!$A$2:$C$59,3,0),VLOOKUP(日校代碼!V16,班級人數!$A$2:$C$59,3,0),"")</f>
        <v/>
      </c>
      <c r="W16" s="131" t="str">
        <f>IF(VLOOKUP(日校代碼!W16,班級人數!$A$2:$C$59,3,0),VLOOKUP(日校代碼!W16,班級人數!$A$2:$C$59,3,0),"")</f>
        <v/>
      </c>
      <c r="X16" s="131" t="str">
        <f>IF(VLOOKUP(日校代碼!X16,班級人數!$A$2:$C$59,3,0),VLOOKUP(日校代碼!X16,班級人數!$A$2:$C$59,3,0),"")</f>
        <v/>
      </c>
      <c r="Y16" s="131" t="str">
        <f>IF(VLOOKUP(日校代碼!Y16,班級人數!$A$2:$C$59,3,0),VLOOKUP(日校代碼!Y16,班級人數!$A$2:$C$59,3,0),"")</f>
        <v/>
      </c>
      <c r="Z16" s="127" t="str">
        <f>IF(VLOOKUP(日校代碼!Z16,班級人數!$A$2:$C$59,3,0),VLOOKUP(日校代碼!Z16,班級人數!$A$2:$C$59,3,0),"")</f>
        <v/>
      </c>
      <c r="AA16" s="127" t="str">
        <f>IF(VLOOKUP(日校代碼!AA16,班級人數!$A$2:$C$59,3,0),VLOOKUP(日校代碼!AA16,班級人數!$A$2:$C$59,3,0),"")</f>
        <v/>
      </c>
      <c r="AB16" s="127" t="str">
        <f>IF(VLOOKUP(日校代碼!AB16,班級人數!$A$2:$C$59,3,0),VLOOKUP(日校代碼!AB16,班級人數!$A$2:$C$59,3,0),"")</f>
        <v/>
      </c>
      <c r="AC16" s="127" t="str">
        <f>IF(VLOOKUP(日校代碼!AC16,班級人數!$A$2:$C$59,3,0),VLOOKUP(日校代碼!AC16,班級人數!$A$2:$C$59,3,0),"")</f>
        <v/>
      </c>
      <c r="AD16" s="131" t="str">
        <f>IF(VLOOKUP(日校代碼!AD16,班級人數!$A$2:$C$59,3,0),VLOOKUP(日校代碼!AD16,班級人數!$A$2:$C$59,3,0),"")</f>
        <v/>
      </c>
      <c r="AE16" s="131" t="str">
        <f>IF(VLOOKUP(日校代碼!AE16,班級人數!$A$2:$C$59,3,0),VLOOKUP(日校代碼!AE16,班級人數!$A$2:$C$59,3,0),"")</f>
        <v/>
      </c>
      <c r="AF16" s="127" t="str">
        <f>IF(VLOOKUP(日校代碼!AF16,班級人數!$A$2:$C$59,3,0),VLOOKUP(日校代碼!AF16,班級人數!$A$2:$C$59,3,0),"")</f>
        <v/>
      </c>
      <c r="AG16" s="127" t="str">
        <f>IF(VLOOKUP(日校代碼!AG16,班級人數!$A$2:$C$59,3,0),VLOOKUP(日校代碼!AG16,班級人數!$A$2:$C$59,3,0),"")</f>
        <v/>
      </c>
      <c r="AH16" s="131" t="str">
        <f>IF(VLOOKUP(日校代碼!AH16,班級人數!$A$2:$C$59,3,0),VLOOKUP(日校代碼!AH16,班級人數!$A$2:$C$59,3,0),"")</f>
        <v/>
      </c>
      <c r="AI16" s="131" t="str">
        <f>IF(VLOOKUP(日校代碼!AI16,班級人數!$A$2:$C$59,3,0),VLOOKUP(日校代碼!AI16,班級人數!$A$2:$C$59,3,0),"")</f>
        <v/>
      </c>
      <c r="AJ16" s="14"/>
      <c r="AK16" s="14"/>
      <c r="AL16" s="14">
        <f t="shared" si="0"/>
        <v>80</v>
      </c>
      <c r="AM16" s="105">
        <f t="shared" si="1"/>
        <v>17440</v>
      </c>
      <c r="AN16" s="167" t="s">
        <v>487</v>
      </c>
      <c r="AO16" s="168" t="s">
        <v>509</v>
      </c>
      <c r="AP16" s="169" t="s">
        <v>510</v>
      </c>
      <c r="AQ16" s="171" t="s">
        <v>511</v>
      </c>
    </row>
    <row r="17" spans="1:43" s="35" customFormat="1" ht="36" customHeight="1">
      <c r="A17" s="73">
        <v>1</v>
      </c>
      <c r="B17" s="73" t="s">
        <v>405</v>
      </c>
      <c r="C17" s="73"/>
      <c r="D17" s="73"/>
      <c r="E17" s="73"/>
      <c r="F17" s="73"/>
      <c r="G17" s="73"/>
      <c r="H17" s="73"/>
      <c r="I17" s="115"/>
      <c r="J17" s="115">
        <v>1</v>
      </c>
      <c r="K17" s="76" t="s">
        <v>374</v>
      </c>
      <c r="L17" s="75" t="s">
        <v>43</v>
      </c>
      <c r="M17" s="75" t="s">
        <v>36</v>
      </c>
      <c r="N17" s="76" t="s">
        <v>426</v>
      </c>
      <c r="O17" s="75">
        <v>215</v>
      </c>
      <c r="P17" s="119"/>
      <c r="Q17" s="14"/>
      <c r="R17" s="127">
        <f>IF(VLOOKUP(日校代碼!R17,班級人數!$A$2:$C$59,3,0),VLOOKUP(日校代碼!R17,班級人數!$A$2:$C$59,3,0),"")</f>
        <v>40</v>
      </c>
      <c r="S17" s="127">
        <f>IF(VLOOKUP(日校代碼!S17,班級人數!$A$2:$C$59,3,0),VLOOKUP(日校代碼!S17,班級人數!$A$2:$C$59,3,0),"")</f>
        <v>40</v>
      </c>
      <c r="T17" s="127">
        <f>IF(VLOOKUP(日校代碼!T17,班級人數!$A$2:$C$59,3,0),VLOOKUP(日校代碼!T17,班級人數!$A$2:$C$59,3,0),"")</f>
        <v>40</v>
      </c>
      <c r="U17" s="127">
        <f>IF(VLOOKUP(日校代碼!U17,班級人數!$A$2:$C$59,3,0),VLOOKUP(日校代碼!U17,班級人數!$A$2:$C$59,3,0),"")</f>
        <v>40</v>
      </c>
      <c r="V17" s="131" t="str">
        <f>IF(VLOOKUP(日校代碼!V17,班級人數!$A$2:$C$59,3,0),VLOOKUP(日校代碼!V17,班級人數!$A$2:$C$59,3,0),"")</f>
        <v/>
      </c>
      <c r="W17" s="131" t="str">
        <f>IF(VLOOKUP(日校代碼!W17,班級人數!$A$2:$C$59,3,0),VLOOKUP(日校代碼!W17,班級人數!$A$2:$C$59,3,0),"")</f>
        <v/>
      </c>
      <c r="X17" s="131" t="str">
        <f>IF(VLOOKUP(日校代碼!X17,班級人數!$A$2:$C$59,3,0),VLOOKUP(日校代碼!X17,班級人數!$A$2:$C$59,3,0),"")</f>
        <v/>
      </c>
      <c r="Y17" s="131" t="str">
        <f>IF(VLOOKUP(日校代碼!Y17,班級人數!$A$2:$C$59,3,0),VLOOKUP(日校代碼!Y17,班級人數!$A$2:$C$59,3,0),"")</f>
        <v/>
      </c>
      <c r="Z17" s="127" t="str">
        <f>IF(VLOOKUP(日校代碼!Z17,班級人數!$A$2:$C$59,3,0),VLOOKUP(日校代碼!Z17,班級人數!$A$2:$C$59,3,0),"")</f>
        <v/>
      </c>
      <c r="AA17" s="127" t="str">
        <f>IF(VLOOKUP(日校代碼!AA17,班級人數!$A$2:$C$59,3,0),VLOOKUP(日校代碼!AA17,班級人數!$A$2:$C$59,3,0),"")</f>
        <v/>
      </c>
      <c r="AB17" s="127" t="str">
        <f>IF(VLOOKUP(日校代碼!AB17,班級人數!$A$2:$C$59,3,0),VLOOKUP(日校代碼!AB17,班級人數!$A$2:$C$59,3,0),"")</f>
        <v/>
      </c>
      <c r="AC17" s="127" t="str">
        <f>IF(VLOOKUP(日校代碼!AC17,班級人數!$A$2:$C$59,3,0),VLOOKUP(日校代碼!AC17,班級人數!$A$2:$C$59,3,0),"")</f>
        <v/>
      </c>
      <c r="AD17" s="131" t="str">
        <f>IF(VLOOKUP(日校代碼!AD17,班級人數!$A$2:$C$59,3,0),VLOOKUP(日校代碼!AD17,班級人數!$A$2:$C$59,3,0),"")</f>
        <v/>
      </c>
      <c r="AE17" s="131" t="str">
        <f>IF(VLOOKUP(日校代碼!AE17,班級人數!$A$2:$C$59,3,0),VLOOKUP(日校代碼!AE17,班級人數!$A$2:$C$59,3,0),"")</f>
        <v/>
      </c>
      <c r="AF17" s="127" t="str">
        <f>IF(VLOOKUP(日校代碼!AF17,班級人數!$A$2:$C$59,3,0),VLOOKUP(日校代碼!AF17,班級人數!$A$2:$C$59,3,0),"")</f>
        <v/>
      </c>
      <c r="AG17" s="127" t="str">
        <f>IF(VLOOKUP(日校代碼!AG17,班級人數!$A$2:$C$59,3,0),VLOOKUP(日校代碼!AG17,班級人數!$A$2:$C$59,3,0),"")</f>
        <v/>
      </c>
      <c r="AH17" s="131" t="str">
        <f>IF(VLOOKUP(日校代碼!AH17,班級人數!$A$2:$C$59,3,0),VLOOKUP(日校代碼!AH17,班級人數!$A$2:$C$59,3,0),"")</f>
        <v/>
      </c>
      <c r="AI17" s="131" t="str">
        <f>IF(VLOOKUP(日校代碼!AI17,班級人數!$A$2:$C$59,3,0),VLOOKUP(日校代碼!AI17,班級人數!$A$2:$C$59,3,0),"")</f>
        <v/>
      </c>
      <c r="AJ17" s="14"/>
      <c r="AK17" s="14"/>
      <c r="AL17" s="14">
        <f t="shared" si="0"/>
        <v>160</v>
      </c>
      <c r="AM17" s="105">
        <f t="shared" si="1"/>
        <v>34400</v>
      </c>
      <c r="AN17" s="167" t="s">
        <v>487</v>
      </c>
      <c r="AO17" s="168" t="s">
        <v>512</v>
      </c>
      <c r="AP17" s="169" t="s">
        <v>513</v>
      </c>
      <c r="AQ17" s="172" t="s">
        <v>514</v>
      </c>
    </row>
    <row r="18" spans="1:43" s="35" customFormat="1" ht="36" customHeight="1">
      <c r="A18" s="73">
        <v>1</v>
      </c>
      <c r="B18" s="73" t="s">
        <v>405</v>
      </c>
      <c r="C18" s="73"/>
      <c r="D18" s="73"/>
      <c r="E18" s="73"/>
      <c r="F18" s="73"/>
      <c r="G18" s="73"/>
      <c r="H18" s="73"/>
      <c r="I18" s="115"/>
      <c r="J18" s="115">
        <v>1</v>
      </c>
      <c r="K18" s="76" t="s">
        <v>375</v>
      </c>
      <c r="L18" s="75" t="s">
        <v>43</v>
      </c>
      <c r="M18" s="75" t="s">
        <v>39</v>
      </c>
      <c r="N18" s="76" t="s">
        <v>427</v>
      </c>
      <c r="O18" s="75">
        <v>230</v>
      </c>
      <c r="P18" s="119"/>
      <c r="Q18" s="14"/>
      <c r="R18" s="127">
        <f>IF(VLOOKUP(日校代碼!R18,班級人數!$A$2:$C$59,3,0),VLOOKUP(日校代碼!R18,班級人數!$A$2:$C$59,3,0),"")</f>
        <v>40</v>
      </c>
      <c r="S18" s="127">
        <f>IF(VLOOKUP(日校代碼!S18,班級人數!$A$2:$C$59,3,0),VLOOKUP(日校代碼!S18,班級人數!$A$2:$C$59,3,0),"")</f>
        <v>40</v>
      </c>
      <c r="T18" s="127">
        <f>IF(VLOOKUP(日校代碼!T18,班級人數!$A$2:$C$59,3,0),VLOOKUP(日校代碼!T18,班級人數!$A$2:$C$59,3,0),"")</f>
        <v>40</v>
      </c>
      <c r="U18" s="127">
        <f>IF(VLOOKUP(日校代碼!U18,班級人數!$A$2:$C$59,3,0),VLOOKUP(日校代碼!U18,班級人數!$A$2:$C$59,3,0),"")</f>
        <v>40</v>
      </c>
      <c r="V18" s="131" t="str">
        <f>IF(VLOOKUP(日校代碼!V18,班級人數!$A$2:$C$59,3,0),VLOOKUP(日校代碼!V18,班級人數!$A$2:$C$59,3,0),"")</f>
        <v/>
      </c>
      <c r="W18" s="131" t="str">
        <f>IF(VLOOKUP(日校代碼!W18,班級人數!$A$2:$C$59,3,0),VLOOKUP(日校代碼!W18,班級人數!$A$2:$C$59,3,0),"")</f>
        <v/>
      </c>
      <c r="X18" s="131" t="str">
        <f>IF(VLOOKUP(日校代碼!X18,班級人數!$A$2:$C$59,3,0),VLOOKUP(日校代碼!X18,班級人數!$A$2:$C$59,3,0),"")</f>
        <v/>
      </c>
      <c r="Y18" s="131" t="str">
        <f>IF(VLOOKUP(日校代碼!Y18,班級人數!$A$2:$C$59,3,0),VLOOKUP(日校代碼!Y18,班級人數!$A$2:$C$59,3,0),"")</f>
        <v/>
      </c>
      <c r="Z18" s="127" t="str">
        <f>IF(VLOOKUP(日校代碼!Z18,班級人數!$A$2:$C$59,3,0),VLOOKUP(日校代碼!Z18,班級人數!$A$2:$C$59,3,0),"")</f>
        <v/>
      </c>
      <c r="AA18" s="127" t="str">
        <f>IF(VLOOKUP(日校代碼!AA18,班級人數!$A$2:$C$59,3,0),VLOOKUP(日校代碼!AA18,班級人數!$A$2:$C$59,3,0),"")</f>
        <v/>
      </c>
      <c r="AB18" s="127" t="str">
        <f>IF(VLOOKUP(日校代碼!AB18,班級人數!$A$2:$C$59,3,0),VLOOKUP(日校代碼!AB18,班級人數!$A$2:$C$59,3,0),"")</f>
        <v/>
      </c>
      <c r="AC18" s="127" t="str">
        <f>IF(VLOOKUP(日校代碼!AC18,班級人數!$A$2:$C$59,3,0),VLOOKUP(日校代碼!AC18,班級人數!$A$2:$C$59,3,0),"")</f>
        <v/>
      </c>
      <c r="AD18" s="131" t="str">
        <f>IF(VLOOKUP(日校代碼!AD18,班級人數!$A$2:$C$59,3,0),VLOOKUP(日校代碼!AD18,班級人數!$A$2:$C$59,3,0),"")</f>
        <v/>
      </c>
      <c r="AE18" s="131" t="str">
        <f>IF(VLOOKUP(日校代碼!AE18,班級人數!$A$2:$C$59,3,0),VLOOKUP(日校代碼!AE18,班級人數!$A$2:$C$59,3,0),"")</f>
        <v/>
      </c>
      <c r="AF18" s="127" t="str">
        <f>IF(VLOOKUP(日校代碼!AF18,班級人數!$A$2:$C$59,3,0),VLOOKUP(日校代碼!AF18,班級人數!$A$2:$C$59,3,0),"")</f>
        <v/>
      </c>
      <c r="AG18" s="127" t="str">
        <f>IF(VLOOKUP(日校代碼!AG18,班級人數!$A$2:$C$59,3,0),VLOOKUP(日校代碼!AG18,班級人數!$A$2:$C$59,3,0),"")</f>
        <v/>
      </c>
      <c r="AH18" s="131" t="str">
        <f>IF(VLOOKUP(日校代碼!AH18,班級人數!$A$2:$C$59,3,0),VLOOKUP(日校代碼!AH18,班級人數!$A$2:$C$59,3,0),"")</f>
        <v/>
      </c>
      <c r="AI18" s="131" t="str">
        <f>IF(VLOOKUP(日校代碼!AI18,班級人數!$A$2:$C$59,3,0),VLOOKUP(日校代碼!AI18,班級人數!$A$2:$C$59,3,0),"")</f>
        <v/>
      </c>
      <c r="AJ18" s="14"/>
      <c r="AK18" s="14"/>
      <c r="AL18" s="14">
        <f t="shared" si="0"/>
        <v>160</v>
      </c>
      <c r="AM18" s="105">
        <f t="shared" si="1"/>
        <v>36800</v>
      </c>
      <c r="AN18" s="167" t="s">
        <v>360</v>
      </c>
      <c r="AO18" s="168" t="s">
        <v>515</v>
      </c>
      <c r="AP18" s="169" t="s">
        <v>516</v>
      </c>
      <c r="AQ18" s="171"/>
    </row>
    <row r="19" spans="1:43" s="35" customFormat="1" ht="36" customHeight="1">
      <c r="A19" s="73">
        <v>1</v>
      </c>
      <c r="B19" s="73"/>
      <c r="C19" s="73"/>
      <c r="D19" s="73" t="s">
        <v>59</v>
      </c>
      <c r="E19" s="73" t="s">
        <v>60</v>
      </c>
      <c r="F19" s="73" t="s">
        <v>61</v>
      </c>
      <c r="G19" s="73" t="s">
        <v>62</v>
      </c>
      <c r="H19" s="73" t="s">
        <v>63</v>
      </c>
      <c r="I19" s="115"/>
      <c r="J19" s="115">
        <v>1</v>
      </c>
      <c r="K19" s="76" t="s">
        <v>376</v>
      </c>
      <c r="L19" s="75" t="s">
        <v>69</v>
      </c>
      <c r="M19" s="75" t="s">
        <v>416</v>
      </c>
      <c r="N19" s="76" t="s">
        <v>428</v>
      </c>
      <c r="O19" s="75">
        <v>180</v>
      </c>
      <c r="P19" s="119"/>
      <c r="Q19" s="14"/>
      <c r="R19" s="127" t="str">
        <f>IF(VLOOKUP(日校代碼!R19,班級人數!$A$2:$C$59,3,0),VLOOKUP(日校代碼!R19,班級人數!$A$2:$C$59,3,0),"")</f>
        <v/>
      </c>
      <c r="S19" s="127" t="str">
        <f>IF(VLOOKUP(日校代碼!S19,班級人數!$A$2:$C$59,3,0),VLOOKUP(日校代碼!S19,班級人數!$A$2:$C$59,3,0),"")</f>
        <v/>
      </c>
      <c r="T19" s="127" t="str">
        <f>IF(VLOOKUP(日校代碼!T19,班級人數!$A$2:$C$59,3,0),VLOOKUP(日校代碼!T19,班級人數!$A$2:$C$59,3,0),"")</f>
        <v/>
      </c>
      <c r="U19" s="127" t="str">
        <f>IF(VLOOKUP(日校代碼!U19,班級人數!$A$2:$C$59,3,0),VLOOKUP(日校代碼!U19,班級人數!$A$2:$C$59,3,0),"")</f>
        <v/>
      </c>
      <c r="V19" s="131">
        <f>IF(VLOOKUP(日校代碼!V19,班級人數!$A$2:$C$59,3,0),VLOOKUP(日校代碼!V19,班級人數!$A$2:$C$59,3,0),"")</f>
        <v>40</v>
      </c>
      <c r="W19" s="131">
        <f>IF(VLOOKUP(日校代碼!W19,班級人數!$A$2:$C$59,3,0),VLOOKUP(日校代碼!W19,班級人數!$A$2:$C$59,3,0),"")</f>
        <v>40</v>
      </c>
      <c r="X19" s="131">
        <f>IF(VLOOKUP(日校代碼!X19,班級人數!$A$2:$C$59,3,0),VLOOKUP(日校代碼!X19,班級人數!$A$2:$C$59,3,0),"")</f>
        <v>40</v>
      </c>
      <c r="Y19" s="131">
        <f>IF(VLOOKUP(日校代碼!Y19,班級人數!$A$2:$C$59,3,0),VLOOKUP(日校代碼!Y19,班級人數!$A$2:$C$59,3,0),"")</f>
        <v>40</v>
      </c>
      <c r="Z19" s="127">
        <f>IF(VLOOKUP(日校代碼!Z19,班級人數!$A$2:$C$59,3,0),VLOOKUP(日校代碼!Z19,班級人數!$A$2:$C$59,3,0),"")</f>
        <v>40</v>
      </c>
      <c r="AA19" s="127">
        <f>IF(VLOOKUP(日校代碼!AA19,班級人數!$A$2:$C$59,3,0),VLOOKUP(日校代碼!AA19,班級人數!$A$2:$C$59,3,0),"")</f>
        <v>40</v>
      </c>
      <c r="AB19" s="127">
        <f>IF(VLOOKUP(日校代碼!AB19,班級人數!$A$2:$C$59,3,0),VLOOKUP(日校代碼!AB19,班級人數!$A$2:$C$59,3,0),"")</f>
        <v>40</v>
      </c>
      <c r="AC19" s="127">
        <f>IF(VLOOKUP(日校代碼!AC19,班級人數!$A$2:$C$59,3,0),VLOOKUP(日校代碼!AC19,班級人數!$A$2:$C$59,3,0),"")</f>
        <v>40</v>
      </c>
      <c r="AD19" s="131">
        <f>IF(VLOOKUP(日校代碼!AD19,班級人數!$A$2:$C$59,3,0),VLOOKUP(日校代碼!AD19,班級人數!$A$2:$C$59,3,0),"")</f>
        <v>40</v>
      </c>
      <c r="AE19" s="131">
        <f>IF(VLOOKUP(日校代碼!AE19,班級人數!$A$2:$C$59,3,0),VLOOKUP(日校代碼!AE19,班級人數!$A$2:$C$59,3,0),"")</f>
        <v>40</v>
      </c>
      <c r="AF19" s="127">
        <f>IF(VLOOKUP(日校代碼!AF19,班級人數!$A$2:$C$59,3,0),VLOOKUP(日校代碼!AF19,班級人數!$A$2:$C$59,3,0),"")</f>
        <v>40</v>
      </c>
      <c r="AG19" s="127">
        <f>IF(VLOOKUP(日校代碼!AG19,班級人數!$A$2:$C$59,3,0),VLOOKUP(日校代碼!AG19,班級人數!$A$2:$C$59,3,0),"")</f>
        <v>40</v>
      </c>
      <c r="AH19" s="131">
        <f>IF(VLOOKUP(日校代碼!AH19,班級人數!$A$2:$C$59,3,0),VLOOKUP(日校代碼!AH19,班級人數!$A$2:$C$59,3,0),"")</f>
        <v>40</v>
      </c>
      <c r="AI19" s="131">
        <f>IF(VLOOKUP(日校代碼!AI19,班級人數!$A$2:$C$59,3,0),VLOOKUP(日校代碼!AI19,班級人數!$A$2:$C$59,3,0),"")</f>
        <v>40</v>
      </c>
      <c r="AJ19" s="14"/>
      <c r="AK19" s="14"/>
      <c r="AL19" s="14">
        <f t="shared" si="0"/>
        <v>560</v>
      </c>
      <c r="AM19" s="105">
        <f t="shared" si="1"/>
        <v>100800</v>
      </c>
      <c r="AN19" s="167" t="s">
        <v>360</v>
      </c>
      <c r="AO19" s="168" t="s">
        <v>517</v>
      </c>
      <c r="AP19" s="169" t="s">
        <v>518</v>
      </c>
      <c r="AQ19" s="171"/>
    </row>
    <row r="20" spans="1:43" s="35" customFormat="1" ht="36" customHeight="1">
      <c r="A20" s="73">
        <v>1</v>
      </c>
      <c r="B20" s="73"/>
      <c r="C20" s="73"/>
      <c r="D20" s="73" t="s">
        <v>59</v>
      </c>
      <c r="E20" s="73" t="s">
        <v>60</v>
      </c>
      <c r="F20" s="73" t="s">
        <v>61</v>
      </c>
      <c r="G20" s="73" t="s">
        <v>62</v>
      </c>
      <c r="H20" s="73"/>
      <c r="I20" s="154"/>
      <c r="J20" s="115">
        <v>1</v>
      </c>
      <c r="K20" s="76" t="s">
        <v>377</v>
      </c>
      <c r="L20" s="75" t="s">
        <v>43</v>
      </c>
      <c r="M20" s="75" t="s">
        <v>416</v>
      </c>
      <c r="N20" s="76" t="s">
        <v>430</v>
      </c>
      <c r="O20" s="75">
        <v>160</v>
      </c>
      <c r="P20" s="119"/>
      <c r="Q20" s="14"/>
      <c r="R20" s="127" t="str">
        <f>IF(VLOOKUP(日校代碼!R20,班級人數!$A$2:$C$59,3,0),VLOOKUP(日校代碼!R20,班級人數!$A$2:$C$59,3,0),"")</f>
        <v/>
      </c>
      <c r="S20" s="127" t="str">
        <f>IF(VLOOKUP(日校代碼!S20,班級人數!$A$2:$C$59,3,0),VLOOKUP(日校代碼!S20,班級人數!$A$2:$C$59,3,0),"")</f>
        <v/>
      </c>
      <c r="T20" s="127" t="str">
        <f>IF(VLOOKUP(日校代碼!T20,班級人數!$A$2:$C$59,3,0),VLOOKUP(日校代碼!T20,班級人數!$A$2:$C$59,3,0),"")</f>
        <v/>
      </c>
      <c r="U20" s="127" t="str">
        <f>IF(VLOOKUP(日校代碼!U20,班級人數!$A$2:$C$59,3,0),VLOOKUP(日校代碼!U20,班級人數!$A$2:$C$59,3,0),"")</f>
        <v/>
      </c>
      <c r="V20" s="131">
        <f>IF(VLOOKUP(日校代碼!V20,班級人數!$A$2:$C$59,3,0),VLOOKUP(日校代碼!V20,班級人數!$A$2:$C$59,3,0),"")</f>
        <v>40</v>
      </c>
      <c r="W20" s="131">
        <f>IF(VLOOKUP(日校代碼!W20,班級人數!$A$2:$C$59,3,0),VLOOKUP(日校代碼!W20,班級人數!$A$2:$C$59,3,0),"")</f>
        <v>40</v>
      </c>
      <c r="X20" s="131">
        <f>IF(VLOOKUP(日校代碼!X20,班級人數!$A$2:$C$59,3,0),VLOOKUP(日校代碼!X20,班級人數!$A$2:$C$59,3,0),"")</f>
        <v>40</v>
      </c>
      <c r="Y20" s="131">
        <f>IF(VLOOKUP(日校代碼!Y20,班級人數!$A$2:$C$59,3,0),VLOOKUP(日校代碼!Y20,班級人數!$A$2:$C$59,3,0),"")</f>
        <v>40</v>
      </c>
      <c r="Z20" s="127">
        <f>IF(VLOOKUP(日校代碼!Z20,班級人數!$A$2:$C$59,3,0),VLOOKUP(日校代碼!Z20,班級人數!$A$2:$C$59,3,0),"")</f>
        <v>40</v>
      </c>
      <c r="AA20" s="127">
        <f>IF(VLOOKUP(日校代碼!AA20,班級人數!$A$2:$C$59,3,0),VLOOKUP(日校代碼!AA20,班級人數!$A$2:$C$59,3,0),"")</f>
        <v>40</v>
      </c>
      <c r="AB20" s="127">
        <f>IF(VLOOKUP(日校代碼!AB20,班級人數!$A$2:$C$59,3,0),VLOOKUP(日校代碼!AB20,班級人數!$A$2:$C$59,3,0),"")</f>
        <v>40</v>
      </c>
      <c r="AC20" s="127">
        <f>IF(VLOOKUP(日校代碼!AC20,班級人數!$A$2:$C$59,3,0),VLOOKUP(日校代碼!AC20,班級人數!$A$2:$C$59,3,0),"")</f>
        <v>40</v>
      </c>
      <c r="AD20" s="131">
        <f>IF(VLOOKUP(日校代碼!AD20,班級人數!$A$2:$C$59,3,0),VLOOKUP(日校代碼!AD20,班級人數!$A$2:$C$59,3,0),"")</f>
        <v>40</v>
      </c>
      <c r="AE20" s="131">
        <f>IF(VLOOKUP(日校代碼!AE20,班級人數!$A$2:$C$59,3,0),VLOOKUP(日校代碼!AE20,班級人數!$A$2:$C$59,3,0),"")</f>
        <v>40</v>
      </c>
      <c r="AF20" s="127">
        <f>IF(VLOOKUP(日校代碼!AF20,班級人數!$A$2:$C$59,3,0),VLOOKUP(日校代碼!AF20,班級人數!$A$2:$C$59,3,0),"")</f>
        <v>40</v>
      </c>
      <c r="AG20" s="127">
        <f>IF(VLOOKUP(日校代碼!AG20,班級人數!$A$2:$C$59,3,0),VLOOKUP(日校代碼!AG20,班級人數!$A$2:$C$59,3,0),"")</f>
        <v>40</v>
      </c>
      <c r="AH20" s="131" t="str">
        <f>IF(VLOOKUP(日校代碼!AH20,班級人數!$A$2:$C$59,3,0),VLOOKUP(日校代碼!AH20,班級人數!$A$2:$C$59,3,0),"")</f>
        <v/>
      </c>
      <c r="AI20" s="131" t="str">
        <f>IF(VLOOKUP(日校代碼!AI20,班級人數!$A$2:$C$59,3,0),VLOOKUP(日校代碼!AI20,班級人數!$A$2:$C$59,3,0),"")</f>
        <v/>
      </c>
      <c r="AJ20" s="14"/>
      <c r="AK20" s="14"/>
      <c r="AL20" s="14">
        <f t="shared" si="0"/>
        <v>480</v>
      </c>
      <c r="AM20" s="105">
        <f t="shared" si="1"/>
        <v>76800</v>
      </c>
      <c r="AN20" s="167" t="s">
        <v>360</v>
      </c>
      <c r="AO20" s="168" t="s">
        <v>519</v>
      </c>
      <c r="AP20" s="169" t="s">
        <v>520</v>
      </c>
      <c r="AQ20" s="171" t="s">
        <v>521</v>
      </c>
    </row>
    <row r="21" spans="1:43" s="121" customFormat="1" ht="36" customHeight="1">
      <c r="A21" s="132">
        <v>1</v>
      </c>
      <c r="B21" s="73" t="s">
        <v>621</v>
      </c>
      <c r="C21" s="73"/>
      <c r="D21" s="73"/>
      <c r="E21" s="73"/>
      <c r="F21" s="73"/>
      <c r="G21" s="73"/>
      <c r="H21" s="73"/>
      <c r="I21" s="154"/>
      <c r="J21" s="75">
        <v>1</v>
      </c>
      <c r="K21" s="76" t="s">
        <v>72</v>
      </c>
      <c r="L21" s="75" t="s">
        <v>43</v>
      </c>
      <c r="M21" s="75" t="s">
        <v>431</v>
      </c>
      <c r="N21" s="76" t="s">
        <v>432</v>
      </c>
      <c r="O21" s="75">
        <v>200</v>
      </c>
      <c r="P21" s="119"/>
      <c r="Q21" s="95"/>
      <c r="R21" s="127">
        <f>IF(VLOOKUP(日校代碼!R21,班級人數!$A$2:$C$59,3,0),VLOOKUP(日校代碼!R21,班級人數!$A$2:$C$59,3,0),"")</f>
        <v>40</v>
      </c>
      <c r="S21" s="127">
        <f>IF(VLOOKUP(日校代碼!S21,班級人數!$A$2:$C$59,3,0),VLOOKUP(日校代碼!S21,班級人數!$A$2:$C$59,3,0),"")</f>
        <v>40</v>
      </c>
      <c r="T21" s="127">
        <f>IF(VLOOKUP(日校代碼!T21,班級人數!$A$2:$C$59,3,0),VLOOKUP(日校代碼!T21,班級人數!$A$2:$C$59,3,0),"")</f>
        <v>40</v>
      </c>
      <c r="U21" s="127">
        <f>IF(VLOOKUP(日校代碼!U21,班級人數!$A$2:$C$59,3,0),VLOOKUP(日校代碼!U21,班級人數!$A$2:$C$59,3,0),"")</f>
        <v>40</v>
      </c>
      <c r="V21" s="131" t="str">
        <f>IF(VLOOKUP(日校代碼!V21,班級人數!$A$2:$C$59,3,0),VLOOKUP(日校代碼!V21,班級人數!$A$2:$C$59,3,0),"")</f>
        <v/>
      </c>
      <c r="W21" s="131" t="str">
        <f>IF(VLOOKUP(日校代碼!W21,班級人數!$A$2:$C$59,3,0),VLOOKUP(日校代碼!W21,班級人數!$A$2:$C$59,3,0),"")</f>
        <v/>
      </c>
      <c r="X21" s="131" t="str">
        <f>IF(VLOOKUP(日校代碼!X21,班級人數!$A$2:$C$59,3,0),VLOOKUP(日校代碼!X21,班級人數!$A$2:$C$59,3,0),"")</f>
        <v/>
      </c>
      <c r="Y21" s="131" t="str">
        <f>IF(VLOOKUP(日校代碼!Y21,班級人數!$A$2:$C$59,3,0),VLOOKUP(日校代碼!Y21,班級人數!$A$2:$C$59,3,0),"")</f>
        <v/>
      </c>
      <c r="Z21" s="127" t="str">
        <f>IF(VLOOKUP(日校代碼!Z21,班級人數!$A$2:$C$59,3,0),VLOOKUP(日校代碼!Z21,班級人數!$A$2:$C$59,3,0),"")</f>
        <v/>
      </c>
      <c r="AA21" s="127" t="str">
        <f>IF(VLOOKUP(日校代碼!AA21,班級人數!$A$2:$C$59,3,0),VLOOKUP(日校代碼!AA21,班級人數!$A$2:$C$59,3,0),"")</f>
        <v/>
      </c>
      <c r="AB21" s="127" t="str">
        <f>IF(VLOOKUP(日校代碼!AB21,班級人數!$A$2:$C$59,3,0),VLOOKUP(日校代碼!AB21,班級人數!$A$2:$C$59,3,0),"")</f>
        <v/>
      </c>
      <c r="AC21" s="127" t="str">
        <f>IF(VLOOKUP(日校代碼!AC21,班級人數!$A$2:$C$59,3,0),VLOOKUP(日校代碼!AC21,班級人數!$A$2:$C$59,3,0),"")</f>
        <v/>
      </c>
      <c r="AD21" s="131" t="str">
        <f>IF(VLOOKUP(日校代碼!AD21,班級人數!$A$2:$C$59,3,0),VLOOKUP(日校代碼!AD21,班級人數!$A$2:$C$59,3,0),"")</f>
        <v/>
      </c>
      <c r="AE21" s="131" t="str">
        <f>IF(VLOOKUP(日校代碼!AE21,班級人數!$A$2:$C$59,3,0),VLOOKUP(日校代碼!AE21,班級人數!$A$2:$C$59,3,0),"")</f>
        <v/>
      </c>
      <c r="AF21" s="127" t="str">
        <f>IF(VLOOKUP(日校代碼!AF21,班級人數!$A$2:$C$59,3,0),VLOOKUP(日校代碼!AF21,班級人數!$A$2:$C$59,3,0),"")</f>
        <v/>
      </c>
      <c r="AG21" s="127" t="str">
        <f>IF(VLOOKUP(日校代碼!AG21,班級人數!$A$2:$C$59,3,0),VLOOKUP(日校代碼!AG21,班級人數!$A$2:$C$59,3,0),"")</f>
        <v/>
      </c>
      <c r="AH21" s="131" t="str">
        <f>IF(VLOOKUP(日校代碼!AH21,班級人數!$A$2:$C$59,3,0),VLOOKUP(日校代碼!AH21,班級人數!$A$2:$C$59,3,0),"")</f>
        <v/>
      </c>
      <c r="AI21" s="131" t="str">
        <f>IF(VLOOKUP(日校代碼!AI21,班級人數!$A$2:$C$59,3,0),VLOOKUP(日校代碼!AI21,班級人數!$A$2:$C$59,3,0),"")</f>
        <v/>
      </c>
      <c r="AJ21" s="95"/>
      <c r="AK21" s="95"/>
      <c r="AL21" s="14">
        <f t="shared" si="0"/>
        <v>160</v>
      </c>
      <c r="AM21" s="105">
        <f t="shared" si="1"/>
        <v>32000</v>
      </c>
      <c r="AN21" s="167" t="s">
        <v>522</v>
      </c>
      <c r="AO21" s="168"/>
      <c r="AP21" s="173"/>
      <c r="AQ21" s="170"/>
    </row>
    <row r="22" spans="1:43" s="35" customFormat="1" ht="36" customHeight="1">
      <c r="A22" s="73">
        <v>1</v>
      </c>
      <c r="B22" s="73"/>
      <c r="C22" s="73"/>
      <c r="D22" s="74" t="s">
        <v>59</v>
      </c>
      <c r="E22" s="74" t="s">
        <v>60</v>
      </c>
      <c r="F22" s="74" t="s">
        <v>61</v>
      </c>
      <c r="G22" s="74"/>
      <c r="H22" s="74"/>
      <c r="I22" s="154"/>
      <c r="J22" s="115">
        <v>1</v>
      </c>
      <c r="K22" s="76" t="s">
        <v>378</v>
      </c>
      <c r="L22" s="79" t="s">
        <v>198</v>
      </c>
      <c r="M22" s="75" t="s">
        <v>433</v>
      </c>
      <c r="N22" s="76" t="s">
        <v>434</v>
      </c>
      <c r="O22" s="75">
        <v>200</v>
      </c>
      <c r="P22" s="119"/>
      <c r="Q22" s="14"/>
      <c r="R22" s="127" t="str">
        <f>IF(VLOOKUP(日校代碼!R22,班級人數!$A$2:$C$59,3,0),VLOOKUP(日校代碼!R22,班級人數!$A$2:$C$59,3,0),"")</f>
        <v/>
      </c>
      <c r="S22" s="127" t="str">
        <f>IF(VLOOKUP(日校代碼!S22,班級人數!$A$2:$C$59,3,0),VLOOKUP(日校代碼!S22,班級人數!$A$2:$C$59,3,0),"")</f>
        <v/>
      </c>
      <c r="T22" s="127" t="str">
        <f>IF(VLOOKUP(日校代碼!T22,班級人數!$A$2:$C$59,3,0),VLOOKUP(日校代碼!T22,班級人數!$A$2:$C$59,3,0),"")</f>
        <v/>
      </c>
      <c r="U22" s="127" t="str">
        <f>IF(VLOOKUP(日校代碼!U22,班級人數!$A$2:$C$59,3,0),VLOOKUP(日校代碼!U22,班級人數!$A$2:$C$59,3,0),"")</f>
        <v/>
      </c>
      <c r="V22" s="131">
        <f>IF(VLOOKUP(日校代碼!V22,班級人數!$A$2:$C$59,3,0),VLOOKUP(日校代碼!V22,班級人數!$A$2:$C$59,3,0),"")</f>
        <v>40</v>
      </c>
      <c r="W22" s="131">
        <f>IF(VLOOKUP(日校代碼!W22,班級人數!$A$2:$C$59,3,0),VLOOKUP(日校代碼!W22,班級人數!$A$2:$C$59,3,0),"")</f>
        <v>40</v>
      </c>
      <c r="X22" s="131">
        <f>IF(VLOOKUP(日校代碼!X22,班級人數!$A$2:$C$59,3,0),VLOOKUP(日校代碼!X22,班級人數!$A$2:$C$59,3,0),"")</f>
        <v>40</v>
      </c>
      <c r="Y22" s="131">
        <f>IF(VLOOKUP(日校代碼!Y22,班級人數!$A$2:$C$59,3,0),VLOOKUP(日校代碼!Y22,班級人數!$A$2:$C$59,3,0),"")</f>
        <v>40</v>
      </c>
      <c r="Z22" s="127">
        <f>IF(VLOOKUP(日校代碼!Z22,班級人數!$A$2:$C$59,3,0),VLOOKUP(日校代碼!Z22,班級人數!$A$2:$C$59,3,0),"")</f>
        <v>40</v>
      </c>
      <c r="AA22" s="127">
        <f>IF(VLOOKUP(日校代碼!AA22,班級人數!$A$2:$C$59,3,0),VLOOKUP(日校代碼!AA22,班級人數!$A$2:$C$59,3,0),"")</f>
        <v>40</v>
      </c>
      <c r="AB22" s="127">
        <f>IF(VLOOKUP(日校代碼!AB22,班級人數!$A$2:$C$59,3,0),VLOOKUP(日校代碼!AB22,班級人數!$A$2:$C$59,3,0),"")</f>
        <v>40</v>
      </c>
      <c r="AC22" s="127">
        <f>IF(VLOOKUP(日校代碼!AC22,班級人數!$A$2:$C$59,3,0),VLOOKUP(日校代碼!AC22,班級人數!$A$2:$C$59,3,0),"")</f>
        <v>40</v>
      </c>
      <c r="AD22" s="131">
        <f>IF(VLOOKUP(日校代碼!AD22,班級人數!$A$2:$C$59,3,0),VLOOKUP(日校代碼!AD22,班級人數!$A$2:$C$59,3,0),"")</f>
        <v>40</v>
      </c>
      <c r="AE22" s="131">
        <f>IF(VLOOKUP(日校代碼!AE22,班級人數!$A$2:$C$59,3,0),VLOOKUP(日校代碼!AE22,班級人數!$A$2:$C$59,3,0),"")</f>
        <v>40</v>
      </c>
      <c r="AF22" s="127" t="str">
        <f>IF(VLOOKUP(日校代碼!AF22,班級人數!$A$2:$C$59,3,0),VLOOKUP(日校代碼!AF22,班級人數!$A$2:$C$59,3,0),"")</f>
        <v/>
      </c>
      <c r="AG22" s="127" t="str">
        <f>IF(VLOOKUP(日校代碼!AG22,班級人數!$A$2:$C$59,3,0),VLOOKUP(日校代碼!AG22,班級人數!$A$2:$C$59,3,0),"")</f>
        <v/>
      </c>
      <c r="AH22" s="131" t="str">
        <f>IF(VLOOKUP(日校代碼!AH22,班級人數!$A$2:$C$59,3,0),VLOOKUP(日校代碼!AH22,班級人數!$A$2:$C$59,3,0),"")</f>
        <v/>
      </c>
      <c r="AI22" s="131" t="str">
        <f>IF(VLOOKUP(日校代碼!AI22,班級人數!$A$2:$C$59,3,0),VLOOKUP(日校代碼!AI22,班級人數!$A$2:$C$59,3,0),"")</f>
        <v/>
      </c>
      <c r="AJ22" s="14"/>
      <c r="AK22" s="14"/>
      <c r="AL22" s="14">
        <f t="shared" si="0"/>
        <v>400</v>
      </c>
      <c r="AM22" s="105">
        <f t="shared" si="1"/>
        <v>80000</v>
      </c>
      <c r="AN22" s="167" t="s">
        <v>487</v>
      </c>
      <c r="AO22" s="168" t="s">
        <v>523</v>
      </c>
      <c r="AP22" s="169" t="s">
        <v>524</v>
      </c>
      <c r="AQ22" s="170"/>
    </row>
    <row r="23" spans="1:43" s="35" customFormat="1" ht="36" customHeight="1">
      <c r="A23" s="73">
        <v>1</v>
      </c>
      <c r="B23" s="73"/>
      <c r="C23" s="73"/>
      <c r="D23" s="74" t="s">
        <v>59</v>
      </c>
      <c r="E23" s="74" t="s">
        <v>60</v>
      </c>
      <c r="F23" s="74" t="s">
        <v>61</v>
      </c>
      <c r="G23" s="74"/>
      <c r="H23" s="74" t="s">
        <v>63</v>
      </c>
      <c r="I23" s="154"/>
      <c r="J23" s="115">
        <v>1</v>
      </c>
      <c r="K23" s="76" t="s">
        <v>379</v>
      </c>
      <c r="L23" s="79" t="s">
        <v>198</v>
      </c>
      <c r="M23" s="75" t="s">
        <v>433</v>
      </c>
      <c r="N23" s="76" t="s">
        <v>435</v>
      </c>
      <c r="O23" s="75">
        <v>200</v>
      </c>
      <c r="P23" s="119"/>
      <c r="Q23" s="14"/>
      <c r="R23" s="127" t="str">
        <f>IF(VLOOKUP(日校代碼!R23,班級人數!$A$2:$C$59,3,0),VLOOKUP(日校代碼!R23,班級人數!$A$2:$C$59,3,0),"")</f>
        <v/>
      </c>
      <c r="S23" s="127" t="str">
        <f>IF(VLOOKUP(日校代碼!S23,班級人數!$A$2:$C$59,3,0),VLOOKUP(日校代碼!S23,班級人數!$A$2:$C$59,3,0),"")</f>
        <v/>
      </c>
      <c r="T23" s="127" t="str">
        <f>IF(VLOOKUP(日校代碼!T23,班級人數!$A$2:$C$59,3,0),VLOOKUP(日校代碼!T23,班級人數!$A$2:$C$59,3,0),"")</f>
        <v/>
      </c>
      <c r="U23" s="127" t="str">
        <f>IF(VLOOKUP(日校代碼!U23,班級人數!$A$2:$C$59,3,0),VLOOKUP(日校代碼!U23,班級人數!$A$2:$C$59,3,0),"")</f>
        <v/>
      </c>
      <c r="V23" s="131">
        <f>IF(VLOOKUP(日校代碼!V23,班級人數!$A$2:$C$59,3,0),VLOOKUP(日校代碼!V23,班級人數!$A$2:$C$59,3,0),"")</f>
        <v>40</v>
      </c>
      <c r="W23" s="131">
        <f>IF(VLOOKUP(日校代碼!W23,班級人數!$A$2:$C$59,3,0),VLOOKUP(日校代碼!W23,班級人數!$A$2:$C$59,3,0),"")</f>
        <v>40</v>
      </c>
      <c r="X23" s="131">
        <f>IF(VLOOKUP(日校代碼!X23,班級人數!$A$2:$C$59,3,0),VLOOKUP(日校代碼!X23,班級人數!$A$2:$C$59,3,0),"")</f>
        <v>40</v>
      </c>
      <c r="Y23" s="131">
        <f>IF(VLOOKUP(日校代碼!Y23,班級人數!$A$2:$C$59,3,0),VLOOKUP(日校代碼!Y23,班級人數!$A$2:$C$59,3,0),"")</f>
        <v>40</v>
      </c>
      <c r="Z23" s="127">
        <f>IF(VLOOKUP(日校代碼!Z23,班級人數!$A$2:$C$59,3,0),VLOOKUP(日校代碼!Z23,班級人數!$A$2:$C$59,3,0),"")</f>
        <v>40</v>
      </c>
      <c r="AA23" s="127">
        <f>IF(VLOOKUP(日校代碼!AA23,班級人數!$A$2:$C$59,3,0),VLOOKUP(日校代碼!AA23,班級人數!$A$2:$C$59,3,0),"")</f>
        <v>40</v>
      </c>
      <c r="AB23" s="127">
        <f>IF(VLOOKUP(日校代碼!AB23,班級人數!$A$2:$C$59,3,0),VLOOKUP(日校代碼!AB23,班級人數!$A$2:$C$59,3,0),"")</f>
        <v>40</v>
      </c>
      <c r="AC23" s="127">
        <f>IF(VLOOKUP(日校代碼!AC23,班級人數!$A$2:$C$59,3,0),VLOOKUP(日校代碼!AC23,班級人數!$A$2:$C$59,3,0),"")</f>
        <v>40</v>
      </c>
      <c r="AD23" s="131">
        <f>IF(VLOOKUP(日校代碼!AD23,班級人數!$A$2:$C$59,3,0),VLOOKUP(日校代碼!AD23,班級人數!$A$2:$C$59,3,0),"")</f>
        <v>40</v>
      </c>
      <c r="AE23" s="131">
        <f>IF(VLOOKUP(日校代碼!AE23,班級人數!$A$2:$C$59,3,0),VLOOKUP(日校代碼!AE23,班級人數!$A$2:$C$59,3,0),"")</f>
        <v>40</v>
      </c>
      <c r="AF23" s="127" t="str">
        <f>IF(VLOOKUP(日校代碼!AF23,班級人數!$A$2:$C$59,3,0),VLOOKUP(日校代碼!AF23,班級人數!$A$2:$C$59,3,0),"")</f>
        <v/>
      </c>
      <c r="AG23" s="127" t="str">
        <f>IF(VLOOKUP(日校代碼!AG23,班級人數!$A$2:$C$59,3,0),VLOOKUP(日校代碼!AG23,班級人數!$A$2:$C$59,3,0),"")</f>
        <v/>
      </c>
      <c r="AH23" s="131">
        <f>IF(VLOOKUP(日校代碼!AH23,班級人數!$A$2:$C$59,3,0),VLOOKUP(日校代碼!AH23,班級人數!$A$2:$C$59,3,0),"")</f>
        <v>40</v>
      </c>
      <c r="AI23" s="131">
        <f>IF(VLOOKUP(日校代碼!AI23,班級人數!$A$2:$C$59,3,0),VLOOKUP(日校代碼!AI23,班級人數!$A$2:$C$59,3,0),"")</f>
        <v>40</v>
      </c>
      <c r="AJ23" s="14"/>
      <c r="AK23" s="14"/>
      <c r="AL23" s="14">
        <f t="shared" si="0"/>
        <v>480</v>
      </c>
      <c r="AM23" s="105">
        <f t="shared" si="1"/>
        <v>96000</v>
      </c>
      <c r="AN23" s="167" t="s">
        <v>360</v>
      </c>
      <c r="AO23" s="168" t="s">
        <v>525</v>
      </c>
      <c r="AP23" s="169" t="s">
        <v>526</v>
      </c>
      <c r="AQ23" s="170"/>
    </row>
    <row r="24" spans="1:43" s="35" customFormat="1" ht="36" customHeight="1">
      <c r="A24" s="73">
        <v>1</v>
      </c>
      <c r="B24" s="73"/>
      <c r="C24" s="73"/>
      <c r="D24" s="74" t="s">
        <v>59</v>
      </c>
      <c r="E24" s="74"/>
      <c r="F24" s="74"/>
      <c r="G24" s="74"/>
      <c r="H24" s="74"/>
      <c r="I24" s="154"/>
      <c r="J24" s="115">
        <v>1</v>
      </c>
      <c r="K24" s="76" t="s">
        <v>380</v>
      </c>
      <c r="L24" s="79" t="s">
        <v>436</v>
      </c>
      <c r="M24" s="75" t="s">
        <v>437</v>
      </c>
      <c r="N24" s="76" t="s">
        <v>438</v>
      </c>
      <c r="O24" s="75">
        <v>200</v>
      </c>
      <c r="P24" s="119"/>
      <c r="Q24" s="14"/>
      <c r="R24" s="127" t="str">
        <f>IF(VLOOKUP(日校代碼!R24,班級人數!$A$2:$C$59,3,0),VLOOKUP(日校代碼!R24,班級人數!$A$2:$C$59,3,0),"")</f>
        <v/>
      </c>
      <c r="S24" s="127" t="str">
        <f>IF(VLOOKUP(日校代碼!S24,班級人數!$A$2:$C$59,3,0),VLOOKUP(日校代碼!S24,班級人數!$A$2:$C$59,3,0),"")</f>
        <v/>
      </c>
      <c r="T24" s="127" t="str">
        <f>IF(VLOOKUP(日校代碼!T24,班級人數!$A$2:$C$59,3,0),VLOOKUP(日校代碼!T24,班級人數!$A$2:$C$59,3,0),"")</f>
        <v/>
      </c>
      <c r="U24" s="127" t="str">
        <f>IF(VLOOKUP(日校代碼!U24,班級人數!$A$2:$C$59,3,0),VLOOKUP(日校代碼!U24,班級人數!$A$2:$C$59,3,0),"")</f>
        <v/>
      </c>
      <c r="V24" s="131">
        <f>IF(VLOOKUP(日校代碼!V24,班級人數!$A$2:$C$59,3,0),VLOOKUP(日校代碼!V24,班級人數!$A$2:$C$59,3,0),"")</f>
        <v>40</v>
      </c>
      <c r="W24" s="131">
        <f>IF(VLOOKUP(日校代碼!W24,班級人數!$A$2:$C$59,3,0),VLOOKUP(日校代碼!W24,班級人數!$A$2:$C$59,3,0),"")</f>
        <v>40</v>
      </c>
      <c r="X24" s="131">
        <f>IF(VLOOKUP(日校代碼!X24,班級人數!$A$2:$C$59,3,0),VLOOKUP(日校代碼!X24,班級人數!$A$2:$C$59,3,0),"")</f>
        <v>40</v>
      </c>
      <c r="Y24" s="131">
        <f>IF(VLOOKUP(日校代碼!Y24,班級人數!$A$2:$C$59,3,0),VLOOKUP(日校代碼!Y24,班級人數!$A$2:$C$59,3,0),"")</f>
        <v>40</v>
      </c>
      <c r="Z24" s="127" t="str">
        <f>IF(VLOOKUP(日校代碼!Z24,班級人數!$A$2:$C$59,3,0),VLOOKUP(日校代碼!Z24,班級人數!$A$2:$C$59,3,0),"")</f>
        <v/>
      </c>
      <c r="AA24" s="127" t="str">
        <f>IF(VLOOKUP(日校代碼!AA24,班級人數!$A$2:$C$59,3,0),VLOOKUP(日校代碼!AA24,班級人數!$A$2:$C$59,3,0),"")</f>
        <v/>
      </c>
      <c r="AB24" s="127" t="str">
        <f>IF(VLOOKUP(日校代碼!AB24,班級人數!$A$2:$C$59,3,0),VLOOKUP(日校代碼!AB24,班級人數!$A$2:$C$59,3,0),"")</f>
        <v/>
      </c>
      <c r="AC24" s="127" t="str">
        <f>IF(VLOOKUP(日校代碼!AC24,班級人數!$A$2:$C$59,3,0),VLOOKUP(日校代碼!AC24,班級人數!$A$2:$C$59,3,0),"")</f>
        <v/>
      </c>
      <c r="AD24" s="131" t="str">
        <f>IF(VLOOKUP(日校代碼!AD24,班級人數!$A$2:$C$59,3,0),VLOOKUP(日校代碼!AD24,班級人數!$A$2:$C$59,3,0),"")</f>
        <v/>
      </c>
      <c r="AE24" s="131" t="str">
        <f>IF(VLOOKUP(日校代碼!AE24,班級人數!$A$2:$C$59,3,0),VLOOKUP(日校代碼!AE24,班級人數!$A$2:$C$59,3,0),"")</f>
        <v/>
      </c>
      <c r="AF24" s="127" t="str">
        <f>IF(VLOOKUP(日校代碼!AF24,班級人數!$A$2:$C$59,3,0),VLOOKUP(日校代碼!AF24,班級人數!$A$2:$C$59,3,0),"")</f>
        <v/>
      </c>
      <c r="AG24" s="127" t="str">
        <f>IF(VLOOKUP(日校代碼!AG24,班級人數!$A$2:$C$59,3,0),VLOOKUP(日校代碼!AG24,班級人數!$A$2:$C$59,3,0),"")</f>
        <v/>
      </c>
      <c r="AH24" s="131" t="str">
        <f>IF(VLOOKUP(日校代碼!AH24,班級人數!$A$2:$C$59,3,0),VLOOKUP(日校代碼!AH24,班級人數!$A$2:$C$59,3,0),"")</f>
        <v/>
      </c>
      <c r="AI24" s="131" t="str">
        <f>IF(VLOOKUP(日校代碼!AI24,班級人數!$A$2:$C$59,3,0),VLOOKUP(日校代碼!AI24,班級人數!$A$2:$C$59,3,0),"")</f>
        <v/>
      </c>
      <c r="AJ24" s="14"/>
      <c r="AK24" s="14"/>
      <c r="AL24" s="14">
        <f t="shared" si="0"/>
        <v>160</v>
      </c>
      <c r="AM24" s="105">
        <f t="shared" si="1"/>
        <v>32000</v>
      </c>
      <c r="AN24" s="167" t="s">
        <v>362</v>
      </c>
      <c r="AO24" s="168"/>
      <c r="AP24" s="173"/>
      <c r="AQ24" s="170"/>
    </row>
    <row r="25" spans="1:43" s="35" customFormat="1" ht="36" customHeight="1">
      <c r="A25" s="73">
        <v>1</v>
      </c>
      <c r="B25" s="73"/>
      <c r="C25" s="73"/>
      <c r="D25" s="74"/>
      <c r="E25" s="74" t="s">
        <v>60</v>
      </c>
      <c r="F25" s="74"/>
      <c r="G25" s="74"/>
      <c r="H25" s="74"/>
      <c r="I25" s="154"/>
      <c r="J25" s="115">
        <v>1</v>
      </c>
      <c r="K25" s="76" t="s">
        <v>381</v>
      </c>
      <c r="L25" s="79" t="s">
        <v>436</v>
      </c>
      <c r="M25" s="75" t="s">
        <v>42</v>
      </c>
      <c r="N25" s="76" t="s">
        <v>48</v>
      </c>
      <c r="O25" s="75">
        <v>275</v>
      </c>
      <c r="P25" s="119"/>
      <c r="Q25" s="14"/>
      <c r="R25" s="127" t="str">
        <f>IF(VLOOKUP(日校代碼!R25,班級人數!$A$2:$C$59,3,0),VLOOKUP(日校代碼!R25,班級人數!$A$2:$C$59,3,0),"")</f>
        <v/>
      </c>
      <c r="S25" s="127" t="str">
        <f>IF(VLOOKUP(日校代碼!S25,班級人數!$A$2:$C$59,3,0),VLOOKUP(日校代碼!S25,班級人數!$A$2:$C$59,3,0),"")</f>
        <v/>
      </c>
      <c r="T25" s="127" t="str">
        <f>IF(VLOOKUP(日校代碼!T25,班級人數!$A$2:$C$59,3,0),VLOOKUP(日校代碼!T25,班級人數!$A$2:$C$59,3,0),"")</f>
        <v/>
      </c>
      <c r="U25" s="127" t="str">
        <f>IF(VLOOKUP(日校代碼!U25,班級人數!$A$2:$C$59,3,0),VLOOKUP(日校代碼!U25,班級人數!$A$2:$C$59,3,0),"")</f>
        <v/>
      </c>
      <c r="V25" s="131" t="str">
        <f>IF(VLOOKUP(日校代碼!V25,班級人數!$A$2:$C$59,3,0),VLOOKUP(日校代碼!V25,班級人數!$A$2:$C$59,3,0),"")</f>
        <v/>
      </c>
      <c r="W25" s="131" t="str">
        <f>IF(VLOOKUP(日校代碼!W25,班級人數!$A$2:$C$59,3,0),VLOOKUP(日校代碼!W25,班級人數!$A$2:$C$59,3,0),"")</f>
        <v/>
      </c>
      <c r="X25" s="131" t="str">
        <f>IF(VLOOKUP(日校代碼!X25,班級人數!$A$2:$C$59,3,0),VLOOKUP(日校代碼!X25,班級人數!$A$2:$C$59,3,0),"")</f>
        <v/>
      </c>
      <c r="Y25" s="131" t="str">
        <f>IF(VLOOKUP(日校代碼!Y25,班級人數!$A$2:$C$59,3,0),VLOOKUP(日校代碼!Y25,班級人數!$A$2:$C$59,3,0),"")</f>
        <v/>
      </c>
      <c r="Z25" s="127">
        <f>IF(VLOOKUP(日校代碼!Z25,班級人數!$A$2:$C$59,3,0),VLOOKUP(日校代碼!Z25,班級人數!$A$2:$C$59,3,0),"")</f>
        <v>40</v>
      </c>
      <c r="AA25" s="127">
        <f>IF(VLOOKUP(日校代碼!AA25,班級人數!$A$2:$C$59,3,0),VLOOKUP(日校代碼!AA25,班級人數!$A$2:$C$59,3,0),"")</f>
        <v>40</v>
      </c>
      <c r="AB25" s="127">
        <f>IF(VLOOKUP(日校代碼!AB25,班級人數!$A$2:$C$59,3,0),VLOOKUP(日校代碼!AB25,班級人數!$A$2:$C$59,3,0),"")</f>
        <v>40</v>
      </c>
      <c r="AC25" s="127">
        <f>IF(VLOOKUP(日校代碼!AC25,班級人數!$A$2:$C$59,3,0),VLOOKUP(日校代碼!AC25,班級人數!$A$2:$C$59,3,0),"")</f>
        <v>40</v>
      </c>
      <c r="AD25" s="131" t="str">
        <f>IF(VLOOKUP(日校代碼!AD25,班級人數!$A$2:$C$59,3,0),VLOOKUP(日校代碼!AD25,班級人數!$A$2:$C$59,3,0),"")</f>
        <v/>
      </c>
      <c r="AE25" s="131" t="str">
        <f>IF(VLOOKUP(日校代碼!AE25,班級人數!$A$2:$C$59,3,0),VLOOKUP(日校代碼!AE25,班級人數!$A$2:$C$59,3,0),"")</f>
        <v/>
      </c>
      <c r="AF25" s="127" t="str">
        <f>IF(VLOOKUP(日校代碼!AF25,班級人數!$A$2:$C$59,3,0),VLOOKUP(日校代碼!AF25,班級人數!$A$2:$C$59,3,0),"")</f>
        <v/>
      </c>
      <c r="AG25" s="127" t="str">
        <f>IF(VLOOKUP(日校代碼!AG25,班級人數!$A$2:$C$59,3,0),VLOOKUP(日校代碼!AG25,班級人數!$A$2:$C$59,3,0),"")</f>
        <v/>
      </c>
      <c r="AH25" s="131" t="str">
        <f>IF(VLOOKUP(日校代碼!AH25,班級人數!$A$2:$C$59,3,0),VLOOKUP(日校代碼!AH25,班級人數!$A$2:$C$59,3,0),"")</f>
        <v/>
      </c>
      <c r="AI25" s="131" t="str">
        <f>IF(VLOOKUP(日校代碼!AI25,班級人數!$A$2:$C$59,3,0),VLOOKUP(日校代碼!AI25,班級人數!$A$2:$C$59,3,0),"")</f>
        <v/>
      </c>
      <c r="AJ25" s="14"/>
      <c r="AK25" s="14"/>
      <c r="AL25" s="14">
        <f t="shared" si="0"/>
        <v>160</v>
      </c>
      <c r="AM25" s="105">
        <f t="shared" si="1"/>
        <v>44000</v>
      </c>
      <c r="AN25" s="167" t="s">
        <v>362</v>
      </c>
      <c r="AO25" s="168"/>
      <c r="AP25" s="173"/>
      <c r="AQ25" s="174"/>
    </row>
    <row r="26" spans="1:43" s="35" customFormat="1" ht="36" customHeight="1">
      <c r="A26" s="73">
        <v>1</v>
      </c>
      <c r="B26" s="73"/>
      <c r="C26" s="73"/>
      <c r="D26" s="74"/>
      <c r="E26" s="74" t="s">
        <v>60</v>
      </c>
      <c r="F26" s="74"/>
      <c r="G26" s="74"/>
      <c r="H26" s="74"/>
      <c r="I26" s="115"/>
      <c r="J26" s="115">
        <v>1</v>
      </c>
      <c r="K26" s="76" t="s">
        <v>382</v>
      </c>
      <c r="L26" s="79" t="s">
        <v>439</v>
      </c>
      <c r="M26" s="75" t="s">
        <v>42</v>
      </c>
      <c r="N26" s="76" t="s">
        <v>48</v>
      </c>
      <c r="O26" s="75">
        <v>285</v>
      </c>
      <c r="P26" s="119"/>
      <c r="Q26" s="14"/>
      <c r="R26" s="127" t="str">
        <f>IF(VLOOKUP(日校代碼!R26,班級人數!$A$2:$C$59,3,0),VLOOKUP(日校代碼!R26,班級人數!$A$2:$C$59,3,0),"")</f>
        <v/>
      </c>
      <c r="S26" s="127" t="str">
        <f>IF(VLOOKUP(日校代碼!S26,班級人數!$A$2:$C$59,3,0),VLOOKUP(日校代碼!S26,班級人數!$A$2:$C$59,3,0),"")</f>
        <v/>
      </c>
      <c r="T26" s="127" t="str">
        <f>IF(VLOOKUP(日校代碼!T26,班級人數!$A$2:$C$59,3,0),VLOOKUP(日校代碼!T26,班級人數!$A$2:$C$59,3,0),"")</f>
        <v/>
      </c>
      <c r="U26" s="127" t="str">
        <f>IF(VLOOKUP(日校代碼!U26,班級人數!$A$2:$C$59,3,0),VLOOKUP(日校代碼!U26,班級人數!$A$2:$C$59,3,0),"")</f>
        <v/>
      </c>
      <c r="V26" s="131" t="str">
        <f>IF(VLOOKUP(日校代碼!V26,班級人數!$A$2:$C$59,3,0),VLOOKUP(日校代碼!V26,班級人數!$A$2:$C$59,3,0),"")</f>
        <v/>
      </c>
      <c r="W26" s="131" t="str">
        <f>IF(VLOOKUP(日校代碼!W26,班級人數!$A$2:$C$59,3,0),VLOOKUP(日校代碼!W26,班級人數!$A$2:$C$59,3,0),"")</f>
        <v/>
      </c>
      <c r="X26" s="131" t="str">
        <f>IF(VLOOKUP(日校代碼!X26,班級人數!$A$2:$C$59,3,0),VLOOKUP(日校代碼!X26,班級人數!$A$2:$C$59,3,0),"")</f>
        <v/>
      </c>
      <c r="Y26" s="131" t="str">
        <f>IF(VLOOKUP(日校代碼!Y26,班級人數!$A$2:$C$59,3,0),VLOOKUP(日校代碼!Y26,班級人數!$A$2:$C$59,3,0),"")</f>
        <v/>
      </c>
      <c r="Z26" s="127">
        <f>IF(VLOOKUP(日校代碼!Z26,班級人數!$A$2:$C$59,3,0),VLOOKUP(日校代碼!Z26,班級人數!$A$2:$C$59,3,0),"")</f>
        <v>40</v>
      </c>
      <c r="AA26" s="127">
        <f>IF(VLOOKUP(日校代碼!AA26,班級人數!$A$2:$C$59,3,0),VLOOKUP(日校代碼!AA26,班級人數!$A$2:$C$59,3,0),"")</f>
        <v>40</v>
      </c>
      <c r="AB26" s="127">
        <f>IF(VLOOKUP(日校代碼!AB26,班級人數!$A$2:$C$59,3,0),VLOOKUP(日校代碼!AB26,班級人數!$A$2:$C$59,3,0),"")</f>
        <v>40</v>
      </c>
      <c r="AC26" s="127">
        <f>IF(VLOOKUP(日校代碼!AC26,班級人數!$A$2:$C$59,3,0),VLOOKUP(日校代碼!AC26,班級人數!$A$2:$C$59,3,0),"")</f>
        <v>40</v>
      </c>
      <c r="AD26" s="131" t="str">
        <f>IF(VLOOKUP(日校代碼!AD26,班級人數!$A$2:$C$59,3,0),VLOOKUP(日校代碼!AD26,班級人數!$A$2:$C$59,3,0),"")</f>
        <v/>
      </c>
      <c r="AE26" s="131" t="str">
        <f>IF(VLOOKUP(日校代碼!AE26,班級人數!$A$2:$C$59,3,0),VLOOKUP(日校代碼!AE26,班級人數!$A$2:$C$59,3,0),"")</f>
        <v/>
      </c>
      <c r="AF26" s="127" t="str">
        <f>IF(VLOOKUP(日校代碼!AF26,班級人數!$A$2:$C$59,3,0),VLOOKUP(日校代碼!AF26,班級人數!$A$2:$C$59,3,0),"")</f>
        <v/>
      </c>
      <c r="AG26" s="127" t="str">
        <f>IF(VLOOKUP(日校代碼!AG26,班級人數!$A$2:$C$59,3,0),VLOOKUP(日校代碼!AG26,班級人數!$A$2:$C$59,3,0),"")</f>
        <v/>
      </c>
      <c r="AH26" s="131" t="str">
        <f>IF(VLOOKUP(日校代碼!AH26,班級人數!$A$2:$C$59,3,0),VLOOKUP(日校代碼!AH26,班級人數!$A$2:$C$59,3,0),"")</f>
        <v/>
      </c>
      <c r="AI26" s="131" t="str">
        <f>IF(VLOOKUP(日校代碼!AI26,班級人數!$A$2:$C$59,3,0),VLOOKUP(日校代碼!AI26,班級人數!$A$2:$C$59,3,0),"")</f>
        <v/>
      </c>
      <c r="AJ26" s="14"/>
      <c r="AK26" s="14"/>
      <c r="AL26" s="14">
        <f t="shared" si="0"/>
        <v>160</v>
      </c>
      <c r="AM26" s="105">
        <f t="shared" si="1"/>
        <v>45600</v>
      </c>
      <c r="AN26" s="167" t="s">
        <v>362</v>
      </c>
      <c r="AO26" s="168"/>
      <c r="AP26" s="173"/>
      <c r="AQ26" s="175" t="s">
        <v>527</v>
      </c>
    </row>
    <row r="27" spans="1:43" s="35" customFormat="1" ht="36" customHeight="1">
      <c r="A27" s="73">
        <v>1</v>
      </c>
      <c r="B27" s="73"/>
      <c r="C27" s="73"/>
      <c r="D27" s="73" t="s">
        <v>59</v>
      </c>
      <c r="E27" s="73" t="s">
        <v>60</v>
      </c>
      <c r="F27" s="73" t="s">
        <v>61</v>
      </c>
      <c r="G27" s="73"/>
      <c r="H27" s="73" t="s">
        <v>63</v>
      </c>
      <c r="I27" s="115"/>
      <c r="J27" s="115">
        <v>1</v>
      </c>
      <c r="K27" s="76" t="s">
        <v>383</v>
      </c>
      <c r="L27" s="79" t="s">
        <v>436</v>
      </c>
      <c r="M27" s="75" t="s">
        <v>440</v>
      </c>
      <c r="N27" s="76" t="s">
        <v>441</v>
      </c>
      <c r="O27" s="75">
        <v>296</v>
      </c>
      <c r="P27" s="119"/>
      <c r="Q27" s="14"/>
      <c r="R27" s="127" t="str">
        <f>IF(VLOOKUP(日校代碼!R27,班級人數!$A$2:$C$59,3,0),VLOOKUP(日校代碼!R27,班級人數!$A$2:$C$59,3,0),"")</f>
        <v/>
      </c>
      <c r="S27" s="127" t="str">
        <f>IF(VLOOKUP(日校代碼!S27,班級人數!$A$2:$C$59,3,0),VLOOKUP(日校代碼!S27,班級人數!$A$2:$C$59,3,0),"")</f>
        <v/>
      </c>
      <c r="T27" s="127" t="str">
        <f>IF(VLOOKUP(日校代碼!T27,班級人數!$A$2:$C$59,3,0),VLOOKUP(日校代碼!T27,班級人數!$A$2:$C$59,3,0),"")</f>
        <v/>
      </c>
      <c r="U27" s="127" t="str">
        <f>IF(VLOOKUP(日校代碼!U27,班級人數!$A$2:$C$59,3,0),VLOOKUP(日校代碼!U27,班級人數!$A$2:$C$59,3,0),"")</f>
        <v/>
      </c>
      <c r="V27" s="131">
        <f>IF(VLOOKUP(日校代碼!V27,班級人數!$A$2:$C$59,3,0),VLOOKUP(日校代碼!V27,班級人數!$A$2:$C$59,3,0),"")</f>
        <v>40</v>
      </c>
      <c r="W27" s="131">
        <f>IF(VLOOKUP(日校代碼!W27,班級人數!$A$2:$C$59,3,0),VLOOKUP(日校代碼!W27,班級人數!$A$2:$C$59,3,0),"")</f>
        <v>40</v>
      </c>
      <c r="X27" s="131">
        <f>IF(VLOOKUP(日校代碼!X27,班級人數!$A$2:$C$59,3,0),VLOOKUP(日校代碼!X27,班級人數!$A$2:$C$59,3,0),"")</f>
        <v>40</v>
      </c>
      <c r="Y27" s="131">
        <f>IF(VLOOKUP(日校代碼!Y27,班級人數!$A$2:$C$59,3,0),VLOOKUP(日校代碼!Y27,班級人數!$A$2:$C$59,3,0),"")</f>
        <v>40</v>
      </c>
      <c r="Z27" s="127">
        <f>IF(VLOOKUP(日校代碼!Z27,班級人數!$A$2:$C$59,3,0),VLOOKUP(日校代碼!Z27,班級人數!$A$2:$C$59,3,0),"")</f>
        <v>40</v>
      </c>
      <c r="AA27" s="127">
        <f>IF(VLOOKUP(日校代碼!AA27,班級人數!$A$2:$C$59,3,0),VLOOKUP(日校代碼!AA27,班級人數!$A$2:$C$59,3,0),"")</f>
        <v>40</v>
      </c>
      <c r="AB27" s="127">
        <f>IF(VLOOKUP(日校代碼!AB27,班級人數!$A$2:$C$59,3,0),VLOOKUP(日校代碼!AB27,班級人數!$A$2:$C$59,3,0),"")</f>
        <v>40</v>
      </c>
      <c r="AC27" s="127">
        <f>IF(VLOOKUP(日校代碼!AC27,班級人數!$A$2:$C$59,3,0),VLOOKUP(日校代碼!AC27,班級人數!$A$2:$C$59,3,0),"")</f>
        <v>40</v>
      </c>
      <c r="AD27" s="131">
        <f>IF(VLOOKUP(日校代碼!AD27,班級人數!$A$2:$C$59,3,0),VLOOKUP(日校代碼!AD27,班級人數!$A$2:$C$59,3,0),"")</f>
        <v>40</v>
      </c>
      <c r="AE27" s="131">
        <f>IF(VLOOKUP(日校代碼!AE27,班級人數!$A$2:$C$59,3,0),VLOOKUP(日校代碼!AE27,班級人數!$A$2:$C$59,3,0),"")</f>
        <v>40</v>
      </c>
      <c r="AF27" s="127" t="str">
        <f>IF(VLOOKUP(日校代碼!AF27,班級人數!$A$2:$C$59,3,0),VLOOKUP(日校代碼!AF27,班級人數!$A$2:$C$59,3,0),"")</f>
        <v/>
      </c>
      <c r="AG27" s="127" t="str">
        <f>IF(VLOOKUP(日校代碼!AG27,班級人數!$A$2:$C$59,3,0),VLOOKUP(日校代碼!AG27,班級人數!$A$2:$C$59,3,0),"")</f>
        <v/>
      </c>
      <c r="AH27" s="131">
        <f>IF(VLOOKUP(日校代碼!AH27,班級人數!$A$2:$C$59,3,0),VLOOKUP(日校代碼!AH27,班級人數!$A$2:$C$59,3,0),"")</f>
        <v>40</v>
      </c>
      <c r="AI27" s="131">
        <f>IF(VLOOKUP(日校代碼!AI27,班級人數!$A$2:$C$59,3,0),VLOOKUP(日校代碼!AI27,班級人數!$A$2:$C$59,3,0),"")</f>
        <v>40</v>
      </c>
      <c r="AJ27" s="14"/>
      <c r="AK27" s="14"/>
      <c r="AL27" s="14">
        <f t="shared" si="0"/>
        <v>480</v>
      </c>
      <c r="AM27" s="105">
        <f t="shared" si="1"/>
        <v>142080</v>
      </c>
      <c r="AN27" s="167" t="s">
        <v>487</v>
      </c>
      <c r="AO27" s="168" t="s">
        <v>528</v>
      </c>
      <c r="AP27" s="169" t="s">
        <v>529</v>
      </c>
      <c r="AQ27" s="171"/>
    </row>
    <row r="28" spans="1:43" s="35" customFormat="1" ht="36" customHeight="1">
      <c r="A28" s="73">
        <v>1</v>
      </c>
      <c r="B28" s="73"/>
      <c r="C28" s="73"/>
      <c r="D28" s="73"/>
      <c r="E28" s="73"/>
      <c r="F28" s="73"/>
      <c r="G28" s="73" t="s">
        <v>62</v>
      </c>
      <c r="H28" s="73"/>
      <c r="I28" s="115"/>
      <c r="J28" s="115">
        <v>1</v>
      </c>
      <c r="K28" s="76" t="s">
        <v>73</v>
      </c>
      <c r="L28" s="75" t="s">
        <v>415</v>
      </c>
      <c r="M28" s="75" t="s">
        <v>42</v>
      </c>
      <c r="N28" s="76" t="s">
        <v>442</v>
      </c>
      <c r="O28" s="75">
        <v>357</v>
      </c>
      <c r="P28" s="119"/>
      <c r="Q28" s="14"/>
      <c r="R28" s="127" t="str">
        <f>IF(VLOOKUP(日校代碼!R28,班級人數!$A$2:$C$59,3,0),VLOOKUP(日校代碼!R28,班級人數!$A$2:$C$59,3,0),"")</f>
        <v/>
      </c>
      <c r="S28" s="127" t="str">
        <f>IF(VLOOKUP(日校代碼!S28,班級人數!$A$2:$C$59,3,0),VLOOKUP(日校代碼!S28,班級人數!$A$2:$C$59,3,0),"")</f>
        <v/>
      </c>
      <c r="T28" s="127" t="str">
        <f>IF(VLOOKUP(日校代碼!T28,班級人數!$A$2:$C$59,3,0),VLOOKUP(日校代碼!T28,班級人數!$A$2:$C$59,3,0),"")</f>
        <v/>
      </c>
      <c r="U28" s="127" t="str">
        <f>IF(VLOOKUP(日校代碼!U28,班級人數!$A$2:$C$59,3,0),VLOOKUP(日校代碼!U28,班級人數!$A$2:$C$59,3,0),"")</f>
        <v/>
      </c>
      <c r="V28" s="131" t="str">
        <f>IF(VLOOKUP(日校代碼!V28,班級人數!$A$2:$C$59,3,0),VLOOKUP(日校代碼!V28,班級人數!$A$2:$C$59,3,0),"")</f>
        <v/>
      </c>
      <c r="W28" s="131" t="str">
        <f>IF(VLOOKUP(日校代碼!W28,班級人數!$A$2:$C$59,3,0),VLOOKUP(日校代碼!W28,班級人數!$A$2:$C$59,3,0),"")</f>
        <v/>
      </c>
      <c r="X28" s="131" t="str">
        <f>IF(VLOOKUP(日校代碼!X28,班級人數!$A$2:$C$59,3,0),VLOOKUP(日校代碼!X28,班級人數!$A$2:$C$59,3,0),"")</f>
        <v/>
      </c>
      <c r="Y28" s="131" t="str">
        <f>IF(VLOOKUP(日校代碼!Y28,班級人數!$A$2:$C$59,3,0),VLOOKUP(日校代碼!Y28,班級人數!$A$2:$C$59,3,0),"")</f>
        <v/>
      </c>
      <c r="Z28" s="127" t="str">
        <f>IF(VLOOKUP(日校代碼!Z28,班級人數!$A$2:$C$59,3,0),VLOOKUP(日校代碼!Z28,班級人數!$A$2:$C$59,3,0),"")</f>
        <v/>
      </c>
      <c r="AA28" s="127" t="str">
        <f>IF(VLOOKUP(日校代碼!AA28,班級人數!$A$2:$C$59,3,0),VLOOKUP(日校代碼!AA28,班級人數!$A$2:$C$59,3,0),"")</f>
        <v/>
      </c>
      <c r="AB28" s="127" t="str">
        <f>IF(VLOOKUP(日校代碼!AB28,班級人數!$A$2:$C$59,3,0),VLOOKUP(日校代碼!AB28,班級人數!$A$2:$C$59,3,0),"")</f>
        <v/>
      </c>
      <c r="AC28" s="127" t="str">
        <f>IF(VLOOKUP(日校代碼!AC28,班級人數!$A$2:$C$59,3,0),VLOOKUP(日校代碼!AC28,班級人數!$A$2:$C$59,3,0),"")</f>
        <v/>
      </c>
      <c r="AD28" s="131" t="str">
        <f>IF(VLOOKUP(日校代碼!AD28,班級人數!$A$2:$C$59,3,0),VLOOKUP(日校代碼!AD28,班級人數!$A$2:$C$59,3,0),"")</f>
        <v/>
      </c>
      <c r="AE28" s="131" t="str">
        <f>IF(VLOOKUP(日校代碼!AE28,班級人數!$A$2:$C$59,3,0),VLOOKUP(日校代碼!AE28,班級人數!$A$2:$C$59,3,0),"")</f>
        <v/>
      </c>
      <c r="AF28" s="127">
        <f>IF(VLOOKUP(日校代碼!AF28,班級人數!$A$2:$C$59,3,0),VLOOKUP(日校代碼!AF28,班級人數!$A$2:$C$59,3,0),"")</f>
        <v>40</v>
      </c>
      <c r="AG28" s="127">
        <f>IF(VLOOKUP(日校代碼!AG28,班級人數!$A$2:$C$59,3,0),VLOOKUP(日校代碼!AG28,班級人數!$A$2:$C$59,3,0),"")</f>
        <v>40</v>
      </c>
      <c r="AH28" s="131" t="str">
        <f>IF(VLOOKUP(日校代碼!AH28,班級人數!$A$2:$C$59,3,0),VLOOKUP(日校代碼!AH28,班級人數!$A$2:$C$59,3,0),"")</f>
        <v/>
      </c>
      <c r="AI28" s="131" t="str">
        <f>IF(VLOOKUP(日校代碼!AI28,班級人數!$A$2:$C$59,3,0),VLOOKUP(日校代碼!AI28,班級人數!$A$2:$C$59,3,0),"")</f>
        <v/>
      </c>
      <c r="AJ28" s="14"/>
      <c r="AK28" s="14"/>
      <c r="AL28" s="14">
        <f t="shared" si="0"/>
        <v>80</v>
      </c>
      <c r="AM28" s="105">
        <f t="shared" si="1"/>
        <v>28560</v>
      </c>
      <c r="AN28" s="167" t="s">
        <v>360</v>
      </c>
      <c r="AO28" s="168" t="s">
        <v>530</v>
      </c>
      <c r="AP28" s="169" t="s">
        <v>531</v>
      </c>
      <c r="AQ28" s="171"/>
    </row>
    <row r="29" spans="1:43" s="35" customFormat="1" ht="36" customHeight="1">
      <c r="A29" s="73">
        <v>1</v>
      </c>
      <c r="B29" s="73"/>
      <c r="C29" s="73"/>
      <c r="D29" s="73"/>
      <c r="E29" s="73"/>
      <c r="F29" s="73"/>
      <c r="G29" s="73" t="s">
        <v>62</v>
      </c>
      <c r="H29" s="73"/>
      <c r="I29" s="115"/>
      <c r="J29" s="115">
        <v>1</v>
      </c>
      <c r="K29" s="76" t="s">
        <v>384</v>
      </c>
      <c r="L29" s="75" t="s">
        <v>443</v>
      </c>
      <c r="M29" s="75" t="s">
        <v>42</v>
      </c>
      <c r="N29" s="76" t="s">
        <v>444</v>
      </c>
      <c r="O29" s="75">
        <v>316</v>
      </c>
      <c r="P29" s="119"/>
      <c r="Q29" s="14"/>
      <c r="R29" s="127" t="str">
        <f>IF(VLOOKUP(日校代碼!R29,班級人數!$A$2:$C$59,3,0),VLOOKUP(日校代碼!R29,班級人數!$A$2:$C$59,3,0),"")</f>
        <v/>
      </c>
      <c r="S29" s="127" t="str">
        <f>IF(VLOOKUP(日校代碼!S29,班級人數!$A$2:$C$59,3,0),VLOOKUP(日校代碼!S29,班級人數!$A$2:$C$59,3,0),"")</f>
        <v/>
      </c>
      <c r="T29" s="127" t="str">
        <f>IF(VLOOKUP(日校代碼!T29,班級人數!$A$2:$C$59,3,0),VLOOKUP(日校代碼!T29,班級人數!$A$2:$C$59,3,0),"")</f>
        <v/>
      </c>
      <c r="U29" s="127" t="str">
        <f>IF(VLOOKUP(日校代碼!U29,班級人數!$A$2:$C$59,3,0),VLOOKUP(日校代碼!U29,班級人數!$A$2:$C$59,3,0),"")</f>
        <v/>
      </c>
      <c r="V29" s="131" t="str">
        <f>IF(VLOOKUP(日校代碼!V29,班級人數!$A$2:$C$59,3,0),VLOOKUP(日校代碼!V29,班級人數!$A$2:$C$59,3,0),"")</f>
        <v/>
      </c>
      <c r="W29" s="131" t="str">
        <f>IF(VLOOKUP(日校代碼!W29,班級人數!$A$2:$C$59,3,0),VLOOKUP(日校代碼!W29,班級人數!$A$2:$C$59,3,0),"")</f>
        <v/>
      </c>
      <c r="X29" s="131" t="str">
        <f>IF(VLOOKUP(日校代碼!X29,班級人數!$A$2:$C$59,3,0),VLOOKUP(日校代碼!X29,班級人數!$A$2:$C$59,3,0),"")</f>
        <v/>
      </c>
      <c r="Y29" s="131" t="str">
        <f>IF(VLOOKUP(日校代碼!Y29,班級人數!$A$2:$C$59,3,0),VLOOKUP(日校代碼!Y29,班級人數!$A$2:$C$59,3,0),"")</f>
        <v/>
      </c>
      <c r="Z29" s="127" t="str">
        <f>IF(VLOOKUP(日校代碼!Z29,班級人數!$A$2:$C$59,3,0),VLOOKUP(日校代碼!Z29,班級人數!$A$2:$C$59,3,0),"")</f>
        <v/>
      </c>
      <c r="AA29" s="127" t="str">
        <f>IF(VLOOKUP(日校代碼!AA29,班級人數!$A$2:$C$59,3,0),VLOOKUP(日校代碼!AA29,班級人數!$A$2:$C$59,3,0),"")</f>
        <v/>
      </c>
      <c r="AB29" s="127" t="str">
        <f>IF(VLOOKUP(日校代碼!AB29,班級人數!$A$2:$C$59,3,0),VLOOKUP(日校代碼!AB29,班級人數!$A$2:$C$59,3,0),"")</f>
        <v/>
      </c>
      <c r="AC29" s="127" t="str">
        <f>IF(VLOOKUP(日校代碼!AC29,班級人數!$A$2:$C$59,3,0),VLOOKUP(日校代碼!AC29,班級人數!$A$2:$C$59,3,0),"")</f>
        <v/>
      </c>
      <c r="AD29" s="131" t="str">
        <f>IF(VLOOKUP(日校代碼!AD29,班級人數!$A$2:$C$59,3,0),VLOOKUP(日校代碼!AD29,班級人數!$A$2:$C$59,3,0),"")</f>
        <v/>
      </c>
      <c r="AE29" s="131" t="str">
        <f>IF(VLOOKUP(日校代碼!AE29,班級人數!$A$2:$C$59,3,0),VLOOKUP(日校代碼!AE29,班級人數!$A$2:$C$59,3,0),"")</f>
        <v/>
      </c>
      <c r="AF29" s="127">
        <f>IF(VLOOKUP(日校代碼!AF29,班級人數!$A$2:$C$59,3,0),VLOOKUP(日校代碼!AF29,班級人數!$A$2:$C$59,3,0),"")</f>
        <v>40</v>
      </c>
      <c r="AG29" s="127">
        <f>IF(VLOOKUP(日校代碼!AG29,班級人數!$A$2:$C$59,3,0),VLOOKUP(日校代碼!AG29,班級人數!$A$2:$C$59,3,0),"")</f>
        <v>40</v>
      </c>
      <c r="AH29" s="131" t="str">
        <f>IF(VLOOKUP(日校代碼!AH29,班級人數!$A$2:$C$59,3,0),VLOOKUP(日校代碼!AH29,班級人數!$A$2:$C$59,3,0),"")</f>
        <v/>
      </c>
      <c r="AI29" s="131" t="str">
        <f>IF(VLOOKUP(日校代碼!AI29,班級人數!$A$2:$C$59,3,0),VLOOKUP(日校代碼!AI29,班級人數!$A$2:$C$59,3,0),"")</f>
        <v/>
      </c>
      <c r="AJ29" s="14"/>
      <c r="AK29" s="14"/>
      <c r="AL29" s="14">
        <f t="shared" si="0"/>
        <v>80</v>
      </c>
      <c r="AM29" s="105">
        <f t="shared" si="1"/>
        <v>25280</v>
      </c>
      <c r="AN29" s="167" t="s">
        <v>360</v>
      </c>
      <c r="AO29" s="168" t="s">
        <v>532</v>
      </c>
      <c r="AP29" s="169" t="s">
        <v>533</v>
      </c>
      <c r="AQ29" s="171"/>
    </row>
    <row r="30" spans="1:43" s="34" customFormat="1" ht="36" customHeight="1">
      <c r="A30" s="73">
        <v>1</v>
      </c>
      <c r="B30" s="73"/>
      <c r="C30" s="73"/>
      <c r="D30" s="73"/>
      <c r="E30" s="73"/>
      <c r="F30" s="73"/>
      <c r="G30" s="73" t="s">
        <v>62</v>
      </c>
      <c r="H30" s="73"/>
      <c r="I30" s="154"/>
      <c r="J30" s="115">
        <v>1</v>
      </c>
      <c r="K30" s="76" t="s">
        <v>49</v>
      </c>
      <c r="L30" s="79" t="s">
        <v>436</v>
      </c>
      <c r="M30" s="75" t="s">
        <v>437</v>
      </c>
      <c r="N30" s="156" t="s">
        <v>445</v>
      </c>
      <c r="O30" s="75">
        <v>340</v>
      </c>
      <c r="P30" s="119"/>
      <c r="Q30" s="14"/>
      <c r="R30" s="127" t="str">
        <f>IF(VLOOKUP(日校代碼!R30,班級人數!$A$2:$C$59,3,0),VLOOKUP(日校代碼!R30,班級人數!$A$2:$C$59,3,0),"")</f>
        <v/>
      </c>
      <c r="S30" s="127" t="str">
        <f>IF(VLOOKUP(日校代碼!S30,班級人數!$A$2:$C$59,3,0),VLOOKUP(日校代碼!S30,班級人數!$A$2:$C$59,3,0),"")</f>
        <v/>
      </c>
      <c r="T30" s="127" t="str">
        <f>IF(VLOOKUP(日校代碼!T30,班級人數!$A$2:$C$59,3,0),VLOOKUP(日校代碼!T30,班級人數!$A$2:$C$59,3,0),"")</f>
        <v/>
      </c>
      <c r="U30" s="127" t="str">
        <f>IF(VLOOKUP(日校代碼!U30,班級人數!$A$2:$C$59,3,0),VLOOKUP(日校代碼!U30,班級人數!$A$2:$C$59,3,0),"")</f>
        <v/>
      </c>
      <c r="V30" s="131" t="str">
        <f>IF(VLOOKUP(日校代碼!V30,班級人數!$A$2:$C$59,3,0),VLOOKUP(日校代碼!V30,班級人數!$A$2:$C$59,3,0),"")</f>
        <v/>
      </c>
      <c r="W30" s="131" t="str">
        <f>IF(VLOOKUP(日校代碼!W30,班級人數!$A$2:$C$59,3,0),VLOOKUP(日校代碼!W30,班級人數!$A$2:$C$59,3,0),"")</f>
        <v/>
      </c>
      <c r="X30" s="131" t="str">
        <f>IF(VLOOKUP(日校代碼!X30,班級人數!$A$2:$C$59,3,0),VLOOKUP(日校代碼!X30,班級人數!$A$2:$C$59,3,0),"")</f>
        <v/>
      </c>
      <c r="Y30" s="131" t="str">
        <f>IF(VLOOKUP(日校代碼!Y30,班級人數!$A$2:$C$59,3,0),VLOOKUP(日校代碼!Y30,班級人數!$A$2:$C$59,3,0),"")</f>
        <v/>
      </c>
      <c r="Z30" s="127" t="str">
        <f>IF(VLOOKUP(日校代碼!Z30,班級人數!$A$2:$C$59,3,0),VLOOKUP(日校代碼!Z30,班級人數!$A$2:$C$59,3,0),"")</f>
        <v/>
      </c>
      <c r="AA30" s="127" t="str">
        <f>IF(VLOOKUP(日校代碼!AA30,班級人數!$A$2:$C$59,3,0),VLOOKUP(日校代碼!AA30,班級人數!$A$2:$C$59,3,0),"")</f>
        <v/>
      </c>
      <c r="AB30" s="127" t="str">
        <f>IF(VLOOKUP(日校代碼!AB30,班級人數!$A$2:$C$59,3,0),VLOOKUP(日校代碼!AB30,班級人數!$A$2:$C$59,3,0),"")</f>
        <v/>
      </c>
      <c r="AC30" s="127" t="str">
        <f>IF(VLOOKUP(日校代碼!AC30,班級人數!$A$2:$C$59,3,0),VLOOKUP(日校代碼!AC30,班級人數!$A$2:$C$59,3,0),"")</f>
        <v/>
      </c>
      <c r="AD30" s="131" t="str">
        <f>IF(VLOOKUP(日校代碼!AD30,班級人數!$A$2:$C$59,3,0),VLOOKUP(日校代碼!AD30,班級人數!$A$2:$C$59,3,0),"")</f>
        <v/>
      </c>
      <c r="AE30" s="131" t="str">
        <f>IF(VLOOKUP(日校代碼!AE30,班級人數!$A$2:$C$59,3,0),VLOOKUP(日校代碼!AE30,班級人數!$A$2:$C$59,3,0),"")</f>
        <v/>
      </c>
      <c r="AF30" s="127">
        <f>IF(VLOOKUP(日校代碼!AF30,班級人數!$A$2:$C$59,3,0),VLOOKUP(日校代碼!AF30,班級人數!$A$2:$C$59,3,0),"")</f>
        <v>40</v>
      </c>
      <c r="AG30" s="127">
        <f>IF(VLOOKUP(日校代碼!AG30,班級人數!$A$2:$C$59,3,0),VLOOKUP(日校代碼!AG30,班級人數!$A$2:$C$59,3,0),"")</f>
        <v>40</v>
      </c>
      <c r="AH30" s="131" t="str">
        <f>IF(VLOOKUP(日校代碼!AH30,班級人數!$A$2:$C$59,3,0),VLOOKUP(日校代碼!AH30,班級人數!$A$2:$C$59,3,0),"")</f>
        <v/>
      </c>
      <c r="AI30" s="131" t="str">
        <f>IF(VLOOKUP(日校代碼!AI30,班級人數!$A$2:$C$59,3,0),VLOOKUP(日校代碼!AI30,班級人數!$A$2:$C$59,3,0),"")</f>
        <v/>
      </c>
      <c r="AJ30" s="14"/>
      <c r="AK30" s="14"/>
      <c r="AL30" s="14">
        <f t="shared" si="0"/>
        <v>80</v>
      </c>
      <c r="AM30" s="105">
        <f t="shared" si="1"/>
        <v>27200</v>
      </c>
      <c r="AN30" s="167" t="s">
        <v>360</v>
      </c>
      <c r="AO30" s="168" t="s">
        <v>534</v>
      </c>
      <c r="AP30" s="169" t="s">
        <v>535</v>
      </c>
      <c r="AQ30" s="171"/>
    </row>
    <row r="31" spans="1:43" s="35" customFormat="1" ht="36" customHeight="1">
      <c r="A31" s="73">
        <v>1</v>
      </c>
      <c r="B31" s="73" t="s">
        <v>405</v>
      </c>
      <c r="C31" s="73"/>
      <c r="D31" s="74" t="s">
        <v>59</v>
      </c>
      <c r="E31" s="74" t="s">
        <v>60</v>
      </c>
      <c r="F31" s="74" t="s">
        <v>61</v>
      </c>
      <c r="G31" s="74"/>
      <c r="H31" s="74"/>
      <c r="I31" s="115"/>
      <c r="J31" s="115">
        <v>1</v>
      </c>
      <c r="K31" s="76" t="s">
        <v>385</v>
      </c>
      <c r="L31" s="75" t="s">
        <v>43</v>
      </c>
      <c r="M31" s="75" t="s">
        <v>446</v>
      </c>
      <c r="N31" s="76" t="s">
        <v>447</v>
      </c>
      <c r="O31" s="75">
        <v>190</v>
      </c>
      <c r="P31" s="119"/>
      <c r="Q31" s="14"/>
      <c r="R31" s="127">
        <f>IF(VLOOKUP(日校代碼!R31,班級人數!$A$2:$C$59,3,0),VLOOKUP(日校代碼!R31,班級人數!$A$2:$C$59,3,0),"")</f>
        <v>40</v>
      </c>
      <c r="S31" s="127">
        <f>IF(VLOOKUP(日校代碼!S31,班級人數!$A$2:$C$59,3,0),VLOOKUP(日校代碼!S31,班級人數!$A$2:$C$59,3,0),"")</f>
        <v>40</v>
      </c>
      <c r="T31" s="127">
        <f>IF(VLOOKUP(日校代碼!T31,班級人數!$A$2:$C$59,3,0),VLOOKUP(日校代碼!T31,班級人數!$A$2:$C$59,3,0),"")</f>
        <v>40</v>
      </c>
      <c r="U31" s="127">
        <f>IF(VLOOKUP(日校代碼!U31,班級人數!$A$2:$C$59,3,0),VLOOKUP(日校代碼!U31,班級人數!$A$2:$C$59,3,0),"")</f>
        <v>40</v>
      </c>
      <c r="V31" s="131">
        <f>IF(VLOOKUP(日校代碼!V31,班級人數!$A$2:$C$59,3,0),VLOOKUP(日校代碼!V31,班級人數!$A$2:$C$59,3,0),"")</f>
        <v>40</v>
      </c>
      <c r="W31" s="131">
        <f>IF(VLOOKUP(日校代碼!W31,班級人數!$A$2:$C$59,3,0),VLOOKUP(日校代碼!W31,班級人數!$A$2:$C$59,3,0),"")</f>
        <v>40</v>
      </c>
      <c r="X31" s="131">
        <f>IF(VLOOKUP(日校代碼!X31,班級人數!$A$2:$C$59,3,0),VLOOKUP(日校代碼!X31,班級人數!$A$2:$C$59,3,0),"")</f>
        <v>40</v>
      </c>
      <c r="Y31" s="131">
        <f>IF(VLOOKUP(日校代碼!Y31,班級人數!$A$2:$C$59,3,0),VLOOKUP(日校代碼!Y31,班級人數!$A$2:$C$59,3,0),"")</f>
        <v>40</v>
      </c>
      <c r="Z31" s="127">
        <f>IF(VLOOKUP(日校代碼!Z31,班級人數!$A$2:$C$59,3,0),VLOOKUP(日校代碼!Z31,班級人數!$A$2:$C$59,3,0),"")</f>
        <v>40</v>
      </c>
      <c r="AA31" s="127">
        <f>IF(VLOOKUP(日校代碼!AA31,班級人數!$A$2:$C$59,3,0),VLOOKUP(日校代碼!AA31,班級人數!$A$2:$C$59,3,0),"")</f>
        <v>40</v>
      </c>
      <c r="AB31" s="127">
        <f>IF(VLOOKUP(日校代碼!AB31,班級人數!$A$2:$C$59,3,0),VLOOKUP(日校代碼!AB31,班級人數!$A$2:$C$59,3,0),"")</f>
        <v>40</v>
      </c>
      <c r="AC31" s="127">
        <f>IF(VLOOKUP(日校代碼!AC31,班級人數!$A$2:$C$59,3,0),VLOOKUP(日校代碼!AC31,班級人數!$A$2:$C$59,3,0),"")</f>
        <v>40</v>
      </c>
      <c r="AD31" s="131">
        <f>IF(VLOOKUP(日校代碼!AD31,班級人數!$A$2:$C$59,3,0),VLOOKUP(日校代碼!AD31,班級人數!$A$2:$C$59,3,0),"")</f>
        <v>40</v>
      </c>
      <c r="AE31" s="131">
        <f>IF(VLOOKUP(日校代碼!AE31,班級人數!$A$2:$C$59,3,0),VLOOKUP(日校代碼!AE31,班級人數!$A$2:$C$59,3,0),"")</f>
        <v>40</v>
      </c>
      <c r="AF31" s="127" t="str">
        <f>IF(VLOOKUP(日校代碼!AF31,班級人數!$A$2:$C$59,3,0),VLOOKUP(日校代碼!AF31,班級人數!$A$2:$C$59,3,0),"")</f>
        <v/>
      </c>
      <c r="AG31" s="127" t="str">
        <f>IF(VLOOKUP(日校代碼!AG31,班級人數!$A$2:$C$59,3,0),VLOOKUP(日校代碼!AG31,班級人數!$A$2:$C$59,3,0),"")</f>
        <v/>
      </c>
      <c r="AH31" s="131" t="str">
        <f>IF(VLOOKUP(日校代碼!AH31,班級人數!$A$2:$C$59,3,0),VLOOKUP(日校代碼!AH31,班級人數!$A$2:$C$59,3,0),"")</f>
        <v/>
      </c>
      <c r="AI31" s="131" t="str">
        <f>IF(VLOOKUP(日校代碼!AI31,班級人數!$A$2:$C$59,3,0),VLOOKUP(日校代碼!AI31,班級人數!$A$2:$C$59,3,0),"")</f>
        <v/>
      </c>
      <c r="AJ31" s="14"/>
      <c r="AK31" s="14"/>
      <c r="AL31" s="14">
        <f t="shared" si="0"/>
        <v>560</v>
      </c>
      <c r="AM31" s="105">
        <f t="shared" si="1"/>
        <v>106400</v>
      </c>
      <c r="AN31" s="167" t="s">
        <v>360</v>
      </c>
      <c r="AO31" s="168" t="s">
        <v>536</v>
      </c>
      <c r="AP31" s="169" t="s">
        <v>537</v>
      </c>
      <c r="AQ31" s="171" t="s">
        <v>538</v>
      </c>
    </row>
    <row r="32" spans="1:43" s="35" customFormat="1" ht="36" customHeight="1">
      <c r="A32" s="73">
        <v>1</v>
      </c>
      <c r="B32" s="73" t="s">
        <v>405</v>
      </c>
      <c r="C32" s="73"/>
      <c r="D32" s="73" t="s">
        <v>59</v>
      </c>
      <c r="E32" s="73" t="s">
        <v>60</v>
      </c>
      <c r="F32" s="73" t="s">
        <v>61</v>
      </c>
      <c r="G32" s="73" t="s">
        <v>62</v>
      </c>
      <c r="H32" s="73" t="s">
        <v>63</v>
      </c>
      <c r="I32" s="115"/>
      <c r="J32" s="115">
        <v>1</v>
      </c>
      <c r="K32" s="76" t="s">
        <v>50</v>
      </c>
      <c r="L32" s="75" t="s">
        <v>69</v>
      </c>
      <c r="M32" s="75" t="s">
        <v>446</v>
      </c>
      <c r="N32" s="76" t="s">
        <v>448</v>
      </c>
      <c r="O32" s="75">
        <v>146</v>
      </c>
      <c r="P32" s="119"/>
      <c r="Q32" s="14"/>
      <c r="R32" s="127">
        <f>IF(VLOOKUP(日校代碼!R32,班級人數!$A$2:$C$59,3,0),VLOOKUP(日校代碼!R32,班級人數!$A$2:$C$59,3,0),"")</f>
        <v>40</v>
      </c>
      <c r="S32" s="127">
        <f>IF(VLOOKUP(日校代碼!S32,班級人數!$A$2:$C$59,3,0),VLOOKUP(日校代碼!S32,班級人數!$A$2:$C$59,3,0),"")</f>
        <v>40</v>
      </c>
      <c r="T32" s="127">
        <f>IF(VLOOKUP(日校代碼!T32,班級人數!$A$2:$C$59,3,0),VLOOKUP(日校代碼!T32,班級人數!$A$2:$C$59,3,0),"")</f>
        <v>40</v>
      </c>
      <c r="U32" s="127">
        <f>IF(VLOOKUP(日校代碼!U32,班級人數!$A$2:$C$59,3,0),VLOOKUP(日校代碼!U32,班級人數!$A$2:$C$59,3,0),"")</f>
        <v>40</v>
      </c>
      <c r="V32" s="131">
        <f>IF(VLOOKUP(日校代碼!V32,班級人數!$A$2:$C$59,3,0),VLOOKUP(日校代碼!V32,班級人數!$A$2:$C$59,3,0),"")</f>
        <v>40</v>
      </c>
      <c r="W32" s="131">
        <f>IF(VLOOKUP(日校代碼!W32,班級人數!$A$2:$C$59,3,0),VLOOKUP(日校代碼!W32,班級人數!$A$2:$C$59,3,0),"")</f>
        <v>40</v>
      </c>
      <c r="X32" s="131">
        <f>IF(VLOOKUP(日校代碼!X32,班級人數!$A$2:$C$59,3,0),VLOOKUP(日校代碼!X32,班級人數!$A$2:$C$59,3,0),"")</f>
        <v>40</v>
      </c>
      <c r="Y32" s="131">
        <f>IF(VLOOKUP(日校代碼!Y32,班級人數!$A$2:$C$59,3,0),VLOOKUP(日校代碼!Y32,班級人數!$A$2:$C$59,3,0),"")</f>
        <v>40</v>
      </c>
      <c r="Z32" s="127">
        <f>IF(VLOOKUP(日校代碼!Z32,班級人數!$A$2:$C$59,3,0),VLOOKUP(日校代碼!Z32,班級人數!$A$2:$C$59,3,0),"")</f>
        <v>40</v>
      </c>
      <c r="AA32" s="127">
        <f>IF(VLOOKUP(日校代碼!AA32,班級人數!$A$2:$C$59,3,0),VLOOKUP(日校代碼!AA32,班級人數!$A$2:$C$59,3,0),"")</f>
        <v>40</v>
      </c>
      <c r="AB32" s="127">
        <f>IF(VLOOKUP(日校代碼!AB32,班級人數!$A$2:$C$59,3,0),VLOOKUP(日校代碼!AB32,班級人數!$A$2:$C$59,3,0),"")</f>
        <v>40</v>
      </c>
      <c r="AC32" s="127">
        <f>IF(VLOOKUP(日校代碼!AC32,班級人數!$A$2:$C$59,3,0),VLOOKUP(日校代碼!AC32,班級人數!$A$2:$C$59,3,0),"")</f>
        <v>40</v>
      </c>
      <c r="AD32" s="131">
        <f>IF(VLOOKUP(日校代碼!AD32,班級人數!$A$2:$C$59,3,0),VLOOKUP(日校代碼!AD32,班級人數!$A$2:$C$59,3,0),"")</f>
        <v>40</v>
      </c>
      <c r="AE32" s="131">
        <f>IF(VLOOKUP(日校代碼!AE32,班級人數!$A$2:$C$59,3,0),VLOOKUP(日校代碼!AE32,班級人數!$A$2:$C$59,3,0),"")</f>
        <v>40</v>
      </c>
      <c r="AF32" s="127">
        <f>IF(VLOOKUP(日校代碼!AF32,班級人數!$A$2:$C$59,3,0),VLOOKUP(日校代碼!AF32,班級人數!$A$2:$C$59,3,0),"")</f>
        <v>40</v>
      </c>
      <c r="AG32" s="127">
        <f>IF(VLOOKUP(日校代碼!AG32,班級人數!$A$2:$C$59,3,0),VLOOKUP(日校代碼!AG32,班級人數!$A$2:$C$59,3,0),"")</f>
        <v>40</v>
      </c>
      <c r="AH32" s="131">
        <f>IF(VLOOKUP(日校代碼!AH32,班級人數!$A$2:$C$59,3,0),VLOOKUP(日校代碼!AH32,班級人數!$A$2:$C$59,3,0),"")</f>
        <v>40</v>
      </c>
      <c r="AI32" s="131">
        <f>IF(VLOOKUP(日校代碼!AI32,班級人數!$A$2:$C$59,3,0),VLOOKUP(日校代碼!AI32,班級人數!$A$2:$C$59,3,0),"")</f>
        <v>40</v>
      </c>
      <c r="AJ32" s="14"/>
      <c r="AK32" s="14"/>
      <c r="AL32" s="14">
        <f t="shared" si="0"/>
        <v>720</v>
      </c>
      <c r="AM32" s="105">
        <f t="shared" si="1"/>
        <v>105120</v>
      </c>
      <c r="AN32" s="167" t="s">
        <v>360</v>
      </c>
      <c r="AO32" s="168" t="s">
        <v>539</v>
      </c>
      <c r="AP32" s="169" t="s">
        <v>540</v>
      </c>
      <c r="AQ32" s="171"/>
    </row>
    <row r="33" spans="1:43" s="34" customFormat="1" ht="36" customHeight="1">
      <c r="A33" s="73">
        <v>1</v>
      </c>
      <c r="B33" s="73" t="s">
        <v>405</v>
      </c>
      <c r="C33" s="73"/>
      <c r="D33" s="73" t="s">
        <v>59</v>
      </c>
      <c r="E33" s="73" t="s">
        <v>60</v>
      </c>
      <c r="F33" s="73" t="s">
        <v>61</v>
      </c>
      <c r="G33" s="73" t="s">
        <v>62</v>
      </c>
      <c r="H33" s="73" t="s">
        <v>63</v>
      </c>
      <c r="I33" s="115"/>
      <c r="J33" s="115">
        <v>1</v>
      </c>
      <c r="K33" s="76" t="s">
        <v>386</v>
      </c>
      <c r="L33" s="75" t="s">
        <v>449</v>
      </c>
      <c r="M33" s="75" t="s">
        <v>450</v>
      </c>
      <c r="N33" s="76" t="s">
        <v>451</v>
      </c>
      <c r="O33" s="75">
        <v>168</v>
      </c>
      <c r="P33" s="119"/>
      <c r="Q33" s="14"/>
      <c r="R33" s="127">
        <f>IF(VLOOKUP(日校代碼!R33,班級人數!$A$2:$C$59,3,0),VLOOKUP(日校代碼!R33,班級人數!$A$2:$C$59,3,0),"")</f>
        <v>40</v>
      </c>
      <c r="S33" s="127">
        <f>IF(VLOOKUP(日校代碼!S33,班級人數!$A$2:$C$59,3,0),VLOOKUP(日校代碼!S33,班級人數!$A$2:$C$59,3,0),"")</f>
        <v>40</v>
      </c>
      <c r="T33" s="127">
        <f>IF(VLOOKUP(日校代碼!T33,班級人數!$A$2:$C$59,3,0),VLOOKUP(日校代碼!T33,班級人數!$A$2:$C$59,3,0),"")</f>
        <v>40</v>
      </c>
      <c r="U33" s="127">
        <f>IF(VLOOKUP(日校代碼!U33,班級人數!$A$2:$C$59,3,0),VLOOKUP(日校代碼!U33,班級人數!$A$2:$C$59,3,0),"")</f>
        <v>40</v>
      </c>
      <c r="V33" s="131">
        <f>IF(VLOOKUP(日校代碼!V33,班級人數!$A$2:$C$59,3,0),VLOOKUP(日校代碼!V33,班級人數!$A$2:$C$59,3,0),"")</f>
        <v>40</v>
      </c>
      <c r="W33" s="131">
        <f>IF(VLOOKUP(日校代碼!W33,班級人數!$A$2:$C$59,3,0),VLOOKUP(日校代碼!W33,班級人數!$A$2:$C$59,3,0),"")</f>
        <v>40</v>
      </c>
      <c r="X33" s="131">
        <f>IF(VLOOKUP(日校代碼!X33,班級人數!$A$2:$C$59,3,0),VLOOKUP(日校代碼!X33,班級人數!$A$2:$C$59,3,0),"")</f>
        <v>40</v>
      </c>
      <c r="Y33" s="131">
        <f>IF(VLOOKUP(日校代碼!Y33,班級人數!$A$2:$C$59,3,0),VLOOKUP(日校代碼!Y33,班級人數!$A$2:$C$59,3,0),"")</f>
        <v>40</v>
      </c>
      <c r="Z33" s="127">
        <f>IF(VLOOKUP(日校代碼!Z33,班級人數!$A$2:$C$59,3,0),VLOOKUP(日校代碼!Z33,班級人數!$A$2:$C$59,3,0),"")</f>
        <v>40</v>
      </c>
      <c r="AA33" s="127">
        <f>IF(VLOOKUP(日校代碼!AA33,班級人數!$A$2:$C$59,3,0),VLOOKUP(日校代碼!AA33,班級人數!$A$2:$C$59,3,0),"")</f>
        <v>40</v>
      </c>
      <c r="AB33" s="127">
        <f>IF(VLOOKUP(日校代碼!AB33,班級人數!$A$2:$C$59,3,0),VLOOKUP(日校代碼!AB33,班級人數!$A$2:$C$59,3,0),"")</f>
        <v>40</v>
      </c>
      <c r="AC33" s="127">
        <f>IF(VLOOKUP(日校代碼!AC33,班級人數!$A$2:$C$59,3,0),VLOOKUP(日校代碼!AC33,班級人數!$A$2:$C$59,3,0),"")</f>
        <v>40</v>
      </c>
      <c r="AD33" s="131">
        <f>IF(VLOOKUP(日校代碼!AD33,班級人數!$A$2:$C$59,3,0),VLOOKUP(日校代碼!AD33,班級人數!$A$2:$C$59,3,0),"")</f>
        <v>40</v>
      </c>
      <c r="AE33" s="131">
        <f>IF(VLOOKUP(日校代碼!AE33,班級人數!$A$2:$C$59,3,0),VLOOKUP(日校代碼!AE33,班級人數!$A$2:$C$59,3,0),"")</f>
        <v>40</v>
      </c>
      <c r="AF33" s="127">
        <f>IF(VLOOKUP(日校代碼!AF33,班級人數!$A$2:$C$59,3,0),VLOOKUP(日校代碼!AF33,班級人數!$A$2:$C$59,3,0),"")</f>
        <v>40</v>
      </c>
      <c r="AG33" s="127">
        <f>IF(VLOOKUP(日校代碼!AG33,班級人數!$A$2:$C$59,3,0),VLOOKUP(日校代碼!AG33,班級人數!$A$2:$C$59,3,0),"")</f>
        <v>40</v>
      </c>
      <c r="AH33" s="131">
        <f>IF(VLOOKUP(日校代碼!AH33,班級人數!$A$2:$C$59,3,0),VLOOKUP(日校代碼!AH33,班級人數!$A$2:$C$59,3,0),"")</f>
        <v>40</v>
      </c>
      <c r="AI33" s="131">
        <f>IF(VLOOKUP(日校代碼!AI33,班級人數!$A$2:$C$59,3,0),VLOOKUP(日校代碼!AI33,班級人數!$A$2:$C$59,3,0),"")</f>
        <v>40</v>
      </c>
      <c r="AJ33" s="14"/>
      <c r="AK33" s="14"/>
      <c r="AL33" s="14">
        <f t="shared" si="0"/>
        <v>720</v>
      </c>
      <c r="AM33" s="105">
        <f t="shared" si="1"/>
        <v>120960</v>
      </c>
      <c r="AN33" s="167" t="s">
        <v>360</v>
      </c>
      <c r="AO33" s="168" t="s">
        <v>541</v>
      </c>
      <c r="AP33" s="169" t="s">
        <v>542</v>
      </c>
      <c r="AQ33" s="171"/>
    </row>
    <row r="34" spans="1:43" s="34" customFormat="1" ht="36" customHeight="1">
      <c r="A34" s="73">
        <v>1</v>
      </c>
      <c r="B34" s="73" t="s">
        <v>405</v>
      </c>
      <c r="C34" s="73"/>
      <c r="D34" s="73" t="s">
        <v>59</v>
      </c>
      <c r="E34" s="73" t="s">
        <v>60</v>
      </c>
      <c r="F34" s="73" t="s">
        <v>61</v>
      </c>
      <c r="G34" s="73" t="s">
        <v>62</v>
      </c>
      <c r="H34" s="73" t="s">
        <v>63</v>
      </c>
      <c r="I34" s="115"/>
      <c r="J34" s="115">
        <v>1</v>
      </c>
      <c r="K34" s="76" t="s">
        <v>51</v>
      </c>
      <c r="L34" s="79" t="s">
        <v>436</v>
      </c>
      <c r="M34" s="75" t="s">
        <v>450</v>
      </c>
      <c r="N34" s="76" t="s">
        <v>452</v>
      </c>
      <c r="O34" s="75">
        <v>155</v>
      </c>
      <c r="P34" s="119"/>
      <c r="Q34" s="14"/>
      <c r="R34" s="127">
        <f>IF(VLOOKUP(日校代碼!R34,班級人數!$A$2:$C$59,3,0),VLOOKUP(日校代碼!R34,班級人數!$A$2:$C$59,3,0),"")</f>
        <v>40</v>
      </c>
      <c r="S34" s="127">
        <f>IF(VLOOKUP(日校代碼!S34,班級人數!$A$2:$C$59,3,0),VLOOKUP(日校代碼!S34,班級人數!$A$2:$C$59,3,0),"")</f>
        <v>40</v>
      </c>
      <c r="T34" s="127">
        <f>IF(VLOOKUP(日校代碼!T34,班級人數!$A$2:$C$59,3,0),VLOOKUP(日校代碼!T34,班級人數!$A$2:$C$59,3,0),"")</f>
        <v>40</v>
      </c>
      <c r="U34" s="127">
        <f>IF(VLOOKUP(日校代碼!U34,班級人數!$A$2:$C$59,3,0),VLOOKUP(日校代碼!U34,班級人數!$A$2:$C$59,3,0),"")</f>
        <v>40</v>
      </c>
      <c r="V34" s="131">
        <f>IF(VLOOKUP(日校代碼!V34,班級人數!$A$2:$C$59,3,0),VLOOKUP(日校代碼!V34,班級人數!$A$2:$C$59,3,0),"")</f>
        <v>40</v>
      </c>
      <c r="W34" s="131">
        <f>IF(VLOOKUP(日校代碼!W34,班級人數!$A$2:$C$59,3,0),VLOOKUP(日校代碼!W34,班級人數!$A$2:$C$59,3,0),"")</f>
        <v>40</v>
      </c>
      <c r="X34" s="131">
        <f>IF(VLOOKUP(日校代碼!X34,班級人數!$A$2:$C$59,3,0),VLOOKUP(日校代碼!X34,班級人數!$A$2:$C$59,3,0),"")</f>
        <v>40</v>
      </c>
      <c r="Y34" s="131">
        <f>IF(VLOOKUP(日校代碼!Y34,班級人數!$A$2:$C$59,3,0),VLOOKUP(日校代碼!Y34,班級人數!$A$2:$C$59,3,0),"")</f>
        <v>40</v>
      </c>
      <c r="Z34" s="127">
        <f>IF(VLOOKUP(日校代碼!Z34,班級人數!$A$2:$C$59,3,0),VLOOKUP(日校代碼!Z34,班級人數!$A$2:$C$59,3,0),"")</f>
        <v>40</v>
      </c>
      <c r="AA34" s="127">
        <f>IF(VLOOKUP(日校代碼!AA34,班級人數!$A$2:$C$59,3,0),VLOOKUP(日校代碼!AA34,班級人數!$A$2:$C$59,3,0),"")</f>
        <v>40</v>
      </c>
      <c r="AB34" s="127">
        <f>IF(VLOOKUP(日校代碼!AB34,班級人數!$A$2:$C$59,3,0),VLOOKUP(日校代碼!AB34,班級人數!$A$2:$C$59,3,0),"")</f>
        <v>40</v>
      </c>
      <c r="AC34" s="127">
        <f>IF(VLOOKUP(日校代碼!AC34,班級人數!$A$2:$C$59,3,0),VLOOKUP(日校代碼!AC34,班級人數!$A$2:$C$59,3,0),"")</f>
        <v>40</v>
      </c>
      <c r="AD34" s="131">
        <f>IF(VLOOKUP(日校代碼!AD34,班級人數!$A$2:$C$59,3,0),VLOOKUP(日校代碼!AD34,班級人數!$A$2:$C$59,3,0),"")</f>
        <v>40</v>
      </c>
      <c r="AE34" s="131">
        <f>IF(VLOOKUP(日校代碼!AE34,班級人數!$A$2:$C$59,3,0),VLOOKUP(日校代碼!AE34,班級人數!$A$2:$C$59,3,0),"")</f>
        <v>40</v>
      </c>
      <c r="AF34" s="127">
        <f>IF(VLOOKUP(日校代碼!AF34,班級人數!$A$2:$C$59,3,0),VLOOKUP(日校代碼!AF34,班級人數!$A$2:$C$59,3,0),"")</f>
        <v>40</v>
      </c>
      <c r="AG34" s="127">
        <f>IF(VLOOKUP(日校代碼!AG34,班級人數!$A$2:$C$59,3,0),VLOOKUP(日校代碼!AG34,班級人數!$A$2:$C$59,3,0),"")</f>
        <v>40</v>
      </c>
      <c r="AH34" s="131">
        <f>IF(VLOOKUP(日校代碼!AH34,班級人數!$A$2:$C$59,3,0),VLOOKUP(日校代碼!AH34,班級人數!$A$2:$C$59,3,0),"")</f>
        <v>40</v>
      </c>
      <c r="AI34" s="131">
        <f>IF(VLOOKUP(日校代碼!AI34,班級人數!$A$2:$C$59,3,0),VLOOKUP(日校代碼!AI34,班級人數!$A$2:$C$59,3,0),"")</f>
        <v>40</v>
      </c>
      <c r="AJ34" s="14"/>
      <c r="AK34" s="14"/>
      <c r="AL34" s="14">
        <f t="shared" si="0"/>
        <v>720</v>
      </c>
      <c r="AM34" s="105">
        <f t="shared" si="1"/>
        <v>111600</v>
      </c>
      <c r="AN34" s="167" t="s">
        <v>360</v>
      </c>
      <c r="AO34" s="168" t="s">
        <v>543</v>
      </c>
      <c r="AP34" s="169" t="s">
        <v>544</v>
      </c>
      <c r="AQ34" s="170"/>
    </row>
    <row r="35" spans="1:43" s="35" customFormat="1" ht="36" customHeight="1">
      <c r="A35" s="73">
        <v>2</v>
      </c>
      <c r="B35" s="73" t="s">
        <v>405</v>
      </c>
      <c r="C35" s="73"/>
      <c r="D35" s="73"/>
      <c r="E35" s="73"/>
      <c r="F35" s="73"/>
      <c r="G35" s="73"/>
      <c r="H35" s="73"/>
      <c r="I35" s="115"/>
      <c r="J35" s="115">
        <v>2</v>
      </c>
      <c r="K35" s="76" t="s">
        <v>38</v>
      </c>
      <c r="L35" s="75" t="s">
        <v>75</v>
      </c>
      <c r="M35" s="75" t="s">
        <v>36</v>
      </c>
      <c r="N35" s="76" t="s">
        <v>409</v>
      </c>
      <c r="O35" s="75">
        <v>206</v>
      </c>
      <c r="P35" s="119"/>
      <c r="Q35" s="14"/>
      <c r="R35" s="127">
        <f>IF(VLOOKUP(日校代碼!R35,班級人數!$A$2:$C$59,3,0),VLOOKUP(日校代碼!R35,班級人數!$A$2:$C$59,3,0),"")</f>
        <v>41</v>
      </c>
      <c r="S35" s="127">
        <f>IF(VLOOKUP(日校代碼!S35,班級人數!$A$2:$C$59,3,0),VLOOKUP(日校代碼!S35,班級人數!$A$2:$C$59,3,0),"")</f>
        <v>41</v>
      </c>
      <c r="T35" s="127">
        <f>IF(VLOOKUP(日校代碼!T35,班級人數!$A$2:$C$59,3,0),VLOOKUP(日校代碼!T35,班級人數!$A$2:$C$59,3,0),"")</f>
        <v>41</v>
      </c>
      <c r="U35" s="127">
        <f>IF(VLOOKUP(日校代碼!U35,班級人數!$A$2:$C$59,3,0),VLOOKUP(日校代碼!U35,班級人數!$A$2:$C$59,3,0),"")</f>
        <v>41</v>
      </c>
      <c r="V35" s="131" t="str">
        <f>IF(VLOOKUP(日校代碼!V35,班級人數!$A$2:$C$59,3,0),VLOOKUP(日校代碼!V35,班級人數!$A$2:$C$59,3,0),"")</f>
        <v/>
      </c>
      <c r="W35" s="131" t="str">
        <f>IF(VLOOKUP(日校代碼!W35,班級人數!$A$2:$C$59,3,0),VLOOKUP(日校代碼!W35,班級人數!$A$2:$C$59,3,0),"")</f>
        <v/>
      </c>
      <c r="X35" s="131" t="str">
        <f>IF(VLOOKUP(日校代碼!X35,班級人數!$A$2:$C$59,3,0),VLOOKUP(日校代碼!X35,班級人數!$A$2:$C$59,3,0),"")</f>
        <v/>
      </c>
      <c r="Y35" s="131" t="str">
        <f>IF(VLOOKUP(日校代碼!Y35,班級人數!$A$2:$C$59,3,0),VLOOKUP(日校代碼!Y35,班級人數!$A$2:$C$59,3,0),"")</f>
        <v/>
      </c>
      <c r="Z35" s="127" t="str">
        <f>IF(VLOOKUP(日校代碼!Z35,班級人數!$A$2:$C$59,3,0),VLOOKUP(日校代碼!Z35,班級人數!$A$2:$C$59,3,0),"")</f>
        <v/>
      </c>
      <c r="AA35" s="127" t="str">
        <f>IF(VLOOKUP(日校代碼!AA35,班級人數!$A$2:$C$59,3,0),VLOOKUP(日校代碼!AA35,班級人數!$A$2:$C$59,3,0),"")</f>
        <v/>
      </c>
      <c r="AB35" s="127" t="str">
        <f>IF(VLOOKUP(日校代碼!AB35,班級人數!$A$2:$C$59,3,0),VLOOKUP(日校代碼!AB35,班級人數!$A$2:$C$59,3,0),"")</f>
        <v/>
      </c>
      <c r="AC35" s="127" t="str">
        <f>IF(VLOOKUP(日校代碼!AC35,班級人數!$A$2:$C$59,3,0),VLOOKUP(日校代碼!AC35,班級人數!$A$2:$C$59,3,0),"")</f>
        <v/>
      </c>
      <c r="AD35" s="131" t="str">
        <f>IF(VLOOKUP(日校代碼!AD35,班級人數!$A$2:$C$59,3,0),VLOOKUP(日校代碼!AD35,班級人數!$A$2:$C$59,3,0),"")</f>
        <v/>
      </c>
      <c r="AE35" s="131" t="str">
        <f>IF(VLOOKUP(日校代碼!AE35,班級人數!$A$2:$C$59,3,0),VLOOKUP(日校代碼!AE35,班級人數!$A$2:$C$59,3,0),"")</f>
        <v/>
      </c>
      <c r="AF35" s="127" t="str">
        <f>IF(VLOOKUP(日校代碼!AF35,班級人數!$A$2:$C$59,3,0),VLOOKUP(日校代碼!AF35,班級人數!$A$2:$C$59,3,0),"")</f>
        <v/>
      </c>
      <c r="AG35" s="127" t="str">
        <f>IF(VLOOKUP(日校代碼!AG35,班級人數!$A$2:$C$59,3,0),VLOOKUP(日校代碼!AG35,班級人數!$A$2:$C$59,3,0),"")</f>
        <v/>
      </c>
      <c r="AH35" s="131" t="str">
        <f>IF(VLOOKUP(日校代碼!AH35,班級人數!$A$2:$C$59,3,0),VLOOKUP(日校代碼!AH35,班級人數!$A$2:$C$59,3,0),"")</f>
        <v/>
      </c>
      <c r="AI35" s="131" t="str">
        <f>IF(VLOOKUP(日校代碼!AI35,班級人數!$A$2:$C$59,3,0),VLOOKUP(日校代碼!AI35,班級人數!$A$2:$C$59,3,0),"")</f>
        <v/>
      </c>
      <c r="AJ35" s="14"/>
      <c r="AK35" s="14"/>
      <c r="AL35" s="14">
        <f t="shared" si="0"/>
        <v>164</v>
      </c>
      <c r="AM35" s="105">
        <f t="shared" si="1"/>
        <v>33784</v>
      </c>
      <c r="AN35" s="167" t="s">
        <v>360</v>
      </c>
      <c r="AO35" s="168" t="s">
        <v>545</v>
      </c>
      <c r="AP35" s="169" t="s">
        <v>546</v>
      </c>
      <c r="AQ35" s="171"/>
    </row>
    <row r="36" spans="1:43" s="35" customFormat="1" ht="36" customHeight="1">
      <c r="A36" s="73">
        <v>2</v>
      </c>
      <c r="B36" s="73" t="s">
        <v>405</v>
      </c>
      <c r="C36" s="73"/>
      <c r="D36" s="73"/>
      <c r="E36" s="73"/>
      <c r="F36" s="73"/>
      <c r="G36" s="73"/>
      <c r="H36" s="73"/>
      <c r="I36" s="115"/>
      <c r="J36" s="115">
        <v>2</v>
      </c>
      <c r="K36" s="76" t="s">
        <v>387</v>
      </c>
      <c r="L36" s="75" t="s">
        <v>415</v>
      </c>
      <c r="M36" s="75" t="s">
        <v>83</v>
      </c>
      <c r="N36" s="76" t="s">
        <v>453</v>
      </c>
      <c r="O36" s="75">
        <v>294</v>
      </c>
      <c r="P36" s="119"/>
      <c r="Q36" s="14"/>
      <c r="R36" s="127">
        <f>IF(VLOOKUP(日校代碼!R36,班級人數!$A$2:$C$59,3,0),VLOOKUP(日校代碼!R36,班級人數!$A$2:$C$59,3,0),"")</f>
        <v>41</v>
      </c>
      <c r="S36" s="127">
        <f>IF(VLOOKUP(日校代碼!S36,班級人數!$A$2:$C$59,3,0),VLOOKUP(日校代碼!S36,班級人數!$A$2:$C$59,3,0),"")</f>
        <v>41</v>
      </c>
      <c r="T36" s="127">
        <f>IF(VLOOKUP(日校代碼!T36,班級人數!$A$2:$C$59,3,0),VLOOKUP(日校代碼!T36,班級人數!$A$2:$C$59,3,0),"")</f>
        <v>41</v>
      </c>
      <c r="U36" s="127">
        <f>IF(VLOOKUP(日校代碼!U36,班級人數!$A$2:$C$59,3,0),VLOOKUP(日校代碼!U36,班級人數!$A$2:$C$59,3,0),"")</f>
        <v>41</v>
      </c>
      <c r="V36" s="131" t="str">
        <f>IF(VLOOKUP(日校代碼!V36,班級人數!$A$2:$C$59,3,0),VLOOKUP(日校代碼!V36,班級人數!$A$2:$C$59,3,0),"")</f>
        <v/>
      </c>
      <c r="W36" s="131" t="str">
        <f>IF(VLOOKUP(日校代碼!W36,班級人數!$A$2:$C$59,3,0),VLOOKUP(日校代碼!W36,班級人數!$A$2:$C$59,3,0),"")</f>
        <v/>
      </c>
      <c r="X36" s="131" t="str">
        <f>IF(VLOOKUP(日校代碼!X36,班級人數!$A$2:$C$59,3,0),VLOOKUP(日校代碼!X36,班級人數!$A$2:$C$59,3,0),"")</f>
        <v/>
      </c>
      <c r="Y36" s="131" t="str">
        <f>IF(VLOOKUP(日校代碼!Y36,班級人數!$A$2:$C$59,3,0),VLOOKUP(日校代碼!Y36,班級人數!$A$2:$C$59,3,0),"")</f>
        <v/>
      </c>
      <c r="Z36" s="127" t="str">
        <f>IF(VLOOKUP(日校代碼!Z36,班級人數!$A$2:$C$59,3,0),VLOOKUP(日校代碼!Z36,班級人數!$A$2:$C$59,3,0),"")</f>
        <v/>
      </c>
      <c r="AA36" s="127" t="str">
        <f>IF(VLOOKUP(日校代碼!AA36,班級人數!$A$2:$C$59,3,0),VLOOKUP(日校代碼!AA36,班級人數!$A$2:$C$59,3,0),"")</f>
        <v/>
      </c>
      <c r="AB36" s="127" t="str">
        <f>IF(VLOOKUP(日校代碼!AB36,班級人數!$A$2:$C$59,3,0),VLOOKUP(日校代碼!AB36,班級人數!$A$2:$C$59,3,0),"")</f>
        <v/>
      </c>
      <c r="AC36" s="127" t="str">
        <f>IF(VLOOKUP(日校代碼!AC36,班級人數!$A$2:$C$59,3,0),VLOOKUP(日校代碼!AC36,班級人數!$A$2:$C$59,3,0),"")</f>
        <v/>
      </c>
      <c r="AD36" s="131" t="str">
        <f>IF(VLOOKUP(日校代碼!AD36,班級人數!$A$2:$C$59,3,0),VLOOKUP(日校代碼!AD36,班級人數!$A$2:$C$59,3,0),"")</f>
        <v/>
      </c>
      <c r="AE36" s="131" t="str">
        <f>IF(VLOOKUP(日校代碼!AE36,班級人數!$A$2:$C$59,3,0),VLOOKUP(日校代碼!AE36,班級人數!$A$2:$C$59,3,0),"")</f>
        <v/>
      </c>
      <c r="AF36" s="127" t="str">
        <f>IF(VLOOKUP(日校代碼!AF36,班級人數!$A$2:$C$59,3,0),VLOOKUP(日校代碼!AF36,班級人數!$A$2:$C$59,3,0),"")</f>
        <v/>
      </c>
      <c r="AG36" s="127" t="str">
        <f>IF(VLOOKUP(日校代碼!AG36,班級人數!$A$2:$C$59,3,0),VLOOKUP(日校代碼!AG36,班級人數!$A$2:$C$59,3,0),"")</f>
        <v/>
      </c>
      <c r="AH36" s="131" t="str">
        <f>IF(VLOOKUP(日校代碼!AH36,班級人數!$A$2:$C$59,3,0),VLOOKUP(日校代碼!AH36,班級人數!$A$2:$C$59,3,0),"")</f>
        <v/>
      </c>
      <c r="AI36" s="131" t="str">
        <f>IF(VLOOKUP(日校代碼!AI36,班級人數!$A$2:$C$59,3,0),VLOOKUP(日校代碼!AI36,班級人數!$A$2:$C$59,3,0),"")</f>
        <v/>
      </c>
      <c r="AJ36" s="14"/>
      <c r="AK36" s="14"/>
      <c r="AL36" s="14">
        <f t="shared" si="0"/>
        <v>164</v>
      </c>
      <c r="AM36" s="105">
        <f t="shared" si="1"/>
        <v>48216</v>
      </c>
      <c r="AN36" s="167" t="s">
        <v>362</v>
      </c>
      <c r="AO36" s="168"/>
      <c r="AP36" s="176"/>
      <c r="AQ36" s="171" t="s">
        <v>547</v>
      </c>
    </row>
    <row r="37" spans="1:43" s="35" customFormat="1" ht="36" customHeight="1">
      <c r="A37" s="73">
        <v>2</v>
      </c>
      <c r="B37" s="73" t="s">
        <v>405</v>
      </c>
      <c r="C37" s="73"/>
      <c r="D37" s="73"/>
      <c r="E37" s="73"/>
      <c r="F37" s="73"/>
      <c r="G37" s="73"/>
      <c r="H37" s="73"/>
      <c r="I37" s="115"/>
      <c r="J37" s="115">
        <v>2</v>
      </c>
      <c r="K37" s="76" t="s">
        <v>369</v>
      </c>
      <c r="L37" s="75" t="s">
        <v>75</v>
      </c>
      <c r="M37" s="75" t="s">
        <v>12</v>
      </c>
      <c r="N37" s="156" t="s">
        <v>454</v>
      </c>
      <c r="O37" s="75">
        <v>228</v>
      </c>
      <c r="P37" s="119"/>
      <c r="Q37" s="14"/>
      <c r="R37" s="127">
        <f>IF(VLOOKUP(日校代碼!R37,班級人數!$A$2:$C$59,3,0),VLOOKUP(日校代碼!R37,班級人數!$A$2:$C$59,3,0),"")</f>
        <v>41</v>
      </c>
      <c r="S37" s="127">
        <f>IF(VLOOKUP(日校代碼!S37,班級人數!$A$2:$C$59,3,0),VLOOKUP(日校代碼!S37,班級人數!$A$2:$C$59,3,0),"")</f>
        <v>41</v>
      </c>
      <c r="T37" s="127">
        <f>IF(VLOOKUP(日校代碼!T37,班級人數!$A$2:$C$59,3,0),VLOOKUP(日校代碼!T37,班級人數!$A$2:$C$59,3,0),"")</f>
        <v>41</v>
      </c>
      <c r="U37" s="127">
        <f>IF(VLOOKUP(日校代碼!U37,班級人數!$A$2:$C$59,3,0),VLOOKUP(日校代碼!U37,班級人數!$A$2:$C$59,3,0),"")</f>
        <v>41</v>
      </c>
      <c r="V37" s="131" t="str">
        <f>IF(VLOOKUP(日校代碼!V37,班級人數!$A$2:$C$59,3,0),VLOOKUP(日校代碼!V37,班級人數!$A$2:$C$59,3,0),"")</f>
        <v/>
      </c>
      <c r="W37" s="131" t="str">
        <f>IF(VLOOKUP(日校代碼!W37,班級人數!$A$2:$C$59,3,0),VLOOKUP(日校代碼!W37,班級人數!$A$2:$C$59,3,0),"")</f>
        <v/>
      </c>
      <c r="X37" s="131" t="str">
        <f>IF(VLOOKUP(日校代碼!X37,班級人數!$A$2:$C$59,3,0),VLOOKUP(日校代碼!X37,班級人數!$A$2:$C$59,3,0),"")</f>
        <v/>
      </c>
      <c r="Y37" s="131" t="str">
        <f>IF(VLOOKUP(日校代碼!Y37,班級人數!$A$2:$C$59,3,0),VLOOKUP(日校代碼!Y37,班級人數!$A$2:$C$59,3,0),"")</f>
        <v/>
      </c>
      <c r="Z37" s="127" t="str">
        <f>IF(VLOOKUP(日校代碼!Z37,班級人數!$A$2:$C$59,3,0),VLOOKUP(日校代碼!Z37,班級人數!$A$2:$C$59,3,0),"")</f>
        <v/>
      </c>
      <c r="AA37" s="127" t="str">
        <f>IF(VLOOKUP(日校代碼!AA37,班級人數!$A$2:$C$59,3,0),VLOOKUP(日校代碼!AA37,班級人數!$A$2:$C$59,3,0),"")</f>
        <v/>
      </c>
      <c r="AB37" s="127" t="str">
        <f>IF(VLOOKUP(日校代碼!AB37,班級人數!$A$2:$C$59,3,0),VLOOKUP(日校代碼!AB37,班級人數!$A$2:$C$59,3,0),"")</f>
        <v/>
      </c>
      <c r="AC37" s="127" t="str">
        <f>IF(VLOOKUP(日校代碼!AC37,班級人數!$A$2:$C$59,3,0),VLOOKUP(日校代碼!AC37,班級人數!$A$2:$C$59,3,0),"")</f>
        <v/>
      </c>
      <c r="AD37" s="131" t="str">
        <f>IF(VLOOKUP(日校代碼!AD37,班級人數!$A$2:$C$59,3,0),VLOOKUP(日校代碼!AD37,班級人數!$A$2:$C$59,3,0),"")</f>
        <v/>
      </c>
      <c r="AE37" s="131" t="str">
        <f>IF(VLOOKUP(日校代碼!AE37,班級人數!$A$2:$C$59,3,0),VLOOKUP(日校代碼!AE37,班級人數!$A$2:$C$59,3,0),"")</f>
        <v/>
      </c>
      <c r="AF37" s="127" t="str">
        <f>IF(VLOOKUP(日校代碼!AF37,班級人數!$A$2:$C$59,3,0),VLOOKUP(日校代碼!AF37,班級人數!$A$2:$C$59,3,0),"")</f>
        <v/>
      </c>
      <c r="AG37" s="127" t="str">
        <f>IF(VLOOKUP(日校代碼!AG37,班級人數!$A$2:$C$59,3,0),VLOOKUP(日校代碼!AG37,班級人數!$A$2:$C$59,3,0),"")</f>
        <v/>
      </c>
      <c r="AH37" s="131" t="str">
        <f>IF(VLOOKUP(日校代碼!AH37,班級人數!$A$2:$C$59,3,0),VLOOKUP(日校代碼!AH37,班級人數!$A$2:$C$59,3,0),"")</f>
        <v/>
      </c>
      <c r="AI37" s="131" t="str">
        <f>IF(VLOOKUP(日校代碼!AI37,班級人數!$A$2:$C$59,3,0),VLOOKUP(日校代碼!AI37,班級人數!$A$2:$C$59,3,0),"")</f>
        <v/>
      </c>
      <c r="AJ37" s="14"/>
      <c r="AK37" s="14"/>
      <c r="AL37" s="14">
        <f t="shared" si="0"/>
        <v>164</v>
      </c>
      <c r="AM37" s="105">
        <f t="shared" si="1"/>
        <v>37392</v>
      </c>
      <c r="AN37" s="167" t="s">
        <v>360</v>
      </c>
      <c r="AO37" s="168" t="s">
        <v>548</v>
      </c>
      <c r="AP37" s="169" t="s">
        <v>549</v>
      </c>
      <c r="AQ37" s="170"/>
    </row>
    <row r="38" spans="1:43" s="35" customFormat="1" ht="36" customHeight="1">
      <c r="A38" s="73">
        <v>2</v>
      </c>
      <c r="B38" s="73" t="s">
        <v>405</v>
      </c>
      <c r="C38" s="73"/>
      <c r="D38" s="73"/>
      <c r="E38" s="73"/>
      <c r="F38" s="73"/>
      <c r="G38" s="73"/>
      <c r="H38" s="73"/>
      <c r="I38" s="115"/>
      <c r="J38" s="115">
        <v>2</v>
      </c>
      <c r="K38" s="76" t="s">
        <v>40</v>
      </c>
      <c r="L38" s="75" t="s">
        <v>75</v>
      </c>
      <c r="M38" s="75" t="s">
        <v>42</v>
      </c>
      <c r="N38" s="76" t="s">
        <v>455</v>
      </c>
      <c r="O38" s="75">
        <v>249</v>
      </c>
      <c r="P38" s="119"/>
      <c r="Q38" s="14"/>
      <c r="R38" s="127">
        <f>IF(VLOOKUP(日校代碼!R38,班級人數!$A$2:$C$59,3,0),VLOOKUP(日校代碼!R38,班級人數!$A$2:$C$59,3,0),"")</f>
        <v>41</v>
      </c>
      <c r="S38" s="127">
        <f>IF(VLOOKUP(日校代碼!S38,班級人數!$A$2:$C$59,3,0),VLOOKUP(日校代碼!S38,班級人數!$A$2:$C$59,3,0),"")</f>
        <v>41</v>
      </c>
      <c r="T38" s="127">
        <f>IF(VLOOKUP(日校代碼!T38,班級人數!$A$2:$C$59,3,0),VLOOKUP(日校代碼!T38,班級人數!$A$2:$C$59,3,0),"")</f>
        <v>41</v>
      </c>
      <c r="U38" s="127">
        <f>IF(VLOOKUP(日校代碼!U38,班級人數!$A$2:$C$59,3,0),VLOOKUP(日校代碼!U38,班級人數!$A$2:$C$59,3,0),"")</f>
        <v>41</v>
      </c>
      <c r="V38" s="131" t="str">
        <f>IF(VLOOKUP(日校代碼!V38,班級人數!$A$2:$C$59,3,0),VLOOKUP(日校代碼!V38,班級人數!$A$2:$C$59,3,0),"")</f>
        <v/>
      </c>
      <c r="W38" s="131" t="str">
        <f>IF(VLOOKUP(日校代碼!W38,班級人數!$A$2:$C$59,3,0),VLOOKUP(日校代碼!W38,班級人數!$A$2:$C$59,3,0),"")</f>
        <v/>
      </c>
      <c r="X38" s="131" t="str">
        <f>IF(VLOOKUP(日校代碼!X38,班級人數!$A$2:$C$59,3,0),VLOOKUP(日校代碼!X38,班級人數!$A$2:$C$59,3,0),"")</f>
        <v/>
      </c>
      <c r="Y38" s="131" t="str">
        <f>IF(VLOOKUP(日校代碼!Y38,班級人數!$A$2:$C$59,3,0),VLOOKUP(日校代碼!Y38,班級人數!$A$2:$C$59,3,0),"")</f>
        <v/>
      </c>
      <c r="Z38" s="127" t="str">
        <f>IF(VLOOKUP(日校代碼!Z38,班級人數!$A$2:$C$59,3,0),VLOOKUP(日校代碼!Z38,班級人數!$A$2:$C$59,3,0),"")</f>
        <v/>
      </c>
      <c r="AA38" s="127" t="str">
        <f>IF(VLOOKUP(日校代碼!AA38,班級人數!$A$2:$C$59,3,0),VLOOKUP(日校代碼!AA38,班級人數!$A$2:$C$59,3,0),"")</f>
        <v/>
      </c>
      <c r="AB38" s="127" t="str">
        <f>IF(VLOOKUP(日校代碼!AB38,班級人數!$A$2:$C$59,3,0),VLOOKUP(日校代碼!AB38,班級人數!$A$2:$C$59,3,0),"")</f>
        <v/>
      </c>
      <c r="AC38" s="127" t="str">
        <f>IF(VLOOKUP(日校代碼!AC38,班級人數!$A$2:$C$59,3,0),VLOOKUP(日校代碼!AC38,班級人數!$A$2:$C$59,3,0),"")</f>
        <v/>
      </c>
      <c r="AD38" s="131" t="str">
        <f>IF(VLOOKUP(日校代碼!AD38,班級人數!$A$2:$C$59,3,0),VLOOKUP(日校代碼!AD38,班級人數!$A$2:$C$59,3,0),"")</f>
        <v/>
      </c>
      <c r="AE38" s="131" t="str">
        <f>IF(VLOOKUP(日校代碼!AE38,班級人數!$A$2:$C$59,3,0),VLOOKUP(日校代碼!AE38,班級人數!$A$2:$C$59,3,0),"")</f>
        <v/>
      </c>
      <c r="AF38" s="127" t="str">
        <f>IF(VLOOKUP(日校代碼!AF38,班級人數!$A$2:$C$59,3,0),VLOOKUP(日校代碼!AF38,班級人數!$A$2:$C$59,3,0),"")</f>
        <v/>
      </c>
      <c r="AG38" s="127" t="str">
        <f>IF(VLOOKUP(日校代碼!AG38,班級人數!$A$2:$C$59,3,0),VLOOKUP(日校代碼!AG38,班級人數!$A$2:$C$59,3,0),"")</f>
        <v/>
      </c>
      <c r="AH38" s="131" t="str">
        <f>IF(VLOOKUP(日校代碼!AH38,班級人數!$A$2:$C$59,3,0),VLOOKUP(日校代碼!AH38,班級人數!$A$2:$C$59,3,0),"")</f>
        <v/>
      </c>
      <c r="AI38" s="131" t="str">
        <f>IF(VLOOKUP(日校代碼!AI38,班級人數!$A$2:$C$59,3,0),VLOOKUP(日校代碼!AI38,班級人數!$A$2:$C$59,3,0),"")</f>
        <v/>
      </c>
      <c r="AJ38" s="14"/>
      <c r="AK38" s="14"/>
      <c r="AL38" s="14">
        <f t="shared" si="0"/>
        <v>164</v>
      </c>
      <c r="AM38" s="105">
        <f t="shared" si="1"/>
        <v>40836</v>
      </c>
      <c r="AN38" s="167" t="s">
        <v>360</v>
      </c>
      <c r="AO38" s="168" t="s">
        <v>550</v>
      </c>
      <c r="AP38" s="169" t="s">
        <v>551</v>
      </c>
      <c r="AQ38" s="170"/>
    </row>
    <row r="39" spans="1:43" s="34" customFormat="1" ht="36" customHeight="1">
      <c r="A39" s="73">
        <v>2</v>
      </c>
      <c r="B39" s="73" t="s">
        <v>405</v>
      </c>
      <c r="C39" s="73"/>
      <c r="D39" s="73"/>
      <c r="E39" s="73"/>
      <c r="F39" s="73"/>
      <c r="G39" s="73"/>
      <c r="H39" s="73"/>
      <c r="I39" s="115"/>
      <c r="J39" s="115">
        <v>2</v>
      </c>
      <c r="K39" s="76" t="s">
        <v>41</v>
      </c>
      <c r="L39" s="75" t="s">
        <v>75</v>
      </c>
      <c r="M39" s="75" t="s">
        <v>42</v>
      </c>
      <c r="N39" s="76" t="s">
        <v>14</v>
      </c>
      <c r="O39" s="75">
        <v>228</v>
      </c>
      <c r="P39" s="119"/>
      <c r="Q39" s="14"/>
      <c r="R39" s="127">
        <f>IF(VLOOKUP(日校代碼!R39,班級人數!$A$2:$C$59,3,0),VLOOKUP(日校代碼!R39,班級人數!$A$2:$C$59,3,0),"")</f>
        <v>41</v>
      </c>
      <c r="S39" s="127">
        <f>IF(VLOOKUP(日校代碼!S39,班級人數!$A$2:$C$59,3,0),VLOOKUP(日校代碼!S39,班級人數!$A$2:$C$59,3,0),"")</f>
        <v>41</v>
      </c>
      <c r="T39" s="127">
        <f>IF(VLOOKUP(日校代碼!T39,班級人數!$A$2:$C$59,3,0),VLOOKUP(日校代碼!T39,班級人數!$A$2:$C$59,3,0),"")</f>
        <v>41</v>
      </c>
      <c r="U39" s="127">
        <f>IF(VLOOKUP(日校代碼!U39,班級人數!$A$2:$C$59,3,0),VLOOKUP(日校代碼!U39,班級人數!$A$2:$C$59,3,0),"")</f>
        <v>41</v>
      </c>
      <c r="V39" s="131" t="str">
        <f>IF(VLOOKUP(日校代碼!V39,班級人數!$A$2:$C$59,3,0),VLOOKUP(日校代碼!V39,班級人數!$A$2:$C$59,3,0),"")</f>
        <v/>
      </c>
      <c r="W39" s="131" t="str">
        <f>IF(VLOOKUP(日校代碼!W39,班級人數!$A$2:$C$59,3,0),VLOOKUP(日校代碼!W39,班級人數!$A$2:$C$59,3,0),"")</f>
        <v/>
      </c>
      <c r="X39" s="131" t="str">
        <f>IF(VLOOKUP(日校代碼!X39,班級人數!$A$2:$C$59,3,0),VLOOKUP(日校代碼!X39,班級人數!$A$2:$C$59,3,0),"")</f>
        <v/>
      </c>
      <c r="Y39" s="131" t="str">
        <f>IF(VLOOKUP(日校代碼!Y39,班級人數!$A$2:$C$59,3,0),VLOOKUP(日校代碼!Y39,班級人數!$A$2:$C$59,3,0),"")</f>
        <v/>
      </c>
      <c r="Z39" s="127" t="str">
        <f>IF(VLOOKUP(日校代碼!Z39,班級人數!$A$2:$C$59,3,0),VLOOKUP(日校代碼!Z39,班級人數!$A$2:$C$59,3,0),"")</f>
        <v/>
      </c>
      <c r="AA39" s="127" t="str">
        <f>IF(VLOOKUP(日校代碼!AA39,班級人數!$A$2:$C$59,3,0),VLOOKUP(日校代碼!AA39,班級人數!$A$2:$C$59,3,0),"")</f>
        <v/>
      </c>
      <c r="AB39" s="127" t="str">
        <f>IF(VLOOKUP(日校代碼!AB39,班級人數!$A$2:$C$59,3,0),VLOOKUP(日校代碼!AB39,班級人數!$A$2:$C$59,3,0),"")</f>
        <v/>
      </c>
      <c r="AC39" s="127" t="str">
        <f>IF(VLOOKUP(日校代碼!AC39,班級人數!$A$2:$C$59,3,0),VLOOKUP(日校代碼!AC39,班級人數!$A$2:$C$59,3,0),"")</f>
        <v/>
      </c>
      <c r="AD39" s="131" t="str">
        <f>IF(VLOOKUP(日校代碼!AD39,班級人數!$A$2:$C$59,3,0),VLOOKUP(日校代碼!AD39,班級人數!$A$2:$C$59,3,0),"")</f>
        <v/>
      </c>
      <c r="AE39" s="131" t="str">
        <f>IF(VLOOKUP(日校代碼!AE39,班級人數!$A$2:$C$59,3,0),VLOOKUP(日校代碼!AE39,班級人數!$A$2:$C$59,3,0),"")</f>
        <v/>
      </c>
      <c r="AF39" s="127" t="str">
        <f>IF(VLOOKUP(日校代碼!AF39,班級人數!$A$2:$C$59,3,0),VLOOKUP(日校代碼!AF39,班級人數!$A$2:$C$59,3,0),"")</f>
        <v/>
      </c>
      <c r="AG39" s="127" t="str">
        <f>IF(VLOOKUP(日校代碼!AG39,班級人數!$A$2:$C$59,3,0),VLOOKUP(日校代碼!AG39,班級人數!$A$2:$C$59,3,0),"")</f>
        <v/>
      </c>
      <c r="AH39" s="131" t="str">
        <f>IF(VLOOKUP(日校代碼!AH39,班級人數!$A$2:$C$59,3,0),VLOOKUP(日校代碼!AH39,班級人數!$A$2:$C$59,3,0),"")</f>
        <v/>
      </c>
      <c r="AI39" s="131" t="str">
        <f>IF(VLOOKUP(日校代碼!AI39,班級人數!$A$2:$C$59,3,0),VLOOKUP(日校代碼!AI39,班級人數!$A$2:$C$59,3,0),"")</f>
        <v/>
      </c>
      <c r="AJ39" s="14"/>
      <c r="AK39" s="14"/>
      <c r="AL39" s="14">
        <f t="shared" si="0"/>
        <v>164</v>
      </c>
      <c r="AM39" s="105">
        <f t="shared" si="1"/>
        <v>37392</v>
      </c>
      <c r="AN39" s="167" t="s">
        <v>360</v>
      </c>
      <c r="AO39" s="168" t="s">
        <v>552</v>
      </c>
      <c r="AP39" s="169" t="s">
        <v>553</v>
      </c>
      <c r="AQ39" s="171"/>
    </row>
    <row r="40" spans="1:43" s="34" customFormat="1" ht="36" customHeight="1">
      <c r="A40" s="73">
        <v>2</v>
      </c>
      <c r="B40" s="73"/>
      <c r="C40" s="73"/>
      <c r="D40" s="73" t="s">
        <v>59</v>
      </c>
      <c r="E40" s="73" t="s">
        <v>60</v>
      </c>
      <c r="F40" s="73" t="s">
        <v>61</v>
      </c>
      <c r="G40" s="73" t="s">
        <v>62</v>
      </c>
      <c r="H40" s="73" t="s">
        <v>63</v>
      </c>
      <c r="I40" s="115"/>
      <c r="J40" s="115">
        <v>2</v>
      </c>
      <c r="K40" s="76" t="s">
        <v>37</v>
      </c>
      <c r="L40" s="75" t="s">
        <v>75</v>
      </c>
      <c r="M40" s="75" t="s">
        <v>36</v>
      </c>
      <c r="N40" s="76" t="s">
        <v>409</v>
      </c>
      <c r="O40" s="75">
        <v>215</v>
      </c>
      <c r="P40" s="119"/>
      <c r="Q40" s="14"/>
      <c r="R40" s="127" t="str">
        <f>IF(VLOOKUP(日校代碼!R40,班級人數!$A$2:$C$59,3,0),VLOOKUP(日校代碼!R40,班級人數!$A$2:$C$59,3,0),"")</f>
        <v/>
      </c>
      <c r="S40" s="127" t="str">
        <f>IF(VLOOKUP(日校代碼!S40,班級人數!$A$2:$C$59,3,0),VLOOKUP(日校代碼!S40,班級人數!$A$2:$C$59,3,0),"")</f>
        <v/>
      </c>
      <c r="T40" s="127" t="str">
        <f>IF(VLOOKUP(日校代碼!T40,班級人數!$A$2:$C$59,3,0),VLOOKUP(日校代碼!T40,班級人數!$A$2:$C$59,3,0),"")</f>
        <v/>
      </c>
      <c r="U40" s="127" t="str">
        <f>IF(VLOOKUP(日校代碼!U40,班級人數!$A$2:$C$59,3,0),VLOOKUP(日校代碼!U40,班級人數!$A$2:$C$59,3,0),"")</f>
        <v/>
      </c>
      <c r="V40" s="131">
        <f>IF(VLOOKUP(日校代碼!V40,班級人數!$A$2:$C$59,3,0),VLOOKUP(日校代碼!V40,班級人數!$A$2:$C$59,3,0),"")</f>
        <v>40</v>
      </c>
      <c r="W40" s="131">
        <f>IF(VLOOKUP(日校代碼!W40,班級人數!$A$2:$C$59,3,0),VLOOKUP(日校代碼!W40,班級人數!$A$2:$C$59,3,0),"")</f>
        <v>39</v>
      </c>
      <c r="X40" s="131">
        <f>IF(VLOOKUP(日校代碼!X40,班級人數!$A$2:$C$59,3,0),VLOOKUP(日校代碼!X40,班級人數!$A$2:$C$59,3,0),"")</f>
        <v>40</v>
      </c>
      <c r="Y40" s="131">
        <f>IF(VLOOKUP(日校代碼!Y40,班級人數!$A$2:$C$59,3,0),VLOOKUP(日校代碼!Y40,班級人數!$A$2:$C$59,3,0),"")</f>
        <v>38</v>
      </c>
      <c r="Z40" s="127">
        <f>IF(VLOOKUP(日校代碼!Z40,班級人數!$A$2:$C$59,3,0),VLOOKUP(日校代碼!Z40,班級人數!$A$2:$C$59,3,0),"")</f>
        <v>39</v>
      </c>
      <c r="AA40" s="127">
        <f>IF(VLOOKUP(日校代碼!AA40,班級人數!$A$2:$C$59,3,0),VLOOKUP(日校代碼!AA40,班級人數!$A$2:$C$59,3,0),"")</f>
        <v>39</v>
      </c>
      <c r="AB40" s="127">
        <f>IF(VLOOKUP(日校代碼!AB40,班級人數!$A$2:$C$59,3,0),VLOOKUP(日校代碼!AB40,班級人數!$A$2:$C$59,3,0),"")</f>
        <v>39</v>
      </c>
      <c r="AC40" s="127">
        <f>IF(VLOOKUP(日校代碼!AC40,班級人數!$A$2:$C$59,3,0),VLOOKUP(日校代碼!AC40,班級人數!$A$2:$C$59,3,0),"")</f>
        <v>39</v>
      </c>
      <c r="AD40" s="131">
        <f>IF(VLOOKUP(日校代碼!AD40,班級人數!$A$2:$C$59,3,0),VLOOKUP(日校代碼!AD40,班級人數!$A$2:$C$59,3,0),"")</f>
        <v>39</v>
      </c>
      <c r="AE40" s="131">
        <f>IF(VLOOKUP(日校代碼!AE40,班級人數!$A$2:$C$59,3,0),VLOOKUP(日校代碼!AE40,班級人數!$A$2:$C$59,3,0),"")</f>
        <v>40</v>
      </c>
      <c r="AF40" s="127">
        <f>IF(VLOOKUP(日校代碼!AF40,班級人數!$A$2:$C$59,3,0),VLOOKUP(日校代碼!AF40,班級人數!$A$2:$C$59,3,0),"")</f>
        <v>39</v>
      </c>
      <c r="AG40" s="127">
        <f>IF(VLOOKUP(日校代碼!AG40,班級人數!$A$2:$C$59,3,0),VLOOKUP(日校代碼!AG40,班級人數!$A$2:$C$59,3,0),"")</f>
        <v>39</v>
      </c>
      <c r="AH40" s="131">
        <f>IF(VLOOKUP(日校代碼!AH40,班級人數!$A$2:$C$59,3,0),VLOOKUP(日校代碼!AH40,班級人數!$A$2:$C$59,3,0),"")</f>
        <v>40</v>
      </c>
      <c r="AI40" s="131">
        <f>IF(VLOOKUP(日校代碼!AI40,班級人數!$A$2:$C$59,3,0),VLOOKUP(日校代碼!AI40,班級人數!$A$2:$C$59,3,0),"")</f>
        <v>42</v>
      </c>
      <c r="AJ40" s="14"/>
      <c r="AK40" s="14"/>
      <c r="AL40" s="14">
        <f t="shared" si="0"/>
        <v>552</v>
      </c>
      <c r="AM40" s="105">
        <f t="shared" si="1"/>
        <v>118680</v>
      </c>
      <c r="AN40" s="167" t="s">
        <v>360</v>
      </c>
      <c r="AO40" s="168" t="s">
        <v>554</v>
      </c>
      <c r="AP40" s="177" t="s">
        <v>555</v>
      </c>
      <c r="AQ40" s="171"/>
    </row>
    <row r="41" spans="1:43" s="120" customFormat="1" ht="36" customHeight="1">
      <c r="A41" s="73">
        <v>2</v>
      </c>
      <c r="B41" s="73"/>
      <c r="C41" s="73"/>
      <c r="D41" s="73"/>
      <c r="E41" s="73"/>
      <c r="F41" s="73" t="s">
        <v>61</v>
      </c>
      <c r="G41" s="73" t="s">
        <v>62</v>
      </c>
      <c r="H41" s="73"/>
      <c r="I41" s="115"/>
      <c r="J41" s="115">
        <v>2</v>
      </c>
      <c r="K41" s="76" t="s">
        <v>371</v>
      </c>
      <c r="L41" s="75">
        <v>1</v>
      </c>
      <c r="M41" s="75" t="s">
        <v>416</v>
      </c>
      <c r="N41" s="76" t="s">
        <v>417</v>
      </c>
      <c r="O41" s="75">
        <v>137</v>
      </c>
      <c r="P41" s="119"/>
      <c r="Q41" s="95"/>
      <c r="R41" s="127" t="str">
        <f>IF(VLOOKUP(日校代碼!R41,班級人數!$A$2:$C$59,3,0),VLOOKUP(日校代碼!R41,班級人數!$A$2:$C$59,3,0),"")</f>
        <v/>
      </c>
      <c r="S41" s="127" t="str">
        <f>IF(VLOOKUP(日校代碼!S41,班級人數!$A$2:$C$59,3,0),VLOOKUP(日校代碼!S41,班級人數!$A$2:$C$59,3,0),"")</f>
        <v/>
      </c>
      <c r="T41" s="127" t="str">
        <f>IF(VLOOKUP(日校代碼!T41,班級人數!$A$2:$C$59,3,0),VLOOKUP(日校代碼!T41,班級人數!$A$2:$C$59,3,0),"")</f>
        <v/>
      </c>
      <c r="U41" s="127" t="str">
        <f>IF(VLOOKUP(日校代碼!U41,班級人數!$A$2:$C$59,3,0),VLOOKUP(日校代碼!U41,班級人數!$A$2:$C$59,3,0),"")</f>
        <v/>
      </c>
      <c r="V41" s="131" t="str">
        <f>IF(VLOOKUP(日校代碼!V41,班級人數!$A$2:$C$59,3,0),VLOOKUP(日校代碼!V41,班級人數!$A$2:$C$59,3,0),"")</f>
        <v/>
      </c>
      <c r="W41" s="131" t="str">
        <f>IF(VLOOKUP(日校代碼!W41,班級人數!$A$2:$C$59,3,0),VLOOKUP(日校代碼!W41,班級人數!$A$2:$C$59,3,0),"")</f>
        <v/>
      </c>
      <c r="X41" s="131" t="str">
        <f>IF(VLOOKUP(日校代碼!X41,班級人數!$A$2:$C$59,3,0),VLOOKUP(日校代碼!X41,班級人數!$A$2:$C$59,3,0),"")</f>
        <v/>
      </c>
      <c r="Y41" s="131" t="str">
        <f>IF(VLOOKUP(日校代碼!Y41,班級人數!$A$2:$C$59,3,0),VLOOKUP(日校代碼!Y41,班級人數!$A$2:$C$59,3,0),"")</f>
        <v/>
      </c>
      <c r="Z41" s="127" t="str">
        <f>IF(VLOOKUP(日校代碼!Z41,班級人數!$A$2:$C$59,3,0),VLOOKUP(日校代碼!Z41,班級人數!$A$2:$C$59,3,0),"")</f>
        <v/>
      </c>
      <c r="AA41" s="127" t="str">
        <f>IF(VLOOKUP(日校代碼!AA41,班級人數!$A$2:$C$59,3,0),VLOOKUP(日校代碼!AA41,班級人數!$A$2:$C$59,3,0),"")</f>
        <v/>
      </c>
      <c r="AB41" s="127" t="str">
        <f>IF(VLOOKUP(日校代碼!AB41,班級人數!$A$2:$C$59,3,0),VLOOKUP(日校代碼!AB41,班級人數!$A$2:$C$59,3,0),"")</f>
        <v/>
      </c>
      <c r="AC41" s="127" t="str">
        <f>IF(VLOOKUP(日校代碼!AC41,班級人數!$A$2:$C$59,3,0),VLOOKUP(日校代碼!AC41,班級人數!$A$2:$C$59,3,0),"")</f>
        <v/>
      </c>
      <c r="AD41" s="131">
        <f>IF(VLOOKUP(日校代碼!AD41,班級人數!$A$2:$C$59,3,0),VLOOKUP(日校代碼!AD41,班級人數!$A$2:$C$59,3,0),"")</f>
        <v>39</v>
      </c>
      <c r="AE41" s="131">
        <f>IF(VLOOKUP(日校代碼!AE41,班級人數!$A$2:$C$59,3,0),VLOOKUP(日校代碼!AE41,班級人數!$A$2:$C$59,3,0),"")</f>
        <v>40</v>
      </c>
      <c r="AF41" s="127">
        <f>IF(VLOOKUP(日校代碼!AF41,班級人數!$A$2:$C$59,3,0),VLOOKUP(日校代碼!AF41,班級人數!$A$2:$C$59,3,0),"")</f>
        <v>39</v>
      </c>
      <c r="AG41" s="127">
        <f>IF(VLOOKUP(日校代碼!AG41,班級人數!$A$2:$C$59,3,0),VLOOKUP(日校代碼!AG41,班級人數!$A$2:$C$59,3,0),"")</f>
        <v>39</v>
      </c>
      <c r="AH41" s="131" t="str">
        <f>IF(VLOOKUP(日校代碼!AH41,班級人數!$A$2:$C$59,3,0),VLOOKUP(日校代碼!AH41,班級人數!$A$2:$C$59,3,0),"")</f>
        <v/>
      </c>
      <c r="AI41" s="131" t="str">
        <f>IF(VLOOKUP(日校代碼!AI41,班級人數!$A$2:$C$59,3,0),VLOOKUP(日校代碼!AI41,班級人數!$A$2:$C$59,3,0),"")</f>
        <v/>
      </c>
      <c r="AJ41" s="95"/>
      <c r="AK41" s="95"/>
      <c r="AL41" s="14">
        <f t="shared" si="0"/>
        <v>157</v>
      </c>
      <c r="AM41" s="105">
        <f t="shared" si="1"/>
        <v>21509</v>
      </c>
      <c r="AN41" s="167" t="s">
        <v>360</v>
      </c>
      <c r="AO41" s="168" t="s">
        <v>497</v>
      </c>
      <c r="AP41" s="169" t="s">
        <v>498</v>
      </c>
      <c r="AQ41" s="171" t="s">
        <v>556</v>
      </c>
    </row>
    <row r="42" spans="1:43" s="34" customFormat="1" ht="36" customHeight="1">
      <c r="A42" s="73">
        <v>2</v>
      </c>
      <c r="B42" s="73"/>
      <c r="C42" s="73"/>
      <c r="D42" s="73"/>
      <c r="E42" s="73"/>
      <c r="F42" s="73"/>
      <c r="G42" s="73" t="s">
        <v>62</v>
      </c>
      <c r="H42" s="73"/>
      <c r="I42" s="115"/>
      <c r="J42" s="115">
        <v>2</v>
      </c>
      <c r="K42" s="76" t="s">
        <v>372</v>
      </c>
      <c r="L42" s="75" t="s">
        <v>415</v>
      </c>
      <c r="M42" s="75" t="s">
        <v>46</v>
      </c>
      <c r="N42" s="76" t="s">
        <v>418</v>
      </c>
      <c r="O42" s="75">
        <v>175</v>
      </c>
      <c r="P42" s="119"/>
      <c r="Q42" s="14"/>
      <c r="R42" s="127" t="str">
        <f>IF(VLOOKUP(日校代碼!R42,班級人數!$A$2:$C$59,3,0),VLOOKUP(日校代碼!R42,班級人數!$A$2:$C$59,3,0),"")</f>
        <v/>
      </c>
      <c r="S42" s="127" t="str">
        <f>IF(VLOOKUP(日校代碼!S42,班級人數!$A$2:$C$59,3,0),VLOOKUP(日校代碼!S42,班級人數!$A$2:$C$59,3,0),"")</f>
        <v/>
      </c>
      <c r="T42" s="127" t="str">
        <f>IF(VLOOKUP(日校代碼!T42,班級人數!$A$2:$C$59,3,0),VLOOKUP(日校代碼!T42,班級人數!$A$2:$C$59,3,0),"")</f>
        <v/>
      </c>
      <c r="U42" s="127" t="str">
        <f>IF(VLOOKUP(日校代碼!U42,班級人數!$A$2:$C$59,3,0),VLOOKUP(日校代碼!U42,班級人數!$A$2:$C$59,3,0),"")</f>
        <v/>
      </c>
      <c r="V42" s="131" t="str">
        <f>IF(VLOOKUP(日校代碼!V42,班級人數!$A$2:$C$59,3,0),VLOOKUP(日校代碼!V42,班級人數!$A$2:$C$59,3,0),"")</f>
        <v/>
      </c>
      <c r="W42" s="131" t="str">
        <f>IF(VLOOKUP(日校代碼!W42,班級人數!$A$2:$C$59,3,0),VLOOKUP(日校代碼!W42,班級人數!$A$2:$C$59,3,0),"")</f>
        <v/>
      </c>
      <c r="X42" s="131" t="str">
        <f>IF(VLOOKUP(日校代碼!X42,班級人數!$A$2:$C$59,3,0),VLOOKUP(日校代碼!X42,班級人數!$A$2:$C$59,3,0),"")</f>
        <v/>
      </c>
      <c r="Y42" s="131" t="str">
        <f>IF(VLOOKUP(日校代碼!Y42,班級人數!$A$2:$C$59,3,0),VLOOKUP(日校代碼!Y42,班級人數!$A$2:$C$59,3,0),"")</f>
        <v/>
      </c>
      <c r="Z42" s="127" t="str">
        <f>IF(VLOOKUP(日校代碼!Z42,班級人數!$A$2:$C$59,3,0),VLOOKUP(日校代碼!Z42,班級人數!$A$2:$C$59,3,0),"")</f>
        <v/>
      </c>
      <c r="AA42" s="127" t="str">
        <f>IF(VLOOKUP(日校代碼!AA42,班級人數!$A$2:$C$59,3,0),VLOOKUP(日校代碼!AA42,班級人數!$A$2:$C$59,3,0),"")</f>
        <v/>
      </c>
      <c r="AB42" s="127" t="str">
        <f>IF(VLOOKUP(日校代碼!AB42,班級人數!$A$2:$C$59,3,0),VLOOKUP(日校代碼!AB42,班級人數!$A$2:$C$59,3,0),"")</f>
        <v/>
      </c>
      <c r="AC42" s="127" t="str">
        <f>IF(VLOOKUP(日校代碼!AC42,班級人數!$A$2:$C$59,3,0),VLOOKUP(日校代碼!AC42,班級人數!$A$2:$C$59,3,0),"")</f>
        <v/>
      </c>
      <c r="AD42" s="131" t="str">
        <f>IF(VLOOKUP(日校代碼!AD42,班級人數!$A$2:$C$59,3,0),VLOOKUP(日校代碼!AD42,班級人數!$A$2:$C$59,3,0),"")</f>
        <v/>
      </c>
      <c r="AE42" s="131" t="str">
        <f>IF(VLOOKUP(日校代碼!AE42,班級人數!$A$2:$C$59,3,0),VLOOKUP(日校代碼!AE42,班級人數!$A$2:$C$59,3,0),"")</f>
        <v/>
      </c>
      <c r="AF42" s="127">
        <f>IF(VLOOKUP(日校代碼!AF42,班級人數!$A$2:$C$59,3,0),VLOOKUP(日校代碼!AF42,班級人數!$A$2:$C$59,3,0),"")</f>
        <v>39</v>
      </c>
      <c r="AG42" s="127">
        <f>IF(VLOOKUP(日校代碼!AG42,班級人數!$A$2:$C$59,3,0),VLOOKUP(日校代碼!AG42,班級人數!$A$2:$C$59,3,0),"")</f>
        <v>39</v>
      </c>
      <c r="AH42" s="131" t="str">
        <f>IF(VLOOKUP(日校代碼!AH42,班級人數!$A$2:$C$59,3,0),VLOOKUP(日校代碼!AH42,班級人數!$A$2:$C$59,3,0),"")</f>
        <v/>
      </c>
      <c r="AI42" s="131" t="str">
        <f>IF(VLOOKUP(日校代碼!AI42,班級人數!$A$2:$C$59,3,0),VLOOKUP(日校代碼!AI42,班級人數!$A$2:$C$59,3,0),"")</f>
        <v/>
      </c>
      <c r="AJ42" s="14"/>
      <c r="AK42" s="14"/>
      <c r="AL42" s="14">
        <f t="shared" si="0"/>
        <v>78</v>
      </c>
      <c r="AM42" s="105">
        <f t="shared" si="1"/>
        <v>13650</v>
      </c>
      <c r="AN42" s="167" t="s">
        <v>360</v>
      </c>
      <c r="AO42" s="168" t="s">
        <v>500</v>
      </c>
      <c r="AP42" s="169" t="s">
        <v>501</v>
      </c>
      <c r="AQ42" s="171" t="s">
        <v>556</v>
      </c>
    </row>
    <row r="43" spans="1:43" s="34" customFormat="1" ht="36" customHeight="1">
      <c r="A43" s="73">
        <v>2</v>
      </c>
      <c r="B43" s="73" t="s">
        <v>405</v>
      </c>
      <c r="C43" s="73"/>
      <c r="D43" s="73"/>
      <c r="E43" s="73"/>
      <c r="F43" s="73"/>
      <c r="G43" s="73"/>
      <c r="H43" s="73"/>
      <c r="I43" s="115"/>
      <c r="J43" s="115">
        <v>2</v>
      </c>
      <c r="K43" s="76" t="s">
        <v>38</v>
      </c>
      <c r="L43" s="75" t="s">
        <v>456</v>
      </c>
      <c r="M43" s="75" t="s">
        <v>36</v>
      </c>
      <c r="N43" s="76" t="s">
        <v>409</v>
      </c>
      <c r="O43" s="75">
        <v>199</v>
      </c>
      <c r="P43" s="119"/>
      <c r="Q43" s="14"/>
      <c r="R43" s="127">
        <f>IF(VLOOKUP(日校代碼!R43,班級人數!$A$2:$C$59,3,0),VLOOKUP(日校代碼!R43,班級人數!$A$2:$C$59,3,0),"")</f>
        <v>41</v>
      </c>
      <c r="S43" s="127">
        <f>IF(VLOOKUP(日校代碼!S43,班級人數!$A$2:$C$59,3,0),VLOOKUP(日校代碼!S43,班級人數!$A$2:$C$59,3,0),"")</f>
        <v>41</v>
      </c>
      <c r="T43" s="127">
        <f>IF(VLOOKUP(日校代碼!T43,班級人數!$A$2:$C$59,3,0),VLOOKUP(日校代碼!T43,班級人數!$A$2:$C$59,3,0),"")</f>
        <v>41</v>
      </c>
      <c r="U43" s="127">
        <f>IF(VLOOKUP(日校代碼!U43,班級人數!$A$2:$C$59,3,0),VLOOKUP(日校代碼!U43,班級人數!$A$2:$C$59,3,0),"")</f>
        <v>41</v>
      </c>
      <c r="V43" s="131" t="str">
        <f>IF(VLOOKUP(日校代碼!V43,班級人數!$A$2:$C$59,3,0),VLOOKUP(日校代碼!V43,班級人數!$A$2:$C$59,3,0),"")</f>
        <v/>
      </c>
      <c r="W43" s="131" t="str">
        <f>IF(VLOOKUP(日校代碼!W43,班級人數!$A$2:$C$59,3,0),VLOOKUP(日校代碼!W43,班級人數!$A$2:$C$59,3,0),"")</f>
        <v/>
      </c>
      <c r="X43" s="131" t="str">
        <f>IF(VLOOKUP(日校代碼!X43,班級人數!$A$2:$C$59,3,0),VLOOKUP(日校代碼!X43,班級人數!$A$2:$C$59,3,0),"")</f>
        <v/>
      </c>
      <c r="Y43" s="131" t="str">
        <f>IF(VLOOKUP(日校代碼!Y43,班級人數!$A$2:$C$59,3,0),VLOOKUP(日校代碼!Y43,班級人數!$A$2:$C$59,3,0),"")</f>
        <v/>
      </c>
      <c r="Z43" s="127" t="str">
        <f>IF(VLOOKUP(日校代碼!Z43,班級人數!$A$2:$C$59,3,0),VLOOKUP(日校代碼!Z43,班級人數!$A$2:$C$59,3,0),"")</f>
        <v/>
      </c>
      <c r="AA43" s="127" t="str">
        <f>IF(VLOOKUP(日校代碼!AA43,班級人數!$A$2:$C$59,3,0),VLOOKUP(日校代碼!AA43,班級人數!$A$2:$C$59,3,0),"")</f>
        <v/>
      </c>
      <c r="AB43" s="127" t="str">
        <f>IF(VLOOKUP(日校代碼!AB43,班級人數!$A$2:$C$59,3,0),VLOOKUP(日校代碼!AB43,班級人數!$A$2:$C$59,3,0),"")</f>
        <v/>
      </c>
      <c r="AC43" s="127" t="str">
        <f>IF(VLOOKUP(日校代碼!AC43,班級人數!$A$2:$C$59,3,0),VLOOKUP(日校代碼!AC43,班級人數!$A$2:$C$59,3,0),"")</f>
        <v/>
      </c>
      <c r="AD43" s="131" t="str">
        <f>IF(VLOOKUP(日校代碼!AD43,班級人數!$A$2:$C$59,3,0),VLOOKUP(日校代碼!AD43,班級人數!$A$2:$C$59,3,0),"")</f>
        <v/>
      </c>
      <c r="AE43" s="131" t="str">
        <f>IF(VLOOKUP(日校代碼!AE43,班級人數!$A$2:$C$59,3,0),VLOOKUP(日校代碼!AE43,班級人數!$A$2:$C$59,3,0),"")</f>
        <v/>
      </c>
      <c r="AF43" s="127" t="str">
        <f>IF(VLOOKUP(日校代碼!AF43,班級人數!$A$2:$C$59,3,0),VLOOKUP(日校代碼!AF43,班級人數!$A$2:$C$59,3,0),"")</f>
        <v/>
      </c>
      <c r="AG43" s="127" t="str">
        <f>IF(VLOOKUP(日校代碼!AG43,班級人數!$A$2:$C$59,3,0),VLOOKUP(日校代碼!AG43,班級人數!$A$2:$C$59,3,0),"")</f>
        <v/>
      </c>
      <c r="AH43" s="131" t="str">
        <f>IF(VLOOKUP(日校代碼!AH43,班級人數!$A$2:$C$59,3,0),VLOOKUP(日校代碼!AH43,班級人數!$A$2:$C$59,3,0),"")</f>
        <v/>
      </c>
      <c r="AI43" s="131" t="str">
        <f>IF(VLOOKUP(日校代碼!AI43,班級人數!$A$2:$C$59,3,0),VLOOKUP(日校代碼!AI43,班級人數!$A$2:$C$59,3,0),"")</f>
        <v/>
      </c>
      <c r="AJ43" s="14"/>
      <c r="AK43" s="14"/>
      <c r="AL43" s="14">
        <f t="shared" si="0"/>
        <v>164</v>
      </c>
      <c r="AM43" s="105">
        <f t="shared" si="1"/>
        <v>32636</v>
      </c>
      <c r="AN43" s="167" t="s">
        <v>360</v>
      </c>
      <c r="AO43" s="168" t="s">
        <v>557</v>
      </c>
      <c r="AP43" s="169" t="s">
        <v>558</v>
      </c>
      <c r="AQ43" s="171" t="s">
        <v>559</v>
      </c>
    </row>
    <row r="44" spans="1:43" s="34" customFormat="1" ht="36" customHeight="1">
      <c r="A44" s="73">
        <v>2</v>
      </c>
      <c r="B44" s="73" t="s">
        <v>405</v>
      </c>
      <c r="C44" s="73"/>
      <c r="D44" s="73"/>
      <c r="E44" s="73"/>
      <c r="F44" s="73"/>
      <c r="G44" s="73"/>
      <c r="H44" s="73" t="s">
        <v>63</v>
      </c>
      <c r="I44" s="115"/>
      <c r="J44" s="115">
        <v>2</v>
      </c>
      <c r="K44" s="76" t="s">
        <v>11</v>
      </c>
      <c r="L44" s="75" t="s">
        <v>456</v>
      </c>
      <c r="M44" s="75" t="s">
        <v>12</v>
      </c>
      <c r="N44" s="76" t="s">
        <v>13</v>
      </c>
      <c r="O44" s="75">
        <v>248</v>
      </c>
      <c r="P44" s="119"/>
      <c r="Q44" s="14"/>
      <c r="R44" s="127">
        <f>IF(VLOOKUP(日校代碼!R44,班級人數!$A$2:$C$59,3,0),VLOOKUP(日校代碼!R44,班級人數!$A$2:$C$59,3,0),"")</f>
        <v>41</v>
      </c>
      <c r="S44" s="127">
        <f>IF(VLOOKUP(日校代碼!S44,班級人數!$A$2:$C$59,3,0),VLOOKUP(日校代碼!S44,班級人數!$A$2:$C$59,3,0),"")</f>
        <v>41</v>
      </c>
      <c r="T44" s="127">
        <f>IF(VLOOKUP(日校代碼!T44,班級人數!$A$2:$C$59,3,0),VLOOKUP(日校代碼!T44,班級人數!$A$2:$C$59,3,0),"")</f>
        <v>41</v>
      </c>
      <c r="U44" s="127">
        <f>IF(VLOOKUP(日校代碼!U44,班級人數!$A$2:$C$59,3,0),VLOOKUP(日校代碼!U44,班級人數!$A$2:$C$59,3,0),"")</f>
        <v>41</v>
      </c>
      <c r="V44" s="131" t="str">
        <f>IF(VLOOKUP(日校代碼!V44,班級人數!$A$2:$C$59,3,0),VLOOKUP(日校代碼!V44,班級人數!$A$2:$C$59,3,0),"")</f>
        <v/>
      </c>
      <c r="W44" s="131" t="str">
        <f>IF(VLOOKUP(日校代碼!W44,班級人數!$A$2:$C$59,3,0),VLOOKUP(日校代碼!W44,班級人數!$A$2:$C$59,3,0),"")</f>
        <v/>
      </c>
      <c r="X44" s="131" t="str">
        <f>IF(VLOOKUP(日校代碼!X44,班級人數!$A$2:$C$59,3,0),VLOOKUP(日校代碼!X44,班級人數!$A$2:$C$59,3,0),"")</f>
        <v/>
      </c>
      <c r="Y44" s="131" t="str">
        <f>IF(VLOOKUP(日校代碼!Y44,班級人數!$A$2:$C$59,3,0),VLOOKUP(日校代碼!Y44,班級人數!$A$2:$C$59,3,0),"")</f>
        <v/>
      </c>
      <c r="Z44" s="127" t="str">
        <f>IF(VLOOKUP(日校代碼!Z44,班級人數!$A$2:$C$59,3,0),VLOOKUP(日校代碼!Z44,班級人數!$A$2:$C$59,3,0),"")</f>
        <v/>
      </c>
      <c r="AA44" s="127" t="str">
        <f>IF(VLOOKUP(日校代碼!AA44,班級人數!$A$2:$C$59,3,0),VLOOKUP(日校代碼!AA44,班級人數!$A$2:$C$59,3,0),"")</f>
        <v/>
      </c>
      <c r="AB44" s="127" t="str">
        <f>IF(VLOOKUP(日校代碼!AB44,班級人數!$A$2:$C$59,3,0),VLOOKUP(日校代碼!AB44,班級人數!$A$2:$C$59,3,0),"")</f>
        <v/>
      </c>
      <c r="AC44" s="127" t="str">
        <f>IF(VLOOKUP(日校代碼!AC44,班級人數!$A$2:$C$59,3,0),VLOOKUP(日校代碼!AC44,班級人數!$A$2:$C$59,3,0),"")</f>
        <v/>
      </c>
      <c r="AD44" s="131" t="str">
        <f>IF(VLOOKUP(日校代碼!AD44,班級人數!$A$2:$C$59,3,0),VLOOKUP(日校代碼!AD44,班級人數!$A$2:$C$59,3,0),"")</f>
        <v/>
      </c>
      <c r="AE44" s="131" t="str">
        <f>IF(VLOOKUP(日校代碼!AE44,班級人數!$A$2:$C$59,3,0),VLOOKUP(日校代碼!AE44,班級人數!$A$2:$C$59,3,0),"")</f>
        <v/>
      </c>
      <c r="AF44" s="127" t="str">
        <f>IF(VLOOKUP(日校代碼!AF44,班級人數!$A$2:$C$59,3,0),VLOOKUP(日校代碼!AF44,班級人數!$A$2:$C$59,3,0),"")</f>
        <v/>
      </c>
      <c r="AG44" s="127" t="str">
        <f>IF(VLOOKUP(日校代碼!AG44,班級人數!$A$2:$C$59,3,0),VLOOKUP(日校代碼!AG44,班級人數!$A$2:$C$59,3,0),"")</f>
        <v/>
      </c>
      <c r="AH44" s="131">
        <f>IF(VLOOKUP(日校代碼!AH44,班級人數!$A$2:$C$59,3,0),VLOOKUP(日校代碼!AH44,班級人數!$A$2:$C$59,3,0),"")</f>
        <v>40</v>
      </c>
      <c r="AI44" s="131">
        <f>IF(VLOOKUP(日校代碼!AI44,班級人數!$A$2:$C$59,3,0),VLOOKUP(日校代碼!AI44,班級人數!$A$2:$C$59,3,0),"")</f>
        <v>42</v>
      </c>
      <c r="AJ44" s="14"/>
      <c r="AK44" s="102"/>
      <c r="AL44" s="14">
        <f t="shared" si="0"/>
        <v>246</v>
      </c>
      <c r="AM44" s="105">
        <f t="shared" si="1"/>
        <v>61008</v>
      </c>
      <c r="AN44" s="167" t="s">
        <v>360</v>
      </c>
      <c r="AO44" s="168" t="s">
        <v>560</v>
      </c>
      <c r="AP44" s="169" t="s">
        <v>561</v>
      </c>
      <c r="AQ44" s="171" t="s">
        <v>562</v>
      </c>
    </row>
    <row r="45" spans="1:43" s="34" customFormat="1" ht="36" customHeight="1">
      <c r="A45" s="73">
        <v>2</v>
      </c>
      <c r="B45" s="73"/>
      <c r="C45" s="73"/>
      <c r="D45" s="73" t="s">
        <v>59</v>
      </c>
      <c r="E45" s="73" t="s">
        <v>60</v>
      </c>
      <c r="F45" s="73" t="s">
        <v>61</v>
      </c>
      <c r="G45" s="73" t="s">
        <v>62</v>
      </c>
      <c r="H45" s="73"/>
      <c r="I45" s="115"/>
      <c r="J45" s="115">
        <v>2</v>
      </c>
      <c r="K45" s="76" t="s">
        <v>44</v>
      </c>
      <c r="L45" s="75" t="s">
        <v>75</v>
      </c>
      <c r="M45" s="75" t="s">
        <v>413</v>
      </c>
      <c r="N45" s="76" t="s">
        <v>13</v>
      </c>
      <c r="O45" s="75">
        <v>230</v>
      </c>
      <c r="P45" s="119"/>
      <c r="Q45" s="88"/>
      <c r="R45" s="127" t="str">
        <f>IF(VLOOKUP(日校代碼!R45,班級人數!$A$2:$C$59,3,0),VLOOKUP(日校代碼!R45,班級人數!$A$2:$C$59,3,0),"")</f>
        <v/>
      </c>
      <c r="S45" s="127" t="str">
        <f>IF(VLOOKUP(日校代碼!S45,班級人數!$A$2:$C$59,3,0),VLOOKUP(日校代碼!S45,班級人數!$A$2:$C$59,3,0),"")</f>
        <v/>
      </c>
      <c r="T45" s="127" t="str">
        <f>IF(VLOOKUP(日校代碼!T45,班級人數!$A$2:$C$59,3,0),VLOOKUP(日校代碼!T45,班級人數!$A$2:$C$59,3,0),"")</f>
        <v/>
      </c>
      <c r="U45" s="127" t="str">
        <f>IF(VLOOKUP(日校代碼!U45,班級人數!$A$2:$C$59,3,0),VLOOKUP(日校代碼!U45,班級人數!$A$2:$C$59,3,0),"")</f>
        <v/>
      </c>
      <c r="V45" s="131">
        <f>IF(VLOOKUP(日校代碼!V45,班級人數!$A$2:$C$59,3,0),VLOOKUP(日校代碼!V45,班級人數!$A$2:$C$59,3,0),"")</f>
        <v>40</v>
      </c>
      <c r="W45" s="131">
        <f>IF(VLOOKUP(日校代碼!W45,班級人數!$A$2:$C$59,3,0),VLOOKUP(日校代碼!W45,班級人數!$A$2:$C$59,3,0),"")</f>
        <v>39</v>
      </c>
      <c r="X45" s="131">
        <f>IF(VLOOKUP(日校代碼!X45,班級人數!$A$2:$C$59,3,0),VLOOKUP(日校代碼!X45,班級人數!$A$2:$C$59,3,0),"")</f>
        <v>40</v>
      </c>
      <c r="Y45" s="131">
        <f>IF(VLOOKUP(日校代碼!Y45,班級人數!$A$2:$C$59,3,0),VLOOKUP(日校代碼!Y45,班級人數!$A$2:$C$59,3,0),"")</f>
        <v>38</v>
      </c>
      <c r="Z45" s="127">
        <f>IF(VLOOKUP(日校代碼!Z45,班級人數!$A$2:$C$59,3,0),VLOOKUP(日校代碼!Z45,班級人數!$A$2:$C$59,3,0),"")</f>
        <v>39</v>
      </c>
      <c r="AA45" s="127">
        <f>IF(VLOOKUP(日校代碼!AA45,班級人數!$A$2:$C$59,3,0),VLOOKUP(日校代碼!AA45,班級人數!$A$2:$C$59,3,0),"")</f>
        <v>39</v>
      </c>
      <c r="AB45" s="127">
        <f>IF(VLOOKUP(日校代碼!AB45,班級人數!$A$2:$C$59,3,0),VLOOKUP(日校代碼!AB45,班級人數!$A$2:$C$59,3,0),"")</f>
        <v>39</v>
      </c>
      <c r="AC45" s="127">
        <f>IF(VLOOKUP(日校代碼!AC45,班級人數!$A$2:$C$59,3,0),VLOOKUP(日校代碼!AC45,班級人數!$A$2:$C$59,3,0),"")</f>
        <v>39</v>
      </c>
      <c r="AD45" s="131">
        <f>IF(VLOOKUP(日校代碼!AD45,班級人數!$A$2:$C$59,3,0),VLOOKUP(日校代碼!AD45,班級人數!$A$2:$C$59,3,0),"")</f>
        <v>39</v>
      </c>
      <c r="AE45" s="131">
        <f>IF(VLOOKUP(日校代碼!AE45,班級人數!$A$2:$C$59,3,0),VLOOKUP(日校代碼!AE45,班級人數!$A$2:$C$59,3,0),"")</f>
        <v>40</v>
      </c>
      <c r="AF45" s="127">
        <f>IF(VLOOKUP(日校代碼!AF45,班級人數!$A$2:$C$59,3,0),VLOOKUP(日校代碼!AF45,班級人數!$A$2:$C$59,3,0),"")</f>
        <v>39</v>
      </c>
      <c r="AG45" s="127">
        <f>IF(VLOOKUP(日校代碼!AG45,班級人數!$A$2:$C$59,3,0),VLOOKUP(日校代碼!AG45,班級人數!$A$2:$C$59,3,0),"")</f>
        <v>39</v>
      </c>
      <c r="AH45" s="131" t="str">
        <f>IF(VLOOKUP(日校代碼!AH45,班級人數!$A$2:$C$59,3,0),VLOOKUP(日校代碼!AH45,班級人數!$A$2:$C$59,3,0),"")</f>
        <v/>
      </c>
      <c r="AI45" s="131" t="str">
        <f>IF(VLOOKUP(日校代碼!AI45,班級人數!$A$2:$C$59,3,0),VLOOKUP(日校代碼!AI45,班級人數!$A$2:$C$59,3,0),"")</f>
        <v/>
      </c>
      <c r="AJ45" s="14"/>
      <c r="AK45" s="102"/>
      <c r="AL45" s="14">
        <f t="shared" si="0"/>
        <v>470</v>
      </c>
      <c r="AM45" s="105">
        <f t="shared" si="1"/>
        <v>108100</v>
      </c>
      <c r="AN45" s="167" t="s">
        <v>360</v>
      </c>
      <c r="AO45" s="168" t="s">
        <v>563</v>
      </c>
      <c r="AP45" s="169" t="s">
        <v>564</v>
      </c>
      <c r="AQ45" s="170"/>
    </row>
    <row r="46" spans="1:43" s="34" customFormat="1" ht="36" customHeight="1">
      <c r="A46" s="73">
        <v>2</v>
      </c>
      <c r="B46" s="73" t="s">
        <v>405</v>
      </c>
      <c r="C46" s="73"/>
      <c r="D46" s="73"/>
      <c r="E46" s="73"/>
      <c r="F46" s="73"/>
      <c r="G46" s="73"/>
      <c r="H46" s="73"/>
      <c r="I46" s="115"/>
      <c r="J46" s="115">
        <v>2</v>
      </c>
      <c r="K46" s="76" t="s">
        <v>366</v>
      </c>
      <c r="L46" s="75" t="s">
        <v>457</v>
      </c>
      <c r="M46" s="75" t="s">
        <v>419</v>
      </c>
      <c r="N46" s="76" t="s">
        <v>420</v>
      </c>
      <c r="O46" s="75">
        <v>238</v>
      </c>
      <c r="P46" s="119"/>
      <c r="Q46" s="88"/>
      <c r="R46" s="127">
        <f>IF(VLOOKUP(日校代碼!R46,班級人數!$A$2:$C$59,3,0),VLOOKUP(日校代碼!R46,班級人數!$A$2:$C$59,3,0),"")</f>
        <v>41</v>
      </c>
      <c r="S46" s="127">
        <f>IF(VLOOKUP(日校代碼!S46,班級人數!$A$2:$C$59,3,0),VLOOKUP(日校代碼!S46,班級人數!$A$2:$C$59,3,0),"")</f>
        <v>41</v>
      </c>
      <c r="T46" s="127">
        <f>IF(VLOOKUP(日校代碼!T46,班級人數!$A$2:$C$59,3,0),VLOOKUP(日校代碼!T46,班級人數!$A$2:$C$59,3,0),"")</f>
        <v>41</v>
      </c>
      <c r="U46" s="127">
        <f>IF(VLOOKUP(日校代碼!U46,班級人數!$A$2:$C$59,3,0),VLOOKUP(日校代碼!U46,班級人數!$A$2:$C$59,3,0),"")</f>
        <v>41</v>
      </c>
      <c r="V46" s="131" t="str">
        <f>IF(VLOOKUP(日校代碼!V46,班級人數!$A$2:$C$59,3,0),VLOOKUP(日校代碼!V46,班級人數!$A$2:$C$59,3,0),"")</f>
        <v/>
      </c>
      <c r="W46" s="131" t="str">
        <f>IF(VLOOKUP(日校代碼!W46,班級人數!$A$2:$C$59,3,0),VLOOKUP(日校代碼!W46,班級人數!$A$2:$C$59,3,0),"")</f>
        <v/>
      </c>
      <c r="X46" s="131" t="str">
        <f>IF(VLOOKUP(日校代碼!X46,班級人數!$A$2:$C$59,3,0),VLOOKUP(日校代碼!X46,班級人數!$A$2:$C$59,3,0),"")</f>
        <v/>
      </c>
      <c r="Y46" s="131" t="str">
        <f>IF(VLOOKUP(日校代碼!Y46,班級人數!$A$2:$C$59,3,0),VLOOKUP(日校代碼!Y46,班級人數!$A$2:$C$59,3,0),"")</f>
        <v/>
      </c>
      <c r="Z46" s="127" t="str">
        <f>IF(VLOOKUP(日校代碼!Z46,班級人數!$A$2:$C$59,3,0),VLOOKUP(日校代碼!Z46,班級人數!$A$2:$C$59,3,0),"")</f>
        <v/>
      </c>
      <c r="AA46" s="127" t="str">
        <f>IF(VLOOKUP(日校代碼!AA46,班級人數!$A$2:$C$59,3,0),VLOOKUP(日校代碼!AA46,班級人數!$A$2:$C$59,3,0),"")</f>
        <v/>
      </c>
      <c r="AB46" s="127" t="str">
        <f>IF(VLOOKUP(日校代碼!AB46,班級人數!$A$2:$C$59,3,0),VLOOKUP(日校代碼!AB46,班級人數!$A$2:$C$59,3,0),"")</f>
        <v/>
      </c>
      <c r="AC46" s="127" t="str">
        <f>IF(VLOOKUP(日校代碼!AC46,班級人數!$A$2:$C$59,3,0),VLOOKUP(日校代碼!AC46,班級人數!$A$2:$C$59,3,0),"")</f>
        <v/>
      </c>
      <c r="AD46" s="131" t="str">
        <f>IF(VLOOKUP(日校代碼!AD46,班級人數!$A$2:$C$59,3,0),VLOOKUP(日校代碼!AD46,班級人數!$A$2:$C$59,3,0),"")</f>
        <v/>
      </c>
      <c r="AE46" s="131" t="str">
        <f>IF(VLOOKUP(日校代碼!AE46,班級人數!$A$2:$C$59,3,0),VLOOKUP(日校代碼!AE46,班級人數!$A$2:$C$59,3,0),"")</f>
        <v/>
      </c>
      <c r="AF46" s="127" t="str">
        <f>IF(VLOOKUP(日校代碼!AF46,班級人數!$A$2:$C$59,3,0),VLOOKUP(日校代碼!AF46,班級人數!$A$2:$C$59,3,0),"")</f>
        <v/>
      </c>
      <c r="AG46" s="127" t="str">
        <f>IF(VLOOKUP(日校代碼!AG46,班級人數!$A$2:$C$59,3,0),VLOOKUP(日校代碼!AG46,班級人數!$A$2:$C$59,3,0),"")</f>
        <v/>
      </c>
      <c r="AH46" s="131" t="str">
        <f>IF(VLOOKUP(日校代碼!AH46,班級人數!$A$2:$C$59,3,0),VLOOKUP(日校代碼!AH46,班級人數!$A$2:$C$59,3,0),"")</f>
        <v/>
      </c>
      <c r="AI46" s="131" t="str">
        <f>IF(VLOOKUP(日校代碼!AI46,班級人數!$A$2:$C$59,3,0),VLOOKUP(日校代碼!AI46,班級人數!$A$2:$C$59,3,0),"")</f>
        <v/>
      </c>
      <c r="AJ46" s="14"/>
      <c r="AK46" s="102"/>
      <c r="AL46" s="14">
        <f t="shared" si="0"/>
        <v>164</v>
      </c>
      <c r="AM46" s="105">
        <f t="shared" si="1"/>
        <v>39032</v>
      </c>
      <c r="AN46" s="167" t="s">
        <v>360</v>
      </c>
      <c r="AO46" s="168" t="s">
        <v>565</v>
      </c>
      <c r="AP46" s="169" t="s">
        <v>566</v>
      </c>
      <c r="AQ46" s="171" t="s">
        <v>567</v>
      </c>
    </row>
    <row r="47" spans="1:43" s="34" customFormat="1" ht="36" customHeight="1">
      <c r="A47" s="73">
        <v>2</v>
      </c>
      <c r="B47" s="73" t="s">
        <v>405</v>
      </c>
      <c r="C47" s="73"/>
      <c r="D47" s="73"/>
      <c r="E47" s="73"/>
      <c r="F47" s="73"/>
      <c r="G47" s="73"/>
      <c r="H47" s="73"/>
      <c r="I47" s="115"/>
      <c r="J47" s="115">
        <v>2</v>
      </c>
      <c r="K47" s="76" t="s">
        <v>367</v>
      </c>
      <c r="L47" s="75" t="s">
        <v>415</v>
      </c>
      <c r="M47" s="75" t="s">
        <v>46</v>
      </c>
      <c r="N47" s="76" t="s">
        <v>458</v>
      </c>
      <c r="O47" s="75">
        <v>125</v>
      </c>
      <c r="P47" s="119"/>
      <c r="Q47" s="14"/>
      <c r="R47" s="127">
        <f>IF(VLOOKUP(日校代碼!R47,班級人數!$A$2:$C$59,3,0),VLOOKUP(日校代碼!R47,班級人數!$A$2:$C$59,3,0),"")</f>
        <v>41</v>
      </c>
      <c r="S47" s="127">
        <f>IF(VLOOKUP(日校代碼!S47,班級人數!$A$2:$C$59,3,0),VLOOKUP(日校代碼!S47,班級人數!$A$2:$C$59,3,0),"")</f>
        <v>41</v>
      </c>
      <c r="T47" s="127">
        <f>IF(VLOOKUP(日校代碼!T47,班級人數!$A$2:$C$59,3,0),VLOOKUP(日校代碼!T47,班級人數!$A$2:$C$59,3,0),"")</f>
        <v>41</v>
      </c>
      <c r="U47" s="127">
        <f>IF(VLOOKUP(日校代碼!U47,班級人數!$A$2:$C$59,3,0),VLOOKUP(日校代碼!U47,班級人數!$A$2:$C$59,3,0),"")</f>
        <v>41</v>
      </c>
      <c r="V47" s="131" t="str">
        <f>IF(VLOOKUP(日校代碼!V47,班級人數!$A$2:$C$59,3,0),VLOOKUP(日校代碼!V47,班級人數!$A$2:$C$59,3,0),"")</f>
        <v/>
      </c>
      <c r="W47" s="131" t="str">
        <f>IF(VLOOKUP(日校代碼!W47,班級人數!$A$2:$C$59,3,0),VLOOKUP(日校代碼!W47,班級人數!$A$2:$C$59,3,0),"")</f>
        <v/>
      </c>
      <c r="X47" s="131" t="str">
        <f>IF(VLOOKUP(日校代碼!X47,班級人數!$A$2:$C$59,3,0),VLOOKUP(日校代碼!X47,班級人數!$A$2:$C$59,3,0),"")</f>
        <v/>
      </c>
      <c r="Y47" s="131" t="str">
        <f>IF(VLOOKUP(日校代碼!Y47,班級人數!$A$2:$C$59,3,0),VLOOKUP(日校代碼!Y47,班級人數!$A$2:$C$59,3,0),"")</f>
        <v/>
      </c>
      <c r="Z47" s="127" t="str">
        <f>IF(VLOOKUP(日校代碼!Z47,班級人數!$A$2:$C$59,3,0),VLOOKUP(日校代碼!Z47,班級人數!$A$2:$C$59,3,0),"")</f>
        <v/>
      </c>
      <c r="AA47" s="127" t="str">
        <f>IF(VLOOKUP(日校代碼!AA47,班級人數!$A$2:$C$59,3,0),VLOOKUP(日校代碼!AA47,班級人數!$A$2:$C$59,3,0),"")</f>
        <v/>
      </c>
      <c r="AB47" s="127" t="str">
        <f>IF(VLOOKUP(日校代碼!AB47,班級人數!$A$2:$C$59,3,0),VLOOKUP(日校代碼!AB47,班級人數!$A$2:$C$59,3,0),"")</f>
        <v/>
      </c>
      <c r="AC47" s="127" t="str">
        <f>IF(VLOOKUP(日校代碼!AC47,班級人數!$A$2:$C$59,3,0),VLOOKUP(日校代碼!AC47,班級人數!$A$2:$C$59,3,0),"")</f>
        <v/>
      </c>
      <c r="AD47" s="131" t="str">
        <f>IF(VLOOKUP(日校代碼!AD47,班級人數!$A$2:$C$59,3,0),VLOOKUP(日校代碼!AD47,班級人數!$A$2:$C$59,3,0),"")</f>
        <v/>
      </c>
      <c r="AE47" s="131" t="str">
        <f>IF(VLOOKUP(日校代碼!AE47,班級人數!$A$2:$C$59,3,0),VLOOKUP(日校代碼!AE47,班級人數!$A$2:$C$59,3,0),"")</f>
        <v/>
      </c>
      <c r="AF47" s="127" t="str">
        <f>IF(VLOOKUP(日校代碼!AF47,班級人數!$A$2:$C$59,3,0),VLOOKUP(日校代碼!AF47,班級人數!$A$2:$C$59,3,0),"")</f>
        <v/>
      </c>
      <c r="AG47" s="127" t="str">
        <f>IF(VLOOKUP(日校代碼!AG47,班級人數!$A$2:$C$59,3,0),VLOOKUP(日校代碼!AG47,班級人數!$A$2:$C$59,3,0),"")</f>
        <v/>
      </c>
      <c r="AH47" s="131" t="str">
        <f>IF(VLOOKUP(日校代碼!AH47,班級人數!$A$2:$C$59,3,0),VLOOKUP(日校代碼!AH47,班級人數!$A$2:$C$59,3,0),"")</f>
        <v/>
      </c>
      <c r="AI47" s="131" t="str">
        <f>IF(VLOOKUP(日校代碼!AI47,班級人數!$A$2:$C$59,3,0),VLOOKUP(日校代碼!AI47,班級人數!$A$2:$C$59,3,0),"")</f>
        <v/>
      </c>
      <c r="AJ47" s="14"/>
      <c r="AK47" s="102"/>
      <c r="AL47" s="14">
        <f t="shared" si="0"/>
        <v>164</v>
      </c>
      <c r="AM47" s="105">
        <f t="shared" si="1"/>
        <v>20500</v>
      </c>
      <c r="AN47" s="167" t="s">
        <v>360</v>
      </c>
      <c r="AO47" s="168" t="s">
        <v>568</v>
      </c>
      <c r="AP47" s="169" t="s">
        <v>569</v>
      </c>
      <c r="AQ47" s="171"/>
    </row>
    <row r="48" spans="1:43" s="34" customFormat="1" ht="36" customHeight="1">
      <c r="A48" s="73">
        <v>2</v>
      </c>
      <c r="B48" s="73" t="s">
        <v>406</v>
      </c>
      <c r="C48" s="73"/>
      <c r="D48" s="73"/>
      <c r="E48" s="73"/>
      <c r="F48" s="73"/>
      <c r="G48" s="73"/>
      <c r="H48" s="73"/>
      <c r="I48" s="115"/>
      <c r="J48" s="115">
        <v>2</v>
      </c>
      <c r="K48" s="76" t="s">
        <v>368</v>
      </c>
      <c r="L48" s="75" t="s">
        <v>415</v>
      </c>
      <c r="M48" s="75" t="s">
        <v>424</v>
      </c>
      <c r="N48" s="76" t="s">
        <v>76</v>
      </c>
      <c r="O48" s="75">
        <v>203</v>
      </c>
      <c r="P48" s="119"/>
      <c r="Q48" s="88"/>
      <c r="R48" s="127">
        <f>IF(VLOOKUP(日校代碼!R48,班級人數!$A$2:$C$59,3,0),VLOOKUP(日校代碼!R48,班級人數!$A$2:$C$59,3,0),"")</f>
        <v>41</v>
      </c>
      <c r="S48" s="127">
        <f>IF(VLOOKUP(日校代碼!S48,班級人數!$A$2:$C$59,3,0),VLOOKUP(日校代碼!S48,班級人數!$A$2:$C$59,3,0),"")</f>
        <v>41</v>
      </c>
      <c r="T48" s="127" t="str">
        <f>IF(VLOOKUP(日校代碼!T48,班級人數!$A$2:$C$59,3,0),VLOOKUP(日校代碼!T48,班級人數!$A$2:$C$59,3,0),"")</f>
        <v/>
      </c>
      <c r="U48" s="127" t="str">
        <f>IF(VLOOKUP(日校代碼!U48,班級人數!$A$2:$C$59,3,0),VLOOKUP(日校代碼!U48,班級人數!$A$2:$C$59,3,0),"")</f>
        <v/>
      </c>
      <c r="V48" s="131" t="str">
        <f>IF(VLOOKUP(日校代碼!V48,班級人數!$A$2:$C$59,3,0),VLOOKUP(日校代碼!V48,班級人數!$A$2:$C$59,3,0),"")</f>
        <v/>
      </c>
      <c r="W48" s="131" t="str">
        <f>IF(VLOOKUP(日校代碼!W48,班級人數!$A$2:$C$59,3,0),VLOOKUP(日校代碼!W48,班級人數!$A$2:$C$59,3,0),"")</f>
        <v/>
      </c>
      <c r="X48" s="131" t="str">
        <f>IF(VLOOKUP(日校代碼!X48,班級人數!$A$2:$C$59,3,0),VLOOKUP(日校代碼!X48,班級人數!$A$2:$C$59,3,0),"")</f>
        <v/>
      </c>
      <c r="Y48" s="131" t="str">
        <f>IF(VLOOKUP(日校代碼!Y48,班級人數!$A$2:$C$59,3,0),VLOOKUP(日校代碼!Y48,班級人數!$A$2:$C$59,3,0),"")</f>
        <v/>
      </c>
      <c r="Z48" s="127" t="str">
        <f>IF(VLOOKUP(日校代碼!Z48,班級人數!$A$2:$C$59,3,0),VLOOKUP(日校代碼!Z48,班級人數!$A$2:$C$59,3,0),"")</f>
        <v/>
      </c>
      <c r="AA48" s="127" t="str">
        <f>IF(VLOOKUP(日校代碼!AA48,班級人數!$A$2:$C$59,3,0),VLOOKUP(日校代碼!AA48,班級人數!$A$2:$C$59,3,0),"")</f>
        <v/>
      </c>
      <c r="AB48" s="127" t="str">
        <f>IF(VLOOKUP(日校代碼!AB48,班級人數!$A$2:$C$59,3,0),VLOOKUP(日校代碼!AB48,班級人數!$A$2:$C$59,3,0),"")</f>
        <v/>
      </c>
      <c r="AC48" s="127" t="str">
        <f>IF(VLOOKUP(日校代碼!AC48,班級人數!$A$2:$C$59,3,0),VLOOKUP(日校代碼!AC48,班級人數!$A$2:$C$59,3,0),"")</f>
        <v/>
      </c>
      <c r="AD48" s="131" t="str">
        <f>IF(VLOOKUP(日校代碼!AD48,班級人數!$A$2:$C$59,3,0),VLOOKUP(日校代碼!AD48,班級人數!$A$2:$C$59,3,0),"")</f>
        <v/>
      </c>
      <c r="AE48" s="131" t="str">
        <f>IF(VLOOKUP(日校代碼!AE48,班級人數!$A$2:$C$59,3,0),VLOOKUP(日校代碼!AE48,班級人數!$A$2:$C$59,3,0),"")</f>
        <v/>
      </c>
      <c r="AF48" s="127" t="str">
        <f>IF(VLOOKUP(日校代碼!AF48,班級人數!$A$2:$C$59,3,0),VLOOKUP(日校代碼!AF48,班級人數!$A$2:$C$59,3,0),"")</f>
        <v/>
      </c>
      <c r="AG48" s="127" t="str">
        <f>IF(VLOOKUP(日校代碼!AG48,班級人數!$A$2:$C$59,3,0),VLOOKUP(日校代碼!AG48,班級人數!$A$2:$C$59,3,0),"")</f>
        <v/>
      </c>
      <c r="AH48" s="131" t="str">
        <f>IF(VLOOKUP(日校代碼!AH48,班級人數!$A$2:$C$59,3,0),VLOOKUP(日校代碼!AH48,班級人數!$A$2:$C$59,3,0),"")</f>
        <v/>
      </c>
      <c r="AI48" s="131" t="str">
        <f>IF(VLOOKUP(日校代碼!AI48,班級人數!$A$2:$C$59,3,0),VLOOKUP(日校代碼!AI48,班級人數!$A$2:$C$59,3,0),"")</f>
        <v/>
      </c>
      <c r="AJ48" s="14"/>
      <c r="AK48" s="102"/>
      <c r="AL48" s="14">
        <f t="shared" si="0"/>
        <v>82</v>
      </c>
      <c r="AM48" s="105">
        <f t="shared" si="1"/>
        <v>16646</v>
      </c>
      <c r="AN48" s="167" t="s">
        <v>360</v>
      </c>
      <c r="AO48" s="168" t="s">
        <v>570</v>
      </c>
      <c r="AP48" s="178" t="s">
        <v>571</v>
      </c>
      <c r="AQ48" s="170"/>
    </row>
    <row r="49" spans="1:43" s="34" customFormat="1" ht="36" customHeight="1">
      <c r="A49" s="73">
        <v>2</v>
      </c>
      <c r="B49" s="73" t="s">
        <v>407</v>
      </c>
      <c r="C49" s="73"/>
      <c r="D49" s="73"/>
      <c r="E49" s="73"/>
      <c r="F49" s="73"/>
      <c r="G49" s="73"/>
      <c r="H49" s="73"/>
      <c r="I49" s="115"/>
      <c r="J49" s="115">
        <v>2</v>
      </c>
      <c r="K49" s="76" t="s">
        <v>388</v>
      </c>
      <c r="L49" s="75" t="s">
        <v>423</v>
      </c>
      <c r="M49" s="75" t="s">
        <v>419</v>
      </c>
      <c r="N49" s="76" t="s">
        <v>427</v>
      </c>
      <c r="O49" s="75">
        <v>221</v>
      </c>
      <c r="P49" s="119"/>
      <c r="Q49" s="14"/>
      <c r="R49" s="127" t="str">
        <f>IF(VLOOKUP(日校代碼!R49,班級人數!$A$2:$C$59,3,0),VLOOKUP(日校代碼!R49,班級人數!$A$2:$C$59,3,0),"")</f>
        <v/>
      </c>
      <c r="S49" s="127" t="str">
        <f>IF(VLOOKUP(日校代碼!S49,班級人數!$A$2:$C$59,3,0),VLOOKUP(日校代碼!S49,班級人數!$A$2:$C$59,3,0),"")</f>
        <v/>
      </c>
      <c r="T49" s="127">
        <f>IF(VLOOKUP(日校代碼!T49,班級人數!$A$2:$C$59,3,0),VLOOKUP(日校代碼!T49,班級人數!$A$2:$C$59,3,0),"")</f>
        <v>41</v>
      </c>
      <c r="U49" s="127">
        <f>IF(VLOOKUP(日校代碼!U49,班級人數!$A$2:$C$59,3,0),VLOOKUP(日校代碼!U49,班級人數!$A$2:$C$59,3,0),"")</f>
        <v>41</v>
      </c>
      <c r="V49" s="131" t="str">
        <f>IF(VLOOKUP(日校代碼!V49,班級人數!$A$2:$C$59,3,0),VLOOKUP(日校代碼!V49,班級人數!$A$2:$C$59,3,0),"")</f>
        <v/>
      </c>
      <c r="W49" s="131" t="str">
        <f>IF(VLOOKUP(日校代碼!W49,班級人數!$A$2:$C$59,3,0),VLOOKUP(日校代碼!W49,班級人數!$A$2:$C$59,3,0),"")</f>
        <v/>
      </c>
      <c r="X49" s="131" t="str">
        <f>IF(VLOOKUP(日校代碼!X49,班級人數!$A$2:$C$59,3,0),VLOOKUP(日校代碼!X49,班級人數!$A$2:$C$59,3,0),"")</f>
        <v/>
      </c>
      <c r="Y49" s="131" t="str">
        <f>IF(VLOOKUP(日校代碼!Y49,班級人數!$A$2:$C$59,3,0),VLOOKUP(日校代碼!Y49,班級人數!$A$2:$C$59,3,0),"")</f>
        <v/>
      </c>
      <c r="Z49" s="127" t="str">
        <f>IF(VLOOKUP(日校代碼!Z49,班級人數!$A$2:$C$59,3,0),VLOOKUP(日校代碼!Z49,班級人數!$A$2:$C$59,3,0),"")</f>
        <v/>
      </c>
      <c r="AA49" s="127" t="str">
        <f>IF(VLOOKUP(日校代碼!AA49,班級人數!$A$2:$C$59,3,0),VLOOKUP(日校代碼!AA49,班級人數!$A$2:$C$59,3,0),"")</f>
        <v/>
      </c>
      <c r="AB49" s="127" t="str">
        <f>IF(VLOOKUP(日校代碼!AB49,班級人數!$A$2:$C$59,3,0),VLOOKUP(日校代碼!AB49,班級人數!$A$2:$C$59,3,0),"")</f>
        <v/>
      </c>
      <c r="AC49" s="127" t="str">
        <f>IF(VLOOKUP(日校代碼!AC49,班級人數!$A$2:$C$59,3,0),VLOOKUP(日校代碼!AC49,班級人數!$A$2:$C$59,3,0),"")</f>
        <v/>
      </c>
      <c r="AD49" s="131" t="str">
        <f>IF(VLOOKUP(日校代碼!AD49,班級人數!$A$2:$C$59,3,0),VLOOKUP(日校代碼!AD49,班級人數!$A$2:$C$59,3,0),"")</f>
        <v/>
      </c>
      <c r="AE49" s="131" t="str">
        <f>IF(VLOOKUP(日校代碼!AE49,班級人數!$A$2:$C$59,3,0),VLOOKUP(日校代碼!AE49,班級人數!$A$2:$C$59,3,0),"")</f>
        <v/>
      </c>
      <c r="AF49" s="127" t="str">
        <f>IF(VLOOKUP(日校代碼!AF49,班級人數!$A$2:$C$59,3,0),VLOOKUP(日校代碼!AF49,班級人數!$A$2:$C$59,3,0),"")</f>
        <v/>
      </c>
      <c r="AG49" s="127" t="str">
        <f>IF(VLOOKUP(日校代碼!AG49,班級人數!$A$2:$C$59,3,0),VLOOKUP(日校代碼!AG49,班級人數!$A$2:$C$59,3,0),"")</f>
        <v/>
      </c>
      <c r="AH49" s="131" t="str">
        <f>IF(VLOOKUP(日校代碼!AH49,班級人數!$A$2:$C$59,3,0),VLOOKUP(日校代碼!AH49,班級人數!$A$2:$C$59,3,0),"")</f>
        <v/>
      </c>
      <c r="AI49" s="131" t="str">
        <f>IF(VLOOKUP(日校代碼!AI49,班級人數!$A$2:$C$59,3,0),VLOOKUP(日校代碼!AI49,班級人數!$A$2:$C$59,3,0),"")</f>
        <v/>
      </c>
      <c r="AJ49" s="14"/>
      <c r="AK49" s="102"/>
      <c r="AL49" s="14">
        <f t="shared" si="0"/>
        <v>82</v>
      </c>
      <c r="AM49" s="105">
        <f t="shared" si="1"/>
        <v>18122</v>
      </c>
      <c r="AN49" s="167" t="s">
        <v>360</v>
      </c>
      <c r="AO49" s="168" t="s">
        <v>572</v>
      </c>
      <c r="AP49" s="169" t="s">
        <v>573</v>
      </c>
      <c r="AQ49" s="170"/>
    </row>
    <row r="50" spans="1:43" s="34" customFormat="1" ht="36" customHeight="1">
      <c r="A50" s="73">
        <v>2</v>
      </c>
      <c r="B50" s="73" t="s">
        <v>407</v>
      </c>
      <c r="C50" s="153"/>
      <c r="D50" s="73"/>
      <c r="E50" s="73"/>
      <c r="F50" s="73"/>
      <c r="G50" s="73"/>
      <c r="H50" s="73"/>
      <c r="I50" s="115"/>
      <c r="J50" s="115">
        <v>2</v>
      </c>
      <c r="K50" s="76" t="s">
        <v>389</v>
      </c>
      <c r="L50" s="75" t="s">
        <v>415</v>
      </c>
      <c r="M50" s="75" t="s">
        <v>416</v>
      </c>
      <c r="N50" s="76" t="s">
        <v>459</v>
      </c>
      <c r="O50" s="75">
        <v>228</v>
      </c>
      <c r="P50" s="119"/>
      <c r="Q50" s="14"/>
      <c r="R50" s="127" t="str">
        <f>IF(VLOOKUP(日校代碼!R50,班級人數!$A$2:$C$59,3,0),VLOOKUP(日校代碼!R50,班級人數!$A$2:$C$59,3,0),"")</f>
        <v/>
      </c>
      <c r="S50" s="127" t="str">
        <f>IF(VLOOKUP(日校代碼!S50,班級人數!$A$2:$C$59,3,0),VLOOKUP(日校代碼!S50,班級人數!$A$2:$C$59,3,0),"")</f>
        <v/>
      </c>
      <c r="T50" s="127">
        <f>IF(VLOOKUP(日校代碼!T50,班級人數!$A$2:$C$59,3,0),VLOOKUP(日校代碼!T50,班級人數!$A$2:$C$59,3,0),"")</f>
        <v>41</v>
      </c>
      <c r="U50" s="127">
        <f>IF(VLOOKUP(日校代碼!U50,班級人數!$A$2:$C$59,3,0),VLOOKUP(日校代碼!U50,班級人數!$A$2:$C$59,3,0),"")</f>
        <v>41</v>
      </c>
      <c r="V50" s="131" t="str">
        <f>IF(VLOOKUP(日校代碼!V50,班級人數!$A$2:$C$59,3,0),VLOOKUP(日校代碼!V50,班級人數!$A$2:$C$59,3,0),"")</f>
        <v/>
      </c>
      <c r="W50" s="131" t="str">
        <f>IF(VLOOKUP(日校代碼!W50,班級人數!$A$2:$C$59,3,0),VLOOKUP(日校代碼!W50,班級人數!$A$2:$C$59,3,0),"")</f>
        <v/>
      </c>
      <c r="X50" s="131" t="str">
        <f>IF(VLOOKUP(日校代碼!X50,班級人數!$A$2:$C$59,3,0),VLOOKUP(日校代碼!X50,班級人數!$A$2:$C$59,3,0),"")</f>
        <v/>
      </c>
      <c r="Y50" s="131" t="str">
        <f>IF(VLOOKUP(日校代碼!Y50,班級人數!$A$2:$C$59,3,0),VLOOKUP(日校代碼!Y50,班級人數!$A$2:$C$59,3,0),"")</f>
        <v/>
      </c>
      <c r="Z50" s="127" t="str">
        <f>IF(VLOOKUP(日校代碼!Z50,班級人數!$A$2:$C$59,3,0),VLOOKUP(日校代碼!Z50,班級人數!$A$2:$C$59,3,0),"")</f>
        <v/>
      </c>
      <c r="AA50" s="127" t="str">
        <f>IF(VLOOKUP(日校代碼!AA50,班級人數!$A$2:$C$59,3,0),VLOOKUP(日校代碼!AA50,班級人數!$A$2:$C$59,3,0),"")</f>
        <v/>
      </c>
      <c r="AB50" s="127" t="str">
        <f>IF(VLOOKUP(日校代碼!AB50,班級人數!$A$2:$C$59,3,0),VLOOKUP(日校代碼!AB50,班級人數!$A$2:$C$59,3,0),"")</f>
        <v/>
      </c>
      <c r="AC50" s="127" t="str">
        <f>IF(VLOOKUP(日校代碼!AC50,班級人數!$A$2:$C$59,3,0),VLOOKUP(日校代碼!AC50,班級人數!$A$2:$C$59,3,0),"")</f>
        <v/>
      </c>
      <c r="AD50" s="131" t="str">
        <f>IF(VLOOKUP(日校代碼!AD50,班級人數!$A$2:$C$59,3,0),VLOOKUP(日校代碼!AD50,班級人數!$A$2:$C$59,3,0),"")</f>
        <v/>
      </c>
      <c r="AE50" s="131" t="str">
        <f>IF(VLOOKUP(日校代碼!AE50,班級人數!$A$2:$C$59,3,0),VLOOKUP(日校代碼!AE50,班級人數!$A$2:$C$59,3,0),"")</f>
        <v/>
      </c>
      <c r="AF50" s="127" t="str">
        <f>IF(VLOOKUP(日校代碼!AF50,班級人數!$A$2:$C$59,3,0),VLOOKUP(日校代碼!AF50,班級人數!$A$2:$C$59,3,0),"")</f>
        <v/>
      </c>
      <c r="AG50" s="127" t="str">
        <f>IF(VLOOKUP(日校代碼!AG50,班級人數!$A$2:$C$59,3,0),VLOOKUP(日校代碼!AG50,班級人數!$A$2:$C$59,3,0),"")</f>
        <v/>
      </c>
      <c r="AH50" s="131" t="str">
        <f>IF(VLOOKUP(日校代碼!AH50,班級人數!$A$2:$C$59,3,0),VLOOKUP(日校代碼!AH50,班級人數!$A$2:$C$59,3,0),"")</f>
        <v/>
      </c>
      <c r="AI50" s="131" t="str">
        <f>IF(VLOOKUP(日校代碼!AI50,班級人數!$A$2:$C$59,3,0),VLOOKUP(日校代碼!AI50,班級人數!$A$2:$C$59,3,0),"")</f>
        <v/>
      </c>
      <c r="AJ50" s="14"/>
      <c r="AK50" s="102"/>
      <c r="AL50" s="14">
        <f t="shared" si="0"/>
        <v>82</v>
      </c>
      <c r="AM50" s="105">
        <f t="shared" si="1"/>
        <v>18696</v>
      </c>
      <c r="AN50" s="167" t="s">
        <v>360</v>
      </c>
      <c r="AO50" s="168" t="s">
        <v>574</v>
      </c>
      <c r="AP50" s="169" t="s">
        <v>575</v>
      </c>
      <c r="AQ50" s="170"/>
    </row>
    <row r="51" spans="1:43" s="35" customFormat="1" ht="36" customHeight="1">
      <c r="A51" s="73">
        <v>2</v>
      </c>
      <c r="B51" s="73" t="s">
        <v>405</v>
      </c>
      <c r="C51" s="73"/>
      <c r="D51" s="73"/>
      <c r="E51" s="73"/>
      <c r="F51" s="73"/>
      <c r="G51" s="73"/>
      <c r="H51" s="73"/>
      <c r="I51" s="154"/>
      <c r="J51" s="115">
        <v>2</v>
      </c>
      <c r="K51" s="76" t="s">
        <v>390</v>
      </c>
      <c r="L51" s="75" t="s">
        <v>9</v>
      </c>
      <c r="M51" s="75" t="s">
        <v>416</v>
      </c>
      <c r="N51" s="76" t="s">
        <v>459</v>
      </c>
      <c r="O51" s="75">
        <v>220</v>
      </c>
      <c r="P51" s="119"/>
      <c r="Q51" s="14"/>
      <c r="R51" s="127">
        <f>IF(VLOOKUP(日校代碼!R51,班級人數!$A$2:$C$59,3,0),VLOOKUP(日校代碼!R51,班級人數!$A$2:$C$59,3,0),"")</f>
        <v>41</v>
      </c>
      <c r="S51" s="127">
        <f>IF(VLOOKUP(日校代碼!S51,班級人數!$A$2:$C$59,3,0),VLOOKUP(日校代碼!S51,班級人數!$A$2:$C$59,3,0),"")</f>
        <v>41</v>
      </c>
      <c r="T51" s="127">
        <f>IF(VLOOKUP(日校代碼!T51,班級人數!$A$2:$C$59,3,0),VLOOKUP(日校代碼!T51,班級人數!$A$2:$C$59,3,0),"")</f>
        <v>41</v>
      </c>
      <c r="U51" s="127">
        <f>IF(VLOOKUP(日校代碼!U51,班級人數!$A$2:$C$59,3,0),VLOOKUP(日校代碼!U51,班級人數!$A$2:$C$59,3,0),"")</f>
        <v>41</v>
      </c>
      <c r="V51" s="131" t="str">
        <f>IF(VLOOKUP(日校代碼!V51,班級人數!$A$2:$C$59,3,0),VLOOKUP(日校代碼!V51,班級人數!$A$2:$C$59,3,0),"")</f>
        <v/>
      </c>
      <c r="W51" s="131" t="str">
        <f>IF(VLOOKUP(日校代碼!W51,班級人數!$A$2:$C$59,3,0),VLOOKUP(日校代碼!W51,班級人數!$A$2:$C$59,3,0),"")</f>
        <v/>
      </c>
      <c r="X51" s="131" t="str">
        <f>IF(VLOOKUP(日校代碼!X51,班級人數!$A$2:$C$59,3,0),VLOOKUP(日校代碼!X51,班級人數!$A$2:$C$59,3,0),"")</f>
        <v/>
      </c>
      <c r="Y51" s="131" t="str">
        <f>IF(VLOOKUP(日校代碼!Y51,班級人數!$A$2:$C$59,3,0),VLOOKUP(日校代碼!Y51,班級人數!$A$2:$C$59,3,0),"")</f>
        <v/>
      </c>
      <c r="Z51" s="127" t="str">
        <f>IF(VLOOKUP(日校代碼!Z51,班級人數!$A$2:$C$59,3,0),VLOOKUP(日校代碼!Z51,班級人數!$A$2:$C$59,3,0),"")</f>
        <v/>
      </c>
      <c r="AA51" s="127" t="str">
        <f>IF(VLOOKUP(日校代碼!AA51,班級人數!$A$2:$C$59,3,0),VLOOKUP(日校代碼!AA51,班級人數!$A$2:$C$59,3,0),"")</f>
        <v/>
      </c>
      <c r="AB51" s="127" t="str">
        <f>IF(VLOOKUP(日校代碼!AB51,班級人數!$A$2:$C$59,3,0),VLOOKUP(日校代碼!AB51,班級人數!$A$2:$C$59,3,0),"")</f>
        <v/>
      </c>
      <c r="AC51" s="127" t="str">
        <f>IF(VLOOKUP(日校代碼!AC51,班級人數!$A$2:$C$59,3,0),VLOOKUP(日校代碼!AC51,班級人數!$A$2:$C$59,3,0),"")</f>
        <v/>
      </c>
      <c r="AD51" s="131" t="str">
        <f>IF(VLOOKUP(日校代碼!AD51,班級人數!$A$2:$C$59,3,0),VLOOKUP(日校代碼!AD51,班級人數!$A$2:$C$59,3,0),"")</f>
        <v/>
      </c>
      <c r="AE51" s="131" t="str">
        <f>IF(VLOOKUP(日校代碼!AE51,班級人數!$A$2:$C$59,3,0),VLOOKUP(日校代碼!AE51,班級人數!$A$2:$C$59,3,0),"")</f>
        <v/>
      </c>
      <c r="AF51" s="127" t="str">
        <f>IF(VLOOKUP(日校代碼!AF51,班級人數!$A$2:$C$59,3,0),VLOOKUP(日校代碼!AF51,班級人數!$A$2:$C$59,3,0),"")</f>
        <v/>
      </c>
      <c r="AG51" s="127" t="str">
        <f>IF(VLOOKUP(日校代碼!AG51,班級人數!$A$2:$C$59,3,0),VLOOKUP(日校代碼!AG51,班級人數!$A$2:$C$59,3,0),"")</f>
        <v/>
      </c>
      <c r="AH51" s="131" t="str">
        <f>IF(VLOOKUP(日校代碼!AH51,班級人數!$A$2:$C$59,3,0),VLOOKUP(日校代碼!AH51,班級人數!$A$2:$C$59,3,0),"")</f>
        <v/>
      </c>
      <c r="AI51" s="131" t="str">
        <f>IF(VLOOKUP(日校代碼!AI51,班級人數!$A$2:$C$59,3,0),VLOOKUP(日校代碼!AI51,班級人數!$A$2:$C$59,3,0),"")</f>
        <v/>
      </c>
      <c r="AJ51" s="14"/>
      <c r="AK51" s="102"/>
      <c r="AL51" s="14">
        <f t="shared" si="0"/>
        <v>164</v>
      </c>
      <c r="AM51" s="105">
        <f t="shared" si="1"/>
        <v>36080</v>
      </c>
      <c r="AN51" s="167" t="s">
        <v>360</v>
      </c>
      <c r="AO51" s="168" t="s">
        <v>576</v>
      </c>
      <c r="AP51" s="169" t="s">
        <v>577</v>
      </c>
      <c r="AQ51" s="171"/>
    </row>
    <row r="52" spans="1:43" s="35" customFormat="1" ht="36" customHeight="1">
      <c r="A52" s="73">
        <v>2</v>
      </c>
      <c r="B52" s="73"/>
      <c r="C52" s="73"/>
      <c r="D52" s="73" t="s">
        <v>59</v>
      </c>
      <c r="E52" s="73" t="s">
        <v>60</v>
      </c>
      <c r="F52" s="73" t="s">
        <v>61</v>
      </c>
      <c r="G52" s="73" t="s">
        <v>62</v>
      </c>
      <c r="H52" s="73" t="s">
        <v>63</v>
      </c>
      <c r="I52" s="154"/>
      <c r="J52" s="115">
        <v>2</v>
      </c>
      <c r="K52" s="76" t="s">
        <v>391</v>
      </c>
      <c r="L52" s="75" t="s">
        <v>457</v>
      </c>
      <c r="M52" s="75" t="s">
        <v>433</v>
      </c>
      <c r="N52" s="76" t="s">
        <v>460</v>
      </c>
      <c r="O52" s="75">
        <v>175</v>
      </c>
      <c r="P52" s="119"/>
      <c r="Q52" s="14"/>
      <c r="R52" s="127" t="str">
        <f>IF(VLOOKUP(日校代碼!R52,班級人數!$A$2:$C$59,3,0),VLOOKUP(日校代碼!R52,班級人數!$A$2:$C$59,3,0),"")</f>
        <v/>
      </c>
      <c r="S52" s="127" t="str">
        <f>IF(VLOOKUP(日校代碼!S52,班級人數!$A$2:$C$59,3,0),VLOOKUP(日校代碼!S52,班級人數!$A$2:$C$59,3,0),"")</f>
        <v/>
      </c>
      <c r="T52" s="127" t="str">
        <f>IF(VLOOKUP(日校代碼!T52,班級人數!$A$2:$C$59,3,0),VLOOKUP(日校代碼!T52,班級人數!$A$2:$C$59,3,0),"")</f>
        <v/>
      </c>
      <c r="U52" s="127" t="str">
        <f>IF(VLOOKUP(日校代碼!U52,班級人數!$A$2:$C$59,3,0),VLOOKUP(日校代碼!U52,班級人數!$A$2:$C$59,3,0),"")</f>
        <v/>
      </c>
      <c r="V52" s="131">
        <f>IF(VLOOKUP(日校代碼!V52,班級人數!$A$2:$C$59,3,0),VLOOKUP(日校代碼!V52,班級人數!$A$2:$C$59,3,0),"")</f>
        <v>40</v>
      </c>
      <c r="W52" s="131">
        <f>IF(VLOOKUP(日校代碼!W52,班級人數!$A$2:$C$59,3,0),VLOOKUP(日校代碼!W52,班級人數!$A$2:$C$59,3,0),"")</f>
        <v>39</v>
      </c>
      <c r="X52" s="131">
        <f>IF(VLOOKUP(日校代碼!X52,班級人數!$A$2:$C$59,3,0),VLOOKUP(日校代碼!X52,班級人數!$A$2:$C$59,3,0),"")</f>
        <v>40</v>
      </c>
      <c r="Y52" s="131">
        <f>IF(VLOOKUP(日校代碼!Y52,班級人數!$A$2:$C$59,3,0),VLOOKUP(日校代碼!Y52,班級人數!$A$2:$C$59,3,0),"")</f>
        <v>38</v>
      </c>
      <c r="Z52" s="127">
        <f>IF(VLOOKUP(日校代碼!Z52,班級人數!$A$2:$C$59,3,0),VLOOKUP(日校代碼!Z52,班級人數!$A$2:$C$59,3,0),"")</f>
        <v>39</v>
      </c>
      <c r="AA52" s="127">
        <f>IF(VLOOKUP(日校代碼!AA52,班級人數!$A$2:$C$59,3,0),VLOOKUP(日校代碼!AA52,班級人數!$A$2:$C$59,3,0),"")</f>
        <v>39</v>
      </c>
      <c r="AB52" s="127">
        <f>IF(VLOOKUP(日校代碼!AB52,班級人數!$A$2:$C$59,3,0),VLOOKUP(日校代碼!AB52,班級人數!$A$2:$C$59,3,0),"")</f>
        <v>39</v>
      </c>
      <c r="AC52" s="127">
        <f>IF(VLOOKUP(日校代碼!AC52,班級人數!$A$2:$C$59,3,0),VLOOKUP(日校代碼!AC52,班級人數!$A$2:$C$59,3,0),"")</f>
        <v>39</v>
      </c>
      <c r="AD52" s="131">
        <f>IF(VLOOKUP(日校代碼!AD52,班級人數!$A$2:$C$59,3,0),VLOOKUP(日校代碼!AD52,班級人數!$A$2:$C$59,3,0),"")</f>
        <v>39</v>
      </c>
      <c r="AE52" s="131">
        <f>IF(VLOOKUP(日校代碼!AE52,班級人數!$A$2:$C$59,3,0),VLOOKUP(日校代碼!AE52,班級人數!$A$2:$C$59,3,0),"")</f>
        <v>40</v>
      </c>
      <c r="AF52" s="127">
        <f>IF(VLOOKUP(日校代碼!AF52,班級人數!$A$2:$C$59,3,0),VLOOKUP(日校代碼!AF52,班級人數!$A$2:$C$59,3,0),"")</f>
        <v>39</v>
      </c>
      <c r="AG52" s="127">
        <f>IF(VLOOKUP(日校代碼!AG52,班級人數!$A$2:$C$59,3,0),VLOOKUP(日校代碼!AG52,班級人數!$A$2:$C$59,3,0),"")</f>
        <v>39</v>
      </c>
      <c r="AH52" s="131">
        <f>IF(VLOOKUP(日校代碼!AH52,班級人數!$A$2:$C$59,3,0),VLOOKUP(日校代碼!AH52,班級人數!$A$2:$C$59,3,0),"")</f>
        <v>40</v>
      </c>
      <c r="AI52" s="131">
        <f>IF(VLOOKUP(日校代碼!AI52,班級人數!$A$2:$C$59,3,0),VLOOKUP(日校代碼!AI52,班級人數!$A$2:$C$59,3,0),"")</f>
        <v>42</v>
      </c>
      <c r="AJ52" s="14"/>
      <c r="AK52" s="102"/>
      <c r="AL52" s="14">
        <f t="shared" si="0"/>
        <v>552</v>
      </c>
      <c r="AM52" s="105">
        <f t="shared" si="1"/>
        <v>96600</v>
      </c>
      <c r="AN52" s="167" t="s">
        <v>360</v>
      </c>
      <c r="AO52" s="168" t="s">
        <v>578</v>
      </c>
      <c r="AP52" s="169" t="s">
        <v>579</v>
      </c>
      <c r="AQ52" s="171" t="s">
        <v>567</v>
      </c>
    </row>
    <row r="53" spans="1:43" s="35" customFormat="1" ht="36" customHeight="1">
      <c r="A53" s="74">
        <v>2</v>
      </c>
      <c r="B53" s="74"/>
      <c r="C53" s="73"/>
      <c r="D53" s="73" t="s">
        <v>59</v>
      </c>
      <c r="E53" s="73"/>
      <c r="F53" s="73"/>
      <c r="G53" s="74"/>
      <c r="H53" s="74"/>
      <c r="I53" s="115"/>
      <c r="J53" s="154">
        <v>2</v>
      </c>
      <c r="K53" s="76" t="s">
        <v>392</v>
      </c>
      <c r="L53" s="79" t="s">
        <v>198</v>
      </c>
      <c r="M53" s="75" t="s">
        <v>461</v>
      </c>
      <c r="N53" s="76" t="s">
        <v>462</v>
      </c>
      <c r="O53" s="75">
        <v>230</v>
      </c>
      <c r="P53" s="119"/>
      <c r="Q53" s="14"/>
      <c r="R53" s="127" t="str">
        <f>IF(VLOOKUP(日校代碼!R53,班級人數!$A$2:$C$59,3,0),VLOOKUP(日校代碼!R53,班級人數!$A$2:$C$59,3,0),"")</f>
        <v/>
      </c>
      <c r="S53" s="127" t="str">
        <f>IF(VLOOKUP(日校代碼!S53,班級人數!$A$2:$C$59,3,0),VLOOKUP(日校代碼!S53,班級人數!$A$2:$C$59,3,0),"")</f>
        <v/>
      </c>
      <c r="T53" s="127" t="str">
        <f>IF(VLOOKUP(日校代碼!T53,班級人數!$A$2:$C$59,3,0),VLOOKUP(日校代碼!T53,班級人數!$A$2:$C$59,3,0),"")</f>
        <v/>
      </c>
      <c r="U53" s="127" t="str">
        <f>IF(VLOOKUP(日校代碼!U53,班級人數!$A$2:$C$59,3,0),VLOOKUP(日校代碼!U53,班級人數!$A$2:$C$59,3,0),"")</f>
        <v/>
      </c>
      <c r="V53" s="131">
        <f>IF(VLOOKUP(日校代碼!V53,班級人數!$A$2:$C$59,3,0),VLOOKUP(日校代碼!V53,班級人數!$A$2:$C$59,3,0),"")</f>
        <v>40</v>
      </c>
      <c r="W53" s="131">
        <f>IF(VLOOKUP(日校代碼!W53,班級人數!$A$2:$C$59,3,0),VLOOKUP(日校代碼!W53,班級人數!$A$2:$C$59,3,0),"")</f>
        <v>39</v>
      </c>
      <c r="X53" s="131">
        <f>IF(VLOOKUP(日校代碼!X53,班級人數!$A$2:$C$59,3,0),VLOOKUP(日校代碼!X53,班級人數!$A$2:$C$59,3,0),"")</f>
        <v>40</v>
      </c>
      <c r="Y53" s="131">
        <f>IF(VLOOKUP(日校代碼!Y53,班級人數!$A$2:$C$59,3,0),VLOOKUP(日校代碼!Y53,班級人數!$A$2:$C$59,3,0),"")</f>
        <v>38</v>
      </c>
      <c r="Z53" s="127" t="str">
        <f>IF(VLOOKUP(日校代碼!Z53,班級人數!$A$2:$C$59,3,0),VLOOKUP(日校代碼!Z53,班級人數!$A$2:$C$59,3,0),"")</f>
        <v/>
      </c>
      <c r="AA53" s="127" t="str">
        <f>IF(VLOOKUP(日校代碼!AA53,班級人數!$A$2:$C$59,3,0),VLOOKUP(日校代碼!AA53,班級人數!$A$2:$C$59,3,0),"")</f>
        <v/>
      </c>
      <c r="AB53" s="127" t="str">
        <f>IF(VLOOKUP(日校代碼!AB53,班級人數!$A$2:$C$59,3,0),VLOOKUP(日校代碼!AB53,班級人數!$A$2:$C$59,3,0),"")</f>
        <v/>
      </c>
      <c r="AC53" s="127" t="str">
        <f>IF(VLOOKUP(日校代碼!AC53,班級人數!$A$2:$C$59,3,0),VLOOKUP(日校代碼!AC53,班級人數!$A$2:$C$59,3,0),"")</f>
        <v/>
      </c>
      <c r="AD53" s="131" t="str">
        <f>IF(VLOOKUP(日校代碼!AD53,班級人數!$A$2:$C$59,3,0),VLOOKUP(日校代碼!AD53,班級人數!$A$2:$C$59,3,0),"")</f>
        <v/>
      </c>
      <c r="AE53" s="131" t="str">
        <f>IF(VLOOKUP(日校代碼!AE53,班級人數!$A$2:$C$59,3,0),VLOOKUP(日校代碼!AE53,班級人數!$A$2:$C$59,3,0),"")</f>
        <v/>
      </c>
      <c r="AF53" s="127" t="str">
        <f>IF(VLOOKUP(日校代碼!AF53,班級人數!$A$2:$C$59,3,0),VLOOKUP(日校代碼!AF53,班級人數!$A$2:$C$59,3,0),"")</f>
        <v/>
      </c>
      <c r="AG53" s="127" t="str">
        <f>IF(VLOOKUP(日校代碼!AG53,班級人數!$A$2:$C$59,3,0),VLOOKUP(日校代碼!AG53,班級人數!$A$2:$C$59,3,0),"")</f>
        <v/>
      </c>
      <c r="AH53" s="131" t="str">
        <f>IF(VLOOKUP(日校代碼!AH53,班級人數!$A$2:$C$59,3,0),VLOOKUP(日校代碼!AH53,班級人數!$A$2:$C$59,3,0),"")</f>
        <v/>
      </c>
      <c r="AI53" s="131" t="str">
        <f>IF(VLOOKUP(日校代碼!AI53,班級人數!$A$2:$C$59,3,0),VLOOKUP(日校代碼!AI53,班級人數!$A$2:$C$59,3,0),"")</f>
        <v/>
      </c>
      <c r="AJ53" s="14"/>
      <c r="AK53" s="102"/>
      <c r="AL53" s="14">
        <f t="shared" si="0"/>
        <v>157</v>
      </c>
      <c r="AM53" s="105">
        <f t="shared" si="1"/>
        <v>36110</v>
      </c>
      <c r="AN53" s="167" t="s">
        <v>362</v>
      </c>
      <c r="AO53" s="168"/>
      <c r="AP53" s="173"/>
      <c r="AQ53" s="170"/>
    </row>
    <row r="54" spans="1:43" s="39" customFormat="1" ht="36" customHeight="1">
      <c r="A54" s="74">
        <v>2</v>
      </c>
      <c r="B54" s="74"/>
      <c r="C54" s="73"/>
      <c r="D54" s="73" t="s">
        <v>59</v>
      </c>
      <c r="E54" s="73" t="s">
        <v>60</v>
      </c>
      <c r="F54" s="73" t="s">
        <v>61</v>
      </c>
      <c r="G54" s="74"/>
      <c r="H54" s="74"/>
      <c r="I54" s="115"/>
      <c r="J54" s="154">
        <v>2</v>
      </c>
      <c r="K54" s="76" t="s">
        <v>45</v>
      </c>
      <c r="L54" s="79" t="s">
        <v>463</v>
      </c>
      <c r="M54" s="75" t="s">
        <v>461</v>
      </c>
      <c r="N54" s="76" t="s">
        <v>464</v>
      </c>
      <c r="O54" s="75">
        <v>230</v>
      </c>
      <c r="P54" s="119"/>
      <c r="Q54" s="38"/>
      <c r="R54" s="127" t="str">
        <f>IF(VLOOKUP(日校代碼!R54,班級人數!$A$2:$C$59,3,0),VLOOKUP(日校代碼!R54,班級人數!$A$2:$C$59,3,0),"")</f>
        <v/>
      </c>
      <c r="S54" s="127" t="str">
        <f>IF(VLOOKUP(日校代碼!S54,班級人數!$A$2:$C$59,3,0),VLOOKUP(日校代碼!S54,班級人數!$A$2:$C$59,3,0),"")</f>
        <v/>
      </c>
      <c r="T54" s="127" t="str">
        <f>IF(VLOOKUP(日校代碼!T54,班級人數!$A$2:$C$59,3,0),VLOOKUP(日校代碼!T54,班級人數!$A$2:$C$59,3,0),"")</f>
        <v/>
      </c>
      <c r="U54" s="127" t="str">
        <f>IF(VLOOKUP(日校代碼!U54,班級人數!$A$2:$C$59,3,0),VLOOKUP(日校代碼!U54,班級人數!$A$2:$C$59,3,0),"")</f>
        <v/>
      </c>
      <c r="V54" s="131">
        <f>IF(VLOOKUP(日校代碼!V54,班級人數!$A$2:$C$59,3,0),VLOOKUP(日校代碼!V54,班級人數!$A$2:$C$59,3,0),"")</f>
        <v>40</v>
      </c>
      <c r="W54" s="131">
        <f>IF(VLOOKUP(日校代碼!W54,班級人數!$A$2:$C$59,3,0),VLOOKUP(日校代碼!W54,班級人數!$A$2:$C$59,3,0),"")</f>
        <v>39</v>
      </c>
      <c r="X54" s="131">
        <f>IF(VLOOKUP(日校代碼!X54,班級人數!$A$2:$C$59,3,0),VLOOKUP(日校代碼!X54,班級人數!$A$2:$C$59,3,0),"")</f>
        <v>40</v>
      </c>
      <c r="Y54" s="131">
        <f>IF(VLOOKUP(日校代碼!Y54,班級人數!$A$2:$C$59,3,0),VLOOKUP(日校代碼!Y54,班級人數!$A$2:$C$59,3,0),"")</f>
        <v>38</v>
      </c>
      <c r="Z54" s="127">
        <f>IF(VLOOKUP(日校代碼!Z54,班級人數!$A$2:$C$59,3,0),VLOOKUP(日校代碼!Z54,班級人數!$A$2:$C$59,3,0),"")</f>
        <v>39</v>
      </c>
      <c r="AA54" s="127">
        <f>IF(VLOOKUP(日校代碼!AA54,班級人數!$A$2:$C$59,3,0),VLOOKUP(日校代碼!AA54,班級人數!$A$2:$C$59,3,0),"")</f>
        <v>39</v>
      </c>
      <c r="AB54" s="127">
        <f>IF(VLOOKUP(日校代碼!AB54,班級人數!$A$2:$C$59,3,0),VLOOKUP(日校代碼!AB54,班級人數!$A$2:$C$59,3,0),"")</f>
        <v>39</v>
      </c>
      <c r="AC54" s="127">
        <f>IF(VLOOKUP(日校代碼!AC54,班級人數!$A$2:$C$59,3,0),VLOOKUP(日校代碼!AC54,班級人數!$A$2:$C$59,3,0),"")</f>
        <v>39</v>
      </c>
      <c r="AD54" s="131">
        <f>IF(VLOOKUP(日校代碼!AD54,班級人數!$A$2:$C$59,3,0),VLOOKUP(日校代碼!AD54,班級人數!$A$2:$C$59,3,0),"")</f>
        <v>39</v>
      </c>
      <c r="AE54" s="131">
        <f>IF(VLOOKUP(日校代碼!AE54,班級人數!$A$2:$C$59,3,0),VLOOKUP(日校代碼!AE54,班級人數!$A$2:$C$59,3,0),"")</f>
        <v>40</v>
      </c>
      <c r="AF54" s="127" t="str">
        <f>IF(VLOOKUP(日校代碼!AF54,班級人數!$A$2:$C$59,3,0),VLOOKUP(日校代碼!AF54,班級人數!$A$2:$C$59,3,0),"")</f>
        <v/>
      </c>
      <c r="AG54" s="127" t="str">
        <f>IF(VLOOKUP(日校代碼!AG54,班級人數!$A$2:$C$59,3,0),VLOOKUP(日校代碼!AG54,班級人數!$A$2:$C$59,3,0),"")</f>
        <v/>
      </c>
      <c r="AH54" s="131" t="str">
        <f>IF(VLOOKUP(日校代碼!AH54,班級人數!$A$2:$C$59,3,0),VLOOKUP(日校代碼!AH54,班級人數!$A$2:$C$59,3,0),"")</f>
        <v/>
      </c>
      <c r="AI54" s="131" t="str">
        <f>IF(VLOOKUP(日校代碼!AI54,班級人數!$A$2:$C$59,3,0),VLOOKUP(日校代碼!AI54,班級人數!$A$2:$C$59,3,0),"")</f>
        <v/>
      </c>
      <c r="AJ54" s="14"/>
      <c r="AK54" s="103"/>
      <c r="AL54" s="14">
        <f t="shared" si="0"/>
        <v>392</v>
      </c>
      <c r="AM54" s="105">
        <f t="shared" si="1"/>
        <v>90160</v>
      </c>
      <c r="AN54" s="167" t="s">
        <v>360</v>
      </c>
      <c r="AO54" s="168" t="s">
        <v>580</v>
      </c>
      <c r="AP54" s="169" t="s">
        <v>581</v>
      </c>
      <c r="AQ54" s="179" t="s">
        <v>582</v>
      </c>
    </row>
    <row r="55" spans="1:43" ht="36" customHeight="1">
      <c r="A55" s="73">
        <v>2</v>
      </c>
      <c r="B55" s="73"/>
      <c r="C55" s="73"/>
      <c r="D55" s="73"/>
      <c r="E55" s="73" t="s">
        <v>60</v>
      </c>
      <c r="F55" s="73"/>
      <c r="G55" s="73"/>
      <c r="H55" s="73"/>
      <c r="I55" s="115"/>
      <c r="J55" s="115">
        <v>2</v>
      </c>
      <c r="K55" s="76" t="s">
        <v>393</v>
      </c>
      <c r="L55" s="79" t="s">
        <v>456</v>
      </c>
      <c r="M55" s="75" t="s">
        <v>42</v>
      </c>
      <c r="N55" s="76" t="s">
        <v>48</v>
      </c>
      <c r="O55" s="75">
        <v>254</v>
      </c>
      <c r="P55" s="119"/>
      <c r="Q55" s="38"/>
      <c r="R55" s="127" t="str">
        <f>IF(VLOOKUP(日校代碼!R55,班級人數!$A$2:$C$59,3,0),VLOOKUP(日校代碼!R55,班級人數!$A$2:$C$59,3,0),"")</f>
        <v/>
      </c>
      <c r="S55" s="127" t="str">
        <f>IF(VLOOKUP(日校代碼!S55,班級人數!$A$2:$C$59,3,0),VLOOKUP(日校代碼!S55,班級人數!$A$2:$C$59,3,0),"")</f>
        <v/>
      </c>
      <c r="T55" s="127" t="str">
        <f>IF(VLOOKUP(日校代碼!T55,班級人數!$A$2:$C$59,3,0),VLOOKUP(日校代碼!T55,班級人數!$A$2:$C$59,3,0),"")</f>
        <v/>
      </c>
      <c r="U55" s="127" t="str">
        <f>IF(VLOOKUP(日校代碼!U55,班級人數!$A$2:$C$59,3,0),VLOOKUP(日校代碼!U55,班級人數!$A$2:$C$59,3,0),"")</f>
        <v/>
      </c>
      <c r="V55" s="131" t="str">
        <f>IF(VLOOKUP(日校代碼!V55,班級人數!$A$2:$C$59,3,0),VLOOKUP(日校代碼!V55,班級人數!$A$2:$C$59,3,0),"")</f>
        <v/>
      </c>
      <c r="W55" s="131" t="str">
        <f>IF(VLOOKUP(日校代碼!W55,班級人數!$A$2:$C$59,3,0),VLOOKUP(日校代碼!W55,班級人數!$A$2:$C$59,3,0),"")</f>
        <v/>
      </c>
      <c r="X55" s="131" t="str">
        <f>IF(VLOOKUP(日校代碼!X55,班級人數!$A$2:$C$59,3,0),VLOOKUP(日校代碼!X55,班級人數!$A$2:$C$59,3,0),"")</f>
        <v/>
      </c>
      <c r="Y55" s="131" t="str">
        <f>IF(VLOOKUP(日校代碼!Y55,班級人數!$A$2:$C$59,3,0),VLOOKUP(日校代碼!Y55,班級人數!$A$2:$C$59,3,0),"")</f>
        <v/>
      </c>
      <c r="Z55" s="127">
        <f>IF(VLOOKUP(日校代碼!Z55,班級人數!$A$2:$C$59,3,0),VLOOKUP(日校代碼!Z55,班級人數!$A$2:$C$59,3,0),"")</f>
        <v>39</v>
      </c>
      <c r="AA55" s="127">
        <f>IF(VLOOKUP(日校代碼!AA55,班級人數!$A$2:$C$59,3,0),VLOOKUP(日校代碼!AA55,班級人數!$A$2:$C$59,3,0),"")</f>
        <v>39</v>
      </c>
      <c r="AB55" s="127">
        <f>IF(VLOOKUP(日校代碼!AB55,班級人數!$A$2:$C$59,3,0),VLOOKUP(日校代碼!AB55,班級人數!$A$2:$C$59,3,0),"")</f>
        <v>39</v>
      </c>
      <c r="AC55" s="127">
        <f>IF(VLOOKUP(日校代碼!AC55,班級人數!$A$2:$C$59,3,0),VLOOKUP(日校代碼!AC55,班級人數!$A$2:$C$59,3,0),"")</f>
        <v>39</v>
      </c>
      <c r="AD55" s="131" t="str">
        <f>IF(VLOOKUP(日校代碼!AD55,班級人數!$A$2:$C$59,3,0),VLOOKUP(日校代碼!AD55,班級人數!$A$2:$C$59,3,0),"")</f>
        <v/>
      </c>
      <c r="AE55" s="131" t="str">
        <f>IF(VLOOKUP(日校代碼!AE55,班級人數!$A$2:$C$59,3,0),VLOOKUP(日校代碼!AE55,班級人數!$A$2:$C$59,3,0),"")</f>
        <v/>
      </c>
      <c r="AF55" s="127" t="str">
        <f>IF(VLOOKUP(日校代碼!AF55,班級人數!$A$2:$C$59,3,0),VLOOKUP(日校代碼!AF55,班級人數!$A$2:$C$59,3,0),"")</f>
        <v/>
      </c>
      <c r="AG55" s="127" t="str">
        <f>IF(VLOOKUP(日校代碼!AG55,班級人數!$A$2:$C$59,3,0),VLOOKUP(日校代碼!AG55,班級人數!$A$2:$C$59,3,0),"")</f>
        <v/>
      </c>
      <c r="AH55" s="131" t="str">
        <f>IF(VLOOKUP(日校代碼!AH55,班級人數!$A$2:$C$59,3,0),VLOOKUP(日校代碼!AH55,班級人數!$A$2:$C$59,3,0),"")</f>
        <v/>
      </c>
      <c r="AI55" s="131" t="str">
        <f>IF(VLOOKUP(日校代碼!AI55,班級人數!$A$2:$C$59,3,0),VLOOKUP(日校代碼!AI55,班級人數!$A$2:$C$59,3,0),"")</f>
        <v/>
      </c>
      <c r="AJ55" s="14"/>
      <c r="AK55" s="103"/>
      <c r="AL55" s="14">
        <f t="shared" si="0"/>
        <v>156</v>
      </c>
      <c r="AM55" s="105">
        <f t="shared" si="1"/>
        <v>39624</v>
      </c>
      <c r="AN55" s="167" t="s">
        <v>362</v>
      </c>
      <c r="AO55" s="168"/>
      <c r="AP55" s="169"/>
      <c r="AQ55" s="180" t="s">
        <v>583</v>
      </c>
    </row>
    <row r="56" spans="1:43" ht="36" customHeight="1">
      <c r="A56" s="73">
        <v>2</v>
      </c>
      <c r="B56" s="73"/>
      <c r="C56" s="73"/>
      <c r="D56" s="73"/>
      <c r="E56" s="73"/>
      <c r="F56" s="73"/>
      <c r="G56" s="73"/>
      <c r="H56" s="73" t="s">
        <v>63</v>
      </c>
      <c r="I56" s="154"/>
      <c r="J56" s="115">
        <v>2</v>
      </c>
      <c r="K56" s="160" t="s">
        <v>394</v>
      </c>
      <c r="L56" s="79" t="s">
        <v>443</v>
      </c>
      <c r="M56" s="75" t="s">
        <v>42</v>
      </c>
      <c r="N56" s="76" t="s">
        <v>48</v>
      </c>
      <c r="O56" s="75">
        <v>275</v>
      </c>
      <c r="P56" s="119"/>
      <c r="Q56" s="38"/>
      <c r="R56" s="127" t="str">
        <f>IF(VLOOKUP(日校代碼!R56,班級人數!$A$2:$C$59,3,0),VLOOKUP(日校代碼!R56,班級人數!$A$2:$C$59,3,0),"")</f>
        <v/>
      </c>
      <c r="S56" s="127" t="str">
        <f>IF(VLOOKUP(日校代碼!S56,班級人數!$A$2:$C$59,3,0),VLOOKUP(日校代碼!S56,班級人數!$A$2:$C$59,3,0),"")</f>
        <v/>
      </c>
      <c r="T56" s="127" t="str">
        <f>IF(VLOOKUP(日校代碼!T56,班級人數!$A$2:$C$59,3,0),VLOOKUP(日校代碼!T56,班級人數!$A$2:$C$59,3,0),"")</f>
        <v/>
      </c>
      <c r="U56" s="127" t="str">
        <f>IF(VLOOKUP(日校代碼!U56,班級人數!$A$2:$C$59,3,0),VLOOKUP(日校代碼!U56,班級人數!$A$2:$C$59,3,0),"")</f>
        <v/>
      </c>
      <c r="V56" s="131" t="str">
        <f>IF(VLOOKUP(日校代碼!V56,班級人數!$A$2:$C$59,3,0),VLOOKUP(日校代碼!V56,班級人數!$A$2:$C$59,3,0),"")</f>
        <v/>
      </c>
      <c r="W56" s="131" t="str">
        <f>IF(VLOOKUP(日校代碼!W56,班級人數!$A$2:$C$59,3,0),VLOOKUP(日校代碼!W56,班級人數!$A$2:$C$59,3,0),"")</f>
        <v/>
      </c>
      <c r="X56" s="131" t="str">
        <f>IF(VLOOKUP(日校代碼!X56,班級人數!$A$2:$C$59,3,0),VLOOKUP(日校代碼!X56,班級人數!$A$2:$C$59,3,0),"")</f>
        <v/>
      </c>
      <c r="Y56" s="131" t="str">
        <f>IF(VLOOKUP(日校代碼!Y56,班級人數!$A$2:$C$59,3,0),VLOOKUP(日校代碼!Y56,班級人數!$A$2:$C$59,3,0),"")</f>
        <v/>
      </c>
      <c r="Z56" s="127" t="str">
        <f>IF(VLOOKUP(日校代碼!Z56,班級人數!$A$2:$C$59,3,0),VLOOKUP(日校代碼!Z56,班級人數!$A$2:$C$59,3,0),"")</f>
        <v/>
      </c>
      <c r="AA56" s="127" t="str">
        <f>IF(VLOOKUP(日校代碼!AA56,班級人數!$A$2:$C$59,3,0),VLOOKUP(日校代碼!AA56,班級人數!$A$2:$C$59,3,0),"")</f>
        <v/>
      </c>
      <c r="AB56" s="127" t="str">
        <f>IF(VLOOKUP(日校代碼!AB56,班級人數!$A$2:$C$59,3,0),VLOOKUP(日校代碼!AB56,班級人數!$A$2:$C$59,3,0),"")</f>
        <v/>
      </c>
      <c r="AC56" s="127" t="str">
        <f>IF(VLOOKUP(日校代碼!AC56,班級人數!$A$2:$C$59,3,0),VLOOKUP(日校代碼!AC56,班級人數!$A$2:$C$59,3,0),"")</f>
        <v/>
      </c>
      <c r="AD56" s="131" t="str">
        <f>IF(VLOOKUP(日校代碼!AD56,班級人數!$A$2:$C$59,3,0),VLOOKUP(日校代碼!AD56,班級人數!$A$2:$C$59,3,0),"")</f>
        <v/>
      </c>
      <c r="AE56" s="131" t="str">
        <f>IF(VLOOKUP(日校代碼!AE56,班級人數!$A$2:$C$59,3,0),VLOOKUP(日校代碼!AE56,班級人數!$A$2:$C$59,3,0),"")</f>
        <v/>
      </c>
      <c r="AF56" s="127" t="str">
        <f>IF(VLOOKUP(日校代碼!AF56,班級人數!$A$2:$C$59,3,0),VLOOKUP(日校代碼!AF56,班級人數!$A$2:$C$59,3,0),"")</f>
        <v/>
      </c>
      <c r="AG56" s="127" t="str">
        <f>IF(VLOOKUP(日校代碼!AG56,班級人數!$A$2:$C$59,3,0),VLOOKUP(日校代碼!AG56,班級人數!$A$2:$C$59,3,0),"")</f>
        <v/>
      </c>
      <c r="AH56" s="131">
        <f>IF(VLOOKUP(日校代碼!AH56,班級人數!$A$2:$C$59,3,0),VLOOKUP(日校代碼!AH56,班級人數!$A$2:$C$59,3,0),"")</f>
        <v>40</v>
      </c>
      <c r="AI56" s="131">
        <f>IF(VLOOKUP(日校代碼!AI56,班級人數!$A$2:$C$59,3,0),VLOOKUP(日校代碼!AI56,班級人數!$A$2:$C$59,3,0),"")</f>
        <v>42</v>
      </c>
      <c r="AJ56" s="14"/>
      <c r="AK56" s="103"/>
      <c r="AL56" s="14">
        <f t="shared" si="0"/>
        <v>82</v>
      </c>
      <c r="AM56" s="105">
        <f t="shared" si="1"/>
        <v>22550</v>
      </c>
      <c r="AN56" s="167" t="s">
        <v>362</v>
      </c>
      <c r="AO56" s="168"/>
      <c r="AP56" s="169"/>
      <c r="AQ56" s="181"/>
    </row>
    <row r="57" spans="1:43" ht="36" customHeight="1">
      <c r="A57" s="73">
        <v>2</v>
      </c>
      <c r="B57" s="73"/>
      <c r="C57" s="73"/>
      <c r="D57" s="73" t="s">
        <v>59</v>
      </c>
      <c r="E57" s="73"/>
      <c r="F57" s="73"/>
      <c r="G57" s="73"/>
      <c r="H57" s="73"/>
      <c r="I57" s="154"/>
      <c r="J57" s="115">
        <v>2</v>
      </c>
      <c r="K57" s="161" t="s">
        <v>395</v>
      </c>
      <c r="L57" s="79" t="s">
        <v>415</v>
      </c>
      <c r="M57" s="75" t="s">
        <v>440</v>
      </c>
      <c r="N57" s="156" t="s">
        <v>465</v>
      </c>
      <c r="O57" s="75">
        <v>263</v>
      </c>
      <c r="P57" s="119"/>
      <c r="Q57" s="38"/>
      <c r="R57" s="127" t="str">
        <f>IF(VLOOKUP(日校代碼!R57,班級人數!$A$2:$C$59,3,0),VLOOKUP(日校代碼!R57,班級人數!$A$2:$C$59,3,0),"")</f>
        <v/>
      </c>
      <c r="S57" s="127" t="str">
        <f>IF(VLOOKUP(日校代碼!S57,班級人數!$A$2:$C$59,3,0),VLOOKUP(日校代碼!S57,班級人數!$A$2:$C$59,3,0),"")</f>
        <v/>
      </c>
      <c r="T57" s="127" t="str">
        <f>IF(VLOOKUP(日校代碼!T57,班級人數!$A$2:$C$59,3,0),VLOOKUP(日校代碼!T57,班級人數!$A$2:$C$59,3,0),"")</f>
        <v/>
      </c>
      <c r="U57" s="127" t="str">
        <f>IF(VLOOKUP(日校代碼!U57,班級人數!$A$2:$C$59,3,0),VLOOKUP(日校代碼!U57,班級人數!$A$2:$C$59,3,0),"")</f>
        <v/>
      </c>
      <c r="V57" s="131">
        <f>IF(VLOOKUP(日校代碼!V57,班級人數!$A$2:$C$59,3,0),VLOOKUP(日校代碼!V57,班級人數!$A$2:$C$59,3,0),"")</f>
        <v>40</v>
      </c>
      <c r="W57" s="131">
        <f>IF(VLOOKUP(日校代碼!W57,班級人數!$A$2:$C$59,3,0),VLOOKUP(日校代碼!W57,班級人數!$A$2:$C$59,3,0),"")</f>
        <v>39</v>
      </c>
      <c r="X57" s="131">
        <f>IF(VLOOKUP(日校代碼!X57,班級人數!$A$2:$C$59,3,0),VLOOKUP(日校代碼!X57,班級人數!$A$2:$C$59,3,0),"")</f>
        <v>40</v>
      </c>
      <c r="Y57" s="131">
        <f>IF(VLOOKUP(日校代碼!Y57,班級人數!$A$2:$C$59,3,0),VLOOKUP(日校代碼!Y57,班級人數!$A$2:$C$59,3,0),"")</f>
        <v>38</v>
      </c>
      <c r="Z57" s="127" t="str">
        <f>IF(VLOOKUP(日校代碼!Z57,班級人數!$A$2:$C$59,3,0),VLOOKUP(日校代碼!Z57,班級人數!$A$2:$C$59,3,0),"")</f>
        <v/>
      </c>
      <c r="AA57" s="127" t="str">
        <f>IF(VLOOKUP(日校代碼!AA57,班級人數!$A$2:$C$59,3,0),VLOOKUP(日校代碼!AA57,班級人數!$A$2:$C$59,3,0),"")</f>
        <v/>
      </c>
      <c r="AB57" s="127" t="str">
        <f>IF(VLOOKUP(日校代碼!AB57,班級人數!$A$2:$C$59,3,0),VLOOKUP(日校代碼!AB57,班級人數!$A$2:$C$59,3,0),"")</f>
        <v/>
      </c>
      <c r="AC57" s="127" t="str">
        <f>IF(VLOOKUP(日校代碼!AC57,班級人數!$A$2:$C$59,3,0),VLOOKUP(日校代碼!AC57,班級人數!$A$2:$C$59,3,0),"")</f>
        <v/>
      </c>
      <c r="AD57" s="131" t="str">
        <f>IF(VLOOKUP(日校代碼!AD57,班級人數!$A$2:$C$59,3,0),VLOOKUP(日校代碼!AD57,班級人數!$A$2:$C$59,3,0),"")</f>
        <v/>
      </c>
      <c r="AE57" s="131" t="str">
        <f>IF(VLOOKUP(日校代碼!AE57,班級人數!$A$2:$C$59,3,0),VLOOKUP(日校代碼!AE57,班級人數!$A$2:$C$59,3,0),"")</f>
        <v/>
      </c>
      <c r="AF57" s="127" t="str">
        <f>IF(VLOOKUP(日校代碼!AF57,班級人數!$A$2:$C$59,3,0),VLOOKUP(日校代碼!AF57,班級人數!$A$2:$C$59,3,0),"")</f>
        <v/>
      </c>
      <c r="AG57" s="127" t="str">
        <f>IF(VLOOKUP(日校代碼!AG57,班級人數!$A$2:$C$59,3,0),VLOOKUP(日校代碼!AG57,班級人數!$A$2:$C$59,3,0),"")</f>
        <v/>
      </c>
      <c r="AH57" s="131" t="str">
        <f>IF(VLOOKUP(日校代碼!AH57,班級人數!$A$2:$C$59,3,0),VLOOKUP(日校代碼!AH57,班級人數!$A$2:$C$59,3,0),"")</f>
        <v/>
      </c>
      <c r="AI57" s="131" t="str">
        <f>IF(VLOOKUP(日校代碼!AI57,班級人數!$A$2:$C$59,3,0),VLOOKUP(日校代碼!AI57,班級人數!$A$2:$C$59,3,0),"")</f>
        <v/>
      </c>
      <c r="AJ57" s="14"/>
      <c r="AK57" s="103"/>
      <c r="AL57" s="14">
        <f t="shared" si="0"/>
        <v>157</v>
      </c>
      <c r="AM57" s="105">
        <f t="shared" si="1"/>
        <v>41291</v>
      </c>
      <c r="AN57" s="167" t="s">
        <v>522</v>
      </c>
      <c r="AO57" s="168"/>
      <c r="AP57" s="169"/>
      <c r="AQ57" s="170"/>
    </row>
    <row r="58" spans="1:43" ht="36" customHeight="1">
      <c r="A58" s="74">
        <v>2</v>
      </c>
      <c r="B58" s="74"/>
      <c r="C58" s="74"/>
      <c r="D58" s="74" t="s">
        <v>59</v>
      </c>
      <c r="E58" s="74" t="s">
        <v>60</v>
      </c>
      <c r="F58" s="74"/>
      <c r="G58" s="74"/>
      <c r="H58" s="74"/>
      <c r="I58" s="115"/>
      <c r="J58" s="154">
        <v>2</v>
      </c>
      <c r="K58" s="162" t="s">
        <v>396</v>
      </c>
      <c r="L58" s="75" t="s">
        <v>43</v>
      </c>
      <c r="M58" s="75" t="s">
        <v>461</v>
      </c>
      <c r="N58" s="76" t="s">
        <v>466</v>
      </c>
      <c r="O58" s="75">
        <v>280</v>
      </c>
      <c r="P58" s="119"/>
      <c r="Q58" s="38"/>
      <c r="R58" s="127" t="str">
        <f>IF(VLOOKUP(日校代碼!R58,班級人數!$A$2:$C$59,3,0),VLOOKUP(日校代碼!R58,班級人數!$A$2:$C$59,3,0),"")</f>
        <v/>
      </c>
      <c r="S58" s="127" t="str">
        <f>IF(VLOOKUP(日校代碼!S58,班級人數!$A$2:$C$59,3,0),VLOOKUP(日校代碼!S58,班級人數!$A$2:$C$59,3,0),"")</f>
        <v/>
      </c>
      <c r="T58" s="127" t="str">
        <f>IF(VLOOKUP(日校代碼!T58,班級人數!$A$2:$C$59,3,0),VLOOKUP(日校代碼!T58,班級人數!$A$2:$C$59,3,0),"")</f>
        <v/>
      </c>
      <c r="U58" s="127" t="str">
        <f>IF(VLOOKUP(日校代碼!U58,班級人數!$A$2:$C$59,3,0),VLOOKUP(日校代碼!U58,班級人數!$A$2:$C$59,3,0),"")</f>
        <v/>
      </c>
      <c r="V58" s="131">
        <f>IF(VLOOKUP(日校代碼!V58,班級人數!$A$2:$C$59,3,0),VLOOKUP(日校代碼!V58,班級人數!$A$2:$C$59,3,0),"")</f>
        <v>40</v>
      </c>
      <c r="W58" s="131">
        <f>IF(VLOOKUP(日校代碼!W58,班級人數!$A$2:$C$59,3,0),VLOOKUP(日校代碼!W58,班級人數!$A$2:$C$59,3,0),"")</f>
        <v>39</v>
      </c>
      <c r="X58" s="131">
        <f>IF(VLOOKUP(日校代碼!X58,班級人數!$A$2:$C$59,3,0),VLOOKUP(日校代碼!X58,班級人數!$A$2:$C$59,3,0),"")</f>
        <v>40</v>
      </c>
      <c r="Y58" s="131">
        <f>IF(VLOOKUP(日校代碼!Y58,班級人數!$A$2:$C$59,3,0),VLOOKUP(日校代碼!Y58,班級人數!$A$2:$C$59,3,0),"")</f>
        <v>38</v>
      </c>
      <c r="Z58" s="127">
        <f>IF(VLOOKUP(日校代碼!Z58,班級人數!$A$2:$C$59,3,0),VLOOKUP(日校代碼!Z58,班級人數!$A$2:$C$59,3,0),"")</f>
        <v>39</v>
      </c>
      <c r="AA58" s="127">
        <f>IF(VLOOKUP(日校代碼!AA58,班級人數!$A$2:$C$59,3,0),VLOOKUP(日校代碼!AA58,班級人數!$A$2:$C$59,3,0),"")</f>
        <v>39</v>
      </c>
      <c r="AB58" s="127">
        <f>IF(VLOOKUP(日校代碼!AB58,班級人數!$A$2:$C$59,3,0),VLOOKUP(日校代碼!AB58,班級人數!$A$2:$C$59,3,0),"")</f>
        <v>39</v>
      </c>
      <c r="AC58" s="127">
        <f>IF(VLOOKUP(日校代碼!AC58,班級人數!$A$2:$C$59,3,0),VLOOKUP(日校代碼!AC58,班級人數!$A$2:$C$59,3,0),"")</f>
        <v>39</v>
      </c>
      <c r="AD58" s="131" t="str">
        <f>IF(VLOOKUP(日校代碼!AD58,班級人數!$A$2:$C$59,3,0),VLOOKUP(日校代碼!AD58,班級人數!$A$2:$C$59,3,0),"")</f>
        <v/>
      </c>
      <c r="AE58" s="131" t="str">
        <f>IF(VLOOKUP(日校代碼!AE58,班級人數!$A$2:$C$59,3,0),VLOOKUP(日校代碼!AE58,班級人數!$A$2:$C$59,3,0),"")</f>
        <v/>
      </c>
      <c r="AF58" s="127" t="str">
        <f>IF(VLOOKUP(日校代碼!AF58,班級人數!$A$2:$C$59,3,0),VLOOKUP(日校代碼!AF58,班級人數!$A$2:$C$59,3,0),"")</f>
        <v/>
      </c>
      <c r="AG58" s="127" t="str">
        <f>IF(VLOOKUP(日校代碼!AG58,班級人數!$A$2:$C$59,3,0),VLOOKUP(日校代碼!AG58,班級人數!$A$2:$C$59,3,0),"")</f>
        <v/>
      </c>
      <c r="AH58" s="131" t="str">
        <f>IF(VLOOKUP(日校代碼!AH58,班級人數!$A$2:$C$59,3,0),VLOOKUP(日校代碼!AH58,班級人數!$A$2:$C$59,3,0),"")</f>
        <v/>
      </c>
      <c r="AI58" s="131" t="str">
        <f>IF(VLOOKUP(日校代碼!AI58,班級人數!$A$2:$C$59,3,0),VLOOKUP(日校代碼!AI58,班級人數!$A$2:$C$59,3,0),"")</f>
        <v/>
      </c>
      <c r="AJ58" s="14"/>
      <c r="AK58" s="103"/>
      <c r="AL58" s="14">
        <f t="shared" si="0"/>
        <v>313</v>
      </c>
      <c r="AM58" s="105">
        <f t="shared" si="1"/>
        <v>87640</v>
      </c>
      <c r="AN58" s="182" t="s">
        <v>522</v>
      </c>
      <c r="AO58" s="183"/>
      <c r="AP58" s="169"/>
      <c r="AQ58" s="171" t="s">
        <v>584</v>
      </c>
    </row>
    <row r="59" spans="1:43" ht="36" customHeight="1">
      <c r="A59" s="74">
        <v>2</v>
      </c>
      <c r="B59" s="74"/>
      <c r="C59" s="74"/>
      <c r="D59" s="74" t="s">
        <v>59</v>
      </c>
      <c r="E59" s="74" t="s">
        <v>60</v>
      </c>
      <c r="F59" s="74" t="s">
        <v>61</v>
      </c>
      <c r="G59" s="74"/>
      <c r="H59" s="74"/>
      <c r="I59" s="115"/>
      <c r="J59" s="154">
        <v>2</v>
      </c>
      <c r="K59" s="76" t="s">
        <v>54</v>
      </c>
      <c r="L59" s="79" t="s">
        <v>436</v>
      </c>
      <c r="M59" s="75" t="s">
        <v>433</v>
      </c>
      <c r="N59" s="76" t="s">
        <v>467</v>
      </c>
      <c r="O59" s="75">
        <v>250</v>
      </c>
      <c r="P59" s="119"/>
      <c r="Q59" s="38"/>
      <c r="R59" s="127" t="str">
        <f>IF(VLOOKUP(日校代碼!R59,班級人數!$A$2:$C$59,3,0),VLOOKUP(日校代碼!R59,班級人數!$A$2:$C$59,3,0),"")</f>
        <v/>
      </c>
      <c r="S59" s="127" t="str">
        <f>IF(VLOOKUP(日校代碼!S59,班級人數!$A$2:$C$59,3,0),VLOOKUP(日校代碼!S59,班級人數!$A$2:$C$59,3,0),"")</f>
        <v/>
      </c>
      <c r="T59" s="127" t="str">
        <f>IF(VLOOKUP(日校代碼!T59,班級人數!$A$2:$C$59,3,0),VLOOKUP(日校代碼!T59,班級人數!$A$2:$C$59,3,0),"")</f>
        <v/>
      </c>
      <c r="U59" s="127" t="str">
        <f>IF(VLOOKUP(日校代碼!U59,班級人數!$A$2:$C$59,3,0),VLOOKUP(日校代碼!U59,班級人數!$A$2:$C$59,3,0),"")</f>
        <v/>
      </c>
      <c r="V59" s="131">
        <f>IF(VLOOKUP(日校代碼!V59,班級人數!$A$2:$C$59,3,0),VLOOKUP(日校代碼!V59,班級人數!$A$2:$C$59,3,0),"")</f>
        <v>40</v>
      </c>
      <c r="W59" s="131">
        <f>IF(VLOOKUP(日校代碼!W59,班級人數!$A$2:$C$59,3,0),VLOOKUP(日校代碼!W59,班級人數!$A$2:$C$59,3,0),"")</f>
        <v>39</v>
      </c>
      <c r="X59" s="131">
        <f>IF(VLOOKUP(日校代碼!X59,班級人數!$A$2:$C$59,3,0),VLOOKUP(日校代碼!X59,班級人數!$A$2:$C$59,3,0),"")</f>
        <v>40</v>
      </c>
      <c r="Y59" s="131">
        <f>IF(VLOOKUP(日校代碼!Y59,班級人數!$A$2:$C$59,3,0),VLOOKUP(日校代碼!Y59,班級人數!$A$2:$C$59,3,0),"")</f>
        <v>38</v>
      </c>
      <c r="Z59" s="127">
        <f>IF(VLOOKUP(日校代碼!Z59,班級人數!$A$2:$C$59,3,0),VLOOKUP(日校代碼!Z59,班級人數!$A$2:$C$59,3,0),"")</f>
        <v>39</v>
      </c>
      <c r="AA59" s="127">
        <f>IF(VLOOKUP(日校代碼!AA59,班級人數!$A$2:$C$59,3,0),VLOOKUP(日校代碼!AA59,班級人數!$A$2:$C$59,3,0),"")</f>
        <v>39</v>
      </c>
      <c r="AB59" s="127">
        <f>IF(VLOOKUP(日校代碼!AB59,班級人數!$A$2:$C$59,3,0),VLOOKUP(日校代碼!AB59,班級人數!$A$2:$C$59,3,0),"")</f>
        <v>39</v>
      </c>
      <c r="AC59" s="127">
        <f>IF(VLOOKUP(日校代碼!AC59,班級人數!$A$2:$C$59,3,0),VLOOKUP(日校代碼!AC59,班級人數!$A$2:$C$59,3,0),"")</f>
        <v>39</v>
      </c>
      <c r="AD59" s="131">
        <f>IF(VLOOKUP(日校代碼!AD59,班級人數!$A$2:$C$59,3,0),VLOOKUP(日校代碼!AD59,班級人數!$A$2:$C$59,3,0),"")</f>
        <v>39</v>
      </c>
      <c r="AE59" s="131">
        <f>IF(VLOOKUP(日校代碼!AE59,班級人數!$A$2:$C$59,3,0),VLOOKUP(日校代碼!AE59,班級人數!$A$2:$C$59,3,0),"")</f>
        <v>40</v>
      </c>
      <c r="AF59" s="127" t="str">
        <f>IF(VLOOKUP(日校代碼!AF59,班級人數!$A$2:$C$59,3,0),VLOOKUP(日校代碼!AF59,班級人數!$A$2:$C$59,3,0),"")</f>
        <v/>
      </c>
      <c r="AG59" s="127" t="str">
        <f>IF(VLOOKUP(日校代碼!AG59,班級人數!$A$2:$C$59,3,0),VLOOKUP(日校代碼!AG59,班級人數!$A$2:$C$59,3,0),"")</f>
        <v/>
      </c>
      <c r="AH59" s="131" t="str">
        <f>IF(VLOOKUP(日校代碼!AH59,班級人數!$A$2:$C$59,3,0),VLOOKUP(日校代碼!AH59,班級人數!$A$2:$C$59,3,0),"")</f>
        <v/>
      </c>
      <c r="AI59" s="131" t="str">
        <f>IF(VLOOKUP(日校代碼!AI59,班級人數!$A$2:$C$59,3,0),VLOOKUP(日校代碼!AI59,班級人數!$A$2:$C$59,3,0),"")</f>
        <v/>
      </c>
      <c r="AJ59" s="14"/>
      <c r="AK59" s="103"/>
      <c r="AL59" s="14">
        <f t="shared" si="0"/>
        <v>392</v>
      </c>
      <c r="AM59" s="105">
        <f t="shared" si="1"/>
        <v>98000</v>
      </c>
      <c r="AN59" s="167" t="s">
        <v>360</v>
      </c>
      <c r="AO59" s="182" t="s">
        <v>585</v>
      </c>
      <c r="AP59" s="169" t="s">
        <v>586</v>
      </c>
      <c r="AQ59" s="170"/>
    </row>
    <row r="60" spans="1:43" ht="36" customHeight="1">
      <c r="A60" s="73">
        <v>2</v>
      </c>
      <c r="B60" s="73"/>
      <c r="C60" s="73"/>
      <c r="D60" s="73" t="s">
        <v>59</v>
      </c>
      <c r="E60" s="73" t="s">
        <v>60</v>
      </c>
      <c r="F60" s="73" t="s">
        <v>61</v>
      </c>
      <c r="G60" s="73"/>
      <c r="H60" s="73" t="s">
        <v>63</v>
      </c>
      <c r="I60" s="115"/>
      <c r="J60" s="115">
        <v>2</v>
      </c>
      <c r="K60" s="76" t="s">
        <v>53</v>
      </c>
      <c r="L60" s="79" t="s">
        <v>468</v>
      </c>
      <c r="M60" s="75" t="s">
        <v>440</v>
      </c>
      <c r="N60" s="76" t="s">
        <v>441</v>
      </c>
      <c r="O60" s="75">
        <v>296</v>
      </c>
      <c r="P60" s="119"/>
      <c r="Q60" s="38"/>
      <c r="R60" s="127" t="str">
        <f>IF(VLOOKUP(日校代碼!R60,班級人數!$A$2:$C$59,3,0),VLOOKUP(日校代碼!R60,班級人數!$A$2:$C$59,3,0),"")</f>
        <v/>
      </c>
      <c r="S60" s="127" t="str">
        <f>IF(VLOOKUP(日校代碼!S60,班級人數!$A$2:$C$59,3,0),VLOOKUP(日校代碼!S60,班級人數!$A$2:$C$59,3,0),"")</f>
        <v/>
      </c>
      <c r="T60" s="127" t="str">
        <f>IF(VLOOKUP(日校代碼!T60,班級人數!$A$2:$C$59,3,0),VLOOKUP(日校代碼!T60,班級人數!$A$2:$C$59,3,0),"")</f>
        <v/>
      </c>
      <c r="U60" s="127" t="str">
        <f>IF(VLOOKUP(日校代碼!U60,班級人數!$A$2:$C$59,3,0),VLOOKUP(日校代碼!U60,班級人數!$A$2:$C$59,3,0),"")</f>
        <v/>
      </c>
      <c r="V60" s="131">
        <f>IF(VLOOKUP(日校代碼!V60,班級人數!$A$2:$C$59,3,0),VLOOKUP(日校代碼!V60,班級人數!$A$2:$C$59,3,0),"")</f>
        <v>40</v>
      </c>
      <c r="W60" s="131">
        <f>IF(VLOOKUP(日校代碼!W60,班級人數!$A$2:$C$59,3,0),VLOOKUP(日校代碼!W60,班級人數!$A$2:$C$59,3,0),"")</f>
        <v>39</v>
      </c>
      <c r="X60" s="131">
        <f>IF(VLOOKUP(日校代碼!X60,班級人數!$A$2:$C$59,3,0),VLOOKUP(日校代碼!X60,班級人數!$A$2:$C$59,3,0),"")</f>
        <v>40</v>
      </c>
      <c r="Y60" s="131">
        <f>IF(VLOOKUP(日校代碼!Y60,班級人數!$A$2:$C$59,3,0),VLOOKUP(日校代碼!Y60,班級人數!$A$2:$C$59,3,0),"")</f>
        <v>38</v>
      </c>
      <c r="Z60" s="127">
        <f>IF(VLOOKUP(日校代碼!Z60,班級人數!$A$2:$C$59,3,0),VLOOKUP(日校代碼!Z60,班級人數!$A$2:$C$59,3,0),"")</f>
        <v>39</v>
      </c>
      <c r="AA60" s="127">
        <f>IF(VLOOKUP(日校代碼!AA60,班級人數!$A$2:$C$59,3,0),VLOOKUP(日校代碼!AA60,班級人數!$A$2:$C$59,3,0),"")</f>
        <v>39</v>
      </c>
      <c r="AB60" s="127">
        <f>IF(VLOOKUP(日校代碼!AB60,班級人數!$A$2:$C$59,3,0),VLOOKUP(日校代碼!AB60,班級人數!$A$2:$C$59,3,0),"")</f>
        <v>39</v>
      </c>
      <c r="AC60" s="127">
        <f>IF(VLOOKUP(日校代碼!AC60,班級人數!$A$2:$C$59,3,0),VLOOKUP(日校代碼!AC60,班級人數!$A$2:$C$59,3,0),"")</f>
        <v>39</v>
      </c>
      <c r="AD60" s="131">
        <f>IF(VLOOKUP(日校代碼!AD60,班級人數!$A$2:$C$59,3,0),VLOOKUP(日校代碼!AD60,班級人數!$A$2:$C$59,3,0),"")</f>
        <v>39</v>
      </c>
      <c r="AE60" s="131">
        <f>IF(VLOOKUP(日校代碼!AE60,班級人數!$A$2:$C$59,3,0),VLOOKUP(日校代碼!AE60,班級人數!$A$2:$C$59,3,0),"")</f>
        <v>40</v>
      </c>
      <c r="AF60" s="127" t="str">
        <f>IF(VLOOKUP(日校代碼!AF60,班級人數!$A$2:$C$59,3,0),VLOOKUP(日校代碼!AF60,班級人數!$A$2:$C$59,3,0),"")</f>
        <v/>
      </c>
      <c r="AG60" s="127" t="str">
        <f>IF(VLOOKUP(日校代碼!AG60,班級人數!$A$2:$C$59,3,0),VLOOKUP(日校代碼!AG60,班級人數!$A$2:$C$59,3,0),"")</f>
        <v/>
      </c>
      <c r="AH60" s="131">
        <f>IF(VLOOKUP(日校代碼!AH60,班級人數!$A$2:$C$59,3,0),VLOOKUP(日校代碼!AH60,班級人數!$A$2:$C$59,3,0),"")</f>
        <v>40</v>
      </c>
      <c r="AI60" s="131">
        <f>IF(VLOOKUP(日校代碼!AI60,班級人數!$A$2:$C$59,3,0),VLOOKUP(日校代碼!AI60,班級人數!$A$2:$C$59,3,0),"")</f>
        <v>42</v>
      </c>
      <c r="AJ60" s="14"/>
      <c r="AK60" s="103"/>
      <c r="AL60" s="14">
        <f t="shared" si="0"/>
        <v>474</v>
      </c>
      <c r="AM60" s="105">
        <f t="shared" si="1"/>
        <v>140304</v>
      </c>
      <c r="AN60" s="167" t="s">
        <v>360</v>
      </c>
      <c r="AO60" s="168" t="s">
        <v>587</v>
      </c>
      <c r="AP60" s="169" t="s">
        <v>588</v>
      </c>
      <c r="AQ60" s="171"/>
    </row>
    <row r="61" spans="1:43" ht="36" customHeight="1">
      <c r="A61" s="73">
        <v>2</v>
      </c>
      <c r="B61" s="73"/>
      <c r="C61" s="73"/>
      <c r="D61" s="73"/>
      <c r="E61" s="73"/>
      <c r="F61" s="73"/>
      <c r="G61" s="73" t="s">
        <v>62</v>
      </c>
      <c r="H61" s="73"/>
      <c r="I61" s="115"/>
      <c r="J61" s="115">
        <v>2</v>
      </c>
      <c r="K61" s="76" t="s">
        <v>77</v>
      </c>
      <c r="L61" s="75" t="s">
        <v>415</v>
      </c>
      <c r="M61" s="75" t="s">
        <v>78</v>
      </c>
      <c r="N61" s="76" t="s">
        <v>469</v>
      </c>
      <c r="O61" s="75">
        <v>364</v>
      </c>
      <c r="P61" s="119"/>
      <c r="Q61" s="38"/>
      <c r="R61" s="127" t="str">
        <f>IF(VLOOKUP(日校代碼!R61,班級人數!$A$2:$C$59,3,0),VLOOKUP(日校代碼!R61,班級人數!$A$2:$C$59,3,0),"")</f>
        <v/>
      </c>
      <c r="S61" s="127" t="str">
        <f>IF(VLOOKUP(日校代碼!S61,班級人數!$A$2:$C$59,3,0),VLOOKUP(日校代碼!S61,班級人數!$A$2:$C$59,3,0),"")</f>
        <v/>
      </c>
      <c r="T61" s="127" t="str">
        <f>IF(VLOOKUP(日校代碼!T61,班級人數!$A$2:$C$59,3,0),VLOOKUP(日校代碼!T61,班級人數!$A$2:$C$59,3,0),"")</f>
        <v/>
      </c>
      <c r="U61" s="127" t="str">
        <f>IF(VLOOKUP(日校代碼!U61,班級人數!$A$2:$C$59,3,0),VLOOKUP(日校代碼!U61,班級人數!$A$2:$C$59,3,0),"")</f>
        <v/>
      </c>
      <c r="V61" s="131" t="str">
        <f>IF(VLOOKUP(日校代碼!V61,班級人數!$A$2:$C$59,3,0),VLOOKUP(日校代碼!V61,班級人數!$A$2:$C$59,3,0),"")</f>
        <v/>
      </c>
      <c r="W61" s="131" t="str">
        <f>IF(VLOOKUP(日校代碼!W61,班級人數!$A$2:$C$59,3,0),VLOOKUP(日校代碼!W61,班級人數!$A$2:$C$59,3,0),"")</f>
        <v/>
      </c>
      <c r="X61" s="131" t="str">
        <f>IF(VLOOKUP(日校代碼!X61,班級人數!$A$2:$C$59,3,0),VLOOKUP(日校代碼!X61,班級人數!$A$2:$C$59,3,0),"")</f>
        <v/>
      </c>
      <c r="Y61" s="131" t="str">
        <f>IF(VLOOKUP(日校代碼!Y61,班級人數!$A$2:$C$59,3,0),VLOOKUP(日校代碼!Y61,班級人數!$A$2:$C$59,3,0),"")</f>
        <v/>
      </c>
      <c r="Z61" s="127" t="str">
        <f>IF(VLOOKUP(日校代碼!Z61,班級人數!$A$2:$C$59,3,0),VLOOKUP(日校代碼!Z61,班級人數!$A$2:$C$59,3,0),"")</f>
        <v/>
      </c>
      <c r="AA61" s="127" t="str">
        <f>IF(VLOOKUP(日校代碼!AA61,班級人數!$A$2:$C$59,3,0),VLOOKUP(日校代碼!AA61,班級人數!$A$2:$C$59,3,0),"")</f>
        <v/>
      </c>
      <c r="AB61" s="127" t="str">
        <f>IF(VLOOKUP(日校代碼!AB61,班級人數!$A$2:$C$59,3,0),VLOOKUP(日校代碼!AB61,班級人數!$A$2:$C$59,3,0),"")</f>
        <v/>
      </c>
      <c r="AC61" s="127" t="str">
        <f>IF(VLOOKUP(日校代碼!AC61,班級人數!$A$2:$C$59,3,0),VLOOKUP(日校代碼!AC61,班級人數!$A$2:$C$59,3,0),"")</f>
        <v/>
      </c>
      <c r="AD61" s="131" t="str">
        <f>IF(VLOOKUP(日校代碼!AD61,班級人數!$A$2:$C$59,3,0),VLOOKUP(日校代碼!AD61,班級人數!$A$2:$C$59,3,0),"")</f>
        <v/>
      </c>
      <c r="AE61" s="131" t="str">
        <f>IF(VLOOKUP(日校代碼!AE61,班級人數!$A$2:$C$59,3,0),VLOOKUP(日校代碼!AE61,班級人數!$A$2:$C$59,3,0),"")</f>
        <v/>
      </c>
      <c r="AF61" s="127">
        <f>IF(VLOOKUP(日校代碼!AF61,班級人數!$A$2:$C$59,3,0),VLOOKUP(日校代碼!AF61,班級人數!$A$2:$C$59,3,0),"")</f>
        <v>39</v>
      </c>
      <c r="AG61" s="127">
        <f>IF(VLOOKUP(日校代碼!AG61,班級人數!$A$2:$C$59,3,0),VLOOKUP(日校代碼!AG61,班級人數!$A$2:$C$59,3,0),"")</f>
        <v>39</v>
      </c>
      <c r="AH61" s="131" t="str">
        <f>IF(VLOOKUP(日校代碼!AH61,班級人數!$A$2:$C$59,3,0),VLOOKUP(日校代碼!AH61,班級人數!$A$2:$C$59,3,0),"")</f>
        <v/>
      </c>
      <c r="AI61" s="131" t="str">
        <f>IF(VLOOKUP(日校代碼!AI61,班級人數!$A$2:$C$59,3,0),VLOOKUP(日校代碼!AI61,班級人數!$A$2:$C$59,3,0),"")</f>
        <v/>
      </c>
      <c r="AJ61" s="14"/>
      <c r="AK61" s="103"/>
      <c r="AL61" s="14">
        <f t="shared" si="0"/>
        <v>78</v>
      </c>
      <c r="AM61" s="105">
        <f t="shared" si="1"/>
        <v>28392</v>
      </c>
      <c r="AN61" s="167" t="s">
        <v>360</v>
      </c>
      <c r="AO61" s="168" t="s">
        <v>589</v>
      </c>
      <c r="AP61" s="169" t="s">
        <v>590</v>
      </c>
      <c r="AQ61" s="171"/>
    </row>
    <row r="62" spans="1:43" ht="36" customHeight="1">
      <c r="A62" s="73">
        <v>2</v>
      </c>
      <c r="B62" s="73"/>
      <c r="C62" s="73"/>
      <c r="D62" s="73"/>
      <c r="E62" s="73"/>
      <c r="F62" s="73"/>
      <c r="G62" s="73" t="s">
        <v>62</v>
      </c>
      <c r="H62" s="73"/>
      <c r="I62" s="75"/>
      <c r="J62" s="115">
        <v>2</v>
      </c>
      <c r="K62" s="76" t="s">
        <v>397</v>
      </c>
      <c r="L62" s="75" t="s">
        <v>415</v>
      </c>
      <c r="M62" s="75" t="s">
        <v>416</v>
      </c>
      <c r="N62" s="76" t="s">
        <v>470</v>
      </c>
      <c r="O62" s="75">
        <v>347</v>
      </c>
      <c r="P62" s="119"/>
      <c r="Q62" s="38"/>
      <c r="R62" s="127" t="str">
        <f>IF(VLOOKUP(日校代碼!R62,班級人數!$A$2:$C$59,3,0),VLOOKUP(日校代碼!R62,班級人數!$A$2:$C$59,3,0),"")</f>
        <v/>
      </c>
      <c r="S62" s="127" t="str">
        <f>IF(VLOOKUP(日校代碼!S62,班級人數!$A$2:$C$59,3,0),VLOOKUP(日校代碼!S62,班級人數!$A$2:$C$59,3,0),"")</f>
        <v/>
      </c>
      <c r="T62" s="127" t="str">
        <f>IF(VLOOKUP(日校代碼!T62,班級人數!$A$2:$C$59,3,0),VLOOKUP(日校代碼!T62,班級人數!$A$2:$C$59,3,0),"")</f>
        <v/>
      </c>
      <c r="U62" s="127" t="str">
        <f>IF(VLOOKUP(日校代碼!U62,班級人數!$A$2:$C$59,3,0),VLOOKUP(日校代碼!U62,班級人數!$A$2:$C$59,3,0),"")</f>
        <v/>
      </c>
      <c r="V62" s="131" t="str">
        <f>IF(VLOOKUP(日校代碼!V62,班級人數!$A$2:$C$59,3,0),VLOOKUP(日校代碼!V62,班級人數!$A$2:$C$59,3,0),"")</f>
        <v/>
      </c>
      <c r="W62" s="131" t="str">
        <f>IF(VLOOKUP(日校代碼!W62,班級人數!$A$2:$C$59,3,0),VLOOKUP(日校代碼!W62,班級人數!$A$2:$C$59,3,0),"")</f>
        <v/>
      </c>
      <c r="X62" s="131" t="str">
        <f>IF(VLOOKUP(日校代碼!X62,班級人數!$A$2:$C$59,3,0),VLOOKUP(日校代碼!X62,班級人數!$A$2:$C$59,3,0),"")</f>
        <v/>
      </c>
      <c r="Y62" s="131" t="str">
        <f>IF(VLOOKUP(日校代碼!Y62,班級人數!$A$2:$C$59,3,0),VLOOKUP(日校代碼!Y62,班級人數!$A$2:$C$59,3,0),"")</f>
        <v/>
      </c>
      <c r="Z62" s="127" t="str">
        <f>IF(VLOOKUP(日校代碼!Z62,班級人數!$A$2:$C$59,3,0),VLOOKUP(日校代碼!Z62,班級人數!$A$2:$C$59,3,0),"")</f>
        <v/>
      </c>
      <c r="AA62" s="127" t="str">
        <f>IF(VLOOKUP(日校代碼!AA62,班級人數!$A$2:$C$59,3,0),VLOOKUP(日校代碼!AA62,班級人數!$A$2:$C$59,3,0),"")</f>
        <v/>
      </c>
      <c r="AB62" s="127" t="str">
        <f>IF(VLOOKUP(日校代碼!AB62,班級人數!$A$2:$C$59,3,0),VLOOKUP(日校代碼!AB62,班級人數!$A$2:$C$59,3,0),"")</f>
        <v/>
      </c>
      <c r="AC62" s="127" t="str">
        <f>IF(VLOOKUP(日校代碼!AC62,班級人數!$A$2:$C$59,3,0),VLOOKUP(日校代碼!AC62,班級人數!$A$2:$C$59,3,0),"")</f>
        <v/>
      </c>
      <c r="AD62" s="131" t="str">
        <f>IF(VLOOKUP(日校代碼!AD62,班級人數!$A$2:$C$59,3,0),VLOOKUP(日校代碼!AD62,班級人數!$A$2:$C$59,3,0),"")</f>
        <v/>
      </c>
      <c r="AE62" s="131" t="str">
        <f>IF(VLOOKUP(日校代碼!AE62,班級人數!$A$2:$C$59,3,0),VLOOKUP(日校代碼!AE62,班級人數!$A$2:$C$59,3,0),"")</f>
        <v/>
      </c>
      <c r="AF62" s="127">
        <f>IF(VLOOKUP(日校代碼!AF62,班級人數!$A$2:$C$59,3,0),VLOOKUP(日校代碼!AF62,班級人數!$A$2:$C$59,3,0),"")</f>
        <v>39</v>
      </c>
      <c r="AG62" s="127">
        <f>IF(VLOOKUP(日校代碼!AG62,班級人數!$A$2:$C$59,3,0),VLOOKUP(日校代碼!AG62,班級人數!$A$2:$C$59,3,0),"")</f>
        <v>39</v>
      </c>
      <c r="AH62" s="131" t="str">
        <f>IF(VLOOKUP(日校代碼!AH62,班級人數!$A$2:$C$59,3,0),VLOOKUP(日校代碼!AH62,班級人數!$A$2:$C$59,3,0),"")</f>
        <v/>
      </c>
      <c r="AI62" s="131" t="str">
        <f>IF(VLOOKUP(日校代碼!AI62,班級人數!$A$2:$C$59,3,0),VLOOKUP(日校代碼!AI62,班級人數!$A$2:$C$59,3,0),"")</f>
        <v/>
      </c>
      <c r="AJ62" s="14"/>
      <c r="AK62" s="103"/>
      <c r="AL62" s="14">
        <f t="shared" si="0"/>
        <v>78</v>
      </c>
      <c r="AM62" s="105">
        <f t="shared" si="1"/>
        <v>27066</v>
      </c>
      <c r="AN62" s="167" t="s">
        <v>360</v>
      </c>
      <c r="AO62" s="168" t="s">
        <v>591</v>
      </c>
      <c r="AP62" s="169" t="s">
        <v>592</v>
      </c>
      <c r="AQ62" s="171"/>
    </row>
    <row r="63" spans="1:43" ht="36" customHeight="1">
      <c r="A63" s="73">
        <v>2</v>
      </c>
      <c r="B63" s="73" t="s">
        <v>405</v>
      </c>
      <c r="C63" s="73"/>
      <c r="D63" s="73" t="s">
        <v>59</v>
      </c>
      <c r="E63" s="73" t="s">
        <v>60</v>
      </c>
      <c r="F63" s="73" t="s">
        <v>61</v>
      </c>
      <c r="G63" s="73" t="s">
        <v>62</v>
      </c>
      <c r="H63" s="73" t="s">
        <v>63</v>
      </c>
      <c r="I63" s="75"/>
      <c r="J63" s="115">
        <v>2</v>
      </c>
      <c r="K63" s="76" t="s">
        <v>398</v>
      </c>
      <c r="L63" s="75" t="s">
        <v>75</v>
      </c>
      <c r="M63" s="75" t="s">
        <v>429</v>
      </c>
      <c r="N63" s="76" t="s">
        <v>471</v>
      </c>
      <c r="O63" s="75">
        <v>130</v>
      </c>
      <c r="P63" s="119"/>
      <c r="Q63" s="38"/>
      <c r="R63" s="127">
        <f>IF(VLOOKUP(日校代碼!R63,班級人數!$A$2:$C$59,3,0),VLOOKUP(日校代碼!R63,班級人數!$A$2:$C$59,3,0),"")</f>
        <v>41</v>
      </c>
      <c r="S63" s="127">
        <f>IF(VLOOKUP(日校代碼!S63,班級人數!$A$2:$C$59,3,0),VLOOKUP(日校代碼!S63,班級人數!$A$2:$C$59,3,0),"")</f>
        <v>41</v>
      </c>
      <c r="T63" s="127">
        <f>IF(VLOOKUP(日校代碼!T63,班級人數!$A$2:$C$59,3,0),VLOOKUP(日校代碼!T63,班級人數!$A$2:$C$59,3,0),"")</f>
        <v>41</v>
      </c>
      <c r="U63" s="127">
        <f>IF(VLOOKUP(日校代碼!U63,班級人數!$A$2:$C$59,3,0),VLOOKUP(日校代碼!U63,班級人數!$A$2:$C$59,3,0),"")</f>
        <v>41</v>
      </c>
      <c r="V63" s="131">
        <f>IF(VLOOKUP(日校代碼!V63,班級人數!$A$2:$C$59,3,0),VLOOKUP(日校代碼!V63,班級人數!$A$2:$C$59,3,0),"")</f>
        <v>40</v>
      </c>
      <c r="W63" s="131">
        <f>IF(VLOOKUP(日校代碼!W63,班級人數!$A$2:$C$59,3,0),VLOOKUP(日校代碼!W63,班級人數!$A$2:$C$59,3,0),"")</f>
        <v>39</v>
      </c>
      <c r="X63" s="131">
        <f>IF(VLOOKUP(日校代碼!X63,班級人數!$A$2:$C$59,3,0),VLOOKUP(日校代碼!X63,班級人數!$A$2:$C$59,3,0),"")</f>
        <v>40</v>
      </c>
      <c r="Y63" s="131">
        <f>IF(VLOOKUP(日校代碼!Y63,班級人數!$A$2:$C$59,3,0),VLOOKUP(日校代碼!Y63,班級人數!$A$2:$C$59,3,0),"")</f>
        <v>38</v>
      </c>
      <c r="Z63" s="127">
        <f>IF(VLOOKUP(日校代碼!Z63,班級人數!$A$2:$C$59,3,0),VLOOKUP(日校代碼!Z63,班級人數!$A$2:$C$59,3,0),"")</f>
        <v>39</v>
      </c>
      <c r="AA63" s="127">
        <f>IF(VLOOKUP(日校代碼!AA63,班級人數!$A$2:$C$59,3,0),VLOOKUP(日校代碼!AA63,班級人數!$A$2:$C$59,3,0),"")</f>
        <v>39</v>
      </c>
      <c r="AB63" s="127">
        <f>IF(VLOOKUP(日校代碼!AB63,班級人數!$A$2:$C$59,3,0),VLOOKUP(日校代碼!AB63,班級人數!$A$2:$C$59,3,0),"")</f>
        <v>39</v>
      </c>
      <c r="AC63" s="127">
        <f>IF(VLOOKUP(日校代碼!AC63,班級人數!$A$2:$C$59,3,0),VLOOKUP(日校代碼!AC63,班級人數!$A$2:$C$59,3,0),"")</f>
        <v>39</v>
      </c>
      <c r="AD63" s="131">
        <f>IF(VLOOKUP(日校代碼!AD63,班級人數!$A$2:$C$59,3,0),VLOOKUP(日校代碼!AD63,班級人數!$A$2:$C$59,3,0),"")</f>
        <v>39</v>
      </c>
      <c r="AE63" s="131">
        <f>IF(VLOOKUP(日校代碼!AE63,班級人數!$A$2:$C$59,3,0),VLOOKUP(日校代碼!AE63,班級人數!$A$2:$C$59,3,0),"")</f>
        <v>40</v>
      </c>
      <c r="AF63" s="127">
        <f>IF(VLOOKUP(日校代碼!AF63,班級人數!$A$2:$C$59,3,0),VLOOKUP(日校代碼!AF63,班級人數!$A$2:$C$59,3,0),"")</f>
        <v>39</v>
      </c>
      <c r="AG63" s="127">
        <f>IF(VLOOKUP(日校代碼!AG63,班級人數!$A$2:$C$59,3,0),VLOOKUP(日校代碼!AG63,班級人數!$A$2:$C$59,3,0),"")</f>
        <v>39</v>
      </c>
      <c r="AH63" s="131">
        <f>IF(VLOOKUP(日校代碼!AH63,班級人數!$A$2:$C$59,3,0),VLOOKUP(日校代碼!AH63,班級人數!$A$2:$C$59,3,0),"")</f>
        <v>40</v>
      </c>
      <c r="AI63" s="131">
        <f>IF(VLOOKUP(日校代碼!AI63,班級人數!$A$2:$C$59,3,0),VLOOKUP(日校代碼!AI63,班級人數!$A$2:$C$59,3,0),"")</f>
        <v>42</v>
      </c>
      <c r="AJ63" s="14"/>
      <c r="AK63" s="103"/>
      <c r="AL63" s="14">
        <f t="shared" si="0"/>
        <v>716</v>
      </c>
      <c r="AM63" s="105">
        <f t="shared" si="1"/>
        <v>93080</v>
      </c>
      <c r="AN63" s="167" t="s">
        <v>360</v>
      </c>
      <c r="AO63" s="168" t="s">
        <v>593</v>
      </c>
      <c r="AP63" s="169" t="s">
        <v>594</v>
      </c>
      <c r="AQ63" s="171"/>
    </row>
    <row r="64" spans="1:43" ht="36" customHeight="1">
      <c r="A64" s="132">
        <v>2</v>
      </c>
      <c r="B64" s="73"/>
      <c r="C64" s="73"/>
      <c r="D64" s="73" t="s">
        <v>59</v>
      </c>
      <c r="E64" s="73" t="s">
        <v>60</v>
      </c>
      <c r="F64" s="73" t="s">
        <v>61</v>
      </c>
      <c r="G64" s="73" t="s">
        <v>62</v>
      </c>
      <c r="H64" s="73" t="s">
        <v>63</v>
      </c>
      <c r="I64" s="75"/>
      <c r="J64" s="75">
        <v>2</v>
      </c>
      <c r="K64" s="76" t="s">
        <v>399</v>
      </c>
      <c r="L64" s="75" t="s">
        <v>415</v>
      </c>
      <c r="M64" s="75" t="s">
        <v>52</v>
      </c>
      <c r="N64" s="76" t="s">
        <v>472</v>
      </c>
      <c r="O64" s="75">
        <v>150</v>
      </c>
      <c r="P64" s="119"/>
      <c r="Q64" s="38"/>
      <c r="R64" s="127" t="str">
        <f>IF(VLOOKUP(日校代碼!R64,班級人數!$A$2:$C$59,3,0),VLOOKUP(日校代碼!R64,班級人數!$A$2:$C$59,3,0),"")</f>
        <v/>
      </c>
      <c r="S64" s="127" t="str">
        <f>IF(VLOOKUP(日校代碼!S64,班級人數!$A$2:$C$59,3,0),VLOOKUP(日校代碼!S64,班級人數!$A$2:$C$59,3,0),"")</f>
        <v/>
      </c>
      <c r="T64" s="127" t="str">
        <f>IF(VLOOKUP(日校代碼!T64,班級人數!$A$2:$C$59,3,0),VLOOKUP(日校代碼!T64,班級人數!$A$2:$C$59,3,0),"")</f>
        <v/>
      </c>
      <c r="U64" s="127" t="str">
        <f>IF(VLOOKUP(日校代碼!U64,班級人數!$A$2:$C$59,3,0),VLOOKUP(日校代碼!U64,班級人數!$A$2:$C$59,3,0),"")</f>
        <v/>
      </c>
      <c r="V64" s="131">
        <f>IF(VLOOKUP(日校代碼!V64,班級人數!$A$2:$C$59,3,0),VLOOKUP(日校代碼!V64,班級人數!$A$2:$C$59,3,0),"")</f>
        <v>40</v>
      </c>
      <c r="W64" s="131">
        <f>IF(VLOOKUP(日校代碼!W64,班級人數!$A$2:$C$59,3,0),VLOOKUP(日校代碼!W64,班級人數!$A$2:$C$59,3,0),"")</f>
        <v>39</v>
      </c>
      <c r="X64" s="131">
        <f>IF(VLOOKUP(日校代碼!X64,班級人數!$A$2:$C$59,3,0),VLOOKUP(日校代碼!X64,班級人數!$A$2:$C$59,3,0),"")</f>
        <v>40</v>
      </c>
      <c r="Y64" s="131">
        <f>IF(VLOOKUP(日校代碼!Y64,班級人數!$A$2:$C$59,3,0),VLOOKUP(日校代碼!Y64,班級人數!$A$2:$C$59,3,0),"")</f>
        <v>38</v>
      </c>
      <c r="Z64" s="127">
        <f>IF(VLOOKUP(日校代碼!Z64,班級人數!$A$2:$C$59,3,0),VLOOKUP(日校代碼!Z64,班級人數!$A$2:$C$59,3,0),"")</f>
        <v>39</v>
      </c>
      <c r="AA64" s="127">
        <f>IF(VLOOKUP(日校代碼!AA64,班級人數!$A$2:$C$59,3,0),VLOOKUP(日校代碼!AA64,班級人數!$A$2:$C$59,3,0),"")</f>
        <v>39</v>
      </c>
      <c r="AB64" s="127">
        <f>IF(VLOOKUP(日校代碼!AB64,班級人數!$A$2:$C$59,3,0),VLOOKUP(日校代碼!AB64,班級人數!$A$2:$C$59,3,0),"")</f>
        <v>39</v>
      </c>
      <c r="AC64" s="127">
        <f>IF(VLOOKUP(日校代碼!AC64,班級人數!$A$2:$C$59,3,0),VLOOKUP(日校代碼!AC64,班級人數!$A$2:$C$59,3,0),"")</f>
        <v>39</v>
      </c>
      <c r="AD64" s="131">
        <f>IF(VLOOKUP(日校代碼!AD64,班級人數!$A$2:$C$59,3,0),VLOOKUP(日校代碼!AD64,班級人數!$A$2:$C$59,3,0),"")</f>
        <v>39</v>
      </c>
      <c r="AE64" s="131">
        <f>IF(VLOOKUP(日校代碼!AE64,班級人數!$A$2:$C$59,3,0),VLOOKUP(日校代碼!AE64,班級人數!$A$2:$C$59,3,0),"")</f>
        <v>40</v>
      </c>
      <c r="AF64" s="127">
        <f>IF(VLOOKUP(日校代碼!AF64,班級人數!$A$2:$C$59,3,0),VLOOKUP(日校代碼!AF64,班級人數!$A$2:$C$59,3,0),"")</f>
        <v>39</v>
      </c>
      <c r="AG64" s="127">
        <f>IF(VLOOKUP(日校代碼!AG64,班級人數!$A$2:$C$59,3,0),VLOOKUP(日校代碼!AG64,班級人數!$A$2:$C$59,3,0),"")</f>
        <v>39</v>
      </c>
      <c r="AH64" s="131">
        <f>IF(VLOOKUP(日校代碼!AH64,班級人數!$A$2:$C$59,3,0),VLOOKUP(日校代碼!AH64,班級人數!$A$2:$C$59,3,0),"")</f>
        <v>40</v>
      </c>
      <c r="AI64" s="131">
        <f>IF(VLOOKUP(日校代碼!AI64,班級人數!$A$2:$C$59,3,0),VLOOKUP(日校代碼!AI64,班級人數!$A$2:$C$59,3,0),"")</f>
        <v>42</v>
      </c>
      <c r="AJ64" s="14"/>
      <c r="AK64" s="103"/>
      <c r="AL64" s="14">
        <f t="shared" si="0"/>
        <v>552</v>
      </c>
      <c r="AM64" s="105">
        <f t="shared" si="1"/>
        <v>82800</v>
      </c>
      <c r="AN64" s="167" t="s">
        <v>362</v>
      </c>
      <c r="AO64" s="168"/>
      <c r="AP64" s="184"/>
      <c r="AQ64" s="171"/>
    </row>
    <row r="65" spans="1:43" ht="36" customHeight="1">
      <c r="A65" s="73">
        <v>3</v>
      </c>
      <c r="B65" s="73" t="s">
        <v>406</v>
      </c>
      <c r="C65" s="73" t="s">
        <v>407</v>
      </c>
      <c r="D65" s="73"/>
      <c r="E65" s="73"/>
      <c r="F65" s="73"/>
      <c r="G65" s="73"/>
      <c r="H65" s="73"/>
      <c r="I65" s="75"/>
      <c r="J65" s="115">
        <v>3</v>
      </c>
      <c r="K65" s="76" t="s">
        <v>38</v>
      </c>
      <c r="L65" s="75" t="s">
        <v>473</v>
      </c>
      <c r="M65" s="75" t="s">
        <v>36</v>
      </c>
      <c r="N65" s="76" t="s">
        <v>409</v>
      </c>
      <c r="O65" s="75">
        <v>196</v>
      </c>
      <c r="P65" s="119"/>
      <c r="Q65" s="38"/>
      <c r="R65" s="127">
        <f>IF(VLOOKUP(日校代碼!R65,班級人數!$A$2:$C$59,3,0),VLOOKUP(日校代碼!R65,班級人數!$A$2:$C$59,3,0),"")</f>
        <v>31</v>
      </c>
      <c r="S65" s="127">
        <f>IF(VLOOKUP(日校代碼!S65,班級人數!$A$2:$C$59,3,0),VLOOKUP(日校代碼!S65,班級人數!$A$2:$C$59,3,0),"")</f>
        <v>31</v>
      </c>
      <c r="T65" s="127">
        <f>IF(VLOOKUP(日校代碼!T65,班級人數!$A$2:$C$59,3,0),VLOOKUP(日校代碼!T65,班級人數!$A$2:$C$59,3,0),"")</f>
        <v>41</v>
      </c>
      <c r="U65" s="127">
        <f>IF(VLOOKUP(日校代碼!U65,班級人數!$A$2:$C$59,3,0),VLOOKUP(日校代碼!U65,班級人數!$A$2:$C$59,3,0),"")</f>
        <v>40</v>
      </c>
      <c r="V65" s="131" t="str">
        <f>IF(VLOOKUP(日校代碼!V65,班級人數!$A$2:$C$59,3,0),VLOOKUP(日校代碼!V65,班級人數!$A$2:$C$59,3,0),"")</f>
        <v/>
      </c>
      <c r="W65" s="131" t="str">
        <f>IF(VLOOKUP(日校代碼!W65,班級人數!$A$2:$C$59,3,0),VLOOKUP(日校代碼!W65,班級人數!$A$2:$C$59,3,0),"")</f>
        <v/>
      </c>
      <c r="X65" s="131" t="str">
        <f>IF(VLOOKUP(日校代碼!X65,班級人數!$A$2:$C$59,3,0),VLOOKUP(日校代碼!X65,班級人數!$A$2:$C$59,3,0),"")</f>
        <v/>
      </c>
      <c r="Y65" s="131" t="str">
        <f>IF(VLOOKUP(日校代碼!Y65,班級人數!$A$2:$C$59,3,0),VLOOKUP(日校代碼!Y65,班級人數!$A$2:$C$59,3,0),"")</f>
        <v/>
      </c>
      <c r="Z65" s="127" t="str">
        <f>IF(VLOOKUP(日校代碼!Z65,班級人數!$A$2:$C$59,3,0),VLOOKUP(日校代碼!Z65,班級人數!$A$2:$C$59,3,0),"")</f>
        <v/>
      </c>
      <c r="AA65" s="127" t="str">
        <f>IF(VLOOKUP(日校代碼!AA65,班級人數!$A$2:$C$59,3,0),VLOOKUP(日校代碼!AA65,班級人數!$A$2:$C$59,3,0),"")</f>
        <v/>
      </c>
      <c r="AB65" s="127" t="str">
        <f>IF(VLOOKUP(日校代碼!AB65,班級人數!$A$2:$C$59,3,0),VLOOKUP(日校代碼!AB65,班級人數!$A$2:$C$59,3,0),"")</f>
        <v/>
      </c>
      <c r="AC65" s="127" t="str">
        <f>IF(VLOOKUP(日校代碼!AC65,班級人數!$A$2:$C$59,3,0),VLOOKUP(日校代碼!AC65,班級人數!$A$2:$C$59,3,0),"")</f>
        <v/>
      </c>
      <c r="AD65" s="131" t="str">
        <f>IF(VLOOKUP(日校代碼!AD65,班級人數!$A$2:$C$59,3,0),VLOOKUP(日校代碼!AD65,班級人數!$A$2:$C$59,3,0),"")</f>
        <v/>
      </c>
      <c r="AE65" s="131" t="str">
        <f>IF(VLOOKUP(日校代碼!AE65,班級人數!$A$2:$C$59,3,0),VLOOKUP(日校代碼!AE65,班級人數!$A$2:$C$59,3,0),"")</f>
        <v/>
      </c>
      <c r="AF65" s="127" t="str">
        <f>IF(VLOOKUP(日校代碼!AF65,班級人數!$A$2:$C$59,3,0),VLOOKUP(日校代碼!AF65,班級人數!$A$2:$C$59,3,0),"")</f>
        <v/>
      </c>
      <c r="AG65" s="127" t="str">
        <f>IF(VLOOKUP(日校代碼!AG65,班級人數!$A$2:$C$59,3,0),VLOOKUP(日校代碼!AG65,班級人數!$A$2:$C$59,3,0),"")</f>
        <v/>
      </c>
      <c r="AH65" s="131" t="str">
        <f>IF(VLOOKUP(日校代碼!AH65,班級人數!$A$2:$C$59,3,0),VLOOKUP(日校代碼!AH65,班級人數!$A$2:$C$59,3,0),"")</f>
        <v/>
      </c>
      <c r="AI65" s="131" t="str">
        <f>IF(VLOOKUP(日校代碼!AI65,班級人數!$A$2:$C$59,3,0),VLOOKUP(日校代碼!AI65,班級人數!$A$2:$C$59,3,0),"")</f>
        <v/>
      </c>
      <c r="AJ65" s="14"/>
      <c r="AK65" s="103"/>
      <c r="AL65" s="14">
        <f t="shared" si="0"/>
        <v>143</v>
      </c>
      <c r="AM65" s="105">
        <f t="shared" si="1"/>
        <v>28028</v>
      </c>
      <c r="AN65" s="167" t="s">
        <v>360</v>
      </c>
      <c r="AO65" s="168" t="s">
        <v>595</v>
      </c>
      <c r="AP65" s="169" t="s">
        <v>596</v>
      </c>
      <c r="AQ65" s="171"/>
    </row>
    <row r="66" spans="1:43" ht="36" customHeight="1">
      <c r="A66" s="73">
        <v>3</v>
      </c>
      <c r="B66" s="73" t="s">
        <v>406</v>
      </c>
      <c r="C66" s="73"/>
      <c r="D66" s="73"/>
      <c r="E66" s="73"/>
      <c r="F66" s="73"/>
      <c r="G66" s="73"/>
      <c r="H66" s="73"/>
      <c r="I66" s="75"/>
      <c r="J66" s="115">
        <v>3</v>
      </c>
      <c r="K66" s="76" t="s">
        <v>56</v>
      </c>
      <c r="L66" s="75" t="s">
        <v>71</v>
      </c>
      <c r="M66" s="75" t="s">
        <v>12</v>
      </c>
      <c r="N66" s="156" t="s">
        <v>474</v>
      </c>
      <c r="O66" s="75">
        <v>220</v>
      </c>
      <c r="P66" s="119"/>
      <c r="Q66" s="38"/>
      <c r="R66" s="127">
        <f>IF(VLOOKUP(日校代碼!R66,班級人數!$A$2:$C$59,3,0),VLOOKUP(日校代碼!R66,班級人數!$A$2:$C$59,3,0),"")</f>
        <v>31</v>
      </c>
      <c r="S66" s="127">
        <f>IF(VLOOKUP(日校代碼!S66,班級人數!$A$2:$C$59,3,0),VLOOKUP(日校代碼!S66,班級人數!$A$2:$C$59,3,0),"")</f>
        <v>31</v>
      </c>
      <c r="T66" s="127" t="str">
        <f>IF(VLOOKUP(日校代碼!T66,班級人數!$A$2:$C$59,3,0),VLOOKUP(日校代碼!T66,班級人數!$A$2:$C$59,3,0),"")</f>
        <v/>
      </c>
      <c r="U66" s="127" t="str">
        <f>IF(VLOOKUP(日校代碼!U66,班級人數!$A$2:$C$59,3,0),VLOOKUP(日校代碼!U66,班級人數!$A$2:$C$59,3,0),"")</f>
        <v/>
      </c>
      <c r="V66" s="131" t="str">
        <f>IF(VLOOKUP(日校代碼!V66,班級人數!$A$2:$C$59,3,0),VLOOKUP(日校代碼!V66,班級人數!$A$2:$C$59,3,0),"")</f>
        <v/>
      </c>
      <c r="W66" s="131" t="str">
        <f>IF(VLOOKUP(日校代碼!W66,班級人數!$A$2:$C$59,3,0),VLOOKUP(日校代碼!W66,班級人數!$A$2:$C$59,3,0),"")</f>
        <v/>
      </c>
      <c r="X66" s="131" t="str">
        <f>IF(VLOOKUP(日校代碼!X66,班級人數!$A$2:$C$59,3,0),VLOOKUP(日校代碼!X66,班級人數!$A$2:$C$59,3,0),"")</f>
        <v/>
      </c>
      <c r="Y66" s="131" t="str">
        <f>IF(VLOOKUP(日校代碼!Y66,班級人數!$A$2:$C$59,3,0),VLOOKUP(日校代碼!Y66,班級人數!$A$2:$C$59,3,0),"")</f>
        <v/>
      </c>
      <c r="Z66" s="127" t="str">
        <f>IF(VLOOKUP(日校代碼!Z66,班級人數!$A$2:$C$59,3,0),VLOOKUP(日校代碼!Z66,班級人數!$A$2:$C$59,3,0),"")</f>
        <v/>
      </c>
      <c r="AA66" s="127" t="str">
        <f>IF(VLOOKUP(日校代碼!AA66,班級人數!$A$2:$C$59,3,0),VLOOKUP(日校代碼!AA66,班級人數!$A$2:$C$59,3,0),"")</f>
        <v/>
      </c>
      <c r="AB66" s="127" t="str">
        <f>IF(VLOOKUP(日校代碼!AB66,班級人數!$A$2:$C$59,3,0),VLOOKUP(日校代碼!AB66,班級人數!$A$2:$C$59,3,0),"")</f>
        <v/>
      </c>
      <c r="AC66" s="127" t="str">
        <f>IF(VLOOKUP(日校代碼!AC66,班級人數!$A$2:$C$59,3,0),VLOOKUP(日校代碼!AC66,班級人數!$A$2:$C$59,3,0),"")</f>
        <v/>
      </c>
      <c r="AD66" s="131" t="str">
        <f>IF(VLOOKUP(日校代碼!AD66,班級人數!$A$2:$C$59,3,0),VLOOKUP(日校代碼!AD66,班級人數!$A$2:$C$59,3,0),"")</f>
        <v/>
      </c>
      <c r="AE66" s="131" t="str">
        <f>IF(VLOOKUP(日校代碼!AE66,班級人數!$A$2:$C$59,3,0),VLOOKUP(日校代碼!AE66,班級人數!$A$2:$C$59,3,0),"")</f>
        <v/>
      </c>
      <c r="AF66" s="127" t="str">
        <f>IF(VLOOKUP(日校代碼!AF66,班級人數!$A$2:$C$59,3,0),VLOOKUP(日校代碼!AF66,班級人數!$A$2:$C$59,3,0),"")</f>
        <v/>
      </c>
      <c r="AG66" s="127" t="str">
        <f>IF(VLOOKUP(日校代碼!AG66,班級人數!$A$2:$C$59,3,0),VLOOKUP(日校代碼!AG66,班級人數!$A$2:$C$59,3,0),"")</f>
        <v/>
      </c>
      <c r="AH66" s="131" t="str">
        <f>IF(VLOOKUP(日校代碼!AH66,班級人數!$A$2:$C$59,3,0),VLOOKUP(日校代碼!AH66,班級人數!$A$2:$C$59,3,0),"")</f>
        <v/>
      </c>
      <c r="AI66" s="131" t="str">
        <f>IF(VLOOKUP(日校代碼!AI66,班級人數!$A$2:$C$59,3,0),VLOOKUP(日校代碼!AI66,班級人數!$A$2:$C$59,3,0),"")</f>
        <v/>
      </c>
      <c r="AJ66" s="14"/>
      <c r="AK66" s="103"/>
      <c r="AL66" s="14">
        <f t="shared" si="0"/>
        <v>62</v>
      </c>
      <c r="AM66" s="105">
        <f t="shared" si="1"/>
        <v>13640</v>
      </c>
      <c r="AN66" s="167" t="s">
        <v>360</v>
      </c>
      <c r="AO66" s="168" t="s">
        <v>597</v>
      </c>
      <c r="AP66" s="169" t="s">
        <v>598</v>
      </c>
      <c r="AQ66" s="171"/>
    </row>
    <row r="67" spans="1:43" ht="36" customHeight="1">
      <c r="A67" s="73">
        <v>3</v>
      </c>
      <c r="B67" s="73" t="s">
        <v>406</v>
      </c>
      <c r="C67" s="73"/>
      <c r="D67" s="73"/>
      <c r="E67" s="73"/>
      <c r="F67" s="73"/>
      <c r="G67" s="73"/>
      <c r="H67" s="73"/>
      <c r="I67" s="75"/>
      <c r="J67" s="115">
        <v>3</v>
      </c>
      <c r="K67" s="76" t="s">
        <v>400</v>
      </c>
      <c r="L67" s="75" t="s">
        <v>71</v>
      </c>
      <c r="M67" s="75" t="s">
        <v>42</v>
      </c>
      <c r="N67" s="76" t="s">
        <v>455</v>
      </c>
      <c r="O67" s="75">
        <v>240</v>
      </c>
      <c r="P67" s="119"/>
      <c r="Q67" s="38"/>
      <c r="R67" s="127">
        <f>IF(VLOOKUP(日校代碼!R67,班級人數!$A$2:$C$59,3,0),VLOOKUP(日校代碼!R67,班級人數!$A$2:$C$59,3,0),"")</f>
        <v>31</v>
      </c>
      <c r="S67" s="127">
        <f>IF(VLOOKUP(日校代碼!S67,班級人數!$A$2:$C$59,3,0),VLOOKUP(日校代碼!S67,班級人數!$A$2:$C$59,3,0),"")</f>
        <v>31</v>
      </c>
      <c r="T67" s="127" t="str">
        <f>IF(VLOOKUP(日校代碼!T67,班級人數!$A$2:$C$59,3,0),VLOOKUP(日校代碼!T67,班級人數!$A$2:$C$59,3,0),"")</f>
        <v/>
      </c>
      <c r="U67" s="127" t="str">
        <f>IF(VLOOKUP(日校代碼!U67,班級人數!$A$2:$C$59,3,0),VLOOKUP(日校代碼!U67,班級人數!$A$2:$C$59,3,0),"")</f>
        <v/>
      </c>
      <c r="V67" s="131" t="str">
        <f>IF(VLOOKUP(日校代碼!V67,班級人數!$A$2:$C$59,3,0),VLOOKUP(日校代碼!V67,班級人數!$A$2:$C$59,3,0),"")</f>
        <v/>
      </c>
      <c r="W67" s="131" t="str">
        <f>IF(VLOOKUP(日校代碼!W67,班級人數!$A$2:$C$59,3,0),VLOOKUP(日校代碼!W67,班級人數!$A$2:$C$59,3,0),"")</f>
        <v/>
      </c>
      <c r="X67" s="131" t="str">
        <f>IF(VLOOKUP(日校代碼!X67,班級人數!$A$2:$C$59,3,0),VLOOKUP(日校代碼!X67,班級人數!$A$2:$C$59,3,0),"")</f>
        <v/>
      </c>
      <c r="Y67" s="131" t="str">
        <f>IF(VLOOKUP(日校代碼!Y67,班級人數!$A$2:$C$59,3,0),VLOOKUP(日校代碼!Y67,班級人數!$A$2:$C$59,3,0),"")</f>
        <v/>
      </c>
      <c r="Z67" s="127" t="str">
        <f>IF(VLOOKUP(日校代碼!Z67,班級人數!$A$2:$C$59,3,0),VLOOKUP(日校代碼!Z67,班級人數!$A$2:$C$59,3,0),"")</f>
        <v/>
      </c>
      <c r="AA67" s="127" t="str">
        <f>IF(VLOOKUP(日校代碼!AA67,班級人數!$A$2:$C$59,3,0),VLOOKUP(日校代碼!AA67,班級人數!$A$2:$C$59,3,0),"")</f>
        <v/>
      </c>
      <c r="AB67" s="127" t="str">
        <f>IF(VLOOKUP(日校代碼!AB67,班級人數!$A$2:$C$59,3,0),VLOOKUP(日校代碼!AB67,班級人數!$A$2:$C$59,3,0),"")</f>
        <v/>
      </c>
      <c r="AC67" s="127" t="str">
        <f>IF(VLOOKUP(日校代碼!AC67,班級人數!$A$2:$C$59,3,0),VLOOKUP(日校代碼!AC67,班級人數!$A$2:$C$59,3,0),"")</f>
        <v/>
      </c>
      <c r="AD67" s="131" t="str">
        <f>IF(VLOOKUP(日校代碼!AD67,班級人數!$A$2:$C$59,3,0),VLOOKUP(日校代碼!AD67,班級人數!$A$2:$C$59,3,0),"")</f>
        <v/>
      </c>
      <c r="AE67" s="131" t="str">
        <f>IF(VLOOKUP(日校代碼!AE67,班級人數!$A$2:$C$59,3,0),VLOOKUP(日校代碼!AE67,班級人數!$A$2:$C$59,3,0),"")</f>
        <v/>
      </c>
      <c r="AF67" s="127" t="str">
        <f>IF(VLOOKUP(日校代碼!AF67,班級人數!$A$2:$C$59,3,0),VLOOKUP(日校代碼!AF67,班級人數!$A$2:$C$59,3,0),"")</f>
        <v/>
      </c>
      <c r="AG67" s="127" t="str">
        <f>IF(VLOOKUP(日校代碼!AG67,班級人數!$A$2:$C$59,3,0),VLOOKUP(日校代碼!AG67,班級人數!$A$2:$C$59,3,0),"")</f>
        <v/>
      </c>
      <c r="AH67" s="131" t="str">
        <f>IF(VLOOKUP(日校代碼!AH67,班級人數!$A$2:$C$59,3,0),VLOOKUP(日校代碼!AH67,班級人數!$A$2:$C$59,3,0),"")</f>
        <v/>
      </c>
      <c r="AI67" s="131" t="str">
        <f>IF(VLOOKUP(日校代碼!AI67,班級人數!$A$2:$C$59,3,0),VLOOKUP(日校代碼!AI67,班級人數!$A$2:$C$59,3,0),"")</f>
        <v/>
      </c>
      <c r="AJ67" s="14"/>
      <c r="AK67" s="103"/>
      <c r="AL67" s="14">
        <f t="shared" si="0"/>
        <v>62</v>
      </c>
      <c r="AM67" s="105">
        <f t="shared" si="1"/>
        <v>14880</v>
      </c>
      <c r="AN67" s="167" t="s">
        <v>360</v>
      </c>
      <c r="AO67" s="168" t="s">
        <v>599</v>
      </c>
      <c r="AP67" s="169" t="s">
        <v>600</v>
      </c>
      <c r="AQ67" s="171"/>
    </row>
    <row r="68" spans="1:43" ht="36" customHeight="1">
      <c r="A68" s="73">
        <v>3</v>
      </c>
      <c r="B68" s="73" t="s">
        <v>406</v>
      </c>
      <c r="C68" s="73"/>
      <c r="D68" s="73"/>
      <c r="E68" s="73"/>
      <c r="F68" s="73"/>
      <c r="G68" s="73"/>
      <c r="H68" s="73"/>
      <c r="I68" s="115"/>
      <c r="J68" s="115">
        <v>3</v>
      </c>
      <c r="K68" s="76" t="s">
        <v>401</v>
      </c>
      <c r="L68" s="75" t="s">
        <v>71</v>
      </c>
      <c r="M68" s="75" t="s">
        <v>475</v>
      </c>
      <c r="N68" s="76" t="s">
        <v>476</v>
      </c>
      <c r="O68" s="75">
        <v>228</v>
      </c>
      <c r="P68" s="119"/>
      <c r="Q68" s="38"/>
      <c r="R68" s="127">
        <f>IF(VLOOKUP(日校代碼!R68,班級人數!$A$2:$C$59,3,0),VLOOKUP(日校代碼!R68,班級人數!$A$2:$C$59,3,0),"")</f>
        <v>31</v>
      </c>
      <c r="S68" s="127">
        <f>IF(VLOOKUP(日校代碼!S68,班級人數!$A$2:$C$59,3,0),VLOOKUP(日校代碼!S68,班級人數!$A$2:$C$59,3,0),"")</f>
        <v>31</v>
      </c>
      <c r="T68" s="127" t="str">
        <f>IF(VLOOKUP(日校代碼!T68,班級人數!$A$2:$C$59,3,0),VLOOKUP(日校代碼!T68,班級人數!$A$2:$C$59,3,0),"")</f>
        <v/>
      </c>
      <c r="U68" s="127" t="str">
        <f>IF(VLOOKUP(日校代碼!U68,班級人數!$A$2:$C$59,3,0),VLOOKUP(日校代碼!U68,班級人數!$A$2:$C$59,3,0),"")</f>
        <v/>
      </c>
      <c r="V68" s="131" t="str">
        <f>IF(VLOOKUP(日校代碼!V68,班級人數!$A$2:$C$59,3,0),VLOOKUP(日校代碼!V68,班級人數!$A$2:$C$59,3,0),"")</f>
        <v/>
      </c>
      <c r="W68" s="131" t="str">
        <f>IF(VLOOKUP(日校代碼!W68,班級人數!$A$2:$C$59,3,0),VLOOKUP(日校代碼!W68,班級人數!$A$2:$C$59,3,0),"")</f>
        <v/>
      </c>
      <c r="X68" s="131" t="str">
        <f>IF(VLOOKUP(日校代碼!X68,班級人數!$A$2:$C$59,3,0),VLOOKUP(日校代碼!X68,班級人數!$A$2:$C$59,3,0),"")</f>
        <v/>
      </c>
      <c r="Y68" s="131" t="str">
        <f>IF(VLOOKUP(日校代碼!Y68,班級人數!$A$2:$C$59,3,0),VLOOKUP(日校代碼!Y68,班級人數!$A$2:$C$59,3,0),"")</f>
        <v/>
      </c>
      <c r="Z68" s="127" t="str">
        <f>IF(VLOOKUP(日校代碼!Z68,班級人數!$A$2:$C$59,3,0),VLOOKUP(日校代碼!Z68,班級人數!$A$2:$C$59,3,0),"")</f>
        <v/>
      </c>
      <c r="AA68" s="127" t="str">
        <f>IF(VLOOKUP(日校代碼!AA68,班級人數!$A$2:$C$59,3,0),VLOOKUP(日校代碼!AA68,班級人數!$A$2:$C$59,3,0),"")</f>
        <v/>
      </c>
      <c r="AB68" s="127" t="str">
        <f>IF(VLOOKUP(日校代碼!AB68,班級人數!$A$2:$C$59,3,0),VLOOKUP(日校代碼!AB68,班級人數!$A$2:$C$59,3,0),"")</f>
        <v/>
      </c>
      <c r="AC68" s="127" t="str">
        <f>IF(VLOOKUP(日校代碼!AC68,班級人數!$A$2:$C$59,3,0),VLOOKUP(日校代碼!AC68,班級人數!$A$2:$C$59,3,0),"")</f>
        <v/>
      </c>
      <c r="AD68" s="131" t="str">
        <f>IF(VLOOKUP(日校代碼!AD68,班級人數!$A$2:$C$59,3,0),VLOOKUP(日校代碼!AD68,班級人數!$A$2:$C$59,3,0),"")</f>
        <v/>
      </c>
      <c r="AE68" s="131" t="str">
        <f>IF(VLOOKUP(日校代碼!AE68,班級人數!$A$2:$C$59,3,0),VLOOKUP(日校代碼!AE68,班級人數!$A$2:$C$59,3,0),"")</f>
        <v/>
      </c>
      <c r="AF68" s="127" t="str">
        <f>IF(VLOOKUP(日校代碼!AF68,班級人數!$A$2:$C$59,3,0),VLOOKUP(日校代碼!AF68,班級人數!$A$2:$C$59,3,0),"")</f>
        <v/>
      </c>
      <c r="AG68" s="127" t="str">
        <f>IF(VLOOKUP(日校代碼!AG68,班級人數!$A$2:$C$59,3,0),VLOOKUP(日校代碼!AG68,班級人數!$A$2:$C$59,3,0),"")</f>
        <v/>
      </c>
      <c r="AH68" s="131" t="str">
        <f>IF(VLOOKUP(日校代碼!AH68,班級人數!$A$2:$C$59,3,0),VLOOKUP(日校代碼!AH68,班級人數!$A$2:$C$59,3,0),"")</f>
        <v/>
      </c>
      <c r="AI68" s="131" t="str">
        <f>IF(VLOOKUP(日校代碼!AI68,班級人數!$A$2:$C$59,3,0),VLOOKUP(日校代碼!AI68,班級人數!$A$2:$C$59,3,0),"")</f>
        <v/>
      </c>
      <c r="AJ68" s="14"/>
      <c r="AK68" s="103"/>
      <c r="AL68" s="14">
        <f t="shared" si="0"/>
        <v>62</v>
      </c>
      <c r="AM68" s="105">
        <f t="shared" si="1"/>
        <v>14136</v>
      </c>
      <c r="AN68" s="167" t="s">
        <v>360</v>
      </c>
      <c r="AO68" s="168" t="s">
        <v>601</v>
      </c>
      <c r="AP68" s="169" t="s">
        <v>602</v>
      </c>
      <c r="AQ68" s="171"/>
    </row>
    <row r="69" spans="1:43" ht="36" customHeight="1">
      <c r="A69" s="73">
        <v>3</v>
      </c>
      <c r="B69" s="73"/>
      <c r="C69" s="73"/>
      <c r="D69" s="73" t="s">
        <v>59</v>
      </c>
      <c r="E69" s="73" t="s">
        <v>60</v>
      </c>
      <c r="F69" s="73" t="s">
        <v>61</v>
      </c>
      <c r="G69" s="73" t="s">
        <v>62</v>
      </c>
      <c r="H69" s="73" t="s">
        <v>63</v>
      </c>
      <c r="I69" s="115"/>
      <c r="J69" s="115">
        <v>3</v>
      </c>
      <c r="K69" s="76" t="s">
        <v>37</v>
      </c>
      <c r="L69" s="75" t="s">
        <v>79</v>
      </c>
      <c r="M69" s="75" t="s">
        <v>413</v>
      </c>
      <c r="N69" s="76" t="s">
        <v>414</v>
      </c>
      <c r="O69" s="75">
        <v>235</v>
      </c>
      <c r="P69" s="119"/>
      <c r="Q69" s="38"/>
      <c r="R69" s="127" t="str">
        <f>IF(VLOOKUP(日校代碼!R69,班級人數!$A$2:$C$59,3,0),VLOOKUP(日校代碼!R69,班級人數!$A$2:$C$59,3,0),"")</f>
        <v/>
      </c>
      <c r="S69" s="127" t="str">
        <f>IF(VLOOKUP(日校代碼!S69,班級人數!$A$2:$C$59,3,0),VLOOKUP(日校代碼!S69,班級人數!$A$2:$C$59,3,0),"")</f>
        <v/>
      </c>
      <c r="T69" s="127" t="str">
        <f>IF(VLOOKUP(日校代碼!T69,班級人數!$A$2:$C$59,3,0),VLOOKUP(日校代碼!T69,班級人數!$A$2:$C$59,3,0),"")</f>
        <v/>
      </c>
      <c r="U69" s="127" t="str">
        <f>IF(VLOOKUP(日校代碼!U69,班級人數!$A$2:$C$59,3,0),VLOOKUP(日校代碼!U69,班級人數!$A$2:$C$59,3,0),"")</f>
        <v/>
      </c>
      <c r="V69" s="131">
        <f>IF(VLOOKUP(日校代碼!V69,班級人數!$A$2:$C$59,3,0),VLOOKUP(日校代碼!V69,班級人數!$A$2:$C$59,3,0),"")</f>
        <v>36</v>
      </c>
      <c r="W69" s="131">
        <f>IF(VLOOKUP(日校代碼!W69,班級人數!$A$2:$C$59,3,0),VLOOKUP(日校代碼!W69,班級人數!$A$2:$C$59,3,0),"")</f>
        <v>36</v>
      </c>
      <c r="X69" s="131">
        <f>IF(VLOOKUP(日校代碼!X69,班級人數!$A$2:$C$59,3,0),VLOOKUP(日校代碼!X69,班級人數!$A$2:$C$59,3,0),"")</f>
        <v>36</v>
      </c>
      <c r="Y69" s="131">
        <f>IF(VLOOKUP(日校代碼!Y69,班級人數!$A$2:$C$59,3,0),VLOOKUP(日校代碼!Y69,班級人數!$A$2:$C$59,3,0),"")</f>
        <v>37</v>
      </c>
      <c r="Z69" s="127">
        <f>IF(VLOOKUP(日校代碼!Z69,班級人數!$A$2:$C$59,3,0),VLOOKUP(日校代碼!Z69,班級人數!$A$2:$C$59,3,0),"")</f>
        <v>36</v>
      </c>
      <c r="AA69" s="127">
        <f>IF(VLOOKUP(日校代碼!AA69,班級人數!$A$2:$C$59,3,0),VLOOKUP(日校代碼!AA69,班級人數!$A$2:$C$59,3,0),"")</f>
        <v>35</v>
      </c>
      <c r="AB69" s="127">
        <f>IF(VLOOKUP(日校代碼!AB69,班級人數!$A$2:$C$59,3,0),VLOOKUP(日校代碼!AB69,班級人數!$A$2:$C$59,3,0),"")</f>
        <v>35</v>
      </c>
      <c r="AC69" s="127">
        <f>IF(VLOOKUP(日校代碼!AC69,班級人數!$A$2:$C$59,3,0),VLOOKUP(日校代碼!AC69,班級人數!$A$2:$C$59,3,0),"")</f>
        <v>35</v>
      </c>
      <c r="AD69" s="131">
        <f>IF(VLOOKUP(日校代碼!AD69,班級人數!$A$2:$C$59,3,0),VLOOKUP(日校代碼!AD69,班級人數!$A$2:$C$59,3,0),"")</f>
        <v>34</v>
      </c>
      <c r="AE69" s="131">
        <f>IF(VLOOKUP(日校代碼!AE69,班級人數!$A$2:$C$59,3,0),VLOOKUP(日校代碼!AE69,班級人數!$A$2:$C$59,3,0),"")</f>
        <v>34</v>
      </c>
      <c r="AF69" s="127">
        <f>IF(VLOOKUP(日校代碼!AF69,班級人數!$A$2:$C$59,3,0),VLOOKUP(日校代碼!AF69,班級人數!$A$2:$C$59,3,0),"")</f>
        <v>37</v>
      </c>
      <c r="AG69" s="127">
        <f>IF(VLOOKUP(日校代碼!AG69,班級人數!$A$2:$C$59,3,0),VLOOKUP(日校代碼!AG69,班級人數!$A$2:$C$59,3,0),"")</f>
        <v>34</v>
      </c>
      <c r="AH69" s="131">
        <f>IF(VLOOKUP(日校代碼!AH69,班級人數!$A$2:$C$59,3,0),VLOOKUP(日校代碼!AH69,班級人數!$A$2:$C$59,3,0),"")</f>
        <v>38</v>
      </c>
      <c r="AI69" s="131">
        <f>IF(VLOOKUP(日校代碼!AI69,班級人數!$A$2:$C$59,3,0),VLOOKUP(日校代碼!AI69,班級人數!$A$2:$C$59,3,0),"")</f>
        <v>38</v>
      </c>
      <c r="AJ69" s="14"/>
      <c r="AK69" s="103"/>
      <c r="AL69" s="14">
        <f t="shared" si="0"/>
        <v>501</v>
      </c>
      <c r="AM69" s="105">
        <f t="shared" si="1"/>
        <v>117735</v>
      </c>
      <c r="AN69" s="167" t="s">
        <v>360</v>
      </c>
      <c r="AO69" s="168" t="s">
        <v>603</v>
      </c>
      <c r="AP69" s="169" t="s">
        <v>604</v>
      </c>
      <c r="AQ69" s="171"/>
    </row>
    <row r="70" spans="1:43" ht="36" customHeight="1">
      <c r="A70" s="73">
        <v>3</v>
      </c>
      <c r="B70" s="73"/>
      <c r="C70" s="73"/>
      <c r="D70" s="73" t="s">
        <v>59</v>
      </c>
      <c r="E70" s="73" t="s">
        <v>60</v>
      </c>
      <c r="F70" s="73" t="s">
        <v>61</v>
      </c>
      <c r="G70" s="73" t="s">
        <v>62</v>
      </c>
      <c r="H70" s="73" t="s">
        <v>63</v>
      </c>
      <c r="I70" s="115"/>
      <c r="J70" s="115">
        <v>3</v>
      </c>
      <c r="K70" s="76" t="s">
        <v>37</v>
      </c>
      <c r="L70" s="75" t="s">
        <v>473</v>
      </c>
      <c r="M70" s="75" t="s">
        <v>413</v>
      </c>
      <c r="N70" s="76" t="s">
        <v>414</v>
      </c>
      <c r="O70" s="75">
        <v>240</v>
      </c>
      <c r="P70" s="119"/>
      <c r="Q70" s="38"/>
      <c r="R70" s="127" t="str">
        <f>IF(VLOOKUP(日校代碼!R70,班級人數!$A$2:$C$59,3,0),VLOOKUP(日校代碼!R70,班級人數!$A$2:$C$59,3,0),"")</f>
        <v/>
      </c>
      <c r="S70" s="127" t="str">
        <f>IF(VLOOKUP(日校代碼!S70,班級人數!$A$2:$C$59,3,0),VLOOKUP(日校代碼!S70,班級人數!$A$2:$C$59,3,0),"")</f>
        <v/>
      </c>
      <c r="T70" s="127" t="str">
        <f>IF(VLOOKUP(日校代碼!T70,班級人數!$A$2:$C$59,3,0),VLOOKUP(日校代碼!T70,班級人數!$A$2:$C$59,3,0),"")</f>
        <v/>
      </c>
      <c r="U70" s="127" t="str">
        <f>IF(VLOOKUP(日校代碼!U70,班級人數!$A$2:$C$59,3,0),VLOOKUP(日校代碼!U70,班級人數!$A$2:$C$59,3,0),"")</f>
        <v/>
      </c>
      <c r="V70" s="131">
        <f>IF(VLOOKUP(日校代碼!V70,班級人數!$A$2:$C$59,3,0),VLOOKUP(日校代碼!V70,班級人數!$A$2:$C$59,3,0),"")</f>
        <v>36</v>
      </c>
      <c r="W70" s="131">
        <f>IF(VLOOKUP(日校代碼!W70,班級人數!$A$2:$C$59,3,0),VLOOKUP(日校代碼!W70,班級人數!$A$2:$C$59,3,0),"")</f>
        <v>36</v>
      </c>
      <c r="X70" s="131">
        <f>IF(VLOOKUP(日校代碼!X70,班級人數!$A$2:$C$59,3,0),VLOOKUP(日校代碼!X70,班級人數!$A$2:$C$59,3,0),"")</f>
        <v>36</v>
      </c>
      <c r="Y70" s="131">
        <f>IF(VLOOKUP(日校代碼!Y70,班級人數!$A$2:$C$59,3,0),VLOOKUP(日校代碼!Y70,班級人數!$A$2:$C$59,3,0),"")</f>
        <v>37</v>
      </c>
      <c r="Z70" s="127">
        <f>IF(VLOOKUP(日校代碼!Z70,班級人數!$A$2:$C$59,3,0),VLOOKUP(日校代碼!Z70,班級人數!$A$2:$C$59,3,0),"")</f>
        <v>36</v>
      </c>
      <c r="AA70" s="127">
        <f>IF(VLOOKUP(日校代碼!AA70,班級人數!$A$2:$C$59,3,0),VLOOKUP(日校代碼!AA70,班級人數!$A$2:$C$59,3,0),"")</f>
        <v>35</v>
      </c>
      <c r="AB70" s="127">
        <f>IF(VLOOKUP(日校代碼!AB70,班級人數!$A$2:$C$59,3,0),VLOOKUP(日校代碼!AB70,班級人數!$A$2:$C$59,3,0),"")</f>
        <v>35</v>
      </c>
      <c r="AC70" s="127">
        <f>IF(VLOOKUP(日校代碼!AC70,班級人數!$A$2:$C$59,3,0),VLOOKUP(日校代碼!AC70,班級人數!$A$2:$C$59,3,0),"")</f>
        <v>35</v>
      </c>
      <c r="AD70" s="131">
        <f>IF(VLOOKUP(日校代碼!AD70,班級人數!$A$2:$C$59,3,0),VLOOKUP(日校代碼!AD70,班級人數!$A$2:$C$59,3,0),"")</f>
        <v>34</v>
      </c>
      <c r="AE70" s="131">
        <f>IF(VLOOKUP(日校代碼!AE70,班級人數!$A$2:$C$59,3,0),VLOOKUP(日校代碼!AE70,班級人數!$A$2:$C$59,3,0),"")</f>
        <v>34</v>
      </c>
      <c r="AF70" s="127">
        <f>IF(VLOOKUP(日校代碼!AF70,班級人數!$A$2:$C$59,3,0),VLOOKUP(日校代碼!AF70,班級人數!$A$2:$C$59,3,0),"")</f>
        <v>37</v>
      </c>
      <c r="AG70" s="127">
        <f>IF(VLOOKUP(日校代碼!AG70,班級人數!$A$2:$C$59,3,0),VLOOKUP(日校代碼!AG70,班級人數!$A$2:$C$59,3,0),"")</f>
        <v>34</v>
      </c>
      <c r="AH70" s="131">
        <f>IF(VLOOKUP(日校代碼!AH70,班級人數!$A$2:$C$59,3,0),VLOOKUP(日校代碼!AH70,班級人數!$A$2:$C$59,3,0),"")</f>
        <v>38</v>
      </c>
      <c r="AI70" s="131">
        <f>IF(VLOOKUP(日校代碼!AI70,班級人數!$A$2:$C$59,3,0),VLOOKUP(日校代碼!AI70,班級人數!$A$2:$C$59,3,0),"")</f>
        <v>38</v>
      </c>
      <c r="AJ70" s="14"/>
      <c r="AK70" s="103"/>
      <c r="AL70" s="14">
        <f t="shared" ref="AL70:AL80" si="2">SUM(R70:AJ70)</f>
        <v>501</v>
      </c>
      <c r="AM70" s="105">
        <f t="shared" ref="AM70:AM80" si="3">O70*AL70</f>
        <v>120240</v>
      </c>
      <c r="AN70" s="167" t="s">
        <v>360</v>
      </c>
      <c r="AO70" s="168" t="s">
        <v>605</v>
      </c>
      <c r="AP70" s="169" t="s">
        <v>606</v>
      </c>
      <c r="AQ70" s="171" t="s">
        <v>559</v>
      </c>
    </row>
    <row r="71" spans="1:43" ht="36" customHeight="1">
      <c r="A71" s="73">
        <v>3</v>
      </c>
      <c r="B71" s="73"/>
      <c r="C71" s="73"/>
      <c r="D71" s="73"/>
      <c r="E71" s="73"/>
      <c r="F71" s="73"/>
      <c r="G71" s="73"/>
      <c r="H71" s="73" t="s">
        <v>63</v>
      </c>
      <c r="I71" s="115"/>
      <c r="J71" s="115">
        <v>3</v>
      </c>
      <c r="K71" s="76" t="s">
        <v>371</v>
      </c>
      <c r="L71" s="75">
        <v>1</v>
      </c>
      <c r="M71" s="75" t="s">
        <v>416</v>
      </c>
      <c r="N71" s="76" t="s">
        <v>417</v>
      </c>
      <c r="O71" s="75">
        <v>137</v>
      </c>
      <c r="P71" s="119"/>
      <c r="Q71" s="38"/>
      <c r="R71" s="127" t="str">
        <f>IF(VLOOKUP(日校代碼!R71,班級人數!$A$2:$C$59,3,0),VLOOKUP(日校代碼!R71,班級人數!$A$2:$C$59,3,0),"")</f>
        <v/>
      </c>
      <c r="S71" s="127" t="str">
        <f>IF(VLOOKUP(日校代碼!S71,班級人數!$A$2:$C$59,3,0),VLOOKUP(日校代碼!S71,班級人數!$A$2:$C$59,3,0),"")</f>
        <v/>
      </c>
      <c r="T71" s="127" t="str">
        <f>IF(VLOOKUP(日校代碼!T71,班級人數!$A$2:$C$59,3,0),VLOOKUP(日校代碼!T71,班級人數!$A$2:$C$59,3,0),"")</f>
        <v/>
      </c>
      <c r="U71" s="127" t="str">
        <f>IF(VLOOKUP(日校代碼!U71,班級人數!$A$2:$C$59,3,0),VLOOKUP(日校代碼!U71,班級人數!$A$2:$C$59,3,0),"")</f>
        <v/>
      </c>
      <c r="V71" s="131" t="str">
        <f>IF(VLOOKUP(日校代碼!V71,班級人數!$A$2:$C$59,3,0),VLOOKUP(日校代碼!V71,班級人數!$A$2:$C$59,3,0),"")</f>
        <v/>
      </c>
      <c r="W71" s="131" t="str">
        <f>IF(VLOOKUP(日校代碼!W71,班級人數!$A$2:$C$59,3,0),VLOOKUP(日校代碼!W71,班級人數!$A$2:$C$59,3,0),"")</f>
        <v/>
      </c>
      <c r="X71" s="131" t="str">
        <f>IF(VLOOKUP(日校代碼!X71,班級人數!$A$2:$C$59,3,0),VLOOKUP(日校代碼!X71,班級人數!$A$2:$C$59,3,0),"")</f>
        <v/>
      </c>
      <c r="Y71" s="131" t="str">
        <f>IF(VLOOKUP(日校代碼!Y71,班級人數!$A$2:$C$59,3,0),VLOOKUP(日校代碼!Y71,班級人數!$A$2:$C$59,3,0),"")</f>
        <v/>
      </c>
      <c r="Z71" s="127" t="str">
        <f>IF(VLOOKUP(日校代碼!Z71,班級人數!$A$2:$C$59,3,0),VLOOKUP(日校代碼!Z71,班級人數!$A$2:$C$59,3,0),"")</f>
        <v/>
      </c>
      <c r="AA71" s="127" t="str">
        <f>IF(VLOOKUP(日校代碼!AA71,班級人數!$A$2:$C$59,3,0),VLOOKUP(日校代碼!AA71,班級人數!$A$2:$C$59,3,0),"")</f>
        <v/>
      </c>
      <c r="AB71" s="127" t="str">
        <f>IF(VLOOKUP(日校代碼!AB71,班級人數!$A$2:$C$59,3,0),VLOOKUP(日校代碼!AB71,班級人數!$A$2:$C$59,3,0),"")</f>
        <v/>
      </c>
      <c r="AC71" s="127" t="str">
        <f>IF(VLOOKUP(日校代碼!AC71,班級人數!$A$2:$C$59,3,0),VLOOKUP(日校代碼!AC71,班級人數!$A$2:$C$59,3,0),"")</f>
        <v/>
      </c>
      <c r="AD71" s="131" t="str">
        <f>IF(VLOOKUP(日校代碼!AD71,班級人數!$A$2:$C$59,3,0),VLOOKUP(日校代碼!AD71,班級人數!$A$2:$C$59,3,0),"")</f>
        <v/>
      </c>
      <c r="AE71" s="131" t="str">
        <f>IF(VLOOKUP(日校代碼!AE71,班級人數!$A$2:$C$59,3,0),VLOOKUP(日校代碼!AE71,班級人數!$A$2:$C$59,3,0),"")</f>
        <v/>
      </c>
      <c r="AF71" s="127" t="str">
        <f>IF(VLOOKUP(日校代碼!AF71,班級人數!$A$2:$C$59,3,0),VLOOKUP(日校代碼!AF71,班級人數!$A$2:$C$59,3,0),"")</f>
        <v/>
      </c>
      <c r="AG71" s="127" t="str">
        <f>IF(VLOOKUP(日校代碼!AG71,班級人數!$A$2:$C$59,3,0),VLOOKUP(日校代碼!AG71,班級人數!$A$2:$C$59,3,0),"")</f>
        <v/>
      </c>
      <c r="AH71" s="131">
        <f>IF(VLOOKUP(日校代碼!AH71,班級人數!$A$2:$C$59,3,0),VLOOKUP(日校代碼!AH71,班級人數!$A$2:$C$59,3,0),"")</f>
        <v>38</v>
      </c>
      <c r="AI71" s="131">
        <f>IF(VLOOKUP(日校代碼!AI71,班級人數!$A$2:$C$59,3,0),VLOOKUP(日校代碼!AI71,班級人數!$A$2:$C$59,3,0),"")</f>
        <v>38</v>
      </c>
      <c r="AJ71" s="14"/>
      <c r="AK71" s="103"/>
      <c r="AL71" s="14">
        <f t="shared" si="2"/>
        <v>76</v>
      </c>
      <c r="AM71" s="105">
        <f t="shared" si="3"/>
        <v>10412</v>
      </c>
      <c r="AN71" s="167" t="s">
        <v>360</v>
      </c>
      <c r="AO71" s="168" t="s">
        <v>497</v>
      </c>
      <c r="AP71" s="169" t="s">
        <v>498</v>
      </c>
      <c r="AQ71" s="171" t="s">
        <v>607</v>
      </c>
    </row>
    <row r="72" spans="1:43" ht="36" customHeight="1">
      <c r="A72" s="73">
        <v>3</v>
      </c>
      <c r="B72" s="73"/>
      <c r="C72" s="73"/>
      <c r="D72" s="73"/>
      <c r="E72" s="73"/>
      <c r="F72" s="73" t="s">
        <v>61</v>
      </c>
      <c r="G72" s="73"/>
      <c r="H72" s="73" t="s">
        <v>63</v>
      </c>
      <c r="I72" s="115"/>
      <c r="J72" s="115">
        <v>3</v>
      </c>
      <c r="K72" s="76" t="s">
        <v>372</v>
      </c>
      <c r="L72" s="75" t="s">
        <v>415</v>
      </c>
      <c r="M72" s="75" t="s">
        <v>46</v>
      </c>
      <c r="N72" s="76" t="s">
        <v>418</v>
      </c>
      <c r="O72" s="75">
        <v>175</v>
      </c>
      <c r="P72" s="119"/>
      <c r="Q72" s="38"/>
      <c r="R72" s="127" t="str">
        <f>IF(VLOOKUP(日校代碼!R72,班級人數!$A$2:$C$59,3,0),VLOOKUP(日校代碼!R72,班級人數!$A$2:$C$59,3,0),"")</f>
        <v/>
      </c>
      <c r="S72" s="127" t="str">
        <f>IF(VLOOKUP(日校代碼!S72,班級人數!$A$2:$C$59,3,0),VLOOKUP(日校代碼!S72,班級人數!$A$2:$C$59,3,0),"")</f>
        <v/>
      </c>
      <c r="T72" s="127" t="str">
        <f>IF(VLOOKUP(日校代碼!T72,班級人數!$A$2:$C$59,3,0),VLOOKUP(日校代碼!T72,班級人數!$A$2:$C$59,3,0),"")</f>
        <v/>
      </c>
      <c r="U72" s="127" t="str">
        <f>IF(VLOOKUP(日校代碼!U72,班級人數!$A$2:$C$59,3,0),VLOOKUP(日校代碼!U72,班級人數!$A$2:$C$59,3,0),"")</f>
        <v/>
      </c>
      <c r="V72" s="131" t="str">
        <f>IF(VLOOKUP(日校代碼!V72,班級人數!$A$2:$C$59,3,0),VLOOKUP(日校代碼!V72,班級人數!$A$2:$C$59,3,0),"")</f>
        <v/>
      </c>
      <c r="W72" s="131" t="str">
        <f>IF(VLOOKUP(日校代碼!W72,班級人數!$A$2:$C$59,3,0),VLOOKUP(日校代碼!W72,班級人數!$A$2:$C$59,3,0),"")</f>
        <v/>
      </c>
      <c r="X72" s="131" t="str">
        <f>IF(VLOOKUP(日校代碼!X72,班級人數!$A$2:$C$59,3,0),VLOOKUP(日校代碼!X72,班級人數!$A$2:$C$59,3,0),"")</f>
        <v/>
      </c>
      <c r="Y72" s="131" t="str">
        <f>IF(VLOOKUP(日校代碼!Y72,班級人數!$A$2:$C$59,3,0),VLOOKUP(日校代碼!Y72,班級人數!$A$2:$C$59,3,0),"")</f>
        <v/>
      </c>
      <c r="Z72" s="127" t="str">
        <f>IF(VLOOKUP(日校代碼!Z72,班級人數!$A$2:$C$59,3,0),VLOOKUP(日校代碼!Z72,班級人數!$A$2:$C$59,3,0),"")</f>
        <v/>
      </c>
      <c r="AA72" s="127" t="str">
        <f>IF(VLOOKUP(日校代碼!AA72,班級人數!$A$2:$C$59,3,0),VLOOKUP(日校代碼!AA72,班級人數!$A$2:$C$59,3,0),"")</f>
        <v/>
      </c>
      <c r="AB72" s="127" t="str">
        <f>IF(VLOOKUP(日校代碼!AB72,班級人數!$A$2:$C$59,3,0),VLOOKUP(日校代碼!AB72,班級人數!$A$2:$C$59,3,0),"")</f>
        <v/>
      </c>
      <c r="AC72" s="127" t="str">
        <f>IF(VLOOKUP(日校代碼!AC72,班級人數!$A$2:$C$59,3,0),VLOOKUP(日校代碼!AC72,班級人數!$A$2:$C$59,3,0),"")</f>
        <v/>
      </c>
      <c r="AD72" s="131">
        <f>IF(VLOOKUP(日校代碼!AD72,班級人數!$A$2:$C$59,3,0),VLOOKUP(日校代碼!AD72,班級人數!$A$2:$C$59,3,0),"")</f>
        <v>34</v>
      </c>
      <c r="AE72" s="131">
        <f>IF(VLOOKUP(日校代碼!AE72,班級人數!$A$2:$C$59,3,0),VLOOKUP(日校代碼!AE72,班級人數!$A$2:$C$59,3,0),"")</f>
        <v>34</v>
      </c>
      <c r="AF72" s="127" t="str">
        <f>IF(VLOOKUP(日校代碼!AF72,班級人數!$A$2:$C$59,3,0),VLOOKUP(日校代碼!AF72,班級人數!$A$2:$C$59,3,0),"")</f>
        <v/>
      </c>
      <c r="AG72" s="127" t="str">
        <f>IF(VLOOKUP(日校代碼!AG72,班級人數!$A$2:$C$59,3,0),VLOOKUP(日校代碼!AG72,班級人數!$A$2:$C$59,3,0),"")</f>
        <v/>
      </c>
      <c r="AH72" s="131">
        <f>IF(VLOOKUP(日校代碼!AH72,班級人數!$A$2:$C$59,3,0),VLOOKUP(日校代碼!AH72,班級人數!$A$2:$C$59,3,0),"")</f>
        <v>38</v>
      </c>
      <c r="AI72" s="131">
        <f>IF(VLOOKUP(日校代碼!AI72,班級人數!$A$2:$C$59,3,0),VLOOKUP(日校代碼!AI72,班級人數!$A$2:$C$59,3,0),"")</f>
        <v>38</v>
      </c>
      <c r="AJ72" s="14"/>
      <c r="AK72" s="103"/>
      <c r="AL72" s="14">
        <f t="shared" si="2"/>
        <v>144</v>
      </c>
      <c r="AM72" s="105">
        <f t="shared" si="3"/>
        <v>25200</v>
      </c>
      <c r="AN72" s="167" t="s">
        <v>360</v>
      </c>
      <c r="AO72" s="168" t="s">
        <v>500</v>
      </c>
      <c r="AP72" s="169" t="s">
        <v>501</v>
      </c>
      <c r="AQ72" s="171" t="s">
        <v>607</v>
      </c>
    </row>
    <row r="73" spans="1:43" ht="36" customHeight="1">
      <c r="A73" s="73">
        <v>3</v>
      </c>
      <c r="B73" s="73"/>
      <c r="C73" s="73"/>
      <c r="D73" s="73" t="s">
        <v>59</v>
      </c>
      <c r="E73" s="73" t="s">
        <v>60</v>
      </c>
      <c r="F73" s="73" t="s">
        <v>61</v>
      </c>
      <c r="G73" s="73" t="s">
        <v>62</v>
      </c>
      <c r="H73" s="73" t="s">
        <v>63</v>
      </c>
      <c r="I73" s="115"/>
      <c r="J73" s="115">
        <v>3</v>
      </c>
      <c r="K73" s="76" t="s">
        <v>402</v>
      </c>
      <c r="L73" s="75" t="s">
        <v>477</v>
      </c>
      <c r="M73" s="75" t="s">
        <v>433</v>
      </c>
      <c r="N73" s="76" t="s">
        <v>478</v>
      </c>
      <c r="O73" s="75">
        <v>120</v>
      </c>
      <c r="P73" s="119"/>
      <c r="Q73" s="38"/>
      <c r="R73" s="127" t="str">
        <f>IF(VLOOKUP(日校代碼!R73,班級人數!$A$2:$C$59,3,0),VLOOKUP(日校代碼!R73,班級人數!$A$2:$C$59,3,0),"")</f>
        <v/>
      </c>
      <c r="S73" s="127" t="str">
        <f>IF(VLOOKUP(日校代碼!S73,班級人數!$A$2:$C$59,3,0),VLOOKUP(日校代碼!S73,班級人數!$A$2:$C$59,3,0),"")</f>
        <v/>
      </c>
      <c r="T73" s="127" t="str">
        <f>IF(VLOOKUP(日校代碼!T73,班級人數!$A$2:$C$59,3,0),VLOOKUP(日校代碼!T73,班級人數!$A$2:$C$59,3,0),"")</f>
        <v/>
      </c>
      <c r="U73" s="127" t="str">
        <f>IF(VLOOKUP(日校代碼!U73,班級人數!$A$2:$C$59,3,0),VLOOKUP(日校代碼!U73,班級人數!$A$2:$C$59,3,0),"")</f>
        <v/>
      </c>
      <c r="V73" s="131">
        <f>IF(VLOOKUP(日校代碼!V73,班級人數!$A$2:$C$59,3,0),VLOOKUP(日校代碼!V73,班級人數!$A$2:$C$59,3,0),"")</f>
        <v>36</v>
      </c>
      <c r="W73" s="131">
        <f>IF(VLOOKUP(日校代碼!W73,班級人數!$A$2:$C$59,3,0),VLOOKUP(日校代碼!W73,班級人數!$A$2:$C$59,3,0),"")</f>
        <v>36</v>
      </c>
      <c r="X73" s="131">
        <f>IF(VLOOKUP(日校代碼!X73,班級人數!$A$2:$C$59,3,0),VLOOKUP(日校代碼!X73,班級人數!$A$2:$C$59,3,0),"")</f>
        <v>36</v>
      </c>
      <c r="Y73" s="131">
        <f>IF(VLOOKUP(日校代碼!Y73,班級人數!$A$2:$C$59,3,0),VLOOKUP(日校代碼!Y73,班級人數!$A$2:$C$59,3,0),"")</f>
        <v>37</v>
      </c>
      <c r="Z73" s="127">
        <f>IF(VLOOKUP(日校代碼!Z73,班級人數!$A$2:$C$59,3,0),VLOOKUP(日校代碼!Z73,班級人數!$A$2:$C$59,3,0),"")</f>
        <v>36</v>
      </c>
      <c r="AA73" s="127">
        <f>IF(VLOOKUP(日校代碼!AA73,班級人數!$A$2:$C$59,3,0),VLOOKUP(日校代碼!AA73,班級人數!$A$2:$C$59,3,0),"")</f>
        <v>35</v>
      </c>
      <c r="AB73" s="127">
        <f>IF(VLOOKUP(日校代碼!AB73,班級人數!$A$2:$C$59,3,0),VLOOKUP(日校代碼!AB73,班級人數!$A$2:$C$59,3,0),"")</f>
        <v>35</v>
      </c>
      <c r="AC73" s="127">
        <f>IF(VLOOKUP(日校代碼!AC73,班級人數!$A$2:$C$59,3,0),VLOOKUP(日校代碼!AC73,班級人數!$A$2:$C$59,3,0),"")</f>
        <v>35</v>
      </c>
      <c r="AD73" s="131">
        <f>IF(VLOOKUP(日校代碼!AD73,班級人數!$A$2:$C$59,3,0),VLOOKUP(日校代碼!AD73,班級人數!$A$2:$C$59,3,0),"")</f>
        <v>34</v>
      </c>
      <c r="AE73" s="131">
        <f>IF(VLOOKUP(日校代碼!AE73,班級人數!$A$2:$C$59,3,0),VLOOKUP(日校代碼!AE73,班級人數!$A$2:$C$59,3,0),"")</f>
        <v>34</v>
      </c>
      <c r="AF73" s="127">
        <f>IF(VLOOKUP(日校代碼!AF73,班級人數!$A$2:$C$59,3,0),VLOOKUP(日校代碼!AF73,班級人數!$A$2:$C$59,3,0),"")</f>
        <v>37</v>
      </c>
      <c r="AG73" s="127">
        <f>IF(VLOOKUP(日校代碼!AG73,班級人數!$A$2:$C$59,3,0),VLOOKUP(日校代碼!AG73,班級人數!$A$2:$C$59,3,0),"")</f>
        <v>34</v>
      </c>
      <c r="AH73" s="131">
        <f>IF(VLOOKUP(日校代碼!AH73,班級人數!$A$2:$C$59,3,0),VLOOKUP(日校代碼!AH73,班級人數!$A$2:$C$59,3,0),"")</f>
        <v>38</v>
      </c>
      <c r="AI73" s="131">
        <f>IF(VLOOKUP(日校代碼!AI73,班級人數!$A$2:$C$59,3,0),VLOOKUP(日校代碼!AI73,班級人數!$A$2:$C$59,3,0),"")</f>
        <v>38</v>
      </c>
      <c r="AJ73" s="14"/>
      <c r="AK73" s="103"/>
      <c r="AL73" s="14">
        <f t="shared" si="2"/>
        <v>501</v>
      </c>
      <c r="AM73" s="105">
        <f t="shared" si="3"/>
        <v>60120</v>
      </c>
      <c r="AN73" s="167" t="s">
        <v>360</v>
      </c>
      <c r="AO73" s="168" t="s">
        <v>608</v>
      </c>
      <c r="AP73" s="169" t="s">
        <v>609</v>
      </c>
      <c r="AQ73" s="171" t="s">
        <v>547</v>
      </c>
    </row>
    <row r="74" spans="1:43" ht="36" customHeight="1">
      <c r="A74" s="73">
        <v>3</v>
      </c>
      <c r="B74" s="73"/>
      <c r="C74" s="73" t="s">
        <v>407</v>
      </c>
      <c r="D74" s="73"/>
      <c r="E74" s="73"/>
      <c r="F74" s="73"/>
      <c r="G74" s="73"/>
      <c r="H74" s="73"/>
      <c r="I74" s="155"/>
      <c r="J74" s="115">
        <v>3</v>
      </c>
      <c r="K74" s="76" t="s">
        <v>403</v>
      </c>
      <c r="L74" s="75" t="s">
        <v>479</v>
      </c>
      <c r="M74" s="75" t="s">
        <v>475</v>
      </c>
      <c r="N74" s="156" t="s">
        <v>480</v>
      </c>
      <c r="O74" s="75">
        <v>198</v>
      </c>
      <c r="P74" s="119"/>
      <c r="Q74" s="38"/>
      <c r="R74" s="127" t="str">
        <f>IF(VLOOKUP(日校代碼!R74,班級人數!$A$2:$C$59,3,0),VLOOKUP(日校代碼!R74,班級人數!$A$2:$C$59,3,0),"")</f>
        <v/>
      </c>
      <c r="S74" s="127" t="str">
        <f>IF(VLOOKUP(日校代碼!S74,班級人數!$A$2:$C$59,3,0),VLOOKUP(日校代碼!S74,班級人數!$A$2:$C$59,3,0),"")</f>
        <v/>
      </c>
      <c r="T74" s="127">
        <f>IF(VLOOKUP(日校代碼!T74,班級人數!$A$2:$C$59,3,0),VLOOKUP(日校代碼!T74,班級人數!$A$2:$C$59,3,0),"")</f>
        <v>41</v>
      </c>
      <c r="U74" s="127">
        <f>IF(VLOOKUP(日校代碼!U74,班級人數!$A$2:$C$59,3,0),VLOOKUP(日校代碼!U74,班級人數!$A$2:$C$59,3,0),"")</f>
        <v>40</v>
      </c>
      <c r="V74" s="131" t="str">
        <f>IF(VLOOKUP(日校代碼!V74,班級人數!$A$2:$C$59,3,0),VLOOKUP(日校代碼!V74,班級人數!$A$2:$C$59,3,0),"")</f>
        <v/>
      </c>
      <c r="W74" s="131" t="str">
        <f>IF(VLOOKUP(日校代碼!W74,班級人數!$A$2:$C$59,3,0),VLOOKUP(日校代碼!W74,班級人數!$A$2:$C$59,3,0),"")</f>
        <v/>
      </c>
      <c r="X74" s="131" t="str">
        <f>IF(VLOOKUP(日校代碼!X74,班級人數!$A$2:$C$59,3,0),VLOOKUP(日校代碼!X74,班級人數!$A$2:$C$59,3,0),"")</f>
        <v/>
      </c>
      <c r="Y74" s="131" t="str">
        <f>IF(VLOOKUP(日校代碼!Y74,班級人數!$A$2:$C$59,3,0),VLOOKUP(日校代碼!Y74,班級人數!$A$2:$C$59,3,0),"")</f>
        <v/>
      </c>
      <c r="Z74" s="127" t="str">
        <f>IF(VLOOKUP(日校代碼!Z74,班級人數!$A$2:$C$59,3,0),VLOOKUP(日校代碼!Z74,班級人數!$A$2:$C$59,3,0),"")</f>
        <v/>
      </c>
      <c r="AA74" s="127" t="str">
        <f>IF(VLOOKUP(日校代碼!AA74,班級人數!$A$2:$C$59,3,0),VLOOKUP(日校代碼!AA74,班級人數!$A$2:$C$59,3,0),"")</f>
        <v/>
      </c>
      <c r="AB74" s="127" t="str">
        <f>IF(VLOOKUP(日校代碼!AB74,班級人數!$A$2:$C$59,3,0),VLOOKUP(日校代碼!AB74,班級人數!$A$2:$C$59,3,0),"")</f>
        <v/>
      </c>
      <c r="AC74" s="127" t="str">
        <f>IF(VLOOKUP(日校代碼!AC74,班級人數!$A$2:$C$59,3,0),VLOOKUP(日校代碼!AC74,班級人數!$A$2:$C$59,3,0),"")</f>
        <v/>
      </c>
      <c r="AD74" s="131" t="str">
        <f>IF(VLOOKUP(日校代碼!AD74,班級人數!$A$2:$C$59,3,0),VLOOKUP(日校代碼!AD74,班級人數!$A$2:$C$59,3,0),"")</f>
        <v/>
      </c>
      <c r="AE74" s="131" t="str">
        <f>IF(VLOOKUP(日校代碼!AE74,班級人數!$A$2:$C$59,3,0),VLOOKUP(日校代碼!AE74,班級人數!$A$2:$C$59,3,0),"")</f>
        <v/>
      </c>
      <c r="AF74" s="127" t="str">
        <f>IF(VLOOKUP(日校代碼!AF74,班級人數!$A$2:$C$59,3,0),VLOOKUP(日校代碼!AF74,班級人數!$A$2:$C$59,3,0),"")</f>
        <v/>
      </c>
      <c r="AG74" s="127" t="str">
        <f>IF(VLOOKUP(日校代碼!AG74,班級人數!$A$2:$C$59,3,0),VLOOKUP(日校代碼!AG74,班級人數!$A$2:$C$59,3,0),"")</f>
        <v/>
      </c>
      <c r="AH74" s="131" t="str">
        <f>IF(VLOOKUP(日校代碼!AH74,班級人數!$A$2:$C$59,3,0),VLOOKUP(日校代碼!AH74,班級人數!$A$2:$C$59,3,0),"")</f>
        <v/>
      </c>
      <c r="AI74" s="131" t="str">
        <f>IF(VLOOKUP(日校代碼!AI74,班級人數!$A$2:$C$59,3,0),VLOOKUP(日校代碼!AI74,班級人數!$A$2:$C$59,3,0),"")</f>
        <v/>
      </c>
      <c r="AJ74" s="14"/>
      <c r="AK74" s="103"/>
      <c r="AL74" s="14">
        <f t="shared" si="2"/>
        <v>81</v>
      </c>
      <c r="AM74" s="105">
        <f t="shared" si="3"/>
        <v>16038</v>
      </c>
      <c r="AN74" s="167" t="s">
        <v>360</v>
      </c>
      <c r="AO74" s="168" t="s">
        <v>611</v>
      </c>
      <c r="AP74" s="169" t="s">
        <v>610</v>
      </c>
      <c r="AQ74" s="171"/>
    </row>
    <row r="75" spans="1:43" ht="36" customHeight="1">
      <c r="A75" s="73">
        <v>3</v>
      </c>
      <c r="B75" s="73" t="s">
        <v>406</v>
      </c>
      <c r="C75" s="73"/>
      <c r="D75" s="73"/>
      <c r="E75" s="73"/>
      <c r="F75" s="73"/>
      <c r="G75" s="73"/>
      <c r="H75" s="73"/>
      <c r="I75" s="115"/>
      <c r="J75" s="115">
        <v>3</v>
      </c>
      <c r="K75" s="76" t="s">
        <v>404</v>
      </c>
      <c r="L75" s="75" t="s">
        <v>479</v>
      </c>
      <c r="M75" s="75" t="s">
        <v>475</v>
      </c>
      <c r="N75" s="156" t="s">
        <v>480</v>
      </c>
      <c r="O75" s="75">
        <v>198</v>
      </c>
      <c r="P75" s="119"/>
      <c r="Q75" s="38"/>
      <c r="R75" s="127">
        <f>IF(VLOOKUP(日校代碼!R75,班級人數!$A$2:$C$59,3,0),VLOOKUP(日校代碼!R75,班級人數!$A$2:$C$59,3,0),"")</f>
        <v>31</v>
      </c>
      <c r="S75" s="127">
        <f>IF(VLOOKUP(日校代碼!S75,班級人數!$A$2:$C$59,3,0),VLOOKUP(日校代碼!S75,班級人數!$A$2:$C$59,3,0),"")</f>
        <v>31</v>
      </c>
      <c r="T75" s="127" t="str">
        <f>IF(VLOOKUP(日校代碼!T75,班級人數!$A$2:$C$59,3,0),VLOOKUP(日校代碼!T75,班級人數!$A$2:$C$59,3,0),"")</f>
        <v/>
      </c>
      <c r="U75" s="127" t="str">
        <f>IF(VLOOKUP(日校代碼!U75,班級人數!$A$2:$C$59,3,0),VLOOKUP(日校代碼!U75,班級人數!$A$2:$C$59,3,0),"")</f>
        <v/>
      </c>
      <c r="V75" s="131" t="str">
        <f>IF(VLOOKUP(日校代碼!V75,班級人數!$A$2:$C$59,3,0),VLOOKUP(日校代碼!V75,班級人數!$A$2:$C$59,3,0),"")</f>
        <v/>
      </c>
      <c r="W75" s="131" t="str">
        <f>IF(VLOOKUP(日校代碼!W75,班級人數!$A$2:$C$59,3,0),VLOOKUP(日校代碼!W75,班級人數!$A$2:$C$59,3,0),"")</f>
        <v/>
      </c>
      <c r="X75" s="131" t="str">
        <f>IF(VLOOKUP(日校代碼!X75,班級人數!$A$2:$C$59,3,0),VLOOKUP(日校代碼!X75,班級人數!$A$2:$C$59,3,0),"")</f>
        <v/>
      </c>
      <c r="Y75" s="131" t="str">
        <f>IF(VLOOKUP(日校代碼!Y75,班級人數!$A$2:$C$59,3,0),VLOOKUP(日校代碼!Y75,班級人數!$A$2:$C$59,3,0),"")</f>
        <v/>
      </c>
      <c r="Z75" s="127" t="str">
        <f>IF(VLOOKUP(日校代碼!Z75,班級人數!$A$2:$C$59,3,0),VLOOKUP(日校代碼!Z75,班級人數!$A$2:$C$59,3,0),"")</f>
        <v/>
      </c>
      <c r="AA75" s="127" t="str">
        <f>IF(VLOOKUP(日校代碼!AA75,班級人數!$A$2:$C$59,3,0),VLOOKUP(日校代碼!AA75,班級人數!$A$2:$C$59,3,0),"")</f>
        <v/>
      </c>
      <c r="AB75" s="127" t="str">
        <f>IF(VLOOKUP(日校代碼!AB75,班級人數!$A$2:$C$59,3,0),VLOOKUP(日校代碼!AB75,班級人數!$A$2:$C$59,3,0),"")</f>
        <v/>
      </c>
      <c r="AC75" s="127" t="str">
        <f>IF(VLOOKUP(日校代碼!AC75,班級人數!$A$2:$C$59,3,0),VLOOKUP(日校代碼!AC75,班級人數!$A$2:$C$59,3,0),"")</f>
        <v/>
      </c>
      <c r="AD75" s="131" t="str">
        <f>IF(VLOOKUP(日校代碼!AD75,班級人數!$A$2:$C$59,3,0),VLOOKUP(日校代碼!AD75,班級人數!$A$2:$C$59,3,0),"")</f>
        <v/>
      </c>
      <c r="AE75" s="131" t="str">
        <f>IF(VLOOKUP(日校代碼!AE75,班級人數!$A$2:$C$59,3,0),VLOOKUP(日校代碼!AE75,班級人數!$A$2:$C$59,3,0),"")</f>
        <v/>
      </c>
      <c r="AF75" s="127" t="str">
        <f>IF(VLOOKUP(日校代碼!AF75,班級人數!$A$2:$C$59,3,0),VLOOKUP(日校代碼!AF75,班級人數!$A$2:$C$59,3,0),"")</f>
        <v/>
      </c>
      <c r="AG75" s="127" t="str">
        <f>IF(VLOOKUP(日校代碼!AG75,班級人數!$A$2:$C$59,3,0),VLOOKUP(日校代碼!AG75,班級人數!$A$2:$C$59,3,0),"")</f>
        <v/>
      </c>
      <c r="AH75" s="131" t="str">
        <f>IF(VLOOKUP(日校代碼!AH75,班級人數!$A$2:$C$59,3,0),VLOOKUP(日校代碼!AH75,班級人數!$A$2:$C$59,3,0),"")</f>
        <v/>
      </c>
      <c r="AI75" s="131" t="str">
        <f>IF(VLOOKUP(日校代碼!AI75,班級人數!$A$2:$C$59,3,0),VLOOKUP(日校代碼!AI75,班級人數!$A$2:$C$59,3,0),"")</f>
        <v/>
      </c>
      <c r="AJ75" s="14"/>
      <c r="AK75" s="103"/>
      <c r="AL75" s="14">
        <f t="shared" si="2"/>
        <v>62</v>
      </c>
      <c r="AM75" s="105">
        <f t="shared" si="3"/>
        <v>12276</v>
      </c>
      <c r="AN75" s="167" t="s">
        <v>360</v>
      </c>
      <c r="AO75" s="168" t="s">
        <v>612</v>
      </c>
      <c r="AP75" s="169" t="s">
        <v>613</v>
      </c>
      <c r="AQ75" s="171"/>
    </row>
    <row r="76" spans="1:43" ht="36" customHeight="1">
      <c r="A76" s="73">
        <v>3</v>
      </c>
      <c r="B76" s="73"/>
      <c r="C76" s="73" t="s">
        <v>407</v>
      </c>
      <c r="D76" s="73"/>
      <c r="E76" s="73"/>
      <c r="F76" s="73"/>
      <c r="G76" s="73"/>
      <c r="H76" s="73"/>
      <c r="I76" s="115"/>
      <c r="J76" s="115">
        <v>3</v>
      </c>
      <c r="K76" s="76" t="s">
        <v>481</v>
      </c>
      <c r="L76" s="75" t="s">
        <v>71</v>
      </c>
      <c r="M76" s="75" t="s">
        <v>42</v>
      </c>
      <c r="N76" s="76" t="s">
        <v>482</v>
      </c>
      <c r="O76" s="75">
        <v>249</v>
      </c>
      <c r="P76" s="119"/>
      <c r="Q76" s="38"/>
      <c r="R76" s="127" t="str">
        <f>IF(VLOOKUP(日校代碼!R76,班級人數!$A$2:$C$59,3,0),VLOOKUP(日校代碼!R76,班級人數!$A$2:$C$59,3,0),"")</f>
        <v/>
      </c>
      <c r="S76" s="127" t="str">
        <f>IF(VLOOKUP(日校代碼!S76,班級人數!$A$2:$C$59,3,0),VLOOKUP(日校代碼!S76,班級人數!$A$2:$C$59,3,0),"")</f>
        <v/>
      </c>
      <c r="T76" s="127">
        <f>IF(VLOOKUP(日校代碼!T76,班級人數!$A$2:$C$59,3,0),VLOOKUP(日校代碼!T76,班級人數!$A$2:$C$59,3,0),"")</f>
        <v>41</v>
      </c>
      <c r="U76" s="127">
        <f>IF(VLOOKUP(日校代碼!U76,班級人數!$A$2:$C$59,3,0),VLOOKUP(日校代碼!U76,班級人數!$A$2:$C$59,3,0),"")</f>
        <v>40</v>
      </c>
      <c r="V76" s="131" t="str">
        <f>IF(VLOOKUP(日校代碼!V76,班級人數!$A$2:$C$59,3,0),VLOOKUP(日校代碼!V76,班級人數!$A$2:$C$59,3,0),"")</f>
        <v/>
      </c>
      <c r="W76" s="131" t="str">
        <f>IF(VLOOKUP(日校代碼!W76,班級人數!$A$2:$C$59,3,0),VLOOKUP(日校代碼!W76,班級人數!$A$2:$C$59,3,0),"")</f>
        <v/>
      </c>
      <c r="X76" s="131" t="str">
        <f>IF(VLOOKUP(日校代碼!X76,班級人數!$A$2:$C$59,3,0),VLOOKUP(日校代碼!X76,班級人數!$A$2:$C$59,3,0),"")</f>
        <v/>
      </c>
      <c r="Y76" s="131" t="str">
        <f>IF(VLOOKUP(日校代碼!Y76,班級人數!$A$2:$C$59,3,0),VLOOKUP(日校代碼!Y76,班級人數!$A$2:$C$59,3,0),"")</f>
        <v/>
      </c>
      <c r="Z76" s="127" t="str">
        <f>IF(VLOOKUP(日校代碼!Z76,班級人數!$A$2:$C$59,3,0),VLOOKUP(日校代碼!Z76,班級人數!$A$2:$C$59,3,0),"")</f>
        <v/>
      </c>
      <c r="AA76" s="127" t="str">
        <f>IF(VLOOKUP(日校代碼!AA76,班級人數!$A$2:$C$59,3,0),VLOOKUP(日校代碼!AA76,班級人數!$A$2:$C$59,3,0),"")</f>
        <v/>
      </c>
      <c r="AB76" s="127" t="str">
        <f>IF(VLOOKUP(日校代碼!AB76,班級人數!$A$2:$C$59,3,0),VLOOKUP(日校代碼!AB76,班級人數!$A$2:$C$59,3,0),"")</f>
        <v/>
      </c>
      <c r="AC76" s="127" t="str">
        <f>IF(VLOOKUP(日校代碼!AC76,班級人數!$A$2:$C$59,3,0),VLOOKUP(日校代碼!AC76,班級人數!$A$2:$C$59,3,0),"")</f>
        <v/>
      </c>
      <c r="AD76" s="131" t="str">
        <f>IF(VLOOKUP(日校代碼!AD76,班級人數!$A$2:$C$59,3,0),VLOOKUP(日校代碼!AD76,班級人數!$A$2:$C$59,3,0),"")</f>
        <v/>
      </c>
      <c r="AE76" s="131" t="str">
        <f>IF(VLOOKUP(日校代碼!AE76,班級人數!$A$2:$C$59,3,0),VLOOKUP(日校代碼!AE76,班級人數!$A$2:$C$59,3,0),"")</f>
        <v/>
      </c>
      <c r="AF76" s="127" t="str">
        <f>IF(VLOOKUP(日校代碼!AF76,班級人數!$A$2:$C$59,3,0),VLOOKUP(日校代碼!AF76,班級人數!$A$2:$C$59,3,0),"")</f>
        <v/>
      </c>
      <c r="AG76" s="127" t="str">
        <f>IF(VLOOKUP(日校代碼!AG76,班級人數!$A$2:$C$59,3,0),VLOOKUP(日校代碼!AG76,班級人數!$A$2:$C$59,3,0),"")</f>
        <v/>
      </c>
      <c r="AH76" s="131" t="str">
        <f>IF(VLOOKUP(日校代碼!AH76,班級人數!$A$2:$C$59,3,0),VLOOKUP(日校代碼!AH76,班級人數!$A$2:$C$59,3,0),"")</f>
        <v/>
      </c>
      <c r="AI76" s="131" t="str">
        <f>IF(VLOOKUP(日校代碼!AI76,班級人數!$A$2:$C$59,3,0),VLOOKUP(日校代碼!AI76,班級人數!$A$2:$C$59,3,0),"")</f>
        <v/>
      </c>
      <c r="AJ76" s="14"/>
      <c r="AK76" s="103"/>
      <c r="AL76" s="14">
        <f t="shared" si="2"/>
        <v>81</v>
      </c>
      <c r="AM76" s="105">
        <f t="shared" si="3"/>
        <v>20169</v>
      </c>
      <c r="AN76" s="167" t="s">
        <v>360</v>
      </c>
      <c r="AO76" s="168" t="s">
        <v>614</v>
      </c>
      <c r="AP76" s="169" t="s">
        <v>615</v>
      </c>
      <c r="AQ76" s="171"/>
    </row>
    <row r="77" spans="1:43" ht="36" customHeight="1">
      <c r="A77" s="73">
        <v>3</v>
      </c>
      <c r="B77" s="73"/>
      <c r="C77" s="73" t="s">
        <v>407</v>
      </c>
      <c r="D77" s="73"/>
      <c r="E77" s="73"/>
      <c r="F77" s="73"/>
      <c r="G77" s="73"/>
      <c r="H77" s="73"/>
      <c r="I77" s="211"/>
      <c r="J77" s="115">
        <v>3</v>
      </c>
      <c r="K77" s="76" t="s">
        <v>55</v>
      </c>
      <c r="L77" s="75" t="s">
        <v>71</v>
      </c>
      <c r="M77" s="75" t="s">
        <v>46</v>
      </c>
      <c r="N77" s="76" t="s">
        <v>458</v>
      </c>
      <c r="O77" s="75">
        <v>125</v>
      </c>
      <c r="P77" s="119"/>
      <c r="Q77" s="38"/>
      <c r="R77" s="127" t="str">
        <f>IF(VLOOKUP(日校代碼!R77,班級人數!$A$2:$C$59,3,0),VLOOKUP(日校代碼!R77,班級人數!$A$2:$C$59,3,0),"")</f>
        <v/>
      </c>
      <c r="S77" s="127" t="str">
        <f>IF(VLOOKUP(日校代碼!S77,班級人數!$A$2:$C$59,3,0),VLOOKUP(日校代碼!S77,班級人數!$A$2:$C$59,3,0),"")</f>
        <v/>
      </c>
      <c r="T77" s="127">
        <f>IF(VLOOKUP(日校代碼!T77,班級人數!$A$2:$C$59,3,0),VLOOKUP(日校代碼!T77,班級人數!$A$2:$C$59,3,0),"")</f>
        <v>41</v>
      </c>
      <c r="U77" s="127">
        <f>IF(VLOOKUP(日校代碼!U77,班級人數!$A$2:$C$59,3,0),VLOOKUP(日校代碼!U77,班級人數!$A$2:$C$59,3,0),"")</f>
        <v>40</v>
      </c>
      <c r="V77" s="131" t="str">
        <f>IF(VLOOKUP(日校代碼!V77,班級人數!$A$2:$C$59,3,0),VLOOKUP(日校代碼!V77,班級人數!$A$2:$C$59,3,0),"")</f>
        <v/>
      </c>
      <c r="W77" s="131" t="str">
        <f>IF(VLOOKUP(日校代碼!W77,班級人數!$A$2:$C$59,3,0),VLOOKUP(日校代碼!W77,班級人數!$A$2:$C$59,3,0),"")</f>
        <v/>
      </c>
      <c r="X77" s="131" t="str">
        <f>IF(VLOOKUP(日校代碼!X77,班級人數!$A$2:$C$59,3,0),VLOOKUP(日校代碼!X77,班級人數!$A$2:$C$59,3,0),"")</f>
        <v/>
      </c>
      <c r="Y77" s="131" t="str">
        <f>IF(VLOOKUP(日校代碼!Y77,班級人數!$A$2:$C$59,3,0),VLOOKUP(日校代碼!Y77,班級人數!$A$2:$C$59,3,0),"")</f>
        <v/>
      </c>
      <c r="Z77" s="127" t="str">
        <f>IF(VLOOKUP(日校代碼!Z77,班級人數!$A$2:$C$59,3,0),VLOOKUP(日校代碼!Z77,班級人數!$A$2:$C$59,3,0),"")</f>
        <v/>
      </c>
      <c r="AA77" s="127" t="str">
        <f>IF(VLOOKUP(日校代碼!AA77,班級人數!$A$2:$C$59,3,0),VLOOKUP(日校代碼!AA77,班級人數!$A$2:$C$59,3,0),"")</f>
        <v/>
      </c>
      <c r="AB77" s="127" t="str">
        <f>IF(VLOOKUP(日校代碼!AB77,班級人數!$A$2:$C$59,3,0),VLOOKUP(日校代碼!AB77,班級人數!$A$2:$C$59,3,0),"")</f>
        <v/>
      </c>
      <c r="AC77" s="127" t="str">
        <f>IF(VLOOKUP(日校代碼!AC77,班級人數!$A$2:$C$59,3,0),VLOOKUP(日校代碼!AC77,班級人數!$A$2:$C$59,3,0),"")</f>
        <v/>
      </c>
      <c r="AD77" s="131" t="str">
        <f>IF(VLOOKUP(日校代碼!AD77,班級人數!$A$2:$C$59,3,0),VLOOKUP(日校代碼!AD77,班級人數!$A$2:$C$59,3,0),"")</f>
        <v/>
      </c>
      <c r="AE77" s="131" t="str">
        <f>IF(VLOOKUP(日校代碼!AE77,班級人數!$A$2:$C$59,3,0),VLOOKUP(日校代碼!AE77,班級人數!$A$2:$C$59,3,0),"")</f>
        <v/>
      </c>
      <c r="AF77" s="127" t="str">
        <f>IF(VLOOKUP(日校代碼!AF77,班級人數!$A$2:$C$59,3,0),VLOOKUP(日校代碼!AF77,班級人數!$A$2:$C$59,3,0),"")</f>
        <v/>
      </c>
      <c r="AG77" s="127" t="str">
        <f>IF(VLOOKUP(日校代碼!AG77,班級人數!$A$2:$C$59,3,0),VLOOKUP(日校代碼!AG77,班級人數!$A$2:$C$59,3,0),"")</f>
        <v/>
      </c>
      <c r="AH77" s="131" t="str">
        <f>IF(VLOOKUP(日校代碼!AH77,班級人數!$A$2:$C$59,3,0),VLOOKUP(日校代碼!AH77,班級人數!$A$2:$C$59,3,0),"")</f>
        <v/>
      </c>
      <c r="AI77" s="131" t="str">
        <f>IF(VLOOKUP(日校代碼!AI77,班級人數!$A$2:$C$59,3,0),VLOOKUP(日校代碼!AI77,班級人數!$A$2:$C$59,3,0),"")</f>
        <v/>
      </c>
      <c r="AJ77" s="14"/>
      <c r="AK77" s="103"/>
      <c r="AL77" s="14">
        <f t="shared" si="2"/>
        <v>81</v>
      </c>
      <c r="AM77" s="105">
        <f t="shared" si="3"/>
        <v>10125</v>
      </c>
      <c r="AN77" s="167" t="s">
        <v>360</v>
      </c>
      <c r="AO77" s="168" t="s">
        <v>616</v>
      </c>
      <c r="AP77" s="169" t="s">
        <v>617</v>
      </c>
      <c r="AQ77" s="171"/>
    </row>
    <row r="78" spans="1:43" ht="36" customHeight="1">
      <c r="A78" s="74">
        <v>3</v>
      </c>
      <c r="B78" s="74"/>
      <c r="C78" s="74"/>
      <c r="D78" s="74"/>
      <c r="E78" s="74"/>
      <c r="F78" s="74"/>
      <c r="G78" s="74"/>
      <c r="H78" s="74" t="s">
        <v>408</v>
      </c>
      <c r="I78" s="211"/>
      <c r="J78" s="154">
        <v>3</v>
      </c>
      <c r="K78" s="76" t="s">
        <v>385</v>
      </c>
      <c r="L78" s="75" t="s">
        <v>43</v>
      </c>
      <c r="M78" s="75" t="s">
        <v>446</v>
      </c>
      <c r="N78" s="76" t="s">
        <v>447</v>
      </c>
      <c r="O78" s="75">
        <v>190</v>
      </c>
      <c r="P78" s="119"/>
      <c r="Q78" s="38"/>
      <c r="R78" s="127" t="str">
        <f>IF(VLOOKUP(日校代碼!R78,班級人數!$A$2:$C$59,3,0),VLOOKUP(日校代碼!R78,班級人數!$A$2:$C$59,3,0),"")</f>
        <v/>
      </c>
      <c r="S78" s="127" t="str">
        <f>IF(VLOOKUP(日校代碼!S78,班級人數!$A$2:$C$59,3,0),VLOOKUP(日校代碼!S78,班級人數!$A$2:$C$59,3,0),"")</f>
        <v/>
      </c>
      <c r="T78" s="127" t="str">
        <f>IF(VLOOKUP(日校代碼!T78,班級人數!$A$2:$C$59,3,0),VLOOKUP(日校代碼!T78,班級人數!$A$2:$C$59,3,0),"")</f>
        <v/>
      </c>
      <c r="U78" s="127" t="str">
        <f>IF(VLOOKUP(日校代碼!U78,班級人數!$A$2:$C$59,3,0),VLOOKUP(日校代碼!U78,班級人數!$A$2:$C$59,3,0),"")</f>
        <v/>
      </c>
      <c r="V78" s="131" t="str">
        <f>IF(VLOOKUP(日校代碼!V78,班級人數!$A$2:$C$59,3,0),VLOOKUP(日校代碼!V78,班級人數!$A$2:$C$59,3,0),"")</f>
        <v/>
      </c>
      <c r="W78" s="131" t="str">
        <f>IF(VLOOKUP(日校代碼!W78,班級人數!$A$2:$C$59,3,0),VLOOKUP(日校代碼!W78,班級人數!$A$2:$C$59,3,0),"")</f>
        <v/>
      </c>
      <c r="X78" s="131" t="str">
        <f>IF(VLOOKUP(日校代碼!X78,班級人數!$A$2:$C$59,3,0),VLOOKUP(日校代碼!X78,班級人數!$A$2:$C$59,3,0),"")</f>
        <v/>
      </c>
      <c r="Y78" s="131" t="str">
        <f>IF(VLOOKUP(日校代碼!Y78,班級人數!$A$2:$C$59,3,0),VLOOKUP(日校代碼!Y78,班級人數!$A$2:$C$59,3,0),"")</f>
        <v/>
      </c>
      <c r="Z78" s="127" t="str">
        <f>IF(VLOOKUP(日校代碼!Z78,班級人數!$A$2:$C$59,3,0),VLOOKUP(日校代碼!Z78,班級人數!$A$2:$C$59,3,0),"")</f>
        <v/>
      </c>
      <c r="AA78" s="127" t="str">
        <f>IF(VLOOKUP(日校代碼!AA78,班級人數!$A$2:$C$59,3,0),VLOOKUP(日校代碼!AA78,班級人數!$A$2:$C$59,3,0),"")</f>
        <v/>
      </c>
      <c r="AB78" s="127" t="str">
        <f>IF(VLOOKUP(日校代碼!AB78,班級人數!$A$2:$C$59,3,0),VLOOKUP(日校代碼!AB78,班級人數!$A$2:$C$59,3,0),"")</f>
        <v/>
      </c>
      <c r="AC78" s="127" t="str">
        <f>IF(VLOOKUP(日校代碼!AC78,班級人數!$A$2:$C$59,3,0),VLOOKUP(日校代碼!AC78,班級人數!$A$2:$C$59,3,0),"")</f>
        <v/>
      </c>
      <c r="AD78" s="131" t="str">
        <f>IF(VLOOKUP(日校代碼!AD78,班級人數!$A$2:$C$59,3,0),VLOOKUP(日校代碼!AD78,班級人數!$A$2:$C$59,3,0),"")</f>
        <v/>
      </c>
      <c r="AE78" s="131" t="str">
        <f>IF(VLOOKUP(日校代碼!AE78,班級人數!$A$2:$C$59,3,0),VLOOKUP(日校代碼!AE78,班級人數!$A$2:$C$59,3,0),"")</f>
        <v/>
      </c>
      <c r="AF78" s="127" t="str">
        <f>IF(VLOOKUP(日校代碼!AF78,班級人數!$A$2:$C$59,3,0),VLOOKUP(日校代碼!AF78,班級人數!$A$2:$C$59,3,0),"")</f>
        <v/>
      </c>
      <c r="AG78" s="127" t="str">
        <f>IF(VLOOKUP(日校代碼!AG78,班級人數!$A$2:$C$59,3,0),VLOOKUP(日校代碼!AG78,班級人數!$A$2:$C$59,3,0),"")</f>
        <v/>
      </c>
      <c r="AH78" s="131">
        <f>IF(VLOOKUP(日校代碼!AH78,班級人數!$A$2:$C$59,3,0),VLOOKUP(日校代碼!AH78,班級人數!$A$2:$C$59,3,0),"")</f>
        <v>38</v>
      </c>
      <c r="AI78" s="131">
        <f>IF(VLOOKUP(日校代碼!AI78,班級人數!$A$2:$C$59,3,0),VLOOKUP(日校代碼!AI78,班級人數!$A$2:$C$59,3,0),"")</f>
        <v>38</v>
      </c>
      <c r="AJ78" s="14"/>
      <c r="AK78" s="103"/>
      <c r="AL78" s="14">
        <f t="shared" si="2"/>
        <v>76</v>
      </c>
      <c r="AM78" s="105">
        <f t="shared" si="3"/>
        <v>14440</v>
      </c>
      <c r="AN78" s="167" t="s">
        <v>360</v>
      </c>
      <c r="AO78" s="168" t="s">
        <v>536</v>
      </c>
      <c r="AP78" s="169" t="s">
        <v>537</v>
      </c>
      <c r="AQ78" s="171" t="s">
        <v>618</v>
      </c>
    </row>
    <row r="79" spans="1:43" ht="36" customHeight="1">
      <c r="A79" s="73">
        <v>3</v>
      </c>
      <c r="B79" s="73" t="s">
        <v>406</v>
      </c>
      <c r="C79" s="73" t="s">
        <v>407</v>
      </c>
      <c r="D79" s="73" t="s">
        <v>59</v>
      </c>
      <c r="E79" s="73" t="s">
        <v>60</v>
      </c>
      <c r="F79" s="73" t="s">
        <v>61</v>
      </c>
      <c r="G79" s="73" t="s">
        <v>62</v>
      </c>
      <c r="H79" s="73" t="s">
        <v>408</v>
      </c>
      <c r="I79" s="211"/>
      <c r="J79" s="115">
        <v>3</v>
      </c>
      <c r="K79" s="76" t="s">
        <v>398</v>
      </c>
      <c r="L79" s="75" t="s">
        <v>479</v>
      </c>
      <c r="M79" s="75" t="s">
        <v>450</v>
      </c>
      <c r="N79" s="76" t="s">
        <v>483</v>
      </c>
      <c r="O79" s="75">
        <v>125</v>
      </c>
      <c r="P79" s="119"/>
      <c r="Q79" s="38"/>
      <c r="R79" s="127">
        <f>IF(VLOOKUP(日校代碼!R79,班級人數!$A$2:$C$59,3,0),VLOOKUP(日校代碼!R79,班級人數!$A$2:$C$59,3,0),"")</f>
        <v>31</v>
      </c>
      <c r="S79" s="127">
        <f>IF(VLOOKUP(日校代碼!S79,班級人數!$A$2:$C$59,3,0),VLOOKUP(日校代碼!S79,班級人數!$A$2:$C$59,3,0),"")</f>
        <v>31</v>
      </c>
      <c r="T79" s="127">
        <f>IF(VLOOKUP(日校代碼!T79,班級人數!$A$2:$C$59,3,0),VLOOKUP(日校代碼!T79,班級人數!$A$2:$C$59,3,0),"")</f>
        <v>41</v>
      </c>
      <c r="U79" s="127">
        <f>IF(VLOOKUP(日校代碼!U79,班級人數!$A$2:$C$59,3,0),VLOOKUP(日校代碼!U79,班級人數!$A$2:$C$59,3,0),"")</f>
        <v>40</v>
      </c>
      <c r="V79" s="131">
        <f>IF(VLOOKUP(日校代碼!V79,班級人數!$A$2:$C$59,3,0),VLOOKUP(日校代碼!V79,班級人數!$A$2:$C$59,3,0),"")</f>
        <v>36</v>
      </c>
      <c r="W79" s="131">
        <f>IF(VLOOKUP(日校代碼!W79,班級人數!$A$2:$C$59,3,0),VLOOKUP(日校代碼!W79,班級人數!$A$2:$C$59,3,0),"")</f>
        <v>36</v>
      </c>
      <c r="X79" s="131">
        <f>IF(VLOOKUP(日校代碼!X79,班級人數!$A$2:$C$59,3,0),VLOOKUP(日校代碼!X79,班級人數!$A$2:$C$59,3,0),"")</f>
        <v>36</v>
      </c>
      <c r="Y79" s="131">
        <f>IF(VLOOKUP(日校代碼!Y79,班級人數!$A$2:$C$59,3,0),VLOOKUP(日校代碼!Y79,班級人數!$A$2:$C$59,3,0),"")</f>
        <v>37</v>
      </c>
      <c r="Z79" s="127">
        <f>IF(VLOOKUP(日校代碼!Z79,班級人數!$A$2:$C$59,3,0),VLOOKUP(日校代碼!Z79,班級人數!$A$2:$C$59,3,0),"")</f>
        <v>36</v>
      </c>
      <c r="AA79" s="127">
        <f>IF(VLOOKUP(日校代碼!AA79,班級人數!$A$2:$C$59,3,0),VLOOKUP(日校代碼!AA79,班級人數!$A$2:$C$59,3,0),"")</f>
        <v>35</v>
      </c>
      <c r="AB79" s="127">
        <f>IF(VLOOKUP(日校代碼!AB79,班級人數!$A$2:$C$59,3,0),VLOOKUP(日校代碼!AB79,班級人數!$A$2:$C$59,3,0),"")</f>
        <v>35</v>
      </c>
      <c r="AC79" s="127">
        <f>IF(VLOOKUP(日校代碼!AC79,班級人數!$A$2:$C$59,3,0),VLOOKUP(日校代碼!AC79,班級人數!$A$2:$C$59,3,0),"")</f>
        <v>35</v>
      </c>
      <c r="AD79" s="131">
        <f>IF(VLOOKUP(日校代碼!AD79,班級人數!$A$2:$C$59,3,0),VLOOKUP(日校代碼!AD79,班級人數!$A$2:$C$59,3,0),"")</f>
        <v>34</v>
      </c>
      <c r="AE79" s="131">
        <f>IF(VLOOKUP(日校代碼!AE79,班級人數!$A$2:$C$59,3,0),VLOOKUP(日校代碼!AE79,班級人數!$A$2:$C$59,3,0),"")</f>
        <v>34</v>
      </c>
      <c r="AF79" s="127">
        <f>IF(VLOOKUP(日校代碼!AF79,班級人數!$A$2:$C$59,3,0),VLOOKUP(日校代碼!AF79,班級人數!$A$2:$C$59,3,0),"")</f>
        <v>37</v>
      </c>
      <c r="AG79" s="127">
        <f>IF(VLOOKUP(日校代碼!AG79,班級人數!$A$2:$C$59,3,0),VLOOKUP(日校代碼!AG79,班級人數!$A$2:$C$59,3,0),"")</f>
        <v>34</v>
      </c>
      <c r="AH79" s="131">
        <f>IF(VLOOKUP(日校代碼!AH79,班級人數!$A$2:$C$59,3,0),VLOOKUP(日校代碼!AH79,班級人數!$A$2:$C$59,3,0),"")</f>
        <v>38</v>
      </c>
      <c r="AI79" s="131">
        <f>IF(VLOOKUP(日校代碼!AI79,班級人數!$A$2:$C$59,3,0),VLOOKUP(日校代碼!AI79,班級人數!$A$2:$C$59,3,0),"")</f>
        <v>38</v>
      </c>
      <c r="AJ79" s="14"/>
      <c r="AK79" s="103"/>
      <c r="AL79" s="14">
        <f t="shared" si="2"/>
        <v>644</v>
      </c>
      <c r="AM79" s="105">
        <f t="shared" si="3"/>
        <v>80500</v>
      </c>
      <c r="AN79" s="167" t="s">
        <v>360</v>
      </c>
      <c r="AO79" s="182" t="s">
        <v>619</v>
      </c>
      <c r="AP79" s="178" t="s">
        <v>620</v>
      </c>
      <c r="AQ79" s="171"/>
    </row>
    <row r="80" spans="1:43" ht="36" customHeight="1" thickBot="1">
      <c r="A80" s="73">
        <v>3</v>
      </c>
      <c r="B80" s="73" t="s">
        <v>406</v>
      </c>
      <c r="C80" s="73" t="s">
        <v>407</v>
      </c>
      <c r="D80" s="73" t="s">
        <v>59</v>
      </c>
      <c r="E80" s="73" t="s">
        <v>60</v>
      </c>
      <c r="F80" s="73" t="s">
        <v>61</v>
      </c>
      <c r="G80" s="73" t="s">
        <v>62</v>
      </c>
      <c r="H80" s="73" t="s">
        <v>63</v>
      </c>
      <c r="I80" s="219"/>
      <c r="J80" s="220">
        <v>3</v>
      </c>
      <c r="K80" s="221" t="s">
        <v>484</v>
      </c>
      <c r="L80" s="157" t="s">
        <v>43</v>
      </c>
      <c r="M80" s="157" t="s">
        <v>485</v>
      </c>
      <c r="N80" s="158" t="s">
        <v>486</v>
      </c>
      <c r="O80" s="157">
        <v>145</v>
      </c>
      <c r="P80" s="222"/>
      <c r="Q80" s="223"/>
      <c r="R80" s="224">
        <f>IF(VLOOKUP(日校代碼!R80,班級人數!$A$2:$C$59,3,0),VLOOKUP(日校代碼!R80,班級人數!$A$2:$C$59,3,0),"")</f>
        <v>31</v>
      </c>
      <c r="S80" s="224">
        <f>IF(VLOOKUP(日校代碼!S80,班級人數!$A$2:$C$59,3,0),VLOOKUP(日校代碼!S80,班級人數!$A$2:$C$59,3,0),"")</f>
        <v>31</v>
      </c>
      <c r="T80" s="224">
        <f>IF(VLOOKUP(日校代碼!T80,班級人數!$A$2:$C$59,3,0),VLOOKUP(日校代碼!T80,班級人數!$A$2:$C$59,3,0),"")</f>
        <v>41</v>
      </c>
      <c r="U80" s="224">
        <f>IF(VLOOKUP(日校代碼!U80,班級人數!$A$2:$C$59,3,0),VLOOKUP(日校代碼!U80,班級人數!$A$2:$C$59,3,0),"")</f>
        <v>40</v>
      </c>
      <c r="V80" s="225">
        <f>IF(VLOOKUP(日校代碼!V80,班級人數!$A$2:$C$59,3,0),VLOOKUP(日校代碼!V80,班級人數!$A$2:$C$59,3,0),"")</f>
        <v>36</v>
      </c>
      <c r="W80" s="225">
        <f>IF(VLOOKUP(日校代碼!W80,班級人數!$A$2:$C$59,3,0),VLOOKUP(日校代碼!W80,班級人數!$A$2:$C$59,3,0),"")</f>
        <v>36</v>
      </c>
      <c r="X80" s="225">
        <f>IF(VLOOKUP(日校代碼!X80,班級人數!$A$2:$C$59,3,0),VLOOKUP(日校代碼!X80,班級人數!$A$2:$C$59,3,0),"")</f>
        <v>36</v>
      </c>
      <c r="Y80" s="225">
        <f>IF(VLOOKUP(日校代碼!Y80,班級人數!$A$2:$C$59,3,0),VLOOKUP(日校代碼!Y80,班級人數!$A$2:$C$59,3,0),"")</f>
        <v>37</v>
      </c>
      <c r="Z80" s="224">
        <f>IF(VLOOKUP(日校代碼!Z80,班級人數!$A$2:$C$59,3,0),VLOOKUP(日校代碼!Z80,班級人數!$A$2:$C$59,3,0),"")</f>
        <v>36</v>
      </c>
      <c r="AA80" s="224">
        <f>IF(VLOOKUP(日校代碼!AA80,班級人數!$A$2:$C$59,3,0),VLOOKUP(日校代碼!AA80,班級人數!$A$2:$C$59,3,0),"")</f>
        <v>35</v>
      </c>
      <c r="AB80" s="224">
        <f>IF(VLOOKUP(日校代碼!AB80,班級人數!$A$2:$C$59,3,0),VLOOKUP(日校代碼!AB80,班級人數!$A$2:$C$59,3,0),"")</f>
        <v>35</v>
      </c>
      <c r="AC80" s="224">
        <f>IF(VLOOKUP(日校代碼!AC80,班級人數!$A$2:$C$59,3,0),VLOOKUP(日校代碼!AC80,班級人數!$A$2:$C$59,3,0),"")</f>
        <v>35</v>
      </c>
      <c r="AD80" s="225">
        <f>IF(VLOOKUP(日校代碼!AD80,班級人數!$A$2:$C$59,3,0),VLOOKUP(日校代碼!AD80,班級人數!$A$2:$C$59,3,0),"")</f>
        <v>34</v>
      </c>
      <c r="AE80" s="225">
        <f>IF(VLOOKUP(日校代碼!AE80,班級人數!$A$2:$C$59,3,0),VLOOKUP(日校代碼!AE80,班級人數!$A$2:$C$59,3,0),"")</f>
        <v>34</v>
      </c>
      <c r="AF80" s="224">
        <f>IF(VLOOKUP(日校代碼!AF80,班級人數!$A$2:$C$59,3,0),VLOOKUP(日校代碼!AF80,班級人數!$A$2:$C$59,3,0),"")</f>
        <v>37</v>
      </c>
      <c r="AG80" s="224">
        <f>IF(VLOOKUP(日校代碼!AG80,班級人數!$A$2:$C$59,3,0),VLOOKUP(日校代碼!AG80,班級人數!$A$2:$C$59,3,0),"")</f>
        <v>34</v>
      </c>
      <c r="AH80" s="225">
        <f>IF(VLOOKUP(日校代碼!AH80,班級人數!$A$2:$C$59,3,0),VLOOKUP(日校代碼!AH80,班級人數!$A$2:$C$59,3,0),"")</f>
        <v>38</v>
      </c>
      <c r="AI80" s="225">
        <f>IF(VLOOKUP(日校代碼!AI80,班級人數!$A$2:$C$59,3,0),VLOOKUP(日校代碼!AI80,班級人數!$A$2:$C$59,3,0),"")</f>
        <v>38</v>
      </c>
      <c r="AJ80" s="226"/>
      <c r="AK80" s="227"/>
      <c r="AL80" s="226">
        <f t="shared" si="2"/>
        <v>644</v>
      </c>
      <c r="AM80" s="228">
        <f t="shared" si="3"/>
        <v>93380</v>
      </c>
      <c r="AN80" s="185" t="s">
        <v>522</v>
      </c>
      <c r="AO80" s="186"/>
      <c r="AP80" s="187"/>
      <c r="AQ80" s="188"/>
    </row>
    <row r="81" spans="38:39" ht="30" customHeight="1" thickTop="1"/>
    <row r="83" spans="38:39" ht="30" customHeight="1">
      <c r="AL83" s="215">
        <v>3.5000000000000003E-2</v>
      </c>
      <c r="AM83" s="216">
        <f>AM60*AL83</f>
        <v>4910.6400000000003</v>
      </c>
    </row>
    <row r="84" spans="38:39" ht="30" customHeight="1">
      <c r="AL84" s="196"/>
      <c r="AM84" s="217">
        <f>SUM(AM60:AM83)</f>
        <v>1027871.64</v>
      </c>
    </row>
    <row r="85" spans="38:39" ht="30" customHeight="1">
      <c r="AL85" s="196"/>
      <c r="AM85" s="218">
        <f>[1]統計表!$H$25</f>
        <v>4622695</v>
      </c>
    </row>
    <row r="86" spans="38:39" ht="30" customHeight="1">
      <c r="AM86" s="30">
        <f>AM85-AM84</f>
        <v>3594823.36</v>
      </c>
    </row>
    <row r="87" spans="38:39" ht="30" customHeight="1">
      <c r="AL87" s="69">
        <v>0.05</v>
      </c>
      <c r="AM87" s="68">
        <f>AM60*AL87</f>
        <v>7015.2000000000007</v>
      </c>
    </row>
  </sheetData>
  <mergeCells count="15">
    <mergeCell ref="AH3:AI3"/>
    <mergeCell ref="AJ3:AJ4"/>
    <mergeCell ref="AL3:AL4"/>
    <mergeCell ref="AM3:AM4"/>
    <mergeCell ref="I1:AM1"/>
    <mergeCell ref="R2:S2"/>
    <mergeCell ref="X2:Y2"/>
    <mergeCell ref="Z2:AB2"/>
    <mergeCell ref="I3:P3"/>
    <mergeCell ref="R3:U3"/>
    <mergeCell ref="V3:Y3"/>
    <mergeCell ref="Z3:AC3"/>
    <mergeCell ref="AD3:AE3"/>
    <mergeCell ref="AF3:AG3"/>
    <mergeCell ref="AK3:AK4"/>
  </mergeCells>
  <phoneticPr fontId="3" type="noConversion"/>
  <dataValidations count="1">
    <dataValidation type="list" allowBlank="1" showInputMessage="1" showErrorMessage="1" sqref="K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0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P14"/>
  <sheetViews>
    <sheetView zoomScale="68" zoomScaleNormal="68" workbookViewId="0">
      <pane ySplit="1" topLeftCell="A2" activePane="bottomLeft" state="frozen"/>
      <selection pane="bottomLeft" activeCell="J5" sqref="J5:O8"/>
    </sheetView>
  </sheetViews>
  <sheetFormatPr defaultColWidth="4.125" defaultRowHeight="30" customHeight="1"/>
  <cols>
    <col min="1" max="8" width="6.75" style="16" customWidth="1"/>
    <col min="9" max="9" width="7.625" style="17" customWidth="1"/>
    <col min="10" max="10" width="5.5" style="17" customWidth="1"/>
    <col min="11" max="11" width="19.5" style="17" customWidth="1"/>
    <col min="12" max="12" width="4.5" style="17" customWidth="1"/>
    <col min="13" max="13" width="6.875" style="28" customWidth="1"/>
    <col min="14" max="14" width="14.25" style="17" customWidth="1"/>
    <col min="15" max="15" width="10" style="17" customWidth="1"/>
    <col min="16" max="16" width="13.625" style="17" customWidth="1"/>
    <col min="17" max="17" width="9.25" style="17" customWidth="1"/>
    <col min="18" max="35" width="6" style="28" customWidth="1"/>
    <col min="36" max="37" width="7" style="28" customWidth="1"/>
    <col min="38" max="38" width="7.625" style="17" customWidth="1"/>
    <col min="39" max="39" width="14.125" style="17" customWidth="1"/>
    <col min="40" max="40" width="9.125" style="28" customWidth="1"/>
    <col min="41" max="41" width="21.5" style="17" customWidth="1"/>
    <col min="42" max="42" width="47.25" style="17" customWidth="1"/>
    <col min="43" max="16384" width="4.125" style="17"/>
  </cols>
  <sheetData>
    <row r="1" spans="1:42" ht="36" customHeight="1">
      <c r="I1" s="231" t="s">
        <v>90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</row>
    <row r="2" spans="1:42" s="19" customFormat="1" ht="36" customHeight="1">
      <c r="A2" s="16"/>
      <c r="C2" s="16"/>
      <c r="D2" s="16"/>
      <c r="E2" s="16"/>
      <c r="F2" s="16"/>
      <c r="G2" s="16"/>
      <c r="H2" s="70">
        <v>1</v>
      </c>
      <c r="I2" s="18" t="s">
        <v>34</v>
      </c>
      <c r="K2" s="20" t="str">
        <f>VLOOKUP(H2,[2]書商!A:B,2,0)</f>
        <v>龍騰文化事業股份有限公司</v>
      </c>
      <c r="L2" s="20"/>
      <c r="M2" s="21"/>
      <c r="N2" s="20"/>
      <c r="O2" s="22" t="s">
        <v>32</v>
      </c>
      <c r="P2" s="19" t="str">
        <f>VLOOKUP(K2,書商!B:C,2,0)</f>
        <v>李小姐</v>
      </c>
      <c r="Q2" s="23"/>
      <c r="R2" s="256" t="s">
        <v>67</v>
      </c>
      <c r="S2" s="256"/>
      <c r="T2" s="46" t="str">
        <f>VLOOKUP(K2,書商!B:D,3,0)</f>
        <v>02-2298-2933#209</v>
      </c>
      <c r="U2" s="46"/>
      <c r="V2" s="51"/>
      <c r="W2" s="51"/>
      <c r="X2" s="257" t="s">
        <v>29</v>
      </c>
      <c r="Y2" s="257"/>
      <c r="Z2" s="258" t="str">
        <f>VLOOKUP(K2,書商!B:E,4,0)</f>
        <v>02-2298-9766</v>
      </c>
      <c r="AA2" s="258"/>
      <c r="AB2" s="258"/>
      <c r="AC2" s="50"/>
      <c r="AD2" s="55" t="s">
        <v>33</v>
      </c>
      <c r="AE2" s="55"/>
      <c r="AF2" s="59" t="str">
        <f>VLOOKUP(K2,書商!B:F,5,0)</f>
        <v>台中市環河路86號</v>
      </c>
      <c r="AG2" s="59"/>
      <c r="AH2" s="60"/>
      <c r="AI2" s="60"/>
      <c r="AJ2" s="21"/>
      <c r="AK2" s="21"/>
      <c r="AL2" s="21"/>
      <c r="AM2" s="21"/>
      <c r="AN2" s="16"/>
    </row>
    <row r="3" spans="1:42" s="24" customFormat="1" ht="35.25" customHeight="1">
      <c r="A3" s="16"/>
      <c r="B3" s="16"/>
      <c r="C3" s="16"/>
      <c r="D3" s="16"/>
      <c r="E3" s="16"/>
      <c r="F3" s="16"/>
      <c r="G3" s="16"/>
      <c r="H3" s="16"/>
      <c r="I3" s="250"/>
      <c r="J3" s="251"/>
      <c r="K3" s="251"/>
      <c r="L3" s="251"/>
      <c r="M3" s="251"/>
      <c r="N3" s="251"/>
      <c r="O3" s="251"/>
      <c r="P3" s="251"/>
      <c r="Q3" s="90"/>
      <c r="R3" s="259" t="s">
        <v>1</v>
      </c>
      <c r="S3" s="260"/>
      <c r="T3" s="260"/>
      <c r="U3" s="261"/>
      <c r="V3" s="262" t="s">
        <v>2</v>
      </c>
      <c r="W3" s="263"/>
      <c r="X3" s="263"/>
      <c r="Y3" s="264"/>
      <c r="Z3" s="265" t="s">
        <v>3</v>
      </c>
      <c r="AA3" s="266"/>
      <c r="AB3" s="266"/>
      <c r="AC3" s="267"/>
      <c r="AD3" s="268" t="s">
        <v>4</v>
      </c>
      <c r="AE3" s="269"/>
      <c r="AF3" s="270" t="s">
        <v>5</v>
      </c>
      <c r="AG3" s="271"/>
      <c r="AH3" s="272" t="s">
        <v>89</v>
      </c>
      <c r="AI3" s="273"/>
      <c r="AJ3" s="245" t="s">
        <v>81</v>
      </c>
      <c r="AK3" s="245" t="s">
        <v>153</v>
      </c>
      <c r="AL3" s="245" t="s">
        <v>8</v>
      </c>
      <c r="AM3" s="245" t="s">
        <v>35</v>
      </c>
      <c r="AN3" s="27"/>
    </row>
    <row r="4" spans="1:42" s="27" customFormat="1" ht="59.25" customHeight="1">
      <c r="A4" s="16" t="s">
        <v>57</v>
      </c>
      <c r="B4" s="16" t="s">
        <v>58</v>
      </c>
      <c r="C4" s="16" t="s">
        <v>58</v>
      </c>
      <c r="D4" s="16" t="s">
        <v>59</v>
      </c>
      <c r="E4" s="16" t="s">
        <v>60</v>
      </c>
      <c r="F4" s="16" t="s">
        <v>61</v>
      </c>
      <c r="G4" s="16" t="s">
        <v>62</v>
      </c>
      <c r="H4" s="16" t="s">
        <v>63</v>
      </c>
      <c r="I4" s="89" t="s">
        <v>84</v>
      </c>
      <c r="J4" s="89" t="s">
        <v>64</v>
      </c>
      <c r="K4" s="25" t="s">
        <v>0</v>
      </c>
      <c r="L4" s="89" t="s">
        <v>10</v>
      </c>
      <c r="M4" s="26" t="s">
        <v>6</v>
      </c>
      <c r="N4" s="26" t="s">
        <v>7</v>
      </c>
      <c r="O4" s="89" t="s">
        <v>65</v>
      </c>
      <c r="P4" s="89" t="s">
        <v>66</v>
      </c>
      <c r="Q4" s="89" t="s">
        <v>82</v>
      </c>
      <c r="R4" s="91">
        <v>1</v>
      </c>
      <c r="S4" s="47">
        <v>2</v>
      </c>
      <c r="T4" s="47">
        <v>3</v>
      </c>
      <c r="U4" s="47">
        <v>4</v>
      </c>
      <c r="V4" s="52">
        <v>1</v>
      </c>
      <c r="W4" s="52">
        <v>2</v>
      </c>
      <c r="X4" s="52">
        <v>3</v>
      </c>
      <c r="Y4" s="52">
        <v>4</v>
      </c>
      <c r="Z4" s="43">
        <v>1</v>
      </c>
      <c r="AA4" s="43">
        <v>2</v>
      </c>
      <c r="AB4" s="43">
        <v>3</v>
      </c>
      <c r="AC4" s="43">
        <v>4</v>
      </c>
      <c r="AD4" s="56">
        <v>1</v>
      </c>
      <c r="AE4" s="56">
        <v>2</v>
      </c>
      <c r="AF4" s="40">
        <v>1</v>
      </c>
      <c r="AG4" s="40">
        <v>2</v>
      </c>
      <c r="AH4" s="61">
        <v>1</v>
      </c>
      <c r="AI4" s="61">
        <v>2</v>
      </c>
      <c r="AJ4" s="246"/>
      <c r="AK4" s="246"/>
      <c r="AL4" s="246"/>
      <c r="AM4" s="247"/>
      <c r="AN4" s="92" t="s">
        <v>149</v>
      </c>
    </row>
    <row r="5" spans="1:42" s="34" customFormat="1" ht="38.450000000000003" customHeight="1">
      <c r="A5" s="74">
        <v>1</v>
      </c>
      <c r="B5" s="74"/>
      <c r="C5" s="74"/>
      <c r="D5" s="74"/>
      <c r="E5" s="74" t="s">
        <v>60</v>
      </c>
      <c r="F5" s="74"/>
      <c r="G5" s="74"/>
      <c r="H5" s="74"/>
      <c r="I5" s="37"/>
      <c r="J5" s="81">
        <v>1</v>
      </c>
      <c r="K5" s="93" t="s">
        <v>156</v>
      </c>
      <c r="L5" s="80" t="s">
        <v>157</v>
      </c>
      <c r="M5" s="77" t="s">
        <v>42</v>
      </c>
      <c r="N5" s="78" t="s">
        <v>48</v>
      </c>
      <c r="O5" s="77">
        <v>285</v>
      </c>
      <c r="P5" s="85"/>
      <c r="Q5" s="14"/>
      <c r="R5" s="14"/>
      <c r="S5" s="14"/>
      <c r="T5" s="95"/>
      <c r="U5" s="95"/>
      <c r="V5" s="95" t="e">
        <f>IF(VLOOKUP(日校代碼!#REF!,班級人數!$A$2:$C$59,3,0),VLOOKUP(日校代碼!#REF!,班級人數!$A$2:$C$59,3,0),"")</f>
        <v>#REF!</v>
      </c>
      <c r="W5" s="95" t="e">
        <f>IF(VLOOKUP(日校代碼!#REF!,班級人數!$A$2:$C$59,3,0),VLOOKUP(日校代碼!#REF!,班級人數!$A$2:$C$59,3,0),"")</f>
        <v>#REF!</v>
      </c>
      <c r="X5" s="95" t="e">
        <f>IF(VLOOKUP(日校代碼!#REF!,班級人數!$A$2:$C$59,3,0),VLOOKUP(日校代碼!#REF!,班級人數!$A$2:$C$59,3,0),"")</f>
        <v>#REF!</v>
      </c>
      <c r="Y5" s="95" t="e">
        <f>IF(VLOOKUP(日校代碼!#REF!,班級人數!$A$2:$C$59,3,0),VLOOKUP(日校代碼!#REF!,班級人數!$A$2:$C$59,3,0),"")</f>
        <v>#REF!</v>
      </c>
      <c r="Z5" s="95">
        <v>42</v>
      </c>
      <c r="AA5" s="95">
        <v>42</v>
      </c>
      <c r="AB5" s="95">
        <v>42</v>
      </c>
      <c r="AC5" s="95">
        <v>42</v>
      </c>
      <c r="AD5" s="95" t="e">
        <f>IF(VLOOKUP(日校代碼!#REF!,班級人數!$A$2:$C$59,3,0),VLOOKUP(日校代碼!#REF!,班級人數!$A$2:$C$59,3,0),"")</f>
        <v>#REF!</v>
      </c>
      <c r="AE5" s="95" t="e">
        <f>IF(VLOOKUP(日校代碼!#REF!,班級人數!$A$2:$C$59,3,0),VLOOKUP(日校代碼!#REF!,班級人數!$A$2:$C$59,3,0),"")</f>
        <v>#REF!</v>
      </c>
      <c r="AF5" s="14" t="e">
        <f>IF(VLOOKUP(日校代碼!#REF!,班級人數!$A$2:$C$59,3,0),VLOOKUP(日校代碼!#REF!,班級人數!$A$2:$C$59,3,0),"")</f>
        <v>#REF!</v>
      </c>
      <c r="AG5" s="14" t="e">
        <f>IF(VLOOKUP(日校代碼!#REF!,班級人數!$A$2:$C$59,3,0),VLOOKUP(日校代碼!#REF!,班級人數!$A$2:$C$59,3,0),"")</f>
        <v>#REF!</v>
      </c>
      <c r="AH5" s="14" t="e">
        <f>IF(VLOOKUP(日校代碼!#REF!,班級人數!$A$2:$C$59,3,0),VLOOKUP(日校代碼!#REF!,班級人數!$A$2:$C$59,3,0),"")</f>
        <v>#REF!</v>
      </c>
      <c r="AI5" s="14" t="e">
        <f>IF(VLOOKUP(日校代碼!#REF!,班級人數!$A$2:$C$59,3,0),VLOOKUP(日校代碼!#REF!,班級人數!$A$2:$C$59,3,0),"")</f>
        <v>#REF!</v>
      </c>
      <c r="AJ5" s="14"/>
      <c r="AK5" s="14"/>
      <c r="AL5" s="14" t="e">
        <f>SUM(R5:AJ5)</f>
        <v>#REF!</v>
      </c>
      <c r="AM5" s="86" t="e">
        <f>AL5*O5</f>
        <v>#REF!</v>
      </c>
      <c r="AN5" s="83"/>
      <c r="AO5" s="96" t="s">
        <v>166</v>
      </c>
    </row>
    <row r="6" spans="1:42" s="34" customFormat="1" ht="38.450000000000003" customHeight="1">
      <c r="A6" s="73">
        <v>2</v>
      </c>
      <c r="B6" s="73"/>
      <c r="C6" s="73" t="s">
        <v>155</v>
      </c>
      <c r="D6" s="73"/>
      <c r="E6" s="73"/>
      <c r="F6" s="73"/>
      <c r="G6" s="73"/>
      <c r="H6" s="73"/>
      <c r="I6" s="37"/>
      <c r="J6" s="81">
        <v>2</v>
      </c>
      <c r="K6" s="94" t="s">
        <v>158</v>
      </c>
      <c r="L6" s="75" t="s">
        <v>159</v>
      </c>
      <c r="M6" s="75" t="s">
        <v>160</v>
      </c>
      <c r="N6" s="76" t="s">
        <v>161</v>
      </c>
      <c r="O6" s="75">
        <v>212</v>
      </c>
      <c r="P6" s="85"/>
      <c r="Q6" s="14"/>
      <c r="R6" s="14"/>
      <c r="S6" s="14"/>
      <c r="T6" s="95">
        <v>42</v>
      </c>
      <c r="U6" s="95">
        <v>42</v>
      </c>
      <c r="V6" s="95" t="str">
        <f>IF(VLOOKUP(日校代碼!V6,班級人數!$A$2:$C$59,3,0),VLOOKUP(日校代碼!V6,班級人數!$A$2:$C$59,3,0),"")</f>
        <v/>
      </c>
      <c r="W6" s="95" t="str">
        <f>IF(VLOOKUP(日校代碼!W6,班級人數!$A$2:$C$59,3,0),VLOOKUP(日校代碼!W6,班級人數!$A$2:$C$59,3,0),"")</f>
        <v/>
      </c>
      <c r="X6" s="95" t="str">
        <f>IF(VLOOKUP(日校代碼!X6,班級人數!$A$2:$C$59,3,0),VLOOKUP(日校代碼!X6,班級人數!$A$2:$C$59,3,0),"")</f>
        <v/>
      </c>
      <c r="Y6" s="95" t="str">
        <f>IF(VLOOKUP(日校代碼!Y6,班級人數!$A$2:$C$59,3,0),VLOOKUP(日校代碼!Y6,班級人數!$A$2:$C$59,3,0),"")</f>
        <v/>
      </c>
      <c r="Z6" s="95" t="str">
        <f>IF(VLOOKUP(日校代碼!Z6,班級人數!$A$2:$C$59,3,0),VLOOKUP(日校代碼!Z6,班級人數!$A$2:$C$59,3,0),"")</f>
        <v/>
      </c>
      <c r="AA6" s="95" t="str">
        <f>IF(VLOOKUP(日校代碼!AA6,班級人數!$A$2:$C$59,3,0),VLOOKUP(日校代碼!AA6,班級人數!$A$2:$C$59,3,0),"")</f>
        <v/>
      </c>
      <c r="AB6" s="95" t="str">
        <f>IF(VLOOKUP(日校代碼!AB6,班級人數!$A$2:$C$59,3,0),VLOOKUP(日校代碼!AB6,班級人數!$A$2:$C$59,3,0),"")</f>
        <v/>
      </c>
      <c r="AC6" s="95" t="str">
        <f>IF(VLOOKUP(日校代碼!AC6,班級人數!$A$2:$C$59,3,0),VLOOKUP(日校代碼!AC6,班級人數!$A$2:$C$59,3,0),"")</f>
        <v/>
      </c>
      <c r="AD6" s="95" t="str">
        <f>IF(VLOOKUP(日校代碼!AD6,班級人數!$A$2:$C$59,3,0),VLOOKUP(日校代碼!AD6,班級人數!$A$2:$C$59,3,0),"")</f>
        <v/>
      </c>
      <c r="AE6" s="95" t="str">
        <f>IF(VLOOKUP(日校代碼!AE6,班級人數!$A$2:$C$59,3,0),VLOOKUP(日校代碼!AE6,班級人數!$A$2:$C$59,3,0),"")</f>
        <v/>
      </c>
      <c r="AF6" s="14" t="str">
        <f>IF(VLOOKUP(日校代碼!AF6,班級人數!$A$2:$C$59,3,0),VLOOKUP(日校代碼!AF6,班級人數!$A$2:$C$59,3,0),"")</f>
        <v/>
      </c>
      <c r="AG6" s="14" t="str">
        <f>IF(VLOOKUP(日校代碼!AG6,班級人數!$A$2:$C$59,3,0),VLOOKUP(日校代碼!AG6,班級人數!$A$2:$C$59,3,0),"")</f>
        <v/>
      </c>
      <c r="AH6" s="14"/>
      <c r="AI6" s="14"/>
      <c r="AJ6" s="14"/>
      <c r="AK6" s="14"/>
      <c r="AL6" s="14">
        <f t="shared" ref="AL6:AL8" si="0">SUM(R6:AJ6)</f>
        <v>84</v>
      </c>
      <c r="AM6" s="86">
        <f t="shared" ref="AM6:AM8" si="1">AL6*O6</f>
        <v>17808</v>
      </c>
      <c r="AN6" s="83"/>
      <c r="AO6" s="97" t="s">
        <v>167</v>
      </c>
    </row>
    <row r="7" spans="1:42" s="34" customFormat="1" ht="38.450000000000003" customHeight="1" thickBot="1">
      <c r="A7" s="74">
        <v>3</v>
      </c>
      <c r="B7" s="74"/>
      <c r="C7" s="74"/>
      <c r="D7" s="74" t="s">
        <v>59</v>
      </c>
      <c r="E7" s="74" t="s">
        <v>60</v>
      </c>
      <c r="F7" s="74" t="s">
        <v>61</v>
      </c>
      <c r="G7" s="74"/>
      <c r="H7" s="74"/>
      <c r="I7" s="37"/>
      <c r="J7" s="81">
        <v>2</v>
      </c>
      <c r="K7" s="93" t="s">
        <v>45</v>
      </c>
      <c r="L7" s="80" t="s">
        <v>162</v>
      </c>
      <c r="M7" s="77" t="s">
        <v>163</v>
      </c>
      <c r="N7" s="78" t="s">
        <v>164</v>
      </c>
      <c r="O7" s="77">
        <v>230</v>
      </c>
      <c r="P7" s="85"/>
      <c r="Q7" s="14"/>
      <c r="R7" s="14"/>
      <c r="S7" s="14"/>
      <c r="T7" s="95"/>
      <c r="U7" s="95"/>
      <c r="V7" s="95">
        <v>36</v>
      </c>
      <c r="W7" s="95">
        <v>36</v>
      </c>
      <c r="X7" s="95">
        <v>36</v>
      </c>
      <c r="Y7" s="95">
        <v>37</v>
      </c>
      <c r="Z7" s="95">
        <v>36</v>
      </c>
      <c r="AA7" s="95">
        <v>36</v>
      </c>
      <c r="AB7" s="95">
        <v>35</v>
      </c>
      <c r="AC7" s="95">
        <v>36</v>
      </c>
      <c r="AD7" s="95">
        <v>34</v>
      </c>
      <c r="AE7" s="95">
        <v>34</v>
      </c>
      <c r="AF7" s="14"/>
      <c r="AG7" s="14"/>
      <c r="AH7" s="14"/>
      <c r="AI7" s="14"/>
      <c r="AJ7" s="14"/>
      <c r="AK7" s="14"/>
      <c r="AL7" s="14">
        <f t="shared" si="0"/>
        <v>356</v>
      </c>
      <c r="AM7" s="86">
        <f>AL7*O8</f>
        <v>90424</v>
      </c>
      <c r="AN7" s="83"/>
      <c r="AO7" s="96" t="s">
        <v>174</v>
      </c>
      <c r="AP7" s="96" t="s">
        <v>170</v>
      </c>
    </row>
    <row r="8" spans="1:42" s="34" customFormat="1" ht="38.450000000000003" customHeight="1" thickTop="1">
      <c r="A8" s="73">
        <v>2</v>
      </c>
      <c r="B8" s="73"/>
      <c r="C8" s="73"/>
      <c r="D8" s="73"/>
      <c r="E8" s="73" t="s">
        <v>60</v>
      </c>
      <c r="F8" s="73"/>
      <c r="G8" s="73"/>
      <c r="H8" s="73"/>
      <c r="I8" s="87"/>
      <c r="J8" s="81">
        <v>2</v>
      </c>
      <c r="K8" s="94" t="s">
        <v>47</v>
      </c>
      <c r="L8" s="79" t="s">
        <v>165</v>
      </c>
      <c r="M8" s="75" t="s">
        <v>42</v>
      </c>
      <c r="N8" s="76" t="s">
        <v>48</v>
      </c>
      <c r="O8" s="75">
        <v>254</v>
      </c>
      <c r="P8" s="85"/>
      <c r="Q8" s="14"/>
      <c r="R8" s="14"/>
      <c r="S8" s="14"/>
      <c r="T8" s="95"/>
      <c r="U8" s="95"/>
      <c r="V8" s="95" t="str">
        <f>IF(VLOOKUP(日校代碼!V8,班級人數!$A$2:$C$59,3,0),VLOOKUP(日校代碼!V8,班級人數!$A$2:$C$59,3,0),"")</f>
        <v/>
      </c>
      <c r="W8" s="95" t="str">
        <f>IF(VLOOKUP(日校代碼!W8,班級人數!$A$2:$C$59,3,0),VLOOKUP(日校代碼!W8,班級人數!$A$2:$C$59,3,0),"")</f>
        <v/>
      </c>
      <c r="X8" s="95" t="str">
        <f>IF(VLOOKUP(日校代碼!X8,班級人數!$A$2:$C$59,3,0),VLOOKUP(日校代碼!X8,班級人數!$A$2:$C$59,3,0),"")</f>
        <v/>
      </c>
      <c r="Y8" s="95" t="str">
        <f>IF(VLOOKUP(日校代碼!Y8,班級人數!$A$2:$C$59,3,0),VLOOKUP(日校代碼!Y8,班級人數!$A$2:$C$59,3,0),"")</f>
        <v/>
      </c>
      <c r="Z8" s="95">
        <v>36</v>
      </c>
      <c r="AA8" s="95">
        <v>36</v>
      </c>
      <c r="AB8" s="95">
        <v>35</v>
      </c>
      <c r="AC8" s="95">
        <v>36</v>
      </c>
      <c r="AD8" s="95" t="str">
        <f>IF(VLOOKUP(日校代碼!AD8,班級人數!$A$2:$C$59,3,0),VLOOKUP(日校代碼!AD8,班級人數!$A$2:$C$59,3,0),"")</f>
        <v/>
      </c>
      <c r="AE8" s="95" t="str">
        <f>IF(VLOOKUP(日校代碼!AE8,班級人數!$A$2:$C$59,3,0),VLOOKUP(日校代碼!AE8,班級人數!$A$2:$C$59,3,0),"")</f>
        <v/>
      </c>
      <c r="AF8" s="14" t="str">
        <f>IF(VLOOKUP(日校代碼!AF8,班級人數!$A$2:$C$59,3,0),VLOOKUP(日校代碼!AF8,班級人數!$A$2:$C$59,3,0),"")</f>
        <v/>
      </c>
      <c r="AG8" s="14" t="str">
        <f>IF(VLOOKUP(日校代碼!AG8,班級人數!$A$2:$C$59,3,0),VLOOKUP(日校代碼!AG8,班級人數!$A$2:$C$59,3,0),"")</f>
        <v/>
      </c>
      <c r="AH8" s="14" t="str">
        <f>IF(VLOOKUP(日校代碼!AH8,班級人數!$A$2:$C$59,3,0),VLOOKUP(日校代碼!AH8,班級人數!$A$2:$C$59,3,0),"")</f>
        <v/>
      </c>
      <c r="AI8" s="14" t="str">
        <f>IF(VLOOKUP(日校代碼!AI8,班級人數!$A$2:$C$59,3,0),VLOOKUP(日校代碼!AI8,班級人數!$A$2:$C$59,3,0),"")</f>
        <v/>
      </c>
      <c r="AJ8" s="14"/>
      <c r="AK8" s="14"/>
      <c r="AL8" s="14">
        <f t="shared" si="0"/>
        <v>143</v>
      </c>
      <c r="AM8" s="86">
        <f t="shared" si="1"/>
        <v>36322</v>
      </c>
      <c r="AN8" s="83"/>
      <c r="AO8" s="96" t="s">
        <v>168</v>
      </c>
      <c r="AP8" s="98" t="s">
        <v>169</v>
      </c>
    </row>
    <row r="9" spans="1:42" ht="30" customHeight="1" thickBot="1">
      <c r="AM9" s="17" t="e">
        <f>SUM(AM5:AM8)</f>
        <v>#REF!</v>
      </c>
      <c r="AN9" s="84"/>
    </row>
    <row r="10" spans="1:42" ht="30" customHeight="1" thickTop="1">
      <c r="L10" s="99" t="s">
        <v>171</v>
      </c>
      <c r="M10" s="100" t="s">
        <v>172</v>
      </c>
      <c r="N10" s="101" t="s">
        <v>173</v>
      </c>
      <c r="AL10" s="66">
        <v>3.5000000000000003E-2</v>
      </c>
      <c r="AM10" s="67" t="e">
        <f>AM9*AL10</f>
        <v>#REF!</v>
      </c>
      <c r="AN10" s="84"/>
    </row>
    <row r="11" spans="1:42" ht="30" customHeight="1">
      <c r="AM11" s="29" t="e">
        <f>SUM(AM9:AM10)</f>
        <v>#REF!</v>
      </c>
      <c r="AN11" s="84"/>
    </row>
    <row r="12" spans="1:42" ht="30" customHeight="1">
      <c r="AM12" s="31">
        <f>[1]統計表!$H$25</f>
        <v>4622695</v>
      </c>
      <c r="AN12" s="84"/>
    </row>
    <row r="13" spans="1:42" ht="30" customHeight="1">
      <c r="AM13" s="30" t="e">
        <f>AM12-AM11</f>
        <v>#REF!</v>
      </c>
      <c r="AN13" s="84"/>
    </row>
    <row r="14" spans="1:42" ht="30" customHeight="1">
      <c r="AL14" s="69">
        <v>0.05</v>
      </c>
      <c r="AM14" s="68" t="e">
        <f>AM9*AL14</f>
        <v>#REF!</v>
      </c>
      <c r="AN14" s="84"/>
    </row>
  </sheetData>
  <autoFilter ref="A4:P11"/>
  <mergeCells count="15">
    <mergeCell ref="I1:AM1"/>
    <mergeCell ref="R2:S2"/>
    <mergeCell ref="X2:Y2"/>
    <mergeCell ref="Z2:AB2"/>
    <mergeCell ref="I3:P3"/>
    <mergeCell ref="R3:U3"/>
    <mergeCell ref="V3:Y3"/>
    <mergeCell ref="Z3:AC3"/>
    <mergeCell ref="AD3:AE3"/>
    <mergeCell ref="AF3:AG3"/>
    <mergeCell ref="AH3:AI3"/>
    <mergeCell ref="AJ3:AJ4"/>
    <mergeCell ref="AK3:AK4"/>
    <mergeCell ref="AL3:AL4"/>
    <mergeCell ref="AM3:AM4"/>
  </mergeCells>
  <phoneticPr fontId="3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1" orientation="landscape" r:id="rId1"/>
  <headerFooter scaleWithDoc="0" alignWithMargins="0">
    <oddFooter xml:space="preserve">&amp;L&amp;13★聯絡電話：04-7261702   傳真：04-7258735   聯絡人:吳叔娟 小姐。★送書時間04/19~04/22 ，每日上午 08:30~11:30(逾時不受理)， 送書地點:力行樓2樓教務處★請務必分班包裝，並在箱子側面上註明『日、進校用書』、『班級、書名、數量』、暨『批次箱數，如5-1、5-2…5-5箱』。★備用數量、教用數量，請另外包裝!謝謝~!&amp;C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6.5"/>
  <cols>
    <col min="1" max="1" width="120.625" customWidth="1"/>
  </cols>
  <sheetData>
    <row r="1" spans="1:1" ht="54" customHeight="1">
      <c r="A1" s="11" t="s">
        <v>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7"/>
  <sheetViews>
    <sheetView topLeftCell="A13" zoomScale="80" workbookViewId="0">
      <selection activeCell="P24" sqref="P24"/>
    </sheetView>
  </sheetViews>
  <sheetFormatPr defaultColWidth="9" defaultRowHeight="19.5" customHeight="1"/>
  <cols>
    <col min="1" max="1" width="6.5" style="10" customWidth="1"/>
    <col min="2" max="2" width="30.625" style="6" customWidth="1"/>
    <col min="3" max="3" width="9.375" style="10" customWidth="1"/>
    <col min="4" max="4" width="19.75" style="6" customWidth="1"/>
    <col min="5" max="5" width="12.875" style="6" hidden="1" customWidth="1"/>
    <col min="6" max="6" width="36.25" style="6" hidden="1" customWidth="1"/>
    <col min="7" max="7" width="10.375" style="10" hidden="1" customWidth="1"/>
    <col min="8" max="8" width="39.125" style="6" hidden="1" customWidth="1"/>
    <col min="9" max="9" width="12.125" style="148" hidden="1" customWidth="1"/>
    <col min="10" max="10" width="5.5" style="10" customWidth="1"/>
    <col min="11" max="16384" width="9" style="6"/>
  </cols>
  <sheetData>
    <row r="1" spans="1:11" s="2" customFormat="1" ht="25.5" customHeight="1">
      <c r="A1" s="13" t="s">
        <v>310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41" t="s">
        <v>318</v>
      </c>
    </row>
    <row r="2" spans="1:11" ht="19.5" customHeight="1">
      <c r="A2" s="12">
        <v>1</v>
      </c>
      <c r="B2" s="133" t="s">
        <v>240</v>
      </c>
      <c r="C2" s="134" t="s">
        <v>241</v>
      </c>
      <c r="D2" s="150" t="s">
        <v>242</v>
      </c>
      <c r="E2" s="135" t="s">
        <v>243</v>
      </c>
      <c r="F2" s="135" t="s">
        <v>319</v>
      </c>
      <c r="G2" s="134">
        <v>248</v>
      </c>
      <c r="H2" s="135" t="s">
        <v>320</v>
      </c>
      <c r="I2" s="142" t="s">
        <v>321</v>
      </c>
      <c r="J2" s="10">
        <v>1</v>
      </c>
    </row>
    <row r="3" spans="1:11" ht="19.5" customHeight="1">
      <c r="A3" s="12">
        <v>2</v>
      </c>
      <c r="B3" s="133" t="s">
        <v>293</v>
      </c>
      <c r="C3" s="134" t="s">
        <v>271</v>
      </c>
      <c r="D3" s="135" t="s">
        <v>294</v>
      </c>
      <c r="E3" s="135" t="s">
        <v>295</v>
      </c>
      <c r="F3" s="135" t="s">
        <v>340</v>
      </c>
      <c r="G3" s="134">
        <v>248</v>
      </c>
      <c r="H3" s="135"/>
      <c r="I3" s="142" t="s">
        <v>353</v>
      </c>
    </row>
    <row r="4" spans="1:11" ht="19.5" customHeight="1">
      <c r="A4" s="12">
        <v>3</v>
      </c>
      <c r="B4" s="8" t="s">
        <v>244</v>
      </c>
      <c r="C4" s="4" t="s">
        <v>245</v>
      </c>
      <c r="D4" s="151" t="s">
        <v>246</v>
      </c>
      <c r="E4" s="3" t="s">
        <v>247</v>
      </c>
      <c r="F4" s="3" t="s">
        <v>350</v>
      </c>
      <c r="G4" s="4">
        <v>241</v>
      </c>
      <c r="H4" s="5" t="s">
        <v>322</v>
      </c>
      <c r="I4" s="143" t="s">
        <v>323</v>
      </c>
      <c r="J4" s="10">
        <v>1</v>
      </c>
    </row>
    <row r="5" spans="1:11" ht="19.5" customHeight="1">
      <c r="A5" s="12">
        <v>4</v>
      </c>
      <c r="B5" s="3" t="s">
        <v>349</v>
      </c>
      <c r="C5" s="4" t="s">
        <v>245</v>
      </c>
      <c r="D5" s="3" t="s">
        <v>246</v>
      </c>
      <c r="E5" s="3" t="s">
        <v>247</v>
      </c>
      <c r="F5" s="3" t="s">
        <v>351</v>
      </c>
      <c r="G5" s="4"/>
      <c r="H5" s="5" t="s">
        <v>322</v>
      </c>
      <c r="I5" s="143" t="s">
        <v>323</v>
      </c>
    </row>
    <row r="6" spans="1:11" ht="19.5" customHeight="1">
      <c r="A6" s="12">
        <v>5</v>
      </c>
      <c r="B6" s="8" t="s">
        <v>248</v>
      </c>
      <c r="C6" s="4" t="s">
        <v>249</v>
      </c>
      <c r="D6" s="3" t="s">
        <v>250</v>
      </c>
      <c r="E6" s="3" t="s">
        <v>251</v>
      </c>
      <c r="F6" s="3" t="s">
        <v>324</v>
      </c>
      <c r="G6" s="4">
        <v>100</v>
      </c>
      <c r="H6" s="7" t="s">
        <v>15</v>
      </c>
      <c r="I6" s="144"/>
    </row>
    <row r="7" spans="1:11" ht="19.5" customHeight="1">
      <c r="A7" s="12">
        <v>6</v>
      </c>
      <c r="B7" s="122" t="s">
        <v>252</v>
      </c>
      <c r="C7" s="123" t="s">
        <v>253</v>
      </c>
      <c r="D7" s="124" t="s">
        <v>254</v>
      </c>
      <c r="E7" s="124" t="s">
        <v>255</v>
      </c>
      <c r="F7" s="124" t="s">
        <v>325</v>
      </c>
      <c r="G7" s="123">
        <v>104</v>
      </c>
      <c r="H7" s="124" t="s">
        <v>16</v>
      </c>
      <c r="I7" s="142"/>
    </row>
    <row r="8" spans="1:11" s="125" customFormat="1" ht="19.5" customHeight="1">
      <c r="A8" s="12">
        <v>7</v>
      </c>
      <c r="B8" s="122" t="s">
        <v>326</v>
      </c>
      <c r="C8" s="123" t="s">
        <v>253</v>
      </c>
      <c r="D8" s="124" t="s">
        <v>254</v>
      </c>
      <c r="E8" s="124" t="s">
        <v>255</v>
      </c>
      <c r="F8" s="124" t="s">
        <v>325</v>
      </c>
      <c r="G8" s="123">
        <v>104</v>
      </c>
      <c r="H8" s="124" t="s">
        <v>16</v>
      </c>
      <c r="I8" s="142"/>
      <c r="J8" s="149"/>
    </row>
    <row r="9" spans="1:11" ht="19.5" customHeight="1">
      <c r="A9" s="12">
        <v>8</v>
      </c>
      <c r="B9" s="8" t="s">
        <v>256</v>
      </c>
      <c r="C9" s="4" t="s">
        <v>257</v>
      </c>
      <c r="D9" s="3" t="s">
        <v>258</v>
      </c>
      <c r="E9" s="3" t="s">
        <v>259</v>
      </c>
      <c r="F9" s="3" t="s">
        <v>260</v>
      </c>
      <c r="G9" s="4">
        <v>106</v>
      </c>
      <c r="H9" s="7" t="s">
        <v>17</v>
      </c>
      <c r="I9" s="144"/>
    </row>
    <row r="10" spans="1:11" ht="21.75" customHeight="1">
      <c r="A10" s="12">
        <v>9</v>
      </c>
      <c r="B10" s="8" t="s">
        <v>30</v>
      </c>
      <c r="C10" s="4" t="s">
        <v>261</v>
      </c>
      <c r="D10" s="3" t="s">
        <v>262</v>
      </c>
      <c r="E10" s="3" t="s">
        <v>263</v>
      </c>
      <c r="F10" s="3" t="s">
        <v>327</v>
      </c>
      <c r="G10" s="4">
        <v>106</v>
      </c>
      <c r="H10" s="7" t="s">
        <v>18</v>
      </c>
      <c r="I10" s="144" t="s">
        <v>328</v>
      </c>
    </row>
    <row r="11" spans="1:11" ht="19.5" customHeight="1">
      <c r="A11" s="126">
        <v>10</v>
      </c>
      <c r="B11" s="8" t="s">
        <v>264</v>
      </c>
      <c r="C11" s="4" t="s">
        <v>265</v>
      </c>
      <c r="D11" s="151" t="s">
        <v>266</v>
      </c>
      <c r="E11" s="3" t="s">
        <v>267</v>
      </c>
      <c r="F11" s="3" t="s">
        <v>329</v>
      </c>
      <c r="G11" s="4">
        <v>702</v>
      </c>
      <c r="H11" s="7" t="s">
        <v>19</v>
      </c>
      <c r="I11" s="144"/>
      <c r="J11" s="10">
        <v>1</v>
      </c>
      <c r="K11" s="6" t="s">
        <v>356</v>
      </c>
    </row>
    <row r="12" spans="1:11" ht="19.5" customHeight="1">
      <c r="A12" s="12">
        <v>11</v>
      </c>
      <c r="B12" s="136" t="s">
        <v>348</v>
      </c>
      <c r="C12" s="137" t="s">
        <v>253</v>
      </c>
      <c r="D12" s="152" t="s">
        <v>268</v>
      </c>
      <c r="E12" s="138" t="s">
        <v>269</v>
      </c>
      <c r="F12" s="138" t="s">
        <v>330</v>
      </c>
      <c r="G12" s="139">
        <v>406</v>
      </c>
      <c r="H12" s="138" t="s">
        <v>330</v>
      </c>
      <c r="I12" s="144"/>
      <c r="J12" s="10">
        <v>1</v>
      </c>
    </row>
    <row r="13" spans="1:11" s="125" customFormat="1" ht="19.5" customHeight="1">
      <c r="A13" s="12">
        <v>12</v>
      </c>
      <c r="B13" s="138" t="s">
        <v>331</v>
      </c>
      <c r="C13" s="140" t="s">
        <v>253</v>
      </c>
      <c r="D13" s="138" t="s">
        <v>268</v>
      </c>
      <c r="E13" s="138" t="s">
        <v>269</v>
      </c>
      <c r="F13" s="138" t="s">
        <v>330</v>
      </c>
      <c r="G13" s="139">
        <v>406</v>
      </c>
      <c r="H13" s="7" t="s">
        <v>20</v>
      </c>
      <c r="I13" s="145"/>
      <c r="J13" s="149"/>
    </row>
    <row r="14" spans="1:11" s="125" customFormat="1" ht="19.5" customHeight="1">
      <c r="A14" s="12">
        <v>13</v>
      </c>
      <c r="B14" s="7" t="s">
        <v>352</v>
      </c>
      <c r="C14" s="140" t="s">
        <v>253</v>
      </c>
      <c r="D14" s="138" t="s">
        <v>268</v>
      </c>
      <c r="E14" s="138" t="s">
        <v>269</v>
      </c>
      <c r="F14" s="138" t="s">
        <v>330</v>
      </c>
      <c r="G14" s="139"/>
      <c r="H14" s="138" t="s">
        <v>330</v>
      </c>
      <c r="I14" s="145"/>
      <c r="J14" s="149"/>
    </row>
    <row r="15" spans="1:11" ht="19.5" customHeight="1">
      <c r="A15" s="12">
        <v>14</v>
      </c>
      <c r="B15" s="8" t="s">
        <v>270</v>
      </c>
      <c r="C15" s="4" t="s">
        <v>271</v>
      </c>
      <c r="D15" s="3" t="s">
        <v>272</v>
      </c>
      <c r="E15" s="3" t="s">
        <v>273</v>
      </c>
      <c r="F15" s="3" t="s">
        <v>332</v>
      </c>
      <c r="G15" s="4">
        <v>100</v>
      </c>
      <c r="H15" s="7" t="s">
        <v>21</v>
      </c>
      <c r="I15" s="144"/>
    </row>
    <row r="16" spans="1:11" ht="19.5" customHeight="1">
      <c r="A16" s="12">
        <v>15</v>
      </c>
      <c r="B16" s="15" t="s">
        <v>274</v>
      </c>
      <c r="C16" s="4" t="s">
        <v>275</v>
      </c>
      <c r="D16" s="3" t="s">
        <v>276</v>
      </c>
      <c r="E16" s="3" t="s">
        <v>277</v>
      </c>
      <c r="F16" s="3" t="s">
        <v>333</v>
      </c>
      <c r="G16" s="4">
        <v>428</v>
      </c>
      <c r="H16" s="7" t="s">
        <v>22</v>
      </c>
      <c r="I16" s="144"/>
    </row>
    <row r="17" spans="1:10" ht="19.5" customHeight="1">
      <c r="A17" s="12">
        <v>16</v>
      </c>
      <c r="B17" s="8" t="s">
        <v>278</v>
      </c>
      <c r="C17" s="4" t="s">
        <v>279</v>
      </c>
      <c r="D17" s="151" t="s">
        <v>280</v>
      </c>
      <c r="E17" s="3" t="s">
        <v>281</v>
      </c>
      <c r="F17" s="3" t="s">
        <v>334</v>
      </c>
      <c r="G17" s="4">
        <v>236</v>
      </c>
      <c r="H17" s="7" t="s">
        <v>23</v>
      </c>
      <c r="I17" s="144"/>
      <c r="J17" s="10">
        <v>1</v>
      </c>
    </row>
    <row r="18" spans="1:10" ht="19.5" customHeight="1">
      <c r="A18" s="12">
        <v>17</v>
      </c>
      <c r="B18" s="8" t="s">
        <v>282</v>
      </c>
      <c r="C18" s="4" t="s">
        <v>283</v>
      </c>
      <c r="D18" s="3" t="s">
        <v>284</v>
      </c>
      <c r="E18" s="3" t="s">
        <v>285</v>
      </c>
      <c r="F18" s="8" t="s">
        <v>335</v>
      </c>
      <c r="G18" s="9">
        <v>407</v>
      </c>
      <c r="H18" s="7" t="s">
        <v>24</v>
      </c>
      <c r="I18" s="144"/>
    </row>
    <row r="19" spans="1:10" ht="19.5" customHeight="1">
      <c r="A19" s="12">
        <v>18</v>
      </c>
      <c r="B19" s="8" t="s">
        <v>286</v>
      </c>
      <c r="C19" s="4" t="s">
        <v>287</v>
      </c>
      <c r="D19" s="3" t="s">
        <v>288</v>
      </c>
      <c r="E19" s="3" t="s">
        <v>289</v>
      </c>
      <c r="F19" s="3" t="s">
        <v>336</v>
      </c>
      <c r="G19" s="4">
        <v>106</v>
      </c>
      <c r="H19" s="7" t="s">
        <v>337</v>
      </c>
      <c r="I19" s="144"/>
    </row>
    <row r="20" spans="1:10" ht="19.5" customHeight="1">
      <c r="A20" s="12">
        <v>19</v>
      </c>
      <c r="B20" s="8" t="s">
        <v>290</v>
      </c>
      <c r="C20" s="4" t="s">
        <v>291</v>
      </c>
      <c r="D20" s="3" t="s">
        <v>338</v>
      </c>
      <c r="E20" s="3" t="s">
        <v>292</v>
      </c>
      <c r="F20" s="3" t="s">
        <v>339</v>
      </c>
      <c r="G20" s="4">
        <v>243</v>
      </c>
      <c r="H20" s="7"/>
      <c r="I20" s="144"/>
    </row>
    <row r="21" spans="1:10" ht="19.5" customHeight="1">
      <c r="A21" s="12">
        <v>20</v>
      </c>
      <c r="B21" s="3" t="s">
        <v>296</v>
      </c>
      <c r="C21" s="4" t="s">
        <v>271</v>
      </c>
      <c r="D21" s="3" t="s">
        <v>297</v>
      </c>
      <c r="E21" s="3" t="s">
        <v>298</v>
      </c>
      <c r="F21" s="3" t="s">
        <v>341</v>
      </c>
      <c r="G21" s="4">
        <v>220</v>
      </c>
      <c r="H21" s="7"/>
      <c r="I21" s="144" t="s">
        <v>26</v>
      </c>
    </row>
    <row r="22" spans="1:10" ht="19.5" customHeight="1">
      <c r="A22" s="12">
        <v>21</v>
      </c>
      <c r="B22" s="3" t="s">
        <v>299</v>
      </c>
      <c r="C22" s="4" t="s">
        <v>300</v>
      </c>
      <c r="D22" s="3" t="s">
        <v>301</v>
      </c>
      <c r="E22" s="3" t="s">
        <v>302</v>
      </c>
      <c r="F22" s="3" t="s">
        <v>342</v>
      </c>
      <c r="G22" s="4">
        <v>100</v>
      </c>
      <c r="H22" s="7" t="s">
        <v>25</v>
      </c>
      <c r="I22" s="144" t="s">
        <v>354</v>
      </c>
    </row>
    <row r="23" spans="1:10" ht="19.5" customHeight="1">
      <c r="A23" s="12">
        <v>22</v>
      </c>
      <c r="B23" s="8" t="s">
        <v>31</v>
      </c>
      <c r="C23" s="4" t="s">
        <v>271</v>
      </c>
      <c r="D23" s="3" t="s">
        <v>303</v>
      </c>
      <c r="E23" s="3" t="s">
        <v>304</v>
      </c>
      <c r="F23" s="3" t="s">
        <v>343</v>
      </c>
      <c r="G23" s="4">
        <v>406</v>
      </c>
      <c r="H23" s="7" t="s">
        <v>27</v>
      </c>
      <c r="I23" s="146"/>
    </row>
    <row r="24" spans="1:10" ht="19.5" customHeight="1">
      <c r="A24" s="12">
        <v>23</v>
      </c>
      <c r="B24" s="3" t="s">
        <v>305</v>
      </c>
      <c r="C24" s="4" t="s">
        <v>271</v>
      </c>
      <c r="D24" s="3" t="s">
        <v>306</v>
      </c>
      <c r="E24" s="3" t="s">
        <v>307</v>
      </c>
      <c r="F24" s="3" t="s">
        <v>344</v>
      </c>
      <c r="G24" s="4">
        <v>104</v>
      </c>
      <c r="H24" s="7" t="s">
        <v>28</v>
      </c>
      <c r="I24" s="146"/>
    </row>
    <row r="25" spans="1:10" ht="19.5" customHeight="1">
      <c r="A25" s="4">
        <v>24</v>
      </c>
      <c r="B25" s="3" t="s">
        <v>85</v>
      </c>
      <c r="C25" s="4"/>
      <c r="D25" s="3" t="s">
        <v>86</v>
      </c>
      <c r="E25" s="3" t="s">
        <v>87</v>
      </c>
      <c r="F25" s="3" t="s">
        <v>88</v>
      </c>
      <c r="G25" s="4">
        <v>407</v>
      </c>
      <c r="H25" s="3"/>
      <c r="I25" s="144" t="s">
        <v>345</v>
      </c>
    </row>
    <row r="26" spans="1:10" ht="19.5" customHeight="1">
      <c r="A26" s="4">
        <v>25</v>
      </c>
      <c r="B26" s="3" t="s">
        <v>308</v>
      </c>
      <c r="C26" s="4"/>
      <c r="D26" s="3" t="s">
        <v>309</v>
      </c>
      <c r="E26" s="3"/>
      <c r="F26" s="3"/>
      <c r="G26" s="4"/>
      <c r="H26" s="3"/>
      <c r="I26" s="147"/>
    </row>
    <row r="27" spans="1:10" ht="19.5" customHeight="1">
      <c r="A27" s="6"/>
      <c r="C27" s="6"/>
      <c r="G27" s="6"/>
      <c r="I27" s="146"/>
    </row>
  </sheetData>
  <autoFilter ref="A1:J26"/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8" workbookViewId="0">
      <selection activeCell="C55" sqref="C55:C56"/>
    </sheetView>
  </sheetViews>
  <sheetFormatPr defaultColWidth="11.625" defaultRowHeight="19.5"/>
  <cols>
    <col min="1" max="2" width="11.625" style="64" customWidth="1"/>
    <col min="3" max="3" width="9.5" style="64" customWidth="1"/>
    <col min="4" max="4" width="11.625" style="64" customWidth="1"/>
    <col min="5" max="6" width="11.625" style="65" customWidth="1"/>
    <col min="7" max="16384" width="11.625" style="65"/>
  </cols>
  <sheetData>
    <row r="1" spans="1:4">
      <c r="A1" s="64" t="s">
        <v>91</v>
      </c>
      <c r="B1" s="64" t="s">
        <v>92</v>
      </c>
      <c r="C1" s="64" t="s">
        <v>93</v>
      </c>
    </row>
    <row r="2" spans="1:4">
      <c r="A2" s="64">
        <v>0</v>
      </c>
    </row>
    <row r="3" spans="1:4">
      <c r="A3" s="82">
        <v>101</v>
      </c>
      <c r="B3" s="64" t="s">
        <v>94</v>
      </c>
      <c r="C3" s="274">
        <v>40</v>
      </c>
      <c r="D3" s="64">
        <f>A3</f>
        <v>101</v>
      </c>
    </row>
    <row r="4" spans="1:4">
      <c r="A4" s="82">
        <v>102</v>
      </c>
      <c r="B4" s="64" t="s">
        <v>95</v>
      </c>
      <c r="C4" s="274">
        <v>40</v>
      </c>
      <c r="D4" s="64">
        <f t="shared" ref="D4:D20" si="0">A4</f>
        <v>102</v>
      </c>
    </row>
    <row r="5" spans="1:4">
      <c r="A5" s="82">
        <v>103</v>
      </c>
      <c r="B5" s="64" t="s">
        <v>96</v>
      </c>
      <c r="C5" s="274">
        <v>40</v>
      </c>
      <c r="D5" s="64">
        <f t="shared" si="0"/>
        <v>103</v>
      </c>
    </row>
    <row r="6" spans="1:4">
      <c r="A6" s="82">
        <v>104</v>
      </c>
      <c r="B6" s="64" t="s">
        <v>97</v>
      </c>
      <c r="C6" s="274">
        <v>40</v>
      </c>
      <c r="D6" s="64">
        <f t="shared" si="0"/>
        <v>104</v>
      </c>
    </row>
    <row r="7" spans="1:4">
      <c r="A7" s="82">
        <v>105</v>
      </c>
      <c r="B7" s="64" t="s">
        <v>98</v>
      </c>
      <c r="C7" s="274">
        <v>40</v>
      </c>
      <c r="D7" s="64">
        <f t="shared" si="0"/>
        <v>105</v>
      </c>
    </row>
    <row r="8" spans="1:4">
      <c r="A8" s="82">
        <v>106</v>
      </c>
      <c r="B8" s="64" t="s">
        <v>99</v>
      </c>
      <c r="C8" s="274">
        <v>40</v>
      </c>
      <c r="D8" s="64">
        <f t="shared" si="0"/>
        <v>106</v>
      </c>
    </row>
    <row r="9" spans="1:4">
      <c r="A9" s="82">
        <v>107</v>
      </c>
      <c r="B9" s="64" t="s">
        <v>100</v>
      </c>
      <c r="C9" s="274">
        <v>40</v>
      </c>
      <c r="D9" s="64">
        <f t="shared" si="0"/>
        <v>107</v>
      </c>
    </row>
    <row r="10" spans="1:4">
      <c r="A10" s="82">
        <v>108</v>
      </c>
      <c r="B10" s="64" t="s">
        <v>101</v>
      </c>
      <c r="C10" s="274">
        <v>40</v>
      </c>
      <c r="D10" s="64">
        <f t="shared" si="0"/>
        <v>108</v>
      </c>
    </row>
    <row r="11" spans="1:4">
      <c r="A11" s="82">
        <v>109</v>
      </c>
      <c r="B11" s="64" t="s">
        <v>102</v>
      </c>
      <c r="C11" s="274">
        <v>40</v>
      </c>
      <c r="D11" s="64">
        <f t="shared" si="0"/>
        <v>109</v>
      </c>
    </row>
    <row r="12" spans="1:4">
      <c r="A12" s="82">
        <v>110</v>
      </c>
      <c r="B12" s="64" t="s">
        <v>103</v>
      </c>
      <c r="C12" s="274">
        <v>40</v>
      </c>
      <c r="D12" s="64">
        <f t="shared" si="0"/>
        <v>110</v>
      </c>
    </row>
    <row r="13" spans="1:4">
      <c r="A13" s="82">
        <v>111</v>
      </c>
      <c r="B13" s="64" t="s">
        <v>104</v>
      </c>
      <c r="C13" s="274">
        <v>40</v>
      </c>
      <c r="D13" s="64">
        <f t="shared" si="0"/>
        <v>111</v>
      </c>
    </row>
    <row r="14" spans="1:4">
      <c r="A14" s="82">
        <v>112</v>
      </c>
      <c r="B14" s="64" t="s">
        <v>105</v>
      </c>
      <c r="C14" s="274">
        <v>40</v>
      </c>
      <c r="D14" s="64">
        <f t="shared" si="0"/>
        <v>112</v>
      </c>
    </row>
    <row r="15" spans="1:4">
      <c r="A15" s="82">
        <v>113</v>
      </c>
      <c r="B15" s="64" t="s">
        <v>106</v>
      </c>
      <c r="C15" s="274">
        <v>40</v>
      </c>
      <c r="D15" s="64">
        <f t="shared" si="0"/>
        <v>113</v>
      </c>
    </row>
    <row r="16" spans="1:4">
      <c r="A16" s="82">
        <v>114</v>
      </c>
      <c r="B16" s="64" t="s">
        <v>107</v>
      </c>
      <c r="C16" s="274">
        <v>40</v>
      </c>
      <c r="D16" s="64">
        <f t="shared" si="0"/>
        <v>114</v>
      </c>
    </row>
    <row r="17" spans="1:4">
      <c r="A17" s="82">
        <v>115</v>
      </c>
      <c r="B17" s="64" t="s">
        <v>110</v>
      </c>
      <c r="C17" s="274">
        <v>40</v>
      </c>
      <c r="D17" s="64">
        <f t="shared" si="0"/>
        <v>115</v>
      </c>
    </row>
    <row r="18" spans="1:4">
      <c r="A18" s="82">
        <v>116</v>
      </c>
      <c r="B18" s="64" t="s">
        <v>111</v>
      </c>
      <c r="C18" s="274">
        <v>40</v>
      </c>
      <c r="D18" s="64">
        <f t="shared" si="0"/>
        <v>116</v>
      </c>
    </row>
    <row r="19" spans="1:4">
      <c r="A19" s="82">
        <v>117</v>
      </c>
      <c r="B19" s="64" t="s">
        <v>108</v>
      </c>
      <c r="C19" s="274">
        <v>40</v>
      </c>
      <c r="D19" s="64">
        <f t="shared" si="0"/>
        <v>117</v>
      </c>
    </row>
    <row r="20" spans="1:4">
      <c r="A20" s="82">
        <v>118</v>
      </c>
      <c r="B20" s="64" t="s">
        <v>109</v>
      </c>
      <c r="C20" s="274">
        <v>40</v>
      </c>
      <c r="D20" s="64">
        <f t="shared" si="0"/>
        <v>118</v>
      </c>
    </row>
    <row r="21" spans="1:4">
      <c r="A21" s="64">
        <v>201</v>
      </c>
      <c r="B21" s="64" t="s">
        <v>112</v>
      </c>
      <c r="C21" s="64">
        <v>41</v>
      </c>
      <c r="D21" s="64">
        <v>37</v>
      </c>
    </row>
    <row r="22" spans="1:4">
      <c r="A22" s="64">
        <v>202</v>
      </c>
      <c r="B22" s="64" t="s">
        <v>113</v>
      </c>
      <c r="C22" s="64">
        <v>41</v>
      </c>
      <c r="D22" s="64">
        <v>38</v>
      </c>
    </row>
    <row r="23" spans="1:4">
      <c r="A23" s="64">
        <v>203</v>
      </c>
      <c r="B23" s="64" t="s">
        <v>114</v>
      </c>
      <c r="C23" s="64">
        <v>41</v>
      </c>
      <c r="D23" s="64">
        <v>34</v>
      </c>
    </row>
    <row r="24" spans="1:4">
      <c r="A24" s="64">
        <v>204</v>
      </c>
      <c r="B24" s="64" t="s">
        <v>115</v>
      </c>
      <c r="C24" s="64">
        <v>41</v>
      </c>
      <c r="D24" s="64">
        <v>39</v>
      </c>
    </row>
    <row r="25" spans="1:4">
      <c r="A25" s="64">
        <v>205</v>
      </c>
      <c r="B25" s="64" t="s">
        <v>116</v>
      </c>
      <c r="C25" s="64">
        <v>40</v>
      </c>
      <c r="D25" s="64">
        <v>38</v>
      </c>
    </row>
    <row r="26" spans="1:4">
      <c r="A26" s="64">
        <v>206</v>
      </c>
      <c r="B26" s="64" t="s">
        <v>117</v>
      </c>
      <c r="C26" s="64">
        <v>39</v>
      </c>
      <c r="D26" s="64">
        <v>38</v>
      </c>
    </row>
    <row r="27" spans="1:4">
      <c r="A27" s="64">
        <v>207</v>
      </c>
      <c r="B27" s="64" t="s">
        <v>118</v>
      </c>
      <c r="C27" s="64">
        <v>40</v>
      </c>
      <c r="D27" s="64">
        <v>38</v>
      </c>
    </row>
    <row r="28" spans="1:4">
      <c r="A28" s="64">
        <v>208</v>
      </c>
      <c r="B28" s="64" t="s">
        <v>119</v>
      </c>
      <c r="C28" s="64">
        <v>38</v>
      </c>
      <c r="D28" s="64">
        <v>38</v>
      </c>
    </row>
    <row r="29" spans="1:4">
      <c r="A29" s="64">
        <v>209</v>
      </c>
      <c r="B29" s="64" t="s">
        <v>120</v>
      </c>
      <c r="C29" s="64">
        <v>39</v>
      </c>
      <c r="D29" s="64">
        <v>38</v>
      </c>
    </row>
    <row r="30" spans="1:4">
      <c r="A30" s="64">
        <v>210</v>
      </c>
      <c r="B30" s="64" t="s">
        <v>121</v>
      </c>
      <c r="C30" s="64">
        <v>39</v>
      </c>
      <c r="D30" s="64">
        <v>37</v>
      </c>
    </row>
    <row r="31" spans="1:4">
      <c r="A31" s="64">
        <v>211</v>
      </c>
      <c r="B31" s="64" t="s">
        <v>122</v>
      </c>
      <c r="C31" s="64">
        <v>39</v>
      </c>
      <c r="D31" s="64">
        <v>37</v>
      </c>
    </row>
    <row r="32" spans="1:4">
      <c r="A32" s="64">
        <v>212</v>
      </c>
      <c r="B32" s="64" t="s">
        <v>123</v>
      </c>
      <c r="C32" s="64">
        <v>39</v>
      </c>
      <c r="D32" s="64">
        <v>38</v>
      </c>
    </row>
    <row r="33" spans="1:4">
      <c r="A33" s="64">
        <v>213</v>
      </c>
      <c r="B33" s="64" t="s">
        <v>124</v>
      </c>
      <c r="C33" s="64">
        <v>39</v>
      </c>
      <c r="D33" s="64">
        <v>38</v>
      </c>
    </row>
    <row r="34" spans="1:4">
      <c r="A34" s="64">
        <v>214</v>
      </c>
      <c r="B34" s="64" t="s">
        <v>125</v>
      </c>
      <c r="C34" s="64">
        <v>40</v>
      </c>
      <c r="D34" s="64">
        <v>38</v>
      </c>
    </row>
    <row r="35" spans="1:4">
      <c r="A35" s="64">
        <v>215</v>
      </c>
      <c r="B35" s="64" t="s">
        <v>128</v>
      </c>
      <c r="C35" s="64">
        <v>39</v>
      </c>
      <c r="D35" s="64">
        <v>39</v>
      </c>
    </row>
    <row r="36" spans="1:4">
      <c r="A36" s="64">
        <v>216</v>
      </c>
      <c r="B36" s="64" t="s">
        <v>129</v>
      </c>
      <c r="C36" s="64">
        <v>39</v>
      </c>
      <c r="D36" s="64">
        <v>38</v>
      </c>
    </row>
    <row r="37" spans="1:4">
      <c r="A37" s="64">
        <v>217</v>
      </c>
      <c r="B37" s="64" t="s">
        <v>126</v>
      </c>
      <c r="C37" s="64">
        <v>40</v>
      </c>
      <c r="D37" s="64">
        <v>39</v>
      </c>
    </row>
    <row r="38" spans="1:4">
      <c r="A38" s="64">
        <v>218</v>
      </c>
      <c r="B38" s="64" t="s">
        <v>127</v>
      </c>
      <c r="C38" s="64">
        <v>42</v>
      </c>
      <c r="D38" s="64">
        <v>38</v>
      </c>
    </row>
    <row r="39" spans="1:4">
      <c r="A39" s="64">
        <v>301</v>
      </c>
      <c r="B39" s="64" t="s">
        <v>130</v>
      </c>
      <c r="C39" s="64">
        <v>31</v>
      </c>
      <c r="D39" s="64">
        <f t="shared" ref="D39:D59" si="1">A39</f>
        <v>301</v>
      </c>
    </row>
    <row r="40" spans="1:4">
      <c r="A40" s="64">
        <v>302</v>
      </c>
      <c r="B40" s="64" t="s">
        <v>131</v>
      </c>
      <c r="C40" s="64">
        <v>31</v>
      </c>
      <c r="D40" s="64">
        <f t="shared" si="1"/>
        <v>302</v>
      </c>
    </row>
    <row r="41" spans="1:4">
      <c r="A41" s="64">
        <v>303</v>
      </c>
      <c r="B41" s="64" t="s">
        <v>132</v>
      </c>
      <c r="C41" s="64">
        <v>41</v>
      </c>
      <c r="D41" s="64">
        <f t="shared" si="1"/>
        <v>303</v>
      </c>
    </row>
    <row r="42" spans="1:4">
      <c r="A42" s="64">
        <v>304</v>
      </c>
      <c r="B42" s="64" t="s">
        <v>133</v>
      </c>
      <c r="C42" s="64">
        <v>40</v>
      </c>
      <c r="D42" s="64">
        <f t="shared" si="1"/>
        <v>304</v>
      </c>
    </row>
    <row r="43" spans="1:4">
      <c r="A43" s="64">
        <v>305</v>
      </c>
      <c r="B43" s="64" t="s">
        <v>134</v>
      </c>
      <c r="C43" s="64">
        <v>36</v>
      </c>
      <c r="D43" s="64">
        <f t="shared" si="1"/>
        <v>305</v>
      </c>
    </row>
    <row r="44" spans="1:4">
      <c r="A44" s="64">
        <v>306</v>
      </c>
      <c r="B44" s="64" t="s">
        <v>135</v>
      </c>
      <c r="C44" s="64">
        <v>36</v>
      </c>
      <c r="D44" s="64">
        <f t="shared" si="1"/>
        <v>306</v>
      </c>
    </row>
    <row r="45" spans="1:4">
      <c r="A45" s="64">
        <v>307</v>
      </c>
      <c r="B45" s="64" t="s">
        <v>136</v>
      </c>
      <c r="C45" s="64">
        <v>36</v>
      </c>
      <c r="D45" s="64">
        <f t="shared" si="1"/>
        <v>307</v>
      </c>
    </row>
    <row r="46" spans="1:4">
      <c r="A46" s="64">
        <v>308</v>
      </c>
      <c r="B46" s="64" t="s">
        <v>137</v>
      </c>
      <c r="C46" s="64">
        <v>37</v>
      </c>
      <c r="D46" s="64">
        <f t="shared" si="1"/>
        <v>308</v>
      </c>
    </row>
    <row r="47" spans="1:4">
      <c r="A47" s="64">
        <v>309</v>
      </c>
      <c r="B47" s="64" t="s">
        <v>138</v>
      </c>
      <c r="C47" s="64">
        <v>36</v>
      </c>
      <c r="D47" s="64">
        <f t="shared" si="1"/>
        <v>309</v>
      </c>
    </row>
    <row r="48" spans="1:4">
      <c r="A48" s="64">
        <v>310</v>
      </c>
      <c r="B48" s="64" t="s">
        <v>139</v>
      </c>
      <c r="C48" s="64">
        <v>35</v>
      </c>
      <c r="D48" s="64">
        <f t="shared" si="1"/>
        <v>310</v>
      </c>
    </row>
    <row r="49" spans="1:4">
      <c r="A49" s="64">
        <v>311</v>
      </c>
      <c r="B49" s="64" t="s">
        <v>140</v>
      </c>
      <c r="C49" s="64">
        <v>35</v>
      </c>
      <c r="D49" s="64">
        <f t="shared" si="1"/>
        <v>311</v>
      </c>
    </row>
    <row r="50" spans="1:4">
      <c r="A50" s="64">
        <v>312</v>
      </c>
      <c r="B50" s="64" t="s">
        <v>141</v>
      </c>
      <c r="C50" s="64">
        <v>35</v>
      </c>
      <c r="D50" s="64">
        <f t="shared" si="1"/>
        <v>312</v>
      </c>
    </row>
    <row r="51" spans="1:4">
      <c r="A51" s="64">
        <v>313</v>
      </c>
      <c r="B51" s="64" t="s">
        <v>142</v>
      </c>
      <c r="C51" s="64">
        <v>34</v>
      </c>
      <c r="D51" s="64">
        <f t="shared" si="1"/>
        <v>313</v>
      </c>
    </row>
    <row r="52" spans="1:4">
      <c r="A52" s="64">
        <v>314</v>
      </c>
      <c r="B52" s="64" t="s">
        <v>143</v>
      </c>
      <c r="C52" s="64">
        <v>34</v>
      </c>
      <c r="D52" s="64">
        <f t="shared" si="1"/>
        <v>314</v>
      </c>
    </row>
    <row r="53" spans="1:4">
      <c r="A53" s="64">
        <v>315</v>
      </c>
      <c r="B53" s="64" t="s">
        <v>146</v>
      </c>
      <c r="C53" s="64">
        <v>37</v>
      </c>
      <c r="D53" s="64">
        <f t="shared" si="1"/>
        <v>315</v>
      </c>
    </row>
    <row r="54" spans="1:4">
      <c r="A54" s="64">
        <v>316</v>
      </c>
      <c r="B54" s="64" t="s">
        <v>147</v>
      </c>
      <c r="C54" s="64">
        <v>34</v>
      </c>
      <c r="D54" s="64">
        <f t="shared" si="1"/>
        <v>316</v>
      </c>
    </row>
    <row r="55" spans="1:4">
      <c r="A55" s="64">
        <v>317</v>
      </c>
      <c r="B55" s="64" t="s">
        <v>144</v>
      </c>
      <c r="C55" s="64">
        <v>38</v>
      </c>
      <c r="D55" s="64">
        <f t="shared" si="1"/>
        <v>317</v>
      </c>
    </row>
    <row r="56" spans="1:4">
      <c r="A56" s="64">
        <v>318</v>
      </c>
      <c r="B56" s="64" t="s">
        <v>145</v>
      </c>
      <c r="C56" s="64">
        <v>38</v>
      </c>
      <c r="D56" s="64">
        <f t="shared" si="1"/>
        <v>318</v>
      </c>
    </row>
    <row r="57" spans="1:4">
      <c r="A57" s="64">
        <v>119</v>
      </c>
      <c r="B57" s="64" t="s">
        <v>150</v>
      </c>
      <c r="D57" s="64">
        <f t="shared" si="1"/>
        <v>119</v>
      </c>
    </row>
    <row r="58" spans="1:4">
      <c r="A58" s="64">
        <v>219</v>
      </c>
      <c r="B58" s="64" t="s">
        <v>151</v>
      </c>
      <c r="C58" s="64">
        <v>15</v>
      </c>
      <c r="D58" s="64">
        <f t="shared" si="1"/>
        <v>219</v>
      </c>
    </row>
    <row r="59" spans="1:4">
      <c r="A59" s="64">
        <v>319</v>
      </c>
      <c r="B59" s="64" t="s">
        <v>152</v>
      </c>
      <c r="C59" s="64">
        <v>14</v>
      </c>
      <c r="D59" s="64">
        <f t="shared" si="1"/>
        <v>319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3" sqref="D3"/>
    </sheetView>
  </sheetViews>
  <sheetFormatPr defaultRowHeight="16.5"/>
  <cols>
    <col min="1" max="1" width="4.25" customWidth="1"/>
    <col min="2" max="2" width="30.25" customWidth="1"/>
    <col min="4" max="4" width="4.375" customWidth="1"/>
    <col min="5" max="5" width="16.25" customWidth="1"/>
  </cols>
  <sheetData>
    <row r="1" spans="1:2" ht="26.45" customHeight="1">
      <c r="A1">
        <v>1</v>
      </c>
      <c r="B1" t="s">
        <v>148</v>
      </c>
    </row>
    <row r="2" spans="1:2" ht="26.45" customHeight="1">
      <c r="A2">
        <v>2</v>
      </c>
      <c r="B2" t="s">
        <v>347</v>
      </c>
    </row>
    <row r="3" spans="1:2" ht="26.45" customHeight="1">
      <c r="A3">
        <v>3</v>
      </c>
      <c r="B3" t="s">
        <v>154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abSelected="1" workbookViewId="0">
      <selection activeCell="J16" sqref="J16"/>
    </sheetView>
  </sheetViews>
  <sheetFormatPr defaultRowHeight="16.5"/>
  <cols>
    <col min="1" max="1" width="19.5" customWidth="1"/>
    <col min="2" max="2" width="4.5" customWidth="1"/>
    <col min="3" max="3" width="6.875" bestFit="1" customWidth="1"/>
    <col min="4" max="4" width="14.25" customWidth="1"/>
    <col min="5" max="5" width="8.875" customWidth="1"/>
    <col min="6" max="23" width="6" customWidth="1"/>
  </cols>
  <sheetData>
    <row r="1" spans="1:23" ht="30" customHeight="1">
      <c r="A1" s="233"/>
      <c r="B1" s="233"/>
      <c r="C1" s="233"/>
      <c r="D1" s="233"/>
      <c r="E1" s="233"/>
      <c r="F1" s="239" t="s">
        <v>1</v>
      </c>
      <c r="G1" s="239"/>
      <c r="H1" s="239"/>
      <c r="I1" s="239"/>
      <c r="J1" s="236" t="s">
        <v>2</v>
      </c>
      <c r="K1" s="236"/>
      <c r="L1" s="236"/>
      <c r="M1" s="236"/>
      <c r="N1" s="237" t="s">
        <v>3</v>
      </c>
      <c r="O1" s="237"/>
      <c r="P1" s="237"/>
      <c r="Q1" s="237"/>
      <c r="R1" s="240" t="s">
        <v>4</v>
      </c>
      <c r="S1" s="240"/>
      <c r="T1" s="235" t="s">
        <v>5</v>
      </c>
      <c r="U1" s="235"/>
      <c r="V1" s="238" t="s">
        <v>89</v>
      </c>
      <c r="W1" s="238"/>
    </row>
    <row r="2" spans="1:23" ht="39">
      <c r="A2" s="104" t="s">
        <v>0</v>
      </c>
      <c r="B2" s="203" t="s">
        <v>10</v>
      </c>
      <c r="C2" s="212" t="s">
        <v>6</v>
      </c>
      <c r="D2" s="212" t="s">
        <v>7</v>
      </c>
      <c r="E2" s="203" t="s">
        <v>65</v>
      </c>
      <c r="F2" s="204">
        <v>1</v>
      </c>
      <c r="G2" s="204">
        <v>2</v>
      </c>
      <c r="H2" s="204">
        <v>3</v>
      </c>
      <c r="I2" s="204">
        <v>4</v>
      </c>
      <c r="J2" s="205">
        <v>1</v>
      </c>
      <c r="K2" s="205">
        <v>2</v>
      </c>
      <c r="L2" s="205">
        <v>3</v>
      </c>
      <c r="M2" s="205">
        <v>4</v>
      </c>
      <c r="N2" s="206">
        <v>1</v>
      </c>
      <c r="O2" s="206">
        <v>2</v>
      </c>
      <c r="P2" s="206">
        <v>3</v>
      </c>
      <c r="Q2" s="206">
        <v>4</v>
      </c>
      <c r="R2" s="207">
        <v>1</v>
      </c>
      <c r="S2" s="207">
        <v>2</v>
      </c>
      <c r="T2" s="208">
        <v>1</v>
      </c>
      <c r="U2" s="208">
        <v>2</v>
      </c>
      <c r="V2" s="209">
        <v>1</v>
      </c>
      <c r="W2" s="209">
        <v>2</v>
      </c>
    </row>
    <row r="3" spans="1:23" ht="21">
      <c r="A3" s="76" t="s">
        <v>38</v>
      </c>
      <c r="B3" s="75" t="s">
        <v>69</v>
      </c>
      <c r="C3" s="75" t="s">
        <v>36</v>
      </c>
      <c r="D3" s="76" t="s">
        <v>175</v>
      </c>
      <c r="E3" s="75">
        <v>185</v>
      </c>
      <c r="F3" s="48">
        <v>40</v>
      </c>
      <c r="G3" s="48">
        <v>40</v>
      </c>
      <c r="H3" s="48">
        <v>40</v>
      </c>
      <c r="I3" s="48">
        <v>40</v>
      </c>
      <c r="J3" s="53" t="s">
        <v>658</v>
      </c>
      <c r="K3" s="53" t="s">
        <v>658</v>
      </c>
      <c r="L3" s="53" t="s">
        <v>658</v>
      </c>
      <c r="M3" s="53" t="s">
        <v>658</v>
      </c>
      <c r="N3" s="44" t="s">
        <v>658</v>
      </c>
      <c r="O3" s="44" t="s">
        <v>658</v>
      </c>
      <c r="P3" s="44" t="s">
        <v>658</v>
      </c>
      <c r="Q3" s="44" t="s">
        <v>658</v>
      </c>
      <c r="R3" s="57" t="s">
        <v>658</v>
      </c>
      <c r="S3" s="57" t="s">
        <v>658</v>
      </c>
      <c r="T3" s="41" t="s">
        <v>658</v>
      </c>
      <c r="U3" s="41" t="s">
        <v>658</v>
      </c>
      <c r="V3" s="62" t="s">
        <v>658</v>
      </c>
      <c r="W3" s="62" t="s">
        <v>658</v>
      </c>
    </row>
    <row r="4" spans="1:23" ht="21">
      <c r="A4" s="76" t="s">
        <v>178</v>
      </c>
      <c r="B4" s="75" t="s">
        <v>69</v>
      </c>
      <c r="C4" s="75" t="s">
        <v>39</v>
      </c>
      <c r="D4" s="76" t="s">
        <v>179</v>
      </c>
      <c r="E4" s="75">
        <v>220</v>
      </c>
      <c r="F4" s="48">
        <v>40</v>
      </c>
      <c r="G4" s="48">
        <v>40</v>
      </c>
      <c r="H4" s="48">
        <v>40</v>
      </c>
      <c r="I4" s="48">
        <v>40</v>
      </c>
      <c r="J4" s="53" t="s">
        <v>658</v>
      </c>
      <c r="K4" s="53" t="s">
        <v>658</v>
      </c>
      <c r="L4" s="53" t="s">
        <v>658</v>
      </c>
      <c r="M4" s="53" t="s">
        <v>658</v>
      </c>
      <c r="N4" s="44" t="s">
        <v>658</v>
      </c>
      <c r="O4" s="44" t="s">
        <v>658</v>
      </c>
      <c r="P4" s="44" t="s">
        <v>658</v>
      </c>
      <c r="Q4" s="44" t="s">
        <v>658</v>
      </c>
      <c r="R4" s="57" t="s">
        <v>658</v>
      </c>
      <c r="S4" s="57" t="s">
        <v>658</v>
      </c>
      <c r="T4" s="41" t="s">
        <v>658</v>
      </c>
      <c r="U4" s="41" t="s">
        <v>658</v>
      </c>
      <c r="V4" s="62" t="s">
        <v>658</v>
      </c>
      <c r="W4" s="62" t="s">
        <v>658</v>
      </c>
    </row>
    <row r="5" spans="1:23" ht="21">
      <c r="A5" s="76" t="s">
        <v>40</v>
      </c>
      <c r="B5" s="75" t="s">
        <v>69</v>
      </c>
      <c r="C5" s="75" t="s">
        <v>36</v>
      </c>
      <c r="D5" s="76" t="s">
        <v>180</v>
      </c>
      <c r="E5" s="75">
        <v>219</v>
      </c>
      <c r="F5" s="48">
        <v>40</v>
      </c>
      <c r="G5" s="48">
        <v>40</v>
      </c>
      <c r="H5" s="48">
        <v>40</v>
      </c>
      <c r="I5" s="48">
        <v>40</v>
      </c>
      <c r="J5" s="53" t="s">
        <v>658</v>
      </c>
      <c r="K5" s="53" t="s">
        <v>658</v>
      </c>
      <c r="L5" s="53" t="s">
        <v>658</v>
      </c>
      <c r="M5" s="53" t="s">
        <v>658</v>
      </c>
      <c r="N5" s="44" t="s">
        <v>658</v>
      </c>
      <c r="O5" s="44" t="s">
        <v>658</v>
      </c>
      <c r="P5" s="44" t="s">
        <v>658</v>
      </c>
      <c r="Q5" s="44" t="s">
        <v>658</v>
      </c>
      <c r="R5" s="57" t="s">
        <v>658</v>
      </c>
      <c r="S5" s="57" t="s">
        <v>658</v>
      </c>
      <c r="T5" s="41" t="s">
        <v>658</v>
      </c>
      <c r="U5" s="41" t="s">
        <v>658</v>
      </c>
      <c r="V5" s="62" t="s">
        <v>658</v>
      </c>
      <c r="W5" s="62" t="s">
        <v>658</v>
      </c>
    </row>
    <row r="6" spans="1:23" ht="21">
      <c r="A6" s="76" t="s">
        <v>41</v>
      </c>
      <c r="B6" s="75" t="s">
        <v>69</v>
      </c>
      <c r="C6" s="75" t="s">
        <v>36</v>
      </c>
      <c r="D6" s="76" t="s">
        <v>622</v>
      </c>
      <c r="E6" s="75">
        <v>200</v>
      </c>
      <c r="F6" s="48">
        <v>40</v>
      </c>
      <c r="G6" s="48">
        <v>40</v>
      </c>
      <c r="H6" s="48">
        <v>40</v>
      </c>
      <c r="I6" s="48">
        <v>40</v>
      </c>
      <c r="J6" s="53" t="s">
        <v>658</v>
      </c>
      <c r="K6" s="53" t="s">
        <v>658</v>
      </c>
      <c r="L6" s="53" t="s">
        <v>658</v>
      </c>
      <c r="M6" s="53" t="s">
        <v>658</v>
      </c>
      <c r="N6" s="44" t="s">
        <v>658</v>
      </c>
      <c r="O6" s="44" t="s">
        <v>658</v>
      </c>
      <c r="P6" s="44" t="s">
        <v>658</v>
      </c>
      <c r="Q6" s="44" t="s">
        <v>658</v>
      </c>
      <c r="R6" s="57" t="s">
        <v>658</v>
      </c>
      <c r="S6" s="57" t="s">
        <v>658</v>
      </c>
      <c r="T6" s="41" t="s">
        <v>658</v>
      </c>
      <c r="U6" s="41" t="s">
        <v>658</v>
      </c>
      <c r="V6" s="62" t="s">
        <v>658</v>
      </c>
      <c r="W6" s="62" t="s">
        <v>658</v>
      </c>
    </row>
    <row r="7" spans="1:23" ht="21">
      <c r="A7" s="76" t="s">
        <v>37</v>
      </c>
      <c r="B7" s="75" t="s">
        <v>69</v>
      </c>
      <c r="C7" s="75" t="s">
        <v>192</v>
      </c>
      <c r="D7" s="76" t="s">
        <v>623</v>
      </c>
      <c r="E7" s="75">
        <v>235</v>
      </c>
      <c r="F7" s="48" t="s">
        <v>658</v>
      </c>
      <c r="G7" s="48" t="s">
        <v>658</v>
      </c>
      <c r="H7" s="48" t="s">
        <v>658</v>
      </c>
      <c r="I7" s="48" t="s">
        <v>658</v>
      </c>
      <c r="J7" s="53">
        <v>40</v>
      </c>
      <c r="K7" s="53">
        <v>40</v>
      </c>
      <c r="L7" s="53">
        <v>40</v>
      </c>
      <c r="M7" s="53">
        <v>40</v>
      </c>
      <c r="N7" s="44">
        <v>40</v>
      </c>
      <c r="O7" s="44">
        <v>40</v>
      </c>
      <c r="P7" s="44">
        <v>40</v>
      </c>
      <c r="Q7" s="44">
        <v>40</v>
      </c>
      <c r="R7" s="57">
        <v>40</v>
      </c>
      <c r="S7" s="57">
        <v>40</v>
      </c>
      <c r="T7" s="41">
        <v>40</v>
      </c>
      <c r="U7" s="41">
        <v>40</v>
      </c>
      <c r="V7" s="62">
        <v>40</v>
      </c>
      <c r="W7" s="62">
        <v>40</v>
      </c>
    </row>
    <row r="8" spans="1:23" ht="21">
      <c r="A8" s="76" t="s">
        <v>624</v>
      </c>
      <c r="B8" s="75" t="s">
        <v>43</v>
      </c>
      <c r="C8" s="75" t="s">
        <v>42</v>
      </c>
      <c r="D8" s="76" t="s">
        <v>204</v>
      </c>
      <c r="E8" s="75">
        <v>137</v>
      </c>
      <c r="F8" s="48" t="s">
        <v>658</v>
      </c>
      <c r="G8" s="48" t="s">
        <v>658</v>
      </c>
      <c r="H8" s="48" t="s">
        <v>658</v>
      </c>
      <c r="I8" s="48" t="s">
        <v>658</v>
      </c>
      <c r="J8" s="53">
        <v>40</v>
      </c>
      <c r="K8" s="53">
        <v>40</v>
      </c>
      <c r="L8" s="53">
        <v>40</v>
      </c>
      <c r="M8" s="53">
        <v>40</v>
      </c>
      <c r="N8" s="44">
        <v>40</v>
      </c>
      <c r="O8" s="44">
        <v>40</v>
      </c>
      <c r="P8" s="44">
        <v>40</v>
      </c>
      <c r="Q8" s="44">
        <v>40</v>
      </c>
      <c r="R8" s="57" t="s">
        <v>658</v>
      </c>
      <c r="S8" s="57" t="s">
        <v>658</v>
      </c>
      <c r="T8" s="41" t="s">
        <v>658</v>
      </c>
      <c r="U8" s="41" t="s">
        <v>658</v>
      </c>
      <c r="V8" s="62" t="s">
        <v>658</v>
      </c>
      <c r="W8" s="62" t="s">
        <v>658</v>
      </c>
    </row>
    <row r="9" spans="1:23" ht="21">
      <c r="A9" s="76" t="s">
        <v>205</v>
      </c>
      <c r="B9" s="75" t="s">
        <v>43</v>
      </c>
      <c r="C9" s="75" t="s">
        <v>46</v>
      </c>
      <c r="D9" s="76" t="s">
        <v>206</v>
      </c>
      <c r="E9" s="75">
        <v>175</v>
      </c>
      <c r="F9" s="48" t="s">
        <v>658</v>
      </c>
      <c r="G9" s="48" t="s">
        <v>658</v>
      </c>
      <c r="H9" s="48" t="s">
        <v>658</v>
      </c>
      <c r="I9" s="48" t="s">
        <v>658</v>
      </c>
      <c r="J9" s="53">
        <v>40</v>
      </c>
      <c r="K9" s="53">
        <v>40</v>
      </c>
      <c r="L9" s="53">
        <v>40</v>
      </c>
      <c r="M9" s="53">
        <v>40</v>
      </c>
      <c r="N9" s="44">
        <v>40</v>
      </c>
      <c r="O9" s="44">
        <v>40</v>
      </c>
      <c r="P9" s="44">
        <v>40</v>
      </c>
      <c r="Q9" s="44">
        <v>40</v>
      </c>
      <c r="R9" s="57" t="s">
        <v>658</v>
      </c>
      <c r="S9" s="57" t="s">
        <v>658</v>
      </c>
      <c r="T9" s="41" t="s">
        <v>658</v>
      </c>
      <c r="U9" s="41" t="s">
        <v>658</v>
      </c>
      <c r="V9" s="62" t="s">
        <v>658</v>
      </c>
      <c r="W9" s="62" t="s">
        <v>658</v>
      </c>
    </row>
    <row r="10" spans="1:23" ht="21">
      <c r="A10" s="76" t="s">
        <v>11</v>
      </c>
      <c r="B10" s="75" t="s">
        <v>69</v>
      </c>
      <c r="C10" s="75" t="s">
        <v>12</v>
      </c>
      <c r="D10" s="76" t="s">
        <v>13</v>
      </c>
      <c r="E10" s="75">
        <v>225</v>
      </c>
      <c r="F10" s="48">
        <v>40</v>
      </c>
      <c r="G10" s="48">
        <v>40</v>
      </c>
      <c r="H10" s="48">
        <v>40</v>
      </c>
      <c r="I10" s="48">
        <v>40</v>
      </c>
      <c r="J10" s="53" t="s">
        <v>658</v>
      </c>
      <c r="K10" s="53" t="s">
        <v>658</v>
      </c>
      <c r="L10" s="53" t="s">
        <v>658</v>
      </c>
      <c r="M10" s="53" t="s">
        <v>658</v>
      </c>
      <c r="N10" s="44" t="s">
        <v>658</v>
      </c>
      <c r="O10" s="44" t="s">
        <v>658</v>
      </c>
      <c r="P10" s="44" t="s">
        <v>658</v>
      </c>
      <c r="Q10" s="44" t="s">
        <v>658</v>
      </c>
      <c r="R10" s="57" t="s">
        <v>658</v>
      </c>
      <c r="S10" s="57" t="s">
        <v>658</v>
      </c>
      <c r="T10" s="41" t="s">
        <v>658</v>
      </c>
      <c r="U10" s="41" t="s">
        <v>658</v>
      </c>
      <c r="V10" s="62">
        <v>40</v>
      </c>
      <c r="W10" s="62">
        <v>40</v>
      </c>
    </row>
    <row r="11" spans="1:23" ht="21">
      <c r="A11" s="76" t="s">
        <v>44</v>
      </c>
      <c r="B11" s="75" t="s">
        <v>69</v>
      </c>
      <c r="C11" s="75" t="s">
        <v>192</v>
      </c>
      <c r="D11" s="76" t="s">
        <v>13</v>
      </c>
      <c r="E11" s="75">
        <v>210</v>
      </c>
      <c r="F11" s="48" t="s">
        <v>658</v>
      </c>
      <c r="G11" s="48" t="s">
        <v>658</v>
      </c>
      <c r="H11" s="48" t="s">
        <v>658</v>
      </c>
      <c r="I11" s="48" t="s">
        <v>658</v>
      </c>
      <c r="J11" s="53">
        <v>40</v>
      </c>
      <c r="K11" s="53">
        <v>40</v>
      </c>
      <c r="L11" s="53">
        <v>40</v>
      </c>
      <c r="M11" s="53">
        <v>40</v>
      </c>
      <c r="N11" s="44">
        <v>40</v>
      </c>
      <c r="O11" s="44">
        <v>40</v>
      </c>
      <c r="P11" s="44">
        <v>40</v>
      </c>
      <c r="Q11" s="44">
        <v>40</v>
      </c>
      <c r="R11" s="57">
        <v>40</v>
      </c>
      <c r="S11" s="57">
        <v>40</v>
      </c>
      <c r="T11" s="41">
        <v>40</v>
      </c>
      <c r="U11" s="41">
        <v>40</v>
      </c>
      <c r="V11" s="62" t="s">
        <v>658</v>
      </c>
      <c r="W11" s="62" t="s">
        <v>658</v>
      </c>
    </row>
    <row r="12" spans="1:23" ht="21">
      <c r="A12" s="76" t="s">
        <v>176</v>
      </c>
      <c r="B12" s="75" t="s">
        <v>69</v>
      </c>
      <c r="C12" s="75" t="s">
        <v>39</v>
      </c>
      <c r="D12" s="76" t="s">
        <v>177</v>
      </c>
      <c r="E12" s="75">
        <v>188</v>
      </c>
      <c r="F12" s="48">
        <v>40</v>
      </c>
      <c r="G12" s="48">
        <v>40</v>
      </c>
      <c r="H12" s="48">
        <v>40</v>
      </c>
      <c r="I12" s="48">
        <v>40</v>
      </c>
      <c r="J12" s="53" t="s">
        <v>658</v>
      </c>
      <c r="K12" s="53" t="s">
        <v>658</v>
      </c>
      <c r="L12" s="53" t="s">
        <v>658</v>
      </c>
      <c r="M12" s="53" t="s">
        <v>658</v>
      </c>
      <c r="N12" s="44" t="s">
        <v>658</v>
      </c>
      <c r="O12" s="44" t="s">
        <v>658</v>
      </c>
      <c r="P12" s="44" t="s">
        <v>658</v>
      </c>
      <c r="Q12" s="44" t="s">
        <v>658</v>
      </c>
      <c r="R12" s="57" t="s">
        <v>658</v>
      </c>
      <c r="S12" s="57" t="s">
        <v>658</v>
      </c>
      <c r="T12" s="41" t="s">
        <v>658</v>
      </c>
      <c r="U12" s="41" t="s">
        <v>658</v>
      </c>
      <c r="V12" s="62" t="s">
        <v>658</v>
      </c>
      <c r="W12" s="62" t="s">
        <v>658</v>
      </c>
    </row>
    <row r="13" spans="1:23" ht="21">
      <c r="A13" s="76" t="s">
        <v>181</v>
      </c>
      <c r="B13" s="75" t="s">
        <v>71</v>
      </c>
      <c r="C13" s="75" t="s">
        <v>78</v>
      </c>
      <c r="D13" s="76" t="s">
        <v>182</v>
      </c>
      <c r="E13" s="75">
        <v>262</v>
      </c>
      <c r="F13" s="48">
        <v>40</v>
      </c>
      <c r="G13" s="48">
        <v>40</v>
      </c>
      <c r="H13" s="48">
        <v>40</v>
      </c>
      <c r="I13" s="48">
        <v>40</v>
      </c>
      <c r="J13" s="53" t="s">
        <v>658</v>
      </c>
      <c r="K13" s="53" t="s">
        <v>658</v>
      </c>
      <c r="L13" s="53" t="s">
        <v>658</v>
      </c>
      <c r="M13" s="53" t="s">
        <v>658</v>
      </c>
      <c r="N13" s="44" t="s">
        <v>658</v>
      </c>
      <c r="O13" s="44" t="s">
        <v>658</v>
      </c>
      <c r="P13" s="44" t="s">
        <v>658</v>
      </c>
      <c r="Q13" s="44" t="s">
        <v>658</v>
      </c>
      <c r="R13" s="57" t="s">
        <v>658</v>
      </c>
      <c r="S13" s="57" t="s">
        <v>658</v>
      </c>
      <c r="T13" s="41" t="s">
        <v>658</v>
      </c>
      <c r="U13" s="41" t="s">
        <v>658</v>
      </c>
      <c r="V13" s="62" t="s">
        <v>658</v>
      </c>
      <c r="W13" s="62" t="s">
        <v>658</v>
      </c>
    </row>
    <row r="14" spans="1:23" ht="21">
      <c r="A14" s="76" t="s">
        <v>70</v>
      </c>
      <c r="B14" s="75" t="s">
        <v>71</v>
      </c>
      <c r="C14" s="75" t="s">
        <v>36</v>
      </c>
      <c r="D14" s="76" t="s">
        <v>625</v>
      </c>
      <c r="E14" s="75">
        <v>218</v>
      </c>
      <c r="F14" s="48" t="s">
        <v>658</v>
      </c>
      <c r="G14" s="48" t="s">
        <v>658</v>
      </c>
      <c r="H14" s="48">
        <v>40</v>
      </c>
      <c r="I14" s="48">
        <v>40</v>
      </c>
      <c r="J14" s="53" t="s">
        <v>658</v>
      </c>
      <c r="K14" s="53" t="s">
        <v>658</v>
      </c>
      <c r="L14" s="53" t="s">
        <v>658</v>
      </c>
      <c r="M14" s="53" t="s">
        <v>658</v>
      </c>
      <c r="N14" s="44" t="s">
        <v>658</v>
      </c>
      <c r="O14" s="44" t="s">
        <v>658</v>
      </c>
      <c r="P14" s="44" t="s">
        <v>658</v>
      </c>
      <c r="Q14" s="44" t="s">
        <v>658</v>
      </c>
      <c r="R14" s="57" t="s">
        <v>658</v>
      </c>
      <c r="S14" s="57" t="s">
        <v>658</v>
      </c>
      <c r="T14" s="41" t="s">
        <v>658</v>
      </c>
      <c r="U14" s="41" t="s">
        <v>658</v>
      </c>
      <c r="V14" s="62" t="s">
        <v>658</v>
      </c>
      <c r="W14" s="62" t="s">
        <v>658</v>
      </c>
    </row>
    <row r="15" spans="1:23" ht="21">
      <c r="A15" s="76" t="s">
        <v>184</v>
      </c>
      <c r="B15" s="75" t="s">
        <v>43</v>
      </c>
      <c r="C15" s="75" t="s">
        <v>36</v>
      </c>
      <c r="D15" s="76" t="s">
        <v>626</v>
      </c>
      <c r="E15" s="75">
        <v>215</v>
      </c>
      <c r="F15" s="48">
        <v>40</v>
      </c>
      <c r="G15" s="48">
        <v>40</v>
      </c>
      <c r="H15" s="48">
        <v>40</v>
      </c>
      <c r="I15" s="48">
        <v>40</v>
      </c>
      <c r="J15" s="53" t="s">
        <v>658</v>
      </c>
      <c r="K15" s="53" t="s">
        <v>658</v>
      </c>
      <c r="L15" s="53" t="s">
        <v>658</v>
      </c>
      <c r="M15" s="53" t="s">
        <v>658</v>
      </c>
      <c r="N15" s="44" t="s">
        <v>658</v>
      </c>
      <c r="O15" s="44" t="s">
        <v>658</v>
      </c>
      <c r="P15" s="44" t="s">
        <v>658</v>
      </c>
      <c r="Q15" s="44" t="s">
        <v>658</v>
      </c>
      <c r="R15" s="57" t="s">
        <v>658</v>
      </c>
      <c r="S15" s="57" t="s">
        <v>658</v>
      </c>
      <c r="T15" s="41" t="s">
        <v>658</v>
      </c>
      <c r="U15" s="41" t="s">
        <v>658</v>
      </c>
      <c r="V15" s="62" t="s">
        <v>658</v>
      </c>
      <c r="W15" s="62" t="s">
        <v>658</v>
      </c>
    </row>
    <row r="16" spans="1:23" ht="21">
      <c r="A16" s="76" t="s">
        <v>185</v>
      </c>
      <c r="B16" s="75" t="s">
        <v>43</v>
      </c>
      <c r="C16" s="75" t="s">
        <v>39</v>
      </c>
      <c r="D16" s="76" t="s">
        <v>186</v>
      </c>
      <c r="E16" s="75">
        <v>230</v>
      </c>
      <c r="F16" s="48">
        <v>40</v>
      </c>
      <c r="G16" s="48">
        <v>40</v>
      </c>
      <c r="H16" s="48">
        <v>40</v>
      </c>
      <c r="I16" s="48">
        <v>40</v>
      </c>
      <c r="J16" s="53" t="s">
        <v>658</v>
      </c>
      <c r="K16" s="53" t="s">
        <v>658</v>
      </c>
      <c r="L16" s="53" t="s">
        <v>658</v>
      </c>
      <c r="M16" s="53" t="s">
        <v>658</v>
      </c>
      <c r="N16" s="44" t="s">
        <v>658</v>
      </c>
      <c r="O16" s="44" t="s">
        <v>658</v>
      </c>
      <c r="P16" s="44" t="s">
        <v>658</v>
      </c>
      <c r="Q16" s="44" t="s">
        <v>658</v>
      </c>
      <c r="R16" s="57" t="s">
        <v>658</v>
      </c>
      <c r="S16" s="57" t="s">
        <v>658</v>
      </c>
      <c r="T16" s="41" t="s">
        <v>658</v>
      </c>
      <c r="U16" s="41" t="s">
        <v>658</v>
      </c>
      <c r="V16" s="62" t="s">
        <v>658</v>
      </c>
      <c r="W16" s="62" t="s">
        <v>658</v>
      </c>
    </row>
    <row r="17" spans="1:23" ht="21">
      <c r="A17" s="76" t="s">
        <v>627</v>
      </c>
      <c r="B17" s="75" t="s">
        <v>69</v>
      </c>
      <c r="C17" s="75" t="s">
        <v>42</v>
      </c>
      <c r="D17" s="76" t="s">
        <v>217</v>
      </c>
      <c r="E17" s="75">
        <v>180</v>
      </c>
      <c r="F17" s="48" t="s">
        <v>658</v>
      </c>
      <c r="G17" s="48" t="s">
        <v>658</v>
      </c>
      <c r="H17" s="48" t="s">
        <v>658</v>
      </c>
      <c r="I17" s="48" t="s">
        <v>658</v>
      </c>
      <c r="J17" s="53">
        <v>40</v>
      </c>
      <c r="K17" s="53">
        <v>40</v>
      </c>
      <c r="L17" s="53">
        <v>40</v>
      </c>
      <c r="M17" s="53">
        <v>40</v>
      </c>
      <c r="N17" s="44">
        <v>40</v>
      </c>
      <c r="O17" s="44">
        <v>40</v>
      </c>
      <c r="P17" s="44">
        <v>40</v>
      </c>
      <c r="Q17" s="44">
        <v>40</v>
      </c>
      <c r="R17" s="57">
        <v>40</v>
      </c>
      <c r="S17" s="57">
        <v>40</v>
      </c>
      <c r="T17" s="41">
        <v>40</v>
      </c>
      <c r="U17" s="41">
        <v>40</v>
      </c>
      <c r="V17" s="62">
        <v>40</v>
      </c>
      <c r="W17" s="62">
        <v>40</v>
      </c>
    </row>
    <row r="18" spans="1:23" ht="21">
      <c r="A18" s="76" t="s">
        <v>201</v>
      </c>
      <c r="B18" s="75" t="s">
        <v>43</v>
      </c>
      <c r="C18" s="75" t="s">
        <v>42</v>
      </c>
      <c r="D18" s="76" t="s">
        <v>202</v>
      </c>
      <c r="E18" s="75">
        <v>160</v>
      </c>
      <c r="F18" s="48" t="s">
        <v>658</v>
      </c>
      <c r="G18" s="48" t="s">
        <v>658</v>
      </c>
      <c r="H18" s="48" t="s">
        <v>658</v>
      </c>
      <c r="I18" s="48" t="s">
        <v>658</v>
      </c>
      <c r="J18" s="53">
        <v>40</v>
      </c>
      <c r="K18" s="53">
        <v>40</v>
      </c>
      <c r="L18" s="53">
        <v>40</v>
      </c>
      <c r="M18" s="53">
        <v>40</v>
      </c>
      <c r="N18" s="44">
        <v>40</v>
      </c>
      <c r="O18" s="44">
        <v>40</v>
      </c>
      <c r="P18" s="44">
        <v>40</v>
      </c>
      <c r="Q18" s="44">
        <v>40</v>
      </c>
      <c r="R18" s="57">
        <v>40</v>
      </c>
      <c r="S18" s="57">
        <v>40</v>
      </c>
      <c r="T18" s="41">
        <v>40</v>
      </c>
      <c r="U18" s="41">
        <v>40</v>
      </c>
      <c r="V18" s="62" t="s">
        <v>658</v>
      </c>
      <c r="W18" s="62" t="s">
        <v>658</v>
      </c>
    </row>
    <row r="19" spans="1:23" ht="21">
      <c r="A19" s="76" t="s">
        <v>72</v>
      </c>
      <c r="B19" s="75" t="s">
        <v>43</v>
      </c>
      <c r="C19" s="75" t="s">
        <v>187</v>
      </c>
      <c r="D19" s="76" t="s">
        <v>188</v>
      </c>
      <c r="E19" s="75">
        <v>200</v>
      </c>
      <c r="F19" s="48">
        <v>40</v>
      </c>
      <c r="G19" s="48">
        <v>40</v>
      </c>
      <c r="H19" s="48">
        <v>40</v>
      </c>
      <c r="I19" s="48">
        <v>40</v>
      </c>
      <c r="J19" s="53" t="s">
        <v>658</v>
      </c>
      <c r="K19" s="53" t="s">
        <v>658</v>
      </c>
      <c r="L19" s="53" t="s">
        <v>658</v>
      </c>
      <c r="M19" s="53" t="s">
        <v>658</v>
      </c>
      <c r="N19" s="44" t="s">
        <v>658</v>
      </c>
      <c r="O19" s="44" t="s">
        <v>658</v>
      </c>
      <c r="P19" s="44" t="s">
        <v>658</v>
      </c>
      <c r="Q19" s="44" t="s">
        <v>658</v>
      </c>
      <c r="R19" s="57" t="s">
        <v>658</v>
      </c>
      <c r="S19" s="57" t="s">
        <v>658</v>
      </c>
      <c r="T19" s="41" t="s">
        <v>658</v>
      </c>
      <c r="U19" s="41" t="s">
        <v>658</v>
      </c>
      <c r="V19" s="62" t="s">
        <v>658</v>
      </c>
      <c r="W19" s="62" t="s">
        <v>658</v>
      </c>
    </row>
    <row r="20" spans="1:23" ht="21">
      <c r="A20" s="76" t="s">
        <v>45</v>
      </c>
      <c r="B20" s="79" t="s">
        <v>198</v>
      </c>
      <c r="C20" s="75" t="s">
        <v>190</v>
      </c>
      <c r="D20" s="76" t="s">
        <v>628</v>
      </c>
      <c r="E20" s="75">
        <v>200</v>
      </c>
      <c r="F20" s="48" t="s">
        <v>658</v>
      </c>
      <c r="G20" s="48" t="s">
        <v>658</v>
      </c>
      <c r="H20" s="48" t="s">
        <v>658</v>
      </c>
      <c r="I20" s="48" t="s">
        <v>658</v>
      </c>
      <c r="J20" s="53">
        <v>40</v>
      </c>
      <c r="K20" s="53">
        <v>40</v>
      </c>
      <c r="L20" s="53">
        <v>40</v>
      </c>
      <c r="M20" s="53">
        <v>40</v>
      </c>
      <c r="N20" s="44">
        <v>40</v>
      </c>
      <c r="O20" s="44">
        <v>40</v>
      </c>
      <c r="P20" s="44">
        <v>40</v>
      </c>
      <c r="Q20" s="44">
        <v>40</v>
      </c>
      <c r="R20" s="57">
        <v>40</v>
      </c>
      <c r="S20" s="57">
        <v>40</v>
      </c>
      <c r="T20" s="41" t="s">
        <v>658</v>
      </c>
      <c r="U20" s="41" t="s">
        <v>658</v>
      </c>
      <c r="V20" s="62" t="s">
        <v>658</v>
      </c>
      <c r="W20" s="62" t="s">
        <v>658</v>
      </c>
    </row>
    <row r="21" spans="1:23" ht="21">
      <c r="A21" s="76" t="s">
        <v>629</v>
      </c>
      <c r="B21" s="79" t="s">
        <v>198</v>
      </c>
      <c r="C21" s="75" t="s">
        <v>190</v>
      </c>
      <c r="D21" s="76" t="s">
        <v>196</v>
      </c>
      <c r="E21" s="75">
        <v>200</v>
      </c>
      <c r="F21" s="48" t="s">
        <v>658</v>
      </c>
      <c r="G21" s="48" t="s">
        <v>658</v>
      </c>
      <c r="H21" s="48" t="s">
        <v>658</v>
      </c>
      <c r="I21" s="48" t="s">
        <v>658</v>
      </c>
      <c r="J21" s="53">
        <v>40</v>
      </c>
      <c r="K21" s="53">
        <v>40</v>
      </c>
      <c r="L21" s="53">
        <v>40</v>
      </c>
      <c r="M21" s="53">
        <v>40</v>
      </c>
      <c r="N21" s="44">
        <v>40</v>
      </c>
      <c r="O21" s="44">
        <v>40</v>
      </c>
      <c r="P21" s="44">
        <v>40</v>
      </c>
      <c r="Q21" s="44">
        <v>40</v>
      </c>
      <c r="R21" s="57">
        <v>40</v>
      </c>
      <c r="S21" s="57">
        <v>40</v>
      </c>
      <c r="T21" s="41" t="s">
        <v>658</v>
      </c>
      <c r="U21" s="41" t="s">
        <v>658</v>
      </c>
      <c r="V21" s="62">
        <v>40</v>
      </c>
      <c r="W21" s="62">
        <v>40</v>
      </c>
    </row>
    <row r="22" spans="1:23" ht="21">
      <c r="A22" s="76" t="s">
        <v>630</v>
      </c>
      <c r="B22" s="79" t="s">
        <v>198</v>
      </c>
      <c r="C22" s="75" t="s">
        <v>207</v>
      </c>
      <c r="D22" s="76" t="s">
        <v>631</v>
      </c>
      <c r="E22" s="75">
        <v>200</v>
      </c>
      <c r="F22" s="48" t="s">
        <v>658</v>
      </c>
      <c r="G22" s="48" t="s">
        <v>658</v>
      </c>
      <c r="H22" s="48" t="s">
        <v>658</v>
      </c>
      <c r="I22" s="48" t="s">
        <v>658</v>
      </c>
      <c r="J22" s="53">
        <v>40</v>
      </c>
      <c r="K22" s="53">
        <v>40</v>
      </c>
      <c r="L22" s="53">
        <v>40</v>
      </c>
      <c r="M22" s="53">
        <v>40</v>
      </c>
      <c r="N22" s="44" t="s">
        <v>658</v>
      </c>
      <c r="O22" s="44" t="s">
        <v>658</v>
      </c>
      <c r="P22" s="44" t="s">
        <v>658</v>
      </c>
      <c r="Q22" s="44" t="s">
        <v>658</v>
      </c>
      <c r="R22" s="57" t="s">
        <v>658</v>
      </c>
      <c r="S22" s="57" t="s">
        <v>658</v>
      </c>
      <c r="T22" s="41" t="s">
        <v>658</v>
      </c>
      <c r="U22" s="41" t="s">
        <v>658</v>
      </c>
      <c r="V22" s="62" t="s">
        <v>658</v>
      </c>
      <c r="W22" s="62" t="s">
        <v>658</v>
      </c>
    </row>
    <row r="23" spans="1:23" ht="21">
      <c r="A23" s="76" t="s">
        <v>203</v>
      </c>
      <c r="B23" s="79" t="s">
        <v>198</v>
      </c>
      <c r="C23" s="75" t="s">
        <v>42</v>
      </c>
      <c r="D23" s="76" t="s">
        <v>48</v>
      </c>
      <c r="E23" s="75">
        <v>275</v>
      </c>
      <c r="F23" s="48" t="s">
        <v>658</v>
      </c>
      <c r="G23" s="48" t="s">
        <v>658</v>
      </c>
      <c r="H23" s="48" t="s">
        <v>658</v>
      </c>
      <c r="I23" s="48" t="s">
        <v>658</v>
      </c>
      <c r="J23" s="53" t="s">
        <v>658</v>
      </c>
      <c r="K23" s="53" t="s">
        <v>658</v>
      </c>
      <c r="L23" s="53" t="s">
        <v>658</v>
      </c>
      <c r="M23" s="53" t="s">
        <v>658</v>
      </c>
      <c r="N23" s="44">
        <v>40</v>
      </c>
      <c r="O23" s="44">
        <v>40</v>
      </c>
      <c r="P23" s="44">
        <v>40</v>
      </c>
      <c r="Q23" s="44">
        <v>40</v>
      </c>
      <c r="R23" s="57" t="s">
        <v>658</v>
      </c>
      <c r="S23" s="57" t="s">
        <v>658</v>
      </c>
      <c r="T23" s="41" t="s">
        <v>658</v>
      </c>
      <c r="U23" s="41" t="s">
        <v>658</v>
      </c>
      <c r="V23" s="62" t="s">
        <v>658</v>
      </c>
      <c r="W23" s="62" t="s">
        <v>658</v>
      </c>
    </row>
    <row r="24" spans="1:23" ht="21">
      <c r="A24" s="76" t="s">
        <v>632</v>
      </c>
      <c r="B24" s="79" t="s">
        <v>633</v>
      </c>
      <c r="C24" s="75" t="s">
        <v>42</v>
      </c>
      <c r="D24" s="76" t="s">
        <v>48</v>
      </c>
      <c r="E24" s="75">
        <v>285</v>
      </c>
      <c r="F24" s="48" t="s">
        <v>658</v>
      </c>
      <c r="G24" s="48" t="s">
        <v>658</v>
      </c>
      <c r="H24" s="48" t="s">
        <v>658</v>
      </c>
      <c r="I24" s="48" t="s">
        <v>658</v>
      </c>
      <c r="J24" s="53" t="s">
        <v>658</v>
      </c>
      <c r="K24" s="53" t="s">
        <v>658</v>
      </c>
      <c r="L24" s="53" t="s">
        <v>658</v>
      </c>
      <c r="M24" s="53" t="s">
        <v>658</v>
      </c>
      <c r="N24" s="44">
        <v>40</v>
      </c>
      <c r="O24" s="44">
        <v>40</v>
      </c>
      <c r="P24" s="44">
        <v>40</v>
      </c>
      <c r="Q24" s="44">
        <v>40</v>
      </c>
      <c r="R24" s="57" t="s">
        <v>658</v>
      </c>
      <c r="S24" s="57" t="s">
        <v>658</v>
      </c>
      <c r="T24" s="41" t="s">
        <v>658</v>
      </c>
      <c r="U24" s="41" t="s">
        <v>658</v>
      </c>
      <c r="V24" s="62" t="s">
        <v>658</v>
      </c>
      <c r="W24" s="62" t="s">
        <v>658</v>
      </c>
    </row>
    <row r="25" spans="1:23" ht="21">
      <c r="A25" s="76" t="s">
        <v>197</v>
      </c>
      <c r="B25" s="79" t="s">
        <v>198</v>
      </c>
      <c r="C25" s="75" t="s">
        <v>199</v>
      </c>
      <c r="D25" s="76" t="s">
        <v>200</v>
      </c>
      <c r="E25" s="75">
        <v>296</v>
      </c>
      <c r="F25" s="48" t="s">
        <v>658</v>
      </c>
      <c r="G25" s="48" t="s">
        <v>658</v>
      </c>
      <c r="H25" s="48" t="s">
        <v>658</v>
      </c>
      <c r="I25" s="48" t="s">
        <v>658</v>
      </c>
      <c r="J25" s="53">
        <v>40</v>
      </c>
      <c r="K25" s="53">
        <v>40</v>
      </c>
      <c r="L25" s="53">
        <v>40</v>
      </c>
      <c r="M25" s="53">
        <v>40</v>
      </c>
      <c r="N25" s="44">
        <v>40</v>
      </c>
      <c r="O25" s="44">
        <v>40</v>
      </c>
      <c r="P25" s="44">
        <v>40</v>
      </c>
      <c r="Q25" s="44">
        <v>40</v>
      </c>
      <c r="R25" s="57">
        <v>40</v>
      </c>
      <c r="S25" s="57">
        <v>40</v>
      </c>
      <c r="T25" s="41" t="s">
        <v>658</v>
      </c>
      <c r="U25" s="41" t="s">
        <v>658</v>
      </c>
      <c r="V25" s="62">
        <v>40</v>
      </c>
      <c r="W25" s="62">
        <v>40</v>
      </c>
    </row>
    <row r="26" spans="1:23" ht="21">
      <c r="A26" s="76" t="s">
        <v>73</v>
      </c>
      <c r="B26" s="75" t="s">
        <v>43</v>
      </c>
      <c r="C26" s="75" t="s">
        <v>42</v>
      </c>
      <c r="D26" s="76" t="s">
        <v>74</v>
      </c>
      <c r="E26" s="75">
        <v>357</v>
      </c>
      <c r="F26" s="48" t="s">
        <v>658</v>
      </c>
      <c r="G26" s="48" t="s">
        <v>658</v>
      </c>
      <c r="H26" s="48" t="s">
        <v>658</v>
      </c>
      <c r="I26" s="48" t="s">
        <v>658</v>
      </c>
      <c r="J26" s="53" t="s">
        <v>658</v>
      </c>
      <c r="K26" s="53" t="s">
        <v>658</v>
      </c>
      <c r="L26" s="53" t="s">
        <v>658</v>
      </c>
      <c r="M26" s="53" t="s">
        <v>658</v>
      </c>
      <c r="N26" s="44" t="s">
        <v>658</v>
      </c>
      <c r="O26" s="44" t="s">
        <v>658</v>
      </c>
      <c r="P26" s="44" t="s">
        <v>658</v>
      </c>
      <c r="Q26" s="44" t="s">
        <v>658</v>
      </c>
      <c r="R26" s="57" t="s">
        <v>658</v>
      </c>
      <c r="S26" s="57" t="s">
        <v>658</v>
      </c>
      <c r="T26" s="41">
        <v>40</v>
      </c>
      <c r="U26" s="41">
        <v>40</v>
      </c>
      <c r="V26" s="62" t="s">
        <v>658</v>
      </c>
      <c r="W26" s="62" t="s">
        <v>658</v>
      </c>
    </row>
    <row r="27" spans="1:23" ht="21">
      <c r="A27" s="76" t="s">
        <v>634</v>
      </c>
      <c r="B27" s="75" t="s">
        <v>69</v>
      </c>
      <c r="C27" s="75" t="s">
        <v>42</v>
      </c>
      <c r="D27" s="76" t="s">
        <v>635</v>
      </c>
      <c r="E27" s="75">
        <v>316</v>
      </c>
      <c r="F27" s="48" t="s">
        <v>658</v>
      </c>
      <c r="G27" s="48" t="s">
        <v>658</v>
      </c>
      <c r="H27" s="48" t="s">
        <v>658</v>
      </c>
      <c r="I27" s="48" t="s">
        <v>658</v>
      </c>
      <c r="J27" s="53" t="s">
        <v>658</v>
      </c>
      <c r="K27" s="53" t="s">
        <v>658</v>
      </c>
      <c r="L27" s="53" t="s">
        <v>658</v>
      </c>
      <c r="M27" s="53" t="s">
        <v>658</v>
      </c>
      <c r="N27" s="44" t="s">
        <v>658</v>
      </c>
      <c r="O27" s="44" t="s">
        <v>658</v>
      </c>
      <c r="P27" s="44" t="s">
        <v>658</v>
      </c>
      <c r="Q27" s="44" t="s">
        <v>658</v>
      </c>
      <c r="R27" s="57" t="s">
        <v>658</v>
      </c>
      <c r="S27" s="57" t="s">
        <v>658</v>
      </c>
      <c r="T27" s="41">
        <v>40</v>
      </c>
      <c r="U27" s="41">
        <v>40</v>
      </c>
      <c r="V27" s="62" t="s">
        <v>658</v>
      </c>
      <c r="W27" s="62" t="s">
        <v>658</v>
      </c>
    </row>
    <row r="28" spans="1:23" ht="21">
      <c r="A28" s="76" t="s">
        <v>49</v>
      </c>
      <c r="B28" s="79" t="s">
        <v>198</v>
      </c>
      <c r="C28" s="75" t="s">
        <v>207</v>
      </c>
      <c r="D28" s="156" t="s">
        <v>636</v>
      </c>
      <c r="E28" s="75">
        <v>340</v>
      </c>
      <c r="F28" s="48" t="s">
        <v>658</v>
      </c>
      <c r="G28" s="48" t="s">
        <v>658</v>
      </c>
      <c r="H28" s="48" t="s">
        <v>658</v>
      </c>
      <c r="I28" s="48" t="s">
        <v>658</v>
      </c>
      <c r="J28" s="53" t="s">
        <v>658</v>
      </c>
      <c r="K28" s="53" t="s">
        <v>658</v>
      </c>
      <c r="L28" s="53" t="s">
        <v>658</v>
      </c>
      <c r="M28" s="53" t="s">
        <v>658</v>
      </c>
      <c r="N28" s="44" t="s">
        <v>658</v>
      </c>
      <c r="O28" s="44" t="s">
        <v>658</v>
      </c>
      <c r="P28" s="44" t="s">
        <v>658</v>
      </c>
      <c r="Q28" s="44" t="s">
        <v>658</v>
      </c>
      <c r="R28" s="57" t="s">
        <v>658</v>
      </c>
      <c r="S28" s="57" t="s">
        <v>658</v>
      </c>
      <c r="T28" s="41">
        <v>40</v>
      </c>
      <c r="U28" s="41">
        <v>40</v>
      </c>
      <c r="V28" s="62" t="s">
        <v>658</v>
      </c>
      <c r="W28" s="62" t="s">
        <v>658</v>
      </c>
    </row>
    <row r="29" spans="1:23" ht="21">
      <c r="A29" s="76" t="s">
        <v>637</v>
      </c>
      <c r="B29" s="75" t="s">
        <v>43</v>
      </c>
      <c r="C29" s="75" t="s">
        <v>236</v>
      </c>
      <c r="D29" s="76" t="s">
        <v>638</v>
      </c>
      <c r="E29" s="75">
        <v>190</v>
      </c>
      <c r="F29" s="48">
        <v>40</v>
      </c>
      <c r="G29" s="48">
        <v>40</v>
      </c>
      <c r="H29" s="48">
        <v>40</v>
      </c>
      <c r="I29" s="48">
        <v>40</v>
      </c>
      <c r="J29" s="53">
        <v>40</v>
      </c>
      <c r="K29" s="53">
        <v>40</v>
      </c>
      <c r="L29" s="53">
        <v>40</v>
      </c>
      <c r="M29" s="53">
        <v>40</v>
      </c>
      <c r="N29" s="44">
        <v>40</v>
      </c>
      <c r="O29" s="44">
        <v>40</v>
      </c>
      <c r="P29" s="44">
        <v>40</v>
      </c>
      <c r="Q29" s="44">
        <v>40</v>
      </c>
      <c r="R29" s="57">
        <v>40</v>
      </c>
      <c r="S29" s="57">
        <v>40</v>
      </c>
      <c r="T29" s="41" t="s">
        <v>658</v>
      </c>
      <c r="U29" s="41" t="s">
        <v>658</v>
      </c>
      <c r="V29" s="62" t="s">
        <v>658</v>
      </c>
      <c r="W29" s="62" t="s">
        <v>658</v>
      </c>
    </row>
    <row r="30" spans="1:23" ht="21">
      <c r="A30" s="76" t="s">
        <v>50</v>
      </c>
      <c r="B30" s="75" t="s">
        <v>69</v>
      </c>
      <c r="C30" s="75" t="s">
        <v>236</v>
      </c>
      <c r="D30" s="76" t="s">
        <v>639</v>
      </c>
      <c r="E30" s="75">
        <v>146</v>
      </c>
      <c r="F30" s="48">
        <v>40</v>
      </c>
      <c r="G30" s="48">
        <v>40</v>
      </c>
      <c r="H30" s="48">
        <v>40</v>
      </c>
      <c r="I30" s="48">
        <v>40</v>
      </c>
      <c r="J30" s="53">
        <v>40</v>
      </c>
      <c r="K30" s="53">
        <v>40</v>
      </c>
      <c r="L30" s="53">
        <v>40</v>
      </c>
      <c r="M30" s="53">
        <v>40</v>
      </c>
      <c r="N30" s="44">
        <v>40</v>
      </c>
      <c r="O30" s="44">
        <v>40</v>
      </c>
      <c r="P30" s="44">
        <v>40</v>
      </c>
      <c r="Q30" s="44">
        <v>40</v>
      </c>
      <c r="R30" s="57">
        <v>40</v>
      </c>
      <c r="S30" s="57">
        <v>40</v>
      </c>
      <c r="T30" s="41">
        <v>40</v>
      </c>
      <c r="U30" s="41">
        <v>40</v>
      </c>
      <c r="V30" s="62">
        <v>40</v>
      </c>
      <c r="W30" s="62">
        <v>40</v>
      </c>
    </row>
    <row r="31" spans="1:23" ht="21">
      <c r="A31" s="76" t="s">
        <v>210</v>
      </c>
      <c r="B31" s="75" t="s">
        <v>193</v>
      </c>
      <c r="C31" s="75" t="s">
        <v>208</v>
      </c>
      <c r="D31" s="76" t="s">
        <v>211</v>
      </c>
      <c r="E31" s="75">
        <v>168</v>
      </c>
      <c r="F31" s="48">
        <v>40</v>
      </c>
      <c r="G31" s="48">
        <v>40</v>
      </c>
      <c r="H31" s="48">
        <v>40</v>
      </c>
      <c r="I31" s="48">
        <v>40</v>
      </c>
      <c r="J31" s="53">
        <v>40</v>
      </c>
      <c r="K31" s="53">
        <v>40</v>
      </c>
      <c r="L31" s="53">
        <v>40</v>
      </c>
      <c r="M31" s="53">
        <v>40</v>
      </c>
      <c r="N31" s="44">
        <v>40</v>
      </c>
      <c r="O31" s="44">
        <v>40</v>
      </c>
      <c r="P31" s="44">
        <v>40</v>
      </c>
      <c r="Q31" s="44">
        <v>40</v>
      </c>
      <c r="R31" s="57">
        <v>40</v>
      </c>
      <c r="S31" s="57">
        <v>40</v>
      </c>
      <c r="T31" s="41">
        <v>40</v>
      </c>
      <c r="U31" s="41">
        <v>40</v>
      </c>
      <c r="V31" s="62">
        <v>40</v>
      </c>
      <c r="W31" s="62">
        <v>40</v>
      </c>
    </row>
    <row r="32" spans="1:23" ht="21">
      <c r="A32" s="76" t="s">
        <v>51</v>
      </c>
      <c r="B32" s="79" t="s">
        <v>198</v>
      </c>
      <c r="C32" s="75" t="s">
        <v>208</v>
      </c>
      <c r="D32" s="76" t="s">
        <v>209</v>
      </c>
      <c r="E32" s="75">
        <v>155</v>
      </c>
      <c r="F32" s="48">
        <v>40</v>
      </c>
      <c r="G32" s="48">
        <v>40</v>
      </c>
      <c r="H32" s="48">
        <v>40</v>
      </c>
      <c r="I32" s="48">
        <v>40</v>
      </c>
      <c r="J32" s="53">
        <v>40</v>
      </c>
      <c r="K32" s="53">
        <v>40</v>
      </c>
      <c r="L32" s="53">
        <v>40</v>
      </c>
      <c r="M32" s="53">
        <v>40</v>
      </c>
      <c r="N32" s="44">
        <v>40</v>
      </c>
      <c r="O32" s="44">
        <v>40</v>
      </c>
      <c r="P32" s="44">
        <v>40</v>
      </c>
      <c r="Q32" s="44">
        <v>40</v>
      </c>
      <c r="R32" s="57">
        <v>40</v>
      </c>
      <c r="S32" s="57">
        <v>40</v>
      </c>
      <c r="T32" s="41">
        <v>40</v>
      </c>
      <c r="U32" s="41">
        <v>40</v>
      </c>
      <c r="V32" s="62">
        <v>40</v>
      </c>
      <c r="W32" s="62">
        <v>40</v>
      </c>
    </row>
    <row r="33" spans="1:23" ht="21">
      <c r="A33" s="76" t="s">
        <v>38</v>
      </c>
      <c r="B33" s="75" t="s">
        <v>75</v>
      </c>
      <c r="C33" s="75" t="s">
        <v>36</v>
      </c>
      <c r="D33" s="76" t="s">
        <v>175</v>
      </c>
      <c r="E33" s="75">
        <v>206</v>
      </c>
      <c r="F33" s="48">
        <v>41</v>
      </c>
      <c r="G33" s="48">
        <v>41</v>
      </c>
      <c r="H33" s="48">
        <v>41</v>
      </c>
      <c r="I33" s="48">
        <v>41</v>
      </c>
      <c r="J33" s="53" t="s">
        <v>658</v>
      </c>
      <c r="K33" s="53" t="s">
        <v>658</v>
      </c>
      <c r="L33" s="53" t="s">
        <v>658</v>
      </c>
      <c r="M33" s="53" t="s">
        <v>658</v>
      </c>
      <c r="N33" s="44" t="s">
        <v>658</v>
      </c>
      <c r="O33" s="44" t="s">
        <v>658</v>
      </c>
      <c r="P33" s="44" t="s">
        <v>658</v>
      </c>
      <c r="Q33" s="44" t="s">
        <v>658</v>
      </c>
      <c r="R33" s="57" t="s">
        <v>658</v>
      </c>
      <c r="S33" s="57" t="s">
        <v>658</v>
      </c>
      <c r="T33" s="41" t="s">
        <v>658</v>
      </c>
      <c r="U33" s="41" t="s">
        <v>658</v>
      </c>
      <c r="V33" s="62" t="s">
        <v>658</v>
      </c>
      <c r="W33" s="62" t="s">
        <v>658</v>
      </c>
    </row>
    <row r="34" spans="1:23" ht="21">
      <c r="A34" s="76" t="s">
        <v>640</v>
      </c>
      <c r="B34" s="75" t="s">
        <v>43</v>
      </c>
      <c r="C34" s="75" t="s">
        <v>83</v>
      </c>
      <c r="D34" s="76" t="s">
        <v>641</v>
      </c>
      <c r="E34" s="75">
        <v>294</v>
      </c>
      <c r="F34" s="48">
        <v>41</v>
      </c>
      <c r="G34" s="48">
        <v>41</v>
      </c>
      <c r="H34" s="48">
        <v>41</v>
      </c>
      <c r="I34" s="48">
        <v>41</v>
      </c>
      <c r="J34" s="53" t="s">
        <v>658</v>
      </c>
      <c r="K34" s="53" t="s">
        <v>658</v>
      </c>
      <c r="L34" s="53" t="s">
        <v>658</v>
      </c>
      <c r="M34" s="53" t="s">
        <v>658</v>
      </c>
      <c r="N34" s="44" t="s">
        <v>658</v>
      </c>
      <c r="O34" s="44" t="s">
        <v>658</v>
      </c>
      <c r="P34" s="44" t="s">
        <v>658</v>
      </c>
      <c r="Q34" s="44" t="s">
        <v>658</v>
      </c>
      <c r="R34" s="57" t="s">
        <v>658</v>
      </c>
      <c r="S34" s="57" t="s">
        <v>658</v>
      </c>
      <c r="T34" s="41" t="s">
        <v>658</v>
      </c>
      <c r="U34" s="41" t="s">
        <v>658</v>
      </c>
      <c r="V34" s="62" t="s">
        <v>658</v>
      </c>
      <c r="W34" s="62" t="s">
        <v>658</v>
      </c>
    </row>
    <row r="35" spans="1:23" ht="21">
      <c r="A35" s="76" t="s">
        <v>178</v>
      </c>
      <c r="B35" s="75" t="s">
        <v>75</v>
      </c>
      <c r="C35" s="75" t="s">
        <v>12</v>
      </c>
      <c r="D35" s="156" t="s">
        <v>212</v>
      </c>
      <c r="E35" s="75">
        <v>228</v>
      </c>
      <c r="F35" s="48">
        <v>41</v>
      </c>
      <c r="G35" s="48">
        <v>41</v>
      </c>
      <c r="H35" s="48">
        <v>41</v>
      </c>
      <c r="I35" s="48">
        <v>41</v>
      </c>
      <c r="J35" s="53" t="s">
        <v>658</v>
      </c>
      <c r="K35" s="53" t="s">
        <v>658</v>
      </c>
      <c r="L35" s="53" t="s">
        <v>658</v>
      </c>
      <c r="M35" s="53" t="s">
        <v>658</v>
      </c>
      <c r="N35" s="44" t="s">
        <v>658</v>
      </c>
      <c r="O35" s="44" t="s">
        <v>658</v>
      </c>
      <c r="P35" s="44" t="s">
        <v>658</v>
      </c>
      <c r="Q35" s="44" t="s">
        <v>658</v>
      </c>
      <c r="R35" s="57" t="s">
        <v>658</v>
      </c>
      <c r="S35" s="57" t="s">
        <v>658</v>
      </c>
      <c r="T35" s="41" t="s">
        <v>658</v>
      </c>
      <c r="U35" s="41" t="s">
        <v>658</v>
      </c>
      <c r="V35" s="62" t="s">
        <v>658</v>
      </c>
      <c r="W35" s="62" t="s">
        <v>658</v>
      </c>
    </row>
    <row r="36" spans="1:23" ht="21">
      <c r="A36" s="76" t="s">
        <v>40</v>
      </c>
      <c r="B36" s="75" t="s">
        <v>75</v>
      </c>
      <c r="C36" s="75" t="s">
        <v>42</v>
      </c>
      <c r="D36" s="76" t="s">
        <v>213</v>
      </c>
      <c r="E36" s="75">
        <v>249</v>
      </c>
      <c r="F36" s="48">
        <v>41</v>
      </c>
      <c r="G36" s="48">
        <v>41</v>
      </c>
      <c r="H36" s="48">
        <v>41</v>
      </c>
      <c r="I36" s="48">
        <v>41</v>
      </c>
      <c r="J36" s="53" t="s">
        <v>658</v>
      </c>
      <c r="K36" s="53" t="s">
        <v>658</v>
      </c>
      <c r="L36" s="53" t="s">
        <v>658</v>
      </c>
      <c r="M36" s="53" t="s">
        <v>658</v>
      </c>
      <c r="N36" s="44" t="s">
        <v>658</v>
      </c>
      <c r="O36" s="44" t="s">
        <v>658</v>
      </c>
      <c r="P36" s="44" t="s">
        <v>658</v>
      </c>
      <c r="Q36" s="44" t="s">
        <v>658</v>
      </c>
      <c r="R36" s="57" t="s">
        <v>658</v>
      </c>
      <c r="S36" s="57" t="s">
        <v>658</v>
      </c>
      <c r="T36" s="41" t="s">
        <v>658</v>
      </c>
      <c r="U36" s="41" t="s">
        <v>658</v>
      </c>
      <c r="V36" s="62" t="s">
        <v>658</v>
      </c>
      <c r="W36" s="62" t="s">
        <v>658</v>
      </c>
    </row>
    <row r="37" spans="1:23" ht="21">
      <c r="A37" s="76" t="s">
        <v>41</v>
      </c>
      <c r="B37" s="75" t="s">
        <v>75</v>
      </c>
      <c r="C37" s="75" t="s">
        <v>42</v>
      </c>
      <c r="D37" s="76" t="s">
        <v>14</v>
      </c>
      <c r="E37" s="75">
        <v>228</v>
      </c>
      <c r="F37" s="48">
        <v>41</v>
      </c>
      <c r="G37" s="48">
        <v>41</v>
      </c>
      <c r="H37" s="48">
        <v>41</v>
      </c>
      <c r="I37" s="48">
        <v>41</v>
      </c>
      <c r="J37" s="53" t="s">
        <v>658</v>
      </c>
      <c r="K37" s="53" t="s">
        <v>658</v>
      </c>
      <c r="L37" s="53" t="s">
        <v>658</v>
      </c>
      <c r="M37" s="53" t="s">
        <v>658</v>
      </c>
      <c r="N37" s="44" t="s">
        <v>658</v>
      </c>
      <c r="O37" s="44" t="s">
        <v>658</v>
      </c>
      <c r="P37" s="44" t="s">
        <v>658</v>
      </c>
      <c r="Q37" s="44" t="s">
        <v>658</v>
      </c>
      <c r="R37" s="57" t="s">
        <v>658</v>
      </c>
      <c r="S37" s="57" t="s">
        <v>658</v>
      </c>
      <c r="T37" s="41" t="s">
        <v>658</v>
      </c>
      <c r="U37" s="41" t="s">
        <v>658</v>
      </c>
      <c r="V37" s="62" t="s">
        <v>658</v>
      </c>
      <c r="W37" s="62" t="s">
        <v>658</v>
      </c>
    </row>
    <row r="38" spans="1:23" ht="21">
      <c r="A38" s="76" t="s">
        <v>37</v>
      </c>
      <c r="B38" s="75" t="s">
        <v>75</v>
      </c>
      <c r="C38" s="75" t="s">
        <v>36</v>
      </c>
      <c r="D38" s="76" t="s">
        <v>175</v>
      </c>
      <c r="E38" s="75">
        <v>215</v>
      </c>
      <c r="F38" s="48" t="s">
        <v>658</v>
      </c>
      <c r="G38" s="48" t="s">
        <v>658</v>
      </c>
      <c r="H38" s="48" t="s">
        <v>658</v>
      </c>
      <c r="I38" s="48" t="s">
        <v>658</v>
      </c>
      <c r="J38" s="53">
        <v>40</v>
      </c>
      <c r="K38" s="53">
        <v>39</v>
      </c>
      <c r="L38" s="53">
        <v>40</v>
      </c>
      <c r="M38" s="53">
        <v>38</v>
      </c>
      <c r="N38" s="44">
        <v>39</v>
      </c>
      <c r="O38" s="44">
        <v>39</v>
      </c>
      <c r="P38" s="44">
        <v>39</v>
      </c>
      <c r="Q38" s="44">
        <v>39</v>
      </c>
      <c r="R38" s="57">
        <v>39</v>
      </c>
      <c r="S38" s="57">
        <v>40</v>
      </c>
      <c r="T38" s="41">
        <v>39</v>
      </c>
      <c r="U38" s="41">
        <v>39</v>
      </c>
      <c r="V38" s="62">
        <v>40</v>
      </c>
      <c r="W38" s="62">
        <v>42</v>
      </c>
    </row>
    <row r="39" spans="1:23" ht="21">
      <c r="A39" s="76" t="s">
        <v>624</v>
      </c>
      <c r="B39" s="75">
        <v>1</v>
      </c>
      <c r="C39" s="75" t="s">
        <v>42</v>
      </c>
      <c r="D39" s="76" t="s">
        <v>204</v>
      </c>
      <c r="E39" s="75">
        <v>137</v>
      </c>
      <c r="F39" s="48" t="s">
        <v>658</v>
      </c>
      <c r="G39" s="48" t="s">
        <v>658</v>
      </c>
      <c r="H39" s="48" t="s">
        <v>658</v>
      </c>
      <c r="I39" s="48" t="s">
        <v>658</v>
      </c>
      <c r="J39" s="53" t="s">
        <v>658</v>
      </c>
      <c r="K39" s="53" t="s">
        <v>658</v>
      </c>
      <c r="L39" s="53" t="s">
        <v>658</v>
      </c>
      <c r="M39" s="53" t="s">
        <v>658</v>
      </c>
      <c r="N39" s="44" t="s">
        <v>658</v>
      </c>
      <c r="O39" s="44" t="s">
        <v>658</v>
      </c>
      <c r="P39" s="44" t="s">
        <v>658</v>
      </c>
      <c r="Q39" s="44" t="s">
        <v>658</v>
      </c>
      <c r="R39" s="57">
        <v>39</v>
      </c>
      <c r="S39" s="57">
        <v>40</v>
      </c>
      <c r="T39" s="41">
        <v>39</v>
      </c>
      <c r="U39" s="41">
        <v>39</v>
      </c>
      <c r="V39" s="62" t="s">
        <v>658</v>
      </c>
      <c r="W39" s="62" t="s">
        <v>658</v>
      </c>
    </row>
    <row r="40" spans="1:23" ht="21">
      <c r="A40" s="76" t="s">
        <v>205</v>
      </c>
      <c r="B40" s="75" t="s">
        <v>43</v>
      </c>
      <c r="C40" s="75" t="s">
        <v>46</v>
      </c>
      <c r="D40" s="76" t="s">
        <v>206</v>
      </c>
      <c r="E40" s="75">
        <v>175</v>
      </c>
      <c r="F40" s="48" t="s">
        <v>658</v>
      </c>
      <c r="G40" s="48" t="s">
        <v>658</v>
      </c>
      <c r="H40" s="48" t="s">
        <v>658</v>
      </c>
      <c r="I40" s="48" t="s">
        <v>658</v>
      </c>
      <c r="J40" s="53" t="s">
        <v>658</v>
      </c>
      <c r="K40" s="53" t="s">
        <v>658</v>
      </c>
      <c r="L40" s="53" t="s">
        <v>658</v>
      </c>
      <c r="M40" s="53" t="s">
        <v>658</v>
      </c>
      <c r="N40" s="44" t="s">
        <v>658</v>
      </c>
      <c r="O40" s="44" t="s">
        <v>658</v>
      </c>
      <c r="P40" s="44" t="s">
        <v>658</v>
      </c>
      <c r="Q40" s="44" t="s">
        <v>658</v>
      </c>
      <c r="R40" s="57" t="s">
        <v>658</v>
      </c>
      <c r="S40" s="57" t="s">
        <v>658</v>
      </c>
      <c r="T40" s="41">
        <v>39</v>
      </c>
      <c r="U40" s="41">
        <v>39</v>
      </c>
      <c r="V40" s="62" t="s">
        <v>658</v>
      </c>
      <c r="W40" s="62" t="s">
        <v>658</v>
      </c>
    </row>
    <row r="41" spans="1:23" ht="21">
      <c r="A41" s="76" t="s">
        <v>38</v>
      </c>
      <c r="B41" s="75" t="s">
        <v>642</v>
      </c>
      <c r="C41" s="75" t="s">
        <v>36</v>
      </c>
      <c r="D41" s="76" t="s">
        <v>175</v>
      </c>
      <c r="E41" s="75">
        <v>199</v>
      </c>
      <c r="F41" s="48">
        <v>41</v>
      </c>
      <c r="G41" s="48">
        <v>41</v>
      </c>
      <c r="H41" s="48">
        <v>41</v>
      </c>
      <c r="I41" s="48">
        <v>41</v>
      </c>
      <c r="J41" s="53" t="s">
        <v>658</v>
      </c>
      <c r="K41" s="53" t="s">
        <v>658</v>
      </c>
      <c r="L41" s="53" t="s">
        <v>658</v>
      </c>
      <c r="M41" s="53" t="s">
        <v>658</v>
      </c>
      <c r="N41" s="44" t="s">
        <v>658</v>
      </c>
      <c r="O41" s="44" t="s">
        <v>658</v>
      </c>
      <c r="P41" s="44" t="s">
        <v>658</v>
      </c>
      <c r="Q41" s="44" t="s">
        <v>658</v>
      </c>
      <c r="R41" s="57" t="s">
        <v>658</v>
      </c>
      <c r="S41" s="57" t="s">
        <v>658</v>
      </c>
      <c r="T41" s="41" t="s">
        <v>658</v>
      </c>
      <c r="U41" s="41" t="s">
        <v>658</v>
      </c>
      <c r="V41" s="62" t="s">
        <v>658</v>
      </c>
      <c r="W41" s="62" t="s">
        <v>658</v>
      </c>
    </row>
    <row r="42" spans="1:23" ht="21">
      <c r="A42" s="76" t="s">
        <v>11</v>
      </c>
      <c r="B42" s="75" t="s">
        <v>642</v>
      </c>
      <c r="C42" s="75" t="s">
        <v>12</v>
      </c>
      <c r="D42" s="76" t="s">
        <v>13</v>
      </c>
      <c r="E42" s="75">
        <v>248</v>
      </c>
      <c r="F42" s="48">
        <v>41</v>
      </c>
      <c r="G42" s="48">
        <v>41</v>
      </c>
      <c r="H42" s="48">
        <v>41</v>
      </c>
      <c r="I42" s="48">
        <v>41</v>
      </c>
      <c r="J42" s="53" t="s">
        <v>658</v>
      </c>
      <c r="K42" s="53" t="s">
        <v>658</v>
      </c>
      <c r="L42" s="53" t="s">
        <v>658</v>
      </c>
      <c r="M42" s="53" t="s">
        <v>658</v>
      </c>
      <c r="N42" s="44" t="s">
        <v>658</v>
      </c>
      <c r="O42" s="44" t="s">
        <v>658</v>
      </c>
      <c r="P42" s="44" t="s">
        <v>658</v>
      </c>
      <c r="Q42" s="44" t="s">
        <v>658</v>
      </c>
      <c r="R42" s="57" t="s">
        <v>658</v>
      </c>
      <c r="S42" s="57" t="s">
        <v>658</v>
      </c>
      <c r="T42" s="41" t="s">
        <v>658</v>
      </c>
      <c r="U42" s="41" t="s">
        <v>658</v>
      </c>
      <c r="V42" s="62">
        <v>40</v>
      </c>
      <c r="W42" s="62">
        <v>42</v>
      </c>
    </row>
    <row r="43" spans="1:23" ht="21">
      <c r="A43" s="76" t="s">
        <v>44</v>
      </c>
      <c r="B43" s="75" t="s">
        <v>75</v>
      </c>
      <c r="C43" s="75" t="s">
        <v>192</v>
      </c>
      <c r="D43" s="76" t="s">
        <v>13</v>
      </c>
      <c r="E43" s="75">
        <v>230</v>
      </c>
      <c r="F43" s="48" t="s">
        <v>658</v>
      </c>
      <c r="G43" s="48" t="s">
        <v>658</v>
      </c>
      <c r="H43" s="48" t="s">
        <v>658</v>
      </c>
      <c r="I43" s="48" t="s">
        <v>658</v>
      </c>
      <c r="J43" s="53">
        <v>40</v>
      </c>
      <c r="K43" s="53">
        <v>39</v>
      </c>
      <c r="L43" s="53">
        <v>40</v>
      </c>
      <c r="M43" s="53">
        <v>38</v>
      </c>
      <c r="N43" s="44">
        <v>39</v>
      </c>
      <c r="O43" s="44">
        <v>39</v>
      </c>
      <c r="P43" s="44">
        <v>39</v>
      </c>
      <c r="Q43" s="44">
        <v>39</v>
      </c>
      <c r="R43" s="57">
        <v>39</v>
      </c>
      <c r="S43" s="57">
        <v>40</v>
      </c>
      <c r="T43" s="41">
        <v>39</v>
      </c>
      <c r="U43" s="41">
        <v>39</v>
      </c>
      <c r="V43" s="62" t="s">
        <v>658</v>
      </c>
      <c r="W43" s="62" t="s">
        <v>658</v>
      </c>
    </row>
    <row r="44" spans="1:23" ht="21">
      <c r="A44" s="76" t="s">
        <v>176</v>
      </c>
      <c r="B44" s="75" t="s">
        <v>75</v>
      </c>
      <c r="C44" s="75" t="s">
        <v>39</v>
      </c>
      <c r="D44" s="76" t="s">
        <v>177</v>
      </c>
      <c r="E44" s="75">
        <v>238</v>
      </c>
      <c r="F44" s="48">
        <v>41</v>
      </c>
      <c r="G44" s="48">
        <v>41</v>
      </c>
      <c r="H44" s="48">
        <v>41</v>
      </c>
      <c r="I44" s="48">
        <v>41</v>
      </c>
      <c r="J44" s="53" t="s">
        <v>658</v>
      </c>
      <c r="K44" s="53" t="s">
        <v>658</v>
      </c>
      <c r="L44" s="53" t="s">
        <v>658</v>
      </c>
      <c r="M44" s="53" t="s">
        <v>658</v>
      </c>
      <c r="N44" s="44" t="s">
        <v>658</v>
      </c>
      <c r="O44" s="44" t="s">
        <v>658</v>
      </c>
      <c r="P44" s="44" t="s">
        <v>658</v>
      </c>
      <c r="Q44" s="44" t="s">
        <v>658</v>
      </c>
      <c r="R44" s="57" t="s">
        <v>658</v>
      </c>
      <c r="S44" s="57" t="s">
        <v>658</v>
      </c>
      <c r="T44" s="41" t="s">
        <v>658</v>
      </c>
      <c r="U44" s="41" t="s">
        <v>658</v>
      </c>
      <c r="V44" s="62" t="s">
        <v>658</v>
      </c>
      <c r="W44" s="62" t="s">
        <v>658</v>
      </c>
    </row>
    <row r="45" spans="1:23" ht="21">
      <c r="A45" s="76" t="s">
        <v>214</v>
      </c>
      <c r="B45" s="75" t="s">
        <v>43</v>
      </c>
      <c r="C45" s="75" t="s">
        <v>46</v>
      </c>
      <c r="D45" s="76" t="s">
        <v>643</v>
      </c>
      <c r="E45" s="75">
        <v>125</v>
      </c>
      <c r="F45" s="48">
        <v>41</v>
      </c>
      <c r="G45" s="48">
        <v>41</v>
      </c>
      <c r="H45" s="48">
        <v>41</v>
      </c>
      <c r="I45" s="48">
        <v>41</v>
      </c>
      <c r="J45" s="53" t="s">
        <v>658</v>
      </c>
      <c r="K45" s="53" t="s">
        <v>658</v>
      </c>
      <c r="L45" s="53" t="s">
        <v>658</v>
      </c>
      <c r="M45" s="53" t="s">
        <v>658</v>
      </c>
      <c r="N45" s="44" t="s">
        <v>658</v>
      </c>
      <c r="O45" s="44" t="s">
        <v>658</v>
      </c>
      <c r="P45" s="44" t="s">
        <v>658</v>
      </c>
      <c r="Q45" s="44" t="s">
        <v>658</v>
      </c>
      <c r="R45" s="57" t="s">
        <v>658</v>
      </c>
      <c r="S45" s="57" t="s">
        <v>658</v>
      </c>
      <c r="T45" s="41" t="s">
        <v>658</v>
      </c>
      <c r="U45" s="41" t="s">
        <v>658</v>
      </c>
      <c r="V45" s="62" t="s">
        <v>658</v>
      </c>
      <c r="W45" s="62" t="s">
        <v>658</v>
      </c>
    </row>
    <row r="46" spans="1:23" ht="21">
      <c r="A46" s="76" t="s">
        <v>215</v>
      </c>
      <c r="B46" s="75" t="s">
        <v>43</v>
      </c>
      <c r="C46" s="75" t="s">
        <v>36</v>
      </c>
      <c r="D46" s="76" t="s">
        <v>76</v>
      </c>
      <c r="E46" s="75">
        <v>203</v>
      </c>
      <c r="F46" s="48">
        <v>41</v>
      </c>
      <c r="G46" s="48">
        <v>41</v>
      </c>
      <c r="H46" s="48" t="s">
        <v>658</v>
      </c>
      <c r="I46" s="48" t="s">
        <v>658</v>
      </c>
      <c r="J46" s="53" t="s">
        <v>658</v>
      </c>
      <c r="K46" s="53" t="s">
        <v>658</v>
      </c>
      <c r="L46" s="53" t="s">
        <v>658</v>
      </c>
      <c r="M46" s="53" t="s">
        <v>658</v>
      </c>
      <c r="N46" s="44" t="s">
        <v>658</v>
      </c>
      <c r="O46" s="44" t="s">
        <v>658</v>
      </c>
      <c r="P46" s="44" t="s">
        <v>658</v>
      </c>
      <c r="Q46" s="44" t="s">
        <v>658</v>
      </c>
      <c r="R46" s="57" t="s">
        <v>658</v>
      </c>
      <c r="S46" s="57" t="s">
        <v>658</v>
      </c>
      <c r="T46" s="41" t="s">
        <v>658</v>
      </c>
      <c r="U46" s="41" t="s">
        <v>658</v>
      </c>
      <c r="V46" s="62" t="s">
        <v>658</v>
      </c>
      <c r="W46" s="62" t="s">
        <v>658</v>
      </c>
    </row>
    <row r="47" spans="1:23" ht="21">
      <c r="A47" s="76" t="s">
        <v>216</v>
      </c>
      <c r="B47" s="75" t="s">
        <v>71</v>
      </c>
      <c r="C47" s="75" t="s">
        <v>39</v>
      </c>
      <c r="D47" s="76" t="s">
        <v>186</v>
      </c>
      <c r="E47" s="75">
        <v>221</v>
      </c>
      <c r="F47" s="48" t="s">
        <v>658</v>
      </c>
      <c r="G47" s="48" t="s">
        <v>658</v>
      </c>
      <c r="H47" s="48">
        <v>41</v>
      </c>
      <c r="I47" s="48">
        <v>41</v>
      </c>
      <c r="J47" s="53" t="s">
        <v>658</v>
      </c>
      <c r="K47" s="53" t="s">
        <v>658</v>
      </c>
      <c r="L47" s="53" t="s">
        <v>658</v>
      </c>
      <c r="M47" s="53" t="s">
        <v>658</v>
      </c>
      <c r="N47" s="44" t="s">
        <v>658</v>
      </c>
      <c r="O47" s="44" t="s">
        <v>658</v>
      </c>
      <c r="P47" s="44" t="s">
        <v>658</v>
      </c>
      <c r="Q47" s="44" t="s">
        <v>658</v>
      </c>
      <c r="R47" s="57" t="s">
        <v>658</v>
      </c>
      <c r="S47" s="57" t="s">
        <v>658</v>
      </c>
      <c r="T47" s="41" t="s">
        <v>658</v>
      </c>
      <c r="U47" s="41" t="s">
        <v>658</v>
      </c>
      <c r="V47" s="62" t="s">
        <v>658</v>
      </c>
      <c r="W47" s="62" t="s">
        <v>658</v>
      </c>
    </row>
    <row r="48" spans="1:23" ht="21">
      <c r="A48" s="76" t="s">
        <v>644</v>
      </c>
      <c r="B48" s="75" t="s">
        <v>43</v>
      </c>
      <c r="C48" s="75" t="s">
        <v>42</v>
      </c>
      <c r="D48" s="76" t="s">
        <v>183</v>
      </c>
      <c r="E48" s="75">
        <v>228</v>
      </c>
      <c r="F48" s="48" t="s">
        <v>658</v>
      </c>
      <c r="G48" s="48" t="s">
        <v>658</v>
      </c>
      <c r="H48" s="48">
        <v>41</v>
      </c>
      <c r="I48" s="48">
        <v>41</v>
      </c>
      <c r="J48" s="53" t="s">
        <v>658</v>
      </c>
      <c r="K48" s="53" t="s">
        <v>658</v>
      </c>
      <c r="L48" s="53" t="s">
        <v>658</v>
      </c>
      <c r="M48" s="53" t="s">
        <v>658</v>
      </c>
      <c r="N48" s="44" t="s">
        <v>658</v>
      </c>
      <c r="O48" s="44" t="s">
        <v>658</v>
      </c>
      <c r="P48" s="44" t="s">
        <v>658</v>
      </c>
      <c r="Q48" s="44" t="s">
        <v>658</v>
      </c>
      <c r="R48" s="57" t="s">
        <v>658</v>
      </c>
      <c r="S48" s="57" t="s">
        <v>658</v>
      </c>
      <c r="T48" s="41" t="s">
        <v>658</v>
      </c>
      <c r="U48" s="41" t="s">
        <v>658</v>
      </c>
      <c r="V48" s="62" t="s">
        <v>658</v>
      </c>
      <c r="W48" s="62" t="s">
        <v>658</v>
      </c>
    </row>
    <row r="49" spans="1:23" ht="21">
      <c r="A49" s="76" t="s">
        <v>645</v>
      </c>
      <c r="B49" s="75" t="s">
        <v>9</v>
      </c>
      <c r="C49" s="75" t="s">
        <v>42</v>
      </c>
      <c r="D49" s="76" t="s">
        <v>183</v>
      </c>
      <c r="E49" s="75">
        <v>220</v>
      </c>
      <c r="F49" s="48">
        <v>41</v>
      </c>
      <c r="G49" s="48">
        <v>41</v>
      </c>
      <c r="H49" s="48">
        <v>41</v>
      </c>
      <c r="I49" s="48">
        <v>41</v>
      </c>
      <c r="J49" s="53" t="s">
        <v>658</v>
      </c>
      <c r="K49" s="53" t="s">
        <v>658</v>
      </c>
      <c r="L49" s="53" t="s">
        <v>658</v>
      </c>
      <c r="M49" s="53" t="s">
        <v>658</v>
      </c>
      <c r="N49" s="44" t="s">
        <v>658</v>
      </c>
      <c r="O49" s="44" t="s">
        <v>658</v>
      </c>
      <c r="P49" s="44" t="s">
        <v>658</v>
      </c>
      <c r="Q49" s="44" t="s">
        <v>658</v>
      </c>
      <c r="R49" s="57" t="s">
        <v>658</v>
      </c>
      <c r="S49" s="57" t="s">
        <v>658</v>
      </c>
      <c r="T49" s="41" t="s">
        <v>658</v>
      </c>
      <c r="U49" s="41" t="s">
        <v>658</v>
      </c>
      <c r="V49" s="62" t="s">
        <v>658</v>
      </c>
      <c r="W49" s="62" t="s">
        <v>658</v>
      </c>
    </row>
    <row r="50" spans="1:23" ht="21">
      <c r="A50" s="76" t="s">
        <v>189</v>
      </c>
      <c r="B50" s="75" t="s">
        <v>75</v>
      </c>
      <c r="C50" s="75" t="s">
        <v>190</v>
      </c>
      <c r="D50" s="76" t="s">
        <v>191</v>
      </c>
      <c r="E50" s="75">
        <v>175</v>
      </c>
      <c r="F50" s="48" t="s">
        <v>658</v>
      </c>
      <c r="G50" s="48" t="s">
        <v>658</v>
      </c>
      <c r="H50" s="48" t="s">
        <v>658</v>
      </c>
      <c r="I50" s="48" t="s">
        <v>658</v>
      </c>
      <c r="J50" s="53">
        <v>40</v>
      </c>
      <c r="K50" s="53">
        <v>39</v>
      </c>
      <c r="L50" s="53">
        <v>40</v>
      </c>
      <c r="M50" s="53">
        <v>38</v>
      </c>
      <c r="N50" s="44">
        <v>39</v>
      </c>
      <c r="O50" s="44">
        <v>39</v>
      </c>
      <c r="P50" s="44">
        <v>39</v>
      </c>
      <c r="Q50" s="44">
        <v>39</v>
      </c>
      <c r="R50" s="57">
        <v>39</v>
      </c>
      <c r="S50" s="57">
        <v>40</v>
      </c>
      <c r="T50" s="41">
        <v>39</v>
      </c>
      <c r="U50" s="41">
        <v>39</v>
      </c>
      <c r="V50" s="62">
        <v>40</v>
      </c>
      <c r="W50" s="62">
        <v>42</v>
      </c>
    </row>
    <row r="51" spans="1:23" ht="21">
      <c r="A51" s="76" t="s">
        <v>646</v>
      </c>
      <c r="B51" s="79" t="s">
        <v>198</v>
      </c>
      <c r="C51" s="75" t="s">
        <v>194</v>
      </c>
      <c r="D51" s="76" t="s">
        <v>218</v>
      </c>
      <c r="E51" s="75">
        <v>230</v>
      </c>
      <c r="F51" s="48" t="s">
        <v>658</v>
      </c>
      <c r="G51" s="48" t="s">
        <v>658</v>
      </c>
      <c r="H51" s="48" t="s">
        <v>658</v>
      </c>
      <c r="I51" s="48" t="s">
        <v>658</v>
      </c>
      <c r="J51" s="53">
        <v>40</v>
      </c>
      <c r="K51" s="53">
        <v>39</v>
      </c>
      <c r="L51" s="53">
        <v>40</v>
      </c>
      <c r="M51" s="53">
        <v>38</v>
      </c>
      <c r="N51" s="44" t="s">
        <v>658</v>
      </c>
      <c r="O51" s="44" t="s">
        <v>658</v>
      </c>
      <c r="P51" s="44" t="s">
        <v>658</v>
      </c>
      <c r="Q51" s="44" t="s">
        <v>658</v>
      </c>
      <c r="R51" s="57" t="s">
        <v>658</v>
      </c>
      <c r="S51" s="57" t="s">
        <v>658</v>
      </c>
      <c r="T51" s="41" t="s">
        <v>658</v>
      </c>
      <c r="U51" s="41" t="s">
        <v>658</v>
      </c>
      <c r="V51" s="62" t="s">
        <v>658</v>
      </c>
      <c r="W51" s="62" t="s">
        <v>658</v>
      </c>
    </row>
    <row r="52" spans="1:23" ht="21">
      <c r="A52" s="76" t="s">
        <v>45</v>
      </c>
      <c r="B52" s="79" t="s">
        <v>647</v>
      </c>
      <c r="C52" s="75" t="s">
        <v>194</v>
      </c>
      <c r="D52" s="76" t="s">
        <v>195</v>
      </c>
      <c r="E52" s="75">
        <v>230</v>
      </c>
      <c r="F52" s="48" t="s">
        <v>658</v>
      </c>
      <c r="G52" s="48" t="s">
        <v>658</v>
      </c>
      <c r="H52" s="48" t="s">
        <v>658</v>
      </c>
      <c r="I52" s="48" t="s">
        <v>658</v>
      </c>
      <c r="J52" s="53">
        <v>40</v>
      </c>
      <c r="K52" s="53">
        <v>39</v>
      </c>
      <c r="L52" s="53">
        <v>40</v>
      </c>
      <c r="M52" s="53">
        <v>38</v>
      </c>
      <c r="N52" s="44">
        <v>39</v>
      </c>
      <c r="O52" s="44">
        <v>39</v>
      </c>
      <c r="P52" s="44">
        <v>39</v>
      </c>
      <c r="Q52" s="44">
        <v>39</v>
      </c>
      <c r="R52" s="57">
        <v>39</v>
      </c>
      <c r="S52" s="57">
        <v>40</v>
      </c>
      <c r="T52" s="41" t="s">
        <v>658</v>
      </c>
      <c r="U52" s="41" t="s">
        <v>658</v>
      </c>
      <c r="V52" s="62" t="s">
        <v>658</v>
      </c>
      <c r="W52" s="62" t="s">
        <v>658</v>
      </c>
    </row>
    <row r="53" spans="1:23" ht="21">
      <c r="A53" s="76" t="s">
        <v>648</v>
      </c>
      <c r="B53" s="79" t="s">
        <v>642</v>
      </c>
      <c r="C53" s="75" t="s">
        <v>42</v>
      </c>
      <c r="D53" s="76" t="s">
        <v>48</v>
      </c>
      <c r="E53" s="75">
        <v>254</v>
      </c>
      <c r="F53" s="48" t="s">
        <v>658</v>
      </c>
      <c r="G53" s="48" t="s">
        <v>658</v>
      </c>
      <c r="H53" s="48" t="s">
        <v>658</v>
      </c>
      <c r="I53" s="48" t="s">
        <v>658</v>
      </c>
      <c r="J53" s="53" t="s">
        <v>658</v>
      </c>
      <c r="K53" s="53" t="s">
        <v>658</v>
      </c>
      <c r="L53" s="53" t="s">
        <v>658</v>
      </c>
      <c r="M53" s="53" t="s">
        <v>658</v>
      </c>
      <c r="N53" s="44">
        <v>39</v>
      </c>
      <c r="O53" s="44">
        <v>39</v>
      </c>
      <c r="P53" s="44">
        <v>39</v>
      </c>
      <c r="Q53" s="44">
        <v>39</v>
      </c>
      <c r="R53" s="57" t="s">
        <v>658</v>
      </c>
      <c r="S53" s="57" t="s">
        <v>658</v>
      </c>
      <c r="T53" s="41" t="s">
        <v>658</v>
      </c>
      <c r="U53" s="41" t="s">
        <v>658</v>
      </c>
      <c r="V53" s="62" t="s">
        <v>658</v>
      </c>
      <c r="W53" s="62" t="s">
        <v>658</v>
      </c>
    </row>
    <row r="54" spans="1:23" ht="21">
      <c r="A54" s="160" t="s">
        <v>649</v>
      </c>
      <c r="B54" s="79" t="s">
        <v>69</v>
      </c>
      <c r="C54" s="75" t="s">
        <v>42</v>
      </c>
      <c r="D54" s="76" t="s">
        <v>48</v>
      </c>
      <c r="E54" s="75">
        <v>275</v>
      </c>
      <c r="F54" s="48" t="s">
        <v>658</v>
      </c>
      <c r="G54" s="48" t="s">
        <v>658</v>
      </c>
      <c r="H54" s="48" t="s">
        <v>658</v>
      </c>
      <c r="I54" s="48" t="s">
        <v>658</v>
      </c>
      <c r="J54" s="53" t="s">
        <v>658</v>
      </c>
      <c r="K54" s="53" t="s">
        <v>658</v>
      </c>
      <c r="L54" s="53" t="s">
        <v>658</v>
      </c>
      <c r="M54" s="53" t="s">
        <v>658</v>
      </c>
      <c r="N54" s="44" t="s">
        <v>658</v>
      </c>
      <c r="O54" s="44" t="s">
        <v>658</v>
      </c>
      <c r="P54" s="44" t="s">
        <v>658</v>
      </c>
      <c r="Q54" s="44" t="s">
        <v>658</v>
      </c>
      <c r="R54" s="57" t="s">
        <v>658</v>
      </c>
      <c r="S54" s="57" t="s">
        <v>658</v>
      </c>
      <c r="T54" s="41" t="s">
        <v>658</v>
      </c>
      <c r="U54" s="41" t="s">
        <v>658</v>
      </c>
      <c r="V54" s="62">
        <v>40</v>
      </c>
      <c r="W54" s="62">
        <v>42</v>
      </c>
    </row>
    <row r="55" spans="1:23" ht="21">
      <c r="A55" s="161" t="s">
        <v>219</v>
      </c>
      <c r="B55" s="79" t="s">
        <v>43</v>
      </c>
      <c r="C55" s="75" t="s">
        <v>199</v>
      </c>
      <c r="D55" s="156" t="s">
        <v>220</v>
      </c>
      <c r="E55" s="75">
        <v>263</v>
      </c>
      <c r="F55" s="48" t="s">
        <v>658</v>
      </c>
      <c r="G55" s="48" t="s">
        <v>658</v>
      </c>
      <c r="H55" s="48" t="s">
        <v>658</v>
      </c>
      <c r="I55" s="48" t="s">
        <v>658</v>
      </c>
      <c r="J55" s="53">
        <v>40</v>
      </c>
      <c r="K55" s="53">
        <v>39</v>
      </c>
      <c r="L55" s="53">
        <v>40</v>
      </c>
      <c r="M55" s="53">
        <v>38</v>
      </c>
      <c r="N55" s="44" t="s">
        <v>658</v>
      </c>
      <c r="O55" s="44" t="s">
        <v>658</v>
      </c>
      <c r="P55" s="44" t="s">
        <v>658</v>
      </c>
      <c r="Q55" s="44" t="s">
        <v>658</v>
      </c>
      <c r="R55" s="57" t="s">
        <v>658</v>
      </c>
      <c r="S55" s="57" t="s">
        <v>658</v>
      </c>
      <c r="T55" s="41" t="s">
        <v>658</v>
      </c>
      <c r="U55" s="41" t="s">
        <v>658</v>
      </c>
      <c r="V55" s="62" t="s">
        <v>658</v>
      </c>
      <c r="W55" s="62" t="s">
        <v>658</v>
      </c>
    </row>
    <row r="56" spans="1:23" ht="21">
      <c r="A56" s="162" t="s">
        <v>221</v>
      </c>
      <c r="B56" s="75" t="s">
        <v>43</v>
      </c>
      <c r="C56" s="75" t="s">
        <v>194</v>
      </c>
      <c r="D56" s="76" t="s">
        <v>222</v>
      </c>
      <c r="E56" s="75">
        <v>280</v>
      </c>
      <c r="F56" s="48" t="s">
        <v>658</v>
      </c>
      <c r="G56" s="48" t="s">
        <v>658</v>
      </c>
      <c r="H56" s="48" t="s">
        <v>658</v>
      </c>
      <c r="I56" s="48" t="s">
        <v>658</v>
      </c>
      <c r="J56" s="53">
        <v>40</v>
      </c>
      <c r="K56" s="53">
        <v>39</v>
      </c>
      <c r="L56" s="53">
        <v>40</v>
      </c>
      <c r="M56" s="53">
        <v>38</v>
      </c>
      <c r="N56" s="44">
        <v>39</v>
      </c>
      <c r="O56" s="44">
        <v>39</v>
      </c>
      <c r="P56" s="44">
        <v>39</v>
      </c>
      <c r="Q56" s="44">
        <v>39</v>
      </c>
      <c r="R56" s="57" t="s">
        <v>658</v>
      </c>
      <c r="S56" s="57" t="s">
        <v>658</v>
      </c>
      <c r="T56" s="41" t="s">
        <v>658</v>
      </c>
      <c r="U56" s="41" t="s">
        <v>658</v>
      </c>
      <c r="V56" s="62" t="s">
        <v>658</v>
      </c>
      <c r="W56" s="62" t="s">
        <v>658</v>
      </c>
    </row>
    <row r="57" spans="1:23" ht="21">
      <c r="A57" s="76" t="s">
        <v>54</v>
      </c>
      <c r="B57" s="79" t="s">
        <v>198</v>
      </c>
      <c r="C57" s="75" t="s">
        <v>190</v>
      </c>
      <c r="D57" s="76" t="s">
        <v>650</v>
      </c>
      <c r="E57" s="75">
        <v>250</v>
      </c>
      <c r="F57" s="48" t="s">
        <v>658</v>
      </c>
      <c r="G57" s="48" t="s">
        <v>658</v>
      </c>
      <c r="H57" s="48" t="s">
        <v>658</v>
      </c>
      <c r="I57" s="48" t="s">
        <v>658</v>
      </c>
      <c r="J57" s="53">
        <v>40</v>
      </c>
      <c r="K57" s="53">
        <v>39</v>
      </c>
      <c r="L57" s="53">
        <v>40</v>
      </c>
      <c r="M57" s="53">
        <v>38</v>
      </c>
      <c r="N57" s="44">
        <v>39</v>
      </c>
      <c r="O57" s="44">
        <v>39</v>
      </c>
      <c r="P57" s="44">
        <v>39</v>
      </c>
      <c r="Q57" s="44">
        <v>39</v>
      </c>
      <c r="R57" s="57">
        <v>39</v>
      </c>
      <c r="S57" s="57">
        <v>40</v>
      </c>
      <c r="T57" s="41" t="s">
        <v>658</v>
      </c>
      <c r="U57" s="41" t="s">
        <v>658</v>
      </c>
      <c r="V57" s="62" t="s">
        <v>658</v>
      </c>
      <c r="W57" s="62" t="s">
        <v>658</v>
      </c>
    </row>
    <row r="58" spans="1:23" ht="21">
      <c r="A58" s="76" t="s">
        <v>53</v>
      </c>
      <c r="B58" s="79" t="s">
        <v>80</v>
      </c>
      <c r="C58" s="75" t="s">
        <v>199</v>
      </c>
      <c r="D58" s="76" t="s">
        <v>200</v>
      </c>
      <c r="E58" s="75">
        <v>296</v>
      </c>
      <c r="F58" s="48" t="s">
        <v>658</v>
      </c>
      <c r="G58" s="48" t="s">
        <v>658</v>
      </c>
      <c r="H58" s="48" t="s">
        <v>658</v>
      </c>
      <c r="I58" s="48" t="s">
        <v>658</v>
      </c>
      <c r="J58" s="53">
        <v>40</v>
      </c>
      <c r="K58" s="53">
        <v>39</v>
      </c>
      <c r="L58" s="53">
        <v>40</v>
      </c>
      <c r="M58" s="53">
        <v>38</v>
      </c>
      <c r="N58" s="44">
        <v>39</v>
      </c>
      <c r="O58" s="44">
        <v>39</v>
      </c>
      <c r="P58" s="44">
        <v>39</v>
      </c>
      <c r="Q58" s="44">
        <v>39</v>
      </c>
      <c r="R58" s="57">
        <v>39</v>
      </c>
      <c r="S58" s="57">
        <v>40</v>
      </c>
      <c r="T58" s="41" t="s">
        <v>658</v>
      </c>
      <c r="U58" s="41" t="s">
        <v>658</v>
      </c>
      <c r="V58" s="62">
        <v>40</v>
      </c>
      <c r="W58" s="62">
        <v>42</v>
      </c>
    </row>
    <row r="59" spans="1:23" ht="21">
      <c r="A59" s="76" t="s">
        <v>77</v>
      </c>
      <c r="B59" s="75" t="s">
        <v>43</v>
      </c>
      <c r="C59" s="75" t="s">
        <v>78</v>
      </c>
      <c r="D59" s="76" t="s">
        <v>223</v>
      </c>
      <c r="E59" s="75">
        <v>364</v>
      </c>
      <c r="F59" s="48" t="s">
        <v>658</v>
      </c>
      <c r="G59" s="48" t="s">
        <v>658</v>
      </c>
      <c r="H59" s="48" t="s">
        <v>658</v>
      </c>
      <c r="I59" s="48" t="s">
        <v>658</v>
      </c>
      <c r="J59" s="53" t="s">
        <v>658</v>
      </c>
      <c r="K59" s="53" t="s">
        <v>658</v>
      </c>
      <c r="L59" s="53" t="s">
        <v>658</v>
      </c>
      <c r="M59" s="53" t="s">
        <v>658</v>
      </c>
      <c r="N59" s="44" t="s">
        <v>658</v>
      </c>
      <c r="O59" s="44" t="s">
        <v>658</v>
      </c>
      <c r="P59" s="44" t="s">
        <v>658</v>
      </c>
      <c r="Q59" s="44" t="s">
        <v>658</v>
      </c>
      <c r="R59" s="57" t="s">
        <v>658</v>
      </c>
      <c r="S59" s="57" t="s">
        <v>658</v>
      </c>
      <c r="T59" s="41">
        <v>39</v>
      </c>
      <c r="U59" s="41">
        <v>39</v>
      </c>
      <c r="V59" s="62" t="s">
        <v>658</v>
      </c>
      <c r="W59" s="62" t="s">
        <v>658</v>
      </c>
    </row>
    <row r="60" spans="1:23" ht="21">
      <c r="A60" s="76" t="s">
        <v>224</v>
      </c>
      <c r="B60" s="75" t="s">
        <v>43</v>
      </c>
      <c r="C60" s="75" t="s">
        <v>42</v>
      </c>
      <c r="D60" s="76" t="s">
        <v>225</v>
      </c>
      <c r="E60" s="75">
        <v>347</v>
      </c>
      <c r="F60" s="48" t="s">
        <v>658</v>
      </c>
      <c r="G60" s="48" t="s">
        <v>658</v>
      </c>
      <c r="H60" s="48" t="s">
        <v>658</v>
      </c>
      <c r="I60" s="48" t="s">
        <v>658</v>
      </c>
      <c r="J60" s="53" t="s">
        <v>658</v>
      </c>
      <c r="K60" s="53" t="s">
        <v>658</v>
      </c>
      <c r="L60" s="53" t="s">
        <v>658</v>
      </c>
      <c r="M60" s="53" t="s">
        <v>658</v>
      </c>
      <c r="N60" s="44" t="s">
        <v>658</v>
      </c>
      <c r="O60" s="44" t="s">
        <v>658</v>
      </c>
      <c r="P60" s="44" t="s">
        <v>658</v>
      </c>
      <c r="Q60" s="44" t="s">
        <v>658</v>
      </c>
      <c r="R60" s="57" t="s">
        <v>658</v>
      </c>
      <c r="S60" s="57" t="s">
        <v>658</v>
      </c>
      <c r="T60" s="41">
        <v>39</v>
      </c>
      <c r="U60" s="41">
        <v>39</v>
      </c>
      <c r="V60" s="62" t="s">
        <v>658</v>
      </c>
      <c r="W60" s="62" t="s">
        <v>658</v>
      </c>
    </row>
    <row r="61" spans="1:23" ht="21">
      <c r="A61" s="76" t="s">
        <v>50</v>
      </c>
      <c r="B61" s="75" t="s">
        <v>75</v>
      </c>
      <c r="C61" s="75" t="s">
        <v>46</v>
      </c>
      <c r="D61" s="76" t="s">
        <v>651</v>
      </c>
      <c r="E61" s="75">
        <v>130</v>
      </c>
      <c r="F61" s="48">
        <v>41</v>
      </c>
      <c r="G61" s="48">
        <v>41</v>
      </c>
      <c r="H61" s="48">
        <v>41</v>
      </c>
      <c r="I61" s="48">
        <v>41</v>
      </c>
      <c r="J61" s="53">
        <v>40</v>
      </c>
      <c r="K61" s="53">
        <v>39</v>
      </c>
      <c r="L61" s="53">
        <v>40</v>
      </c>
      <c r="M61" s="53">
        <v>38</v>
      </c>
      <c r="N61" s="44">
        <v>39</v>
      </c>
      <c r="O61" s="44">
        <v>39</v>
      </c>
      <c r="P61" s="44">
        <v>39</v>
      </c>
      <c r="Q61" s="44">
        <v>39</v>
      </c>
      <c r="R61" s="57">
        <v>39</v>
      </c>
      <c r="S61" s="57">
        <v>40</v>
      </c>
      <c r="T61" s="41">
        <v>39</v>
      </c>
      <c r="U61" s="41">
        <v>39</v>
      </c>
      <c r="V61" s="62">
        <v>40</v>
      </c>
      <c r="W61" s="62">
        <v>42</v>
      </c>
    </row>
    <row r="62" spans="1:23" ht="21">
      <c r="A62" s="76" t="s">
        <v>226</v>
      </c>
      <c r="B62" s="75" t="s">
        <v>43</v>
      </c>
      <c r="C62" s="75" t="s">
        <v>52</v>
      </c>
      <c r="D62" s="76" t="s">
        <v>227</v>
      </c>
      <c r="E62" s="75">
        <v>150</v>
      </c>
      <c r="F62" s="48" t="s">
        <v>658</v>
      </c>
      <c r="G62" s="48" t="s">
        <v>658</v>
      </c>
      <c r="H62" s="48" t="s">
        <v>658</v>
      </c>
      <c r="I62" s="48" t="s">
        <v>658</v>
      </c>
      <c r="J62" s="53">
        <v>40</v>
      </c>
      <c r="K62" s="53">
        <v>39</v>
      </c>
      <c r="L62" s="53">
        <v>40</v>
      </c>
      <c r="M62" s="53">
        <v>38</v>
      </c>
      <c r="N62" s="44">
        <v>39</v>
      </c>
      <c r="O62" s="44">
        <v>39</v>
      </c>
      <c r="P62" s="44">
        <v>39</v>
      </c>
      <c r="Q62" s="44">
        <v>39</v>
      </c>
      <c r="R62" s="57">
        <v>39</v>
      </c>
      <c r="S62" s="57">
        <v>40</v>
      </c>
      <c r="T62" s="41">
        <v>39</v>
      </c>
      <c r="U62" s="41">
        <v>39</v>
      </c>
      <c r="V62" s="62">
        <v>40</v>
      </c>
      <c r="W62" s="62">
        <v>42</v>
      </c>
    </row>
    <row r="63" spans="1:23" ht="21">
      <c r="A63" s="76" t="s">
        <v>38</v>
      </c>
      <c r="B63" s="75" t="s">
        <v>652</v>
      </c>
      <c r="C63" s="75" t="s">
        <v>36</v>
      </c>
      <c r="D63" s="76" t="s">
        <v>175</v>
      </c>
      <c r="E63" s="75">
        <v>196</v>
      </c>
      <c r="F63" s="48">
        <v>31</v>
      </c>
      <c r="G63" s="48">
        <v>31</v>
      </c>
      <c r="H63" s="48">
        <v>41</v>
      </c>
      <c r="I63" s="48">
        <v>40</v>
      </c>
      <c r="J63" s="53" t="s">
        <v>658</v>
      </c>
      <c r="K63" s="53" t="s">
        <v>658</v>
      </c>
      <c r="L63" s="53" t="s">
        <v>658</v>
      </c>
      <c r="M63" s="53" t="s">
        <v>658</v>
      </c>
      <c r="N63" s="44" t="s">
        <v>658</v>
      </c>
      <c r="O63" s="44" t="s">
        <v>658</v>
      </c>
      <c r="P63" s="44" t="s">
        <v>658</v>
      </c>
      <c r="Q63" s="44" t="s">
        <v>658</v>
      </c>
      <c r="R63" s="57" t="s">
        <v>658</v>
      </c>
      <c r="S63" s="57" t="s">
        <v>658</v>
      </c>
      <c r="T63" s="41" t="s">
        <v>658</v>
      </c>
      <c r="U63" s="41" t="s">
        <v>658</v>
      </c>
      <c r="V63" s="62" t="s">
        <v>658</v>
      </c>
      <c r="W63" s="62" t="s">
        <v>658</v>
      </c>
    </row>
    <row r="64" spans="1:23" ht="21">
      <c r="A64" s="76" t="s">
        <v>56</v>
      </c>
      <c r="B64" s="75" t="s">
        <v>71</v>
      </c>
      <c r="C64" s="75" t="s">
        <v>12</v>
      </c>
      <c r="D64" s="156" t="s">
        <v>231</v>
      </c>
      <c r="E64" s="75">
        <v>220</v>
      </c>
      <c r="F64" s="48">
        <v>31</v>
      </c>
      <c r="G64" s="48">
        <v>31</v>
      </c>
      <c r="H64" s="48" t="s">
        <v>658</v>
      </c>
      <c r="I64" s="48" t="s">
        <v>658</v>
      </c>
      <c r="J64" s="53" t="s">
        <v>658</v>
      </c>
      <c r="K64" s="53" t="s">
        <v>658</v>
      </c>
      <c r="L64" s="53" t="s">
        <v>658</v>
      </c>
      <c r="M64" s="53" t="s">
        <v>658</v>
      </c>
      <c r="N64" s="44" t="s">
        <v>658</v>
      </c>
      <c r="O64" s="44" t="s">
        <v>658</v>
      </c>
      <c r="P64" s="44" t="s">
        <v>658</v>
      </c>
      <c r="Q64" s="44" t="s">
        <v>658</v>
      </c>
      <c r="R64" s="57" t="s">
        <v>658</v>
      </c>
      <c r="S64" s="57" t="s">
        <v>658</v>
      </c>
      <c r="T64" s="41" t="s">
        <v>658</v>
      </c>
      <c r="U64" s="41" t="s">
        <v>658</v>
      </c>
      <c r="V64" s="62" t="s">
        <v>658</v>
      </c>
      <c r="W64" s="62" t="s">
        <v>658</v>
      </c>
    </row>
    <row r="65" spans="1:23" ht="21">
      <c r="A65" s="76" t="s">
        <v>232</v>
      </c>
      <c r="B65" s="75" t="s">
        <v>71</v>
      </c>
      <c r="C65" s="75" t="s">
        <v>42</v>
      </c>
      <c r="D65" s="76" t="s">
        <v>213</v>
      </c>
      <c r="E65" s="75">
        <v>240</v>
      </c>
      <c r="F65" s="48">
        <v>31</v>
      </c>
      <c r="G65" s="48">
        <v>31</v>
      </c>
      <c r="H65" s="48" t="s">
        <v>658</v>
      </c>
      <c r="I65" s="48" t="s">
        <v>658</v>
      </c>
      <c r="J65" s="53" t="s">
        <v>658</v>
      </c>
      <c r="K65" s="53" t="s">
        <v>658</v>
      </c>
      <c r="L65" s="53" t="s">
        <v>658</v>
      </c>
      <c r="M65" s="53" t="s">
        <v>658</v>
      </c>
      <c r="N65" s="44" t="s">
        <v>658</v>
      </c>
      <c r="O65" s="44" t="s">
        <v>658</v>
      </c>
      <c r="P65" s="44" t="s">
        <v>658</v>
      </c>
      <c r="Q65" s="44" t="s">
        <v>658</v>
      </c>
      <c r="R65" s="57" t="s">
        <v>658</v>
      </c>
      <c r="S65" s="57" t="s">
        <v>658</v>
      </c>
      <c r="T65" s="41" t="s">
        <v>658</v>
      </c>
      <c r="U65" s="41" t="s">
        <v>658</v>
      </c>
      <c r="V65" s="62" t="s">
        <v>658</v>
      </c>
      <c r="W65" s="62" t="s">
        <v>658</v>
      </c>
    </row>
    <row r="66" spans="1:23" ht="21">
      <c r="A66" s="76" t="s">
        <v>233</v>
      </c>
      <c r="B66" s="75" t="s">
        <v>71</v>
      </c>
      <c r="C66" s="75" t="s">
        <v>12</v>
      </c>
      <c r="D66" s="76" t="s">
        <v>653</v>
      </c>
      <c r="E66" s="75">
        <v>228</v>
      </c>
      <c r="F66" s="48">
        <v>31</v>
      </c>
      <c r="G66" s="48">
        <v>31</v>
      </c>
      <c r="H66" s="48" t="s">
        <v>658</v>
      </c>
      <c r="I66" s="48" t="s">
        <v>658</v>
      </c>
      <c r="J66" s="53" t="s">
        <v>658</v>
      </c>
      <c r="K66" s="53" t="s">
        <v>658</v>
      </c>
      <c r="L66" s="53" t="s">
        <v>658</v>
      </c>
      <c r="M66" s="53" t="s">
        <v>658</v>
      </c>
      <c r="N66" s="44" t="s">
        <v>658</v>
      </c>
      <c r="O66" s="44" t="s">
        <v>658</v>
      </c>
      <c r="P66" s="44" t="s">
        <v>658</v>
      </c>
      <c r="Q66" s="44" t="s">
        <v>658</v>
      </c>
      <c r="R66" s="57" t="s">
        <v>658</v>
      </c>
      <c r="S66" s="57" t="s">
        <v>658</v>
      </c>
      <c r="T66" s="41" t="s">
        <v>658</v>
      </c>
      <c r="U66" s="41" t="s">
        <v>658</v>
      </c>
      <c r="V66" s="62" t="s">
        <v>658</v>
      </c>
      <c r="W66" s="62" t="s">
        <v>658</v>
      </c>
    </row>
    <row r="67" spans="1:23" ht="21">
      <c r="A67" s="76" t="s">
        <v>37</v>
      </c>
      <c r="B67" s="75" t="s">
        <v>79</v>
      </c>
      <c r="C67" s="75" t="s">
        <v>192</v>
      </c>
      <c r="D67" s="76" t="s">
        <v>623</v>
      </c>
      <c r="E67" s="75">
        <v>235</v>
      </c>
      <c r="F67" s="48" t="s">
        <v>658</v>
      </c>
      <c r="G67" s="48" t="s">
        <v>658</v>
      </c>
      <c r="H67" s="48" t="s">
        <v>658</v>
      </c>
      <c r="I67" s="48" t="s">
        <v>658</v>
      </c>
      <c r="J67" s="53">
        <v>36</v>
      </c>
      <c r="K67" s="53">
        <v>36</v>
      </c>
      <c r="L67" s="53">
        <v>36</v>
      </c>
      <c r="M67" s="53">
        <v>37</v>
      </c>
      <c r="N67" s="44">
        <v>36</v>
      </c>
      <c r="O67" s="44">
        <v>35</v>
      </c>
      <c r="P67" s="44">
        <v>35</v>
      </c>
      <c r="Q67" s="44">
        <v>35</v>
      </c>
      <c r="R67" s="57">
        <v>34</v>
      </c>
      <c r="S67" s="57">
        <v>34</v>
      </c>
      <c r="T67" s="41">
        <v>37</v>
      </c>
      <c r="U67" s="41">
        <v>34</v>
      </c>
      <c r="V67" s="62">
        <v>38</v>
      </c>
      <c r="W67" s="62">
        <v>38</v>
      </c>
    </row>
    <row r="68" spans="1:23" ht="21">
      <c r="A68" s="76" t="s">
        <v>37</v>
      </c>
      <c r="B68" s="75" t="s">
        <v>652</v>
      </c>
      <c r="C68" s="75" t="s">
        <v>192</v>
      </c>
      <c r="D68" s="76" t="s">
        <v>623</v>
      </c>
      <c r="E68" s="75">
        <v>240</v>
      </c>
      <c r="F68" s="48" t="s">
        <v>658</v>
      </c>
      <c r="G68" s="48" t="s">
        <v>658</v>
      </c>
      <c r="H68" s="48" t="s">
        <v>658</v>
      </c>
      <c r="I68" s="48" t="s">
        <v>658</v>
      </c>
      <c r="J68" s="53">
        <v>36</v>
      </c>
      <c r="K68" s="53">
        <v>36</v>
      </c>
      <c r="L68" s="53">
        <v>36</v>
      </c>
      <c r="M68" s="53">
        <v>37</v>
      </c>
      <c r="N68" s="44">
        <v>36</v>
      </c>
      <c r="O68" s="44">
        <v>35</v>
      </c>
      <c r="P68" s="44">
        <v>35</v>
      </c>
      <c r="Q68" s="44">
        <v>35</v>
      </c>
      <c r="R68" s="57">
        <v>34</v>
      </c>
      <c r="S68" s="57">
        <v>34</v>
      </c>
      <c r="T68" s="41">
        <v>37</v>
      </c>
      <c r="U68" s="41">
        <v>34</v>
      </c>
      <c r="V68" s="62">
        <v>38</v>
      </c>
      <c r="W68" s="62">
        <v>38</v>
      </c>
    </row>
    <row r="69" spans="1:23" ht="21">
      <c r="A69" s="76" t="s">
        <v>624</v>
      </c>
      <c r="B69" s="75">
        <v>1</v>
      </c>
      <c r="C69" s="75" t="s">
        <v>42</v>
      </c>
      <c r="D69" s="76" t="s">
        <v>204</v>
      </c>
      <c r="E69" s="75">
        <v>137</v>
      </c>
      <c r="F69" s="48" t="s">
        <v>658</v>
      </c>
      <c r="G69" s="48" t="s">
        <v>658</v>
      </c>
      <c r="H69" s="48" t="s">
        <v>658</v>
      </c>
      <c r="I69" s="48" t="s">
        <v>658</v>
      </c>
      <c r="J69" s="53" t="s">
        <v>658</v>
      </c>
      <c r="K69" s="53" t="s">
        <v>658</v>
      </c>
      <c r="L69" s="53" t="s">
        <v>658</v>
      </c>
      <c r="M69" s="53" t="s">
        <v>658</v>
      </c>
      <c r="N69" s="44" t="s">
        <v>658</v>
      </c>
      <c r="O69" s="44" t="s">
        <v>658</v>
      </c>
      <c r="P69" s="44" t="s">
        <v>658</v>
      </c>
      <c r="Q69" s="44" t="s">
        <v>658</v>
      </c>
      <c r="R69" s="57" t="s">
        <v>658</v>
      </c>
      <c r="S69" s="57" t="s">
        <v>658</v>
      </c>
      <c r="T69" s="41" t="s">
        <v>658</v>
      </c>
      <c r="U69" s="41" t="s">
        <v>658</v>
      </c>
      <c r="V69" s="62">
        <v>38</v>
      </c>
      <c r="W69" s="62">
        <v>38</v>
      </c>
    </row>
    <row r="70" spans="1:23" ht="21">
      <c r="A70" s="76" t="s">
        <v>205</v>
      </c>
      <c r="B70" s="75" t="s">
        <v>43</v>
      </c>
      <c r="C70" s="75" t="s">
        <v>46</v>
      </c>
      <c r="D70" s="76" t="s">
        <v>206</v>
      </c>
      <c r="E70" s="75">
        <v>175</v>
      </c>
      <c r="F70" s="48" t="s">
        <v>658</v>
      </c>
      <c r="G70" s="48" t="s">
        <v>658</v>
      </c>
      <c r="H70" s="48" t="s">
        <v>658</v>
      </c>
      <c r="I70" s="48" t="s">
        <v>658</v>
      </c>
      <c r="J70" s="53" t="s">
        <v>658</v>
      </c>
      <c r="K70" s="53" t="s">
        <v>658</v>
      </c>
      <c r="L70" s="53" t="s">
        <v>658</v>
      </c>
      <c r="M70" s="53" t="s">
        <v>658</v>
      </c>
      <c r="N70" s="44" t="s">
        <v>658</v>
      </c>
      <c r="O70" s="44" t="s">
        <v>658</v>
      </c>
      <c r="P70" s="44" t="s">
        <v>658</v>
      </c>
      <c r="Q70" s="44" t="s">
        <v>658</v>
      </c>
      <c r="R70" s="57">
        <v>34</v>
      </c>
      <c r="S70" s="57">
        <v>34</v>
      </c>
      <c r="T70" s="41" t="s">
        <v>658</v>
      </c>
      <c r="U70" s="41" t="s">
        <v>658</v>
      </c>
      <c r="V70" s="62">
        <v>38</v>
      </c>
      <c r="W70" s="62">
        <v>38</v>
      </c>
    </row>
    <row r="71" spans="1:23" ht="21">
      <c r="A71" s="76" t="s">
        <v>41</v>
      </c>
      <c r="B71" s="75" t="s">
        <v>234</v>
      </c>
      <c r="C71" s="75" t="s">
        <v>190</v>
      </c>
      <c r="D71" s="76" t="s">
        <v>235</v>
      </c>
      <c r="E71" s="75">
        <v>120</v>
      </c>
      <c r="F71" s="48" t="s">
        <v>658</v>
      </c>
      <c r="G71" s="48" t="s">
        <v>658</v>
      </c>
      <c r="H71" s="48" t="s">
        <v>658</v>
      </c>
      <c r="I71" s="48" t="s">
        <v>658</v>
      </c>
      <c r="J71" s="53">
        <v>36</v>
      </c>
      <c r="K71" s="53">
        <v>36</v>
      </c>
      <c r="L71" s="53">
        <v>36</v>
      </c>
      <c r="M71" s="53">
        <v>37</v>
      </c>
      <c r="N71" s="44">
        <v>36</v>
      </c>
      <c r="O71" s="44">
        <v>35</v>
      </c>
      <c r="P71" s="44">
        <v>35</v>
      </c>
      <c r="Q71" s="44">
        <v>35</v>
      </c>
      <c r="R71" s="57">
        <v>34</v>
      </c>
      <c r="S71" s="57">
        <v>34</v>
      </c>
      <c r="T71" s="41">
        <v>37</v>
      </c>
      <c r="U71" s="41">
        <v>34</v>
      </c>
      <c r="V71" s="62">
        <v>38</v>
      </c>
      <c r="W71" s="62">
        <v>38</v>
      </c>
    </row>
    <row r="72" spans="1:23" ht="21">
      <c r="A72" s="76" t="s">
        <v>228</v>
      </c>
      <c r="B72" s="75" t="s">
        <v>79</v>
      </c>
      <c r="C72" s="75" t="s">
        <v>12</v>
      </c>
      <c r="D72" s="156" t="s">
        <v>654</v>
      </c>
      <c r="E72" s="75">
        <v>198</v>
      </c>
      <c r="F72" s="48" t="s">
        <v>658</v>
      </c>
      <c r="G72" s="48" t="s">
        <v>658</v>
      </c>
      <c r="H72" s="48">
        <v>41</v>
      </c>
      <c r="I72" s="48">
        <v>40</v>
      </c>
      <c r="J72" s="53" t="s">
        <v>658</v>
      </c>
      <c r="K72" s="53" t="s">
        <v>658</v>
      </c>
      <c r="L72" s="53" t="s">
        <v>658</v>
      </c>
      <c r="M72" s="53" t="s">
        <v>658</v>
      </c>
      <c r="N72" s="44" t="s">
        <v>658</v>
      </c>
      <c r="O72" s="44" t="s">
        <v>658</v>
      </c>
      <c r="P72" s="44" t="s">
        <v>658</v>
      </c>
      <c r="Q72" s="44" t="s">
        <v>658</v>
      </c>
      <c r="R72" s="57" t="s">
        <v>658</v>
      </c>
      <c r="S72" s="57" t="s">
        <v>658</v>
      </c>
      <c r="T72" s="41" t="s">
        <v>658</v>
      </c>
      <c r="U72" s="41" t="s">
        <v>658</v>
      </c>
      <c r="V72" s="62" t="s">
        <v>658</v>
      </c>
      <c r="W72" s="62" t="s">
        <v>658</v>
      </c>
    </row>
    <row r="73" spans="1:23" ht="21">
      <c r="A73" s="76" t="s">
        <v>229</v>
      </c>
      <c r="B73" s="75" t="s">
        <v>79</v>
      </c>
      <c r="C73" s="75" t="s">
        <v>12</v>
      </c>
      <c r="D73" s="156" t="s">
        <v>654</v>
      </c>
      <c r="E73" s="75">
        <v>198</v>
      </c>
      <c r="F73" s="48">
        <v>31</v>
      </c>
      <c r="G73" s="48">
        <v>31</v>
      </c>
      <c r="H73" s="48" t="s">
        <v>658</v>
      </c>
      <c r="I73" s="48" t="s">
        <v>658</v>
      </c>
      <c r="J73" s="53" t="s">
        <v>658</v>
      </c>
      <c r="K73" s="53" t="s">
        <v>658</v>
      </c>
      <c r="L73" s="53" t="s">
        <v>658</v>
      </c>
      <c r="M73" s="53" t="s">
        <v>658</v>
      </c>
      <c r="N73" s="44" t="s">
        <v>658</v>
      </c>
      <c r="O73" s="44" t="s">
        <v>658</v>
      </c>
      <c r="P73" s="44" t="s">
        <v>658</v>
      </c>
      <c r="Q73" s="44" t="s">
        <v>658</v>
      </c>
      <c r="R73" s="57" t="s">
        <v>658</v>
      </c>
      <c r="S73" s="57" t="s">
        <v>658</v>
      </c>
      <c r="T73" s="41" t="s">
        <v>658</v>
      </c>
      <c r="U73" s="41" t="s">
        <v>658</v>
      </c>
      <c r="V73" s="62" t="s">
        <v>658</v>
      </c>
      <c r="W73" s="62" t="s">
        <v>658</v>
      </c>
    </row>
    <row r="74" spans="1:23" ht="21">
      <c r="A74" s="76" t="s">
        <v>655</v>
      </c>
      <c r="B74" s="75" t="s">
        <v>71</v>
      </c>
      <c r="C74" s="75" t="s">
        <v>42</v>
      </c>
      <c r="D74" s="76" t="s">
        <v>230</v>
      </c>
      <c r="E74" s="75">
        <v>249</v>
      </c>
      <c r="F74" s="48" t="s">
        <v>658</v>
      </c>
      <c r="G74" s="48" t="s">
        <v>658</v>
      </c>
      <c r="H74" s="48">
        <v>41</v>
      </c>
      <c r="I74" s="48">
        <v>40</v>
      </c>
      <c r="J74" s="53" t="s">
        <v>658</v>
      </c>
      <c r="K74" s="53" t="s">
        <v>658</v>
      </c>
      <c r="L74" s="53" t="s">
        <v>658</v>
      </c>
      <c r="M74" s="53" t="s">
        <v>658</v>
      </c>
      <c r="N74" s="44" t="s">
        <v>658</v>
      </c>
      <c r="O74" s="44" t="s">
        <v>658</v>
      </c>
      <c r="P74" s="44" t="s">
        <v>658</v>
      </c>
      <c r="Q74" s="44" t="s">
        <v>658</v>
      </c>
      <c r="R74" s="57" t="s">
        <v>658</v>
      </c>
      <c r="S74" s="57" t="s">
        <v>658</v>
      </c>
      <c r="T74" s="41" t="s">
        <v>658</v>
      </c>
      <c r="U74" s="41" t="s">
        <v>658</v>
      </c>
      <c r="V74" s="62" t="s">
        <v>658</v>
      </c>
      <c r="W74" s="62" t="s">
        <v>658</v>
      </c>
    </row>
    <row r="75" spans="1:23" ht="21">
      <c r="A75" s="76" t="s">
        <v>55</v>
      </c>
      <c r="B75" s="75" t="s">
        <v>71</v>
      </c>
      <c r="C75" s="75" t="s">
        <v>46</v>
      </c>
      <c r="D75" s="76" t="s">
        <v>643</v>
      </c>
      <c r="E75" s="75">
        <v>125</v>
      </c>
      <c r="F75" s="48" t="s">
        <v>658</v>
      </c>
      <c r="G75" s="48" t="s">
        <v>658</v>
      </c>
      <c r="H75" s="48">
        <v>41</v>
      </c>
      <c r="I75" s="48">
        <v>40</v>
      </c>
      <c r="J75" s="53" t="s">
        <v>658</v>
      </c>
      <c r="K75" s="53" t="s">
        <v>658</v>
      </c>
      <c r="L75" s="53" t="s">
        <v>658</v>
      </c>
      <c r="M75" s="53" t="s">
        <v>658</v>
      </c>
      <c r="N75" s="44" t="s">
        <v>658</v>
      </c>
      <c r="O75" s="44" t="s">
        <v>658</v>
      </c>
      <c r="P75" s="44" t="s">
        <v>658</v>
      </c>
      <c r="Q75" s="44" t="s">
        <v>658</v>
      </c>
      <c r="R75" s="57" t="s">
        <v>658</v>
      </c>
      <c r="S75" s="57" t="s">
        <v>658</v>
      </c>
      <c r="T75" s="41" t="s">
        <v>658</v>
      </c>
      <c r="U75" s="41" t="s">
        <v>658</v>
      </c>
      <c r="V75" s="62" t="s">
        <v>658</v>
      </c>
      <c r="W75" s="62" t="s">
        <v>658</v>
      </c>
    </row>
    <row r="76" spans="1:23" ht="21">
      <c r="A76" s="76" t="s">
        <v>637</v>
      </c>
      <c r="B76" s="75" t="s">
        <v>43</v>
      </c>
      <c r="C76" s="75" t="s">
        <v>236</v>
      </c>
      <c r="D76" s="76" t="s">
        <v>638</v>
      </c>
      <c r="E76" s="75">
        <v>190</v>
      </c>
      <c r="F76" s="48" t="s">
        <v>658</v>
      </c>
      <c r="G76" s="48" t="s">
        <v>658</v>
      </c>
      <c r="H76" s="48" t="s">
        <v>658</v>
      </c>
      <c r="I76" s="48" t="s">
        <v>658</v>
      </c>
      <c r="J76" s="53" t="s">
        <v>658</v>
      </c>
      <c r="K76" s="53" t="s">
        <v>658</v>
      </c>
      <c r="L76" s="53" t="s">
        <v>658</v>
      </c>
      <c r="M76" s="53" t="s">
        <v>658</v>
      </c>
      <c r="N76" s="44" t="s">
        <v>658</v>
      </c>
      <c r="O76" s="44" t="s">
        <v>658</v>
      </c>
      <c r="P76" s="44" t="s">
        <v>658</v>
      </c>
      <c r="Q76" s="44" t="s">
        <v>658</v>
      </c>
      <c r="R76" s="57" t="s">
        <v>658</v>
      </c>
      <c r="S76" s="57" t="s">
        <v>658</v>
      </c>
      <c r="T76" s="41" t="s">
        <v>658</v>
      </c>
      <c r="U76" s="41" t="s">
        <v>658</v>
      </c>
      <c r="V76" s="62">
        <v>38</v>
      </c>
      <c r="W76" s="62">
        <v>38</v>
      </c>
    </row>
    <row r="77" spans="1:23" ht="21">
      <c r="A77" s="76" t="s">
        <v>50</v>
      </c>
      <c r="B77" s="75" t="s">
        <v>79</v>
      </c>
      <c r="C77" s="75" t="s">
        <v>208</v>
      </c>
      <c r="D77" s="76" t="s">
        <v>656</v>
      </c>
      <c r="E77" s="75">
        <v>125</v>
      </c>
      <c r="F77" s="48">
        <v>31</v>
      </c>
      <c r="G77" s="48">
        <v>31</v>
      </c>
      <c r="H77" s="48">
        <v>41</v>
      </c>
      <c r="I77" s="48">
        <v>40</v>
      </c>
      <c r="J77" s="53">
        <v>36</v>
      </c>
      <c r="K77" s="53">
        <v>36</v>
      </c>
      <c r="L77" s="53">
        <v>36</v>
      </c>
      <c r="M77" s="53">
        <v>37</v>
      </c>
      <c r="N77" s="44">
        <v>36</v>
      </c>
      <c r="O77" s="44">
        <v>35</v>
      </c>
      <c r="P77" s="44">
        <v>35</v>
      </c>
      <c r="Q77" s="44">
        <v>35</v>
      </c>
      <c r="R77" s="57">
        <v>34</v>
      </c>
      <c r="S77" s="57">
        <v>34</v>
      </c>
      <c r="T77" s="41">
        <v>37</v>
      </c>
      <c r="U77" s="41">
        <v>34</v>
      </c>
      <c r="V77" s="62">
        <v>38</v>
      </c>
      <c r="W77" s="62">
        <v>38</v>
      </c>
    </row>
    <row r="78" spans="1:23" ht="21">
      <c r="A78" s="163" t="s">
        <v>237</v>
      </c>
      <c r="B78" s="75" t="s">
        <v>43</v>
      </c>
      <c r="C78" s="75" t="s">
        <v>657</v>
      </c>
      <c r="D78" s="76" t="s">
        <v>238</v>
      </c>
      <c r="E78" s="75">
        <v>145</v>
      </c>
      <c r="F78" s="48">
        <v>31</v>
      </c>
      <c r="G78" s="48">
        <v>31</v>
      </c>
      <c r="H78" s="48">
        <v>41</v>
      </c>
      <c r="I78" s="48">
        <v>40</v>
      </c>
      <c r="J78" s="53">
        <v>36</v>
      </c>
      <c r="K78" s="53">
        <v>36</v>
      </c>
      <c r="L78" s="53">
        <v>36</v>
      </c>
      <c r="M78" s="53">
        <v>37</v>
      </c>
      <c r="N78" s="44">
        <v>36</v>
      </c>
      <c r="O78" s="44">
        <v>35</v>
      </c>
      <c r="P78" s="44">
        <v>35</v>
      </c>
      <c r="Q78" s="44">
        <v>35</v>
      </c>
      <c r="R78" s="57">
        <v>34</v>
      </c>
      <c r="S78" s="57">
        <v>34</v>
      </c>
      <c r="T78" s="41">
        <v>37</v>
      </c>
      <c r="U78" s="41">
        <v>34</v>
      </c>
      <c r="V78" s="62">
        <v>38</v>
      </c>
      <c r="W78" s="62">
        <v>38</v>
      </c>
    </row>
  </sheetData>
  <mergeCells count="7">
    <mergeCell ref="V1:W1"/>
    <mergeCell ref="A1:E1"/>
    <mergeCell ref="F1:I1"/>
    <mergeCell ref="J1:M1"/>
    <mergeCell ref="N1:Q1"/>
    <mergeCell ref="R1:S1"/>
    <mergeCell ref="T1:U1"/>
  </mergeCells>
  <phoneticPr fontId="3" type="noConversion"/>
  <printOptions horizontalCentered="1"/>
  <pageMargins left="0.51181102362204722" right="0.51181102362204722" top="0.55118110236220474" bottom="0.55118110236220474" header="0.31496062992125984" footer="0.31496062992125984"/>
  <pageSetup paperSize="9" scale="83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5</vt:i4>
      </vt:variant>
    </vt:vector>
  </HeadingPairs>
  <TitlesOfParts>
    <vt:vector size="14" baseType="lpstr">
      <vt:lpstr>日校代碼</vt:lpstr>
      <vt:lpstr>日校訂購單</vt:lpstr>
      <vt:lpstr>超前用書</vt:lpstr>
      <vt:lpstr>需知</vt:lpstr>
      <vt:lpstr>書商</vt:lpstr>
      <vt:lpstr>班級人數</vt:lpstr>
      <vt:lpstr>工作表1</vt:lpstr>
      <vt:lpstr>工作表2</vt:lpstr>
      <vt:lpstr>工作表4</vt:lpstr>
      <vt:lpstr>日校代碼!Print_Area</vt:lpstr>
      <vt:lpstr>日校訂購單!Print_Area</vt:lpstr>
      <vt:lpstr>超前用書!Print_Area</vt:lpstr>
      <vt:lpstr>工作表2!Print_Titles</vt:lpstr>
      <vt:lpstr>書商資料</vt:lpstr>
    </vt:vector>
  </TitlesOfParts>
  <Company>福利社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acas</cp:lastModifiedBy>
  <cp:lastPrinted>2017-05-20T08:06:59Z</cp:lastPrinted>
  <dcterms:created xsi:type="dcterms:W3CDTF">2000-02-23T01:35:11Z</dcterms:created>
  <dcterms:modified xsi:type="dcterms:W3CDTF">2017-05-20T08:20:44Z</dcterms:modified>
</cp:coreProperties>
</file>