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06設備組\106-2教科書\"/>
    </mc:Choice>
  </mc:AlternateContent>
  <bookViews>
    <workbookView xWindow="0" yWindow="0" windowWidth="21090" windowHeight="11190" tabRatio="571" activeTab="1"/>
  </bookViews>
  <sheets>
    <sheet name="日校代碼" sheetId="2" r:id="rId1"/>
    <sheet name="日校訂購單" sheetId="10" r:id="rId2"/>
    <sheet name="需知" sheetId="7" r:id="rId3"/>
    <sheet name="書商" sheetId="5" r:id="rId4"/>
    <sheet name="班級人數" sheetId="8" r:id="rId5"/>
    <sheet name="工作表1" sheetId="9" r:id="rId6"/>
  </sheets>
  <externalReferences>
    <externalReference r:id="rId7"/>
  </externalReferences>
  <definedNames>
    <definedName name="_xlnm._FilterDatabase" localSheetId="0" hidden="1">日校代碼!$A$4:$AI$56</definedName>
    <definedName name="_xlnm._FilterDatabase" localSheetId="1" hidden="1">日校訂購單!$A$4:$AQ$56</definedName>
    <definedName name="_xlnm._FilterDatabase" localSheetId="3" hidden="1">書商!$A$1:$J$26</definedName>
    <definedName name="_xlnm.Print_Area" localSheetId="0">日校代碼!$I$1:$AL$51</definedName>
    <definedName name="_xlnm.Print_Area" localSheetId="1">日校訂購單!$J:$AM</definedName>
    <definedName name="書商資料">書商!$B$2:$B$24</definedName>
  </definedNames>
  <calcPr calcId="152511"/>
</workbook>
</file>

<file path=xl/calcChain.xml><?xml version="1.0" encoding="utf-8"?>
<calcChain xmlns="http://schemas.openxmlformats.org/spreadsheetml/2006/main">
  <c r="C60" i="8" l="1"/>
  <c r="R48" i="10" l="1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M61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L32" i="10" l="1"/>
  <c r="AM32" i="10" s="1"/>
  <c r="AL30" i="10"/>
  <c r="AM30" i="10" s="1"/>
  <c r="AL28" i="10"/>
  <c r="AM28" i="10" s="1"/>
  <c r="AL26" i="10"/>
  <c r="AM26" i="10" s="1"/>
  <c r="AL24" i="10"/>
  <c r="AM24" i="10" s="1"/>
  <c r="AL22" i="10"/>
  <c r="AM22" i="10" s="1"/>
  <c r="AL20" i="10"/>
  <c r="AM20" i="10" s="1"/>
  <c r="AL18" i="10"/>
  <c r="AM18" i="10" s="1"/>
  <c r="AL16" i="10"/>
  <c r="AM16" i="10" s="1"/>
  <c r="AL14" i="10"/>
  <c r="AM14" i="10" s="1"/>
  <c r="AL12" i="10"/>
  <c r="AM12" i="10" s="1"/>
  <c r="AL10" i="10"/>
  <c r="AM10" i="10" s="1"/>
  <c r="AL8" i="10"/>
  <c r="AM8" i="10" s="1"/>
  <c r="AL6" i="10"/>
  <c r="AM6" i="10" s="1"/>
  <c r="AL39" i="10"/>
  <c r="AM39" i="10" s="1"/>
  <c r="AL37" i="10"/>
  <c r="AM37" i="10" s="1"/>
  <c r="AL35" i="10"/>
  <c r="AM35" i="10" s="1"/>
  <c r="AL42" i="10"/>
  <c r="AM42" i="10" s="1"/>
  <c r="AL40" i="10"/>
  <c r="AM40" i="10" s="1"/>
  <c r="AL46" i="10"/>
  <c r="AM46" i="10" s="1"/>
  <c r="AL44" i="10"/>
  <c r="AM44" i="10" s="1"/>
  <c r="AL56" i="10"/>
  <c r="AM56" i="10" s="1"/>
  <c r="AL54" i="10"/>
  <c r="AM54" i="10" s="1"/>
  <c r="AL52" i="10"/>
  <c r="AM52" i="10" s="1"/>
  <c r="AL50" i="10"/>
  <c r="AM50" i="10" s="1"/>
  <c r="AL48" i="10"/>
  <c r="AM48" i="10" s="1"/>
  <c r="AL31" i="10"/>
  <c r="AM31" i="10" s="1"/>
  <c r="AL29" i="10"/>
  <c r="AM29" i="10" s="1"/>
  <c r="AL27" i="10"/>
  <c r="AM27" i="10" s="1"/>
  <c r="AL25" i="10"/>
  <c r="AM25" i="10" s="1"/>
  <c r="AL23" i="10"/>
  <c r="AM23" i="10" s="1"/>
  <c r="AL21" i="10"/>
  <c r="AM21" i="10" s="1"/>
  <c r="AL19" i="10"/>
  <c r="AM19" i="10" s="1"/>
  <c r="AL17" i="10"/>
  <c r="AM17" i="10" s="1"/>
  <c r="AL15" i="10"/>
  <c r="AM15" i="10" s="1"/>
  <c r="AL13" i="10"/>
  <c r="AM13" i="10" s="1"/>
  <c r="AL11" i="10"/>
  <c r="AM11" i="10" s="1"/>
  <c r="AL9" i="10"/>
  <c r="AM9" i="10" s="1"/>
  <c r="AL7" i="10"/>
  <c r="AM7" i="10" s="1"/>
  <c r="AL34" i="10"/>
  <c r="AM34" i="10" s="1"/>
  <c r="AL33" i="10"/>
  <c r="AM33" i="10" s="1"/>
  <c r="AL38" i="10"/>
  <c r="AM38" i="10" s="1"/>
  <c r="AL36" i="10"/>
  <c r="AM36" i="10" s="1"/>
  <c r="AL43" i="10"/>
  <c r="AM43" i="10" s="1"/>
  <c r="AL41" i="10"/>
  <c r="AM41" i="10" s="1"/>
  <c r="AL47" i="10"/>
  <c r="AM47" i="10" s="1"/>
  <c r="AL45" i="10"/>
  <c r="AM45" i="10" s="1"/>
  <c r="AL55" i="10"/>
  <c r="AM55" i="10" s="1"/>
  <c r="AL53" i="10"/>
  <c r="AM53" i="10" s="1"/>
  <c r="AL51" i="10"/>
  <c r="AM51" i="10" s="1"/>
  <c r="AL49" i="10"/>
  <c r="AM49" i="10" s="1"/>
  <c r="K2" i="10" l="1"/>
  <c r="K2" i="2"/>
  <c r="AM52" i="2" l="1"/>
  <c r="AM53" i="2"/>
  <c r="AM54" i="2"/>
  <c r="AM55" i="2"/>
  <c r="AM56" i="2"/>
  <c r="AM63" i="10" l="1"/>
  <c r="AM59" i="10"/>
  <c r="AM60" i="10" s="1"/>
  <c r="AM62" i="10" s="1"/>
  <c r="R5" i="10"/>
  <c r="S5" i="10"/>
  <c r="T5" i="10"/>
  <c r="U5" i="10"/>
  <c r="AM5" i="2" l="1"/>
  <c r="T2" i="10"/>
  <c r="AL5" i="10" l="1"/>
  <c r="AM5" i="10" s="1"/>
  <c r="Z2" i="10"/>
  <c r="AF2" i="10"/>
  <c r="P2" i="10"/>
  <c r="AM10" i="2" l="1"/>
  <c r="AM11" i="2" l="1"/>
  <c r="AM15" i="2" l="1"/>
  <c r="AM23" i="2" l="1"/>
  <c r="AM22" i="2"/>
  <c r="AM21" i="2"/>
  <c r="AM20" i="2"/>
  <c r="AM6" i="2" l="1"/>
  <c r="AM7" i="2"/>
  <c r="AM8" i="2"/>
  <c r="AM9" i="2"/>
  <c r="AM12" i="2"/>
  <c r="AM13" i="2"/>
  <c r="AM14" i="2"/>
  <c r="AM16" i="2"/>
  <c r="AM17" i="2"/>
  <c r="AM18" i="2"/>
  <c r="AM19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63" i="2" l="1"/>
  <c r="AM59" i="2"/>
  <c r="AM60" i="2" s="1"/>
  <c r="AM61" i="2" l="1"/>
  <c r="AM62" i="2" s="1"/>
  <c r="T2" i="2" l="1"/>
  <c r="AF2" i="2"/>
  <c r="Z2" i="2"/>
  <c r="P2" i="2"/>
</calcChain>
</file>

<file path=xl/sharedStrings.xml><?xml version="1.0" encoding="utf-8"?>
<sst xmlns="http://schemas.openxmlformats.org/spreadsheetml/2006/main" count="1306" uniqueCount="446">
  <si>
    <t>書 名</t>
    <phoneticPr fontId="3" type="noConversion"/>
  </si>
  <si>
    <t>綜合高中</t>
    <phoneticPr fontId="3" type="noConversion"/>
  </si>
  <si>
    <t>商經科</t>
    <phoneticPr fontId="3" type="noConversion"/>
  </si>
  <si>
    <t>國貿科</t>
    <phoneticPr fontId="3" type="noConversion"/>
  </si>
  <si>
    <t>資處</t>
    <phoneticPr fontId="3" type="noConversion"/>
  </si>
  <si>
    <t>廣設</t>
    <phoneticPr fontId="3" type="noConversion"/>
  </si>
  <si>
    <t>廠商</t>
    <phoneticPr fontId="3" type="noConversion"/>
  </si>
  <si>
    <t>作者</t>
    <phoneticPr fontId="3" type="noConversion"/>
  </si>
  <si>
    <t>總計
數量</t>
    <phoneticPr fontId="3" type="noConversion"/>
  </si>
  <si>
    <t>冊次</t>
    <phoneticPr fontId="3" type="noConversion"/>
  </si>
  <si>
    <t>高中英文</t>
  </si>
  <si>
    <t>三民</t>
  </si>
  <si>
    <t>車蓓群</t>
  </si>
  <si>
    <t>林有土</t>
  </si>
  <si>
    <t>退:新台市樹林區俊英街111巷21號</t>
  </si>
  <si>
    <t>退:桃園縣龜山鄉龜山一路52巷2號</t>
  </si>
  <si>
    <t>退:新北市林口區後湖路52之3號</t>
  </si>
  <si>
    <t>退:新北市深坑區北深路3段155巷27號7樓</t>
  </si>
  <si>
    <t>退:台南市南區新忠路8-1號</t>
  </si>
  <si>
    <t>退:台中市北屯區景賢南一路50-1號</t>
  </si>
  <si>
    <t>退:新北市三重區光復路一段68巷24弄3號2樓</t>
  </si>
  <si>
    <t>退:台南市安平工業區新信路22號</t>
  </si>
  <si>
    <t>退:新北市土城區永豐路201號</t>
  </si>
  <si>
    <t>退:台中市西屯區安和路20-13號</t>
  </si>
  <si>
    <t>退:新北市新莊區鳳山街56巷3號</t>
  </si>
  <si>
    <t>0800-072128</t>
  </si>
  <si>
    <t>退:台中市北屯區環中路886巷8-1號</t>
  </si>
  <si>
    <t>退:台北縣中和市立德街210巷3號</t>
  </si>
  <si>
    <t>傳真：</t>
    <phoneticPr fontId="3" type="noConversion"/>
  </si>
  <si>
    <t>啟芳出版社有限公司</t>
  </si>
  <si>
    <t>廣懋圖書出版社</t>
  </si>
  <si>
    <t>負責人：</t>
  </si>
  <si>
    <t>通訊地址：</t>
    <phoneticPr fontId="3" type="noConversion"/>
  </si>
  <si>
    <t>書商</t>
    <phoneticPr fontId="3" type="noConversion"/>
  </si>
  <si>
    <t>總計
金額</t>
    <phoneticPr fontId="3" type="noConversion"/>
  </si>
  <si>
    <t>翰林</t>
  </si>
  <si>
    <t>高職國文</t>
  </si>
  <si>
    <t>高中國文</t>
  </si>
  <si>
    <t>高中地理</t>
  </si>
  <si>
    <t>公民與社會</t>
  </si>
  <si>
    <t>龍騰</t>
  </si>
  <si>
    <t>高職英文</t>
  </si>
  <si>
    <t>會計學</t>
  </si>
  <si>
    <t>泰宇</t>
  </si>
  <si>
    <t>王令玲</t>
  </si>
  <si>
    <t>基本設計</t>
  </si>
  <si>
    <t>體育</t>
  </si>
  <si>
    <t>全民國防教育</t>
  </si>
  <si>
    <t>計算機概論</t>
  </si>
  <si>
    <t>經濟學</t>
  </si>
  <si>
    <t>選修化學</t>
  </si>
  <si>
    <t>選修歷史</t>
  </si>
  <si>
    <t>年</t>
  </si>
  <si>
    <t>商</t>
  </si>
  <si>
    <t>貿</t>
  </si>
  <si>
    <t>資</t>
  </si>
  <si>
    <t>廣</t>
  </si>
  <si>
    <t>外</t>
  </si>
  <si>
    <t xml:space="preserve">
學生價</t>
    <phoneticPr fontId="3" type="noConversion"/>
  </si>
  <si>
    <t>議價後
金額</t>
    <phoneticPr fontId="3" type="noConversion"/>
  </si>
  <si>
    <t>電話：</t>
    <phoneticPr fontId="3" type="noConversion"/>
  </si>
  <si>
    <t>★聯絡電話：04-7294217   傳真：04-7267517   聯絡人:范岱玲 小姐    謝謝!! 
★送書時間01/23~01/24 ，每日上午 08:30~11:30(逾時不受理)。  送書地點:圖書館-視廰教室
★請務必分班包裝，並在箱子側面上註明『日、進校用書』、『班級、書名、數量』、暨『批次箱數，如5-1、5-2…5-5箱』。</t>
    <phoneticPr fontId="3" type="noConversion"/>
  </si>
  <si>
    <t>基礎生物</t>
  </si>
  <si>
    <t>備用數量</t>
    <phoneticPr fontId="3" type="noConversion"/>
  </si>
  <si>
    <t>增訂
(退)書</t>
    <phoneticPr fontId="3" type="noConversion"/>
  </si>
  <si>
    <t>訂書日期</t>
    <phoneticPr fontId="3" type="noConversion"/>
  </si>
  <si>
    <t>碁峰資訊股份有限公司</t>
  </si>
  <si>
    <t>04-2452-7051</t>
  </si>
  <si>
    <t>04-2452-9053</t>
  </si>
  <si>
    <t>台中市和南路二段262號8F之7</t>
  </si>
  <si>
    <t>應外</t>
    <phoneticPr fontId="3" type="noConversion"/>
  </si>
  <si>
    <t>班級編號</t>
    <phoneticPr fontId="3" type="noConversion"/>
  </si>
  <si>
    <t>班級</t>
  </si>
  <si>
    <t>人數</t>
    <phoneticPr fontId="3" type="noConversion"/>
  </si>
  <si>
    <t>高一１</t>
  </si>
  <si>
    <t>高一２</t>
  </si>
  <si>
    <t>高一３</t>
  </si>
  <si>
    <t>高一４</t>
  </si>
  <si>
    <t>商一１</t>
  </si>
  <si>
    <t>商一２</t>
  </si>
  <si>
    <t>商一３</t>
  </si>
  <si>
    <t>商一４</t>
  </si>
  <si>
    <t>貿一１</t>
  </si>
  <si>
    <t>貿一２</t>
  </si>
  <si>
    <t>貿一３</t>
  </si>
  <si>
    <t>貿一４</t>
  </si>
  <si>
    <t>資一１</t>
  </si>
  <si>
    <t>資一２</t>
  </si>
  <si>
    <t>外一１</t>
  </si>
  <si>
    <t>外一２</t>
  </si>
  <si>
    <t>廣一１</t>
  </si>
  <si>
    <t>廣一２</t>
  </si>
  <si>
    <t>高二１</t>
  </si>
  <si>
    <t>高二２</t>
  </si>
  <si>
    <t>高二３</t>
  </si>
  <si>
    <t>高二４</t>
  </si>
  <si>
    <t>商二１</t>
  </si>
  <si>
    <t>商二２</t>
  </si>
  <si>
    <t>商二３</t>
  </si>
  <si>
    <t>商二４</t>
  </si>
  <si>
    <t>貿二１</t>
  </si>
  <si>
    <t>貿二２</t>
  </si>
  <si>
    <t>貿二３</t>
  </si>
  <si>
    <t>貿二４</t>
  </si>
  <si>
    <t>資二１</t>
  </si>
  <si>
    <t>資二２</t>
  </si>
  <si>
    <t>外二１</t>
  </si>
  <si>
    <t>外二２</t>
  </si>
  <si>
    <t>廣二１</t>
  </si>
  <si>
    <t>廣二２</t>
  </si>
  <si>
    <t>高三１</t>
  </si>
  <si>
    <t>高三２</t>
  </si>
  <si>
    <t>高三３</t>
  </si>
  <si>
    <t>高三４</t>
  </si>
  <si>
    <t>商三１</t>
  </si>
  <si>
    <t>商三２</t>
  </si>
  <si>
    <t>商三３</t>
  </si>
  <si>
    <t>商三４</t>
  </si>
  <si>
    <t>貿三１</t>
  </si>
  <si>
    <t>貿三２</t>
  </si>
  <si>
    <t>貿三３</t>
  </si>
  <si>
    <t>貿三４</t>
  </si>
  <si>
    <t>資三１</t>
  </si>
  <si>
    <t>資三２</t>
  </si>
  <si>
    <t>外三１</t>
  </si>
  <si>
    <t>外三２</t>
  </si>
  <si>
    <t>廣三１</t>
  </si>
  <si>
    <t>廣三２</t>
  </si>
  <si>
    <t>幼獅每加1本就下單</t>
    <phoneticPr fontId="3" type="noConversion"/>
  </si>
  <si>
    <t>綜一１</t>
    <phoneticPr fontId="3" type="noConversion"/>
  </si>
  <si>
    <t>綜二１</t>
    <phoneticPr fontId="3" type="noConversion"/>
  </si>
  <si>
    <t>綜三１</t>
    <phoneticPr fontId="3" type="noConversion"/>
  </si>
  <si>
    <t>教用數量</t>
    <phoneticPr fontId="3" type="noConversion"/>
  </si>
  <si>
    <t>書本數量</t>
    <phoneticPr fontId="3" type="noConversion"/>
  </si>
  <si>
    <t>全</t>
    <phoneticPr fontId="3" type="noConversion"/>
  </si>
  <si>
    <t>龍騰</t>
    <phoneticPr fontId="3" type="noConversion"/>
  </si>
  <si>
    <t>Ⅳ</t>
    <phoneticPr fontId="3" type="noConversion"/>
  </si>
  <si>
    <t>啟芳</t>
    <phoneticPr fontId="3" type="noConversion"/>
  </si>
  <si>
    <t>林若娟等</t>
    <phoneticPr fontId="3" type="noConversion"/>
  </si>
  <si>
    <t>龍騰文化事業股份有限公司</t>
  </si>
  <si>
    <t>李小姐</t>
  </si>
  <si>
    <t>02-2298-2933#209</t>
  </si>
  <si>
    <t>02-2298-9766</t>
  </si>
  <si>
    <t>泰宇出版股份有限公司</t>
  </si>
  <si>
    <t>游小姐</t>
  </si>
  <si>
    <t>02-2984-4865#205</t>
  </si>
  <si>
    <t>02-2986-4034</t>
  </si>
  <si>
    <t>幼獅文化事業公司</t>
  </si>
  <si>
    <t>朱小姐</t>
  </si>
  <si>
    <t>02-2311-2832#277</t>
  </si>
  <si>
    <t>02-2311-3309</t>
  </si>
  <si>
    <t>東大圖書股份有限公司</t>
  </si>
  <si>
    <t>陳小姐</t>
  </si>
  <si>
    <t>02-2500-6600#521</t>
  </si>
  <si>
    <t>02-2506-4000</t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</si>
  <si>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</si>
  <si>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</si>
  <si>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</si>
  <si>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</si>
  <si>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</si>
  <si>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廖小姐</t>
  </si>
  <si>
    <t>02-2363-9422#101</t>
  </si>
  <si>
    <t>02-2363-5588</t>
  </si>
  <si>
    <t>翰林出版事業股份有限公司</t>
  </si>
  <si>
    <t>蕭小姐</t>
  </si>
  <si>
    <t>06-2631188#264</t>
  </si>
  <si>
    <t>06-2637924</t>
  </si>
  <si>
    <t>04-2436-7677#11</t>
  </si>
  <si>
    <t>04-2436-6477</t>
  </si>
  <si>
    <t>旗立資訊股份有限公司</t>
  </si>
  <si>
    <t xml:space="preserve"> </t>
  </si>
  <si>
    <t>02-2322-4846#2</t>
  </si>
  <si>
    <t>02-2322-4852</t>
  </si>
  <si>
    <t>南一書局企業(股)公司</t>
  </si>
  <si>
    <t>黃小姐</t>
  </si>
  <si>
    <t>04-2567-9671</t>
  </si>
  <si>
    <t>04-2567-9623</t>
  </si>
  <si>
    <t>全華科技圖書股份有限公司</t>
  </si>
  <si>
    <t>簡小姐</t>
  </si>
  <si>
    <t>02-2262-5666#323</t>
  </si>
  <si>
    <t>02-2262-8333</t>
  </si>
  <si>
    <t>育達文化事業股份有限公司</t>
  </si>
  <si>
    <t>馮小姐</t>
  </si>
  <si>
    <t>04-2316-0117#203</t>
  </si>
  <si>
    <t>04-2316-6090</t>
  </si>
  <si>
    <t>華興書局(雙日)</t>
  </si>
  <si>
    <t>吳小姐</t>
  </si>
  <si>
    <t>02-2363-2372</t>
  </si>
  <si>
    <t>02-2363-2422</t>
  </si>
  <si>
    <t>台科大圖書股份有限公司</t>
  </si>
  <si>
    <t>徐意嵐</t>
  </si>
  <si>
    <t>02-2908-6347</t>
  </si>
  <si>
    <t>康熹圖書網路(股)公司</t>
  </si>
  <si>
    <t>02-2299-9006</t>
  </si>
  <si>
    <t>02-2299-9110</t>
  </si>
  <si>
    <t>東岳(岱)專業圖書公司</t>
  </si>
  <si>
    <t>02-2955-9499</t>
  </si>
  <si>
    <t>02-2956-5390</t>
  </si>
  <si>
    <t>遠東圖書股份有限公司</t>
  </si>
  <si>
    <t>林小姐</t>
  </si>
  <si>
    <t>02-2311-8740#868</t>
  </si>
  <si>
    <t>02-2311-4184</t>
  </si>
  <si>
    <t>04-2242-0075</t>
  </si>
  <si>
    <t>04-2242-3869</t>
  </si>
  <si>
    <t>華立圖書股份有限公司(松根)</t>
  </si>
  <si>
    <t>02-2221-7375</t>
  </si>
  <si>
    <t>02-2221-7385</t>
  </si>
  <si>
    <t>滄海書局</t>
  </si>
  <si>
    <t>04-2708-8787</t>
  </si>
  <si>
    <t>編號</t>
    <phoneticPr fontId="3" type="noConversion"/>
  </si>
  <si>
    <t>書籍-廠商名稱</t>
    <phoneticPr fontId="3" type="noConversion"/>
  </si>
  <si>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</si>
  <si>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</si>
  <si>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</si>
  <si>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</si>
  <si>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</si>
  <si>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</si>
  <si>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</si>
  <si>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</si>
  <si>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</si>
  <si>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</si>
  <si>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退:新北市林口區中湖路39-2號</t>
    <phoneticPr fontId="3" type="noConversion"/>
  </si>
  <si>
    <t>0800-060559</t>
    <phoneticPr fontId="3" type="noConversion"/>
  </si>
  <si>
    <t>台北市重慶南路1段66之1號3F</t>
    <phoneticPr fontId="3" type="noConversion"/>
  </si>
  <si>
    <t>台北市復興北路386號</t>
    <phoneticPr fontId="3" type="noConversion"/>
  </si>
  <si>
    <t>三民圖書股份有限公司</t>
    <phoneticPr fontId="3" type="noConversion"/>
  </si>
  <si>
    <t>台北市羅斯福路3段283巷21弄15號</t>
    <phoneticPr fontId="3" type="noConversion"/>
  </si>
  <si>
    <t xml:space="preserve"> 0800-025858</t>
    <phoneticPr fontId="3" type="noConversion"/>
  </si>
  <si>
    <t>台南市新樂路76號</t>
    <phoneticPr fontId="3" type="noConversion"/>
  </si>
  <si>
    <t>台中市北屯區景賢八路228號</t>
    <phoneticPr fontId="3" type="noConversion"/>
  </si>
  <si>
    <t>智業文化事業有限公司</t>
    <phoneticPr fontId="3" type="noConversion"/>
  </si>
  <si>
    <t>台北市忠孝東路1段83號B1</t>
    <phoneticPr fontId="3" type="noConversion"/>
  </si>
  <si>
    <t>台中縣大雅區神林南路641巷1號2F</t>
    <phoneticPr fontId="3" type="noConversion"/>
  </si>
  <si>
    <t>新北市土城區忠義路21號</t>
    <phoneticPr fontId="3" type="noConversion"/>
  </si>
  <si>
    <t>台中市西屯區惠安巷50號</t>
    <phoneticPr fontId="3" type="noConversion"/>
  </si>
  <si>
    <t>台北市和平東路1段182號9F</t>
    <phoneticPr fontId="3" type="noConversion"/>
  </si>
  <si>
    <t>退:新北市新店區寶橋路235巷1弄4號7F</t>
    <phoneticPr fontId="3" type="noConversion"/>
  </si>
  <si>
    <t>02-2908-5945#641</t>
    <phoneticPr fontId="3" type="noConversion"/>
  </si>
  <si>
    <t>台北縣新莊市福營路33號</t>
    <phoneticPr fontId="3" type="noConversion"/>
  </si>
  <si>
    <t>新北市五股區五工六路30號</t>
    <phoneticPr fontId="3" type="noConversion"/>
  </si>
  <si>
    <t>台北縣板橋市和平路安樂巷6弄12號</t>
    <phoneticPr fontId="3" type="noConversion"/>
  </si>
  <si>
    <t>台北市重慶南路1段66之1號8F</t>
    <phoneticPr fontId="3" type="noConversion"/>
  </si>
  <si>
    <t>台中市北屯區熱河路3段121號</t>
    <phoneticPr fontId="3" type="noConversion"/>
  </si>
  <si>
    <t>台北市龍江路76巷20-7號4F</t>
    <phoneticPr fontId="3" type="noConversion"/>
  </si>
  <si>
    <t>0800-261187</t>
    <phoneticPr fontId="3" type="noConversion"/>
  </si>
  <si>
    <t>年級</t>
    <phoneticPr fontId="3" type="noConversion"/>
  </si>
  <si>
    <t>南一、翰林有清寒補助</t>
    <phoneticPr fontId="3" type="noConversion"/>
  </si>
  <si>
    <t>信樺文化事業有限公司</t>
    <phoneticPr fontId="3" type="noConversion"/>
  </si>
  <si>
    <t>翔宇文化事業股份有限公司</t>
    <phoneticPr fontId="3" type="noConversion"/>
  </si>
  <si>
    <t>新北市三重區重新路四段53號13樓之1</t>
    <phoneticPr fontId="3" type="noConversion"/>
  </si>
  <si>
    <t>新北市三重區重新路四段53號12樓</t>
    <phoneticPr fontId="3" type="noConversion"/>
  </si>
  <si>
    <t>漢樺文化事業有限公司</t>
    <phoneticPr fontId="3" type="noConversion"/>
  </si>
  <si>
    <t xml:space="preserve"> 0800-271228</t>
    <phoneticPr fontId="3" type="noConversion"/>
  </si>
  <si>
    <t>0800-000312</t>
    <phoneticPr fontId="3" type="noConversion"/>
  </si>
  <si>
    <t>彰化高級商業職業學校-106學年度第二學期教科書訂購單(日校)</t>
    <phoneticPr fontId="3" type="noConversion"/>
  </si>
  <si>
    <t>臺中業務報價</t>
    <phoneticPr fontId="3" type="noConversion"/>
  </si>
  <si>
    <t>審定字號</t>
  </si>
  <si>
    <t>執照期限</t>
  </si>
  <si>
    <t>審定</t>
  </si>
  <si>
    <t>免審</t>
  </si>
  <si>
    <t>部編或審定</t>
    <phoneticPr fontId="3" type="noConversion"/>
  </si>
  <si>
    <t>備註</t>
    <phoneticPr fontId="3" type="noConversion"/>
  </si>
  <si>
    <t>高中地理</t>
    <phoneticPr fontId="3" type="noConversion"/>
  </si>
  <si>
    <t>基礎地球科學</t>
    <phoneticPr fontId="3" type="noConversion"/>
  </si>
  <si>
    <t>商業概論</t>
    <phoneticPr fontId="3" type="noConversion"/>
  </si>
  <si>
    <t>管理學概要</t>
    <phoneticPr fontId="3" type="noConversion"/>
  </si>
  <si>
    <t>計算機概論B</t>
    <phoneticPr fontId="3" type="noConversion"/>
  </si>
  <si>
    <t>健康與護理</t>
    <phoneticPr fontId="3" type="noConversion"/>
  </si>
  <si>
    <t>應用地理</t>
    <phoneticPr fontId="3" type="noConversion"/>
  </si>
  <si>
    <t>高</t>
    <phoneticPr fontId="3" type="noConversion"/>
  </si>
  <si>
    <t>外</t>
    <phoneticPr fontId="3" type="noConversion"/>
  </si>
  <si>
    <t>宋隆發.等</t>
    <phoneticPr fontId="3" type="noConversion"/>
  </si>
  <si>
    <t>賴進貴.等</t>
    <phoneticPr fontId="3" type="noConversion"/>
  </si>
  <si>
    <t>李酉潭.等</t>
    <phoneticPr fontId="3" type="noConversion"/>
  </si>
  <si>
    <t>東大</t>
    <phoneticPr fontId="3" type="noConversion"/>
  </si>
  <si>
    <t>南一</t>
    <phoneticPr fontId="3" type="noConversion"/>
  </si>
  <si>
    <t>林福來</t>
    <phoneticPr fontId="3" type="noConversion"/>
  </si>
  <si>
    <t>全華</t>
    <phoneticPr fontId="3" type="noConversion"/>
  </si>
  <si>
    <t>王乾盈</t>
    <phoneticPr fontId="3" type="noConversion"/>
  </si>
  <si>
    <t>上</t>
    <phoneticPr fontId="3" type="noConversion"/>
  </si>
  <si>
    <t>翰林</t>
    <phoneticPr fontId="3" type="noConversion"/>
  </si>
  <si>
    <t>傅昭銘.等</t>
    <phoneticPr fontId="3" type="noConversion"/>
  </si>
  <si>
    <t>高宏輝</t>
    <phoneticPr fontId="3" type="noConversion"/>
  </si>
  <si>
    <t>徐玉霞.等</t>
    <phoneticPr fontId="3" type="noConversion"/>
  </si>
  <si>
    <t>台科大</t>
    <phoneticPr fontId="3" type="noConversion"/>
  </si>
  <si>
    <t>練惠琪</t>
    <phoneticPr fontId="3" type="noConversion"/>
  </si>
  <si>
    <t>Ⅱ</t>
    <phoneticPr fontId="3" type="noConversion"/>
  </si>
  <si>
    <t>李銘龍陳美燕.等</t>
    <phoneticPr fontId="3" type="noConversion"/>
  </si>
  <si>
    <t>陳國川.等</t>
    <phoneticPr fontId="3" type="noConversion"/>
  </si>
  <si>
    <t>四</t>
    <phoneticPr fontId="3" type="noConversion"/>
  </si>
  <si>
    <t>三</t>
    <phoneticPr fontId="3" type="noConversion"/>
  </si>
  <si>
    <t>陳竹亭 等</t>
    <phoneticPr fontId="3" type="noConversion"/>
  </si>
  <si>
    <t>國立民</t>
    <phoneticPr fontId="3" type="noConversion"/>
  </si>
  <si>
    <t>Ⅲ</t>
    <phoneticPr fontId="3" type="noConversion"/>
  </si>
  <si>
    <t>宋洪經.等</t>
    <phoneticPr fontId="3" type="noConversion"/>
  </si>
  <si>
    <t>六</t>
    <phoneticPr fontId="3" type="noConversion"/>
  </si>
  <si>
    <t>三民</t>
    <phoneticPr fontId="3" type="noConversion"/>
  </si>
  <si>
    <t>劉義周.等</t>
    <phoneticPr fontId="3" type="noConversion"/>
  </si>
  <si>
    <t>五</t>
    <phoneticPr fontId="3" type="noConversion"/>
  </si>
  <si>
    <t>單維彰.鄭惟厚 等</t>
    <phoneticPr fontId="3" type="noConversion"/>
  </si>
  <si>
    <t>楊志顯</t>
    <phoneticPr fontId="3" type="noConversion"/>
  </si>
  <si>
    <t>翔宇</t>
    <phoneticPr fontId="3" type="noConversion"/>
  </si>
  <si>
    <t>審定</t>
    <phoneticPr fontId="3" type="noConversion"/>
  </si>
  <si>
    <r>
      <t xml:space="preserve">彰化高級商業職業學校-106學年度第二學期教科書訂購單(日校)           </t>
    </r>
    <r>
      <rPr>
        <sz val="20"/>
        <color theme="1"/>
        <rFont val="新細明體"/>
        <family val="1"/>
        <charset val="136"/>
      </rPr>
      <t/>
    </r>
    <phoneticPr fontId="3" type="noConversion"/>
  </si>
  <si>
    <t>高科</t>
    <phoneticPr fontId="3" type="noConversion"/>
  </si>
  <si>
    <t>中</t>
    <phoneticPr fontId="3" type="noConversion"/>
  </si>
  <si>
    <t>二</t>
    <phoneticPr fontId="3" type="noConversion"/>
  </si>
  <si>
    <t>歷史</t>
    <phoneticPr fontId="3" type="noConversion"/>
  </si>
  <si>
    <t>薛化元</t>
    <phoneticPr fontId="3" type="noConversion"/>
  </si>
  <si>
    <t>王基倫.等</t>
    <phoneticPr fontId="3" type="noConversion"/>
  </si>
  <si>
    <t>高中數學</t>
    <phoneticPr fontId="3" type="noConversion"/>
  </si>
  <si>
    <t>信樺</t>
    <phoneticPr fontId="3" type="noConversion"/>
  </si>
  <si>
    <t>陳文欽等</t>
    <phoneticPr fontId="3" type="noConversion"/>
  </si>
  <si>
    <t>旗立</t>
    <phoneticPr fontId="3" type="noConversion"/>
  </si>
  <si>
    <t>施威銘.等</t>
    <phoneticPr fontId="3" type="noConversion"/>
  </si>
  <si>
    <t>育達</t>
    <phoneticPr fontId="3" type="noConversion"/>
  </si>
  <si>
    <t>古偉瀛等</t>
    <phoneticPr fontId="3" type="noConversion"/>
  </si>
  <si>
    <t>基礎物理(二)B</t>
    <phoneticPr fontId="3" type="noConversion"/>
  </si>
  <si>
    <t>李家維</t>
    <phoneticPr fontId="3" type="noConversion"/>
  </si>
  <si>
    <t>數學B</t>
    <phoneticPr fontId="3" type="noConversion"/>
  </si>
  <si>
    <t>行銷學</t>
    <phoneticPr fontId="3" type="noConversion"/>
  </si>
  <si>
    <t>泰宇</t>
    <phoneticPr fontId="3" type="noConversion"/>
  </si>
  <si>
    <t>選修數學(甲)</t>
    <phoneticPr fontId="3" type="noConversion"/>
  </si>
  <si>
    <t>體育</t>
    <phoneticPr fontId="3" type="noConversion"/>
  </si>
  <si>
    <t>林文榮.等</t>
    <phoneticPr fontId="3" type="noConversion"/>
  </si>
  <si>
    <t>高科</t>
    <phoneticPr fontId="3" type="noConversion"/>
  </si>
  <si>
    <t>下</t>
    <phoneticPr fontId="3" type="noConversion"/>
  </si>
  <si>
    <t>趙大衛</t>
    <phoneticPr fontId="3" type="noConversion"/>
  </si>
  <si>
    <t>會計學</t>
    <phoneticPr fontId="3" type="noConversion"/>
  </si>
  <si>
    <t>國際貿易實務Ⅲ</t>
    <phoneticPr fontId="3" type="noConversion"/>
  </si>
  <si>
    <t>華興</t>
    <phoneticPr fontId="3" type="noConversion"/>
  </si>
  <si>
    <t>沈易利</t>
    <phoneticPr fontId="3" type="noConversion"/>
  </si>
  <si>
    <t>鄭美治.等</t>
    <phoneticPr fontId="3" type="noConversion"/>
  </si>
  <si>
    <t>高德智.等</t>
    <phoneticPr fontId="3" type="noConversion"/>
  </si>
  <si>
    <t>基礎化學</t>
    <phoneticPr fontId="3" type="noConversion"/>
  </si>
  <si>
    <t>選修生物</t>
    <phoneticPr fontId="3" type="noConversion"/>
  </si>
  <si>
    <t>姚敏庭.等</t>
    <phoneticPr fontId="3" type="noConversion"/>
  </si>
  <si>
    <t>啟芳研究室</t>
    <phoneticPr fontId="3" type="noConversion"/>
  </si>
  <si>
    <t>電腦IFRS實力養成評量(TQC)</t>
    <phoneticPr fontId="3" type="noConversion"/>
  </si>
  <si>
    <t>財團法人中華民國電腦技能基金會</t>
    <phoneticPr fontId="3" type="noConversion"/>
  </si>
  <si>
    <t>當代軍事科技</t>
    <phoneticPr fontId="3" type="noConversion"/>
  </si>
  <si>
    <t>幼獅</t>
    <phoneticPr fontId="3" type="noConversion"/>
  </si>
  <si>
    <t>幼獅編輯部</t>
    <phoneticPr fontId="3" type="noConversion"/>
  </si>
  <si>
    <t>古偉瀛.王世宗等</t>
    <phoneticPr fontId="3" type="noConversion"/>
  </si>
  <si>
    <t>公民與社會選修</t>
    <phoneticPr fontId="3" type="noConversion"/>
  </si>
  <si>
    <t>選修數學(乙)</t>
    <phoneticPr fontId="3" type="noConversion"/>
  </si>
  <si>
    <t>選修物理</t>
    <phoneticPr fontId="3" type="noConversion"/>
  </si>
  <si>
    <t>高涌泉.等</t>
    <phoneticPr fontId="3" type="noConversion"/>
  </si>
  <si>
    <t>Ⅵ</t>
    <phoneticPr fontId="3" type="noConversion"/>
  </si>
  <si>
    <t>戰爭與危機的啟示</t>
    <phoneticPr fontId="3" type="noConversion"/>
  </si>
  <si>
    <t>0847</t>
    <phoneticPr fontId="3" type="noConversion"/>
  </si>
  <si>
    <t>101.09.18-108.07.31</t>
    <phoneticPr fontId="3" type="noConversion"/>
  </si>
  <si>
    <t>0871</t>
    <phoneticPr fontId="3" type="noConversion"/>
  </si>
  <si>
    <t>101.12.07-107.12.06</t>
    <phoneticPr fontId="3" type="noConversion"/>
  </si>
  <si>
    <t>審定</t>
    <phoneticPr fontId="3" type="noConversion"/>
  </si>
  <si>
    <t>0618</t>
    <phoneticPr fontId="3" type="noConversion"/>
  </si>
  <si>
    <t>99.09.29-108.07.31</t>
    <phoneticPr fontId="3" type="noConversion"/>
  </si>
  <si>
    <t>0630</t>
    <phoneticPr fontId="3" type="noConversion"/>
  </si>
  <si>
    <t>99.11.04-108.07.31</t>
    <phoneticPr fontId="3" type="noConversion"/>
  </si>
  <si>
    <t>審定</t>
    <phoneticPr fontId="3" type="noConversion"/>
  </si>
  <si>
    <t>01721</t>
    <phoneticPr fontId="3" type="noConversion"/>
  </si>
  <si>
    <r>
      <t>99.10.07-105.10.06</t>
    </r>
    <r>
      <rPr>
        <sz val="11"/>
        <rFont val="華康細圓體"/>
        <family val="3"/>
        <charset val="136"/>
      </rPr>
      <t>展延</t>
    </r>
    <phoneticPr fontId="3" type="noConversion"/>
  </si>
  <si>
    <t>0926</t>
    <phoneticPr fontId="3" type="noConversion"/>
  </si>
  <si>
    <t>103.05.13-109.05.12</t>
    <phoneticPr fontId="3" type="noConversion"/>
  </si>
  <si>
    <t>02514</t>
    <phoneticPr fontId="3" type="noConversion"/>
  </si>
  <si>
    <t>103.05.27-109.05.26</t>
    <phoneticPr fontId="3" type="noConversion"/>
  </si>
  <si>
    <t>0584</t>
    <phoneticPr fontId="3" type="noConversion"/>
  </si>
  <si>
    <t>99.06.11-107.06.10</t>
    <phoneticPr fontId="3" type="noConversion"/>
  </si>
  <si>
    <t>0623</t>
    <phoneticPr fontId="3" type="noConversion"/>
  </si>
  <si>
    <t>99.10.12-108.07.31</t>
    <phoneticPr fontId="3" type="noConversion"/>
  </si>
  <si>
    <t>0538</t>
    <phoneticPr fontId="3" type="noConversion"/>
  </si>
  <si>
    <t>99.02.24-108.07.31</t>
    <phoneticPr fontId="3" type="noConversion"/>
  </si>
  <si>
    <t>與3.4班對開</t>
    <phoneticPr fontId="3" type="noConversion"/>
  </si>
  <si>
    <t>01643</t>
    <phoneticPr fontId="3" type="noConversion"/>
  </si>
  <si>
    <t>105.07.01</t>
    <phoneticPr fontId="3" type="noConversion"/>
  </si>
  <si>
    <t>105023</t>
    <phoneticPr fontId="3" type="noConversion"/>
  </si>
  <si>
    <t>105.05.12-111.05.11</t>
    <phoneticPr fontId="3" type="noConversion"/>
  </si>
  <si>
    <t>02547</t>
    <phoneticPr fontId="3" type="noConversion"/>
  </si>
  <si>
    <t>103.07.14-109.07.13</t>
    <phoneticPr fontId="3" type="noConversion"/>
  </si>
  <si>
    <t>於106下5月份用書</t>
    <phoneticPr fontId="3" type="noConversion"/>
  </si>
  <si>
    <t>超前用書</t>
    <phoneticPr fontId="3" type="noConversion"/>
  </si>
  <si>
    <t>104138</t>
    <phoneticPr fontId="3" type="noConversion"/>
  </si>
  <si>
    <t>104.08.24-110.08.23</t>
    <phoneticPr fontId="3" type="noConversion"/>
  </si>
  <si>
    <t>02425</t>
    <phoneticPr fontId="3" type="noConversion"/>
  </si>
  <si>
    <t>103.01.14-109.01.13</t>
    <phoneticPr fontId="3" type="noConversion"/>
  </si>
  <si>
    <t>104149</t>
    <phoneticPr fontId="3" type="noConversion"/>
  </si>
  <si>
    <t>104.09.21-110.09.20</t>
    <phoneticPr fontId="3" type="noConversion"/>
  </si>
  <si>
    <t>01716</t>
    <phoneticPr fontId="3" type="noConversion"/>
  </si>
  <si>
    <t>105.10.31-至新課綱</t>
    <phoneticPr fontId="3" type="noConversion"/>
  </si>
  <si>
    <t>0565</t>
    <phoneticPr fontId="3" type="noConversion"/>
  </si>
  <si>
    <t>99.04.01-105.03.31</t>
    <phoneticPr fontId="3" type="noConversion"/>
  </si>
  <si>
    <t>0497</t>
    <phoneticPr fontId="3" type="noConversion"/>
  </si>
  <si>
    <t>98.11.23-104.11.22</t>
    <phoneticPr fontId="3" type="noConversion"/>
  </si>
  <si>
    <t>0888</t>
    <phoneticPr fontId="3" type="noConversion"/>
  </si>
  <si>
    <t>102.05.28-109.07.31</t>
    <phoneticPr fontId="3" type="noConversion"/>
  </si>
  <si>
    <t>0902</t>
    <phoneticPr fontId="3" type="noConversion"/>
  </si>
  <si>
    <t>102.11.28-108.11.27</t>
    <phoneticPr fontId="3" type="noConversion"/>
  </si>
  <si>
    <t>0720</t>
    <phoneticPr fontId="3" type="noConversion"/>
  </si>
  <si>
    <t>106.08.11</t>
    <phoneticPr fontId="3" type="noConversion"/>
  </si>
  <si>
    <t>0721</t>
    <phoneticPr fontId="3" type="noConversion"/>
  </si>
  <si>
    <t>106.08.16</t>
    <phoneticPr fontId="3" type="noConversion"/>
  </si>
  <si>
    <t>02087</t>
    <phoneticPr fontId="3" type="noConversion"/>
  </si>
  <si>
    <t>100.09.22-108.07.31</t>
    <phoneticPr fontId="3" type="noConversion"/>
  </si>
  <si>
    <t>104008</t>
    <phoneticPr fontId="3" type="noConversion"/>
  </si>
  <si>
    <t>104.12.22-110.12.21</t>
    <phoneticPr fontId="3" type="noConversion"/>
  </si>
  <si>
    <t>104095</t>
    <phoneticPr fontId="3" type="noConversion"/>
  </si>
  <si>
    <t>104.05.26-110.05.25</t>
    <phoneticPr fontId="3" type="noConversion"/>
  </si>
  <si>
    <t>0703</t>
    <phoneticPr fontId="3" type="noConversion"/>
  </si>
  <si>
    <t>100.05.23-107.05.22</t>
    <phoneticPr fontId="3" type="noConversion"/>
  </si>
  <si>
    <t>0676</t>
    <phoneticPr fontId="3" type="noConversion"/>
  </si>
  <si>
    <t>100.04-108.07</t>
    <phoneticPr fontId="3" type="noConversion"/>
  </si>
  <si>
    <t>0717</t>
    <phoneticPr fontId="3" type="noConversion"/>
  </si>
  <si>
    <t>100.07.18-107.07.17</t>
    <phoneticPr fontId="3" type="noConversion"/>
  </si>
  <si>
    <t>0776</t>
    <phoneticPr fontId="3" type="noConversion"/>
  </si>
  <si>
    <t>107.03.13</t>
    <phoneticPr fontId="3" type="noConversion"/>
  </si>
  <si>
    <t>超前用書(5.6月用)</t>
    <phoneticPr fontId="3" type="noConversion"/>
  </si>
  <si>
    <t>02174</t>
    <phoneticPr fontId="3" type="noConversion"/>
  </si>
  <si>
    <t>100.12.19-108.07.31</t>
    <phoneticPr fontId="3" type="noConversion"/>
  </si>
  <si>
    <t>部編</t>
    <phoneticPr fontId="3" type="noConversion"/>
  </si>
  <si>
    <t>104140</t>
    <phoneticPr fontId="3" type="noConversion"/>
  </si>
  <si>
    <t>104.08.26-110.08.25</t>
    <phoneticPr fontId="3" type="noConversion"/>
  </si>
  <si>
    <t>02335</t>
    <phoneticPr fontId="3" type="noConversion"/>
  </si>
  <si>
    <t>102.05.23-108.07.31</t>
    <phoneticPr fontId="3" type="noConversion"/>
  </si>
  <si>
    <t>02201</t>
    <phoneticPr fontId="3" type="noConversion"/>
  </si>
  <si>
    <t>103002</t>
    <phoneticPr fontId="3" type="noConversion"/>
  </si>
  <si>
    <t>103.09.16-109.09.15</t>
    <phoneticPr fontId="3" type="noConversion"/>
  </si>
  <si>
    <t>0843</t>
    <phoneticPr fontId="3" type="noConversion"/>
  </si>
  <si>
    <t>107.09.12</t>
    <phoneticPr fontId="3" type="noConversion"/>
  </si>
  <si>
    <t>0837</t>
    <phoneticPr fontId="3" type="noConversion"/>
  </si>
  <si>
    <t>101.09.05-107.09.04</t>
    <phoneticPr fontId="3" type="noConversion"/>
  </si>
  <si>
    <t>105027</t>
    <phoneticPr fontId="3" type="noConversion"/>
  </si>
  <si>
    <t>105.07.18-111.07.17</t>
    <phoneticPr fontId="3" type="noConversion"/>
  </si>
  <si>
    <t>104009</t>
    <phoneticPr fontId="3" type="noConversion"/>
  </si>
  <si>
    <t>0830</t>
    <phoneticPr fontId="3" type="noConversion"/>
  </si>
  <si>
    <t>101.08.14-107.08.13</t>
    <phoneticPr fontId="3" type="noConversion"/>
  </si>
  <si>
    <t>0824</t>
    <phoneticPr fontId="3" type="noConversion"/>
  </si>
  <si>
    <t>101.02.22-107.02.23</t>
    <phoneticPr fontId="3" type="noConversion"/>
  </si>
  <si>
    <t>0858</t>
    <phoneticPr fontId="3" type="noConversion"/>
  </si>
  <si>
    <t>101.11-107.11</t>
    <phoneticPr fontId="3" type="noConversion"/>
  </si>
  <si>
    <t>02294</t>
    <phoneticPr fontId="3" type="noConversion"/>
  </si>
  <si>
    <t>101.11.21-107.11.20</t>
    <phoneticPr fontId="3" type="noConversion"/>
  </si>
  <si>
    <t>免審</t>
    <phoneticPr fontId="3" type="noConversion"/>
  </si>
  <si>
    <t>年級</t>
    <phoneticPr fontId="3" type="noConversion"/>
  </si>
  <si>
    <t>中</t>
    <phoneticPr fontId="3" type="noConversion"/>
  </si>
  <si>
    <t>科</t>
    <phoneticPr fontId="3" type="noConversion"/>
  </si>
  <si>
    <t>101.02-108.02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</si>
</sst>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&quot;$&quot;* #,##0_-;\-&quot;$&quot;* #,##0_-;_-&quot;$&quot;* &quot;-&quot;??_-;_-@_-"/>
    <numFmt numFmtId="177" formatCode="0.0%"/>
    <numFmt numFmtId="178" formatCode="&quot;$&quot;#,##0"/>
  </numFmts>
  <fonts count="56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5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4"/>
      <name val="華康細圓體"/>
      <family val="3"/>
      <charset val="136"/>
    </font>
    <font>
      <sz val="16"/>
      <name val="細明體"/>
      <family val="3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</font>
    <font>
      <b/>
      <sz val="24"/>
      <color rgb="FF0000FF"/>
      <name val="新細明體"/>
      <family val="1"/>
      <charset val="136"/>
      <scheme val="minor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sz val="14"/>
      <color theme="1"/>
      <name val="華康細圓體"/>
      <family val="3"/>
      <charset val="136"/>
    </font>
    <font>
      <sz val="14"/>
      <name val="新細明體"/>
      <family val="1"/>
      <charset val="136"/>
    </font>
    <font>
      <sz val="18"/>
      <color theme="1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  <font>
      <sz val="16"/>
      <color theme="0"/>
      <name val="細明體"/>
      <family val="3"/>
      <charset val="136"/>
    </font>
    <font>
      <sz val="20"/>
      <color theme="1"/>
      <name val="新細明體"/>
      <family val="1"/>
      <charset val="136"/>
    </font>
    <font>
      <sz val="15"/>
      <color theme="0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b/>
      <sz val="28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1"/>
      <color rgb="FF0000FF"/>
      <name val="新細明體"/>
      <family val="1"/>
      <charset val="136"/>
      <scheme val="minor"/>
    </font>
    <font>
      <sz val="14"/>
      <color rgb="FFFF0000"/>
      <name val="華康細圓體"/>
      <family val="3"/>
      <charset val="136"/>
    </font>
    <font>
      <sz val="11"/>
      <color theme="9" tint="-0.249977111117893"/>
      <name val="新細明體"/>
      <family val="1"/>
      <charset val="136"/>
      <scheme val="minor"/>
    </font>
    <font>
      <sz val="14"/>
      <color theme="9" tint="-0.249977111117893"/>
      <name val="新細明體"/>
      <family val="1"/>
      <charset val="136"/>
      <scheme val="minor"/>
    </font>
    <font>
      <sz val="10"/>
      <name val="華康細圓體"/>
      <family val="3"/>
      <charset val="136"/>
    </font>
    <font>
      <sz val="13"/>
      <name val="華康細圓體"/>
      <family val="3"/>
      <charset val="136"/>
    </font>
    <font>
      <sz val="8"/>
      <name val="華康細圓體"/>
      <family val="3"/>
      <charset val="136"/>
    </font>
    <font>
      <sz val="6"/>
      <name val="華康細圓體"/>
      <family val="3"/>
      <charset val="136"/>
    </font>
    <font>
      <sz val="15"/>
      <name val="華康細圓體"/>
      <family val="3"/>
      <charset val="136"/>
    </font>
    <font>
      <sz val="8"/>
      <color rgb="FFFF0000"/>
      <name val="華康細圓體"/>
      <family val="3"/>
      <charset val="136"/>
    </font>
    <font>
      <sz val="5"/>
      <color theme="1"/>
      <name val="標楷體"/>
      <family val="4"/>
      <charset val="136"/>
    </font>
    <font>
      <sz val="6"/>
      <name val="標楷體"/>
      <family val="4"/>
      <charset val="136"/>
    </font>
    <font>
      <sz val="15"/>
      <color rgb="FFFF0000"/>
      <name val="華康細圓體"/>
      <family val="3"/>
      <charset val="136"/>
    </font>
    <font>
      <sz val="14"/>
      <name val="華康儷中宋"/>
      <family val="3"/>
      <charset val="136"/>
    </font>
    <font>
      <sz val="9"/>
      <name val="華康細圓體"/>
      <family val="3"/>
      <charset val="136"/>
    </font>
    <font>
      <sz val="9"/>
      <name val="新細明體"/>
      <family val="1"/>
      <charset val="136"/>
      <scheme val="minor"/>
    </font>
    <font>
      <sz val="8"/>
      <color theme="1"/>
      <name val="標楷體"/>
      <family val="4"/>
      <charset val="136"/>
    </font>
    <font>
      <sz val="8"/>
      <color rgb="FFC00000"/>
      <name val="華康細圓體"/>
      <family val="3"/>
      <charset val="136"/>
    </font>
    <font>
      <sz val="12"/>
      <color rgb="FFFF0000"/>
      <name val="Arial"/>
      <family val="2"/>
    </font>
    <font>
      <sz val="18"/>
      <name val="新細明體"/>
      <family val="1"/>
      <charset val="136"/>
    </font>
    <font>
      <sz val="6"/>
      <color rgb="FFFF0000"/>
      <name val="華康細圓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6" fontId="13" fillId="0" borderId="0" xfId="0" applyNumberFormat="1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3" fillId="11" borderId="0" xfId="0" applyFont="1" applyFill="1" applyAlignment="1">
      <alignment vertical="center"/>
    </xf>
    <xf numFmtId="177" fontId="13" fillId="11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2" fillId="0" borderId="2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" fontId="7" fillId="12" borderId="1" xfId="0" applyNumberFormat="1" applyFont="1" applyFill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35" fillId="0" borderId="1" xfId="0" applyFont="1" applyFill="1" applyBorder="1"/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35" fillId="0" borderId="0" xfId="0" applyFont="1"/>
    <xf numFmtId="0" fontId="35" fillId="4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center" vertical="center"/>
    </xf>
    <xf numFmtId="0" fontId="37" fillId="0" borderId="1" xfId="0" applyFont="1" applyFill="1" applyBorder="1"/>
    <xf numFmtId="0" fontId="37" fillId="0" borderId="1" xfId="0" applyFont="1" applyBorder="1" applyAlignment="1">
      <alignment horizontal="center"/>
    </xf>
    <xf numFmtId="0" fontId="37" fillId="0" borderId="1" xfId="0" applyFont="1" applyBorder="1"/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3" borderId="1" xfId="0" quotePrefix="1" applyNumberFormat="1" applyFont="1" applyFill="1" applyBorder="1" applyAlignment="1">
      <alignment horizontal="left" vertical="center"/>
    </xf>
    <xf numFmtId="0" fontId="37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3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35" fillId="0" borderId="0" xfId="0" applyFont="1" applyAlignment="1">
      <alignment horizontal="center"/>
    </xf>
    <xf numFmtId="0" fontId="38" fillId="0" borderId="1" xfId="0" applyFont="1" applyBorder="1"/>
    <xf numFmtId="0" fontId="8" fillId="0" borderId="1" xfId="0" applyFont="1" applyBorder="1"/>
    <xf numFmtId="0" fontId="15" fillId="12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40" fillId="12" borderId="1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 wrapText="1"/>
    </xf>
    <xf numFmtId="49" fontId="43" fillId="12" borderId="4" xfId="0" applyNumberFormat="1" applyFont="1" applyFill="1" applyBorder="1" applyAlignment="1">
      <alignment horizontal="center" vertical="center" wrapText="1"/>
    </xf>
    <xf numFmtId="49" fontId="43" fillId="12" borderId="4" xfId="0" applyNumberFormat="1" applyFont="1" applyFill="1" applyBorder="1" applyAlignment="1">
      <alignment horizontal="left" vertical="center" wrapText="1"/>
    </xf>
    <xf numFmtId="0" fontId="18" fillId="12" borderId="4" xfId="0" applyFont="1" applyFill="1" applyBorder="1" applyAlignment="1">
      <alignment horizontal="left" vertical="center"/>
    </xf>
    <xf numFmtId="0" fontId="45" fillId="12" borderId="13" xfId="4" applyFont="1" applyFill="1" applyBorder="1" applyAlignment="1">
      <alignment horizontal="center" vertical="center" wrapText="1"/>
    </xf>
    <xf numFmtId="0" fontId="46" fillId="12" borderId="9" xfId="4" applyFont="1" applyFill="1" applyBorder="1" applyAlignment="1">
      <alignment horizontal="center" vertical="center" wrapText="1"/>
    </xf>
    <xf numFmtId="0" fontId="44" fillId="12" borderId="1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vertical="center"/>
    </xf>
    <xf numFmtId="43" fontId="13" fillId="10" borderId="1" xfId="2" applyFont="1" applyFill="1" applyBorder="1" applyAlignment="1">
      <alignment vertical="center"/>
    </xf>
    <xf numFmtId="176" fontId="13" fillId="0" borderId="1" xfId="1" applyNumberFormat="1" applyFont="1" applyFill="1" applyBorder="1" applyAlignment="1">
      <alignment vertical="center"/>
    </xf>
    <xf numFmtId="41" fontId="13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48" fillId="0" borderId="0" xfId="0" applyFont="1"/>
    <xf numFmtId="0" fontId="48" fillId="0" borderId="0" xfId="0" applyFont="1" applyAlignment="1">
      <alignment wrapText="1"/>
    </xf>
    <xf numFmtId="0" fontId="4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8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 shrinkToFit="1"/>
    </xf>
    <xf numFmtId="0" fontId="49" fillId="0" borderId="1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/>
    </xf>
    <xf numFmtId="0" fontId="50" fillId="0" borderId="6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left" vertical="center" wrapText="1"/>
    </xf>
    <xf numFmtId="0" fontId="44" fillId="0" borderId="9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41" fillId="0" borderId="9" xfId="0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/>
    </xf>
    <xf numFmtId="0" fontId="51" fillId="0" borderId="13" xfId="4" applyFont="1" applyFill="1" applyBorder="1" applyAlignment="1">
      <alignment horizontal="left" vertical="center" wrapText="1"/>
    </xf>
    <xf numFmtId="0" fontId="52" fillId="0" borderId="9" xfId="0" applyFont="1" applyFill="1" applyBorder="1" applyAlignment="1">
      <alignment horizontal="left" vertical="center" wrapText="1"/>
    </xf>
    <xf numFmtId="0" fontId="51" fillId="0" borderId="13" xfId="4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center" vertical="center" wrapText="1"/>
    </xf>
    <xf numFmtId="49" fontId="18" fillId="0" borderId="4" xfId="0" applyNumberFormat="1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 vertical="center"/>
    </xf>
    <xf numFmtId="0" fontId="55" fillId="0" borderId="9" xfId="0" applyFont="1" applyFill="1" applyBorder="1" applyAlignment="1">
      <alignment horizontal="lef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0" fontId="43" fillId="0" borderId="12" xfId="0" applyFont="1" applyFill="1" applyBorder="1" applyAlignment="1">
      <alignment horizontal="center" vertical="center" wrapText="1"/>
    </xf>
    <xf numFmtId="49" fontId="43" fillId="0" borderId="12" xfId="0" applyNumberFormat="1" applyFont="1" applyFill="1" applyBorder="1" applyAlignment="1">
      <alignment horizontal="center" vertical="center" wrapText="1"/>
    </xf>
    <xf numFmtId="49" fontId="47" fillId="0" borderId="12" xfId="0" applyNumberFormat="1" applyFont="1" applyFill="1" applyBorder="1" applyAlignment="1">
      <alignment horizontal="left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0" fontId="43" fillId="12" borderId="4" xfId="0" applyFont="1" applyFill="1" applyBorder="1" applyAlignment="1">
      <alignment horizontal="center" vertical="center" wrapText="1"/>
    </xf>
    <xf numFmtId="49" fontId="47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11" fillId="8" borderId="0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</cellXfs>
  <cellStyles count="5">
    <cellStyle name="一般" xfId="0" builtinId="0"/>
    <cellStyle name="一般 2" xfId="3"/>
    <cellStyle name="一般 3" xfId="4"/>
    <cellStyle name="千分位" xfId="2" builtinId="3"/>
    <cellStyle name="貨幣" xfId="1" builtinId="4"/>
  </cellStyles>
  <dxfs count="0"/>
  <tableStyles count="0" defaultTableStyle="TableStyleMedium2" defaultPivotStyle="PivotStyleLight16"/>
  <colors>
    <mruColors>
      <color rgb="FF0000FF"/>
      <color rgb="FFFF99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11688" name="Text Box 1"/>
        <xdr:cNvSpPr txBox="1">
          <a:spLocks noChangeArrowheads="1"/>
        </xdr:cNvSpPr>
      </xdr:nvSpPr>
      <xdr:spPr bwMode="auto">
        <a:xfrm>
          <a:off x="8305800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11689" name="Text Box 1"/>
        <xdr:cNvSpPr txBox="1">
          <a:spLocks noChangeArrowheads="1"/>
        </xdr:cNvSpPr>
      </xdr:nvSpPr>
      <xdr:spPr bwMode="auto">
        <a:xfrm>
          <a:off x="7781925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11690" name="Text Box 1"/>
        <xdr:cNvSpPr txBox="1">
          <a:spLocks noChangeArrowheads="1"/>
        </xdr:cNvSpPr>
      </xdr:nvSpPr>
      <xdr:spPr bwMode="auto">
        <a:xfrm>
          <a:off x="8305800" y="377475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1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50</xdr:row>
      <xdr:rowOff>0</xdr:rowOff>
    </xdr:from>
    <xdr:to>
      <xdr:col>21</xdr:col>
      <xdr:colOff>107854</xdr:colOff>
      <xdr:row>50</xdr:row>
      <xdr:rowOff>303348</xdr:rowOff>
    </xdr:to>
    <xdr:sp macro="" textlink="">
      <xdr:nvSpPr>
        <xdr:cNvPr id="11692" name="Text Box 1"/>
        <xdr:cNvSpPr txBox="1">
          <a:spLocks noChangeArrowheads="1"/>
        </xdr:cNvSpPr>
      </xdr:nvSpPr>
      <xdr:spPr bwMode="auto">
        <a:xfrm>
          <a:off x="12581806" y="70490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3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492083</xdr:colOff>
      <xdr:row>51</xdr:row>
      <xdr:rowOff>0</xdr:rowOff>
    </xdr:from>
    <xdr:to>
      <xdr:col>6</xdr:col>
      <xdr:colOff>209077</xdr:colOff>
      <xdr:row>51</xdr:row>
      <xdr:rowOff>224080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030737" y="2959642"/>
          <a:ext cx="1768533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717851" y="361652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7930410" y="3802171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74414</xdr:colOff>
      <xdr:row>56</xdr:row>
      <xdr:rowOff>0</xdr:rowOff>
    </xdr:from>
    <xdr:to>
      <xdr:col>6</xdr:col>
      <xdr:colOff>169664</xdr:colOff>
      <xdr:row>56</xdr:row>
      <xdr:rowOff>300034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20703" y="62210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747617" y="33635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4941094" y="355699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5729883" y="599777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51</xdr:row>
      <xdr:rowOff>0</xdr:rowOff>
    </xdr:from>
    <xdr:to>
      <xdr:col>21</xdr:col>
      <xdr:colOff>76104</xdr:colOff>
      <xdr:row>51</xdr:row>
      <xdr:rowOff>318225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2819931" y="2445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51</xdr:row>
      <xdr:rowOff>0</xdr:rowOff>
    </xdr:from>
    <xdr:to>
      <xdr:col>21</xdr:col>
      <xdr:colOff>21009</xdr:colOff>
      <xdr:row>51</xdr:row>
      <xdr:rowOff>318225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2836740" y="14729736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5627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51167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74414</xdr:colOff>
      <xdr:row>56</xdr:row>
      <xdr:rowOff>0</xdr:rowOff>
    </xdr:from>
    <xdr:ext cx="95250" cy="29649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72317" y="30382862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2</xdr:col>
      <xdr:colOff>492083</xdr:colOff>
      <xdr:row>52</xdr:row>
      <xdr:rowOff>0</xdr:rowOff>
    </xdr:from>
    <xdr:to>
      <xdr:col>6</xdr:col>
      <xdr:colOff>209077</xdr:colOff>
      <xdr:row>52</xdr:row>
      <xdr:rowOff>224080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882733" y="27806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74414</xdr:colOff>
      <xdr:row>56</xdr:row>
      <xdr:rowOff>0</xdr:rowOff>
    </xdr:from>
    <xdr:to>
      <xdr:col>6</xdr:col>
      <xdr:colOff>169664</xdr:colOff>
      <xdr:row>56</xdr:row>
      <xdr:rowOff>298845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3363714" y="3040518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6344047" y="278066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7045325" y="273177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492083</xdr:colOff>
      <xdr:row>51</xdr:row>
      <xdr:rowOff>0</xdr:rowOff>
    </xdr:from>
    <xdr:to>
      <xdr:col>6</xdr:col>
      <xdr:colOff>209077</xdr:colOff>
      <xdr:row>51</xdr:row>
      <xdr:rowOff>224080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882733" y="2731770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6719300" y="2731770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74414</xdr:colOff>
      <xdr:row>56</xdr:row>
      <xdr:rowOff>0</xdr:rowOff>
    </xdr:from>
    <xdr:to>
      <xdr:col>6</xdr:col>
      <xdr:colOff>169664</xdr:colOff>
      <xdr:row>56</xdr:row>
      <xdr:rowOff>198434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363714" y="300241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047" y="2731770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74414</xdr:colOff>
      <xdr:row>56</xdr:row>
      <xdr:rowOff>0</xdr:rowOff>
    </xdr:from>
    <xdr:ext cx="95250" cy="19814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363714" y="304051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50</xdr:row>
      <xdr:rowOff>0</xdr:rowOff>
    </xdr:from>
    <xdr:to>
      <xdr:col>15</xdr:col>
      <xdr:colOff>95250</xdr:colOff>
      <xdr:row>50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219075</xdr:colOff>
      <xdr:row>51</xdr:row>
      <xdr:rowOff>0</xdr:rowOff>
    </xdr:from>
    <xdr:to>
      <xdr:col>39</xdr:col>
      <xdr:colOff>314325</xdr:colOff>
      <xdr:row>51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54</xdr:row>
      <xdr:rowOff>0</xdr:rowOff>
    </xdr:from>
    <xdr:to>
      <xdr:col>21</xdr:col>
      <xdr:colOff>107854</xdr:colOff>
      <xdr:row>54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54</xdr:row>
      <xdr:rowOff>0</xdr:rowOff>
    </xdr:from>
    <xdr:to>
      <xdr:col>7</xdr:col>
      <xdr:colOff>209078</xdr:colOff>
      <xdr:row>54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522</xdr:colOff>
      <xdr:row>55</xdr:row>
      <xdr:rowOff>0</xdr:rowOff>
    </xdr:from>
    <xdr:to>
      <xdr:col>39</xdr:col>
      <xdr:colOff>65483</xdr:colOff>
      <xdr:row>55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318522" y="2886364"/>
          <a:ext cx="64961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375650</xdr:colOff>
      <xdr:row>54</xdr:row>
      <xdr:rowOff>0</xdr:rowOff>
    </xdr:from>
    <xdr:to>
      <xdr:col>39</xdr:col>
      <xdr:colOff>472664</xdr:colOff>
      <xdr:row>54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54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56</xdr:row>
      <xdr:rowOff>0</xdr:rowOff>
    </xdr:from>
    <xdr:to>
      <xdr:col>7</xdr:col>
      <xdr:colOff>169664</xdr:colOff>
      <xdr:row>56</xdr:row>
      <xdr:rowOff>294875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318000" y="288636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193477</xdr:colOff>
      <xdr:row>55</xdr:row>
      <xdr:rowOff>0</xdr:rowOff>
    </xdr:from>
    <xdr:to>
      <xdr:col>39</xdr:col>
      <xdr:colOff>288727</xdr:colOff>
      <xdr:row>55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54</xdr:row>
      <xdr:rowOff>0</xdr:rowOff>
    </xdr:from>
    <xdr:to>
      <xdr:col>12</xdr:col>
      <xdr:colOff>94337</xdr:colOff>
      <xdr:row>54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95250</xdr:colOff>
      <xdr:row>55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54</xdr:row>
      <xdr:rowOff>0</xdr:rowOff>
    </xdr:from>
    <xdr:to>
      <xdr:col>20</xdr:col>
      <xdr:colOff>345979</xdr:colOff>
      <xdr:row>54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54</xdr:row>
      <xdr:rowOff>0</xdr:rowOff>
    </xdr:from>
    <xdr:to>
      <xdr:col>21</xdr:col>
      <xdr:colOff>76103</xdr:colOff>
      <xdr:row>54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54</xdr:row>
      <xdr:rowOff>0</xdr:rowOff>
    </xdr:from>
    <xdr:to>
      <xdr:col>21</xdr:col>
      <xdr:colOff>21008</xdr:colOff>
      <xdr:row>54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54</xdr:row>
      <xdr:rowOff>0</xdr:rowOff>
    </xdr:from>
    <xdr:to>
      <xdr:col>21</xdr:col>
      <xdr:colOff>1957</xdr:colOff>
      <xdr:row>54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49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295275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6562725" y="270446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53</xdr:row>
      <xdr:rowOff>0</xdr:rowOff>
    </xdr:from>
    <xdr:to>
      <xdr:col>7</xdr:col>
      <xdr:colOff>209078</xdr:colOff>
      <xdr:row>53</xdr:row>
      <xdr:rowOff>224080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882733" y="27044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53</xdr:row>
      <xdr:rowOff>0</xdr:rowOff>
    </xdr:from>
    <xdr:to>
      <xdr:col>12</xdr:col>
      <xdr:colOff>472664</xdr:colOff>
      <xdr:row>53</xdr:row>
      <xdr:rowOff>304800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344650" y="270446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53</xdr:row>
      <xdr:rowOff>304800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56</xdr:row>
      <xdr:rowOff>0</xdr:rowOff>
    </xdr:from>
    <xdr:to>
      <xdr:col>7</xdr:col>
      <xdr:colOff>169664</xdr:colOff>
      <xdr:row>56</xdr:row>
      <xdr:rowOff>192155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63714" y="302527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296177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4292600" y="270446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193477</xdr:colOff>
      <xdr:row>54</xdr:row>
      <xdr:rowOff>0</xdr:rowOff>
    </xdr:from>
    <xdr:to>
      <xdr:col>39</xdr:col>
      <xdr:colOff>288727</xdr:colOff>
      <xdr:row>54</xdr:row>
      <xdr:rowOff>287961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4486077" y="270446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53</xdr:row>
      <xdr:rowOff>0</xdr:rowOff>
    </xdr:from>
    <xdr:to>
      <xdr:col>12</xdr:col>
      <xdr:colOff>94337</xdr:colOff>
      <xdr:row>53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5239147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54</xdr:row>
      <xdr:rowOff>0</xdr:rowOff>
    </xdr:from>
    <xdr:to>
      <xdr:col>39</xdr:col>
      <xdr:colOff>95250</xdr:colOff>
      <xdr:row>54</xdr:row>
      <xdr:rowOff>304800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49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56</xdr:row>
      <xdr:rowOff>0</xdr:rowOff>
    </xdr:from>
    <xdr:ext cx="95250" cy="19814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390525" y="30278491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451167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65627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290813" y="25088850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650" y="250888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56</xdr:row>
      <xdr:rowOff>0</xdr:rowOff>
    </xdr:from>
    <xdr:to>
      <xdr:col>7</xdr:col>
      <xdr:colOff>169664</xdr:colOff>
      <xdr:row>56</xdr:row>
      <xdr:rowOff>192156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3363714" y="282969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4292600" y="250888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86077" y="250888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5239147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451167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56</xdr:row>
      <xdr:rowOff>0</xdr:rowOff>
    </xdr:from>
    <xdr:ext cx="95250" cy="296495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3363714" y="28779589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492083</xdr:colOff>
      <xdr:row>52</xdr:row>
      <xdr:rowOff>0</xdr:rowOff>
    </xdr:from>
    <xdr:to>
      <xdr:col>7</xdr:col>
      <xdr:colOff>209078</xdr:colOff>
      <xdr:row>52</xdr:row>
      <xdr:rowOff>224080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882733" y="255714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56</xdr:row>
      <xdr:rowOff>0</xdr:rowOff>
    </xdr:from>
    <xdr:to>
      <xdr:col>7</xdr:col>
      <xdr:colOff>169664</xdr:colOff>
      <xdr:row>56</xdr:row>
      <xdr:rowOff>294876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3363714" y="28779589"/>
          <a:ext cx="95250" cy="298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6344047" y="255714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70453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6719300" y="2508885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56</xdr:row>
      <xdr:rowOff>0</xdr:rowOff>
    </xdr:from>
    <xdr:to>
      <xdr:col>7</xdr:col>
      <xdr:colOff>169664</xdr:colOff>
      <xdr:row>56</xdr:row>
      <xdr:rowOff>90556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3363714" y="282969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6344047" y="250888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56</xdr:row>
      <xdr:rowOff>0</xdr:rowOff>
    </xdr:from>
    <xdr:ext cx="95250" cy="19814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3363714" y="287795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8806</xdr:colOff>
      <xdr:row>56</xdr:row>
      <xdr:rowOff>0</xdr:rowOff>
    </xdr:from>
    <xdr:ext cx="99048" cy="303348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1895212" y="26421953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246931</xdr:colOff>
      <xdr:row>56</xdr:row>
      <xdr:rowOff>0</xdr:rowOff>
    </xdr:from>
    <xdr:ext cx="99048" cy="318225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437431</xdr:colOff>
      <xdr:row>56</xdr:row>
      <xdr:rowOff>0</xdr:rowOff>
    </xdr:from>
    <xdr:ext cx="74440" cy="318225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1888069" y="26421953"/>
          <a:ext cx="74440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56</xdr:row>
      <xdr:rowOff>0</xdr:rowOff>
    </xdr:from>
    <xdr:ext cx="76494" cy="318225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56</xdr:row>
      <xdr:rowOff>0</xdr:rowOff>
    </xdr:from>
    <xdr:ext cx="76494" cy="318225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56</xdr:row>
      <xdr:rowOff>0</xdr:rowOff>
    </xdr:from>
    <xdr:ext cx="76494" cy="318225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56</xdr:row>
      <xdr:rowOff>0</xdr:rowOff>
    </xdr:from>
    <xdr:ext cx="76494" cy="318225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384203</xdr:colOff>
      <xdr:row>56</xdr:row>
      <xdr:rowOff>0</xdr:rowOff>
    </xdr:from>
    <xdr:ext cx="53523" cy="318225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1853891" y="26421953"/>
          <a:ext cx="53523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342181</xdr:colOff>
      <xdr:row>56</xdr:row>
      <xdr:rowOff>0</xdr:rowOff>
    </xdr:from>
    <xdr:ext cx="76494" cy="318225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656272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51167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6562725" y="238950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492083</xdr:colOff>
      <xdr:row>51</xdr:row>
      <xdr:rowOff>0</xdr:rowOff>
    </xdr:from>
    <xdr:to>
      <xdr:col>6</xdr:col>
      <xdr:colOff>209077</xdr:colOff>
      <xdr:row>51</xdr:row>
      <xdr:rowOff>224080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412833" y="23895050"/>
          <a:ext cx="1615644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4290813" y="23895050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6344650" y="238950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65627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292600" y="238950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292600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4292600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4486077" y="238950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5239147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4292600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292600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656272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51167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492083</xdr:colOff>
      <xdr:row>52</xdr:row>
      <xdr:rowOff>0</xdr:rowOff>
    </xdr:from>
    <xdr:to>
      <xdr:col>6</xdr:col>
      <xdr:colOff>209077</xdr:colOff>
      <xdr:row>52</xdr:row>
      <xdr:rowOff>224080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1412833" y="24358600"/>
          <a:ext cx="1615644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6344047" y="2435860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704532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7045325" y="238950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492083</xdr:colOff>
      <xdr:row>51</xdr:row>
      <xdr:rowOff>0</xdr:rowOff>
    </xdr:from>
    <xdr:to>
      <xdr:col>6</xdr:col>
      <xdr:colOff>209077</xdr:colOff>
      <xdr:row>51</xdr:row>
      <xdr:rowOff>224080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412833" y="23895050"/>
          <a:ext cx="1615644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6719300" y="2389505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7045325" y="23895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6344047" y="238950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7045325" y="22040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1729;&#29983;&#31038;\&#20195;&#36774;&#26989;&#21209;\&#25945;&#31185;&#26360;\104-1\3.&#24288;&#21830;&#32080;&#24115;&#2193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套表"/>
      <sheetName val="統計表"/>
      <sheetName val="傳票"/>
      <sheetName val="龍騰"/>
      <sheetName val="康熹"/>
      <sheetName val="泰 宇"/>
      <sheetName val="三民"/>
      <sheetName val="東大"/>
      <sheetName val="翰林"/>
      <sheetName val="啟芳"/>
      <sheetName val="信樺"/>
      <sheetName val="漢樺"/>
      <sheetName val="智業"/>
      <sheetName val="幼獅"/>
      <sheetName val="旗立"/>
      <sheetName val="華興"/>
      <sheetName val="育達"/>
      <sheetName val="南一"/>
      <sheetName val="全華"/>
      <sheetName val="五南"/>
      <sheetName val="台科大"/>
      <sheetName val="碁峰"/>
    </sheetNames>
    <sheetDataSet>
      <sheetData sheetId="0" refreshError="1"/>
      <sheetData sheetId="1" refreshError="1">
        <row r="25">
          <cell r="H25">
            <v>4622695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  <pageSetUpPr fitToPage="1"/>
  </sheetPr>
  <dimension ref="A1:AS63"/>
  <sheetViews>
    <sheetView topLeftCell="A23" zoomScale="70" zoomScaleNormal="70" workbookViewId="0">
      <selection activeCell="AP43" sqref="AP43"/>
    </sheetView>
  </sheetViews>
  <sheetFormatPr defaultColWidth="4.125" defaultRowHeight="30" customHeight="1" x14ac:dyDescent="0.25"/>
  <cols>
    <col min="1" max="8" width="6.75" style="15" customWidth="1"/>
    <col min="9" max="9" width="7.625" style="16" customWidth="1"/>
    <col min="10" max="10" width="5.5" style="23" customWidth="1"/>
    <col min="11" max="11" width="19.5" style="16" customWidth="1"/>
    <col min="12" max="12" width="4.5" style="16" customWidth="1"/>
    <col min="13" max="13" width="6.875" style="23" bestFit="1" customWidth="1"/>
    <col min="14" max="14" width="14.25" style="16" customWidth="1"/>
    <col min="15" max="15" width="10" style="16" customWidth="1"/>
    <col min="16" max="16" width="13.625" style="16" customWidth="1"/>
    <col min="17" max="17" width="9.25" style="16" customWidth="1"/>
    <col min="18" max="21" width="6" style="41" customWidth="1"/>
    <col min="22" max="25" width="6" style="44" customWidth="1"/>
    <col min="26" max="29" width="6" style="37" customWidth="1"/>
    <col min="30" max="31" width="6" style="47" customWidth="1"/>
    <col min="32" max="33" width="6" style="34" customWidth="1"/>
    <col min="34" max="35" width="6" style="50" customWidth="1"/>
    <col min="36" max="37" width="7" style="23" customWidth="1"/>
    <col min="38" max="38" width="7.625" style="16" customWidth="1"/>
    <col min="39" max="39" width="14.125" style="16" customWidth="1"/>
    <col min="40" max="40" width="14.375" style="23" customWidth="1"/>
    <col min="41" max="41" width="13.75" style="16" customWidth="1"/>
    <col min="42" max="42" width="38.125" style="16" customWidth="1"/>
    <col min="43" max="43" width="17.5" style="16" customWidth="1"/>
    <col min="44" max="44" width="4.125" style="16"/>
    <col min="45" max="45" width="11.75" style="16" customWidth="1"/>
    <col min="46" max="16384" width="4.125" style="16"/>
  </cols>
  <sheetData>
    <row r="1" spans="1:45" ht="36" customHeight="1" x14ac:dyDescent="0.25">
      <c r="I1" s="193" t="s">
        <v>254</v>
      </c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</row>
    <row r="2" spans="1:45" s="18" customFormat="1" ht="36" customHeight="1" x14ac:dyDescent="0.25">
      <c r="A2" s="15"/>
      <c r="C2" s="15"/>
      <c r="D2" s="15"/>
      <c r="E2" s="15"/>
      <c r="F2" s="15"/>
      <c r="G2" s="55">
        <v>5</v>
      </c>
      <c r="H2" s="55"/>
      <c r="I2" s="17" t="s">
        <v>33</v>
      </c>
      <c r="J2" s="15"/>
      <c r="K2" s="129" t="str">
        <f>VLOOKUP(G2,書商!A:I,2,0)</f>
        <v>幼獅文化事業公司</v>
      </c>
      <c r="L2" s="129"/>
      <c r="M2" s="19"/>
      <c r="N2" s="129"/>
      <c r="O2" s="19" t="s">
        <v>31</v>
      </c>
      <c r="P2" s="18" t="str">
        <f>VLOOKUP(K2,書商!B:C,2,0)</f>
        <v>朱小姐</v>
      </c>
      <c r="Q2" s="17"/>
      <c r="R2" s="194" t="s">
        <v>60</v>
      </c>
      <c r="S2" s="194"/>
      <c r="T2" s="38" t="str">
        <f>VLOOKUP(K2,書商!B:D,3,0)</f>
        <v>02-2311-2832#277</v>
      </c>
      <c r="U2" s="38"/>
      <c r="V2" s="130"/>
      <c r="W2" s="130"/>
      <c r="X2" s="191" t="s">
        <v>28</v>
      </c>
      <c r="Y2" s="191"/>
      <c r="Z2" s="192" t="str">
        <f>VLOOKUP(K2,書商!B:E,4,0)</f>
        <v>02-2311-3309</v>
      </c>
      <c r="AA2" s="192"/>
      <c r="AB2" s="192"/>
      <c r="AC2" s="131"/>
      <c r="AD2" s="132" t="s">
        <v>32</v>
      </c>
      <c r="AE2" s="132"/>
      <c r="AF2" s="133" t="str">
        <f>VLOOKUP(K2,書商!B:F,5,0)</f>
        <v>台北市重慶南路1段66之1號3F</v>
      </c>
      <c r="AG2" s="133"/>
      <c r="AH2" s="134"/>
      <c r="AI2" s="134"/>
      <c r="AJ2" s="19"/>
      <c r="AK2" s="19"/>
      <c r="AL2" s="19"/>
      <c r="AM2" s="19"/>
      <c r="AN2" s="15"/>
    </row>
    <row r="3" spans="1:45" s="20" customFormat="1" ht="35.25" customHeight="1" x14ac:dyDescent="0.25">
      <c r="A3" s="15"/>
      <c r="B3" s="15"/>
      <c r="C3" s="15"/>
      <c r="D3" s="15"/>
      <c r="E3" s="15"/>
      <c r="F3" s="15"/>
      <c r="G3" s="15"/>
      <c r="H3" s="15"/>
      <c r="I3" s="195"/>
      <c r="J3" s="195"/>
      <c r="K3" s="195"/>
      <c r="L3" s="195"/>
      <c r="M3" s="195"/>
      <c r="N3" s="195"/>
      <c r="O3" s="195"/>
      <c r="P3" s="195"/>
      <c r="Q3" s="80"/>
      <c r="R3" s="201" t="s">
        <v>1</v>
      </c>
      <c r="S3" s="201"/>
      <c r="T3" s="201"/>
      <c r="U3" s="201"/>
      <c r="V3" s="198" t="s">
        <v>2</v>
      </c>
      <c r="W3" s="198"/>
      <c r="X3" s="198"/>
      <c r="Y3" s="198"/>
      <c r="Z3" s="199" t="s">
        <v>3</v>
      </c>
      <c r="AA3" s="199"/>
      <c r="AB3" s="199"/>
      <c r="AC3" s="199"/>
      <c r="AD3" s="202" t="s">
        <v>4</v>
      </c>
      <c r="AE3" s="202"/>
      <c r="AF3" s="197" t="s">
        <v>5</v>
      </c>
      <c r="AG3" s="197"/>
      <c r="AH3" s="200" t="s">
        <v>70</v>
      </c>
      <c r="AI3" s="200"/>
      <c r="AJ3" s="195" t="s">
        <v>132</v>
      </c>
      <c r="AK3" s="195" t="s">
        <v>63</v>
      </c>
      <c r="AL3" s="195" t="s">
        <v>8</v>
      </c>
      <c r="AM3" s="195" t="s">
        <v>34</v>
      </c>
      <c r="AN3" s="135"/>
      <c r="AO3" s="136"/>
      <c r="AP3" s="136"/>
      <c r="AQ3" s="136"/>
    </row>
    <row r="4" spans="1:45" s="22" customFormat="1" ht="59.25" customHeight="1" x14ac:dyDescent="0.25">
      <c r="A4" s="146" t="s">
        <v>52</v>
      </c>
      <c r="B4" s="146" t="s">
        <v>304</v>
      </c>
      <c r="C4" s="146" t="s">
        <v>53</v>
      </c>
      <c r="D4" s="146" t="s">
        <v>54</v>
      </c>
      <c r="E4" s="146" t="s">
        <v>55</v>
      </c>
      <c r="F4" s="146" t="s">
        <v>56</v>
      </c>
      <c r="G4" s="146" t="s">
        <v>57</v>
      </c>
      <c r="H4" s="146"/>
      <c r="I4" s="80" t="s">
        <v>65</v>
      </c>
      <c r="J4" s="142" t="s">
        <v>442</v>
      </c>
      <c r="K4" s="68" t="s">
        <v>0</v>
      </c>
      <c r="L4" s="80" t="s">
        <v>9</v>
      </c>
      <c r="M4" s="135" t="s">
        <v>6</v>
      </c>
      <c r="N4" s="135" t="s">
        <v>7</v>
      </c>
      <c r="O4" s="80" t="s">
        <v>58</v>
      </c>
      <c r="P4" s="80" t="s">
        <v>59</v>
      </c>
      <c r="Q4" s="80" t="s">
        <v>64</v>
      </c>
      <c r="R4" s="39">
        <v>1</v>
      </c>
      <c r="S4" s="39">
        <v>2</v>
      </c>
      <c r="T4" s="39">
        <v>3</v>
      </c>
      <c r="U4" s="39">
        <v>4</v>
      </c>
      <c r="V4" s="42">
        <v>1</v>
      </c>
      <c r="W4" s="42">
        <v>2</v>
      </c>
      <c r="X4" s="42">
        <v>3</v>
      </c>
      <c r="Y4" s="42">
        <v>4</v>
      </c>
      <c r="Z4" s="35">
        <v>1</v>
      </c>
      <c r="AA4" s="35">
        <v>2</v>
      </c>
      <c r="AB4" s="35">
        <v>3</v>
      </c>
      <c r="AC4" s="35">
        <v>4</v>
      </c>
      <c r="AD4" s="45">
        <v>1</v>
      </c>
      <c r="AE4" s="45">
        <v>2</v>
      </c>
      <c r="AF4" s="32">
        <v>1</v>
      </c>
      <c r="AG4" s="32">
        <v>2</v>
      </c>
      <c r="AH4" s="48">
        <v>1</v>
      </c>
      <c r="AI4" s="48">
        <v>2</v>
      </c>
      <c r="AJ4" s="195"/>
      <c r="AK4" s="195"/>
      <c r="AL4" s="195"/>
      <c r="AM4" s="196"/>
      <c r="AN4" s="137" t="s">
        <v>260</v>
      </c>
      <c r="AO4" s="137" t="s">
        <v>256</v>
      </c>
      <c r="AP4" s="79" t="s">
        <v>257</v>
      </c>
      <c r="AQ4" s="61" t="s">
        <v>261</v>
      </c>
    </row>
    <row r="5" spans="1:45" s="27" customFormat="1" ht="36.6" customHeight="1" x14ac:dyDescent="0.25">
      <c r="A5" s="147">
        <v>1</v>
      </c>
      <c r="B5" s="148" t="s">
        <v>269</v>
      </c>
      <c r="C5" s="147"/>
      <c r="D5" s="147"/>
      <c r="E5" s="147"/>
      <c r="F5" s="147"/>
      <c r="G5" s="147"/>
      <c r="H5" s="147" t="s">
        <v>305</v>
      </c>
      <c r="I5" s="153"/>
      <c r="J5" s="152">
        <v>1</v>
      </c>
      <c r="K5" s="159" t="s">
        <v>37</v>
      </c>
      <c r="L5" s="152" t="s">
        <v>306</v>
      </c>
      <c r="M5" s="152" t="s">
        <v>35</v>
      </c>
      <c r="N5" s="153" t="s">
        <v>271</v>
      </c>
      <c r="O5" s="152">
        <v>205</v>
      </c>
      <c r="P5" s="26"/>
      <c r="Q5" s="25"/>
      <c r="R5" s="40">
        <v>101</v>
      </c>
      <c r="S5" s="40">
        <v>102</v>
      </c>
      <c r="T5" s="40">
        <v>103</v>
      </c>
      <c r="U5" s="40">
        <v>104</v>
      </c>
      <c r="V5" s="43"/>
      <c r="W5" s="43"/>
      <c r="X5" s="43"/>
      <c r="Y5" s="43"/>
      <c r="Z5" s="36"/>
      <c r="AA5" s="36"/>
      <c r="AB5" s="36"/>
      <c r="AC5" s="36"/>
      <c r="AD5" s="46"/>
      <c r="AE5" s="46"/>
      <c r="AF5" s="33"/>
      <c r="AG5" s="33"/>
      <c r="AH5" s="49"/>
      <c r="AI5" s="49"/>
      <c r="AJ5" s="25"/>
      <c r="AK5" s="25">
        <v>2</v>
      </c>
      <c r="AL5" s="25"/>
      <c r="AM5" s="26">
        <f t="shared" ref="AM5:AM36" si="0">AL5*O5</f>
        <v>0</v>
      </c>
      <c r="AN5" s="161" t="s">
        <v>302</v>
      </c>
      <c r="AO5" s="162" t="s">
        <v>350</v>
      </c>
      <c r="AP5" s="163" t="s">
        <v>351</v>
      </c>
      <c r="AQ5" s="164"/>
      <c r="AR5" s="165">
        <v>1</v>
      </c>
      <c r="AS5" s="166"/>
    </row>
    <row r="6" spans="1:45" s="27" customFormat="1" ht="36.6" customHeight="1" x14ac:dyDescent="0.25">
      <c r="A6" s="147">
        <v>1</v>
      </c>
      <c r="B6" s="148" t="s">
        <v>269</v>
      </c>
      <c r="C6" s="147"/>
      <c r="D6" s="147"/>
      <c r="E6" s="147"/>
      <c r="F6" s="147"/>
      <c r="G6" s="147"/>
      <c r="H6" s="147" t="s">
        <v>305</v>
      </c>
      <c r="I6" s="153"/>
      <c r="J6" s="152">
        <v>1</v>
      </c>
      <c r="K6" s="159" t="s">
        <v>307</v>
      </c>
      <c r="L6" s="152" t="s">
        <v>306</v>
      </c>
      <c r="M6" s="152" t="s">
        <v>11</v>
      </c>
      <c r="N6" s="153" t="s">
        <v>308</v>
      </c>
      <c r="O6" s="152">
        <v>228</v>
      </c>
      <c r="P6" s="26"/>
      <c r="Q6" s="25"/>
      <c r="R6" s="40">
        <v>101</v>
      </c>
      <c r="S6" s="40">
        <v>102</v>
      </c>
      <c r="T6" s="40">
        <v>103</v>
      </c>
      <c r="U6" s="40">
        <v>104</v>
      </c>
      <c r="V6" s="43"/>
      <c r="W6" s="43"/>
      <c r="X6" s="43"/>
      <c r="Y6" s="43"/>
      <c r="Z6" s="36"/>
      <c r="AA6" s="36"/>
      <c r="AB6" s="36"/>
      <c r="AC6" s="36"/>
      <c r="AD6" s="46"/>
      <c r="AE6" s="46"/>
      <c r="AF6" s="33"/>
      <c r="AG6" s="33"/>
      <c r="AH6" s="49"/>
      <c r="AI6" s="49"/>
      <c r="AJ6" s="25"/>
      <c r="AK6" s="25">
        <v>2</v>
      </c>
      <c r="AL6" s="25"/>
      <c r="AM6" s="26">
        <f t="shared" si="0"/>
        <v>0</v>
      </c>
      <c r="AN6" s="161" t="s">
        <v>258</v>
      </c>
      <c r="AO6" s="162" t="s">
        <v>352</v>
      </c>
      <c r="AP6" s="163" t="s">
        <v>353</v>
      </c>
      <c r="AQ6" s="164"/>
      <c r="AR6" s="165">
        <v>1</v>
      </c>
      <c r="AS6" s="166"/>
    </row>
    <row r="7" spans="1:45" s="27" customFormat="1" ht="36.6" customHeight="1" x14ac:dyDescent="0.25">
      <c r="A7" s="147">
        <v>1</v>
      </c>
      <c r="B7" s="148" t="s">
        <v>269</v>
      </c>
      <c r="C7" s="147"/>
      <c r="D7" s="147"/>
      <c r="E7" s="147"/>
      <c r="F7" s="147"/>
      <c r="G7" s="147"/>
      <c r="H7" s="147" t="s">
        <v>305</v>
      </c>
      <c r="I7" s="153"/>
      <c r="J7" s="152">
        <v>1</v>
      </c>
      <c r="K7" s="159" t="s">
        <v>262</v>
      </c>
      <c r="L7" s="152" t="s">
        <v>306</v>
      </c>
      <c r="M7" s="152" t="s">
        <v>35</v>
      </c>
      <c r="N7" s="153" t="s">
        <v>272</v>
      </c>
      <c r="O7" s="152">
        <v>215</v>
      </c>
      <c r="P7" s="26"/>
      <c r="Q7" s="25"/>
      <c r="R7" s="40">
        <v>101</v>
      </c>
      <c r="S7" s="40">
        <v>102</v>
      </c>
      <c r="T7" s="40">
        <v>103</v>
      </c>
      <c r="U7" s="40">
        <v>104</v>
      </c>
      <c r="V7" s="43"/>
      <c r="W7" s="43"/>
      <c r="X7" s="43"/>
      <c r="Y7" s="43"/>
      <c r="Z7" s="36"/>
      <c r="AA7" s="36"/>
      <c r="AB7" s="36"/>
      <c r="AC7" s="36"/>
      <c r="AD7" s="46"/>
      <c r="AE7" s="46"/>
      <c r="AF7" s="33"/>
      <c r="AG7" s="33"/>
      <c r="AH7" s="49"/>
      <c r="AI7" s="49"/>
      <c r="AJ7" s="25"/>
      <c r="AK7" s="25">
        <v>2</v>
      </c>
      <c r="AL7" s="25"/>
      <c r="AM7" s="26">
        <f t="shared" si="0"/>
        <v>0</v>
      </c>
      <c r="AN7" s="161" t="s">
        <v>354</v>
      </c>
      <c r="AO7" s="162" t="s">
        <v>355</v>
      </c>
      <c r="AP7" s="163" t="s">
        <v>356</v>
      </c>
      <c r="AQ7" s="164"/>
      <c r="AR7" s="165">
        <v>1</v>
      </c>
      <c r="AS7" s="166"/>
    </row>
    <row r="8" spans="1:45" s="27" customFormat="1" ht="36.6" customHeight="1" x14ac:dyDescent="0.25">
      <c r="A8" s="147">
        <v>1</v>
      </c>
      <c r="B8" s="148" t="s">
        <v>269</v>
      </c>
      <c r="C8" s="147"/>
      <c r="D8" s="147"/>
      <c r="E8" s="147"/>
      <c r="F8" s="147"/>
      <c r="G8" s="147"/>
      <c r="H8" s="147" t="s">
        <v>305</v>
      </c>
      <c r="I8" s="153"/>
      <c r="J8" s="152">
        <v>1</v>
      </c>
      <c r="K8" s="159" t="s">
        <v>39</v>
      </c>
      <c r="L8" s="152" t="s">
        <v>306</v>
      </c>
      <c r="M8" s="152" t="s">
        <v>35</v>
      </c>
      <c r="N8" s="153" t="s">
        <v>273</v>
      </c>
      <c r="O8" s="152">
        <v>206</v>
      </c>
      <c r="P8" s="26"/>
      <c r="Q8" s="25"/>
      <c r="R8" s="40">
        <v>101</v>
      </c>
      <c r="S8" s="40">
        <v>102</v>
      </c>
      <c r="T8" s="40">
        <v>103</v>
      </c>
      <c r="U8" s="40">
        <v>104</v>
      </c>
      <c r="V8" s="43"/>
      <c r="W8" s="43"/>
      <c r="X8" s="43"/>
      <c r="Y8" s="43"/>
      <c r="Z8" s="36"/>
      <c r="AA8" s="36"/>
      <c r="AB8" s="36"/>
      <c r="AC8" s="36"/>
      <c r="AD8" s="46"/>
      <c r="AE8" s="46"/>
      <c r="AF8" s="33"/>
      <c r="AG8" s="33"/>
      <c r="AH8" s="49"/>
      <c r="AI8" s="49"/>
      <c r="AJ8" s="25"/>
      <c r="AK8" s="25">
        <v>2</v>
      </c>
      <c r="AL8" s="25"/>
      <c r="AM8" s="26">
        <f t="shared" si="0"/>
        <v>0</v>
      </c>
      <c r="AN8" s="161" t="s">
        <v>354</v>
      </c>
      <c r="AO8" s="162" t="s">
        <v>357</v>
      </c>
      <c r="AP8" s="163" t="s">
        <v>358</v>
      </c>
      <c r="AQ8" s="167"/>
      <c r="AR8" s="165">
        <v>1</v>
      </c>
      <c r="AS8" s="165"/>
    </row>
    <row r="9" spans="1:45" s="27" customFormat="1" ht="36.6" customHeight="1" x14ac:dyDescent="0.25">
      <c r="A9" s="147">
        <v>1</v>
      </c>
      <c r="B9" s="148"/>
      <c r="C9" s="147" t="s">
        <v>53</v>
      </c>
      <c r="D9" s="147" t="s">
        <v>54</v>
      </c>
      <c r="E9" s="147" t="s">
        <v>55</v>
      </c>
      <c r="F9" s="147" t="s">
        <v>56</v>
      </c>
      <c r="G9" s="147" t="s">
        <v>57</v>
      </c>
      <c r="H9" s="147"/>
      <c r="I9" s="153"/>
      <c r="J9" s="152">
        <v>1</v>
      </c>
      <c r="K9" s="159" t="s">
        <v>36</v>
      </c>
      <c r="L9" s="152" t="s">
        <v>306</v>
      </c>
      <c r="M9" s="152" t="s">
        <v>274</v>
      </c>
      <c r="N9" s="153" t="s">
        <v>309</v>
      </c>
      <c r="O9" s="152">
        <v>240</v>
      </c>
      <c r="P9" s="26"/>
      <c r="Q9" s="25"/>
      <c r="R9" s="40"/>
      <c r="S9" s="40"/>
      <c r="T9" s="40"/>
      <c r="U9" s="40"/>
      <c r="V9" s="43">
        <v>105</v>
      </c>
      <c r="W9" s="43">
        <v>106</v>
      </c>
      <c r="X9" s="43">
        <v>107</v>
      </c>
      <c r="Y9" s="43">
        <v>108</v>
      </c>
      <c r="Z9" s="36">
        <v>109</v>
      </c>
      <c r="AA9" s="36">
        <v>110</v>
      </c>
      <c r="AB9" s="36">
        <v>111</v>
      </c>
      <c r="AC9" s="36">
        <v>112</v>
      </c>
      <c r="AD9" s="46">
        <v>113</v>
      </c>
      <c r="AE9" s="46">
        <v>114</v>
      </c>
      <c r="AF9" s="33">
        <v>115</v>
      </c>
      <c r="AG9" s="33">
        <v>116</v>
      </c>
      <c r="AH9" s="49">
        <v>117</v>
      </c>
      <c r="AI9" s="49">
        <v>118</v>
      </c>
      <c r="AJ9" s="25"/>
      <c r="AK9" s="25">
        <v>2</v>
      </c>
      <c r="AL9" s="25"/>
      <c r="AM9" s="26">
        <f t="shared" si="0"/>
        <v>0</v>
      </c>
      <c r="AN9" s="161" t="s">
        <v>359</v>
      </c>
      <c r="AO9" s="162" t="s">
        <v>360</v>
      </c>
      <c r="AP9" s="163" t="s">
        <v>361</v>
      </c>
      <c r="AQ9" s="167"/>
      <c r="AR9" s="165">
        <v>1</v>
      </c>
      <c r="AS9" s="166"/>
    </row>
    <row r="10" spans="1:45" s="27" customFormat="1" ht="36.6" customHeight="1" x14ac:dyDescent="0.25">
      <c r="A10" s="147">
        <v>1</v>
      </c>
      <c r="B10" s="148" t="s">
        <v>269</v>
      </c>
      <c r="C10" s="147"/>
      <c r="D10" s="147"/>
      <c r="E10" s="147"/>
      <c r="F10" s="147"/>
      <c r="G10" s="147" t="s">
        <v>57</v>
      </c>
      <c r="H10" s="147" t="s">
        <v>305</v>
      </c>
      <c r="I10" s="153"/>
      <c r="J10" s="152">
        <v>1</v>
      </c>
      <c r="K10" s="159" t="s">
        <v>10</v>
      </c>
      <c r="L10" s="152" t="s">
        <v>306</v>
      </c>
      <c r="M10" s="152" t="s">
        <v>11</v>
      </c>
      <c r="N10" s="153" t="s">
        <v>12</v>
      </c>
      <c r="O10" s="152">
        <v>232</v>
      </c>
      <c r="P10" s="26"/>
      <c r="Q10" s="25"/>
      <c r="R10" s="40">
        <v>101</v>
      </c>
      <c r="S10" s="40">
        <v>102</v>
      </c>
      <c r="T10" s="40">
        <v>103</v>
      </c>
      <c r="U10" s="40">
        <v>104</v>
      </c>
      <c r="V10" s="43"/>
      <c r="W10" s="43"/>
      <c r="X10" s="43"/>
      <c r="Y10" s="43"/>
      <c r="Z10" s="36"/>
      <c r="AA10" s="36"/>
      <c r="AB10" s="36"/>
      <c r="AC10" s="36"/>
      <c r="AD10" s="46"/>
      <c r="AE10" s="46"/>
      <c r="AF10" s="33"/>
      <c r="AG10" s="33"/>
      <c r="AH10" s="49">
        <v>117</v>
      </c>
      <c r="AI10" s="49">
        <v>118</v>
      </c>
      <c r="AJ10" s="25"/>
      <c r="AK10" s="25">
        <v>2</v>
      </c>
      <c r="AL10" s="25"/>
      <c r="AM10" s="26">
        <f t="shared" si="0"/>
        <v>0</v>
      </c>
      <c r="AN10" s="161" t="s">
        <v>258</v>
      </c>
      <c r="AO10" s="162" t="s">
        <v>362</v>
      </c>
      <c r="AP10" s="163" t="s">
        <v>363</v>
      </c>
      <c r="AQ10" s="164"/>
      <c r="AR10" s="165">
        <v>2</v>
      </c>
      <c r="AS10" s="166"/>
    </row>
    <row r="11" spans="1:45" s="27" customFormat="1" ht="36.6" customHeight="1" x14ac:dyDescent="0.25">
      <c r="A11" s="147">
        <v>1</v>
      </c>
      <c r="B11" s="148"/>
      <c r="C11" s="147" t="s">
        <v>53</v>
      </c>
      <c r="D11" s="147" t="s">
        <v>54</v>
      </c>
      <c r="E11" s="147" t="s">
        <v>55</v>
      </c>
      <c r="F11" s="147" t="s">
        <v>56</v>
      </c>
      <c r="G11" s="147"/>
      <c r="H11" s="147"/>
      <c r="I11" s="153"/>
      <c r="J11" s="152">
        <v>1</v>
      </c>
      <c r="K11" s="159" t="s">
        <v>41</v>
      </c>
      <c r="L11" s="152" t="s">
        <v>306</v>
      </c>
      <c r="M11" s="152" t="s">
        <v>274</v>
      </c>
      <c r="N11" s="153" t="s">
        <v>12</v>
      </c>
      <c r="O11" s="152">
        <v>210</v>
      </c>
      <c r="P11" s="26"/>
      <c r="Q11" s="25"/>
      <c r="R11" s="40"/>
      <c r="S11" s="40"/>
      <c r="T11" s="40"/>
      <c r="U11" s="40"/>
      <c r="V11" s="43">
        <v>105</v>
      </c>
      <c r="W11" s="43">
        <v>106</v>
      </c>
      <c r="X11" s="43">
        <v>107</v>
      </c>
      <c r="Y11" s="43">
        <v>108</v>
      </c>
      <c r="Z11" s="36">
        <v>109</v>
      </c>
      <c r="AA11" s="36">
        <v>110</v>
      </c>
      <c r="AB11" s="36">
        <v>111</v>
      </c>
      <c r="AC11" s="36">
        <v>112</v>
      </c>
      <c r="AD11" s="46">
        <v>113</v>
      </c>
      <c r="AE11" s="46">
        <v>114</v>
      </c>
      <c r="AF11" s="33">
        <v>115</v>
      </c>
      <c r="AG11" s="33">
        <v>116</v>
      </c>
      <c r="AH11" s="49"/>
      <c r="AI11" s="49"/>
      <c r="AJ11" s="25"/>
      <c r="AK11" s="25">
        <v>2</v>
      </c>
      <c r="AL11" s="25"/>
      <c r="AM11" s="26">
        <f t="shared" si="0"/>
        <v>0</v>
      </c>
      <c r="AN11" s="161" t="s">
        <v>258</v>
      </c>
      <c r="AO11" s="162" t="s">
        <v>364</v>
      </c>
      <c r="AP11" s="163" t="s">
        <v>365</v>
      </c>
      <c r="AQ11" s="164"/>
      <c r="AR11" s="165">
        <v>2</v>
      </c>
      <c r="AS11" s="166"/>
    </row>
    <row r="12" spans="1:45" s="27" customFormat="1" ht="36.6" customHeight="1" x14ac:dyDescent="0.25">
      <c r="A12" s="147">
        <v>1</v>
      </c>
      <c r="B12" s="148" t="s">
        <v>269</v>
      </c>
      <c r="C12" s="147"/>
      <c r="D12" s="147"/>
      <c r="E12" s="147"/>
      <c r="F12" s="147"/>
      <c r="G12" s="147"/>
      <c r="H12" s="147" t="s">
        <v>305</v>
      </c>
      <c r="I12" s="153"/>
      <c r="J12" s="152">
        <v>1</v>
      </c>
      <c r="K12" s="159" t="s">
        <v>310</v>
      </c>
      <c r="L12" s="152" t="s">
        <v>306</v>
      </c>
      <c r="M12" s="152" t="s">
        <v>275</v>
      </c>
      <c r="N12" s="153" t="s">
        <v>276</v>
      </c>
      <c r="O12" s="152">
        <v>185</v>
      </c>
      <c r="P12" s="26"/>
      <c r="Q12" s="25"/>
      <c r="R12" s="40">
        <v>101</v>
      </c>
      <c r="S12" s="40">
        <v>102</v>
      </c>
      <c r="T12" s="40">
        <v>103</v>
      </c>
      <c r="U12" s="40">
        <v>104</v>
      </c>
      <c r="V12" s="43"/>
      <c r="W12" s="43"/>
      <c r="X12" s="43"/>
      <c r="Y12" s="43"/>
      <c r="Z12" s="36"/>
      <c r="AA12" s="36"/>
      <c r="AB12" s="36"/>
      <c r="AC12" s="36"/>
      <c r="AD12" s="46"/>
      <c r="AE12" s="46"/>
      <c r="AF12" s="33"/>
      <c r="AG12" s="33"/>
      <c r="AH12" s="49"/>
      <c r="AI12" s="49"/>
      <c r="AJ12" s="25"/>
      <c r="AK12" s="25">
        <v>2</v>
      </c>
      <c r="AL12" s="25"/>
      <c r="AM12" s="26">
        <f t="shared" si="0"/>
        <v>0</v>
      </c>
      <c r="AN12" s="161" t="s">
        <v>258</v>
      </c>
      <c r="AO12" s="162" t="s">
        <v>366</v>
      </c>
      <c r="AP12" s="163" t="s">
        <v>367</v>
      </c>
      <c r="AQ12" s="167"/>
      <c r="AR12" s="165">
        <v>3</v>
      </c>
      <c r="AS12" s="166"/>
    </row>
    <row r="13" spans="1:45" s="27" customFormat="1" ht="36.6" customHeight="1" x14ac:dyDescent="0.25">
      <c r="A13" s="147">
        <v>1</v>
      </c>
      <c r="B13" s="148" t="s">
        <v>269</v>
      </c>
      <c r="C13" s="147"/>
      <c r="D13" s="147"/>
      <c r="E13" s="147"/>
      <c r="F13" s="147"/>
      <c r="G13" s="147"/>
      <c r="H13" s="147" t="s">
        <v>305</v>
      </c>
      <c r="I13" s="153"/>
      <c r="J13" s="152">
        <v>1</v>
      </c>
      <c r="K13" s="159" t="s">
        <v>263</v>
      </c>
      <c r="L13" s="152" t="s">
        <v>326</v>
      </c>
      <c r="M13" s="152" t="s">
        <v>277</v>
      </c>
      <c r="N13" s="153" t="s">
        <v>278</v>
      </c>
      <c r="O13" s="152">
        <v>262</v>
      </c>
      <c r="P13" s="26"/>
      <c r="Q13" s="25"/>
      <c r="R13" s="40">
        <v>101</v>
      </c>
      <c r="S13" s="40">
        <v>102</v>
      </c>
      <c r="T13" s="40">
        <v>103</v>
      </c>
      <c r="U13" s="40">
        <v>104</v>
      </c>
      <c r="V13" s="43"/>
      <c r="W13" s="43"/>
      <c r="X13" s="43"/>
      <c r="Y13" s="43"/>
      <c r="Z13" s="36"/>
      <c r="AA13" s="36"/>
      <c r="AB13" s="36"/>
      <c r="AC13" s="36"/>
      <c r="AD13" s="46"/>
      <c r="AE13" s="46"/>
      <c r="AF13" s="33"/>
      <c r="AG13" s="33"/>
      <c r="AH13" s="49"/>
      <c r="AI13" s="49"/>
      <c r="AJ13" s="25"/>
      <c r="AK13" s="25">
        <v>2</v>
      </c>
      <c r="AL13" s="25"/>
      <c r="AM13" s="26">
        <f t="shared" si="0"/>
        <v>0</v>
      </c>
      <c r="AN13" s="161" t="s">
        <v>258</v>
      </c>
      <c r="AO13" s="162" t="s">
        <v>368</v>
      </c>
      <c r="AP13" s="163" t="s">
        <v>369</v>
      </c>
      <c r="AQ13" s="167"/>
      <c r="AR13" s="165">
        <v>3</v>
      </c>
      <c r="AS13" s="166"/>
    </row>
    <row r="14" spans="1:45" s="27" customFormat="1" ht="36.6" customHeight="1" x14ac:dyDescent="0.25">
      <c r="A14" s="147">
        <v>1</v>
      </c>
      <c r="B14" s="149">
        <v>1.2</v>
      </c>
      <c r="C14" s="147"/>
      <c r="D14" s="147"/>
      <c r="E14" s="147"/>
      <c r="F14" s="147"/>
      <c r="G14" s="147"/>
      <c r="H14" s="147" t="s">
        <v>305</v>
      </c>
      <c r="I14" s="153"/>
      <c r="J14" s="152">
        <v>1</v>
      </c>
      <c r="K14" s="159" t="s">
        <v>62</v>
      </c>
      <c r="L14" s="152" t="s">
        <v>279</v>
      </c>
      <c r="M14" s="152" t="s">
        <v>280</v>
      </c>
      <c r="N14" s="153" t="s">
        <v>327</v>
      </c>
      <c r="O14" s="152">
        <v>218</v>
      </c>
      <c r="P14" s="26"/>
      <c r="Q14" s="25"/>
      <c r="R14" s="40">
        <v>101</v>
      </c>
      <c r="S14" s="40">
        <v>102</v>
      </c>
      <c r="T14" s="40"/>
      <c r="U14" s="40"/>
      <c r="V14" s="43"/>
      <c r="W14" s="43"/>
      <c r="X14" s="43"/>
      <c r="Y14" s="43"/>
      <c r="Z14" s="36"/>
      <c r="AA14" s="36"/>
      <c r="AB14" s="36"/>
      <c r="AC14" s="36"/>
      <c r="AD14" s="46"/>
      <c r="AE14" s="46"/>
      <c r="AF14" s="33"/>
      <c r="AG14" s="33"/>
      <c r="AH14" s="49"/>
      <c r="AI14" s="49"/>
      <c r="AJ14" s="25"/>
      <c r="AK14" s="25">
        <v>2</v>
      </c>
      <c r="AL14" s="25"/>
      <c r="AM14" s="26">
        <f t="shared" si="0"/>
        <v>0</v>
      </c>
      <c r="AN14" s="161" t="s">
        <v>359</v>
      </c>
      <c r="AO14" s="162" t="s">
        <v>370</v>
      </c>
      <c r="AP14" s="163" t="s">
        <v>371</v>
      </c>
      <c r="AQ14" s="167" t="s">
        <v>372</v>
      </c>
      <c r="AR14" s="165">
        <v>3</v>
      </c>
      <c r="AS14" s="165"/>
    </row>
    <row r="15" spans="1:45" s="27" customFormat="1" ht="36.6" customHeight="1" x14ac:dyDescent="0.25">
      <c r="A15" s="147">
        <v>1</v>
      </c>
      <c r="B15" s="148"/>
      <c r="C15" s="147" t="s">
        <v>53</v>
      </c>
      <c r="D15" s="147" t="s">
        <v>54</v>
      </c>
      <c r="E15" s="147" t="s">
        <v>55</v>
      </c>
      <c r="F15" s="147" t="s">
        <v>56</v>
      </c>
      <c r="G15" s="147" t="s">
        <v>57</v>
      </c>
      <c r="H15" s="147"/>
      <c r="I15" s="153"/>
      <c r="J15" s="152">
        <v>1</v>
      </c>
      <c r="K15" s="159" t="s">
        <v>319</v>
      </c>
      <c r="L15" s="152" t="s">
        <v>306</v>
      </c>
      <c r="M15" s="152" t="s">
        <v>135</v>
      </c>
      <c r="N15" s="153" t="s">
        <v>282</v>
      </c>
      <c r="O15" s="58">
        <v>180</v>
      </c>
      <c r="P15" s="26"/>
      <c r="Q15" s="25"/>
      <c r="R15" s="40"/>
      <c r="S15" s="40"/>
      <c r="T15" s="40"/>
      <c r="U15" s="40"/>
      <c r="V15" s="43">
        <v>105</v>
      </c>
      <c r="W15" s="43">
        <v>106</v>
      </c>
      <c r="X15" s="43">
        <v>107</v>
      </c>
      <c r="Y15" s="43">
        <v>108</v>
      </c>
      <c r="Z15" s="36">
        <v>109</v>
      </c>
      <c r="AA15" s="36">
        <v>110</v>
      </c>
      <c r="AB15" s="36">
        <v>111</v>
      </c>
      <c r="AC15" s="36">
        <v>112</v>
      </c>
      <c r="AD15" s="46">
        <v>113</v>
      </c>
      <c r="AE15" s="46">
        <v>114</v>
      </c>
      <c r="AF15" s="33">
        <v>115</v>
      </c>
      <c r="AG15" s="33">
        <v>116</v>
      </c>
      <c r="AH15" s="49">
        <v>117</v>
      </c>
      <c r="AI15" s="49">
        <v>118</v>
      </c>
      <c r="AJ15" s="25"/>
      <c r="AK15" s="25">
        <v>2</v>
      </c>
      <c r="AL15" s="25"/>
      <c r="AM15" s="26">
        <f t="shared" si="0"/>
        <v>0</v>
      </c>
      <c r="AN15" s="161" t="s">
        <v>258</v>
      </c>
      <c r="AO15" s="162" t="s">
        <v>373</v>
      </c>
      <c r="AP15" s="163" t="s">
        <v>374</v>
      </c>
      <c r="AQ15" s="167"/>
      <c r="AR15" s="165">
        <v>3</v>
      </c>
      <c r="AS15" s="166"/>
    </row>
    <row r="16" spans="1:45" s="27" customFormat="1" ht="36.6" customHeight="1" x14ac:dyDescent="0.25">
      <c r="A16" s="147">
        <v>1</v>
      </c>
      <c r="B16" s="148"/>
      <c r="C16" s="147" t="s">
        <v>53</v>
      </c>
      <c r="D16" s="147" t="s">
        <v>54</v>
      </c>
      <c r="E16" s="147" t="s">
        <v>55</v>
      </c>
      <c r="F16" s="147"/>
      <c r="G16" s="147"/>
      <c r="H16" s="147"/>
      <c r="I16" s="153"/>
      <c r="J16" s="152">
        <v>1</v>
      </c>
      <c r="K16" s="159" t="s">
        <v>328</v>
      </c>
      <c r="L16" s="154" t="s">
        <v>286</v>
      </c>
      <c r="M16" s="152" t="s">
        <v>311</v>
      </c>
      <c r="N16" s="153" t="s">
        <v>312</v>
      </c>
      <c r="O16" s="58">
        <v>200</v>
      </c>
      <c r="P16" s="26"/>
      <c r="Q16" s="25"/>
      <c r="R16" s="40"/>
      <c r="S16" s="40"/>
      <c r="T16" s="40"/>
      <c r="U16" s="40"/>
      <c r="V16" s="43">
        <v>105</v>
      </c>
      <c r="W16" s="43">
        <v>106</v>
      </c>
      <c r="X16" s="43">
        <v>107</v>
      </c>
      <c r="Y16" s="43">
        <v>108</v>
      </c>
      <c r="Z16" s="36">
        <v>109</v>
      </c>
      <c r="AA16" s="36">
        <v>110</v>
      </c>
      <c r="AB16" s="36">
        <v>111</v>
      </c>
      <c r="AC16" s="36">
        <v>112</v>
      </c>
      <c r="AD16" s="46">
        <v>113</v>
      </c>
      <c r="AE16" s="46">
        <v>114</v>
      </c>
      <c r="AF16" s="33"/>
      <c r="AG16" s="33"/>
      <c r="AH16" s="49"/>
      <c r="AI16" s="49"/>
      <c r="AJ16" s="25"/>
      <c r="AK16" s="25">
        <v>2</v>
      </c>
      <c r="AL16" s="25"/>
      <c r="AM16" s="26">
        <f t="shared" si="0"/>
        <v>0</v>
      </c>
      <c r="AN16" s="161" t="s">
        <v>359</v>
      </c>
      <c r="AO16" s="162" t="s">
        <v>375</v>
      </c>
      <c r="AP16" s="163" t="s">
        <v>376</v>
      </c>
      <c r="AQ16" s="164"/>
      <c r="AR16" s="165">
        <v>4</v>
      </c>
      <c r="AS16" s="168"/>
    </row>
    <row r="17" spans="1:45" s="28" customFormat="1" ht="36.6" customHeight="1" x14ac:dyDescent="0.25">
      <c r="A17" s="147">
        <v>1</v>
      </c>
      <c r="B17" s="148"/>
      <c r="C17" s="147" t="s">
        <v>53</v>
      </c>
      <c r="D17" s="147" t="s">
        <v>54</v>
      </c>
      <c r="E17" s="147" t="s">
        <v>55</v>
      </c>
      <c r="F17" s="147"/>
      <c r="G17" s="147"/>
      <c r="H17" s="147"/>
      <c r="I17" s="153"/>
      <c r="J17" s="152">
        <v>1</v>
      </c>
      <c r="K17" s="159" t="s">
        <v>42</v>
      </c>
      <c r="L17" s="154" t="s">
        <v>293</v>
      </c>
      <c r="M17" s="152" t="s">
        <v>137</v>
      </c>
      <c r="N17" s="153" t="s">
        <v>138</v>
      </c>
      <c r="O17" s="58">
        <v>230</v>
      </c>
      <c r="P17" s="126"/>
      <c r="Q17" s="25"/>
      <c r="R17" s="40"/>
      <c r="S17" s="40"/>
      <c r="T17" s="40"/>
      <c r="U17" s="40"/>
      <c r="V17" s="43">
        <v>105</v>
      </c>
      <c r="W17" s="43">
        <v>106</v>
      </c>
      <c r="X17" s="43">
        <v>107</v>
      </c>
      <c r="Y17" s="43">
        <v>108</v>
      </c>
      <c r="Z17" s="36">
        <v>109</v>
      </c>
      <c r="AA17" s="36">
        <v>110</v>
      </c>
      <c r="AB17" s="36">
        <v>111</v>
      </c>
      <c r="AC17" s="36">
        <v>112</v>
      </c>
      <c r="AD17" s="46">
        <v>113</v>
      </c>
      <c r="AE17" s="46">
        <v>114</v>
      </c>
      <c r="AF17" s="33"/>
      <c r="AG17" s="33"/>
      <c r="AH17" s="49"/>
      <c r="AI17" s="49"/>
      <c r="AJ17" s="25"/>
      <c r="AK17" s="25">
        <v>2</v>
      </c>
      <c r="AL17" s="25"/>
      <c r="AM17" s="26">
        <f t="shared" si="0"/>
        <v>0</v>
      </c>
      <c r="AN17" s="161" t="s">
        <v>258</v>
      </c>
      <c r="AO17" s="162" t="s">
        <v>377</v>
      </c>
      <c r="AP17" s="163" t="s">
        <v>378</v>
      </c>
      <c r="AQ17" s="169" t="s">
        <v>379</v>
      </c>
      <c r="AR17" s="165">
        <v>4</v>
      </c>
      <c r="AS17" s="166" t="s">
        <v>380</v>
      </c>
    </row>
    <row r="18" spans="1:45" s="28" customFormat="1" ht="36.6" customHeight="1" x14ac:dyDescent="0.25">
      <c r="A18" s="147">
        <v>1</v>
      </c>
      <c r="B18" s="148"/>
      <c r="C18" s="147" t="s">
        <v>53</v>
      </c>
      <c r="D18" s="147" t="s">
        <v>54</v>
      </c>
      <c r="E18" s="147" t="s">
        <v>55</v>
      </c>
      <c r="F18" s="147"/>
      <c r="G18" s="147" t="s">
        <v>57</v>
      </c>
      <c r="H18" s="147"/>
      <c r="I18" s="153"/>
      <c r="J18" s="152">
        <v>1</v>
      </c>
      <c r="K18" s="159" t="s">
        <v>264</v>
      </c>
      <c r="L18" s="154" t="s">
        <v>286</v>
      </c>
      <c r="M18" s="152" t="s">
        <v>311</v>
      </c>
      <c r="N18" s="153" t="s">
        <v>283</v>
      </c>
      <c r="O18" s="58">
        <v>200</v>
      </c>
      <c r="P18" s="126"/>
      <c r="Q18" s="25"/>
      <c r="R18" s="40"/>
      <c r="S18" s="40"/>
      <c r="T18" s="40"/>
      <c r="U18" s="40"/>
      <c r="V18" s="43">
        <v>105</v>
      </c>
      <c r="W18" s="43">
        <v>106</v>
      </c>
      <c r="X18" s="43">
        <v>107</v>
      </c>
      <c r="Y18" s="43">
        <v>108</v>
      </c>
      <c r="Z18" s="36">
        <v>109</v>
      </c>
      <c r="AA18" s="36">
        <v>110</v>
      </c>
      <c r="AB18" s="36">
        <v>111</v>
      </c>
      <c r="AC18" s="36">
        <v>112</v>
      </c>
      <c r="AD18" s="46">
        <v>113</v>
      </c>
      <c r="AE18" s="46">
        <v>114</v>
      </c>
      <c r="AF18" s="33"/>
      <c r="AG18" s="33"/>
      <c r="AH18" s="49">
        <v>117</v>
      </c>
      <c r="AI18" s="49">
        <v>118</v>
      </c>
      <c r="AJ18" s="25"/>
      <c r="AK18" s="25">
        <v>2</v>
      </c>
      <c r="AL18" s="25"/>
      <c r="AM18" s="26">
        <f t="shared" si="0"/>
        <v>0</v>
      </c>
      <c r="AN18" s="161" t="s">
        <v>258</v>
      </c>
      <c r="AO18" s="162" t="s">
        <v>381</v>
      </c>
      <c r="AP18" s="163" t="s">
        <v>382</v>
      </c>
      <c r="AQ18" s="164"/>
      <c r="AR18" s="165">
        <v>4</v>
      </c>
      <c r="AS18" s="166"/>
    </row>
    <row r="19" spans="1:45" s="28" customFormat="1" ht="36.6" customHeight="1" x14ac:dyDescent="0.25">
      <c r="A19" s="147">
        <v>1</v>
      </c>
      <c r="B19" s="148"/>
      <c r="C19" s="147" t="s">
        <v>53</v>
      </c>
      <c r="D19" s="147"/>
      <c r="E19" s="147"/>
      <c r="F19" s="147"/>
      <c r="G19" s="147"/>
      <c r="H19" s="147"/>
      <c r="I19" s="153"/>
      <c r="J19" s="152">
        <v>1</v>
      </c>
      <c r="K19" s="159" t="s">
        <v>265</v>
      </c>
      <c r="L19" s="154" t="s">
        <v>286</v>
      </c>
      <c r="M19" s="152" t="s">
        <v>284</v>
      </c>
      <c r="N19" s="153" t="s">
        <v>285</v>
      </c>
      <c r="O19" s="58">
        <v>200</v>
      </c>
      <c r="P19" s="126"/>
      <c r="Q19" s="25"/>
      <c r="R19" s="40"/>
      <c r="S19" s="40"/>
      <c r="T19" s="40"/>
      <c r="U19" s="40"/>
      <c r="V19" s="43">
        <v>105</v>
      </c>
      <c r="W19" s="43">
        <v>106</v>
      </c>
      <c r="X19" s="43">
        <v>107</v>
      </c>
      <c r="Y19" s="43">
        <v>108</v>
      </c>
      <c r="Z19" s="36"/>
      <c r="AA19" s="36"/>
      <c r="AB19" s="36"/>
      <c r="AC19" s="36"/>
      <c r="AD19" s="46"/>
      <c r="AE19" s="46"/>
      <c r="AF19" s="33"/>
      <c r="AG19" s="33"/>
      <c r="AH19" s="49"/>
      <c r="AI19" s="49"/>
      <c r="AJ19" s="25"/>
      <c r="AK19" s="25">
        <v>2</v>
      </c>
      <c r="AL19" s="25"/>
      <c r="AM19" s="26">
        <f t="shared" si="0"/>
        <v>0</v>
      </c>
      <c r="AN19" s="161" t="s">
        <v>259</v>
      </c>
      <c r="AO19" s="162"/>
      <c r="AP19" s="163"/>
      <c r="AQ19" s="170"/>
      <c r="AR19" s="165">
        <v>4</v>
      </c>
      <c r="AS19" s="166"/>
    </row>
    <row r="20" spans="1:45" s="28" customFormat="1" ht="36.6" customHeight="1" x14ac:dyDescent="0.25">
      <c r="A20" s="147">
        <v>1</v>
      </c>
      <c r="B20" s="148"/>
      <c r="C20" s="147"/>
      <c r="D20" s="147" t="s">
        <v>54</v>
      </c>
      <c r="E20" s="147"/>
      <c r="F20" s="147"/>
      <c r="G20" s="147"/>
      <c r="H20" s="147"/>
      <c r="I20" s="153"/>
      <c r="J20" s="152">
        <v>1</v>
      </c>
      <c r="K20" s="159" t="s">
        <v>329</v>
      </c>
      <c r="L20" s="154" t="s">
        <v>290</v>
      </c>
      <c r="M20" s="152" t="s">
        <v>40</v>
      </c>
      <c r="N20" s="153" t="s">
        <v>44</v>
      </c>
      <c r="O20" s="58">
        <v>265</v>
      </c>
      <c r="P20" s="126"/>
      <c r="Q20" s="25"/>
      <c r="R20" s="40"/>
      <c r="S20" s="40"/>
      <c r="T20" s="40"/>
      <c r="U20" s="40"/>
      <c r="V20" s="43"/>
      <c r="W20" s="43"/>
      <c r="X20" s="43"/>
      <c r="Y20" s="43"/>
      <c r="Z20" s="36">
        <v>109</v>
      </c>
      <c r="AA20" s="36">
        <v>110</v>
      </c>
      <c r="AB20" s="36">
        <v>111</v>
      </c>
      <c r="AC20" s="36">
        <v>112</v>
      </c>
      <c r="AD20" s="46"/>
      <c r="AE20" s="46"/>
      <c r="AF20" s="33"/>
      <c r="AG20" s="33"/>
      <c r="AH20" s="49"/>
      <c r="AI20" s="49"/>
      <c r="AJ20" s="25"/>
      <c r="AK20" s="25">
        <v>2</v>
      </c>
      <c r="AL20" s="25"/>
      <c r="AM20" s="26">
        <f t="shared" si="0"/>
        <v>0</v>
      </c>
      <c r="AN20" s="161" t="s">
        <v>259</v>
      </c>
      <c r="AO20" s="162"/>
      <c r="AP20" s="163"/>
      <c r="AQ20" s="171" t="s">
        <v>379</v>
      </c>
      <c r="AR20" s="165">
        <v>4</v>
      </c>
      <c r="AS20" s="166" t="s">
        <v>380</v>
      </c>
    </row>
    <row r="21" spans="1:45" s="28" customFormat="1" ht="36.6" customHeight="1" x14ac:dyDescent="0.25">
      <c r="A21" s="147">
        <v>1</v>
      </c>
      <c r="B21" s="148"/>
      <c r="C21" s="147" t="s">
        <v>53</v>
      </c>
      <c r="D21" s="147" t="s">
        <v>54</v>
      </c>
      <c r="E21" s="147" t="s">
        <v>55</v>
      </c>
      <c r="F21" s="147"/>
      <c r="G21" s="147" t="s">
        <v>57</v>
      </c>
      <c r="H21" s="147"/>
      <c r="I21" s="153"/>
      <c r="J21" s="152">
        <v>1</v>
      </c>
      <c r="K21" s="159" t="s">
        <v>266</v>
      </c>
      <c r="L21" s="154" t="s">
        <v>286</v>
      </c>
      <c r="M21" s="152" t="s">
        <v>313</v>
      </c>
      <c r="N21" s="153" t="s">
        <v>314</v>
      </c>
      <c r="O21" s="58">
        <v>278</v>
      </c>
      <c r="P21" s="126"/>
      <c r="Q21" s="25"/>
      <c r="R21" s="40"/>
      <c r="S21" s="40"/>
      <c r="T21" s="40"/>
      <c r="U21" s="40"/>
      <c r="V21" s="43">
        <v>105</v>
      </c>
      <c r="W21" s="43">
        <v>106</v>
      </c>
      <c r="X21" s="43">
        <v>107</v>
      </c>
      <c r="Y21" s="43">
        <v>108</v>
      </c>
      <c r="Z21" s="36">
        <v>109</v>
      </c>
      <c r="AA21" s="36">
        <v>110</v>
      </c>
      <c r="AB21" s="36">
        <v>111</v>
      </c>
      <c r="AC21" s="36">
        <v>112</v>
      </c>
      <c r="AD21" s="46">
        <v>113</v>
      </c>
      <c r="AE21" s="46">
        <v>114</v>
      </c>
      <c r="AF21" s="33"/>
      <c r="AG21" s="33"/>
      <c r="AH21" s="49">
        <v>117</v>
      </c>
      <c r="AI21" s="49">
        <v>118</v>
      </c>
      <c r="AJ21" s="25"/>
      <c r="AK21" s="25">
        <v>2</v>
      </c>
      <c r="AL21" s="25"/>
      <c r="AM21" s="26">
        <f t="shared" si="0"/>
        <v>0</v>
      </c>
      <c r="AN21" s="161" t="s">
        <v>359</v>
      </c>
      <c r="AO21" s="162" t="s">
        <v>383</v>
      </c>
      <c r="AP21" s="163" t="s">
        <v>384</v>
      </c>
      <c r="AQ21" s="167"/>
      <c r="AR21" s="165">
        <v>5</v>
      </c>
      <c r="AS21" s="165"/>
    </row>
    <row r="22" spans="1:45" s="28" customFormat="1" ht="36.6" customHeight="1" x14ac:dyDescent="0.25">
      <c r="A22" s="147">
        <v>1</v>
      </c>
      <c r="B22" s="148"/>
      <c r="C22" s="147"/>
      <c r="D22" s="147"/>
      <c r="E22" s="147"/>
      <c r="F22" s="147" t="s">
        <v>56</v>
      </c>
      <c r="G22" s="147"/>
      <c r="H22" s="147"/>
      <c r="I22" s="153"/>
      <c r="J22" s="152">
        <v>1</v>
      </c>
      <c r="K22" s="159" t="s">
        <v>45</v>
      </c>
      <c r="L22" s="154" t="s">
        <v>286</v>
      </c>
      <c r="M22" s="152" t="s">
        <v>284</v>
      </c>
      <c r="N22" s="155" t="s">
        <v>287</v>
      </c>
      <c r="O22" s="58">
        <v>331</v>
      </c>
      <c r="P22" s="126"/>
      <c r="Q22" s="25"/>
      <c r="R22" s="40"/>
      <c r="S22" s="40"/>
      <c r="T22" s="40"/>
      <c r="U22" s="40"/>
      <c r="V22" s="43"/>
      <c r="W22" s="43"/>
      <c r="X22" s="43"/>
      <c r="Y22" s="43"/>
      <c r="Z22" s="36"/>
      <c r="AA22" s="36"/>
      <c r="AB22" s="36"/>
      <c r="AC22" s="36"/>
      <c r="AD22" s="46"/>
      <c r="AE22" s="46"/>
      <c r="AF22" s="33">
        <v>115</v>
      </c>
      <c r="AG22" s="33">
        <v>116</v>
      </c>
      <c r="AH22" s="49"/>
      <c r="AI22" s="49"/>
      <c r="AJ22" s="25"/>
      <c r="AK22" s="25">
        <v>2</v>
      </c>
      <c r="AL22" s="25"/>
      <c r="AM22" s="26">
        <f t="shared" si="0"/>
        <v>0</v>
      </c>
      <c r="AN22" s="161" t="s">
        <v>258</v>
      </c>
      <c r="AO22" s="162" t="s">
        <v>385</v>
      </c>
      <c r="AP22" s="163" t="s">
        <v>386</v>
      </c>
      <c r="AQ22" s="170"/>
      <c r="AR22" s="165">
        <v>6</v>
      </c>
      <c r="AS22" s="165"/>
    </row>
    <row r="23" spans="1:45" s="28" customFormat="1" ht="36.6" customHeight="1" x14ac:dyDescent="0.25">
      <c r="A23" s="147">
        <v>1</v>
      </c>
      <c r="B23" s="148" t="s">
        <v>269</v>
      </c>
      <c r="C23" s="147" t="s">
        <v>53</v>
      </c>
      <c r="D23" s="147" t="s">
        <v>54</v>
      </c>
      <c r="E23" s="147" t="s">
        <v>55</v>
      </c>
      <c r="F23" s="147" t="s">
        <v>56</v>
      </c>
      <c r="G23" s="147" t="s">
        <v>57</v>
      </c>
      <c r="H23" s="147" t="s">
        <v>305</v>
      </c>
      <c r="I23" s="153"/>
      <c r="J23" s="152">
        <v>1</v>
      </c>
      <c r="K23" s="159" t="s">
        <v>46</v>
      </c>
      <c r="L23" s="154" t="s">
        <v>286</v>
      </c>
      <c r="M23" s="152" t="s">
        <v>330</v>
      </c>
      <c r="N23" s="153" t="s">
        <v>331</v>
      </c>
      <c r="O23" s="152">
        <v>146</v>
      </c>
      <c r="P23" s="126"/>
      <c r="Q23" s="25"/>
      <c r="R23" s="40">
        <v>101</v>
      </c>
      <c r="S23" s="40">
        <v>102</v>
      </c>
      <c r="T23" s="40">
        <v>103</v>
      </c>
      <c r="U23" s="40">
        <v>104</v>
      </c>
      <c r="V23" s="43">
        <v>105</v>
      </c>
      <c r="W23" s="43">
        <v>106</v>
      </c>
      <c r="X23" s="43">
        <v>107</v>
      </c>
      <c r="Y23" s="43">
        <v>108</v>
      </c>
      <c r="Z23" s="36">
        <v>109</v>
      </c>
      <c r="AA23" s="36">
        <v>110</v>
      </c>
      <c r="AB23" s="36">
        <v>111</v>
      </c>
      <c r="AC23" s="36">
        <v>112</v>
      </c>
      <c r="AD23" s="46">
        <v>113</v>
      </c>
      <c r="AE23" s="46">
        <v>114</v>
      </c>
      <c r="AF23" s="33">
        <v>115</v>
      </c>
      <c r="AG23" s="33">
        <v>116</v>
      </c>
      <c r="AH23" s="49">
        <v>117</v>
      </c>
      <c r="AI23" s="49">
        <v>118</v>
      </c>
      <c r="AJ23" s="25"/>
      <c r="AK23" s="25">
        <v>2</v>
      </c>
      <c r="AL23" s="25"/>
      <c r="AM23" s="26">
        <f t="shared" si="0"/>
        <v>0</v>
      </c>
      <c r="AN23" s="161" t="s">
        <v>258</v>
      </c>
      <c r="AO23" s="162" t="s">
        <v>387</v>
      </c>
      <c r="AP23" s="163" t="s">
        <v>388</v>
      </c>
      <c r="AQ23" s="167"/>
      <c r="AR23" s="165">
        <v>7</v>
      </c>
      <c r="AS23" s="166"/>
    </row>
    <row r="24" spans="1:45" s="28" customFormat="1" ht="36.6" customHeight="1" x14ac:dyDescent="0.25">
      <c r="A24" s="147">
        <v>1</v>
      </c>
      <c r="B24" s="148" t="s">
        <v>269</v>
      </c>
      <c r="C24" s="147" t="s">
        <v>53</v>
      </c>
      <c r="D24" s="147" t="s">
        <v>54</v>
      </c>
      <c r="E24" s="147" t="s">
        <v>55</v>
      </c>
      <c r="F24" s="147" t="s">
        <v>56</v>
      </c>
      <c r="G24" s="147" t="s">
        <v>57</v>
      </c>
      <c r="H24" s="147" t="s">
        <v>305</v>
      </c>
      <c r="I24" s="153"/>
      <c r="J24" s="152">
        <v>1</v>
      </c>
      <c r="K24" s="159" t="s">
        <v>267</v>
      </c>
      <c r="L24" s="154" t="s">
        <v>286</v>
      </c>
      <c r="M24" s="152" t="s">
        <v>315</v>
      </c>
      <c r="N24" s="153" t="s">
        <v>332</v>
      </c>
      <c r="O24" s="152">
        <v>168</v>
      </c>
      <c r="P24" s="126"/>
      <c r="Q24" s="25"/>
      <c r="R24" s="40">
        <v>101</v>
      </c>
      <c r="S24" s="40">
        <v>102</v>
      </c>
      <c r="T24" s="40">
        <v>103</v>
      </c>
      <c r="U24" s="40">
        <v>104</v>
      </c>
      <c r="V24" s="43">
        <v>105</v>
      </c>
      <c r="W24" s="43">
        <v>106</v>
      </c>
      <c r="X24" s="43">
        <v>107</v>
      </c>
      <c r="Y24" s="43">
        <v>108</v>
      </c>
      <c r="Z24" s="36">
        <v>109</v>
      </c>
      <c r="AA24" s="36">
        <v>110</v>
      </c>
      <c r="AB24" s="36">
        <v>111</v>
      </c>
      <c r="AC24" s="36">
        <v>112</v>
      </c>
      <c r="AD24" s="46">
        <v>113</v>
      </c>
      <c r="AE24" s="46">
        <v>114</v>
      </c>
      <c r="AF24" s="33">
        <v>115</v>
      </c>
      <c r="AG24" s="33">
        <v>116</v>
      </c>
      <c r="AH24" s="49">
        <v>117</v>
      </c>
      <c r="AI24" s="49">
        <v>118</v>
      </c>
      <c r="AJ24" s="25"/>
      <c r="AK24" s="25">
        <v>2</v>
      </c>
      <c r="AL24" s="25"/>
      <c r="AM24" s="26">
        <f t="shared" si="0"/>
        <v>0</v>
      </c>
      <c r="AN24" s="161" t="s">
        <v>258</v>
      </c>
      <c r="AO24" s="162" t="s">
        <v>389</v>
      </c>
      <c r="AP24" s="163" t="s">
        <v>390</v>
      </c>
      <c r="AQ24" s="167"/>
      <c r="AR24" s="165">
        <v>7</v>
      </c>
      <c r="AS24" s="166"/>
    </row>
    <row r="25" spans="1:45" s="28" customFormat="1" ht="36.6" customHeight="1" x14ac:dyDescent="0.25">
      <c r="A25" s="147">
        <v>1</v>
      </c>
      <c r="B25" s="148" t="s">
        <v>269</v>
      </c>
      <c r="C25" s="147" t="s">
        <v>53</v>
      </c>
      <c r="D25" s="147" t="s">
        <v>54</v>
      </c>
      <c r="E25" s="147" t="s">
        <v>55</v>
      </c>
      <c r="F25" s="147" t="s">
        <v>56</v>
      </c>
      <c r="G25" s="147" t="s">
        <v>57</v>
      </c>
      <c r="H25" s="147" t="s">
        <v>305</v>
      </c>
      <c r="I25" s="153"/>
      <c r="J25" s="152">
        <v>1</v>
      </c>
      <c r="K25" s="159" t="s">
        <v>47</v>
      </c>
      <c r="L25" s="154" t="s">
        <v>286</v>
      </c>
      <c r="M25" s="152" t="s">
        <v>315</v>
      </c>
      <c r="N25" s="153" t="s">
        <v>333</v>
      </c>
      <c r="O25" s="152">
        <v>155</v>
      </c>
      <c r="P25" s="126"/>
      <c r="Q25" s="25"/>
      <c r="R25" s="40">
        <v>101</v>
      </c>
      <c r="S25" s="40">
        <v>102</v>
      </c>
      <c r="T25" s="40">
        <v>103</v>
      </c>
      <c r="U25" s="40">
        <v>104</v>
      </c>
      <c r="V25" s="43">
        <v>105</v>
      </c>
      <c r="W25" s="43">
        <v>106</v>
      </c>
      <c r="X25" s="43">
        <v>107</v>
      </c>
      <c r="Y25" s="43">
        <v>108</v>
      </c>
      <c r="Z25" s="36">
        <v>109</v>
      </c>
      <c r="AA25" s="36">
        <v>110</v>
      </c>
      <c r="AB25" s="36">
        <v>111</v>
      </c>
      <c r="AC25" s="36">
        <v>112</v>
      </c>
      <c r="AD25" s="46">
        <v>113</v>
      </c>
      <c r="AE25" s="46">
        <v>114</v>
      </c>
      <c r="AF25" s="33">
        <v>115</v>
      </c>
      <c r="AG25" s="33">
        <v>116</v>
      </c>
      <c r="AH25" s="49">
        <v>117</v>
      </c>
      <c r="AI25" s="49">
        <v>118</v>
      </c>
      <c r="AJ25" s="25"/>
      <c r="AK25" s="25">
        <v>2</v>
      </c>
      <c r="AL25" s="25"/>
      <c r="AM25" s="26">
        <f t="shared" si="0"/>
        <v>0</v>
      </c>
      <c r="AN25" s="161" t="s">
        <v>258</v>
      </c>
      <c r="AO25" s="162" t="s">
        <v>391</v>
      </c>
      <c r="AP25" s="163" t="s">
        <v>392</v>
      </c>
      <c r="AQ25" s="164"/>
      <c r="AR25" s="165">
        <v>8</v>
      </c>
      <c r="AS25" s="166"/>
    </row>
    <row r="26" spans="1:45" s="28" customFormat="1" ht="36.6" customHeight="1" x14ac:dyDescent="0.25">
      <c r="A26" s="147">
        <v>2</v>
      </c>
      <c r="B26" s="148" t="s">
        <v>269</v>
      </c>
      <c r="C26" s="147"/>
      <c r="D26" s="147"/>
      <c r="E26" s="147"/>
      <c r="F26" s="147"/>
      <c r="G26" s="147"/>
      <c r="H26" s="147" t="s">
        <v>305</v>
      </c>
      <c r="I26" s="153"/>
      <c r="J26" s="152">
        <v>2</v>
      </c>
      <c r="K26" s="159" t="s">
        <v>37</v>
      </c>
      <c r="L26" s="152" t="s">
        <v>289</v>
      </c>
      <c r="M26" s="152" t="s">
        <v>35</v>
      </c>
      <c r="N26" s="153" t="s">
        <v>271</v>
      </c>
      <c r="O26" s="152">
        <v>215</v>
      </c>
      <c r="P26" s="126"/>
      <c r="Q26" s="25"/>
      <c r="R26" s="40">
        <v>101</v>
      </c>
      <c r="S26" s="40">
        <v>102</v>
      </c>
      <c r="T26" s="40">
        <v>103</v>
      </c>
      <c r="U26" s="40">
        <v>104</v>
      </c>
      <c r="V26" s="43"/>
      <c r="W26" s="43"/>
      <c r="X26" s="43"/>
      <c r="Y26" s="43"/>
      <c r="Z26" s="36"/>
      <c r="AA26" s="36"/>
      <c r="AB26" s="36"/>
      <c r="AC26" s="36"/>
      <c r="AD26" s="46"/>
      <c r="AE26" s="46"/>
      <c r="AF26" s="33"/>
      <c r="AG26" s="33"/>
      <c r="AH26" s="49"/>
      <c r="AI26" s="49"/>
      <c r="AJ26" s="25"/>
      <c r="AK26" s="25">
        <v>2</v>
      </c>
      <c r="AL26" s="25"/>
      <c r="AM26" s="26">
        <f t="shared" si="0"/>
        <v>0</v>
      </c>
      <c r="AN26" s="161" t="s">
        <v>258</v>
      </c>
      <c r="AO26" s="162" t="s">
        <v>393</v>
      </c>
      <c r="AP26" s="163" t="s">
        <v>394</v>
      </c>
      <c r="AQ26" s="167"/>
      <c r="AR26" s="165">
        <v>1</v>
      </c>
      <c r="AS26" s="166"/>
    </row>
    <row r="27" spans="1:45" s="28" customFormat="1" ht="36.6" customHeight="1" x14ac:dyDescent="0.25">
      <c r="A27" s="147">
        <v>2</v>
      </c>
      <c r="B27" s="148" t="s">
        <v>269</v>
      </c>
      <c r="C27" s="147"/>
      <c r="D27" s="147"/>
      <c r="E27" s="147"/>
      <c r="F27" s="147"/>
      <c r="G27" s="147"/>
      <c r="H27" s="147" t="s">
        <v>305</v>
      </c>
      <c r="I27" s="153"/>
      <c r="J27" s="152">
        <v>2</v>
      </c>
      <c r="K27" s="159" t="s">
        <v>307</v>
      </c>
      <c r="L27" s="152" t="s">
        <v>289</v>
      </c>
      <c r="M27" s="152" t="s">
        <v>11</v>
      </c>
      <c r="N27" s="155" t="s">
        <v>316</v>
      </c>
      <c r="O27" s="152">
        <v>220</v>
      </c>
      <c r="P27" s="126"/>
      <c r="Q27" s="25"/>
      <c r="R27" s="40">
        <v>101</v>
      </c>
      <c r="S27" s="40">
        <v>102</v>
      </c>
      <c r="T27" s="40">
        <v>103</v>
      </c>
      <c r="U27" s="40">
        <v>104</v>
      </c>
      <c r="V27" s="43"/>
      <c r="W27" s="43"/>
      <c r="X27" s="43"/>
      <c r="Y27" s="43"/>
      <c r="Z27" s="36"/>
      <c r="AA27" s="36"/>
      <c r="AB27" s="36"/>
      <c r="AC27" s="36"/>
      <c r="AD27" s="46"/>
      <c r="AE27" s="46"/>
      <c r="AF27" s="33"/>
      <c r="AG27" s="33"/>
      <c r="AH27" s="49"/>
      <c r="AI27" s="49"/>
      <c r="AJ27" s="25"/>
      <c r="AK27" s="25">
        <v>2</v>
      </c>
      <c r="AL27" s="25"/>
      <c r="AM27" s="26">
        <f t="shared" si="0"/>
        <v>0</v>
      </c>
      <c r="AN27" s="161" t="s">
        <v>258</v>
      </c>
      <c r="AO27" s="162" t="s">
        <v>395</v>
      </c>
      <c r="AP27" s="163" t="s">
        <v>396</v>
      </c>
      <c r="AQ27" s="164"/>
      <c r="AR27" s="165">
        <v>1</v>
      </c>
      <c r="AS27" s="166"/>
    </row>
    <row r="28" spans="1:45" s="27" customFormat="1" ht="36.6" customHeight="1" x14ac:dyDescent="0.25">
      <c r="A28" s="147">
        <v>2</v>
      </c>
      <c r="B28" s="148">
        <v>1.2</v>
      </c>
      <c r="C28" s="147"/>
      <c r="D28" s="147"/>
      <c r="E28" s="147"/>
      <c r="F28" s="147"/>
      <c r="G28" s="147"/>
      <c r="H28" s="147" t="s">
        <v>305</v>
      </c>
      <c r="I28" s="153"/>
      <c r="J28" s="152">
        <v>2</v>
      </c>
      <c r="K28" s="159" t="s">
        <v>38</v>
      </c>
      <c r="L28" s="152" t="s">
        <v>289</v>
      </c>
      <c r="M28" s="152" t="s">
        <v>40</v>
      </c>
      <c r="N28" s="153" t="s">
        <v>288</v>
      </c>
      <c r="O28" s="58">
        <v>249</v>
      </c>
      <c r="P28" s="26"/>
      <c r="Q28" s="25"/>
      <c r="R28" s="40">
        <v>101</v>
      </c>
      <c r="S28" s="40">
        <v>102</v>
      </c>
      <c r="T28" s="40"/>
      <c r="U28" s="40"/>
      <c r="V28" s="43"/>
      <c r="W28" s="43"/>
      <c r="X28" s="43"/>
      <c r="Y28" s="43"/>
      <c r="Z28" s="36"/>
      <c r="AA28" s="36"/>
      <c r="AB28" s="36"/>
      <c r="AC28" s="36"/>
      <c r="AD28" s="46"/>
      <c r="AE28" s="46"/>
      <c r="AF28" s="33"/>
      <c r="AG28" s="33"/>
      <c r="AH28" s="49"/>
      <c r="AI28" s="49"/>
      <c r="AJ28" s="25"/>
      <c r="AK28" s="25">
        <v>2</v>
      </c>
      <c r="AL28" s="25"/>
      <c r="AM28" s="26">
        <f t="shared" si="0"/>
        <v>0</v>
      </c>
      <c r="AN28" s="161" t="s">
        <v>258</v>
      </c>
      <c r="AO28" s="162" t="s">
        <v>397</v>
      </c>
      <c r="AP28" s="163" t="s">
        <v>398</v>
      </c>
      <c r="AQ28" s="164"/>
      <c r="AR28" s="165">
        <v>1</v>
      </c>
      <c r="AS28" s="166"/>
    </row>
    <row r="29" spans="1:45" s="28" customFormat="1" ht="36.6" customHeight="1" x14ac:dyDescent="0.25">
      <c r="A29" s="147">
        <v>2</v>
      </c>
      <c r="B29" s="148" t="s">
        <v>269</v>
      </c>
      <c r="C29" s="147"/>
      <c r="D29" s="147"/>
      <c r="E29" s="147"/>
      <c r="F29" s="147"/>
      <c r="G29" s="147"/>
      <c r="H29" s="147" t="s">
        <v>305</v>
      </c>
      <c r="I29" s="153"/>
      <c r="J29" s="152">
        <v>2</v>
      </c>
      <c r="K29" s="159" t="s">
        <v>39</v>
      </c>
      <c r="L29" s="152" t="s">
        <v>289</v>
      </c>
      <c r="M29" s="152" t="s">
        <v>40</v>
      </c>
      <c r="N29" s="153" t="s">
        <v>13</v>
      </c>
      <c r="O29" s="58">
        <v>228</v>
      </c>
      <c r="P29" s="126"/>
      <c r="Q29" s="25"/>
      <c r="R29" s="40">
        <v>101</v>
      </c>
      <c r="S29" s="40">
        <v>102</v>
      </c>
      <c r="T29" s="40">
        <v>103</v>
      </c>
      <c r="U29" s="40">
        <v>104</v>
      </c>
      <c r="V29" s="43"/>
      <c r="W29" s="43"/>
      <c r="X29" s="43"/>
      <c r="Y29" s="43"/>
      <c r="Z29" s="36"/>
      <c r="AA29" s="36"/>
      <c r="AB29" s="36"/>
      <c r="AC29" s="36"/>
      <c r="AD29" s="46"/>
      <c r="AE29" s="46"/>
      <c r="AF29" s="33"/>
      <c r="AG29" s="33"/>
      <c r="AH29" s="49"/>
      <c r="AI29" s="49"/>
      <c r="AJ29" s="25"/>
      <c r="AK29" s="25">
        <v>2</v>
      </c>
      <c r="AL29" s="25"/>
      <c r="AM29" s="26">
        <f t="shared" si="0"/>
        <v>0</v>
      </c>
      <c r="AN29" s="161" t="s">
        <v>258</v>
      </c>
      <c r="AO29" s="162" t="s">
        <v>399</v>
      </c>
      <c r="AP29" s="163" t="s">
        <v>400</v>
      </c>
      <c r="AQ29" s="167"/>
      <c r="AR29" s="165">
        <v>1</v>
      </c>
      <c r="AS29" s="165"/>
    </row>
    <row r="30" spans="1:45" s="28" customFormat="1" ht="36.6" customHeight="1" x14ac:dyDescent="0.25">
      <c r="A30" s="147">
        <v>2</v>
      </c>
      <c r="B30" s="148"/>
      <c r="C30" s="147" t="s">
        <v>53</v>
      </c>
      <c r="D30" s="147" t="s">
        <v>54</v>
      </c>
      <c r="E30" s="147" t="s">
        <v>55</v>
      </c>
      <c r="F30" s="147" t="s">
        <v>56</v>
      </c>
      <c r="G30" s="147" t="s">
        <v>57</v>
      </c>
      <c r="H30" s="147"/>
      <c r="I30" s="153"/>
      <c r="J30" s="152">
        <v>2</v>
      </c>
      <c r="K30" s="159" t="s">
        <v>36</v>
      </c>
      <c r="L30" s="152" t="s">
        <v>289</v>
      </c>
      <c r="M30" s="152" t="s">
        <v>35</v>
      </c>
      <c r="N30" s="153" t="s">
        <v>271</v>
      </c>
      <c r="O30" s="152">
        <v>199</v>
      </c>
      <c r="P30" s="126"/>
      <c r="Q30" s="25"/>
      <c r="R30" s="40"/>
      <c r="S30" s="40"/>
      <c r="T30" s="40"/>
      <c r="U30" s="40"/>
      <c r="V30" s="43">
        <v>105</v>
      </c>
      <c r="W30" s="43">
        <v>106</v>
      </c>
      <c r="X30" s="43">
        <v>107</v>
      </c>
      <c r="Y30" s="43">
        <v>108</v>
      </c>
      <c r="Z30" s="36">
        <v>109</v>
      </c>
      <c r="AA30" s="36">
        <v>110</v>
      </c>
      <c r="AB30" s="36">
        <v>111</v>
      </c>
      <c r="AC30" s="36">
        <v>112</v>
      </c>
      <c r="AD30" s="46">
        <v>113</v>
      </c>
      <c r="AE30" s="46">
        <v>114</v>
      </c>
      <c r="AF30" s="33">
        <v>115</v>
      </c>
      <c r="AG30" s="33">
        <v>116</v>
      </c>
      <c r="AH30" s="49">
        <v>117</v>
      </c>
      <c r="AI30" s="49">
        <v>118</v>
      </c>
      <c r="AJ30" s="25"/>
      <c r="AK30" s="25">
        <v>2</v>
      </c>
      <c r="AL30" s="25"/>
      <c r="AM30" s="26">
        <f t="shared" si="0"/>
        <v>0</v>
      </c>
      <c r="AN30" s="161" t="s">
        <v>258</v>
      </c>
      <c r="AO30" s="162" t="s">
        <v>401</v>
      </c>
      <c r="AP30" s="172" t="s">
        <v>402</v>
      </c>
      <c r="AQ30" s="167"/>
      <c r="AR30" s="165">
        <v>1</v>
      </c>
      <c r="AS30" s="165"/>
    </row>
    <row r="31" spans="1:45" s="27" customFormat="1" ht="36.6" customHeight="1" x14ac:dyDescent="0.25">
      <c r="A31" s="147">
        <v>2</v>
      </c>
      <c r="B31" s="148" t="s">
        <v>269</v>
      </c>
      <c r="C31" s="147"/>
      <c r="D31" s="147"/>
      <c r="E31" s="147"/>
      <c r="F31" s="147"/>
      <c r="G31" s="147" t="s">
        <v>57</v>
      </c>
      <c r="H31" s="147" t="s">
        <v>305</v>
      </c>
      <c r="I31" s="153"/>
      <c r="J31" s="152">
        <v>2</v>
      </c>
      <c r="K31" s="159" t="s">
        <v>10</v>
      </c>
      <c r="L31" s="152" t="s">
        <v>298</v>
      </c>
      <c r="M31" s="152" t="s">
        <v>11</v>
      </c>
      <c r="N31" s="153" t="s">
        <v>12</v>
      </c>
      <c r="O31" s="152">
        <v>248</v>
      </c>
      <c r="P31" s="26"/>
      <c r="Q31" s="25"/>
      <c r="R31" s="40">
        <v>101</v>
      </c>
      <c r="S31" s="40">
        <v>102</v>
      </c>
      <c r="T31" s="40">
        <v>103</v>
      </c>
      <c r="U31" s="40">
        <v>104</v>
      </c>
      <c r="V31" s="43"/>
      <c r="W31" s="43"/>
      <c r="X31" s="43"/>
      <c r="Y31" s="43"/>
      <c r="Z31" s="36"/>
      <c r="AA31" s="36"/>
      <c r="AB31" s="36"/>
      <c r="AC31" s="36"/>
      <c r="AD31" s="46"/>
      <c r="AE31" s="46"/>
      <c r="AF31" s="33"/>
      <c r="AG31" s="33"/>
      <c r="AH31" s="49">
        <v>117</v>
      </c>
      <c r="AI31" s="49">
        <v>118</v>
      </c>
      <c r="AJ31" s="25"/>
      <c r="AK31" s="25">
        <v>2</v>
      </c>
      <c r="AL31" s="25"/>
      <c r="AM31" s="26">
        <f t="shared" si="0"/>
        <v>0</v>
      </c>
      <c r="AN31" s="161" t="s">
        <v>258</v>
      </c>
      <c r="AO31" s="162" t="s">
        <v>403</v>
      </c>
      <c r="AP31" s="163" t="s">
        <v>404</v>
      </c>
      <c r="AQ31" s="167" t="s">
        <v>380</v>
      </c>
      <c r="AR31" s="165">
        <v>2</v>
      </c>
      <c r="AS31" s="166" t="s">
        <v>380</v>
      </c>
    </row>
    <row r="32" spans="1:45" s="27" customFormat="1" ht="36.6" customHeight="1" x14ac:dyDescent="0.25">
      <c r="A32" s="147">
        <v>2</v>
      </c>
      <c r="B32" s="148"/>
      <c r="C32" s="147" t="s">
        <v>53</v>
      </c>
      <c r="D32" s="147" t="s">
        <v>54</v>
      </c>
      <c r="E32" s="147" t="s">
        <v>55</v>
      </c>
      <c r="F32" s="147" t="s">
        <v>56</v>
      </c>
      <c r="G32" s="147"/>
      <c r="H32" s="147"/>
      <c r="I32" s="153"/>
      <c r="J32" s="152">
        <v>2</v>
      </c>
      <c r="K32" s="159" t="s">
        <v>41</v>
      </c>
      <c r="L32" s="152" t="s">
        <v>289</v>
      </c>
      <c r="M32" s="152" t="s">
        <v>274</v>
      </c>
      <c r="N32" s="153" t="s">
        <v>12</v>
      </c>
      <c r="O32" s="152">
        <v>230</v>
      </c>
      <c r="P32" s="26"/>
      <c r="Q32" s="25"/>
      <c r="R32" s="40"/>
      <c r="S32" s="40"/>
      <c r="T32" s="40"/>
      <c r="U32" s="40"/>
      <c r="V32" s="43">
        <v>105</v>
      </c>
      <c r="W32" s="43">
        <v>106</v>
      </c>
      <c r="X32" s="43">
        <v>107</v>
      </c>
      <c r="Y32" s="43">
        <v>108</v>
      </c>
      <c r="Z32" s="36">
        <v>109</v>
      </c>
      <c r="AA32" s="36">
        <v>110</v>
      </c>
      <c r="AB32" s="36">
        <v>111</v>
      </c>
      <c r="AC32" s="36">
        <v>112</v>
      </c>
      <c r="AD32" s="46">
        <v>113</v>
      </c>
      <c r="AE32" s="46">
        <v>114</v>
      </c>
      <c r="AF32" s="33">
        <v>115</v>
      </c>
      <c r="AG32" s="33">
        <v>116</v>
      </c>
      <c r="AH32" s="49"/>
      <c r="AI32" s="49"/>
      <c r="AJ32" s="25"/>
      <c r="AK32" s="25">
        <v>2</v>
      </c>
      <c r="AL32" s="25"/>
      <c r="AM32" s="26">
        <f t="shared" si="0"/>
        <v>0</v>
      </c>
      <c r="AN32" s="161" t="s">
        <v>258</v>
      </c>
      <c r="AO32" s="162" t="s">
        <v>405</v>
      </c>
      <c r="AP32" s="163" t="s">
        <v>406</v>
      </c>
      <c r="AQ32" s="164"/>
      <c r="AR32" s="165">
        <v>2</v>
      </c>
      <c r="AS32" s="166"/>
    </row>
    <row r="33" spans="1:45" s="28" customFormat="1" ht="36.6" customHeight="1" x14ac:dyDescent="0.25">
      <c r="A33" s="147">
        <v>2</v>
      </c>
      <c r="B33" s="148" t="s">
        <v>269</v>
      </c>
      <c r="C33" s="147"/>
      <c r="D33" s="147"/>
      <c r="E33" s="147"/>
      <c r="F33" s="147"/>
      <c r="G33" s="147"/>
      <c r="H33" s="147" t="s">
        <v>305</v>
      </c>
      <c r="I33" s="153"/>
      <c r="J33" s="152">
        <v>2</v>
      </c>
      <c r="K33" s="159" t="s">
        <v>310</v>
      </c>
      <c r="L33" s="152" t="s">
        <v>289</v>
      </c>
      <c r="M33" s="152" t="s">
        <v>275</v>
      </c>
      <c r="N33" s="153" t="s">
        <v>276</v>
      </c>
      <c r="O33" s="152">
        <v>231</v>
      </c>
      <c r="P33" s="126"/>
      <c r="Q33" s="25"/>
      <c r="R33" s="40">
        <v>101</v>
      </c>
      <c r="S33" s="40">
        <v>102</v>
      </c>
      <c r="T33" s="40">
        <v>103</v>
      </c>
      <c r="U33" s="40">
        <v>104</v>
      </c>
      <c r="V33" s="43"/>
      <c r="W33" s="43"/>
      <c r="X33" s="43"/>
      <c r="Y33" s="43"/>
      <c r="Z33" s="36"/>
      <c r="AA33" s="36"/>
      <c r="AB33" s="36"/>
      <c r="AC33" s="36"/>
      <c r="AD33" s="46"/>
      <c r="AE33" s="46"/>
      <c r="AF33" s="33"/>
      <c r="AG33" s="33"/>
      <c r="AH33" s="49"/>
      <c r="AI33" s="49"/>
      <c r="AJ33" s="25"/>
      <c r="AK33" s="25">
        <v>2</v>
      </c>
      <c r="AL33" s="25"/>
      <c r="AM33" s="26">
        <f t="shared" si="0"/>
        <v>0</v>
      </c>
      <c r="AN33" s="161" t="s">
        <v>258</v>
      </c>
      <c r="AO33" s="162" t="s">
        <v>407</v>
      </c>
      <c r="AP33" s="163" t="s">
        <v>408</v>
      </c>
      <c r="AQ33" s="167"/>
      <c r="AR33" s="165">
        <v>3</v>
      </c>
      <c r="AS33" s="165"/>
    </row>
    <row r="34" spans="1:45" s="28" customFormat="1" ht="36.6" customHeight="1" thickBot="1" x14ac:dyDescent="0.3">
      <c r="A34" s="147">
        <v>2</v>
      </c>
      <c r="B34" s="148">
        <v>3.4</v>
      </c>
      <c r="C34" s="147"/>
      <c r="D34" s="147"/>
      <c r="E34" s="147"/>
      <c r="F34" s="147"/>
      <c r="G34" s="147"/>
      <c r="H34" s="147" t="s">
        <v>305</v>
      </c>
      <c r="I34" s="153"/>
      <c r="J34" s="152">
        <v>2</v>
      </c>
      <c r="K34" s="159" t="s">
        <v>334</v>
      </c>
      <c r="L34" s="152" t="s">
        <v>290</v>
      </c>
      <c r="M34" s="152" t="s">
        <v>43</v>
      </c>
      <c r="N34" s="153" t="s">
        <v>291</v>
      </c>
      <c r="O34" s="158">
        <v>125</v>
      </c>
      <c r="P34" s="126"/>
      <c r="Q34" s="25"/>
      <c r="R34" s="40"/>
      <c r="S34" s="40"/>
      <c r="T34" s="40">
        <v>103</v>
      </c>
      <c r="U34" s="40">
        <v>104</v>
      </c>
      <c r="V34" s="43"/>
      <c r="W34" s="43"/>
      <c r="X34" s="43"/>
      <c r="Y34" s="43"/>
      <c r="Z34" s="36"/>
      <c r="AA34" s="36"/>
      <c r="AB34" s="36"/>
      <c r="AC34" s="36"/>
      <c r="AD34" s="46"/>
      <c r="AE34" s="46"/>
      <c r="AF34" s="33"/>
      <c r="AG34" s="33"/>
      <c r="AH34" s="49"/>
      <c r="AI34" s="49"/>
      <c r="AJ34" s="25"/>
      <c r="AK34" s="25">
        <v>2</v>
      </c>
      <c r="AL34" s="25"/>
      <c r="AM34" s="26">
        <f t="shared" si="0"/>
        <v>0</v>
      </c>
      <c r="AN34" s="161" t="s">
        <v>258</v>
      </c>
      <c r="AO34" s="162" t="s">
        <v>409</v>
      </c>
      <c r="AP34" s="163" t="s">
        <v>410</v>
      </c>
      <c r="AQ34" s="167"/>
      <c r="AR34" s="165">
        <v>3</v>
      </c>
      <c r="AS34" s="166"/>
    </row>
    <row r="35" spans="1:45" s="28" customFormat="1" ht="36.6" customHeight="1" thickTop="1" x14ac:dyDescent="0.25">
      <c r="A35" s="147">
        <v>2</v>
      </c>
      <c r="B35" s="148">
        <v>3.4</v>
      </c>
      <c r="C35" s="147"/>
      <c r="D35" s="147"/>
      <c r="E35" s="147"/>
      <c r="F35" s="147"/>
      <c r="G35" s="147"/>
      <c r="H35" s="147" t="s">
        <v>305</v>
      </c>
      <c r="I35" s="153"/>
      <c r="J35" s="152">
        <v>2</v>
      </c>
      <c r="K35" s="159" t="s">
        <v>317</v>
      </c>
      <c r="L35" s="152" t="s">
        <v>326</v>
      </c>
      <c r="M35" s="152" t="s">
        <v>275</v>
      </c>
      <c r="N35" s="153" t="s">
        <v>281</v>
      </c>
      <c r="O35" s="152">
        <v>209</v>
      </c>
      <c r="P35" s="126"/>
      <c r="Q35" s="25"/>
      <c r="R35" s="40"/>
      <c r="S35" s="40"/>
      <c r="T35" s="40">
        <v>103</v>
      </c>
      <c r="U35" s="40">
        <v>104</v>
      </c>
      <c r="V35" s="43"/>
      <c r="W35" s="43"/>
      <c r="X35" s="43"/>
      <c r="Y35" s="43"/>
      <c r="Z35" s="36"/>
      <c r="AA35" s="36"/>
      <c r="AB35" s="36"/>
      <c r="AC35" s="36"/>
      <c r="AD35" s="46"/>
      <c r="AE35" s="46"/>
      <c r="AF35" s="33"/>
      <c r="AG35" s="33"/>
      <c r="AH35" s="49"/>
      <c r="AI35" s="49"/>
      <c r="AJ35" s="25"/>
      <c r="AK35" s="25">
        <v>2</v>
      </c>
      <c r="AL35" s="25"/>
      <c r="AM35" s="26">
        <f t="shared" si="0"/>
        <v>0</v>
      </c>
      <c r="AN35" s="161" t="s">
        <v>258</v>
      </c>
      <c r="AO35" s="162" t="s">
        <v>411</v>
      </c>
      <c r="AP35" s="163" t="s">
        <v>412</v>
      </c>
      <c r="AQ35" s="164"/>
      <c r="AR35" s="165">
        <v>3</v>
      </c>
      <c r="AS35" s="166"/>
    </row>
    <row r="36" spans="1:45" s="28" customFormat="1" ht="36.6" customHeight="1" x14ac:dyDescent="0.25">
      <c r="A36" s="147">
        <v>2</v>
      </c>
      <c r="B36" s="148">
        <v>3.4</v>
      </c>
      <c r="C36" s="147"/>
      <c r="D36" s="147"/>
      <c r="E36" s="147"/>
      <c r="F36" s="147"/>
      <c r="G36" s="147"/>
      <c r="H36" s="147" t="s">
        <v>305</v>
      </c>
      <c r="I36" s="153"/>
      <c r="J36" s="152">
        <v>2</v>
      </c>
      <c r="K36" s="159" t="s">
        <v>335</v>
      </c>
      <c r="L36" s="152" t="s">
        <v>279</v>
      </c>
      <c r="M36" s="152" t="s">
        <v>135</v>
      </c>
      <c r="N36" s="153" t="s">
        <v>318</v>
      </c>
      <c r="O36" s="58">
        <v>253</v>
      </c>
      <c r="P36" s="126"/>
      <c r="Q36" s="25"/>
      <c r="R36" s="40"/>
      <c r="S36" s="40"/>
      <c r="T36" s="40">
        <v>103</v>
      </c>
      <c r="U36" s="40">
        <v>104</v>
      </c>
      <c r="V36" s="43"/>
      <c r="W36" s="43"/>
      <c r="X36" s="43"/>
      <c r="Y36" s="43"/>
      <c r="Z36" s="36"/>
      <c r="AA36" s="36"/>
      <c r="AB36" s="36"/>
      <c r="AC36" s="36"/>
      <c r="AD36" s="46"/>
      <c r="AE36" s="46"/>
      <c r="AF36" s="33"/>
      <c r="AG36" s="33"/>
      <c r="AH36" s="49"/>
      <c r="AI36" s="49"/>
      <c r="AJ36" s="25"/>
      <c r="AK36" s="25">
        <v>2</v>
      </c>
      <c r="AL36" s="25"/>
      <c r="AM36" s="26">
        <f t="shared" si="0"/>
        <v>0</v>
      </c>
      <c r="AN36" s="161" t="s">
        <v>258</v>
      </c>
      <c r="AO36" s="162" t="s">
        <v>413</v>
      </c>
      <c r="AP36" s="163" t="s">
        <v>414</v>
      </c>
      <c r="AQ36" s="164" t="s">
        <v>415</v>
      </c>
      <c r="AR36" s="165">
        <v>3</v>
      </c>
      <c r="AS36" s="166" t="s">
        <v>380</v>
      </c>
    </row>
    <row r="37" spans="1:45" s="27" customFormat="1" ht="36.6" customHeight="1" x14ac:dyDescent="0.25">
      <c r="A37" s="147">
        <v>2</v>
      </c>
      <c r="B37" s="148"/>
      <c r="C37" s="147" t="s">
        <v>53</v>
      </c>
      <c r="D37" s="147" t="s">
        <v>54</v>
      </c>
      <c r="E37" s="147" t="s">
        <v>55</v>
      </c>
      <c r="F37" s="147" t="s">
        <v>56</v>
      </c>
      <c r="G37" s="147" t="s">
        <v>57</v>
      </c>
      <c r="H37" s="147"/>
      <c r="I37" s="153"/>
      <c r="J37" s="152">
        <v>2</v>
      </c>
      <c r="K37" s="159" t="s">
        <v>319</v>
      </c>
      <c r="L37" s="152" t="s">
        <v>289</v>
      </c>
      <c r="M37" s="152" t="s">
        <v>311</v>
      </c>
      <c r="N37" s="153" t="s">
        <v>336</v>
      </c>
      <c r="O37" s="58">
        <v>185</v>
      </c>
      <c r="P37" s="26"/>
      <c r="Q37" s="25"/>
      <c r="R37" s="40"/>
      <c r="S37" s="40"/>
      <c r="T37" s="40"/>
      <c r="U37" s="40"/>
      <c r="V37" s="43">
        <v>105</v>
      </c>
      <c r="W37" s="43">
        <v>106</v>
      </c>
      <c r="X37" s="43">
        <v>107</v>
      </c>
      <c r="Y37" s="43">
        <v>108</v>
      </c>
      <c r="Z37" s="36">
        <v>109</v>
      </c>
      <c r="AA37" s="36">
        <v>110</v>
      </c>
      <c r="AB37" s="36">
        <v>111</v>
      </c>
      <c r="AC37" s="36">
        <v>112</v>
      </c>
      <c r="AD37" s="46">
        <v>113</v>
      </c>
      <c r="AE37" s="46">
        <v>114</v>
      </c>
      <c r="AF37" s="33">
        <v>115</v>
      </c>
      <c r="AG37" s="33">
        <v>116</v>
      </c>
      <c r="AH37" s="49">
        <v>117</v>
      </c>
      <c r="AI37" s="49">
        <v>118</v>
      </c>
      <c r="AJ37" s="25"/>
      <c r="AK37" s="25">
        <v>2</v>
      </c>
      <c r="AL37" s="25"/>
      <c r="AM37" s="26">
        <f t="shared" ref="AM37:AM56" si="1">AL37*O37</f>
        <v>0</v>
      </c>
      <c r="AN37" s="161" t="s">
        <v>258</v>
      </c>
      <c r="AO37" s="162" t="s">
        <v>416</v>
      </c>
      <c r="AP37" s="163" t="s">
        <v>417</v>
      </c>
      <c r="AQ37" s="167"/>
      <c r="AR37" s="165">
        <v>3</v>
      </c>
      <c r="AS37" s="166"/>
    </row>
    <row r="38" spans="1:45" s="27" customFormat="1" ht="36.6" customHeight="1" x14ac:dyDescent="0.25">
      <c r="A38" s="147">
        <v>2</v>
      </c>
      <c r="B38" s="148"/>
      <c r="C38" s="147" t="s">
        <v>53</v>
      </c>
      <c r="D38" s="147"/>
      <c r="E38" s="147"/>
      <c r="F38" s="147"/>
      <c r="G38" s="147"/>
      <c r="H38" s="147"/>
      <c r="I38" s="153"/>
      <c r="J38" s="152">
        <v>2</v>
      </c>
      <c r="K38" s="159" t="s">
        <v>320</v>
      </c>
      <c r="L38" s="154" t="s">
        <v>286</v>
      </c>
      <c r="M38" s="152" t="s">
        <v>137</v>
      </c>
      <c r="N38" s="153" t="s">
        <v>337</v>
      </c>
      <c r="O38" s="58">
        <v>230</v>
      </c>
      <c r="P38" s="26"/>
      <c r="Q38" s="25"/>
      <c r="R38" s="40"/>
      <c r="S38" s="40"/>
      <c r="T38" s="40"/>
      <c r="U38" s="40"/>
      <c r="V38" s="43">
        <v>105</v>
      </c>
      <c r="W38" s="43">
        <v>106</v>
      </c>
      <c r="X38" s="43">
        <v>107</v>
      </c>
      <c r="Y38" s="43">
        <v>108</v>
      </c>
      <c r="Z38" s="36"/>
      <c r="AA38" s="36"/>
      <c r="AB38" s="36"/>
      <c r="AC38" s="36"/>
      <c r="AD38" s="46"/>
      <c r="AE38" s="46"/>
      <c r="AF38" s="33"/>
      <c r="AG38" s="33"/>
      <c r="AH38" s="49"/>
      <c r="AI38" s="49"/>
      <c r="AJ38" s="25"/>
      <c r="AK38" s="25">
        <v>2</v>
      </c>
      <c r="AL38" s="25"/>
      <c r="AM38" s="26">
        <f t="shared" si="1"/>
        <v>0</v>
      </c>
      <c r="AN38" s="161" t="s">
        <v>259</v>
      </c>
      <c r="AO38" s="162"/>
      <c r="AP38" s="163"/>
      <c r="AQ38" s="164"/>
      <c r="AR38" s="165">
        <v>4</v>
      </c>
      <c r="AS38" s="166"/>
    </row>
    <row r="39" spans="1:45" s="27" customFormat="1" ht="36.6" customHeight="1" x14ac:dyDescent="0.2">
      <c r="A39" s="147">
        <v>2</v>
      </c>
      <c r="B39" s="148"/>
      <c r="C39" s="147" t="s">
        <v>53</v>
      </c>
      <c r="D39" s="147" t="s">
        <v>54</v>
      </c>
      <c r="E39" s="147"/>
      <c r="F39" s="147"/>
      <c r="G39" s="147"/>
      <c r="H39" s="147"/>
      <c r="I39" s="153"/>
      <c r="J39" s="152">
        <v>2</v>
      </c>
      <c r="K39" s="160" t="s">
        <v>338</v>
      </c>
      <c r="L39" s="152" t="s">
        <v>134</v>
      </c>
      <c r="M39" s="152" t="s">
        <v>137</v>
      </c>
      <c r="N39" s="156" t="s">
        <v>339</v>
      </c>
      <c r="O39" s="58">
        <v>335</v>
      </c>
      <c r="P39" s="26"/>
      <c r="Q39" s="25"/>
      <c r="R39" s="40"/>
      <c r="S39" s="40"/>
      <c r="T39" s="40"/>
      <c r="U39" s="40"/>
      <c r="V39" s="43">
        <v>105</v>
      </c>
      <c r="W39" s="43">
        <v>106</v>
      </c>
      <c r="X39" s="43">
        <v>107</v>
      </c>
      <c r="Y39" s="43">
        <v>108</v>
      </c>
      <c r="Z39" s="36">
        <v>109</v>
      </c>
      <c r="AA39" s="36">
        <v>110</v>
      </c>
      <c r="AB39" s="36">
        <v>111</v>
      </c>
      <c r="AC39" s="36">
        <v>112</v>
      </c>
      <c r="AD39" s="46"/>
      <c r="AE39" s="46"/>
      <c r="AF39" s="33"/>
      <c r="AG39" s="33"/>
      <c r="AH39" s="49"/>
      <c r="AI39" s="49"/>
      <c r="AJ39" s="25"/>
      <c r="AK39" s="25">
        <v>2</v>
      </c>
      <c r="AL39" s="25"/>
      <c r="AM39" s="26">
        <f t="shared" si="1"/>
        <v>0</v>
      </c>
      <c r="AN39" s="173" t="s">
        <v>418</v>
      </c>
      <c r="AO39" s="174"/>
      <c r="AP39" s="163"/>
      <c r="AQ39" s="167"/>
      <c r="AR39" s="165">
        <v>4</v>
      </c>
      <c r="AS39" s="175"/>
    </row>
    <row r="40" spans="1:45" s="27" customFormat="1" ht="36.6" customHeight="1" x14ac:dyDescent="0.25">
      <c r="A40" s="147">
        <v>2</v>
      </c>
      <c r="B40" s="148"/>
      <c r="C40" s="147" t="s">
        <v>53</v>
      </c>
      <c r="D40" s="147" t="s">
        <v>54</v>
      </c>
      <c r="E40" s="147" t="s">
        <v>55</v>
      </c>
      <c r="F40" s="147"/>
      <c r="G40" s="147"/>
      <c r="H40" s="147"/>
      <c r="I40" s="153"/>
      <c r="J40" s="152">
        <v>2</v>
      </c>
      <c r="K40" s="159" t="s">
        <v>49</v>
      </c>
      <c r="L40" s="154" t="s">
        <v>286</v>
      </c>
      <c r="M40" s="152" t="s">
        <v>311</v>
      </c>
      <c r="N40" s="153" t="s">
        <v>292</v>
      </c>
      <c r="O40" s="58">
        <v>250</v>
      </c>
      <c r="P40" s="26"/>
      <c r="Q40" s="25"/>
      <c r="R40" s="40"/>
      <c r="S40" s="40"/>
      <c r="T40" s="40"/>
      <c r="U40" s="40"/>
      <c r="V40" s="43">
        <v>105</v>
      </c>
      <c r="W40" s="43">
        <v>106</v>
      </c>
      <c r="X40" s="43">
        <v>107</v>
      </c>
      <c r="Y40" s="43">
        <v>108</v>
      </c>
      <c r="Z40" s="36">
        <v>109</v>
      </c>
      <c r="AA40" s="36">
        <v>110</v>
      </c>
      <c r="AB40" s="36">
        <v>111</v>
      </c>
      <c r="AC40" s="36">
        <v>112</v>
      </c>
      <c r="AD40" s="46">
        <v>113</v>
      </c>
      <c r="AE40" s="46">
        <v>114</v>
      </c>
      <c r="AF40" s="33"/>
      <c r="AG40" s="33"/>
      <c r="AH40" s="49">
        <v>117</v>
      </c>
      <c r="AI40" s="49">
        <v>118</v>
      </c>
      <c r="AJ40" s="25"/>
      <c r="AK40" s="25">
        <v>2</v>
      </c>
      <c r="AL40" s="25"/>
      <c r="AM40" s="26">
        <f t="shared" si="1"/>
        <v>0</v>
      </c>
      <c r="AN40" s="161" t="s">
        <v>258</v>
      </c>
      <c r="AO40" s="173" t="s">
        <v>419</v>
      </c>
      <c r="AP40" s="163" t="s">
        <v>420</v>
      </c>
      <c r="AQ40" s="164"/>
      <c r="AR40" s="176">
        <v>4</v>
      </c>
      <c r="AS40" s="166"/>
    </row>
    <row r="41" spans="1:45" s="27" customFormat="1" ht="36.6" customHeight="1" x14ac:dyDescent="0.25">
      <c r="A41" s="147">
        <v>2</v>
      </c>
      <c r="B41" s="148"/>
      <c r="C41" s="147" t="s">
        <v>53</v>
      </c>
      <c r="D41" s="147" t="s">
        <v>54</v>
      </c>
      <c r="E41" s="147" t="s">
        <v>55</v>
      </c>
      <c r="F41" s="147"/>
      <c r="G41" s="147" t="s">
        <v>57</v>
      </c>
      <c r="H41" s="147"/>
      <c r="I41" s="153"/>
      <c r="J41" s="152">
        <v>2</v>
      </c>
      <c r="K41" s="159" t="s">
        <v>48</v>
      </c>
      <c r="L41" s="154" t="s">
        <v>136</v>
      </c>
      <c r="M41" s="152" t="s">
        <v>313</v>
      </c>
      <c r="N41" s="153" t="s">
        <v>314</v>
      </c>
      <c r="O41" s="58">
        <v>278</v>
      </c>
      <c r="P41" s="26"/>
      <c r="Q41" s="25"/>
      <c r="R41" s="40"/>
      <c r="S41" s="40"/>
      <c r="T41" s="40"/>
      <c r="U41" s="40"/>
      <c r="V41" s="43">
        <v>105</v>
      </c>
      <c r="W41" s="43">
        <v>106</v>
      </c>
      <c r="X41" s="43">
        <v>107</v>
      </c>
      <c r="Y41" s="43">
        <v>108</v>
      </c>
      <c r="Z41" s="36">
        <v>109</v>
      </c>
      <c r="AA41" s="36">
        <v>110</v>
      </c>
      <c r="AB41" s="36">
        <v>111</v>
      </c>
      <c r="AC41" s="36">
        <v>112</v>
      </c>
      <c r="AD41" s="46">
        <v>113</v>
      </c>
      <c r="AE41" s="46">
        <v>114</v>
      </c>
      <c r="AF41" s="33">
        <v>115</v>
      </c>
      <c r="AG41" s="33">
        <v>116</v>
      </c>
      <c r="AH41" s="49">
        <v>117</v>
      </c>
      <c r="AI41" s="49">
        <v>118</v>
      </c>
      <c r="AJ41" s="25"/>
      <c r="AK41" s="25">
        <v>2</v>
      </c>
      <c r="AL41" s="25"/>
      <c r="AM41" s="26">
        <f t="shared" si="1"/>
        <v>0</v>
      </c>
      <c r="AN41" s="161" t="s">
        <v>258</v>
      </c>
      <c r="AO41" s="162" t="s">
        <v>421</v>
      </c>
      <c r="AP41" s="163" t="s">
        <v>422</v>
      </c>
      <c r="AQ41" s="167"/>
      <c r="AR41" s="165">
        <v>5</v>
      </c>
      <c r="AS41" s="165"/>
    </row>
    <row r="42" spans="1:45" s="27" customFormat="1" ht="36.6" customHeight="1" thickBot="1" x14ac:dyDescent="0.3">
      <c r="A42" s="147">
        <v>2</v>
      </c>
      <c r="B42" s="148" t="s">
        <v>269</v>
      </c>
      <c r="C42" s="147" t="s">
        <v>53</v>
      </c>
      <c r="D42" s="147" t="s">
        <v>54</v>
      </c>
      <c r="E42" s="147" t="s">
        <v>55</v>
      </c>
      <c r="F42" s="147" t="s">
        <v>56</v>
      </c>
      <c r="G42" s="147" t="s">
        <v>57</v>
      </c>
      <c r="H42" s="147" t="s">
        <v>305</v>
      </c>
      <c r="I42" s="153"/>
      <c r="J42" s="152">
        <v>2</v>
      </c>
      <c r="K42" s="159" t="s">
        <v>323</v>
      </c>
      <c r="L42" s="154" t="s">
        <v>136</v>
      </c>
      <c r="M42" s="152" t="s">
        <v>321</v>
      </c>
      <c r="N42" s="153" t="s">
        <v>294</v>
      </c>
      <c r="O42" s="158">
        <v>140</v>
      </c>
      <c r="P42" s="26"/>
      <c r="Q42" s="25"/>
      <c r="R42" s="40">
        <v>101</v>
      </c>
      <c r="S42" s="40">
        <v>102</v>
      </c>
      <c r="T42" s="40">
        <v>103</v>
      </c>
      <c r="U42" s="40">
        <v>104</v>
      </c>
      <c r="V42" s="43">
        <v>105</v>
      </c>
      <c r="W42" s="43">
        <v>106</v>
      </c>
      <c r="X42" s="43">
        <v>107</v>
      </c>
      <c r="Y42" s="43">
        <v>108</v>
      </c>
      <c r="Z42" s="36">
        <v>109</v>
      </c>
      <c r="AA42" s="36">
        <v>110</v>
      </c>
      <c r="AB42" s="36">
        <v>111</v>
      </c>
      <c r="AC42" s="36">
        <v>112</v>
      </c>
      <c r="AD42" s="46">
        <v>113</v>
      </c>
      <c r="AE42" s="46">
        <v>114</v>
      </c>
      <c r="AF42" s="33">
        <v>115</v>
      </c>
      <c r="AG42" s="33">
        <v>116</v>
      </c>
      <c r="AH42" s="49">
        <v>117</v>
      </c>
      <c r="AI42" s="49">
        <v>118</v>
      </c>
      <c r="AJ42" s="25"/>
      <c r="AK42" s="25">
        <v>2</v>
      </c>
      <c r="AL42" s="25"/>
      <c r="AM42" s="26">
        <f t="shared" si="1"/>
        <v>0</v>
      </c>
      <c r="AN42" s="161" t="s">
        <v>258</v>
      </c>
      <c r="AO42" s="162" t="s">
        <v>423</v>
      </c>
      <c r="AP42" s="163" t="s">
        <v>445</v>
      </c>
      <c r="AQ42" s="167"/>
      <c r="AR42" s="165">
        <v>7</v>
      </c>
      <c r="AS42" s="166"/>
    </row>
    <row r="43" spans="1:45" s="27" customFormat="1" ht="36.6" customHeight="1" thickTop="1" x14ac:dyDescent="0.25">
      <c r="A43" s="147">
        <v>2</v>
      </c>
      <c r="B43" s="148"/>
      <c r="C43" s="147" t="s">
        <v>53</v>
      </c>
      <c r="D43" s="147" t="s">
        <v>54</v>
      </c>
      <c r="E43" s="147" t="s">
        <v>55</v>
      </c>
      <c r="F43" s="147" t="s">
        <v>56</v>
      </c>
      <c r="G43" s="147" t="s">
        <v>57</v>
      </c>
      <c r="H43" s="147"/>
      <c r="I43" s="153"/>
      <c r="J43" s="152">
        <v>2</v>
      </c>
      <c r="K43" s="159" t="s">
        <v>340</v>
      </c>
      <c r="L43" s="152" t="s">
        <v>134</v>
      </c>
      <c r="M43" s="152" t="s">
        <v>341</v>
      </c>
      <c r="N43" s="153" t="s">
        <v>342</v>
      </c>
      <c r="O43" s="152">
        <v>160</v>
      </c>
      <c r="P43" s="26"/>
      <c r="Q43" s="29"/>
      <c r="R43" s="40"/>
      <c r="S43" s="40"/>
      <c r="T43" s="40"/>
      <c r="U43" s="40"/>
      <c r="V43" s="43">
        <v>105</v>
      </c>
      <c r="W43" s="43">
        <v>106</v>
      </c>
      <c r="X43" s="43">
        <v>107</v>
      </c>
      <c r="Y43" s="43">
        <v>108</v>
      </c>
      <c r="Z43" s="36">
        <v>109</v>
      </c>
      <c r="AA43" s="36">
        <v>110</v>
      </c>
      <c r="AB43" s="36">
        <v>111</v>
      </c>
      <c r="AC43" s="36">
        <v>112</v>
      </c>
      <c r="AD43" s="46">
        <v>113</v>
      </c>
      <c r="AE43" s="46">
        <v>114</v>
      </c>
      <c r="AF43" s="33">
        <v>115</v>
      </c>
      <c r="AG43" s="33">
        <v>116</v>
      </c>
      <c r="AH43" s="49">
        <v>117</v>
      </c>
      <c r="AI43" s="49">
        <v>118</v>
      </c>
      <c r="AJ43" s="25"/>
      <c r="AK43" s="25">
        <v>2</v>
      </c>
      <c r="AL43" s="25"/>
      <c r="AM43" s="26">
        <f t="shared" si="1"/>
        <v>0</v>
      </c>
      <c r="AN43" s="161" t="s">
        <v>259</v>
      </c>
      <c r="AO43" s="162"/>
      <c r="AP43" s="163"/>
      <c r="AQ43" s="167"/>
      <c r="AR43" s="165">
        <v>8</v>
      </c>
      <c r="AS43" s="166"/>
    </row>
    <row r="44" spans="1:45" s="27" customFormat="1" ht="36.6" customHeight="1" x14ac:dyDescent="0.25">
      <c r="A44" s="147">
        <v>3</v>
      </c>
      <c r="B44" s="148">
        <v>1.2</v>
      </c>
      <c r="C44" s="147"/>
      <c r="D44" s="147"/>
      <c r="E44" s="147"/>
      <c r="F44" s="147"/>
      <c r="G44" s="147"/>
      <c r="H44" s="147" t="s">
        <v>305</v>
      </c>
      <c r="I44" s="153"/>
      <c r="J44" s="152">
        <v>3</v>
      </c>
      <c r="K44" s="159" t="s">
        <v>51</v>
      </c>
      <c r="L44" s="152" t="s">
        <v>326</v>
      </c>
      <c r="M44" s="152" t="s">
        <v>11</v>
      </c>
      <c r="N44" s="155" t="s">
        <v>343</v>
      </c>
      <c r="O44" s="152">
        <v>210</v>
      </c>
      <c r="P44" s="26"/>
      <c r="Q44" s="25"/>
      <c r="R44" s="40">
        <v>101</v>
      </c>
      <c r="S44" s="40">
        <v>102</v>
      </c>
      <c r="T44" s="40"/>
      <c r="U44" s="40"/>
      <c r="V44" s="43"/>
      <c r="W44" s="43"/>
      <c r="X44" s="43"/>
      <c r="Y44" s="43"/>
      <c r="Z44" s="36"/>
      <c r="AA44" s="36"/>
      <c r="AB44" s="36"/>
      <c r="AC44" s="36"/>
      <c r="AD44" s="46"/>
      <c r="AE44" s="46"/>
      <c r="AF44" s="33"/>
      <c r="AG44" s="33"/>
      <c r="AH44" s="49"/>
      <c r="AI44" s="49"/>
      <c r="AJ44" s="25"/>
      <c r="AK44" s="25">
        <v>2</v>
      </c>
      <c r="AL44" s="25"/>
      <c r="AM44" s="26">
        <f t="shared" si="1"/>
        <v>0</v>
      </c>
      <c r="AN44" s="161" t="s">
        <v>258</v>
      </c>
      <c r="AO44" s="162" t="s">
        <v>424</v>
      </c>
      <c r="AP44" s="163" t="s">
        <v>425</v>
      </c>
      <c r="AQ44" s="167"/>
      <c r="AR44" s="165">
        <v>1</v>
      </c>
      <c r="AS44" s="166"/>
    </row>
    <row r="45" spans="1:45" s="27" customFormat="1" ht="36.6" customHeight="1" x14ac:dyDescent="0.25">
      <c r="A45" s="147">
        <v>3</v>
      </c>
      <c r="B45" s="148">
        <v>1.2</v>
      </c>
      <c r="C45" s="147"/>
      <c r="D45" s="147"/>
      <c r="E45" s="147"/>
      <c r="F45" s="147"/>
      <c r="G45" s="147"/>
      <c r="H45" s="147" t="s">
        <v>305</v>
      </c>
      <c r="I45" s="153"/>
      <c r="J45" s="152">
        <v>3</v>
      </c>
      <c r="K45" s="159" t="s">
        <v>268</v>
      </c>
      <c r="L45" s="152" t="s">
        <v>326</v>
      </c>
      <c r="M45" s="152" t="s">
        <v>40</v>
      </c>
      <c r="N45" s="153" t="s">
        <v>288</v>
      </c>
      <c r="O45" s="58">
        <v>232</v>
      </c>
      <c r="P45" s="26"/>
      <c r="Q45" s="29"/>
      <c r="R45" s="40">
        <v>101</v>
      </c>
      <c r="S45" s="40">
        <v>102</v>
      </c>
      <c r="T45" s="40"/>
      <c r="U45" s="40"/>
      <c r="V45" s="43"/>
      <c r="W45" s="43"/>
      <c r="X45" s="43"/>
      <c r="Y45" s="43"/>
      <c r="Z45" s="36"/>
      <c r="AA45" s="36"/>
      <c r="AB45" s="36"/>
      <c r="AC45" s="36"/>
      <c r="AD45" s="46"/>
      <c r="AE45" s="46"/>
      <c r="AF45" s="33"/>
      <c r="AG45" s="33"/>
      <c r="AH45" s="49"/>
      <c r="AI45" s="49"/>
      <c r="AJ45" s="25"/>
      <c r="AK45" s="25">
        <v>2</v>
      </c>
      <c r="AL45" s="25"/>
      <c r="AM45" s="26">
        <f t="shared" si="1"/>
        <v>0</v>
      </c>
      <c r="AN45" s="161" t="s">
        <v>258</v>
      </c>
      <c r="AO45" s="162" t="s">
        <v>426</v>
      </c>
      <c r="AP45" s="163" t="s">
        <v>427</v>
      </c>
      <c r="AQ45" s="167"/>
      <c r="AR45" s="165">
        <v>1</v>
      </c>
      <c r="AS45" s="166"/>
    </row>
    <row r="46" spans="1:45" s="27" customFormat="1" ht="36.6" customHeight="1" x14ac:dyDescent="0.25">
      <c r="A46" s="147">
        <v>3</v>
      </c>
      <c r="B46" s="148">
        <v>1.2</v>
      </c>
      <c r="C46" s="147"/>
      <c r="D46" s="147"/>
      <c r="E46" s="147"/>
      <c r="F46" s="147"/>
      <c r="G46" s="147"/>
      <c r="H46" s="147" t="s">
        <v>305</v>
      </c>
      <c r="I46" s="153"/>
      <c r="J46" s="152">
        <v>3</v>
      </c>
      <c r="K46" s="159" t="s">
        <v>344</v>
      </c>
      <c r="L46" s="152" t="s">
        <v>326</v>
      </c>
      <c r="M46" s="152" t="s">
        <v>296</v>
      </c>
      <c r="N46" s="153" t="s">
        <v>297</v>
      </c>
      <c r="O46" s="152">
        <v>218</v>
      </c>
      <c r="P46" s="26"/>
      <c r="Q46" s="25"/>
      <c r="R46" s="40">
        <v>101</v>
      </c>
      <c r="S46" s="40">
        <v>102</v>
      </c>
      <c r="T46" s="40"/>
      <c r="U46" s="40"/>
      <c r="V46" s="43"/>
      <c r="W46" s="43"/>
      <c r="X46" s="43"/>
      <c r="Y46" s="43"/>
      <c r="Z46" s="36"/>
      <c r="AA46" s="36"/>
      <c r="AB46" s="36"/>
      <c r="AC46" s="36"/>
      <c r="AD46" s="46"/>
      <c r="AE46" s="46"/>
      <c r="AF46" s="33"/>
      <c r="AG46" s="33"/>
      <c r="AH46" s="49"/>
      <c r="AI46" s="49"/>
      <c r="AJ46" s="25"/>
      <c r="AK46" s="25">
        <v>2</v>
      </c>
      <c r="AL46" s="25"/>
      <c r="AM46" s="26">
        <f t="shared" si="1"/>
        <v>0</v>
      </c>
      <c r="AN46" s="161" t="s">
        <v>258</v>
      </c>
      <c r="AO46" s="162" t="s">
        <v>428</v>
      </c>
      <c r="AP46" s="163" t="s">
        <v>429</v>
      </c>
      <c r="AQ46" s="167"/>
      <c r="AR46" s="165">
        <v>1</v>
      </c>
      <c r="AS46" s="165"/>
    </row>
    <row r="47" spans="1:45" s="27" customFormat="1" ht="36.6" customHeight="1" x14ac:dyDescent="0.25">
      <c r="A47" s="147">
        <v>3</v>
      </c>
      <c r="B47" s="148"/>
      <c r="C47" s="147" t="s">
        <v>53</v>
      </c>
      <c r="D47" s="147" t="s">
        <v>54</v>
      </c>
      <c r="E47" s="147" t="s">
        <v>55</v>
      </c>
      <c r="F47" s="147" t="s">
        <v>56</v>
      </c>
      <c r="G47" s="147"/>
      <c r="H47" s="147"/>
      <c r="I47" s="153"/>
      <c r="J47" s="152">
        <v>3</v>
      </c>
      <c r="K47" s="159" t="s">
        <v>41</v>
      </c>
      <c r="L47" s="152" t="s">
        <v>295</v>
      </c>
      <c r="M47" s="152" t="s">
        <v>274</v>
      </c>
      <c r="N47" s="153" t="s">
        <v>12</v>
      </c>
      <c r="O47" s="152">
        <v>240</v>
      </c>
      <c r="P47" s="26"/>
      <c r="Q47" s="25"/>
      <c r="R47" s="40"/>
      <c r="S47" s="40"/>
      <c r="T47" s="40"/>
      <c r="U47" s="40"/>
      <c r="V47" s="43">
        <v>105</v>
      </c>
      <c r="W47" s="43">
        <v>106</v>
      </c>
      <c r="X47" s="43">
        <v>107</v>
      </c>
      <c r="Y47" s="43">
        <v>108</v>
      </c>
      <c r="Z47" s="36">
        <v>109</v>
      </c>
      <c r="AA47" s="36">
        <v>110</v>
      </c>
      <c r="AB47" s="36">
        <v>111</v>
      </c>
      <c r="AC47" s="36">
        <v>112</v>
      </c>
      <c r="AD47" s="46">
        <v>113</v>
      </c>
      <c r="AE47" s="46">
        <v>114</v>
      </c>
      <c r="AF47" s="33">
        <v>115</v>
      </c>
      <c r="AG47" s="33">
        <v>116</v>
      </c>
      <c r="AH47" s="49"/>
      <c r="AI47" s="49"/>
      <c r="AJ47" s="25"/>
      <c r="AK47" s="25">
        <v>2</v>
      </c>
      <c r="AL47" s="25"/>
      <c r="AM47" s="26">
        <f t="shared" si="1"/>
        <v>0</v>
      </c>
      <c r="AN47" s="161" t="s">
        <v>258</v>
      </c>
      <c r="AO47" s="162" t="s">
        <v>430</v>
      </c>
      <c r="AP47" s="163" t="s">
        <v>431</v>
      </c>
      <c r="AQ47" s="177"/>
      <c r="AR47" s="165">
        <v>2</v>
      </c>
      <c r="AS47" s="166"/>
    </row>
    <row r="48" spans="1:45" s="28" customFormat="1" ht="36.6" customHeight="1" x14ac:dyDescent="0.25">
      <c r="A48" s="147">
        <v>3</v>
      </c>
      <c r="B48" s="148">
        <v>3.4</v>
      </c>
      <c r="C48" s="147"/>
      <c r="D48" s="147"/>
      <c r="E48" s="147"/>
      <c r="F48" s="147"/>
      <c r="G48" s="147"/>
      <c r="H48" s="147" t="s">
        <v>305</v>
      </c>
      <c r="I48" s="153"/>
      <c r="J48" s="152">
        <v>3</v>
      </c>
      <c r="K48" s="159" t="s">
        <v>322</v>
      </c>
      <c r="L48" s="152" t="s">
        <v>326</v>
      </c>
      <c r="M48" s="152" t="s">
        <v>296</v>
      </c>
      <c r="N48" s="157" t="s">
        <v>299</v>
      </c>
      <c r="O48" s="152">
        <v>198</v>
      </c>
      <c r="P48" s="126"/>
      <c r="Q48" s="25"/>
      <c r="R48" s="40"/>
      <c r="S48" s="40"/>
      <c r="T48" s="40">
        <v>103</v>
      </c>
      <c r="U48" s="40">
        <v>104</v>
      </c>
      <c r="V48" s="43"/>
      <c r="W48" s="43"/>
      <c r="X48" s="43"/>
      <c r="Y48" s="43"/>
      <c r="Z48" s="36"/>
      <c r="AA48" s="36"/>
      <c r="AB48" s="36"/>
      <c r="AC48" s="36"/>
      <c r="AD48" s="46"/>
      <c r="AE48" s="46"/>
      <c r="AF48" s="33"/>
      <c r="AG48" s="33"/>
      <c r="AH48" s="49"/>
      <c r="AI48" s="49"/>
      <c r="AJ48" s="25"/>
      <c r="AK48" s="25">
        <v>2</v>
      </c>
      <c r="AL48" s="25"/>
      <c r="AM48" s="26">
        <f t="shared" si="1"/>
        <v>0</v>
      </c>
      <c r="AN48" s="161" t="s">
        <v>258</v>
      </c>
      <c r="AO48" s="162" t="s">
        <v>432</v>
      </c>
      <c r="AP48" s="163" t="s">
        <v>404</v>
      </c>
      <c r="AQ48" s="167"/>
      <c r="AR48" s="165">
        <v>3</v>
      </c>
      <c r="AS48" s="165"/>
    </row>
    <row r="49" spans="1:45" s="28" customFormat="1" ht="36.6" customHeight="1" x14ac:dyDescent="0.25">
      <c r="A49" s="147">
        <v>3</v>
      </c>
      <c r="B49" s="148">
        <v>1.2</v>
      </c>
      <c r="C49" s="147"/>
      <c r="D49" s="147"/>
      <c r="E49" s="147"/>
      <c r="F49" s="147"/>
      <c r="G49" s="147"/>
      <c r="H49" s="147" t="s">
        <v>305</v>
      </c>
      <c r="I49" s="153"/>
      <c r="J49" s="152">
        <v>3</v>
      </c>
      <c r="K49" s="159" t="s">
        <v>345</v>
      </c>
      <c r="L49" s="152" t="s">
        <v>326</v>
      </c>
      <c r="M49" s="152" t="s">
        <v>296</v>
      </c>
      <c r="N49" s="157" t="s">
        <v>299</v>
      </c>
      <c r="O49" s="152">
        <v>168</v>
      </c>
      <c r="P49" s="126"/>
      <c r="Q49" s="25"/>
      <c r="R49" s="40">
        <v>101</v>
      </c>
      <c r="S49" s="40">
        <v>102</v>
      </c>
      <c r="T49" s="40"/>
      <c r="U49" s="40"/>
      <c r="V49" s="43"/>
      <c r="W49" s="43"/>
      <c r="X49" s="43"/>
      <c r="Y49" s="43"/>
      <c r="Z49" s="36"/>
      <c r="AA49" s="36"/>
      <c r="AB49" s="36"/>
      <c r="AC49" s="36"/>
      <c r="AD49" s="46"/>
      <c r="AE49" s="46"/>
      <c r="AF49" s="33"/>
      <c r="AG49" s="33"/>
      <c r="AH49" s="49"/>
      <c r="AI49" s="49"/>
      <c r="AJ49" s="25"/>
      <c r="AK49" s="25">
        <v>2</v>
      </c>
      <c r="AL49" s="25"/>
      <c r="AM49" s="26">
        <f t="shared" si="1"/>
        <v>0</v>
      </c>
      <c r="AN49" s="161" t="s">
        <v>258</v>
      </c>
      <c r="AO49" s="162" t="s">
        <v>433</v>
      </c>
      <c r="AP49" s="163" t="s">
        <v>434</v>
      </c>
      <c r="AQ49" s="167"/>
      <c r="AR49" s="165">
        <v>3</v>
      </c>
      <c r="AS49" s="165"/>
    </row>
    <row r="50" spans="1:45" s="28" customFormat="1" ht="36.6" customHeight="1" x14ac:dyDescent="0.25">
      <c r="A50" s="147">
        <v>3</v>
      </c>
      <c r="B50" s="148">
        <v>3.4</v>
      </c>
      <c r="C50" s="147"/>
      <c r="D50" s="147"/>
      <c r="E50" s="147"/>
      <c r="F50" s="147"/>
      <c r="G50" s="147"/>
      <c r="H50" s="147" t="s">
        <v>305</v>
      </c>
      <c r="I50" s="153"/>
      <c r="J50" s="152">
        <v>3</v>
      </c>
      <c r="K50" s="159" t="s">
        <v>346</v>
      </c>
      <c r="L50" s="152" t="s">
        <v>326</v>
      </c>
      <c r="M50" s="152" t="s">
        <v>40</v>
      </c>
      <c r="N50" s="153" t="s">
        <v>347</v>
      </c>
      <c r="O50" s="58">
        <v>241</v>
      </c>
      <c r="P50" s="126"/>
      <c r="Q50" s="25"/>
      <c r="R50" s="40"/>
      <c r="S50" s="40"/>
      <c r="T50" s="40">
        <v>103</v>
      </c>
      <c r="U50" s="40">
        <v>104</v>
      </c>
      <c r="V50" s="43"/>
      <c r="W50" s="43"/>
      <c r="X50" s="43"/>
      <c r="Y50" s="43"/>
      <c r="Z50" s="36"/>
      <c r="AA50" s="36"/>
      <c r="AB50" s="36"/>
      <c r="AC50" s="36"/>
      <c r="AD50" s="46"/>
      <c r="AE50" s="46"/>
      <c r="AF50" s="33"/>
      <c r="AG50" s="33"/>
      <c r="AH50" s="49"/>
      <c r="AI50" s="49"/>
      <c r="AJ50" s="25"/>
      <c r="AK50" s="25">
        <v>2</v>
      </c>
      <c r="AL50" s="25"/>
      <c r="AM50" s="26">
        <f t="shared" si="1"/>
        <v>0</v>
      </c>
      <c r="AN50" s="161" t="s">
        <v>258</v>
      </c>
      <c r="AO50" s="162" t="s">
        <v>435</v>
      </c>
      <c r="AP50" s="163" t="s">
        <v>436</v>
      </c>
      <c r="AQ50" s="167"/>
      <c r="AR50" s="165">
        <v>3</v>
      </c>
      <c r="AS50" s="166"/>
    </row>
    <row r="51" spans="1:45" s="31" customFormat="1" ht="36.6" customHeight="1" x14ac:dyDescent="0.25">
      <c r="A51" s="147">
        <v>3</v>
      </c>
      <c r="B51" s="148">
        <v>3.4</v>
      </c>
      <c r="C51" s="147"/>
      <c r="D51" s="147"/>
      <c r="E51" s="147"/>
      <c r="F51" s="147"/>
      <c r="G51" s="147"/>
      <c r="H51" s="147" t="s">
        <v>305</v>
      </c>
      <c r="I51" s="153"/>
      <c r="J51" s="152">
        <v>3</v>
      </c>
      <c r="K51" s="159" t="s">
        <v>50</v>
      </c>
      <c r="L51" s="152" t="s">
        <v>326</v>
      </c>
      <c r="M51" s="152" t="s">
        <v>43</v>
      </c>
      <c r="N51" s="153" t="s">
        <v>291</v>
      </c>
      <c r="O51" s="152">
        <v>125</v>
      </c>
      <c r="P51" s="127"/>
      <c r="Q51" s="30"/>
      <c r="R51" s="40"/>
      <c r="S51" s="40"/>
      <c r="T51" s="40">
        <v>103</v>
      </c>
      <c r="U51" s="40">
        <v>104</v>
      </c>
      <c r="V51" s="43"/>
      <c r="W51" s="43"/>
      <c r="X51" s="43"/>
      <c r="Y51" s="43"/>
      <c r="Z51" s="36"/>
      <c r="AA51" s="36"/>
      <c r="AB51" s="36"/>
      <c r="AC51" s="36"/>
      <c r="AD51" s="46"/>
      <c r="AE51" s="46"/>
      <c r="AF51" s="33"/>
      <c r="AG51" s="33"/>
      <c r="AH51" s="49"/>
      <c r="AI51" s="49"/>
      <c r="AJ51" s="25"/>
      <c r="AK51" s="25">
        <v>2</v>
      </c>
      <c r="AL51" s="13"/>
      <c r="AM51" s="26">
        <f t="shared" si="1"/>
        <v>0</v>
      </c>
      <c r="AN51" s="161" t="s">
        <v>258</v>
      </c>
      <c r="AO51" s="162" t="s">
        <v>437</v>
      </c>
      <c r="AP51" s="163" t="s">
        <v>438</v>
      </c>
      <c r="AQ51" s="167"/>
      <c r="AR51" s="165">
        <v>3</v>
      </c>
      <c r="AS51" s="168"/>
    </row>
    <row r="52" spans="1:45" ht="36.6" customHeight="1" x14ac:dyDescent="0.25">
      <c r="A52" s="147">
        <v>3</v>
      </c>
      <c r="B52" s="148" t="s">
        <v>269</v>
      </c>
      <c r="C52" s="147" t="s">
        <v>53</v>
      </c>
      <c r="D52" s="147" t="s">
        <v>54</v>
      </c>
      <c r="E52" s="147" t="s">
        <v>55</v>
      </c>
      <c r="F52" s="147" t="s">
        <v>56</v>
      </c>
      <c r="G52" s="147" t="s">
        <v>270</v>
      </c>
      <c r="H52" s="147" t="s">
        <v>305</v>
      </c>
      <c r="I52" s="153"/>
      <c r="J52" s="152">
        <v>3</v>
      </c>
      <c r="K52" s="159" t="s">
        <v>323</v>
      </c>
      <c r="L52" s="154" t="s">
        <v>348</v>
      </c>
      <c r="M52" s="152" t="s">
        <v>315</v>
      </c>
      <c r="N52" s="153" t="s">
        <v>300</v>
      </c>
      <c r="O52" s="183">
        <v>125</v>
      </c>
      <c r="P52" s="128"/>
      <c r="Q52" s="30"/>
      <c r="R52" s="40">
        <v>101</v>
      </c>
      <c r="S52" s="40">
        <v>102</v>
      </c>
      <c r="T52" s="40">
        <v>103</v>
      </c>
      <c r="U52" s="40">
        <v>104</v>
      </c>
      <c r="V52" s="43">
        <v>105</v>
      </c>
      <c r="W52" s="43">
        <v>106</v>
      </c>
      <c r="X52" s="43">
        <v>107</v>
      </c>
      <c r="Y52" s="43">
        <v>108</v>
      </c>
      <c r="Z52" s="36">
        <v>109</v>
      </c>
      <c r="AA52" s="36">
        <v>110</v>
      </c>
      <c r="AB52" s="36">
        <v>111</v>
      </c>
      <c r="AC52" s="36">
        <v>112</v>
      </c>
      <c r="AD52" s="46">
        <v>113</v>
      </c>
      <c r="AE52" s="46">
        <v>114</v>
      </c>
      <c r="AF52" s="33">
        <v>115</v>
      </c>
      <c r="AG52" s="33">
        <v>116</v>
      </c>
      <c r="AH52" s="49">
        <v>117</v>
      </c>
      <c r="AI52" s="49">
        <v>118</v>
      </c>
      <c r="AJ52" s="25"/>
      <c r="AK52" s="25">
        <v>2</v>
      </c>
      <c r="AL52" s="13"/>
      <c r="AM52" s="26">
        <f t="shared" si="1"/>
        <v>0</v>
      </c>
      <c r="AN52" s="161" t="s">
        <v>258</v>
      </c>
      <c r="AO52" s="173" t="s">
        <v>439</v>
      </c>
      <c r="AP52" s="178" t="s">
        <v>440</v>
      </c>
      <c r="AQ52" s="167"/>
      <c r="AR52" s="165">
        <v>7</v>
      </c>
      <c r="AS52" s="166"/>
    </row>
    <row r="53" spans="1:45" ht="36.6" customHeight="1" thickBot="1" x14ac:dyDescent="0.3">
      <c r="A53" s="147">
        <v>3</v>
      </c>
      <c r="B53" s="148" t="s">
        <v>269</v>
      </c>
      <c r="C53" s="147" t="s">
        <v>53</v>
      </c>
      <c r="D53" s="147" t="s">
        <v>54</v>
      </c>
      <c r="E53" s="147" t="s">
        <v>55</v>
      </c>
      <c r="F53" s="147" t="s">
        <v>56</v>
      </c>
      <c r="G53" s="147" t="s">
        <v>57</v>
      </c>
      <c r="H53" s="147" t="s">
        <v>305</v>
      </c>
      <c r="I53" s="153"/>
      <c r="J53" s="152">
        <v>3</v>
      </c>
      <c r="K53" s="187" t="s">
        <v>349</v>
      </c>
      <c r="L53" s="152" t="s">
        <v>134</v>
      </c>
      <c r="M53" s="152" t="s">
        <v>301</v>
      </c>
      <c r="N53" s="153" t="s">
        <v>324</v>
      </c>
      <c r="O53" s="152">
        <v>145</v>
      </c>
      <c r="P53" s="128"/>
      <c r="Q53" s="30"/>
      <c r="R53" s="40">
        <v>101</v>
      </c>
      <c r="S53" s="40">
        <v>102</v>
      </c>
      <c r="T53" s="40">
        <v>103</v>
      </c>
      <c r="U53" s="40">
        <v>104</v>
      </c>
      <c r="V53" s="43">
        <v>105</v>
      </c>
      <c r="W53" s="43">
        <v>106</v>
      </c>
      <c r="X53" s="43">
        <v>107</v>
      </c>
      <c r="Y53" s="43">
        <v>108</v>
      </c>
      <c r="Z53" s="36">
        <v>109</v>
      </c>
      <c r="AA53" s="36">
        <v>110</v>
      </c>
      <c r="AB53" s="36">
        <v>111</v>
      </c>
      <c r="AC53" s="36">
        <v>112</v>
      </c>
      <c r="AD53" s="46">
        <v>113</v>
      </c>
      <c r="AE53" s="46">
        <v>114</v>
      </c>
      <c r="AF53" s="33">
        <v>115</v>
      </c>
      <c r="AG53" s="33">
        <v>116</v>
      </c>
      <c r="AH53" s="49">
        <v>117</v>
      </c>
      <c r="AI53" s="49">
        <v>118</v>
      </c>
      <c r="AJ53" s="25"/>
      <c r="AK53" s="25">
        <v>2</v>
      </c>
      <c r="AL53" s="13"/>
      <c r="AM53" s="26">
        <f t="shared" si="1"/>
        <v>0</v>
      </c>
      <c r="AN53" s="179" t="s">
        <v>441</v>
      </c>
      <c r="AO53" s="180"/>
      <c r="AP53" s="181"/>
      <c r="AQ53" s="182"/>
      <c r="AR53" s="165">
        <v>8</v>
      </c>
      <c r="AS53" s="166"/>
    </row>
    <row r="54" spans="1:45" ht="36.6" customHeight="1" thickTop="1" x14ac:dyDescent="0.2">
      <c r="A54" s="150">
        <v>1</v>
      </c>
      <c r="B54" s="151" t="s">
        <v>269</v>
      </c>
      <c r="C54" s="150" t="s">
        <v>53</v>
      </c>
      <c r="D54" s="150" t="s">
        <v>54</v>
      </c>
      <c r="E54" s="150" t="s">
        <v>55</v>
      </c>
      <c r="F54" s="150" t="s">
        <v>56</v>
      </c>
      <c r="G54" s="150" t="s">
        <v>57</v>
      </c>
      <c r="H54" s="150" t="s">
        <v>305</v>
      </c>
      <c r="I54" s="79"/>
      <c r="J54" s="190"/>
      <c r="K54" s="122"/>
      <c r="L54" s="184"/>
      <c r="M54" s="185"/>
      <c r="N54" s="122"/>
      <c r="O54" s="185"/>
      <c r="P54" s="186"/>
      <c r="Q54" s="30"/>
      <c r="R54" s="40"/>
      <c r="S54" s="40"/>
      <c r="T54" s="40"/>
      <c r="U54" s="40"/>
      <c r="V54" s="43"/>
      <c r="W54" s="43"/>
      <c r="X54" s="43"/>
      <c r="Y54" s="43"/>
      <c r="Z54" s="36"/>
      <c r="AA54" s="36"/>
      <c r="AB54" s="36"/>
      <c r="AC54" s="36"/>
      <c r="AD54" s="46"/>
      <c r="AE54" s="46"/>
      <c r="AF54" s="33"/>
      <c r="AG54" s="33"/>
      <c r="AH54" s="49"/>
      <c r="AI54" s="49"/>
      <c r="AJ54" s="25"/>
      <c r="AK54" s="30"/>
      <c r="AL54" s="13"/>
      <c r="AM54" s="26">
        <f t="shared" si="1"/>
        <v>0</v>
      </c>
      <c r="AN54" s="119"/>
      <c r="AO54" s="120"/>
      <c r="AP54" s="121"/>
      <c r="AQ54" s="123"/>
    </row>
    <row r="55" spans="1:45" ht="36.6" customHeight="1" x14ac:dyDescent="0.2">
      <c r="A55" s="150">
        <v>2</v>
      </c>
      <c r="B55" s="151" t="s">
        <v>269</v>
      </c>
      <c r="C55" s="150" t="s">
        <v>53</v>
      </c>
      <c r="D55" s="150" t="s">
        <v>54</v>
      </c>
      <c r="E55" s="150" t="s">
        <v>55</v>
      </c>
      <c r="F55" s="150" t="s">
        <v>56</v>
      </c>
      <c r="G55" s="150" t="s">
        <v>57</v>
      </c>
      <c r="H55" s="150" t="s">
        <v>305</v>
      </c>
      <c r="I55" s="79"/>
      <c r="J55" s="190"/>
      <c r="K55" s="59"/>
      <c r="L55" s="60"/>
      <c r="M55" s="58"/>
      <c r="N55" s="59"/>
      <c r="O55" s="58"/>
      <c r="P55" s="128"/>
      <c r="Q55" s="30"/>
      <c r="R55" s="40"/>
      <c r="S55" s="40"/>
      <c r="T55" s="40"/>
      <c r="U55" s="40"/>
      <c r="V55" s="43"/>
      <c r="W55" s="43"/>
      <c r="X55" s="43"/>
      <c r="Y55" s="43"/>
      <c r="Z55" s="36"/>
      <c r="AA55" s="36"/>
      <c r="AB55" s="36"/>
      <c r="AC55" s="36"/>
      <c r="AD55" s="46"/>
      <c r="AE55" s="46"/>
      <c r="AF55" s="33"/>
      <c r="AG55" s="33"/>
      <c r="AH55" s="49"/>
      <c r="AI55" s="49"/>
      <c r="AJ55" s="25"/>
      <c r="AK55" s="30"/>
      <c r="AL55" s="13"/>
      <c r="AM55" s="26">
        <f t="shared" si="1"/>
        <v>0</v>
      </c>
      <c r="AN55" s="119"/>
      <c r="AO55" s="120"/>
      <c r="AP55" s="121"/>
      <c r="AQ55" s="124"/>
    </row>
    <row r="56" spans="1:45" ht="36.6" customHeight="1" x14ac:dyDescent="0.2">
      <c r="A56" s="150">
        <v>3</v>
      </c>
      <c r="B56" s="148" t="s">
        <v>269</v>
      </c>
      <c r="C56" s="150" t="s">
        <v>53</v>
      </c>
      <c r="D56" s="150" t="s">
        <v>54</v>
      </c>
      <c r="E56" s="150" t="s">
        <v>55</v>
      </c>
      <c r="F56" s="150" t="s">
        <v>56</v>
      </c>
      <c r="G56" s="150" t="s">
        <v>57</v>
      </c>
      <c r="H56" s="150" t="s">
        <v>305</v>
      </c>
      <c r="I56" s="114"/>
      <c r="J56" s="190"/>
      <c r="K56" s="115"/>
      <c r="L56" s="60"/>
      <c r="M56" s="58"/>
      <c r="N56" s="59"/>
      <c r="O56" s="58"/>
      <c r="P56" s="128"/>
      <c r="Q56" s="30"/>
      <c r="R56" s="40"/>
      <c r="S56" s="40"/>
      <c r="T56" s="40"/>
      <c r="U56" s="40"/>
      <c r="V56" s="43"/>
      <c r="W56" s="43"/>
      <c r="X56" s="43"/>
      <c r="Y56" s="43"/>
      <c r="Z56" s="36"/>
      <c r="AA56" s="36"/>
      <c r="AB56" s="36"/>
      <c r="AC56" s="36"/>
      <c r="AD56" s="46"/>
      <c r="AE56" s="46"/>
      <c r="AF56" s="33"/>
      <c r="AG56" s="33"/>
      <c r="AH56" s="49"/>
      <c r="AI56" s="49"/>
      <c r="AJ56" s="25"/>
      <c r="AK56" s="30"/>
      <c r="AL56" s="13"/>
      <c r="AM56" s="26">
        <f t="shared" si="1"/>
        <v>0</v>
      </c>
      <c r="AN56" s="119"/>
      <c r="AO56" s="120"/>
      <c r="AP56" s="121"/>
      <c r="AQ56" s="125"/>
    </row>
    <row r="59" spans="1:45" ht="30" customHeight="1" x14ac:dyDescent="0.25">
      <c r="AL59" s="138">
        <v>3.5000000000000003E-2</v>
      </c>
      <c r="AM59" s="139" t="e">
        <f>#REF!*AL59</f>
        <v>#REF!</v>
      </c>
    </row>
    <row r="60" spans="1:45" ht="30" customHeight="1" x14ac:dyDescent="0.25">
      <c r="AL60" s="128"/>
      <c r="AM60" s="140" t="e">
        <f>SUM(AM57:AM59)</f>
        <v>#REF!</v>
      </c>
    </row>
    <row r="61" spans="1:45" ht="30" customHeight="1" x14ac:dyDescent="0.25">
      <c r="AL61" s="128"/>
      <c r="AM61" s="141">
        <f>[1]統計表!$H$25</f>
        <v>4622695</v>
      </c>
    </row>
    <row r="62" spans="1:45" ht="30" customHeight="1" x14ac:dyDescent="0.25">
      <c r="AM62" s="24" t="e">
        <f>AM61-AM60</f>
        <v>#REF!</v>
      </c>
    </row>
    <row r="63" spans="1:45" ht="30" customHeight="1" x14ac:dyDescent="0.25">
      <c r="AL63" s="54">
        <v>0.05</v>
      </c>
      <c r="AM63" s="53" t="e">
        <f>#REF!*AL63</f>
        <v>#REF!</v>
      </c>
    </row>
  </sheetData>
  <autoFilter ref="A4:AI56"/>
  <mergeCells count="15">
    <mergeCell ref="X2:Y2"/>
    <mergeCell ref="Z2:AB2"/>
    <mergeCell ref="I1:AM1"/>
    <mergeCell ref="R2:S2"/>
    <mergeCell ref="AM3:AM4"/>
    <mergeCell ref="AL3:AL4"/>
    <mergeCell ref="I3:P3"/>
    <mergeCell ref="AF3:AG3"/>
    <mergeCell ref="V3:Y3"/>
    <mergeCell ref="Z3:AC3"/>
    <mergeCell ref="AH3:AI3"/>
    <mergeCell ref="R3:U3"/>
    <mergeCell ref="AD3:AE3"/>
    <mergeCell ref="AK3:AK4"/>
    <mergeCell ref="AJ3:AJ4"/>
  </mergeCells>
  <phoneticPr fontId="3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4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S63"/>
  <sheetViews>
    <sheetView tabSelected="1" zoomScaleNormal="100" workbookViewId="0">
      <selection activeCell="AP42" sqref="AP42"/>
    </sheetView>
  </sheetViews>
  <sheetFormatPr defaultColWidth="4.125" defaultRowHeight="30" customHeight="1" x14ac:dyDescent="0.25"/>
  <cols>
    <col min="1" max="8" width="6.75" style="15" customWidth="1"/>
    <col min="9" max="9" width="7.625" style="16" customWidth="1"/>
    <col min="10" max="10" width="5.5" style="16" customWidth="1"/>
    <col min="11" max="11" width="19.5" style="16" customWidth="1"/>
    <col min="12" max="12" width="4.5" style="16" customWidth="1"/>
    <col min="13" max="13" width="9.125" style="16" customWidth="1"/>
    <col min="14" max="14" width="14.125" style="16" customWidth="1"/>
    <col min="15" max="15" width="9.875" style="16" customWidth="1"/>
    <col min="16" max="16" width="13.625" style="16" customWidth="1"/>
    <col min="17" max="17" width="9.25" style="16" customWidth="1"/>
    <col min="18" max="35" width="6" style="23" customWidth="1"/>
    <col min="36" max="37" width="7" style="23" customWidth="1"/>
    <col min="38" max="38" width="7.625" style="16" customWidth="1"/>
    <col min="39" max="39" width="14.125" style="16" customWidth="1"/>
    <col min="40" max="40" width="14.375" style="23" customWidth="1"/>
    <col min="41" max="41" width="13.75" style="16" customWidth="1"/>
    <col min="42" max="42" width="38.125" style="16" customWidth="1"/>
    <col min="43" max="43" width="17.5" style="16" customWidth="1"/>
    <col min="44" max="44" width="4.125" style="16"/>
    <col min="45" max="45" width="10.75" style="16" customWidth="1"/>
    <col min="46" max="16384" width="4.125" style="16"/>
  </cols>
  <sheetData>
    <row r="1" spans="1:45" ht="36" customHeight="1" x14ac:dyDescent="0.25">
      <c r="I1" s="193" t="s">
        <v>303</v>
      </c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64"/>
    </row>
    <row r="2" spans="1:45" s="71" customFormat="1" ht="36" customHeight="1" x14ac:dyDescent="0.25">
      <c r="A2" s="70"/>
      <c r="C2" s="70"/>
      <c r="D2" s="72"/>
      <c r="E2" s="72"/>
      <c r="F2" s="72"/>
      <c r="G2" s="72"/>
      <c r="H2" s="73">
        <v>2</v>
      </c>
      <c r="I2" s="74" t="s">
        <v>33</v>
      </c>
      <c r="J2" s="75"/>
      <c r="K2" s="76" t="str">
        <f>VLOOKUP(H2,書商!A:I,2,0)</f>
        <v>康熹圖書網路(股)公司</v>
      </c>
      <c r="L2" s="76"/>
      <c r="M2" s="76"/>
      <c r="N2" s="76"/>
      <c r="O2" s="76"/>
      <c r="P2" s="75" t="str">
        <f>VLOOKUP(K2,書商!B:C,2,0)</f>
        <v xml:space="preserve"> </v>
      </c>
      <c r="Q2" s="78"/>
      <c r="R2" s="210" t="s">
        <v>60</v>
      </c>
      <c r="S2" s="210"/>
      <c r="T2" s="75" t="str">
        <f>VLOOKUP(K2,書商!B:D,3,0)</f>
        <v>02-2299-9006</v>
      </c>
      <c r="U2" s="75"/>
      <c r="V2" s="77"/>
      <c r="W2" s="77"/>
      <c r="X2" s="210" t="s">
        <v>28</v>
      </c>
      <c r="Y2" s="210"/>
      <c r="Z2" s="211" t="str">
        <f>VLOOKUP(K2,書商!B:E,4,0)</f>
        <v>02-2299-9110</v>
      </c>
      <c r="AA2" s="211"/>
      <c r="AB2" s="211"/>
      <c r="AC2" s="77"/>
      <c r="AD2" s="77" t="s">
        <v>32</v>
      </c>
      <c r="AE2" s="77"/>
      <c r="AF2" s="77" t="str">
        <f>VLOOKUP(K2,書商!B:F,5,0)</f>
        <v>新北市五股區五工六路30號</v>
      </c>
      <c r="AG2" s="77"/>
      <c r="AH2" s="77"/>
      <c r="AI2" s="77"/>
      <c r="AJ2" s="77"/>
      <c r="AK2" s="77"/>
      <c r="AL2" s="77"/>
      <c r="AM2" s="77"/>
      <c r="AN2" s="22"/>
      <c r="AO2" s="20"/>
      <c r="AP2" s="20"/>
      <c r="AQ2" s="20"/>
    </row>
    <row r="3" spans="1:45" s="20" customFormat="1" ht="35.25" customHeight="1" thickBot="1" x14ac:dyDescent="0.3">
      <c r="A3" s="15"/>
      <c r="B3" s="15"/>
      <c r="C3" s="15"/>
      <c r="D3" s="15"/>
      <c r="E3" s="15"/>
      <c r="F3" s="15"/>
      <c r="G3" s="15"/>
      <c r="H3" s="15"/>
      <c r="I3" s="212"/>
      <c r="J3" s="213"/>
      <c r="K3" s="213"/>
      <c r="L3" s="213"/>
      <c r="M3" s="213"/>
      <c r="N3" s="213"/>
      <c r="O3" s="213"/>
      <c r="P3" s="213"/>
      <c r="Q3" s="57"/>
      <c r="R3" s="214" t="s">
        <v>1</v>
      </c>
      <c r="S3" s="215"/>
      <c r="T3" s="215"/>
      <c r="U3" s="216"/>
      <c r="V3" s="203" t="s">
        <v>2</v>
      </c>
      <c r="W3" s="217"/>
      <c r="X3" s="217"/>
      <c r="Y3" s="204"/>
      <c r="Z3" s="214" t="s">
        <v>3</v>
      </c>
      <c r="AA3" s="215"/>
      <c r="AB3" s="215"/>
      <c r="AC3" s="216"/>
      <c r="AD3" s="203" t="s">
        <v>4</v>
      </c>
      <c r="AE3" s="204"/>
      <c r="AF3" s="214" t="s">
        <v>5</v>
      </c>
      <c r="AG3" s="216"/>
      <c r="AH3" s="203" t="s">
        <v>70</v>
      </c>
      <c r="AI3" s="204"/>
      <c r="AJ3" s="205" t="s">
        <v>63</v>
      </c>
      <c r="AK3" s="205" t="s">
        <v>132</v>
      </c>
      <c r="AL3" s="207" t="s">
        <v>8</v>
      </c>
      <c r="AM3" s="207" t="s">
        <v>34</v>
      </c>
    </row>
    <row r="4" spans="1:45" s="22" customFormat="1" ht="59.25" customHeight="1" thickTop="1" x14ac:dyDescent="0.25">
      <c r="A4" s="15" t="s">
        <v>52</v>
      </c>
      <c r="B4" s="15" t="s">
        <v>325</v>
      </c>
      <c r="C4" s="15" t="s">
        <v>53</v>
      </c>
      <c r="D4" s="15" t="s">
        <v>54</v>
      </c>
      <c r="E4" s="15" t="s">
        <v>55</v>
      </c>
      <c r="F4" s="15" t="s">
        <v>56</v>
      </c>
      <c r="G4" s="15" t="s">
        <v>57</v>
      </c>
      <c r="H4" s="22" t="s">
        <v>443</v>
      </c>
      <c r="I4" s="80" t="s">
        <v>65</v>
      </c>
      <c r="J4" s="80" t="s">
        <v>245</v>
      </c>
      <c r="K4" s="68" t="s">
        <v>0</v>
      </c>
      <c r="L4" s="56" t="s">
        <v>9</v>
      </c>
      <c r="M4" s="21" t="s">
        <v>6</v>
      </c>
      <c r="N4" s="21" t="s">
        <v>7</v>
      </c>
      <c r="O4" s="56" t="s">
        <v>58</v>
      </c>
      <c r="P4" s="56" t="s">
        <v>59</v>
      </c>
      <c r="Q4" s="56" t="s">
        <v>64</v>
      </c>
      <c r="R4" s="90">
        <v>1</v>
      </c>
      <c r="S4" s="91">
        <v>2</v>
      </c>
      <c r="T4" s="91">
        <v>3</v>
      </c>
      <c r="U4" s="91">
        <v>4</v>
      </c>
      <c r="V4" s="92">
        <v>1</v>
      </c>
      <c r="W4" s="92">
        <v>2</v>
      </c>
      <c r="X4" s="92">
        <v>3</v>
      </c>
      <c r="Y4" s="92">
        <v>4</v>
      </c>
      <c r="Z4" s="91">
        <v>1</v>
      </c>
      <c r="AA4" s="91">
        <v>2</v>
      </c>
      <c r="AB4" s="91">
        <v>3</v>
      </c>
      <c r="AC4" s="91">
        <v>4</v>
      </c>
      <c r="AD4" s="92">
        <v>1</v>
      </c>
      <c r="AE4" s="92">
        <v>2</v>
      </c>
      <c r="AF4" s="91">
        <v>1</v>
      </c>
      <c r="AG4" s="91">
        <v>2</v>
      </c>
      <c r="AH4" s="92">
        <v>1</v>
      </c>
      <c r="AI4" s="92">
        <v>2</v>
      </c>
      <c r="AJ4" s="206"/>
      <c r="AK4" s="206"/>
      <c r="AL4" s="208"/>
      <c r="AM4" s="209"/>
      <c r="AN4" s="116" t="s">
        <v>260</v>
      </c>
      <c r="AO4" s="116" t="s">
        <v>256</v>
      </c>
      <c r="AP4" s="117" t="s">
        <v>257</v>
      </c>
      <c r="AQ4" s="118" t="s">
        <v>261</v>
      </c>
      <c r="AR4" s="22" t="s">
        <v>444</v>
      </c>
    </row>
    <row r="5" spans="1:45" s="27" customFormat="1" ht="36" customHeight="1" x14ac:dyDescent="0.25">
      <c r="A5" s="147">
        <v>1</v>
      </c>
      <c r="B5" s="148" t="s">
        <v>269</v>
      </c>
      <c r="C5" s="147"/>
      <c r="D5" s="147"/>
      <c r="E5" s="147"/>
      <c r="F5" s="147"/>
      <c r="G5" s="147"/>
      <c r="H5" s="147" t="s">
        <v>305</v>
      </c>
      <c r="I5" s="153"/>
      <c r="J5" s="152">
        <v>1</v>
      </c>
      <c r="K5" s="159" t="s">
        <v>37</v>
      </c>
      <c r="L5" s="152" t="s">
        <v>306</v>
      </c>
      <c r="M5" s="152" t="s">
        <v>35</v>
      </c>
      <c r="N5" s="153" t="s">
        <v>271</v>
      </c>
      <c r="O5" s="152">
        <v>205</v>
      </c>
      <c r="P5" s="81"/>
      <c r="Q5" s="13"/>
      <c r="R5" s="89">
        <f>IF(VLOOKUP(日校代碼!R5,班級人數!$A$2:$C$59,3,0),VLOOKUP(日校代碼!R5,班級人數!$A$2:$C$59,3,0),"")</f>
        <v>39</v>
      </c>
      <c r="S5" s="89">
        <f>IF(VLOOKUP(日校代碼!S5,班級人數!$A$2:$C$59,3,0),VLOOKUP(日校代碼!S5,班級人數!$A$2:$C$59,3,0),"")</f>
        <v>39</v>
      </c>
      <c r="T5" s="89">
        <f>IF(VLOOKUP(日校代碼!T5,班級人數!$A$2:$C$59,3,0),VLOOKUP(日校代碼!T5,班級人數!$A$2:$C$59,3,0),"")</f>
        <v>38</v>
      </c>
      <c r="U5" s="89">
        <f>IF(VLOOKUP(日校代碼!U5,班級人數!$A$2:$C$59,3,0),VLOOKUP(日校代碼!U5,班級人數!$A$2:$C$59,3,0),"")</f>
        <v>38</v>
      </c>
      <c r="V5" s="93" t="str">
        <f>IF(VLOOKUP(日校代碼!V5,班級人數!$A$2:$C$59,3,0),VLOOKUP(日校代碼!V5,班級人數!$A$2:$C$59,3,0),"")</f>
        <v/>
      </c>
      <c r="W5" s="93" t="str">
        <f>IF(VLOOKUP(日校代碼!W5,班級人數!$A$2:$C$59,3,0),VLOOKUP(日校代碼!W5,班級人數!$A$2:$C$59,3,0),"")</f>
        <v/>
      </c>
      <c r="X5" s="93" t="str">
        <f>IF(VLOOKUP(日校代碼!X5,班級人數!$A$2:$C$59,3,0),VLOOKUP(日校代碼!X5,班級人數!$A$2:$C$59,3,0),"")</f>
        <v/>
      </c>
      <c r="Y5" s="93" t="str">
        <f>IF(VLOOKUP(日校代碼!Y5,班級人數!$A$2:$C$59,3,0),VLOOKUP(日校代碼!Y5,班級人數!$A$2:$C$59,3,0),"")</f>
        <v/>
      </c>
      <c r="Z5" s="89" t="str">
        <f>IF(VLOOKUP(日校代碼!Z5,班級人數!$A$2:$C$59,3,0),VLOOKUP(日校代碼!Z5,班級人數!$A$2:$C$59,3,0),"")</f>
        <v/>
      </c>
      <c r="AA5" s="89" t="str">
        <f>IF(VLOOKUP(日校代碼!AA5,班級人數!$A$2:$C$59,3,0),VLOOKUP(日校代碼!AA5,班級人數!$A$2:$C$59,3,0),"")</f>
        <v/>
      </c>
      <c r="AB5" s="89" t="str">
        <f>IF(VLOOKUP(日校代碼!AB5,班級人數!$A$2:$C$59,3,0),VLOOKUP(日校代碼!AB5,班級人數!$A$2:$C$59,3,0),"")</f>
        <v/>
      </c>
      <c r="AC5" s="89" t="str">
        <f>IF(VLOOKUP(日校代碼!AC5,班級人數!$A$2:$C$59,3,0),VLOOKUP(日校代碼!AC5,班級人數!$A$2:$C$59,3,0),"")</f>
        <v/>
      </c>
      <c r="AD5" s="93" t="str">
        <f>IF(VLOOKUP(日校代碼!AD5,班級人數!$A$2:$C$59,3,0),VLOOKUP(日校代碼!AD5,班級人數!$A$2:$C$59,3,0),"")</f>
        <v/>
      </c>
      <c r="AE5" s="93" t="str">
        <f>IF(VLOOKUP(日校代碼!AE5,班級人數!$A$2:$C$59,3,0),VLOOKUP(日校代碼!AE5,班級人數!$A$2:$C$59,3,0),"")</f>
        <v/>
      </c>
      <c r="AF5" s="89" t="str">
        <f>IF(VLOOKUP(日校代碼!AF5,班級人數!$A$2:$C$59,3,0),VLOOKUP(日校代碼!AF5,班級人數!$A$2:$C$59,3,0),"")</f>
        <v/>
      </c>
      <c r="AG5" s="89" t="str">
        <f>IF(VLOOKUP(日校代碼!AG5,班級人數!$A$2:$C$59,3,0),VLOOKUP(日校代碼!AG5,班級人數!$A$2:$C$59,3,0),"")</f>
        <v/>
      </c>
      <c r="AH5" s="93" t="str">
        <f>IF(VLOOKUP(日校代碼!AH5,班級人數!$A$2:$C$59,3,0),VLOOKUP(日校代碼!AH5,班級人數!$A$2:$C$59,3,0),"")</f>
        <v/>
      </c>
      <c r="AI5" s="93" t="str">
        <f>IF(VLOOKUP(日校代碼!AI5,班級人數!$A$2:$C$59,3,0),VLOOKUP(日校代碼!AI5,班級人數!$A$2:$C$59,3,0),"")</f>
        <v/>
      </c>
      <c r="AJ5" s="13"/>
      <c r="AK5" s="13"/>
      <c r="AL5" s="13">
        <f>SUM(R5:AJ5)</f>
        <v>154</v>
      </c>
      <c r="AM5" s="69">
        <f>P5*AL5</f>
        <v>0</v>
      </c>
      <c r="AN5" s="161" t="s">
        <v>302</v>
      </c>
      <c r="AO5" s="162" t="s">
        <v>350</v>
      </c>
      <c r="AP5" s="163" t="s">
        <v>351</v>
      </c>
      <c r="AQ5" s="164"/>
      <c r="AR5" s="165">
        <v>1</v>
      </c>
      <c r="AS5" s="166"/>
    </row>
    <row r="6" spans="1:45" s="27" customFormat="1" ht="36" customHeight="1" x14ac:dyDescent="0.25">
      <c r="A6" s="147">
        <v>1</v>
      </c>
      <c r="B6" s="148" t="s">
        <v>269</v>
      </c>
      <c r="C6" s="147"/>
      <c r="D6" s="147"/>
      <c r="E6" s="147"/>
      <c r="F6" s="147"/>
      <c r="G6" s="147"/>
      <c r="H6" s="147" t="s">
        <v>305</v>
      </c>
      <c r="I6" s="153"/>
      <c r="J6" s="152">
        <v>1</v>
      </c>
      <c r="K6" s="159" t="s">
        <v>307</v>
      </c>
      <c r="L6" s="152" t="s">
        <v>306</v>
      </c>
      <c r="M6" s="152" t="s">
        <v>11</v>
      </c>
      <c r="N6" s="153" t="s">
        <v>308</v>
      </c>
      <c r="O6" s="152">
        <v>228</v>
      </c>
      <c r="P6" s="81"/>
      <c r="Q6" s="13"/>
      <c r="R6" s="89">
        <f>IF(VLOOKUP(日校代碼!R6,班級人數!$A$2:$C$59,3,0),VLOOKUP(日校代碼!R6,班級人數!$A$2:$C$59,3,0),"")</f>
        <v>39</v>
      </c>
      <c r="S6" s="89">
        <f>IF(VLOOKUP(日校代碼!S6,班級人數!$A$2:$C$59,3,0),VLOOKUP(日校代碼!S6,班級人數!$A$2:$C$59,3,0),"")</f>
        <v>39</v>
      </c>
      <c r="T6" s="89">
        <f>IF(VLOOKUP(日校代碼!T6,班級人數!$A$2:$C$59,3,0),VLOOKUP(日校代碼!T6,班級人數!$A$2:$C$59,3,0),"")</f>
        <v>38</v>
      </c>
      <c r="U6" s="89">
        <f>IF(VLOOKUP(日校代碼!U6,班級人數!$A$2:$C$59,3,0),VLOOKUP(日校代碼!U6,班級人數!$A$2:$C$59,3,0),"")</f>
        <v>38</v>
      </c>
      <c r="V6" s="93" t="str">
        <f>IF(VLOOKUP(日校代碼!V6,班級人數!$A$2:$C$59,3,0),VLOOKUP(日校代碼!V6,班級人數!$A$2:$C$59,3,0),"")</f>
        <v/>
      </c>
      <c r="W6" s="93" t="str">
        <f>IF(VLOOKUP(日校代碼!W6,班級人數!$A$2:$C$59,3,0),VLOOKUP(日校代碼!W6,班級人數!$A$2:$C$59,3,0),"")</f>
        <v/>
      </c>
      <c r="X6" s="93" t="str">
        <f>IF(VLOOKUP(日校代碼!X6,班級人數!$A$2:$C$59,3,0),VLOOKUP(日校代碼!X6,班級人數!$A$2:$C$59,3,0),"")</f>
        <v/>
      </c>
      <c r="Y6" s="93" t="str">
        <f>IF(VLOOKUP(日校代碼!Y6,班級人數!$A$2:$C$59,3,0),VLOOKUP(日校代碼!Y6,班級人數!$A$2:$C$59,3,0),"")</f>
        <v/>
      </c>
      <c r="Z6" s="89" t="str">
        <f>IF(VLOOKUP(日校代碼!Z6,班級人數!$A$2:$C$59,3,0),VLOOKUP(日校代碼!Z6,班級人數!$A$2:$C$59,3,0),"")</f>
        <v/>
      </c>
      <c r="AA6" s="89" t="str">
        <f>IF(VLOOKUP(日校代碼!AA6,班級人數!$A$2:$C$59,3,0),VLOOKUP(日校代碼!AA6,班級人數!$A$2:$C$59,3,0),"")</f>
        <v/>
      </c>
      <c r="AB6" s="89" t="str">
        <f>IF(VLOOKUP(日校代碼!AB6,班級人數!$A$2:$C$59,3,0),VLOOKUP(日校代碼!AB6,班級人數!$A$2:$C$59,3,0),"")</f>
        <v/>
      </c>
      <c r="AC6" s="89" t="str">
        <f>IF(VLOOKUP(日校代碼!AC6,班級人數!$A$2:$C$59,3,0),VLOOKUP(日校代碼!AC6,班級人數!$A$2:$C$59,3,0),"")</f>
        <v/>
      </c>
      <c r="AD6" s="93" t="str">
        <f>IF(VLOOKUP(日校代碼!AD6,班級人數!$A$2:$C$59,3,0),VLOOKUP(日校代碼!AD6,班級人數!$A$2:$C$59,3,0),"")</f>
        <v/>
      </c>
      <c r="AE6" s="93" t="str">
        <f>IF(VLOOKUP(日校代碼!AE6,班級人數!$A$2:$C$59,3,0),VLOOKUP(日校代碼!AE6,班級人數!$A$2:$C$59,3,0),"")</f>
        <v/>
      </c>
      <c r="AF6" s="89" t="str">
        <f>IF(VLOOKUP(日校代碼!AF6,班級人數!$A$2:$C$59,3,0),VLOOKUP(日校代碼!AF6,班級人數!$A$2:$C$59,3,0),"")</f>
        <v/>
      </c>
      <c r="AG6" s="89" t="str">
        <f>IF(VLOOKUP(日校代碼!AG6,班級人數!$A$2:$C$59,3,0),VLOOKUP(日校代碼!AG6,班級人數!$A$2:$C$59,3,0),"")</f>
        <v/>
      </c>
      <c r="AH6" s="93" t="str">
        <f>IF(VLOOKUP(日校代碼!AH6,班級人數!$A$2:$C$59,3,0),VLOOKUP(日校代碼!AH6,班級人數!$A$2:$C$59,3,0),"")</f>
        <v/>
      </c>
      <c r="AI6" s="93" t="str">
        <f>IF(VLOOKUP(日校代碼!AI6,班級人數!$A$2:$C$59,3,0),VLOOKUP(日校代碼!AI6,班級人數!$A$2:$C$59,3,0),"")</f>
        <v/>
      </c>
      <c r="AJ6" s="13"/>
      <c r="AK6" s="13"/>
      <c r="AL6" s="13">
        <f t="shared" ref="AL6:AL56" si="0">SUM(R6:AJ6)</f>
        <v>154</v>
      </c>
      <c r="AM6" s="69">
        <f t="shared" ref="AM6:AM56" si="1">P6*AL6</f>
        <v>0</v>
      </c>
      <c r="AN6" s="161" t="s">
        <v>258</v>
      </c>
      <c r="AO6" s="162" t="s">
        <v>352</v>
      </c>
      <c r="AP6" s="163" t="s">
        <v>353</v>
      </c>
      <c r="AQ6" s="164"/>
      <c r="AR6" s="165">
        <v>1</v>
      </c>
      <c r="AS6" s="166"/>
    </row>
    <row r="7" spans="1:45" s="27" customFormat="1" ht="36" customHeight="1" x14ac:dyDescent="0.25">
      <c r="A7" s="147">
        <v>1</v>
      </c>
      <c r="B7" s="148" t="s">
        <v>269</v>
      </c>
      <c r="C7" s="147"/>
      <c r="D7" s="147"/>
      <c r="E7" s="147"/>
      <c r="F7" s="147"/>
      <c r="G7" s="147"/>
      <c r="H7" s="147" t="s">
        <v>305</v>
      </c>
      <c r="I7" s="153"/>
      <c r="J7" s="152">
        <v>1</v>
      </c>
      <c r="K7" s="159" t="s">
        <v>262</v>
      </c>
      <c r="L7" s="152" t="s">
        <v>306</v>
      </c>
      <c r="M7" s="152" t="s">
        <v>35</v>
      </c>
      <c r="N7" s="153" t="s">
        <v>272</v>
      </c>
      <c r="O7" s="152">
        <v>215</v>
      </c>
      <c r="P7" s="81"/>
      <c r="Q7" s="13"/>
      <c r="R7" s="89">
        <f>IF(VLOOKUP(日校代碼!R7,班級人數!$A$2:$C$59,3,0),VLOOKUP(日校代碼!R7,班級人數!$A$2:$C$59,3,0),"")</f>
        <v>39</v>
      </c>
      <c r="S7" s="89">
        <f>IF(VLOOKUP(日校代碼!S7,班級人數!$A$2:$C$59,3,0),VLOOKUP(日校代碼!S7,班級人數!$A$2:$C$59,3,0),"")</f>
        <v>39</v>
      </c>
      <c r="T7" s="89">
        <f>IF(VLOOKUP(日校代碼!T7,班級人數!$A$2:$C$59,3,0),VLOOKUP(日校代碼!T7,班級人數!$A$2:$C$59,3,0),"")</f>
        <v>38</v>
      </c>
      <c r="U7" s="89">
        <f>IF(VLOOKUP(日校代碼!U7,班級人數!$A$2:$C$59,3,0),VLOOKUP(日校代碼!U7,班級人數!$A$2:$C$59,3,0),"")</f>
        <v>38</v>
      </c>
      <c r="V7" s="93" t="str">
        <f>IF(VLOOKUP(日校代碼!V7,班級人數!$A$2:$C$59,3,0),VLOOKUP(日校代碼!V7,班級人數!$A$2:$C$59,3,0),"")</f>
        <v/>
      </c>
      <c r="W7" s="93" t="str">
        <f>IF(VLOOKUP(日校代碼!W7,班級人數!$A$2:$C$59,3,0),VLOOKUP(日校代碼!W7,班級人數!$A$2:$C$59,3,0),"")</f>
        <v/>
      </c>
      <c r="X7" s="93" t="str">
        <f>IF(VLOOKUP(日校代碼!X7,班級人數!$A$2:$C$59,3,0),VLOOKUP(日校代碼!X7,班級人數!$A$2:$C$59,3,0),"")</f>
        <v/>
      </c>
      <c r="Y7" s="93" t="str">
        <f>IF(VLOOKUP(日校代碼!Y7,班級人數!$A$2:$C$59,3,0),VLOOKUP(日校代碼!Y7,班級人數!$A$2:$C$59,3,0),"")</f>
        <v/>
      </c>
      <c r="Z7" s="89" t="str">
        <f>IF(VLOOKUP(日校代碼!Z7,班級人數!$A$2:$C$59,3,0),VLOOKUP(日校代碼!Z7,班級人數!$A$2:$C$59,3,0),"")</f>
        <v/>
      </c>
      <c r="AA7" s="89" t="str">
        <f>IF(VLOOKUP(日校代碼!AA7,班級人數!$A$2:$C$59,3,0),VLOOKUP(日校代碼!AA7,班級人數!$A$2:$C$59,3,0),"")</f>
        <v/>
      </c>
      <c r="AB7" s="89" t="str">
        <f>IF(VLOOKUP(日校代碼!AB7,班級人數!$A$2:$C$59,3,0),VLOOKUP(日校代碼!AB7,班級人數!$A$2:$C$59,3,0),"")</f>
        <v/>
      </c>
      <c r="AC7" s="89" t="str">
        <f>IF(VLOOKUP(日校代碼!AC7,班級人數!$A$2:$C$59,3,0),VLOOKUP(日校代碼!AC7,班級人數!$A$2:$C$59,3,0),"")</f>
        <v/>
      </c>
      <c r="AD7" s="93" t="str">
        <f>IF(VLOOKUP(日校代碼!AD7,班級人數!$A$2:$C$59,3,0),VLOOKUP(日校代碼!AD7,班級人數!$A$2:$C$59,3,0),"")</f>
        <v/>
      </c>
      <c r="AE7" s="93" t="str">
        <f>IF(VLOOKUP(日校代碼!AE7,班級人數!$A$2:$C$59,3,0),VLOOKUP(日校代碼!AE7,班級人數!$A$2:$C$59,3,0),"")</f>
        <v/>
      </c>
      <c r="AF7" s="89" t="str">
        <f>IF(VLOOKUP(日校代碼!AF7,班級人數!$A$2:$C$59,3,0),VLOOKUP(日校代碼!AF7,班級人數!$A$2:$C$59,3,0),"")</f>
        <v/>
      </c>
      <c r="AG7" s="89" t="str">
        <f>IF(VLOOKUP(日校代碼!AG7,班級人數!$A$2:$C$59,3,0),VLOOKUP(日校代碼!AG7,班級人數!$A$2:$C$59,3,0),"")</f>
        <v/>
      </c>
      <c r="AH7" s="93" t="str">
        <f>IF(VLOOKUP(日校代碼!AH7,班級人數!$A$2:$C$59,3,0),VLOOKUP(日校代碼!AH7,班級人數!$A$2:$C$59,3,0),"")</f>
        <v/>
      </c>
      <c r="AI7" s="93" t="str">
        <f>IF(VLOOKUP(日校代碼!AI7,班級人數!$A$2:$C$59,3,0),VLOOKUP(日校代碼!AI7,班級人數!$A$2:$C$59,3,0),"")</f>
        <v/>
      </c>
      <c r="AJ7" s="13"/>
      <c r="AK7" s="13"/>
      <c r="AL7" s="13">
        <f t="shared" si="0"/>
        <v>154</v>
      </c>
      <c r="AM7" s="69">
        <f t="shared" si="1"/>
        <v>0</v>
      </c>
      <c r="AN7" s="161" t="s">
        <v>354</v>
      </c>
      <c r="AO7" s="162" t="s">
        <v>355</v>
      </c>
      <c r="AP7" s="163" t="s">
        <v>356</v>
      </c>
      <c r="AQ7" s="164"/>
      <c r="AR7" s="165">
        <v>1</v>
      </c>
      <c r="AS7" s="166"/>
    </row>
    <row r="8" spans="1:45" s="27" customFormat="1" ht="36" customHeight="1" x14ac:dyDescent="0.25">
      <c r="A8" s="147">
        <v>1</v>
      </c>
      <c r="B8" s="148" t="s">
        <v>269</v>
      </c>
      <c r="C8" s="147"/>
      <c r="D8" s="147"/>
      <c r="E8" s="147"/>
      <c r="F8" s="147"/>
      <c r="G8" s="147"/>
      <c r="H8" s="147" t="s">
        <v>305</v>
      </c>
      <c r="I8" s="153"/>
      <c r="J8" s="152">
        <v>1</v>
      </c>
      <c r="K8" s="159" t="s">
        <v>39</v>
      </c>
      <c r="L8" s="152" t="s">
        <v>306</v>
      </c>
      <c r="M8" s="152" t="s">
        <v>35</v>
      </c>
      <c r="N8" s="153" t="s">
        <v>273</v>
      </c>
      <c r="O8" s="152">
        <v>206</v>
      </c>
      <c r="P8" s="81"/>
      <c r="Q8" s="13"/>
      <c r="R8" s="89">
        <f>IF(VLOOKUP(日校代碼!R8,班級人數!$A$2:$C$59,3,0),VLOOKUP(日校代碼!R8,班級人數!$A$2:$C$59,3,0),"")</f>
        <v>39</v>
      </c>
      <c r="S8" s="89">
        <f>IF(VLOOKUP(日校代碼!S8,班級人數!$A$2:$C$59,3,0),VLOOKUP(日校代碼!S8,班級人數!$A$2:$C$59,3,0),"")</f>
        <v>39</v>
      </c>
      <c r="T8" s="89">
        <f>IF(VLOOKUP(日校代碼!T8,班級人數!$A$2:$C$59,3,0),VLOOKUP(日校代碼!T8,班級人數!$A$2:$C$59,3,0),"")</f>
        <v>38</v>
      </c>
      <c r="U8" s="89">
        <f>IF(VLOOKUP(日校代碼!U8,班級人數!$A$2:$C$59,3,0),VLOOKUP(日校代碼!U8,班級人數!$A$2:$C$59,3,0),"")</f>
        <v>38</v>
      </c>
      <c r="V8" s="93" t="str">
        <f>IF(VLOOKUP(日校代碼!V8,班級人數!$A$2:$C$59,3,0),VLOOKUP(日校代碼!V8,班級人數!$A$2:$C$59,3,0),"")</f>
        <v/>
      </c>
      <c r="W8" s="93" t="str">
        <f>IF(VLOOKUP(日校代碼!W8,班級人數!$A$2:$C$59,3,0),VLOOKUP(日校代碼!W8,班級人數!$A$2:$C$59,3,0),"")</f>
        <v/>
      </c>
      <c r="X8" s="93" t="str">
        <f>IF(VLOOKUP(日校代碼!X8,班級人數!$A$2:$C$59,3,0),VLOOKUP(日校代碼!X8,班級人數!$A$2:$C$59,3,0),"")</f>
        <v/>
      </c>
      <c r="Y8" s="93" t="str">
        <f>IF(VLOOKUP(日校代碼!Y8,班級人數!$A$2:$C$59,3,0),VLOOKUP(日校代碼!Y8,班級人數!$A$2:$C$59,3,0),"")</f>
        <v/>
      </c>
      <c r="Z8" s="89" t="str">
        <f>IF(VLOOKUP(日校代碼!Z8,班級人數!$A$2:$C$59,3,0),VLOOKUP(日校代碼!Z8,班級人數!$A$2:$C$59,3,0),"")</f>
        <v/>
      </c>
      <c r="AA8" s="89" t="str">
        <f>IF(VLOOKUP(日校代碼!AA8,班級人數!$A$2:$C$59,3,0),VLOOKUP(日校代碼!AA8,班級人數!$A$2:$C$59,3,0),"")</f>
        <v/>
      </c>
      <c r="AB8" s="89" t="str">
        <f>IF(VLOOKUP(日校代碼!AB8,班級人數!$A$2:$C$59,3,0),VLOOKUP(日校代碼!AB8,班級人數!$A$2:$C$59,3,0),"")</f>
        <v/>
      </c>
      <c r="AC8" s="89" t="str">
        <f>IF(VLOOKUP(日校代碼!AC8,班級人數!$A$2:$C$59,3,0),VLOOKUP(日校代碼!AC8,班級人數!$A$2:$C$59,3,0),"")</f>
        <v/>
      </c>
      <c r="AD8" s="93" t="str">
        <f>IF(VLOOKUP(日校代碼!AD8,班級人數!$A$2:$C$59,3,0),VLOOKUP(日校代碼!AD8,班級人數!$A$2:$C$59,3,0),"")</f>
        <v/>
      </c>
      <c r="AE8" s="93" t="str">
        <f>IF(VLOOKUP(日校代碼!AE8,班級人數!$A$2:$C$59,3,0),VLOOKUP(日校代碼!AE8,班級人數!$A$2:$C$59,3,0),"")</f>
        <v/>
      </c>
      <c r="AF8" s="89" t="str">
        <f>IF(VLOOKUP(日校代碼!AF8,班級人數!$A$2:$C$59,3,0),VLOOKUP(日校代碼!AF8,班級人數!$A$2:$C$59,3,0),"")</f>
        <v/>
      </c>
      <c r="AG8" s="89" t="str">
        <f>IF(VLOOKUP(日校代碼!AG8,班級人數!$A$2:$C$59,3,0),VLOOKUP(日校代碼!AG8,班級人數!$A$2:$C$59,3,0),"")</f>
        <v/>
      </c>
      <c r="AH8" s="93" t="str">
        <f>IF(VLOOKUP(日校代碼!AH8,班級人數!$A$2:$C$59,3,0),VLOOKUP(日校代碼!AH8,班級人數!$A$2:$C$59,3,0),"")</f>
        <v/>
      </c>
      <c r="AI8" s="93" t="str">
        <f>IF(VLOOKUP(日校代碼!AI8,班級人數!$A$2:$C$59,3,0),VLOOKUP(日校代碼!AI8,班級人數!$A$2:$C$59,3,0),"")</f>
        <v/>
      </c>
      <c r="AJ8" s="13"/>
      <c r="AK8" s="13"/>
      <c r="AL8" s="13">
        <f t="shared" si="0"/>
        <v>154</v>
      </c>
      <c r="AM8" s="69">
        <f t="shared" si="1"/>
        <v>0</v>
      </c>
      <c r="AN8" s="161" t="s">
        <v>354</v>
      </c>
      <c r="AO8" s="162" t="s">
        <v>357</v>
      </c>
      <c r="AP8" s="163" t="s">
        <v>358</v>
      </c>
      <c r="AQ8" s="167"/>
      <c r="AR8" s="165">
        <v>1</v>
      </c>
      <c r="AS8" s="165"/>
    </row>
    <row r="9" spans="1:45" s="27" customFormat="1" ht="36" customHeight="1" x14ac:dyDescent="0.25">
      <c r="A9" s="147">
        <v>1</v>
      </c>
      <c r="B9" s="148"/>
      <c r="C9" s="147" t="s">
        <v>53</v>
      </c>
      <c r="D9" s="147" t="s">
        <v>54</v>
      </c>
      <c r="E9" s="147" t="s">
        <v>55</v>
      </c>
      <c r="F9" s="147" t="s">
        <v>56</v>
      </c>
      <c r="G9" s="147" t="s">
        <v>57</v>
      </c>
      <c r="H9" s="147"/>
      <c r="I9" s="153"/>
      <c r="J9" s="152">
        <v>1</v>
      </c>
      <c r="K9" s="159" t="s">
        <v>36</v>
      </c>
      <c r="L9" s="152" t="s">
        <v>306</v>
      </c>
      <c r="M9" s="152" t="s">
        <v>274</v>
      </c>
      <c r="N9" s="153" t="s">
        <v>309</v>
      </c>
      <c r="O9" s="152">
        <v>240</v>
      </c>
      <c r="P9" s="81"/>
      <c r="Q9" s="25"/>
      <c r="R9" s="89" t="str">
        <f>IF(VLOOKUP(日校代碼!R9,班級人數!$A$2:$C$59,3,0),VLOOKUP(日校代碼!R9,班級人數!$A$2:$C$59,3,0),"")</f>
        <v/>
      </c>
      <c r="S9" s="89" t="str">
        <f>IF(VLOOKUP(日校代碼!S9,班級人數!$A$2:$C$59,3,0),VLOOKUP(日校代碼!S9,班級人數!$A$2:$C$59,3,0),"")</f>
        <v/>
      </c>
      <c r="T9" s="89" t="str">
        <f>IF(VLOOKUP(日校代碼!T9,班級人數!$A$2:$C$59,3,0),VLOOKUP(日校代碼!T9,班級人數!$A$2:$C$59,3,0),"")</f>
        <v/>
      </c>
      <c r="U9" s="89" t="str">
        <f>IF(VLOOKUP(日校代碼!U9,班級人數!$A$2:$C$59,3,0),VLOOKUP(日校代碼!U9,班級人數!$A$2:$C$59,3,0),"")</f>
        <v/>
      </c>
      <c r="V9" s="93">
        <f>IF(VLOOKUP(日校代碼!V9,班級人數!$A$2:$C$59,3,0),VLOOKUP(日校代碼!V9,班級人數!$A$2:$C$59,3,0),"")</f>
        <v>40</v>
      </c>
      <c r="W9" s="93">
        <f>IF(VLOOKUP(日校代碼!W9,班級人數!$A$2:$C$59,3,0),VLOOKUP(日校代碼!W9,班級人數!$A$2:$C$59,3,0),"")</f>
        <v>40</v>
      </c>
      <c r="X9" s="93">
        <f>IF(VLOOKUP(日校代碼!X9,班級人數!$A$2:$C$59,3,0),VLOOKUP(日校代碼!X9,班級人數!$A$2:$C$59,3,0),"")</f>
        <v>40</v>
      </c>
      <c r="Y9" s="93">
        <f>IF(VLOOKUP(日校代碼!Y9,班級人數!$A$2:$C$59,3,0),VLOOKUP(日校代碼!Y9,班級人數!$A$2:$C$59,3,0),"")</f>
        <v>39</v>
      </c>
      <c r="Z9" s="89">
        <f>IF(VLOOKUP(日校代碼!Z9,班級人數!$A$2:$C$59,3,0),VLOOKUP(日校代碼!Z9,班級人數!$A$2:$C$59,3,0),"")</f>
        <v>39</v>
      </c>
      <c r="AA9" s="89">
        <f>IF(VLOOKUP(日校代碼!AA9,班級人數!$A$2:$C$59,3,0),VLOOKUP(日校代碼!AA9,班級人數!$A$2:$C$59,3,0),"")</f>
        <v>39</v>
      </c>
      <c r="AB9" s="89">
        <f>IF(VLOOKUP(日校代碼!AB9,班級人數!$A$2:$C$59,3,0),VLOOKUP(日校代碼!AB9,班級人數!$A$2:$C$59,3,0),"")</f>
        <v>39</v>
      </c>
      <c r="AC9" s="89">
        <f>IF(VLOOKUP(日校代碼!AC9,班級人數!$A$2:$C$59,3,0),VLOOKUP(日校代碼!AC9,班級人數!$A$2:$C$59,3,0),"")</f>
        <v>39</v>
      </c>
      <c r="AD9" s="93">
        <f>IF(VLOOKUP(日校代碼!AD9,班級人數!$A$2:$C$59,3,0),VLOOKUP(日校代碼!AD9,班級人數!$A$2:$C$59,3,0),"")</f>
        <v>37</v>
      </c>
      <c r="AE9" s="93">
        <f>IF(VLOOKUP(日校代碼!AE9,班級人數!$A$2:$C$59,3,0),VLOOKUP(日校代碼!AE9,班級人數!$A$2:$C$59,3,0),"")</f>
        <v>38</v>
      </c>
      <c r="AF9" s="89">
        <f>IF(VLOOKUP(日校代碼!AF9,班級人數!$A$2:$C$59,3,0),VLOOKUP(日校代碼!AF9,班級人數!$A$2:$C$59,3,0),"")</f>
        <v>39</v>
      </c>
      <c r="AG9" s="89">
        <f>IF(VLOOKUP(日校代碼!AG9,班級人數!$A$2:$C$59,3,0),VLOOKUP(日校代碼!AG9,班級人數!$A$2:$C$59,3,0),"")</f>
        <v>38</v>
      </c>
      <c r="AH9" s="93">
        <f>IF(VLOOKUP(日校代碼!AH9,班級人數!$A$2:$C$59,3,0),VLOOKUP(日校代碼!AH9,班級人數!$A$2:$C$59,3,0),"")</f>
        <v>39</v>
      </c>
      <c r="AI9" s="93">
        <f>IF(VLOOKUP(日校代碼!AI9,班級人數!$A$2:$C$59,3,0),VLOOKUP(日校代碼!AI9,班級人數!$A$2:$C$59,3,0),"")</f>
        <v>39</v>
      </c>
      <c r="AJ9" s="25"/>
      <c r="AK9" s="25"/>
      <c r="AL9" s="13">
        <f t="shared" si="0"/>
        <v>545</v>
      </c>
      <c r="AM9" s="69">
        <f t="shared" si="1"/>
        <v>0</v>
      </c>
      <c r="AN9" s="161" t="s">
        <v>359</v>
      </c>
      <c r="AO9" s="162" t="s">
        <v>360</v>
      </c>
      <c r="AP9" s="163" t="s">
        <v>361</v>
      </c>
      <c r="AQ9" s="167"/>
      <c r="AR9" s="165">
        <v>1</v>
      </c>
      <c r="AS9" s="166"/>
    </row>
    <row r="10" spans="1:45" s="27" customFormat="1" ht="36" customHeight="1" x14ac:dyDescent="0.25">
      <c r="A10" s="147">
        <v>1</v>
      </c>
      <c r="B10" s="148" t="s">
        <v>269</v>
      </c>
      <c r="C10" s="147"/>
      <c r="D10" s="147"/>
      <c r="E10" s="147"/>
      <c r="F10" s="147"/>
      <c r="G10" s="147" t="s">
        <v>57</v>
      </c>
      <c r="H10" s="147" t="s">
        <v>305</v>
      </c>
      <c r="I10" s="153"/>
      <c r="J10" s="152">
        <v>1</v>
      </c>
      <c r="K10" s="159" t="s">
        <v>10</v>
      </c>
      <c r="L10" s="152" t="s">
        <v>306</v>
      </c>
      <c r="M10" s="152" t="s">
        <v>11</v>
      </c>
      <c r="N10" s="153" t="s">
        <v>12</v>
      </c>
      <c r="O10" s="152">
        <v>232</v>
      </c>
      <c r="P10" s="81"/>
      <c r="Q10" s="25"/>
      <c r="R10" s="89">
        <f>IF(VLOOKUP(日校代碼!R10,班級人數!$A$2:$C$59,3,0),VLOOKUP(日校代碼!R10,班級人數!$A$2:$C$59,3,0),"")</f>
        <v>39</v>
      </c>
      <c r="S10" s="89">
        <f>IF(VLOOKUP(日校代碼!S10,班級人數!$A$2:$C$59,3,0),VLOOKUP(日校代碼!S10,班級人數!$A$2:$C$59,3,0),"")</f>
        <v>39</v>
      </c>
      <c r="T10" s="89">
        <f>IF(VLOOKUP(日校代碼!T10,班級人數!$A$2:$C$59,3,0),VLOOKUP(日校代碼!T10,班級人數!$A$2:$C$59,3,0),"")</f>
        <v>38</v>
      </c>
      <c r="U10" s="89">
        <f>IF(VLOOKUP(日校代碼!U10,班級人數!$A$2:$C$59,3,0),VLOOKUP(日校代碼!U10,班級人數!$A$2:$C$59,3,0),"")</f>
        <v>38</v>
      </c>
      <c r="V10" s="93" t="str">
        <f>IF(VLOOKUP(日校代碼!V10,班級人數!$A$2:$C$59,3,0),VLOOKUP(日校代碼!V10,班級人數!$A$2:$C$59,3,0),"")</f>
        <v/>
      </c>
      <c r="W10" s="93" t="str">
        <f>IF(VLOOKUP(日校代碼!W10,班級人數!$A$2:$C$59,3,0),VLOOKUP(日校代碼!W10,班級人數!$A$2:$C$59,3,0),"")</f>
        <v/>
      </c>
      <c r="X10" s="93" t="str">
        <f>IF(VLOOKUP(日校代碼!X10,班級人數!$A$2:$C$59,3,0),VLOOKUP(日校代碼!X10,班級人數!$A$2:$C$59,3,0),"")</f>
        <v/>
      </c>
      <c r="Y10" s="93" t="str">
        <f>IF(VLOOKUP(日校代碼!Y10,班級人數!$A$2:$C$59,3,0),VLOOKUP(日校代碼!Y10,班級人數!$A$2:$C$59,3,0),"")</f>
        <v/>
      </c>
      <c r="Z10" s="89" t="str">
        <f>IF(VLOOKUP(日校代碼!Z10,班級人數!$A$2:$C$59,3,0),VLOOKUP(日校代碼!Z10,班級人數!$A$2:$C$59,3,0),"")</f>
        <v/>
      </c>
      <c r="AA10" s="89" t="str">
        <f>IF(VLOOKUP(日校代碼!AA10,班級人數!$A$2:$C$59,3,0),VLOOKUP(日校代碼!AA10,班級人數!$A$2:$C$59,3,0),"")</f>
        <v/>
      </c>
      <c r="AB10" s="89" t="str">
        <f>IF(VLOOKUP(日校代碼!AB10,班級人數!$A$2:$C$59,3,0),VLOOKUP(日校代碼!AB10,班級人數!$A$2:$C$59,3,0),"")</f>
        <v/>
      </c>
      <c r="AC10" s="89" t="str">
        <f>IF(VLOOKUP(日校代碼!AC10,班級人數!$A$2:$C$59,3,0),VLOOKUP(日校代碼!AC10,班級人數!$A$2:$C$59,3,0),"")</f>
        <v/>
      </c>
      <c r="AD10" s="93" t="str">
        <f>IF(VLOOKUP(日校代碼!AD10,班級人數!$A$2:$C$59,3,0),VLOOKUP(日校代碼!AD10,班級人數!$A$2:$C$59,3,0),"")</f>
        <v/>
      </c>
      <c r="AE10" s="93" t="str">
        <f>IF(VLOOKUP(日校代碼!AE10,班級人數!$A$2:$C$59,3,0),VLOOKUP(日校代碼!AE10,班級人數!$A$2:$C$59,3,0),"")</f>
        <v/>
      </c>
      <c r="AF10" s="89" t="str">
        <f>IF(VLOOKUP(日校代碼!AF10,班級人數!$A$2:$C$59,3,0),VLOOKUP(日校代碼!AF10,班級人數!$A$2:$C$59,3,0),"")</f>
        <v/>
      </c>
      <c r="AG10" s="89" t="str">
        <f>IF(VLOOKUP(日校代碼!AG10,班級人數!$A$2:$C$59,3,0),VLOOKUP(日校代碼!AG10,班級人數!$A$2:$C$59,3,0),"")</f>
        <v/>
      </c>
      <c r="AH10" s="93">
        <f>IF(VLOOKUP(日校代碼!AH10,班級人數!$A$2:$C$59,3,0),VLOOKUP(日校代碼!AH10,班級人數!$A$2:$C$59,3,0),"")</f>
        <v>39</v>
      </c>
      <c r="AI10" s="93">
        <f>IF(VLOOKUP(日校代碼!AI10,班級人數!$A$2:$C$59,3,0),VLOOKUP(日校代碼!AI10,班級人數!$A$2:$C$59,3,0),"")</f>
        <v>39</v>
      </c>
      <c r="AJ10" s="25"/>
      <c r="AK10" s="25"/>
      <c r="AL10" s="13">
        <f t="shared" si="0"/>
        <v>232</v>
      </c>
      <c r="AM10" s="69">
        <f t="shared" si="1"/>
        <v>0</v>
      </c>
      <c r="AN10" s="161" t="s">
        <v>258</v>
      </c>
      <c r="AO10" s="162" t="s">
        <v>362</v>
      </c>
      <c r="AP10" s="163" t="s">
        <v>363</v>
      </c>
      <c r="AQ10" s="164"/>
      <c r="AR10" s="165">
        <v>2</v>
      </c>
      <c r="AS10" s="166"/>
    </row>
    <row r="11" spans="1:45" s="27" customFormat="1" ht="36" customHeight="1" x14ac:dyDescent="0.25">
      <c r="A11" s="147">
        <v>1</v>
      </c>
      <c r="B11" s="148"/>
      <c r="C11" s="147" t="s">
        <v>53</v>
      </c>
      <c r="D11" s="147" t="s">
        <v>54</v>
      </c>
      <c r="E11" s="147" t="s">
        <v>55</v>
      </c>
      <c r="F11" s="147" t="s">
        <v>56</v>
      </c>
      <c r="G11" s="147"/>
      <c r="H11" s="147"/>
      <c r="I11" s="153"/>
      <c r="J11" s="152">
        <v>1</v>
      </c>
      <c r="K11" s="159" t="s">
        <v>41</v>
      </c>
      <c r="L11" s="152" t="s">
        <v>306</v>
      </c>
      <c r="M11" s="152" t="s">
        <v>274</v>
      </c>
      <c r="N11" s="153" t="s">
        <v>12</v>
      </c>
      <c r="O11" s="152">
        <v>210</v>
      </c>
      <c r="P11" s="81"/>
      <c r="Q11" s="25"/>
      <c r="R11" s="89" t="str">
        <f>IF(VLOOKUP(日校代碼!R11,班級人數!$A$2:$C$59,3,0),VLOOKUP(日校代碼!R11,班級人數!$A$2:$C$59,3,0),"")</f>
        <v/>
      </c>
      <c r="S11" s="89" t="str">
        <f>IF(VLOOKUP(日校代碼!S11,班級人數!$A$2:$C$59,3,0),VLOOKUP(日校代碼!S11,班級人數!$A$2:$C$59,3,0),"")</f>
        <v/>
      </c>
      <c r="T11" s="89" t="str">
        <f>IF(VLOOKUP(日校代碼!T11,班級人數!$A$2:$C$59,3,0),VLOOKUP(日校代碼!T11,班級人數!$A$2:$C$59,3,0),"")</f>
        <v/>
      </c>
      <c r="U11" s="89" t="str">
        <f>IF(VLOOKUP(日校代碼!U11,班級人數!$A$2:$C$59,3,0),VLOOKUP(日校代碼!U11,班級人數!$A$2:$C$59,3,0),"")</f>
        <v/>
      </c>
      <c r="V11" s="93">
        <f>IF(VLOOKUP(日校代碼!V11,班級人數!$A$2:$C$59,3,0),VLOOKUP(日校代碼!V11,班級人數!$A$2:$C$59,3,0),"")</f>
        <v>40</v>
      </c>
      <c r="W11" s="93">
        <f>IF(VLOOKUP(日校代碼!W11,班級人數!$A$2:$C$59,3,0),VLOOKUP(日校代碼!W11,班級人數!$A$2:$C$59,3,0),"")</f>
        <v>40</v>
      </c>
      <c r="X11" s="93">
        <f>IF(VLOOKUP(日校代碼!X11,班級人數!$A$2:$C$59,3,0),VLOOKUP(日校代碼!X11,班級人數!$A$2:$C$59,3,0),"")</f>
        <v>40</v>
      </c>
      <c r="Y11" s="93">
        <f>IF(VLOOKUP(日校代碼!Y11,班級人數!$A$2:$C$59,3,0),VLOOKUP(日校代碼!Y11,班級人數!$A$2:$C$59,3,0),"")</f>
        <v>39</v>
      </c>
      <c r="Z11" s="89">
        <f>IF(VLOOKUP(日校代碼!Z11,班級人數!$A$2:$C$59,3,0),VLOOKUP(日校代碼!Z11,班級人數!$A$2:$C$59,3,0),"")</f>
        <v>39</v>
      </c>
      <c r="AA11" s="89">
        <f>IF(VLOOKUP(日校代碼!AA11,班級人數!$A$2:$C$59,3,0),VLOOKUP(日校代碼!AA11,班級人數!$A$2:$C$59,3,0),"")</f>
        <v>39</v>
      </c>
      <c r="AB11" s="89">
        <f>IF(VLOOKUP(日校代碼!AB11,班級人數!$A$2:$C$59,3,0),VLOOKUP(日校代碼!AB11,班級人數!$A$2:$C$59,3,0),"")</f>
        <v>39</v>
      </c>
      <c r="AC11" s="89">
        <f>IF(VLOOKUP(日校代碼!AC11,班級人數!$A$2:$C$59,3,0),VLOOKUP(日校代碼!AC11,班級人數!$A$2:$C$59,3,0),"")</f>
        <v>39</v>
      </c>
      <c r="AD11" s="93">
        <f>IF(VLOOKUP(日校代碼!AD11,班級人數!$A$2:$C$59,3,0),VLOOKUP(日校代碼!AD11,班級人數!$A$2:$C$59,3,0),"")</f>
        <v>37</v>
      </c>
      <c r="AE11" s="93">
        <f>IF(VLOOKUP(日校代碼!AE11,班級人數!$A$2:$C$59,3,0),VLOOKUP(日校代碼!AE11,班級人數!$A$2:$C$59,3,0),"")</f>
        <v>38</v>
      </c>
      <c r="AF11" s="89">
        <f>IF(VLOOKUP(日校代碼!AF11,班級人數!$A$2:$C$59,3,0),VLOOKUP(日校代碼!AF11,班級人數!$A$2:$C$59,3,0),"")</f>
        <v>39</v>
      </c>
      <c r="AG11" s="89">
        <f>IF(VLOOKUP(日校代碼!AG11,班級人數!$A$2:$C$59,3,0),VLOOKUP(日校代碼!AG11,班級人數!$A$2:$C$59,3,0),"")</f>
        <v>38</v>
      </c>
      <c r="AH11" s="93" t="str">
        <f>IF(VLOOKUP(日校代碼!AH11,班級人數!$A$2:$C$59,3,0),VLOOKUP(日校代碼!AH11,班級人數!$A$2:$C$59,3,0),"")</f>
        <v/>
      </c>
      <c r="AI11" s="93" t="str">
        <f>IF(VLOOKUP(日校代碼!AI11,班級人數!$A$2:$C$59,3,0),VLOOKUP(日校代碼!AI11,班級人數!$A$2:$C$59,3,0),"")</f>
        <v/>
      </c>
      <c r="AJ11" s="25"/>
      <c r="AK11" s="25"/>
      <c r="AL11" s="13">
        <f t="shared" si="0"/>
        <v>467</v>
      </c>
      <c r="AM11" s="69">
        <f t="shared" si="1"/>
        <v>0</v>
      </c>
      <c r="AN11" s="161" t="s">
        <v>258</v>
      </c>
      <c r="AO11" s="162" t="s">
        <v>364</v>
      </c>
      <c r="AP11" s="163" t="s">
        <v>365</v>
      </c>
      <c r="AQ11" s="164"/>
      <c r="AR11" s="165">
        <v>2</v>
      </c>
      <c r="AS11" s="166"/>
    </row>
    <row r="12" spans="1:45" s="27" customFormat="1" ht="36" customHeight="1" x14ac:dyDescent="0.25">
      <c r="A12" s="147">
        <v>1</v>
      </c>
      <c r="B12" s="148" t="s">
        <v>269</v>
      </c>
      <c r="C12" s="147"/>
      <c r="D12" s="147"/>
      <c r="E12" s="147"/>
      <c r="F12" s="147"/>
      <c r="G12" s="147"/>
      <c r="H12" s="147" t="s">
        <v>305</v>
      </c>
      <c r="I12" s="153"/>
      <c r="J12" s="152">
        <v>1</v>
      </c>
      <c r="K12" s="159" t="s">
        <v>310</v>
      </c>
      <c r="L12" s="152" t="s">
        <v>306</v>
      </c>
      <c r="M12" s="152" t="s">
        <v>275</v>
      </c>
      <c r="N12" s="153" t="s">
        <v>276</v>
      </c>
      <c r="O12" s="152">
        <v>185</v>
      </c>
      <c r="P12" s="81"/>
      <c r="Q12" s="13"/>
      <c r="R12" s="89">
        <f>IF(VLOOKUP(日校代碼!R12,班級人數!$A$2:$C$59,3,0),VLOOKUP(日校代碼!R12,班級人數!$A$2:$C$59,3,0),"")</f>
        <v>39</v>
      </c>
      <c r="S12" s="89">
        <f>IF(VLOOKUP(日校代碼!S12,班級人數!$A$2:$C$59,3,0),VLOOKUP(日校代碼!S12,班級人數!$A$2:$C$59,3,0),"")</f>
        <v>39</v>
      </c>
      <c r="T12" s="89">
        <f>IF(VLOOKUP(日校代碼!T12,班級人數!$A$2:$C$59,3,0),VLOOKUP(日校代碼!T12,班級人數!$A$2:$C$59,3,0),"")</f>
        <v>38</v>
      </c>
      <c r="U12" s="89">
        <f>IF(VLOOKUP(日校代碼!U12,班級人數!$A$2:$C$59,3,0),VLOOKUP(日校代碼!U12,班級人數!$A$2:$C$59,3,0),"")</f>
        <v>38</v>
      </c>
      <c r="V12" s="93" t="str">
        <f>IF(VLOOKUP(日校代碼!V12,班級人數!$A$2:$C$59,3,0),VLOOKUP(日校代碼!V12,班級人數!$A$2:$C$59,3,0),"")</f>
        <v/>
      </c>
      <c r="W12" s="93" t="str">
        <f>IF(VLOOKUP(日校代碼!W12,班級人數!$A$2:$C$59,3,0),VLOOKUP(日校代碼!W12,班級人數!$A$2:$C$59,3,0),"")</f>
        <v/>
      </c>
      <c r="X12" s="93" t="str">
        <f>IF(VLOOKUP(日校代碼!X12,班級人數!$A$2:$C$59,3,0),VLOOKUP(日校代碼!X12,班級人數!$A$2:$C$59,3,0),"")</f>
        <v/>
      </c>
      <c r="Y12" s="93" t="str">
        <f>IF(VLOOKUP(日校代碼!Y12,班級人數!$A$2:$C$59,3,0),VLOOKUP(日校代碼!Y12,班級人數!$A$2:$C$59,3,0),"")</f>
        <v/>
      </c>
      <c r="Z12" s="89" t="str">
        <f>IF(VLOOKUP(日校代碼!Z12,班級人數!$A$2:$C$59,3,0),VLOOKUP(日校代碼!Z12,班級人數!$A$2:$C$59,3,0),"")</f>
        <v/>
      </c>
      <c r="AA12" s="89" t="str">
        <f>IF(VLOOKUP(日校代碼!AA12,班級人數!$A$2:$C$59,3,0),VLOOKUP(日校代碼!AA12,班級人數!$A$2:$C$59,3,0),"")</f>
        <v/>
      </c>
      <c r="AB12" s="89" t="str">
        <f>IF(VLOOKUP(日校代碼!AB12,班級人數!$A$2:$C$59,3,0),VLOOKUP(日校代碼!AB12,班級人數!$A$2:$C$59,3,0),"")</f>
        <v/>
      </c>
      <c r="AC12" s="89" t="str">
        <f>IF(VLOOKUP(日校代碼!AC12,班級人數!$A$2:$C$59,3,0),VLOOKUP(日校代碼!AC12,班級人數!$A$2:$C$59,3,0),"")</f>
        <v/>
      </c>
      <c r="AD12" s="93" t="str">
        <f>IF(VLOOKUP(日校代碼!AD12,班級人數!$A$2:$C$59,3,0),VLOOKUP(日校代碼!AD12,班級人數!$A$2:$C$59,3,0),"")</f>
        <v/>
      </c>
      <c r="AE12" s="93" t="str">
        <f>IF(VLOOKUP(日校代碼!AE12,班級人數!$A$2:$C$59,3,0),VLOOKUP(日校代碼!AE12,班級人數!$A$2:$C$59,3,0),"")</f>
        <v/>
      </c>
      <c r="AF12" s="89" t="str">
        <f>IF(VLOOKUP(日校代碼!AF12,班級人數!$A$2:$C$59,3,0),VLOOKUP(日校代碼!AF12,班級人數!$A$2:$C$59,3,0),"")</f>
        <v/>
      </c>
      <c r="AG12" s="89" t="str">
        <f>IF(VLOOKUP(日校代碼!AG12,班級人數!$A$2:$C$59,3,0),VLOOKUP(日校代碼!AG12,班級人數!$A$2:$C$59,3,0),"")</f>
        <v/>
      </c>
      <c r="AH12" s="93" t="str">
        <f>IF(VLOOKUP(日校代碼!AH12,班級人數!$A$2:$C$59,3,0),VLOOKUP(日校代碼!AH12,班級人數!$A$2:$C$59,3,0),"")</f>
        <v/>
      </c>
      <c r="AI12" s="93" t="str">
        <f>IF(VLOOKUP(日校代碼!AI12,班級人數!$A$2:$C$59,3,0),VLOOKUP(日校代碼!AI12,班級人數!$A$2:$C$59,3,0),"")</f>
        <v/>
      </c>
      <c r="AJ12" s="13"/>
      <c r="AK12" s="13"/>
      <c r="AL12" s="13">
        <f t="shared" si="0"/>
        <v>154</v>
      </c>
      <c r="AM12" s="69">
        <f t="shared" si="1"/>
        <v>0</v>
      </c>
      <c r="AN12" s="161" t="s">
        <v>258</v>
      </c>
      <c r="AO12" s="162" t="s">
        <v>366</v>
      </c>
      <c r="AP12" s="163" t="s">
        <v>367</v>
      </c>
      <c r="AQ12" s="167"/>
      <c r="AR12" s="165">
        <v>3</v>
      </c>
      <c r="AS12" s="166"/>
    </row>
    <row r="13" spans="1:45" s="27" customFormat="1" ht="36" customHeight="1" x14ac:dyDescent="0.25">
      <c r="A13" s="147">
        <v>1</v>
      </c>
      <c r="B13" s="148" t="s">
        <v>269</v>
      </c>
      <c r="C13" s="147"/>
      <c r="D13" s="147"/>
      <c r="E13" s="147"/>
      <c r="F13" s="147"/>
      <c r="G13" s="147"/>
      <c r="H13" s="147" t="s">
        <v>305</v>
      </c>
      <c r="I13" s="153"/>
      <c r="J13" s="152">
        <v>1</v>
      </c>
      <c r="K13" s="159" t="s">
        <v>263</v>
      </c>
      <c r="L13" s="152" t="s">
        <v>326</v>
      </c>
      <c r="M13" s="152" t="s">
        <v>277</v>
      </c>
      <c r="N13" s="153" t="s">
        <v>278</v>
      </c>
      <c r="O13" s="152">
        <v>262</v>
      </c>
      <c r="P13" s="81"/>
      <c r="Q13" s="13"/>
      <c r="R13" s="89">
        <f>IF(VLOOKUP(日校代碼!R13,班級人數!$A$2:$C$59,3,0),VLOOKUP(日校代碼!R13,班級人數!$A$2:$C$59,3,0),"")</f>
        <v>39</v>
      </c>
      <c r="S13" s="89">
        <f>IF(VLOOKUP(日校代碼!S13,班級人數!$A$2:$C$59,3,0),VLOOKUP(日校代碼!S13,班級人數!$A$2:$C$59,3,0),"")</f>
        <v>39</v>
      </c>
      <c r="T13" s="89">
        <f>IF(VLOOKUP(日校代碼!T13,班級人數!$A$2:$C$59,3,0),VLOOKUP(日校代碼!T13,班級人數!$A$2:$C$59,3,0),"")</f>
        <v>38</v>
      </c>
      <c r="U13" s="89">
        <f>IF(VLOOKUP(日校代碼!U13,班級人數!$A$2:$C$59,3,0),VLOOKUP(日校代碼!U13,班級人數!$A$2:$C$59,3,0),"")</f>
        <v>38</v>
      </c>
      <c r="V13" s="93" t="str">
        <f>IF(VLOOKUP(日校代碼!V13,班級人數!$A$2:$C$59,3,0),VLOOKUP(日校代碼!V13,班級人數!$A$2:$C$59,3,0),"")</f>
        <v/>
      </c>
      <c r="W13" s="93" t="str">
        <f>IF(VLOOKUP(日校代碼!W13,班級人數!$A$2:$C$59,3,0),VLOOKUP(日校代碼!W13,班級人數!$A$2:$C$59,3,0),"")</f>
        <v/>
      </c>
      <c r="X13" s="93" t="str">
        <f>IF(VLOOKUP(日校代碼!X13,班級人數!$A$2:$C$59,3,0),VLOOKUP(日校代碼!X13,班級人數!$A$2:$C$59,3,0),"")</f>
        <v/>
      </c>
      <c r="Y13" s="93" t="str">
        <f>IF(VLOOKUP(日校代碼!Y13,班級人數!$A$2:$C$59,3,0),VLOOKUP(日校代碼!Y13,班級人數!$A$2:$C$59,3,0),"")</f>
        <v/>
      </c>
      <c r="Z13" s="89" t="str">
        <f>IF(VLOOKUP(日校代碼!Z13,班級人數!$A$2:$C$59,3,0),VLOOKUP(日校代碼!Z13,班級人數!$A$2:$C$59,3,0),"")</f>
        <v/>
      </c>
      <c r="AA13" s="89" t="str">
        <f>IF(VLOOKUP(日校代碼!AA13,班級人數!$A$2:$C$59,3,0),VLOOKUP(日校代碼!AA13,班級人數!$A$2:$C$59,3,0),"")</f>
        <v/>
      </c>
      <c r="AB13" s="89" t="str">
        <f>IF(VLOOKUP(日校代碼!AB13,班級人數!$A$2:$C$59,3,0),VLOOKUP(日校代碼!AB13,班級人數!$A$2:$C$59,3,0),"")</f>
        <v/>
      </c>
      <c r="AC13" s="89" t="str">
        <f>IF(VLOOKUP(日校代碼!AC13,班級人數!$A$2:$C$59,3,0),VLOOKUP(日校代碼!AC13,班級人數!$A$2:$C$59,3,0),"")</f>
        <v/>
      </c>
      <c r="AD13" s="93" t="str">
        <f>IF(VLOOKUP(日校代碼!AD13,班級人數!$A$2:$C$59,3,0),VLOOKUP(日校代碼!AD13,班級人數!$A$2:$C$59,3,0),"")</f>
        <v/>
      </c>
      <c r="AE13" s="93" t="str">
        <f>IF(VLOOKUP(日校代碼!AE13,班級人數!$A$2:$C$59,3,0),VLOOKUP(日校代碼!AE13,班級人數!$A$2:$C$59,3,0),"")</f>
        <v/>
      </c>
      <c r="AF13" s="89" t="str">
        <f>IF(VLOOKUP(日校代碼!AF13,班級人數!$A$2:$C$59,3,0),VLOOKUP(日校代碼!AF13,班級人數!$A$2:$C$59,3,0),"")</f>
        <v/>
      </c>
      <c r="AG13" s="89" t="str">
        <f>IF(VLOOKUP(日校代碼!AG13,班級人數!$A$2:$C$59,3,0),VLOOKUP(日校代碼!AG13,班級人數!$A$2:$C$59,3,0),"")</f>
        <v/>
      </c>
      <c r="AH13" s="93" t="str">
        <f>IF(VLOOKUP(日校代碼!AH13,班級人數!$A$2:$C$59,3,0),VLOOKUP(日校代碼!AH13,班級人數!$A$2:$C$59,3,0),"")</f>
        <v/>
      </c>
      <c r="AI13" s="93" t="str">
        <f>IF(VLOOKUP(日校代碼!AI13,班級人數!$A$2:$C$59,3,0),VLOOKUP(日校代碼!AI13,班級人數!$A$2:$C$59,3,0),"")</f>
        <v/>
      </c>
      <c r="AJ13" s="13"/>
      <c r="AK13" s="13"/>
      <c r="AL13" s="13">
        <f t="shared" si="0"/>
        <v>154</v>
      </c>
      <c r="AM13" s="69">
        <f t="shared" si="1"/>
        <v>0</v>
      </c>
      <c r="AN13" s="161" t="s">
        <v>258</v>
      </c>
      <c r="AO13" s="162" t="s">
        <v>368</v>
      </c>
      <c r="AP13" s="163" t="s">
        <v>369</v>
      </c>
      <c r="AQ13" s="167"/>
      <c r="AR13" s="165">
        <v>3</v>
      </c>
      <c r="AS13" s="166"/>
    </row>
    <row r="14" spans="1:45" s="27" customFormat="1" ht="36" customHeight="1" x14ac:dyDescent="0.25">
      <c r="A14" s="147">
        <v>1</v>
      </c>
      <c r="B14" s="149">
        <v>1.2</v>
      </c>
      <c r="C14" s="147"/>
      <c r="D14" s="147"/>
      <c r="E14" s="147"/>
      <c r="F14" s="147"/>
      <c r="G14" s="147"/>
      <c r="H14" s="147" t="s">
        <v>305</v>
      </c>
      <c r="I14" s="153"/>
      <c r="J14" s="152">
        <v>1</v>
      </c>
      <c r="K14" s="159" t="s">
        <v>62</v>
      </c>
      <c r="L14" s="152" t="s">
        <v>279</v>
      </c>
      <c r="M14" s="152" t="s">
        <v>280</v>
      </c>
      <c r="N14" s="153" t="s">
        <v>327</v>
      </c>
      <c r="O14" s="152">
        <v>218</v>
      </c>
      <c r="P14" s="81"/>
      <c r="Q14" s="13"/>
      <c r="R14" s="89">
        <f>IF(VLOOKUP(日校代碼!R14,班級人數!$A$2:$C$59,3,0),VLOOKUP(日校代碼!R14,班級人數!$A$2:$C$59,3,0),"")</f>
        <v>39</v>
      </c>
      <c r="S14" s="89">
        <f>IF(VLOOKUP(日校代碼!S14,班級人數!$A$2:$C$59,3,0),VLOOKUP(日校代碼!S14,班級人數!$A$2:$C$59,3,0),"")</f>
        <v>39</v>
      </c>
      <c r="T14" s="89" t="str">
        <f>IF(VLOOKUP(日校代碼!T14,班級人數!$A$2:$C$59,3,0),VLOOKUP(日校代碼!T14,班級人數!$A$2:$C$59,3,0),"")</f>
        <v/>
      </c>
      <c r="U14" s="89" t="str">
        <f>IF(VLOOKUP(日校代碼!U14,班級人數!$A$2:$C$59,3,0),VLOOKUP(日校代碼!U14,班級人數!$A$2:$C$59,3,0),"")</f>
        <v/>
      </c>
      <c r="V14" s="93" t="str">
        <f>IF(VLOOKUP(日校代碼!V14,班級人數!$A$2:$C$59,3,0),VLOOKUP(日校代碼!V14,班級人數!$A$2:$C$59,3,0),"")</f>
        <v/>
      </c>
      <c r="W14" s="93" t="str">
        <f>IF(VLOOKUP(日校代碼!W14,班級人數!$A$2:$C$59,3,0),VLOOKUP(日校代碼!W14,班級人數!$A$2:$C$59,3,0),"")</f>
        <v/>
      </c>
      <c r="X14" s="93" t="str">
        <f>IF(VLOOKUP(日校代碼!X14,班級人數!$A$2:$C$59,3,0),VLOOKUP(日校代碼!X14,班級人數!$A$2:$C$59,3,0),"")</f>
        <v/>
      </c>
      <c r="Y14" s="93" t="str">
        <f>IF(VLOOKUP(日校代碼!Y14,班級人數!$A$2:$C$59,3,0),VLOOKUP(日校代碼!Y14,班級人數!$A$2:$C$59,3,0),"")</f>
        <v/>
      </c>
      <c r="Z14" s="89" t="str">
        <f>IF(VLOOKUP(日校代碼!Z14,班級人數!$A$2:$C$59,3,0),VLOOKUP(日校代碼!Z14,班級人數!$A$2:$C$59,3,0),"")</f>
        <v/>
      </c>
      <c r="AA14" s="89" t="str">
        <f>IF(VLOOKUP(日校代碼!AA14,班級人數!$A$2:$C$59,3,0),VLOOKUP(日校代碼!AA14,班級人數!$A$2:$C$59,3,0),"")</f>
        <v/>
      </c>
      <c r="AB14" s="89" t="str">
        <f>IF(VLOOKUP(日校代碼!AB14,班級人數!$A$2:$C$59,3,0),VLOOKUP(日校代碼!AB14,班級人數!$A$2:$C$59,3,0),"")</f>
        <v/>
      </c>
      <c r="AC14" s="89" t="str">
        <f>IF(VLOOKUP(日校代碼!AC14,班級人數!$A$2:$C$59,3,0),VLOOKUP(日校代碼!AC14,班級人數!$A$2:$C$59,3,0),"")</f>
        <v/>
      </c>
      <c r="AD14" s="93" t="str">
        <f>IF(VLOOKUP(日校代碼!AD14,班級人數!$A$2:$C$59,3,0),VLOOKUP(日校代碼!AD14,班級人數!$A$2:$C$59,3,0),"")</f>
        <v/>
      </c>
      <c r="AE14" s="93" t="str">
        <f>IF(VLOOKUP(日校代碼!AE14,班級人數!$A$2:$C$59,3,0),VLOOKUP(日校代碼!AE14,班級人數!$A$2:$C$59,3,0),"")</f>
        <v/>
      </c>
      <c r="AF14" s="89" t="str">
        <f>IF(VLOOKUP(日校代碼!AF14,班級人數!$A$2:$C$59,3,0),VLOOKUP(日校代碼!AF14,班級人數!$A$2:$C$59,3,0),"")</f>
        <v/>
      </c>
      <c r="AG14" s="89" t="str">
        <f>IF(VLOOKUP(日校代碼!AG14,班級人數!$A$2:$C$59,3,0),VLOOKUP(日校代碼!AG14,班級人數!$A$2:$C$59,3,0),"")</f>
        <v/>
      </c>
      <c r="AH14" s="93" t="str">
        <f>IF(VLOOKUP(日校代碼!AH14,班級人數!$A$2:$C$59,3,0),VLOOKUP(日校代碼!AH14,班級人數!$A$2:$C$59,3,0),"")</f>
        <v/>
      </c>
      <c r="AI14" s="93" t="str">
        <f>IF(VLOOKUP(日校代碼!AI14,班級人數!$A$2:$C$59,3,0),VLOOKUP(日校代碼!AI14,班級人數!$A$2:$C$59,3,0),"")</f>
        <v/>
      </c>
      <c r="AJ14" s="13"/>
      <c r="AK14" s="13"/>
      <c r="AL14" s="13">
        <f t="shared" si="0"/>
        <v>78</v>
      </c>
      <c r="AM14" s="69">
        <f t="shared" si="1"/>
        <v>0</v>
      </c>
      <c r="AN14" s="161" t="s">
        <v>359</v>
      </c>
      <c r="AO14" s="162" t="s">
        <v>370</v>
      </c>
      <c r="AP14" s="163" t="s">
        <v>371</v>
      </c>
      <c r="AQ14" s="167" t="s">
        <v>372</v>
      </c>
      <c r="AR14" s="165">
        <v>3</v>
      </c>
      <c r="AS14" s="165"/>
    </row>
    <row r="15" spans="1:45" s="27" customFormat="1" ht="36" customHeight="1" x14ac:dyDescent="0.25">
      <c r="A15" s="147">
        <v>1</v>
      </c>
      <c r="B15" s="148"/>
      <c r="C15" s="147" t="s">
        <v>53</v>
      </c>
      <c r="D15" s="147" t="s">
        <v>54</v>
      </c>
      <c r="E15" s="147" t="s">
        <v>55</v>
      </c>
      <c r="F15" s="147" t="s">
        <v>56</v>
      </c>
      <c r="G15" s="147" t="s">
        <v>57</v>
      </c>
      <c r="H15" s="147"/>
      <c r="I15" s="153"/>
      <c r="J15" s="152">
        <v>1</v>
      </c>
      <c r="K15" s="159" t="s">
        <v>319</v>
      </c>
      <c r="L15" s="152" t="s">
        <v>306</v>
      </c>
      <c r="M15" s="152" t="s">
        <v>135</v>
      </c>
      <c r="N15" s="153" t="s">
        <v>282</v>
      </c>
      <c r="O15" s="58">
        <v>180</v>
      </c>
      <c r="P15" s="81"/>
      <c r="Q15" s="13"/>
      <c r="R15" s="89" t="str">
        <f>IF(VLOOKUP(日校代碼!R15,班級人數!$A$2:$C$59,3,0),VLOOKUP(日校代碼!R15,班級人數!$A$2:$C$59,3,0),"")</f>
        <v/>
      </c>
      <c r="S15" s="89" t="str">
        <f>IF(VLOOKUP(日校代碼!S15,班級人數!$A$2:$C$59,3,0),VLOOKUP(日校代碼!S15,班級人數!$A$2:$C$59,3,0),"")</f>
        <v/>
      </c>
      <c r="T15" s="89" t="str">
        <f>IF(VLOOKUP(日校代碼!T15,班級人數!$A$2:$C$59,3,0),VLOOKUP(日校代碼!T15,班級人數!$A$2:$C$59,3,0),"")</f>
        <v/>
      </c>
      <c r="U15" s="89" t="str">
        <f>IF(VLOOKUP(日校代碼!U15,班級人數!$A$2:$C$59,3,0),VLOOKUP(日校代碼!U15,班級人數!$A$2:$C$59,3,0),"")</f>
        <v/>
      </c>
      <c r="V15" s="93">
        <f>IF(VLOOKUP(日校代碼!V15,班級人數!$A$2:$C$59,3,0),VLOOKUP(日校代碼!V15,班級人數!$A$2:$C$59,3,0),"")</f>
        <v>40</v>
      </c>
      <c r="W15" s="93">
        <f>IF(VLOOKUP(日校代碼!W15,班級人數!$A$2:$C$59,3,0),VLOOKUP(日校代碼!W15,班級人數!$A$2:$C$59,3,0),"")</f>
        <v>40</v>
      </c>
      <c r="X15" s="93">
        <f>IF(VLOOKUP(日校代碼!X15,班級人數!$A$2:$C$59,3,0),VLOOKUP(日校代碼!X15,班級人數!$A$2:$C$59,3,0),"")</f>
        <v>40</v>
      </c>
      <c r="Y15" s="93">
        <f>IF(VLOOKUP(日校代碼!Y15,班級人數!$A$2:$C$59,3,0),VLOOKUP(日校代碼!Y15,班級人數!$A$2:$C$59,3,0),"")</f>
        <v>39</v>
      </c>
      <c r="Z15" s="89">
        <f>IF(VLOOKUP(日校代碼!Z15,班級人數!$A$2:$C$59,3,0),VLOOKUP(日校代碼!Z15,班級人數!$A$2:$C$59,3,0),"")</f>
        <v>39</v>
      </c>
      <c r="AA15" s="89">
        <f>IF(VLOOKUP(日校代碼!AA15,班級人數!$A$2:$C$59,3,0),VLOOKUP(日校代碼!AA15,班級人數!$A$2:$C$59,3,0),"")</f>
        <v>39</v>
      </c>
      <c r="AB15" s="89">
        <f>IF(VLOOKUP(日校代碼!AB15,班級人數!$A$2:$C$59,3,0),VLOOKUP(日校代碼!AB15,班級人數!$A$2:$C$59,3,0),"")</f>
        <v>39</v>
      </c>
      <c r="AC15" s="89">
        <f>IF(VLOOKUP(日校代碼!AC15,班級人數!$A$2:$C$59,3,0),VLOOKUP(日校代碼!AC15,班級人數!$A$2:$C$59,3,0),"")</f>
        <v>39</v>
      </c>
      <c r="AD15" s="93">
        <f>IF(VLOOKUP(日校代碼!AD15,班級人數!$A$2:$C$59,3,0),VLOOKUP(日校代碼!AD15,班級人數!$A$2:$C$59,3,0),"")</f>
        <v>37</v>
      </c>
      <c r="AE15" s="93">
        <f>IF(VLOOKUP(日校代碼!AE15,班級人數!$A$2:$C$59,3,0),VLOOKUP(日校代碼!AE15,班級人數!$A$2:$C$59,3,0),"")</f>
        <v>38</v>
      </c>
      <c r="AF15" s="89">
        <f>IF(VLOOKUP(日校代碼!AF15,班級人數!$A$2:$C$59,3,0),VLOOKUP(日校代碼!AF15,班級人數!$A$2:$C$59,3,0),"")</f>
        <v>39</v>
      </c>
      <c r="AG15" s="89">
        <f>IF(VLOOKUP(日校代碼!AG15,班級人數!$A$2:$C$59,3,0),VLOOKUP(日校代碼!AG15,班級人數!$A$2:$C$59,3,0),"")</f>
        <v>38</v>
      </c>
      <c r="AH15" s="93">
        <f>IF(VLOOKUP(日校代碼!AH15,班級人數!$A$2:$C$59,3,0),VLOOKUP(日校代碼!AH15,班級人數!$A$2:$C$59,3,0),"")</f>
        <v>39</v>
      </c>
      <c r="AI15" s="93">
        <f>IF(VLOOKUP(日校代碼!AI15,班級人數!$A$2:$C$59,3,0),VLOOKUP(日校代碼!AI15,班級人數!$A$2:$C$59,3,0),"")</f>
        <v>39</v>
      </c>
      <c r="AJ15" s="13"/>
      <c r="AK15" s="13"/>
      <c r="AL15" s="13">
        <f t="shared" si="0"/>
        <v>545</v>
      </c>
      <c r="AM15" s="69">
        <f t="shared" si="1"/>
        <v>0</v>
      </c>
      <c r="AN15" s="161" t="s">
        <v>258</v>
      </c>
      <c r="AO15" s="162" t="s">
        <v>373</v>
      </c>
      <c r="AP15" s="163" t="s">
        <v>374</v>
      </c>
      <c r="AQ15" s="167"/>
      <c r="AR15" s="165">
        <v>3</v>
      </c>
      <c r="AS15" s="166"/>
    </row>
    <row r="16" spans="1:45" s="27" customFormat="1" ht="36" customHeight="1" x14ac:dyDescent="0.25">
      <c r="A16" s="147">
        <v>1</v>
      </c>
      <c r="B16" s="148"/>
      <c r="C16" s="147" t="s">
        <v>53</v>
      </c>
      <c r="D16" s="147" t="s">
        <v>54</v>
      </c>
      <c r="E16" s="147" t="s">
        <v>55</v>
      </c>
      <c r="F16" s="147"/>
      <c r="G16" s="147"/>
      <c r="H16" s="147"/>
      <c r="I16" s="153"/>
      <c r="J16" s="152">
        <v>1</v>
      </c>
      <c r="K16" s="159" t="s">
        <v>328</v>
      </c>
      <c r="L16" s="154" t="s">
        <v>286</v>
      </c>
      <c r="M16" s="152" t="s">
        <v>311</v>
      </c>
      <c r="N16" s="153" t="s">
        <v>312</v>
      </c>
      <c r="O16" s="58">
        <v>200</v>
      </c>
      <c r="P16" s="81"/>
      <c r="Q16" s="13"/>
      <c r="R16" s="89" t="str">
        <f>IF(VLOOKUP(日校代碼!R16,班級人數!$A$2:$C$59,3,0),VLOOKUP(日校代碼!R16,班級人數!$A$2:$C$59,3,0),"")</f>
        <v/>
      </c>
      <c r="S16" s="89" t="str">
        <f>IF(VLOOKUP(日校代碼!S16,班級人數!$A$2:$C$59,3,0),VLOOKUP(日校代碼!S16,班級人數!$A$2:$C$59,3,0),"")</f>
        <v/>
      </c>
      <c r="T16" s="89" t="str">
        <f>IF(VLOOKUP(日校代碼!T16,班級人數!$A$2:$C$59,3,0),VLOOKUP(日校代碼!T16,班級人數!$A$2:$C$59,3,0),"")</f>
        <v/>
      </c>
      <c r="U16" s="89" t="str">
        <f>IF(VLOOKUP(日校代碼!U16,班級人數!$A$2:$C$59,3,0),VLOOKUP(日校代碼!U16,班級人數!$A$2:$C$59,3,0),"")</f>
        <v/>
      </c>
      <c r="V16" s="93">
        <f>IF(VLOOKUP(日校代碼!V16,班級人數!$A$2:$C$59,3,0),VLOOKUP(日校代碼!V16,班級人數!$A$2:$C$59,3,0),"")</f>
        <v>40</v>
      </c>
      <c r="W16" s="93">
        <f>IF(VLOOKUP(日校代碼!W16,班級人數!$A$2:$C$59,3,0),VLOOKUP(日校代碼!W16,班級人數!$A$2:$C$59,3,0),"")</f>
        <v>40</v>
      </c>
      <c r="X16" s="93">
        <f>IF(VLOOKUP(日校代碼!X16,班級人數!$A$2:$C$59,3,0),VLOOKUP(日校代碼!X16,班級人數!$A$2:$C$59,3,0),"")</f>
        <v>40</v>
      </c>
      <c r="Y16" s="93">
        <f>IF(VLOOKUP(日校代碼!Y16,班級人數!$A$2:$C$59,3,0),VLOOKUP(日校代碼!Y16,班級人數!$A$2:$C$59,3,0),"")</f>
        <v>39</v>
      </c>
      <c r="Z16" s="89">
        <f>IF(VLOOKUP(日校代碼!Z16,班級人數!$A$2:$C$59,3,0),VLOOKUP(日校代碼!Z16,班級人數!$A$2:$C$59,3,0),"")</f>
        <v>39</v>
      </c>
      <c r="AA16" s="89">
        <f>IF(VLOOKUP(日校代碼!AA16,班級人數!$A$2:$C$59,3,0),VLOOKUP(日校代碼!AA16,班級人數!$A$2:$C$59,3,0),"")</f>
        <v>39</v>
      </c>
      <c r="AB16" s="89">
        <f>IF(VLOOKUP(日校代碼!AB16,班級人數!$A$2:$C$59,3,0),VLOOKUP(日校代碼!AB16,班級人數!$A$2:$C$59,3,0),"")</f>
        <v>39</v>
      </c>
      <c r="AC16" s="89">
        <f>IF(VLOOKUP(日校代碼!AC16,班級人數!$A$2:$C$59,3,0),VLOOKUP(日校代碼!AC16,班級人數!$A$2:$C$59,3,0),"")</f>
        <v>39</v>
      </c>
      <c r="AD16" s="93">
        <f>IF(VLOOKUP(日校代碼!AD16,班級人數!$A$2:$C$59,3,0),VLOOKUP(日校代碼!AD16,班級人數!$A$2:$C$59,3,0),"")</f>
        <v>37</v>
      </c>
      <c r="AE16" s="93">
        <f>IF(VLOOKUP(日校代碼!AE16,班級人數!$A$2:$C$59,3,0),VLOOKUP(日校代碼!AE16,班級人數!$A$2:$C$59,3,0),"")</f>
        <v>38</v>
      </c>
      <c r="AF16" s="89" t="str">
        <f>IF(VLOOKUP(日校代碼!AF16,班級人數!$A$2:$C$59,3,0),VLOOKUP(日校代碼!AF16,班級人數!$A$2:$C$59,3,0),"")</f>
        <v/>
      </c>
      <c r="AG16" s="89" t="str">
        <f>IF(VLOOKUP(日校代碼!AG16,班級人數!$A$2:$C$59,3,0),VLOOKUP(日校代碼!AG16,班級人數!$A$2:$C$59,3,0),"")</f>
        <v/>
      </c>
      <c r="AH16" s="93" t="str">
        <f>IF(VLOOKUP(日校代碼!AH16,班級人數!$A$2:$C$59,3,0),VLOOKUP(日校代碼!AH16,班級人數!$A$2:$C$59,3,0),"")</f>
        <v/>
      </c>
      <c r="AI16" s="93" t="str">
        <f>IF(VLOOKUP(日校代碼!AI16,班級人數!$A$2:$C$59,3,0),VLOOKUP(日校代碼!AI16,班級人數!$A$2:$C$59,3,0),"")</f>
        <v/>
      </c>
      <c r="AJ16" s="13"/>
      <c r="AK16" s="13"/>
      <c r="AL16" s="13">
        <f t="shared" si="0"/>
        <v>390</v>
      </c>
      <c r="AM16" s="69">
        <f t="shared" si="1"/>
        <v>0</v>
      </c>
      <c r="AN16" s="161" t="s">
        <v>359</v>
      </c>
      <c r="AO16" s="162" t="s">
        <v>375</v>
      </c>
      <c r="AP16" s="163" t="s">
        <v>376</v>
      </c>
      <c r="AQ16" s="164"/>
      <c r="AR16" s="165">
        <v>4</v>
      </c>
      <c r="AS16" s="168"/>
    </row>
    <row r="17" spans="1:45" s="28" customFormat="1" ht="36" customHeight="1" x14ac:dyDescent="0.25">
      <c r="A17" s="147">
        <v>1</v>
      </c>
      <c r="B17" s="148"/>
      <c r="C17" s="147" t="s">
        <v>53</v>
      </c>
      <c r="D17" s="147" t="s">
        <v>54</v>
      </c>
      <c r="E17" s="147" t="s">
        <v>55</v>
      </c>
      <c r="F17" s="147"/>
      <c r="G17" s="147"/>
      <c r="H17" s="147"/>
      <c r="I17" s="153"/>
      <c r="J17" s="152">
        <v>1</v>
      </c>
      <c r="K17" s="159" t="s">
        <v>42</v>
      </c>
      <c r="L17" s="154" t="s">
        <v>293</v>
      </c>
      <c r="M17" s="152" t="s">
        <v>137</v>
      </c>
      <c r="N17" s="153" t="s">
        <v>138</v>
      </c>
      <c r="O17" s="58">
        <v>230</v>
      </c>
      <c r="P17" s="81"/>
      <c r="Q17" s="13"/>
      <c r="R17" s="89" t="str">
        <f>IF(VLOOKUP(日校代碼!R17,班級人數!$A$2:$C$59,3,0),VLOOKUP(日校代碼!R17,班級人數!$A$2:$C$59,3,0),"")</f>
        <v/>
      </c>
      <c r="S17" s="89" t="str">
        <f>IF(VLOOKUP(日校代碼!S17,班級人數!$A$2:$C$59,3,0),VLOOKUP(日校代碼!S17,班級人數!$A$2:$C$59,3,0),"")</f>
        <v/>
      </c>
      <c r="T17" s="89" t="str">
        <f>IF(VLOOKUP(日校代碼!T17,班級人數!$A$2:$C$59,3,0),VLOOKUP(日校代碼!T17,班級人數!$A$2:$C$59,3,0),"")</f>
        <v/>
      </c>
      <c r="U17" s="89" t="str">
        <f>IF(VLOOKUP(日校代碼!U17,班級人數!$A$2:$C$59,3,0),VLOOKUP(日校代碼!U17,班級人數!$A$2:$C$59,3,0),"")</f>
        <v/>
      </c>
      <c r="V17" s="93">
        <f>IF(VLOOKUP(日校代碼!V17,班級人數!$A$2:$C$59,3,0),VLOOKUP(日校代碼!V17,班級人數!$A$2:$C$59,3,0),"")</f>
        <v>40</v>
      </c>
      <c r="W17" s="93">
        <f>IF(VLOOKUP(日校代碼!W17,班級人數!$A$2:$C$59,3,0),VLOOKUP(日校代碼!W17,班級人數!$A$2:$C$59,3,0),"")</f>
        <v>40</v>
      </c>
      <c r="X17" s="93">
        <f>IF(VLOOKUP(日校代碼!X17,班級人數!$A$2:$C$59,3,0),VLOOKUP(日校代碼!X17,班級人數!$A$2:$C$59,3,0),"")</f>
        <v>40</v>
      </c>
      <c r="Y17" s="93">
        <f>IF(VLOOKUP(日校代碼!Y17,班級人數!$A$2:$C$59,3,0),VLOOKUP(日校代碼!Y17,班級人數!$A$2:$C$59,3,0),"")</f>
        <v>39</v>
      </c>
      <c r="Z17" s="89">
        <f>IF(VLOOKUP(日校代碼!Z17,班級人數!$A$2:$C$59,3,0),VLOOKUP(日校代碼!Z17,班級人數!$A$2:$C$59,3,0),"")</f>
        <v>39</v>
      </c>
      <c r="AA17" s="89">
        <f>IF(VLOOKUP(日校代碼!AA17,班級人數!$A$2:$C$59,3,0),VLOOKUP(日校代碼!AA17,班級人數!$A$2:$C$59,3,0),"")</f>
        <v>39</v>
      </c>
      <c r="AB17" s="89">
        <f>IF(VLOOKUP(日校代碼!AB17,班級人數!$A$2:$C$59,3,0),VLOOKUP(日校代碼!AB17,班級人數!$A$2:$C$59,3,0),"")</f>
        <v>39</v>
      </c>
      <c r="AC17" s="89">
        <f>IF(VLOOKUP(日校代碼!AC17,班級人數!$A$2:$C$59,3,0),VLOOKUP(日校代碼!AC17,班級人數!$A$2:$C$59,3,0),"")</f>
        <v>39</v>
      </c>
      <c r="AD17" s="93">
        <f>IF(VLOOKUP(日校代碼!AD17,班級人數!$A$2:$C$59,3,0),VLOOKUP(日校代碼!AD17,班級人數!$A$2:$C$59,3,0),"")</f>
        <v>37</v>
      </c>
      <c r="AE17" s="93">
        <f>IF(VLOOKUP(日校代碼!AE17,班級人數!$A$2:$C$59,3,0),VLOOKUP(日校代碼!AE17,班級人數!$A$2:$C$59,3,0),"")</f>
        <v>38</v>
      </c>
      <c r="AF17" s="89" t="str">
        <f>IF(VLOOKUP(日校代碼!AF17,班級人數!$A$2:$C$59,3,0),VLOOKUP(日校代碼!AF17,班級人數!$A$2:$C$59,3,0),"")</f>
        <v/>
      </c>
      <c r="AG17" s="89" t="str">
        <f>IF(VLOOKUP(日校代碼!AG17,班級人數!$A$2:$C$59,3,0),VLOOKUP(日校代碼!AG17,班級人數!$A$2:$C$59,3,0),"")</f>
        <v/>
      </c>
      <c r="AH17" s="93" t="str">
        <f>IF(VLOOKUP(日校代碼!AH17,班級人數!$A$2:$C$59,3,0),VLOOKUP(日校代碼!AH17,班級人數!$A$2:$C$59,3,0),"")</f>
        <v/>
      </c>
      <c r="AI17" s="93" t="str">
        <f>IF(VLOOKUP(日校代碼!AI17,班級人數!$A$2:$C$59,3,0),VLOOKUP(日校代碼!AI17,班級人數!$A$2:$C$59,3,0),"")</f>
        <v/>
      </c>
      <c r="AJ17" s="13"/>
      <c r="AK17" s="13"/>
      <c r="AL17" s="13">
        <f t="shared" si="0"/>
        <v>390</v>
      </c>
      <c r="AM17" s="69">
        <f t="shared" si="1"/>
        <v>0</v>
      </c>
      <c r="AN17" s="161" t="s">
        <v>258</v>
      </c>
      <c r="AO17" s="162" t="s">
        <v>377</v>
      </c>
      <c r="AP17" s="163" t="s">
        <v>378</v>
      </c>
      <c r="AQ17" s="169" t="s">
        <v>379</v>
      </c>
      <c r="AR17" s="165">
        <v>4</v>
      </c>
      <c r="AS17" s="166" t="s">
        <v>380</v>
      </c>
    </row>
    <row r="18" spans="1:45" s="28" customFormat="1" ht="36" customHeight="1" x14ac:dyDescent="0.25">
      <c r="A18" s="147">
        <v>1</v>
      </c>
      <c r="B18" s="148"/>
      <c r="C18" s="147" t="s">
        <v>53</v>
      </c>
      <c r="D18" s="147" t="s">
        <v>54</v>
      </c>
      <c r="E18" s="147" t="s">
        <v>55</v>
      </c>
      <c r="F18" s="147"/>
      <c r="G18" s="147" t="s">
        <v>57</v>
      </c>
      <c r="H18" s="147"/>
      <c r="I18" s="153"/>
      <c r="J18" s="152">
        <v>1</v>
      </c>
      <c r="K18" s="159" t="s">
        <v>264</v>
      </c>
      <c r="L18" s="154" t="s">
        <v>286</v>
      </c>
      <c r="M18" s="152" t="s">
        <v>311</v>
      </c>
      <c r="N18" s="153" t="s">
        <v>283</v>
      </c>
      <c r="O18" s="58">
        <v>200</v>
      </c>
      <c r="P18" s="81"/>
      <c r="Q18" s="13"/>
      <c r="R18" s="89" t="str">
        <f>IF(VLOOKUP(日校代碼!R18,班級人數!$A$2:$C$59,3,0),VLOOKUP(日校代碼!R18,班級人數!$A$2:$C$59,3,0),"")</f>
        <v/>
      </c>
      <c r="S18" s="89" t="str">
        <f>IF(VLOOKUP(日校代碼!S18,班級人數!$A$2:$C$59,3,0),VLOOKUP(日校代碼!S18,班級人數!$A$2:$C$59,3,0),"")</f>
        <v/>
      </c>
      <c r="T18" s="89" t="str">
        <f>IF(VLOOKUP(日校代碼!T18,班級人數!$A$2:$C$59,3,0),VLOOKUP(日校代碼!T18,班級人數!$A$2:$C$59,3,0),"")</f>
        <v/>
      </c>
      <c r="U18" s="89" t="str">
        <f>IF(VLOOKUP(日校代碼!U18,班級人數!$A$2:$C$59,3,0),VLOOKUP(日校代碼!U18,班級人數!$A$2:$C$59,3,0),"")</f>
        <v/>
      </c>
      <c r="V18" s="93">
        <f>IF(VLOOKUP(日校代碼!V18,班級人數!$A$2:$C$59,3,0),VLOOKUP(日校代碼!V18,班級人數!$A$2:$C$59,3,0),"")</f>
        <v>40</v>
      </c>
      <c r="W18" s="93">
        <f>IF(VLOOKUP(日校代碼!W18,班級人數!$A$2:$C$59,3,0),VLOOKUP(日校代碼!W18,班級人數!$A$2:$C$59,3,0),"")</f>
        <v>40</v>
      </c>
      <c r="X18" s="93">
        <f>IF(VLOOKUP(日校代碼!X18,班級人數!$A$2:$C$59,3,0),VLOOKUP(日校代碼!X18,班級人數!$A$2:$C$59,3,0),"")</f>
        <v>40</v>
      </c>
      <c r="Y18" s="93">
        <f>IF(VLOOKUP(日校代碼!Y18,班級人數!$A$2:$C$59,3,0),VLOOKUP(日校代碼!Y18,班級人數!$A$2:$C$59,3,0),"")</f>
        <v>39</v>
      </c>
      <c r="Z18" s="89">
        <f>IF(VLOOKUP(日校代碼!Z18,班級人數!$A$2:$C$59,3,0),VLOOKUP(日校代碼!Z18,班級人數!$A$2:$C$59,3,0),"")</f>
        <v>39</v>
      </c>
      <c r="AA18" s="89">
        <f>IF(VLOOKUP(日校代碼!AA18,班級人數!$A$2:$C$59,3,0),VLOOKUP(日校代碼!AA18,班級人數!$A$2:$C$59,3,0),"")</f>
        <v>39</v>
      </c>
      <c r="AB18" s="89">
        <f>IF(VLOOKUP(日校代碼!AB18,班級人數!$A$2:$C$59,3,0),VLOOKUP(日校代碼!AB18,班級人數!$A$2:$C$59,3,0),"")</f>
        <v>39</v>
      </c>
      <c r="AC18" s="89">
        <f>IF(VLOOKUP(日校代碼!AC18,班級人數!$A$2:$C$59,3,0),VLOOKUP(日校代碼!AC18,班級人數!$A$2:$C$59,3,0),"")</f>
        <v>39</v>
      </c>
      <c r="AD18" s="93">
        <f>IF(VLOOKUP(日校代碼!AD18,班級人數!$A$2:$C$59,3,0),VLOOKUP(日校代碼!AD18,班級人數!$A$2:$C$59,3,0),"")</f>
        <v>37</v>
      </c>
      <c r="AE18" s="93">
        <f>IF(VLOOKUP(日校代碼!AE18,班級人數!$A$2:$C$59,3,0),VLOOKUP(日校代碼!AE18,班級人數!$A$2:$C$59,3,0),"")</f>
        <v>38</v>
      </c>
      <c r="AF18" s="89" t="str">
        <f>IF(VLOOKUP(日校代碼!AF18,班級人數!$A$2:$C$59,3,0),VLOOKUP(日校代碼!AF18,班級人數!$A$2:$C$59,3,0),"")</f>
        <v/>
      </c>
      <c r="AG18" s="89" t="str">
        <f>IF(VLOOKUP(日校代碼!AG18,班級人數!$A$2:$C$59,3,0),VLOOKUP(日校代碼!AG18,班級人數!$A$2:$C$59,3,0),"")</f>
        <v/>
      </c>
      <c r="AH18" s="93">
        <f>IF(VLOOKUP(日校代碼!AH18,班級人數!$A$2:$C$59,3,0),VLOOKUP(日校代碼!AH18,班級人數!$A$2:$C$59,3,0),"")</f>
        <v>39</v>
      </c>
      <c r="AI18" s="93">
        <f>IF(VLOOKUP(日校代碼!AI18,班級人數!$A$2:$C$59,3,0),VLOOKUP(日校代碼!AI18,班級人數!$A$2:$C$59,3,0),"")</f>
        <v>39</v>
      </c>
      <c r="AJ18" s="13"/>
      <c r="AK18" s="13"/>
      <c r="AL18" s="13">
        <f t="shared" si="0"/>
        <v>468</v>
      </c>
      <c r="AM18" s="69">
        <f t="shared" si="1"/>
        <v>0</v>
      </c>
      <c r="AN18" s="161" t="s">
        <v>258</v>
      </c>
      <c r="AO18" s="162" t="s">
        <v>381</v>
      </c>
      <c r="AP18" s="163" t="s">
        <v>382</v>
      </c>
      <c r="AQ18" s="164"/>
      <c r="AR18" s="165">
        <v>4</v>
      </c>
      <c r="AS18" s="166"/>
    </row>
    <row r="19" spans="1:45" s="28" customFormat="1" ht="36" customHeight="1" x14ac:dyDescent="0.25">
      <c r="A19" s="147">
        <v>1</v>
      </c>
      <c r="B19" s="148"/>
      <c r="C19" s="147" t="s">
        <v>53</v>
      </c>
      <c r="D19" s="147"/>
      <c r="E19" s="147"/>
      <c r="F19" s="147"/>
      <c r="G19" s="147"/>
      <c r="H19" s="147"/>
      <c r="I19" s="153"/>
      <c r="J19" s="152">
        <v>1</v>
      </c>
      <c r="K19" s="159" t="s">
        <v>265</v>
      </c>
      <c r="L19" s="154" t="s">
        <v>286</v>
      </c>
      <c r="M19" s="152" t="s">
        <v>284</v>
      </c>
      <c r="N19" s="153" t="s">
        <v>285</v>
      </c>
      <c r="O19" s="58">
        <v>200</v>
      </c>
      <c r="P19" s="81"/>
      <c r="Q19" s="13"/>
      <c r="R19" s="89" t="str">
        <f>IF(VLOOKUP(日校代碼!R19,班級人數!$A$2:$C$59,3,0),VLOOKUP(日校代碼!R19,班級人數!$A$2:$C$59,3,0),"")</f>
        <v/>
      </c>
      <c r="S19" s="89" t="str">
        <f>IF(VLOOKUP(日校代碼!S19,班級人數!$A$2:$C$59,3,0),VLOOKUP(日校代碼!S19,班級人數!$A$2:$C$59,3,0),"")</f>
        <v/>
      </c>
      <c r="T19" s="89" t="str">
        <f>IF(VLOOKUP(日校代碼!T19,班級人數!$A$2:$C$59,3,0),VLOOKUP(日校代碼!T19,班級人數!$A$2:$C$59,3,0),"")</f>
        <v/>
      </c>
      <c r="U19" s="89" t="str">
        <f>IF(VLOOKUP(日校代碼!U19,班級人數!$A$2:$C$59,3,0),VLOOKUP(日校代碼!U19,班級人數!$A$2:$C$59,3,0),"")</f>
        <v/>
      </c>
      <c r="V19" s="93">
        <f>IF(VLOOKUP(日校代碼!V19,班級人數!$A$2:$C$59,3,0),VLOOKUP(日校代碼!V19,班級人數!$A$2:$C$59,3,0),"")</f>
        <v>40</v>
      </c>
      <c r="W19" s="93">
        <f>IF(VLOOKUP(日校代碼!W19,班級人數!$A$2:$C$59,3,0),VLOOKUP(日校代碼!W19,班級人數!$A$2:$C$59,3,0),"")</f>
        <v>40</v>
      </c>
      <c r="X19" s="93">
        <f>IF(VLOOKUP(日校代碼!X19,班級人數!$A$2:$C$59,3,0),VLOOKUP(日校代碼!X19,班級人數!$A$2:$C$59,3,0),"")</f>
        <v>40</v>
      </c>
      <c r="Y19" s="93">
        <f>IF(VLOOKUP(日校代碼!Y19,班級人數!$A$2:$C$59,3,0),VLOOKUP(日校代碼!Y19,班級人數!$A$2:$C$59,3,0),"")</f>
        <v>39</v>
      </c>
      <c r="Z19" s="89" t="str">
        <f>IF(VLOOKUP(日校代碼!Z19,班級人數!$A$2:$C$59,3,0),VLOOKUP(日校代碼!Z19,班級人數!$A$2:$C$59,3,0),"")</f>
        <v/>
      </c>
      <c r="AA19" s="89" t="str">
        <f>IF(VLOOKUP(日校代碼!AA19,班級人數!$A$2:$C$59,3,0),VLOOKUP(日校代碼!AA19,班級人數!$A$2:$C$59,3,0),"")</f>
        <v/>
      </c>
      <c r="AB19" s="89" t="str">
        <f>IF(VLOOKUP(日校代碼!AB19,班級人數!$A$2:$C$59,3,0),VLOOKUP(日校代碼!AB19,班級人數!$A$2:$C$59,3,0),"")</f>
        <v/>
      </c>
      <c r="AC19" s="89" t="str">
        <f>IF(VLOOKUP(日校代碼!AC19,班級人數!$A$2:$C$59,3,0),VLOOKUP(日校代碼!AC19,班級人數!$A$2:$C$59,3,0),"")</f>
        <v/>
      </c>
      <c r="AD19" s="93" t="str">
        <f>IF(VLOOKUP(日校代碼!AD19,班級人數!$A$2:$C$59,3,0),VLOOKUP(日校代碼!AD19,班級人數!$A$2:$C$59,3,0),"")</f>
        <v/>
      </c>
      <c r="AE19" s="93" t="str">
        <f>IF(VLOOKUP(日校代碼!AE19,班級人數!$A$2:$C$59,3,0),VLOOKUP(日校代碼!AE19,班級人數!$A$2:$C$59,3,0),"")</f>
        <v/>
      </c>
      <c r="AF19" s="89" t="str">
        <f>IF(VLOOKUP(日校代碼!AF19,班級人數!$A$2:$C$59,3,0),VLOOKUP(日校代碼!AF19,班級人數!$A$2:$C$59,3,0),"")</f>
        <v/>
      </c>
      <c r="AG19" s="89" t="str">
        <f>IF(VLOOKUP(日校代碼!AG19,班級人數!$A$2:$C$59,3,0),VLOOKUP(日校代碼!AG19,班級人數!$A$2:$C$59,3,0),"")</f>
        <v/>
      </c>
      <c r="AH19" s="93" t="str">
        <f>IF(VLOOKUP(日校代碼!AH19,班級人數!$A$2:$C$59,3,0),VLOOKUP(日校代碼!AH19,班級人數!$A$2:$C$59,3,0),"")</f>
        <v/>
      </c>
      <c r="AI19" s="93" t="str">
        <f>IF(VLOOKUP(日校代碼!AI19,班級人數!$A$2:$C$59,3,0),VLOOKUP(日校代碼!AI19,班級人數!$A$2:$C$59,3,0),"")</f>
        <v/>
      </c>
      <c r="AJ19" s="13"/>
      <c r="AK19" s="13"/>
      <c r="AL19" s="13">
        <f t="shared" si="0"/>
        <v>159</v>
      </c>
      <c r="AM19" s="69">
        <f t="shared" si="1"/>
        <v>0</v>
      </c>
      <c r="AN19" s="161" t="s">
        <v>259</v>
      </c>
      <c r="AO19" s="162"/>
      <c r="AP19" s="163"/>
      <c r="AQ19" s="170"/>
      <c r="AR19" s="165">
        <v>4</v>
      </c>
      <c r="AS19" s="166"/>
    </row>
    <row r="20" spans="1:45" s="28" customFormat="1" ht="36" customHeight="1" x14ac:dyDescent="0.25">
      <c r="A20" s="147">
        <v>1</v>
      </c>
      <c r="B20" s="148"/>
      <c r="C20" s="147"/>
      <c r="D20" s="147" t="s">
        <v>54</v>
      </c>
      <c r="E20" s="147"/>
      <c r="F20" s="147"/>
      <c r="G20" s="147"/>
      <c r="H20" s="147"/>
      <c r="I20" s="153"/>
      <c r="J20" s="152">
        <v>1</v>
      </c>
      <c r="K20" s="159" t="s">
        <v>329</v>
      </c>
      <c r="L20" s="154" t="s">
        <v>290</v>
      </c>
      <c r="M20" s="152" t="s">
        <v>40</v>
      </c>
      <c r="N20" s="153" t="s">
        <v>44</v>
      </c>
      <c r="O20" s="58">
        <v>265</v>
      </c>
      <c r="P20" s="81"/>
      <c r="Q20" s="13"/>
      <c r="R20" s="89" t="str">
        <f>IF(VLOOKUP(日校代碼!R20,班級人數!$A$2:$C$59,3,0),VLOOKUP(日校代碼!R20,班級人數!$A$2:$C$59,3,0),"")</f>
        <v/>
      </c>
      <c r="S20" s="89" t="str">
        <f>IF(VLOOKUP(日校代碼!S20,班級人數!$A$2:$C$59,3,0),VLOOKUP(日校代碼!S20,班級人數!$A$2:$C$59,3,0),"")</f>
        <v/>
      </c>
      <c r="T20" s="89" t="str">
        <f>IF(VLOOKUP(日校代碼!T20,班級人數!$A$2:$C$59,3,0),VLOOKUP(日校代碼!T20,班級人數!$A$2:$C$59,3,0),"")</f>
        <v/>
      </c>
      <c r="U20" s="89" t="str">
        <f>IF(VLOOKUP(日校代碼!U20,班級人數!$A$2:$C$59,3,0),VLOOKUP(日校代碼!U20,班級人數!$A$2:$C$59,3,0),"")</f>
        <v/>
      </c>
      <c r="V20" s="93" t="str">
        <f>IF(VLOOKUP(日校代碼!V20,班級人數!$A$2:$C$59,3,0),VLOOKUP(日校代碼!V20,班級人數!$A$2:$C$59,3,0),"")</f>
        <v/>
      </c>
      <c r="W20" s="93" t="str">
        <f>IF(VLOOKUP(日校代碼!W20,班級人數!$A$2:$C$59,3,0),VLOOKUP(日校代碼!W20,班級人數!$A$2:$C$59,3,0),"")</f>
        <v/>
      </c>
      <c r="X20" s="93" t="str">
        <f>IF(VLOOKUP(日校代碼!X20,班級人數!$A$2:$C$59,3,0),VLOOKUP(日校代碼!X20,班級人數!$A$2:$C$59,3,0),"")</f>
        <v/>
      </c>
      <c r="Y20" s="93" t="str">
        <f>IF(VLOOKUP(日校代碼!Y20,班級人數!$A$2:$C$59,3,0),VLOOKUP(日校代碼!Y20,班級人數!$A$2:$C$59,3,0),"")</f>
        <v/>
      </c>
      <c r="Z20" s="89">
        <f>IF(VLOOKUP(日校代碼!Z20,班級人數!$A$2:$C$59,3,0),VLOOKUP(日校代碼!Z20,班級人數!$A$2:$C$59,3,0),"")</f>
        <v>39</v>
      </c>
      <c r="AA20" s="89">
        <f>IF(VLOOKUP(日校代碼!AA20,班級人數!$A$2:$C$59,3,0),VLOOKUP(日校代碼!AA20,班級人數!$A$2:$C$59,3,0),"")</f>
        <v>39</v>
      </c>
      <c r="AB20" s="89">
        <f>IF(VLOOKUP(日校代碼!AB20,班級人數!$A$2:$C$59,3,0),VLOOKUP(日校代碼!AB20,班級人數!$A$2:$C$59,3,0),"")</f>
        <v>39</v>
      </c>
      <c r="AC20" s="89">
        <f>IF(VLOOKUP(日校代碼!AC20,班級人數!$A$2:$C$59,3,0),VLOOKUP(日校代碼!AC20,班級人數!$A$2:$C$59,3,0),"")</f>
        <v>39</v>
      </c>
      <c r="AD20" s="93" t="str">
        <f>IF(VLOOKUP(日校代碼!AD20,班級人數!$A$2:$C$59,3,0),VLOOKUP(日校代碼!AD20,班級人數!$A$2:$C$59,3,0),"")</f>
        <v/>
      </c>
      <c r="AE20" s="93" t="str">
        <f>IF(VLOOKUP(日校代碼!AE20,班級人數!$A$2:$C$59,3,0),VLOOKUP(日校代碼!AE20,班級人數!$A$2:$C$59,3,0),"")</f>
        <v/>
      </c>
      <c r="AF20" s="89" t="str">
        <f>IF(VLOOKUP(日校代碼!AF20,班級人數!$A$2:$C$59,3,0),VLOOKUP(日校代碼!AF20,班級人數!$A$2:$C$59,3,0),"")</f>
        <v/>
      </c>
      <c r="AG20" s="89" t="str">
        <f>IF(VLOOKUP(日校代碼!AG20,班級人數!$A$2:$C$59,3,0),VLOOKUP(日校代碼!AG20,班級人數!$A$2:$C$59,3,0),"")</f>
        <v/>
      </c>
      <c r="AH20" s="93" t="str">
        <f>IF(VLOOKUP(日校代碼!AH20,班級人數!$A$2:$C$59,3,0),VLOOKUP(日校代碼!AH20,班級人數!$A$2:$C$59,3,0),"")</f>
        <v/>
      </c>
      <c r="AI20" s="93" t="str">
        <f>IF(VLOOKUP(日校代碼!AI20,班級人數!$A$2:$C$59,3,0),VLOOKUP(日校代碼!AI20,班級人數!$A$2:$C$59,3,0),"")</f>
        <v/>
      </c>
      <c r="AJ20" s="13"/>
      <c r="AK20" s="13"/>
      <c r="AL20" s="13">
        <f t="shared" si="0"/>
        <v>156</v>
      </c>
      <c r="AM20" s="69">
        <f t="shared" si="1"/>
        <v>0</v>
      </c>
      <c r="AN20" s="161" t="s">
        <v>259</v>
      </c>
      <c r="AO20" s="162"/>
      <c r="AP20" s="163"/>
      <c r="AQ20" s="171" t="s">
        <v>379</v>
      </c>
      <c r="AR20" s="165">
        <v>4</v>
      </c>
      <c r="AS20" s="166" t="s">
        <v>380</v>
      </c>
    </row>
    <row r="21" spans="1:45" s="83" customFormat="1" ht="36" customHeight="1" x14ac:dyDescent="0.25">
      <c r="A21" s="147">
        <v>1</v>
      </c>
      <c r="B21" s="148"/>
      <c r="C21" s="147" t="s">
        <v>53</v>
      </c>
      <c r="D21" s="147" t="s">
        <v>54</v>
      </c>
      <c r="E21" s="147" t="s">
        <v>55</v>
      </c>
      <c r="F21" s="147"/>
      <c r="G21" s="147" t="s">
        <v>57</v>
      </c>
      <c r="H21" s="147"/>
      <c r="I21" s="153"/>
      <c r="J21" s="152">
        <v>1</v>
      </c>
      <c r="K21" s="159" t="s">
        <v>266</v>
      </c>
      <c r="L21" s="154" t="s">
        <v>286</v>
      </c>
      <c r="M21" s="152" t="s">
        <v>313</v>
      </c>
      <c r="N21" s="153" t="s">
        <v>314</v>
      </c>
      <c r="O21" s="58">
        <v>278</v>
      </c>
      <c r="P21" s="81"/>
      <c r="Q21" s="65"/>
      <c r="R21" s="89" t="str">
        <f>IF(VLOOKUP(日校代碼!R21,班級人數!$A$2:$C$59,3,0),VLOOKUP(日校代碼!R21,班級人數!$A$2:$C$59,3,0),"")</f>
        <v/>
      </c>
      <c r="S21" s="89" t="str">
        <f>IF(VLOOKUP(日校代碼!S21,班級人數!$A$2:$C$59,3,0),VLOOKUP(日校代碼!S21,班級人數!$A$2:$C$59,3,0),"")</f>
        <v/>
      </c>
      <c r="T21" s="89" t="str">
        <f>IF(VLOOKUP(日校代碼!T21,班級人數!$A$2:$C$59,3,0),VLOOKUP(日校代碼!T21,班級人數!$A$2:$C$59,3,0),"")</f>
        <v/>
      </c>
      <c r="U21" s="89" t="str">
        <f>IF(VLOOKUP(日校代碼!U21,班級人數!$A$2:$C$59,3,0),VLOOKUP(日校代碼!U21,班級人數!$A$2:$C$59,3,0),"")</f>
        <v/>
      </c>
      <c r="V21" s="93">
        <f>IF(VLOOKUP(日校代碼!V21,班級人數!$A$2:$C$59,3,0),VLOOKUP(日校代碼!V21,班級人數!$A$2:$C$59,3,0),"")</f>
        <v>40</v>
      </c>
      <c r="W21" s="93">
        <f>IF(VLOOKUP(日校代碼!W21,班級人數!$A$2:$C$59,3,0),VLOOKUP(日校代碼!W21,班級人數!$A$2:$C$59,3,0),"")</f>
        <v>40</v>
      </c>
      <c r="X21" s="93">
        <f>IF(VLOOKUP(日校代碼!X21,班級人數!$A$2:$C$59,3,0),VLOOKUP(日校代碼!X21,班級人數!$A$2:$C$59,3,0),"")</f>
        <v>40</v>
      </c>
      <c r="Y21" s="93">
        <f>IF(VLOOKUP(日校代碼!Y21,班級人數!$A$2:$C$59,3,0),VLOOKUP(日校代碼!Y21,班級人數!$A$2:$C$59,3,0),"")</f>
        <v>39</v>
      </c>
      <c r="Z21" s="89">
        <f>IF(VLOOKUP(日校代碼!Z21,班級人數!$A$2:$C$59,3,0),VLOOKUP(日校代碼!Z21,班級人數!$A$2:$C$59,3,0),"")</f>
        <v>39</v>
      </c>
      <c r="AA21" s="89">
        <f>IF(VLOOKUP(日校代碼!AA21,班級人數!$A$2:$C$59,3,0),VLOOKUP(日校代碼!AA21,班級人數!$A$2:$C$59,3,0),"")</f>
        <v>39</v>
      </c>
      <c r="AB21" s="89">
        <f>IF(VLOOKUP(日校代碼!AB21,班級人數!$A$2:$C$59,3,0),VLOOKUP(日校代碼!AB21,班級人數!$A$2:$C$59,3,0),"")</f>
        <v>39</v>
      </c>
      <c r="AC21" s="89">
        <f>IF(VLOOKUP(日校代碼!AC21,班級人數!$A$2:$C$59,3,0),VLOOKUP(日校代碼!AC21,班級人數!$A$2:$C$59,3,0),"")</f>
        <v>39</v>
      </c>
      <c r="AD21" s="93">
        <f>IF(VLOOKUP(日校代碼!AD21,班級人數!$A$2:$C$59,3,0),VLOOKUP(日校代碼!AD21,班級人數!$A$2:$C$59,3,0),"")</f>
        <v>37</v>
      </c>
      <c r="AE21" s="93">
        <f>IF(VLOOKUP(日校代碼!AE21,班級人數!$A$2:$C$59,3,0),VLOOKUP(日校代碼!AE21,班級人數!$A$2:$C$59,3,0),"")</f>
        <v>38</v>
      </c>
      <c r="AF21" s="89" t="str">
        <f>IF(VLOOKUP(日校代碼!AF21,班級人數!$A$2:$C$59,3,0),VLOOKUP(日校代碼!AF21,班級人數!$A$2:$C$59,3,0),"")</f>
        <v/>
      </c>
      <c r="AG21" s="89" t="str">
        <f>IF(VLOOKUP(日校代碼!AG21,班級人數!$A$2:$C$59,3,0),VLOOKUP(日校代碼!AG21,班級人數!$A$2:$C$59,3,0),"")</f>
        <v/>
      </c>
      <c r="AH21" s="93">
        <f>IF(VLOOKUP(日校代碼!AH21,班級人數!$A$2:$C$59,3,0),VLOOKUP(日校代碼!AH21,班級人數!$A$2:$C$59,3,0),"")</f>
        <v>39</v>
      </c>
      <c r="AI21" s="93">
        <f>IF(VLOOKUP(日校代碼!AI21,班級人數!$A$2:$C$59,3,0),VLOOKUP(日校代碼!AI21,班級人數!$A$2:$C$59,3,0),"")</f>
        <v>39</v>
      </c>
      <c r="AJ21" s="65"/>
      <c r="AK21" s="65"/>
      <c r="AL21" s="13">
        <f t="shared" si="0"/>
        <v>468</v>
      </c>
      <c r="AM21" s="69">
        <f t="shared" si="1"/>
        <v>0</v>
      </c>
      <c r="AN21" s="161" t="s">
        <v>359</v>
      </c>
      <c r="AO21" s="162" t="s">
        <v>383</v>
      </c>
      <c r="AP21" s="163" t="s">
        <v>384</v>
      </c>
      <c r="AQ21" s="167"/>
      <c r="AR21" s="165">
        <v>5</v>
      </c>
      <c r="AS21" s="165"/>
    </row>
    <row r="22" spans="1:45" s="28" customFormat="1" ht="36" customHeight="1" x14ac:dyDescent="0.25">
      <c r="A22" s="147">
        <v>1</v>
      </c>
      <c r="B22" s="148"/>
      <c r="C22" s="147"/>
      <c r="D22" s="147"/>
      <c r="E22" s="147"/>
      <c r="F22" s="147" t="s">
        <v>56</v>
      </c>
      <c r="G22" s="147"/>
      <c r="H22" s="147"/>
      <c r="I22" s="153"/>
      <c r="J22" s="152">
        <v>1</v>
      </c>
      <c r="K22" s="159" t="s">
        <v>45</v>
      </c>
      <c r="L22" s="154" t="s">
        <v>286</v>
      </c>
      <c r="M22" s="152" t="s">
        <v>284</v>
      </c>
      <c r="N22" s="155" t="s">
        <v>287</v>
      </c>
      <c r="O22" s="58">
        <v>331</v>
      </c>
      <c r="P22" s="81"/>
      <c r="Q22" s="13"/>
      <c r="R22" s="89" t="str">
        <f>IF(VLOOKUP(日校代碼!R22,班級人數!$A$2:$C$59,3,0),VLOOKUP(日校代碼!R22,班級人數!$A$2:$C$59,3,0),"")</f>
        <v/>
      </c>
      <c r="S22" s="89" t="str">
        <f>IF(VLOOKUP(日校代碼!S22,班級人數!$A$2:$C$59,3,0),VLOOKUP(日校代碼!S22,班級人數!$A$2:$C$59,3,0),"")</f>
        <v/>
      </c>
      <c r="T22" s="89" t="str">
        <f>IF(VLOOKUP(日校代碼!T22,班級人數!$A$2:$C$59,3,0),VLOOKUP(日校代碼!T22,班級人數!$A$2:$C$59,3,0),"")</f>
        <v/>
      </c>
      <c r="U22" s="89" t="str">
        <f>IF(VLOOKUP(日校代碼!U22,班級人數!$A$2:$C$59,3,0),VLOOKUP(日校代碼!U22,班級人數!$A$2:$C$59,3,0),"")</f>
        <v/>
      </c>
      <c r="V22" s="93" t="str">
        <f>IF(VLOOKUP(日校代碼!V22,班級人數!$A$2:$C$59,3,0),VLOOKUP(日校代碼!V22,班級人數!$A$2:$C$59,3,0),"")</f>
        <v/>
      </c>
      <c r="W22" s="93" t="str">
        <f>IF(VLOOKUP(日校代碼!W22,班級人數!$A$2:$C$59,3,0),VLOOKUP(日校代碼!W22,班級人數!$A$2:$C$59,3,0),"")</f>
        <v/>
      </c>
      <c r="X22" s="93" t="str">
        <f>IF(VLOOKUP(日校代碼!X22,班級人數!$A$2:$C$59,3,0),VLOOKUP(日校代碼!X22,班級人數!$A$2:$C$59,3,0),"")</f>
        <v/>
      </c>
      <c r="Y22" s="93" t="str">
        <f>IF(VLOOKUP(日校代碼!Y22,班級人數!$A$2:$C$59,3,0),VLOOKUP(日校代碼!Y22,班級人數!$A$2:$C$59,3,0),"")</f>
        <v/>
      </c>
      <c r="Z22" s="89" t="str">
        <f>IF(VLOOKUP(日校代碼!Z22,班級人數!$A$2:$C$59,3,0),VLOOKUP(日校代碼!Z22,班級人數!$A$2:$C$59,3,0),"")</f>
        <v/>
      </c>
      <c r="AA22" s="89" t="str">
        <f>IF(VLOOKUP(日校代碼!AA22,班級人數!$A$2:$C$59,3,0),VLOOKUP(日校代碼!AA22,班級人數!$A$2:$C$59,3,0),"")</f>
        <v/>
      </c>
      <c r="AB22" s="89" t="str">
        <f>IF(VLOOKUP(日校代碼!AB22,班級人數!$A$2:$C$59,3,0),VLOOKUP(日校代碼!AB22,班級人數!$A$2:$C$59,3,0),"")</f>
        <v/>
      </c>
      <c r="AC22" s="89" t="str">
        <f>IF(VLOOKUP(日校代碼!AC22,班級人數!$A$2:$C$59,3,0),VLOOKUP(日校代碼!AC22,班級人數!$A$2:$C$59,3,0),"")</f>
        <v/>
      </c>
      <c r="AD22" s="93" t="str">
        <f>IF(VLOOKUP(日校代碼!AD22,班級人數!$A$2:$C$59,3,0),VLOOKUP(日校代碼!AD22,班級人數!$A$2:$C$59,3,0),"")</f>
        <v/>
      </c>
      <c r="AE22" s="93" t="str">
        <f>IF(VLOOKUP(日校代碼!AE22,班級人數!$A$2:$C$59,3,0),VLOOKUP(日校代碼!AE22,班級人數!$A$2:$C$59,3,0),"")</f>
        <v/>
      </c>
      <c r="AF22" s="89">
        <f>IF(VLOOKUP(日校代碼!AF22,班級人數!$A$2:$C$59,3,0),VLOOKUP(日校代碼!AF22,班級人數!$A$2:$C$59,3,0),"")</f>
        <v>39</v>
      </c>
      <c r="AG22" s="89">
        <f>IF(VLOOKUP(日校代碼!AG22,班級人數!$A$2:$C$59,3,0),VLOOKUP(日校代碼!AG22,班級人數!$A$2:$C$59,3,0),"")</f>
        <v>38</v>
      </c>
      <c r="AH22" s="93" t="str">
        <f>IF(VLOOKUP(日校代碼!AH22,班級人數!$A$2:$C$59,3,0),VLOOKUP(日校代碼!AH22,班級人數!$A$2:$C$59,3,0),"")</f>
        <v/>
      </c>
      <c r="AI22" s="93" t="str">
        <f>IF(VLOOKUP(日校代碼!AI22,班級人數!$A$2:$C$59,3,0),VLOOKUP(日校代碼!AI22,班級人數!$A$2:$C$59,3,0),"")</f>
        <v/>
      </c>
      <c r="AJ22" s="13"/>
      <c r="AK22" s="13"/>
      <c r="AL22" s="13">
        <f t="shared" si="0"/>
        <v>77</v>
      </c>
      <c r="AM22" s="69">
        <f t="shared" si="1"/>
        <v>0</v>
      </c>
      <c r="AN22" s="161" t="s">
        <v>258</v>
      </c>
      <c r="AO22" s="162" t="s">
        <v>385</v>
      </c>
      <c r="AP22" s="163" t="s">
        <v>386</v>
      </c>
      <c r="AQ22" s="170"/>
      <c r="AR22" s="165">
        <v>6</v>
      </c>
      <c r="AS22" s="165"/>
    </row>
    <row r="23" spans="1:45" s="28" customFormat="1" ht="36" customHeight="1" x14ac:dyDescent="0.25">
      <c r="A23" s="147">
        <v>1</v>
      </c>
      <c r="B23" s="148" t="s">
        <v>269</v>
      </c>
      <c r="C23" s="147" t="s">
        <v>53</v>
      </c>
      <c r="D23" s="147" t="s">
        <v>54</v>
      </c>
      <c r="E23" s="147" t="s">
        <v>55</v>
      </c>
      <c r="F23" s="147" t="s">
        <v>56</v>
      </c>
      <c r="G23" s="147" t="s">
        <v>57</v>
      </c>
      <c r="H23" s="147" t="s">
        <v>305</v>
      </c>
      <c r="I23" s="153"/>
      <c r="J23" s="152">
        <v>1</v>
      </c>
      <c r="K23" s="159" t="s">
        <v>46</v>
      </c>
      <c r="L23" s="154" t="s">
        <v>286</v>
      </c>
      <c r="M23" s="152" t="s">
        <v>330</v>
      </c>
      <c r="N23" s="153" t="s">
        <v>331</v>
      </c>
      <c r="O23" s="152">
        <v>146</v>
      </c>
      <c r="P23" s="81"/>
      <c r="Q23" s="13"/>
      <c r="R23" s="89">
        <f>IF(VLOOKUP(日校代碼!R23,班級人數!$A$2:$C$59,3,0),VLOOKUP(日校代碼!R23,班級人數!$A$2:$C$59,3,0),"")</f>
        <v>39</v>
      </c>
      <c r="S23" s="89">
        <f>IF(VLOOKUP(日校代碼!S23,班級人數!$A$2:$C$59,3,0),VLOOKUP(日校代碼!S23,班級人數!$A$2:$C$59,3,0),"")</f>
        <v>39</v>
      </c>
      <c r="T23" s="89">
        <f>IF(VLOOKUP(日校代碼!T23,班級人數!$A$2:$C$59,3,0),VLOOKUP(日校代碼!T23,班級人數!$A$2:$C$59,3,0),"")</f>
        <v>38</v>
      </c>
      <c r="U23" s="89">
        <f>IF(VLOOKUP(日校代碼!U23,班級人數!$A$2:$C$59,3,0),VLOOKUP(日校代碼!U23,班級人數!$A$2:$C$59,3,0),"")</f>
        <v>38</v>
      </c>
      <c r="V23" s="93">
        <f>IF(VLOOKUP(日校代碼!V23,班級人數!$A$2:$C$59,3,0),VLOOKUP(日校代碼!V23,班級人數!$A$2:$C$59,3,0),"")</f>
        <v>40</v>
      </c>
      <c r="W23" s="93">
        <f>IF(VLOOKUP(日校代碼!W23,班級人數!$A$2:$C$59,3,0),VLOOKUP(日校代碼!W23,班級人數!$A$2:$C$59,3,0),"")</f>
        <v>40</v>
      </c>
      <c r="X23" s="93">
        <f>IF(VLOOKUP(日校代碼!X23,班級人數!$A$2:$C$59,3,0),VLOOKUP(日校代碼!X23,班級人數!$A$2:$C$59,3,0),"")</f>
        <v>40</v>
      </c>
      <c r="Y23" s="93">
        <f>IF(VLOOKUP(日校代碼!Y23,班級人數!$A$2:$C$59,3,0),VLOOKUP(日校代碼!Y23,班級人數!$A$2:$C$59,3,0),"")</f>
        <v>39</v>
      </c>
      <c r="Z23" s="89">
        <f>IF(VLOOKUP(日校代碼!Z23,班級人數!$A$2:$C$59,3,0),VLOOKUP(日校代碼!Z23,班級人數!$A$2:$C$59,3,0),"")</f>
        <v>39</v>
      </c>
      <c r="AA23" s="89">
        <f>IF(VLOOKUP(日校代碼!AA23,班級人數!$A$2:$C$59,3,0),VLOOKUP(日校代碼!AA23,班級人數!$A$2:$C$59,3,0),"")</f>
        <v>39</v>
      </c>
      <c r="AB23" s="89">
        <f>IF(VLOOKUP(日校代碼!AB23,班級人數!$A$2:$C$59,3,0),VLOOKUP(日校代碼!AB23,班級人數!$A$2:$C$59,3,0),"")</f>
        <v>39</v>
      </c>
      <c r="AC23" s="89">
        <f>IF(VLOOKUP(日校代碼!AC23,班級人數!$A$2:$C$59,3,0),VLOOKUP(日校代碼!AC23,班級人數!$A$2:$C$59,3,0),"")</f>
        <v>39</v>
      </c>
      <c r="AD23" s="93">
        <f>IF(VLOOKUP(日校代碼!AD23,班級人數!$A$2:$C$59,3,0),VLOOKUP(日校代碼!AD23,班級人數!$A$2:$C$59,3,0),"")</f>
        <v>37</v>
      </c>
      <c r="AE23" s="93">
        <f>IF(VLOOKUP(日校代碼!AE23,班級人數!$A$2:$C$59,3,0),VLOOKUP(日校代碼!AE23,班級人數!$A$2:$C$59,3,0),"")</f>
        <v>38</v>
      </c>
      <c r="AF23" s="89">
        <f>IF(VLOOKUP(日校代碼!AF23,班級人數!$A$2:$C$59,3,0),VLOOKUP(日校代碼!AF23,班級人數!$A$2:$C$59,3,0),"")</f>
        <v>39</v>
      </c>
      <c r="AG23" s="89">
        <f>IF(VLOOKUP(日校代碼!AG23,班級人數!$A$2:$C$59,3,0),VLOOKUP(日校代碼!AG23,班級人數!$A$2:$C$59,3,0),"")</f>
        <v>38</v>
      </c>
      <c r="AH23" s="93">
        <f>IF(VLOOKUP(日校代碼!AH23,班級人數!$A$2:$C$59,3,0),VLOOKUP(日校代碼!AH23,班級人數!$A$2:$C$59,3,0),"")</f>
        <v>39</v>
      </c>
      <c r="AI23" s="93">
        <f>IF(VLOOKUP(日校代碼!AI23,班級人數!$A$2:$C$59,3,0),VLOOKUP(日校代碼!AI23,班級人數!$A$2:$C$59,3,0),"")</f>
        <v>39</v>
      </c>
      <c r="AJ23" s="13"/>
      <c r="AK23" s="13"/>
      <c r="AL23" s="13">
        <f t="shared" si="0"/>
        <v>699</v>
      </c>
      <c r="AM23" s="69">
        <f t="shared" si="1"/>
        <v>0</v>
      </c>
      <c r="AN23" s="161" t="s">
        <v>258</v>
      </c>
      <c r="AO23" s="162" t="s">
        <v>387</v>
      </c>
      <c r="AP23" s="163" t="s">
        <v>388</v>
      </c>
      <c r="AQ23" s="167"/>
      <c r="AR23" s="165">
        <v>7</v>
      </c>
      <c r="AS23" s="166"/>
    </row>
    <row r="24" spans="1:45" s="28" customFormat="1" ht="36" customHeight="1" x14ac:dyDescent="0.25">
      <c r="A24" s="147">
        <v>1</v>
      </c>
      <c r="B24" s="148" t="s">
        <v>269</v>
      </c>
      <c r="C24" s="147" t="s">
        <v>53</v>
      </c>
      <c r="D24" s="147" t="s">
        <v>54</v>
      </c>
      <c r="E24" s="147" t="s">
        <v>55</v>
      </c>
      <c r="F24" s="147" t="s">
        <v>56</v>
      </c>
      <c r="G24" s="147" t="s">
        <v>57</v>
      </c>
      <c r="H24" s="147" t="s">
        <v>305</v>
      </c>
      <c r="I24" s="153"/>
      <c r="J24" s="152">
        <v>1</v>
      </c>
      <c r="K24" s="159" t="s">
        <v>267</v>
      </c>
      <c r="L24" s="154" t="s">
        <v>286</v>
      </c>
      <c r="M24" s="152" t="s">
        <v>315</v>
      </c>
      <c r="N24" s="153" t="s">
        <v>332</v>
      </c>
      <c r="O24" s="152">
        <v>168</v>
      </c>
      <c r="P24" s="81"/>
      <c r="Q24" s="13"/>
      <c r="R24" s="89">
        <f>IF(VLOOKUP(日校代碼!R24,班級人數!$A$2:$C$59,3,0),VLOOKUP(日校代碼!R24,班級人數!$A$2:$C$59,3,0),"")</f>
        <v>39</v>
      </c>
      <c r="S24" s="89">
        <f>IF(VLOOKUP(日校代碼!S24,班級人數!$A$2:$C$59,3,0),VLOOKUP(日校代碼!S24,班級人數!$A$2:$C$59,3,0),"")</f>
        <v>39</v>
      </c>
      <c r="T24" s="89">
        <f>IF(VLOOKUP(日校代碼!T24,班級人數!$A$2:$C$59,3,0),VLOOKUP(日校代碼!T24,班級人數!$A$2:$C$59,3,0),"")</f>
        <v>38</v>
      </c>
      <c r="U24" s="89">
        <f>IF(VLOOKUP(日校代碼!U24,班級人數!$A$2:$C$59,3,0),VLOOKUP(日校代碼!U24,班級人數!$A$2:$C$59,3,0),"")</f>
        <v>38</v>
      </c>
      <c r="V24" s="93">
        <f>IF(VLOOKUP(日校代碼!V24,班級人數!$A$2:$C$59,3,0),VLOOKUP(日校代碼!V24,班級人數!$A$2:$C$59,3,0),"")</f>
        <v>40</v>
      </c>
      <c r="W24" s="93">
        <f>IF(VLOOKUP(日校代碼!W24,班級人數!$A$2:$C$59,3,0),VLOOKUP(日校代碼!W24,班級人數!$A$2:$C$59,3,0),"")</f>
        <v>40</v>
      </c>
      <c r="X24" s="93">
        <f>IF(VLOOKUP(日校代碼!X24,班級人數!$A$2:$C$59,3,0),VLOOKUP(日校代碼!X24,班級人數!$A$2:$C$59,3,0),"")</f>
        <v>40</v>
      </c>
      <c r="Y24" s="93">
        <f>IF(VLOOKUP(日校代碼!Y24,班級人數!$A$2:$C$59,3,0),VLOOKUP(日校代碼!Y24,班級人數!$A$2:$C$59,3,0),"")</f>
        <v>39</v>
      </c>
      <c r="Z24" s="89">
        <f>IF(VLOOKUP(日校代碼!Z24,班級人數!$A$2:$C$59,3,0),VLOOKUP(日校代碼!Z24,班級人數!$A$2:$C$59,3,0),"")</f>
        <v>39</v>
      </c>
      <c r="AA24" s="89">
        <f>IF(VLOOKUP(日校代碼!AA24,班級人數!$A$2:$C$59,3,0),VLOOKUP(日校代碼!AA24,班級人數!$A$2:$C$59,3,0),"")</f>
        <v>39</v>
      </c>
      <c r="AB24" s="89">
        <f>IF(VLOOKUP(日校代碼!AB24,班級人數!$A$2:$C$59,3,0),VLOOKUP(日校代碼!AB24,班級人數!$A$2:$C$59,3,0),"")</f>
        <v>39</v>
      </c>
      <c r="AC24" s="89">
        <f>IF(VLOOKUP(日校代碼!AC24,班級人數!$A$2:$C$59,3,0),VLOOKUP(日校代碼!AC24,班級人數!$A$2:$C$59,3,0),"")</f>
        <v>39</v>
      </c>
      <c r="AD24" s="93">
        <f>IF(VLOOKUP(日校代碼!AD24,班級人數!$A$2:$C$59,3,0),VLOOKUP(日校代碼!AD24,班級人數!$A$2:$C$59,3,0),"")</f>
        <v>37</v>
      </c>
      <c r="AE24" s="93">
        <f>IF(VLOOKUP(日校代碼!AE24,班級人數!$A$2:$C$59,3,0),VLOOKUP(日校代碼!AE24,班級人數!$A$2:$C$59,3,0),"")</f>
        <v>38</v>
      </c>
      <c r="AF24" s="89">
        <f>IF(VLOOKUP(日校代碼!AF24,班級人數!$A$2:$C$59,3,0),VLOOKUP(日校代碼!AF24,班級人數!$A$2:$C$59,3,0),"")</f>
        <v>39</v>
      </c>
      <c r="AG24" s="89">
        <f>IF(VLOOKUP(日校代碼!AG24,班級人數!$A$2:$C$59,3,0),VLOOKUP(日校代碼!AG24,班級人數!$A$2:$C$59,3,0),"")</f>
        <v>38</v>
      </c>
      <c r="AH24" s="93">
        <f>IF(VLOOKUP(日校代碼!AH24,班級人數!$A$2:$C$59,3,0),VLOOKUP(日校代碼!AH24,班級人數!$A$2:$C$59,3,0),"")</f>
        <v>39</v>
      </c>
      <c r="AI24" s="93">
        <f>IF(VLOOKUP(日校代碼!AI24,班級人數!$A$2:$C$59,3,0),VLOOKUP(日校代碼!AI24,班級人數!$A$2:$C$59,3,0),"")</f>
        <v>39</v>
      </c>
      <c r="AJ24" s="13"/>
      <c r="AK24" s="13"/>
      <c r="AL24" s="13">
        <f t="shared" si="0"/>
        <v>699</v>
      </c>
      <c r="AM24" s="69">
        <f t="shared" si="1"/>
        <v>0</v>
      </c>
      <c r="AN24" s="161" t="s">
        <v>258</v>
      </c>
      <c r="AO24" s="162" t="s">
        <v>389</v>
      </c>
      <c r="AP24" s="163" t="s">
        <v>390</v>
      </c>
      <c r="AQ24" s="167"/>
      <c r="AR24" s="165">
        <v>7</v>
      </c>
      <c r="AS24" s="166"/>
    </row>
    <row r="25" spans="1:45" s="28" customFormat="1" ht="36" customHeight="1" x14ac:dyDescent="0.25">
      <c r="A25" s="147">
        <v>1</v>
      </c>
      <c r="B25" s="148" t="s">
        <v>269</v>
      </c>
      <c r="C25" s="147" t="s">
        <v>53</v>
      </c>
      <c r="D25" s="147" t="s">
        <v>54</v>
      </c>
      <c r="E25" s="147" t="s">
        <v>55</v>
      </c>
      <c r="F25" s="147" t="s">
        <v>56</v>
      </c>
      <c r="G25" s="147" t="s">
        <v>57</v>
      </c>
      <c r="H25" s="147" t="s">
        <v>305</v>
      </c>
      <c r="I25" s="153"/>
      <c r="J25" s="152">
        <v>1</v>
      </c>
      <c r="K25" s="159" t="s">
        <v>47</v>
      </c>
      <c r="L25" s="154" t="s">
        <v>286</v>
      </c>
      <c r="M25" s="152" t="s">
        <v>315</v>
      </c>
      <c r="N25" s="153" t="s">
        <v>333</v>
      </c>
      <c r="O25" s="152">
        <v>155</v>
      </c>
      <c r="P25" s="81"/>
      <c r="Q25" s="13"/>
      <c r="R25" s="89">
        <f>IF(VLOOKUP(日校代碼!R25,班級人數!$A$2:$C$59,3,0),VLOOKUP(日校代碼!R25,班級人數!$A$2:$C$59,3,0),"")</f>
        <v>39</v>
      </c>
      <c r="S25" s="89">
        <f>IF(VLOOKUP(日校代碼!S25,班級人數!$A$2:$C$59,3,0),VLOOKUP(日校代碼!S25,班級人數!$A$2:$C$59,3,0),"")</f>
        <v>39</v>
      </c>
      <c r="T25" s="89">
        <f>IF(VLOOKUP(日校代碼!T25,班級人數!$A$2:$C$59,3,0),VLOOKUP(日校代碼!T25,班級人數!$A$2:$C$59,3,0),"")</f>
        <v>38</v>
      </c>
      <c r="U25" s="89">
        <f>IF(VLOOKUP(日校代碼!U25,班級人數!$A$2:$C$59,3,0),VLOOKUP(日校代碼!U25,班級人數!$A$2:$C$59,3,0),"")</f>
        <v>38</v>
      </c>
      <c r="V25" s="93">
        <f>IF(VLOOKUP(日校代碼!V25,班級人數!$A$2:$C$59,3,0),VLOOKUP(日校代碼!V25,班級人數!$A$2:$C$59,3,0),"")</f>
        <v>40</v>
      </c>
      <c r="W25" s="93">
        <f>IF(VLOOKUP(日校代碼!W25,班級人數!$A$2:$C$59,3,0),VLOOKUP(日校代碼!W25,班級人數!$A$2:$C$59,3,0),"")</f>
        <v>40</v>
      </c>
      <c r="X25" s="93">
        <f>IF(VLOOKUP(日校代碼!X25,班級人數!$A$2:$C$59,3,0),VLOOKUP(日校代碼!X25,班級人數!$A$2:$C$59,3,0),"")</f>
        <v>40</v>
      </c>
      <c r="Y25" s="93">
        <f>IF(VLOOKUP(日校代碼!Y25,班級人數!$A$2:$C$59,3,0),VLOOKUP(日校代碼!Y25,班級人數!$A$2:$C$59,3,0),"")</f>
        <v>39</v>
      </c>
      <c r="Z25" s="89">
        <f>IF(VLOOKUP(日校代碼!Z25,班級人數!$A$2:$C$59,3,0),VLOOKUP(日校代碼!Z25,班級人數!$A$2:$C$59,3,0),"")</f>
        <v>39</v>
      </c>
      <c r="AA25" s="89">
        <f>IF(VLOOKUP(日校代碼!AA25,班級人數!$A$2:$C$59,3,0),VLOOKUP(日校代碼!AA25,班級人數!$A$2:$C$59,3,0),"")</f>
        <v>39</v>
      </c>
      <c r="AB25" s="89">
        <f>IF(VLOOKUP(日校代碼!AB25,班級人數!$A$2:$C$59,3,0),VLOOKUP(日校代碼!AB25,班級人數!$A$2:$C$59,3,0),"")</f>
        <v>39</v>
      </c>
      <c r="AC25" s="89">
        <f>IF(VLOOKUP(日校代碼!AC25,班級人數!$A$2:$C$59,3,0),VLOOKUP(日校代碼!AC25,班級人數!$A$2:$C$59,3,0),"")</f>
        <v>39</v>
      </c>
      <c r="AD25" s="93">
        <f>IF(VLOOKUP(日校代碼!AD25,班級人數!$A$2:$C$59,3,0),VLOOKUP(日校代碼!AD25,班級人數!$A$2:$C$59,3,0),"")</f>
        <v>37</v>
      </c>
      <c r="AE25" s="93">
        <f>IF(VLOOKUP(日校代碼!AE25,班級人數!$A$2:$C$59,3,0),VLOOKUP(日校代碼!AE25,班級人數!$A$2:$C$59,3,0),"")</f>
        <v>38</v>
      </c>
      <c r="AF25" s="89">
        <f>IF(VLOOKUP(日校代碼!AF25,班級人數!$A$2:$C$59,3,0),VLOOKUP(日校代碼!AF25,班級人數!$A$2:$C$59,3,0),"")</f>
        <v>39</v>
      </c>
      <c r="AG25" s="89">
        <f>IF(VLOOKUP(日校代碼!AG25,班級人數!$A$2:$C$59,3,0),VLOOKUP(日校代碼!AG25,班級人數!$A$2:$C$59,3,0),"")</f>
        <v>38</v>
      </c>
      <c r="AH25" s="93">
        <f>IF(VLOOKUP(日校代碼!AH25,班級人數!$A$2:$C$59,3,0),VLOOKUP(日校代碼!AH25,班級人數!$A$2:$C$59,3,0),"")</f>
        <v>39</v>
      </c>
      <c r="AI25" s="93">
        <f>IF(VLOOKUP(日校代碼!AI25,班級人數!$A$2:$C$59,3,0),VLOOKUP(日校代碼!AI25,班級人數!$A$2:$C$59,3,0),"")</f>
        <v>39</v>
      </c>
      <c r="AJ25" s="13"/>
      <c r="AK25" s="13"/>
      <c r="AL25" s="13">
        <f t="shared" si="0"/>
        <v>699</v>
      </c>
      <c r="AM25" s="69">
        <f t="shared" si="1"/>
        <v>0</v>
      </c>
      <c r="AN25" s="161" t="s">
        <v>258</v>
      </c>
      <c r="AO25" s="162" t="s">
        <v>391</v>
      </c>
      <c r="AP25" s="163" t="s">
        <v>392</v>
      </c>
      <c r="AQ25" s="164"/>
      <c r="AR25" s="165">
        <v>8</v>
      </c>
      <c r="AS25" s="166"/>
    </row>
    <row r="26" spans="1:45" s="28" customFormat="1" ht="36" customHeight="1" x14ac:dyDescent="0.25">
      <c r="A26" s="147">
        <v>2</v>
      </c>
      <c r="B26" s="148" t="s">
        <v>269</v>
      </c>
      <c r="C26" s="147"/>
      <c r="D26" s="147"/>
      <c r="E26" s="147"/>
      <c r="F26" s="147"/>
      <c r="G26" s="147"/>
      <c r="H26" s="147" t="s">
        <v>305</v>
      </c>
      <c r="I26" s="153"/>
      <c r="J26" s="152">
        <v>2</v>
      </c>
      <c r="K26" s="159" t="s">
        <v>37</v>
      </c>
      <c r="L26" s="152" t="s">
        <v>289</v>
      </c>
      <c r="M26" s="152" t="s">
        <v>35</v>
      </c>
      <c r="N26" s="153" t="s">
        <v>271</v>
      </c>
      <c r="O26" s="152">
        <v>215</v>
      </c>
      <c r="P26" s="81"/>
      <c r="Q26" s="13"/>
      <c r="R26" s="89">
        <f>IF(VLOOKUP(日校代碼!R26,班級人數!$A$2:$C$59,3,0),VLOOKUP(日校代碼!R26,班級人數!$A$2:$C$59,3,0),"")</f>
        <v>39</v>
      </c>
      <c r="S26" s="89">
        <f>IF(VLOOKUP(日校代碼!S26,班級人數!$A$2:$C$59,3,0),VLOOKUP(日校代碼!S26,班級人數!$A$2:$C$59,3,0),"")</f>
        <v>39</v>
      </c>
      <c r="T26" s="89">
        <f>IF(VLOOKUP(日校代碼!T26,班級人數!$A$2:$C$59,3,0),VLOOKUP(日校代碼!T26,班級人數!$A$2:$C$59,3,0),"")</f>
        <v>38</v>
      </c>
      <c r="U26" s="89">
        <f>IF(VLOOKUP(日校代碼!U26,班級人數!$A$2:$C$59,3,0),VLOOKUP(日校代碼!U26,班級人數!$A$2:$C$59,3,0),"")</f>
        <v>38</v>
      </c>
      <c r="V26" s="93" t="str">
        <f>IF(VLOOKUP(日校代碼!V26,班級人數!$A$2:$C$59,3,0),VLOOKUP(日校代碼!V26,班級人數!$A$2:$C$59,3,0),"")</f>
        <v/>
      </c>
      <c r="W26" s="93" t="str">
        <f>IF(VLOOKUP(日校代碼!W26,班級人數!$A$2:$C$59,3,0),VLOOKUP(日校代碼!W26,班級人數!$A$2:$C$59,3,0),"")</f>
        <v/>
      </c>
      <c r="X26" s="93" t="str">
        <f>IF(VLOOKUP(日校代碼!X26,班級人數!$A$2:$C$59,3,0),VLOOKUP(日校代碼!X26,班級人數!$A$2:$C$59,3,0),"")</f>
        <v/>
      </c>
      <c r="Y26" s="93" t="str">
        <f>IF(VLOOKUP(日校代碼!Y26,班級人數!$A$2:$C$59,3,0),VLOOKUP(日校代碼!Y26,班級人數!$A$2:$C$59,3,0),"")</f>
        <v/>
      </c>
      <c r="Z26" s="89" t="str">
        <f>IF(VLOOKUP(日校代碼!Z26,班級人數!$A$2:$C$59,3,0),VLOOKUP(日校代碼!Z26,班級人數!$A$2:$C$59,3,0),"")</f>
        <v/>
      </c>
      <c r="AA26" s="89" t="str">
        <f>IF(VLOOKUP(日校代碼!AA26,班級人數!$A$2:$C$59,3,0),VLOOKUP(日校代碼!AA26,班級人數!$A$2:$C$59,3,0),"")</f>
        <v/>
      </c>
      <c r="AB26" s="89" t="str">
        <f>IF(VLOOKUP(日校代碼!AB26,班級人數!$A$2:$C$59,3,0),VLOOKUP(日校代碼!AB26,班級人數!$A$2:$C$59,3,0),"")</f>
        <v/>
      </c>
      <c r="AC26" s="89" t="str">
        <f>IF(VLOOKUP(日校代碼!AC26,班級人數!$A$2:$C$59,3,0),VLOOKUP(日校代碼!AC26,班級人數!$A$2:$C$59,3,0),"")</f>
        <v/>
      </c>
      <c r="AD26" s="93" t="str">
        <f>IF(VLOOKUP(日校代碼!AD26,班級人數!$A$2:$C$59,3,0),VLOOKUP(日校代碼!AD26,班級人數!$A$2:$C$59,3,0),"")</f>
        <v/>
      </c>
      <c r="AE26" s="93" t="str">
        <f>IF(VLOOKUP(日校代碼!AE26,班級人數!$A$2:$C$59,3,0),VLOOKUP(日校代碼!AE26,班級人數!$A$2:$C$59,3,0),"")</f>
        <v/>
      </c>
      <c r="AF26" s="89" t="str">
        <f>IF(VLOOKUP(日校代碼!AF26,班級人數!$A$2:$C$59,3,0),VLOOKUP(日校代碼!AF26,班級人數!$A$2:$C$59,3,0),"")</f>
        <v/>
      </c>
      <c r="AG26" s="89" t="str">
        <f>IF(VLOOKUP(日校代碼!AG26,班級人數!$A$2:$C$59,3,0),VLOOKUP(日校代碼!AG26,班級人數!$A$2:$C$59,3,0),"")</f>
        <v/>
      </c>
      <c r="AH26" s="93" t="str">
        <f>IF(VLOOKUP(日校代碼!AH26,班級人數!$A$2:$C$59,3,0),VLOOKUP(日校代碼!AH26,班級人數!$A$2:$C$59,3,0),"")</f>
        <v/>
      </c>
      <c r="AI26" s="93" t="str">
        <f>IF(VLOOKUP(日校代碼!AI26,班級人數!$A$2:$C$59,3,0),VLOOKUP(日校代碼!AI26,班級人數!$A$2:$C$59,3,0),"")</f>
        <v/>
      </c>
      <c r="AJ26" s="13"/>
      <c r="AK26" s="13"/>
      <c r="AL26" s="13">
        <f t="shared" si="0"/>
        <v>154</v>
      </c>
      <c r="AM26" s="69">
        <f t="shared" si="1"/>
        <v>0</v>
      </c>
      <c r="AN26" s="161" t="s">
        <v>258</v>
      </c>
      <c r="AO26" s="162" t="s">
        <v>393</v>
      </c>
      <c r="AP26" s="163" t="s">
        <v>394</v>
      </c>
      <c r="AQ26" s="167"/>
      <c r="AR26" s="165">
        <v>1</v>
      </c>
      <c r="AS26" s="166"/>
    </row>
    <row r="27" spans="1:45" s="28" customFormat="1" ht="36" customHeight="1" x14ac:dyDescent="0.25">
      <c r="A27" s="147">
        <v>2</v>
      </c>
      <c r="B27" s="148" t="s">
        <v>269</v>
      </c>
      <c r="C27" s="147"/>
      <c r="D27" s="147"/>
      <c r="E27" s="147"/>
      <c r="F27" s="147"/>
      <c r="G27" s="147"/>
      <c r="H27" s="147" t="s">
        <v>305</v>
      </c>
      <c r="I27" s="153"/>
      <c r="J27" s="152">
        <v>2</v>
      </c>
      <c r="K27" s="159" t="s">
        <v>307</v>
      </c>
      <c r="L27" s="152" t="s">
        <v>289</v>
      </c>
      <c r="M27" s="152" t="s">
        <v>11</v>
      </c>
      <c r="N27" s="155" t="s">
        <v>316</v>
      </c>
      <c r="O27" s="152">
        <v>220</v>
      </c>
      <c r="P27" s="81"/>
      <c r="Q27" s="13"/>
      <c r="R27" s="89">
        <f>IF(VLOOKUP(日校代碼!R27,班級人數!$A$2:$C$59,3,0),VLOOKUP(日校代碼!R27,班級人數!$A$2:$C$59,3,0),"")</f>
        <v>39</v>
      </c>
      <c r="S27" s="89">
        <f>IF(VLOOKUP(日校代碼!S27,班級人數!$A$2:$C$59,3,0),VLOOKUP(日校代碼!S27,班級人數!$A$2:$C$59,3,0),"")</f>
        <v>39</v>
      </c>
      <c r="T27" s="89">
        <f>IF(VLOOKUP(日校代碼!T27,班級人數!$A$2:$C$59,3,0),VLOOKUP(日校代碼!T27,班級人數!$A$2:$C$59,3,0),"")</f>
        <v>38</v>
      </c>
      <c r="U27" s="89">
        <f>IF(VLOOKUP(日校代碼!U27,班級人數!$A$2:$C$59,3,0),VLOOKUP(日校代碼!U27,班級人數!$A$2:$C$59,3,0),"")</f>
        <v>38</v>
      </c>
      <c r="V27" s="93" t="str">
        <f>IF(VLOOKUP(日校代碼!V27,班級人數!$A$2:$C$59,3,0),VLOOKUP(日校代碼!V27,班級人數!$A$2:$C$59,3,0),"")</f>
        <v/>
      </c>
      <c r="W27" s="93" t="str">
        <f>IF(VLOOKUP(日校代碼!W27,班級人數!$A$2:$C$59,3,0),VLOOKUP(日校代碼!W27,班級人數!$A$2:$C$59,3,0),"")</f>
        <v/>
      </c>
      <c r="X27" s="93" t="str">
        <f>IF(VLOOKUP(日校代碼!X27,班級人數!$A$2:$C$59,3,0),VLOOKUP(日校代碼!X27,班級人數!$A$2:$C$59,3,0),"")</f>
        <v/>
      </c>
      <c r="Y27" s="93" t="str">
        <f>IF(VLOOKUP(日校代碼!Y27,班級人數!$A$2:$C$59,3,0),VLOOKUP(日校代碼!Y27,班級人數!$A$2:$C$59,3,0),"")</f>
        <v/>
      </c>
      <c r="Z27" s="89" t="str">
        <f>IF(VLOOKUP(日校代碼!Z27,班級人數!$A$2:$C$59,3,0),VLOOKUP(日校代碼!Z27,班級人數!$A$2:$C$59,3,0),"")</f>
        <v/>
      </c>
      <c r="AA27" s="89" t="str">
        <f>IF(VLOOKUP(日校代碼!AA27,班級人數!$A$2:$C$59,3,0),VLOOKUP(日校代碼!AA27,班級人數!$A$2:$C$59,3,0),"")</f>
        <v/>
      </c>
      <c r="AB27" s="89" t="str">
        <f>IF(VLOOKUP(日校代碼!AB27,班級人數!$A$2:$C$59,3,0),VLOOKUP(日校代碼!AB27,班級人數!$A$2:$C$59,3,0),"")</f>
        <v/>
      </c>
      <c r="AC27" s="89" t="str">
        <f>IF(VLOOKUP(日校代碼!AC27,班級人數!$A$2:$C$59,3,0),VLOOKUP(日校代碼!AC27,班級人數!$A$2:$C$59,3,0),"")</f>
        <v/>
      </c>
      <c r="AD27" s="93" t="str">
        <f>IF(VLOOKUP(日校代碼!AD27,班級人數!$A$2:$C$59,3,0),VLOOKUP(日校代碼!AD27,班級人數!$A$2:$C$59,3,0),"")</f>
        <v/>
      </c>
      <c r="AE27" s="93" t="str">
        <f>IF(VLOOKUP(日校代碼!AE27,班級人數!$A$2:$C$59,3,0),VLOOKUP(日校代碼!AE27,班級人數!$A$2:$C$59,3,0),"")</f>
        <v/>
      </c>
      <c r="AF27" s="89" t="str">
        <f>IF(VLOOKUP(日校代碼!AF27,班級人數!$A$2:$C$59,3,0),VLOOKUP(日校代碼!AF27,班級人數!$A$2:$C$59,3,0),"")</f>
        <v/>
      </c>
      <c r="AG27" s="89" t="str">
        <f>IF(VLOOKUP(日校代碼!AG27,班級人數!$A$2:$C$59,3,0),VLOOKUP(日校代碼!AG27,班級人數!$A$2:$C$59,3,0),"")</f>
        <v/>
      </c>
      <c r="AH27" s="93" t="str">
        <f>IF(VLOOKUP(日校代碼!AH27,班級人數!$A$2:$C$59,3,0),VLOOKUP(日校代碼!AH27,班級人數!$A$2:$C$59,3,0),"")</f>
        <v/>
      </c>
      <c r="AI27" s="93" t="str">
        <f>IF(VLOOKUP(日校代碼!AI27,班級人數!$A$2:$C$59,3,0),VLOOKUP(日校代碼!AI27,班級人數!$A$2:$C$59,3,0),"")</f>
        <v/>
      </c>
      <c r="AJ27" s="13"/>
      <c r="AK27" s="13"/>
      <c r="AL27" s="13">
        <f t="shared" si="0"/>
        <v>154</v>
      </c>
      <c r="AM27" s="69">
        <f t="shared" si="1"/>
        <v>0</v>
      </c>
      <c r="AN27" s="161" t="s">
        <v>258</v>
      </c>
      <c r="AO27" s="162" t="s">
        <v>395</v>
      </c>
      <c r="AP27" s="163" t="s">
        <v>396</v>
      </c>
      <c r="AQ27" s="164"/>
      <c r="AR27" s="165">
        <v>1</v>
      </c>
      <c r="AS27" s="166"/>
    </row>
    <row r="28" spans="1:45" s="28" customFormat="1" ht="36" customHeight="1" x14ac:dyDescent="0.25">
      <c r="A28" s="147">
        <v>2</v>
      </c>
      <c r="B28" s="148">
        <v>1.2</v>
      </c>
      <c r="C28" s="147"/>
      <c r="D28" s="147"/>
      <c r="E28" s="147"/>
      <c r="F28" s="147"/>
      <c r="G28" s="147"/>
      <c r="H28" s="147" t="s">
        <v>305</v>
      </c>
      <c r="I28" s="153"/>
      <c r="J28" s="152">
        <v>2</v>
      </c>
      <c r="K28" s="159" t="s">
        <v>38</v>
      </c>
      <c r="L28" s="152" t="s">
        <v>289</v>
      </c>
      <c r="M28" s="152" t="s">
        <v>40</v>
      </c>
      <c r="N28" s="153" t="s">
        <v>288</v>
      </c>
      <c r="O28" s="58">
        <v>249</v>
      </c>
      <c r="P28" s="81"/>
      <c r="Q28" s="13"/>
      <c r="R28" s="89">
        <f>IF(VLOOKUP(日校代碼!R28,班級人數!$A$2:$C$59,3,0),VLOOKUP(日校代碼!R28,班級人數!$A$2:$C$59,3,0),"")</f>
        <v>39</v>
      </c>
      <c r="S28" s="89">
        <f>IF(VLOOKUP(日校代碼!S28,班級人數!$A$2:$C$59,3,0),VLOOKUP(日校代碼!S28,班級人數!$A$2:$C$59,3,0),"")</f>
        <v>39</v>
      </c>
      <c r="T28" s="89" t="str">
        <f>IF(VLOOKUP(日校代碼!T28,班級人數!$A$2:$C$59,3,0),VLOOKUP(日校代碼!T28,班級人數!$A$2:$C$59,3,0),"")</f>
        <v/>
      </c>
      <c r="U28" s="89" t="str">
        <f>IF(VLOOKUP(日校代碼!U28,班級人數!$A$2:$C$59,3,0),VLOOKUP(日校代碼!U28,班級人數!$A$2:$C$59,3,0),"")</f>
        <v/>
      </c>
      <c r="V28" s="93" t="str">
        <f>IF(VLOOKUP(日校代碼!V28,班級人數!$A$2:$C$59,3,0),VLOOKUP(日校代碼!V28,班級人數!$A$2:$C$59,3,0),"")</f>
        <v/>
      </c>
      <c r="W28" s="93" t="str">
        <f>IF(VLOOKUP(日校代碼!W28,班級人數!$A$2:$C$59,3,0),VLOOKUP(日校代碼!W28,班級人數!$A$2:$C$59,3,0),"")</f>
        <v/>
      </c>
      <c r="X28" s="93" t="str">
        <f>IF(VLOOKUP(日校代碼!X28,班級人數!$A$2:$C$59,3,0),VLOOKUP(日校代碼!X28,班級人數!$A$2:$C$59,3,0),"")</f>
        <v/>
      </c>
      <c r="Y28" s="93" t="str">
        <f>IF(VLOOKUP(日校代碼!Y28,班級人數!$A$2:$C$59,3,0),VLOOKUP(日校代碼!Y28,班級人數!$A$2:$C$59,3,0),"")</f>
        <v/>
      </c>
      <c r="Z28" s="89" t="str">
        <f>IF(VLOOKUP(日校代碼!Z28,班級人數!$A$2:$C$59,3,0),VLOOKUP(日校代碼!Z28,班級人數!$A$2:$C$59,3,0),"")</f>
        <v/>
      </c>
      <c r="AA28" s="89" t="str">
        <f>IF(VLOOKUP(日校代碼!AA28,班級人數!$A$2:$C$59,3,0),VLOOKUP(日校代碼!AA28,班級人數!$A$2:$C$59,3,0),"")</f>
        <v/>
      </c>
      <c r="AB28" s="89" t="str">
        <f>IF(VLOOKUP(日校代碼!AB28,班級人數!$A$2:$C$59,3,0),VLOOKUP(日校代碼!AB28,班級人數!$A$2:$C$59,3,0),"")</f>
        <v/>
      </c>
      <c r="AC28" s="89" t="str">
        <f>IF(VLOOKUP(日校代碼!AC28,班級人數!$A$2:$C$59,3,0),VLOOKUP(日校代碼!AC28,班級人數!$A$2:$C$59,3,0),"")</f>
        <v/>
      </c>
      <c r="AD28" s="93" t="str">
        <f>IF(VLOOKUP(日校代碼!AD28,班級人數!$A$2:$C$59,3,0),VLOOKUP(日校代碼!AD28,班級人數!$A$2:$C$59,3,0),"")</f>
        <v/>
      </c>
      <c r="AE28" s="93" t="str">
        <f>IF(VLOOKUP(日校代碼!AE28,班級人數!$A$2:$C$59,3,0),VLOOKUP(日校代碼!AE28,班級人數!$A$2:$C$59,3,0),"")</f>
        <v/>
      </c>
      <c r="AF28" s="89" t="str">
        <f>IF(VLOOKUP(日校代碼!AF28,班級人數!$A$2:$C$59,3,0),VLOOKUP(日校代碼!AF28,班級人數!$A$2:$C$59,3,0),"")</f>
        <v/>
      </c>
      <c r="AG28" s="89" t="str">
        <f>IF(VLOOKUP(日校代碼!AG28,班級人數!$A$2:$C$59,3,0),VLOOKUP(日校代碼!AG28,班級人數!$A$2:$C$59,3,0),"")</f>
        <v/>
      </c>
      <c r="AH28" s="93" t="str">
        <f>IF(VLOOKUP(日校代碼!AH28,班級人數!$A$2:$C$59,3,0),VLOOKUP(日校代碼!AH28,班級人數!$A$2:$C$59,3,0),"")</f>
        <v/>
      </c>
      <c r="AI28" s="93" t="str">
        <f>IF(VLOOKUP(日校代碼!AI28,班級人數!$A$2:$C$59,3,0),VLOOKUP(日校代碼!AI28,班級人數!$A$2:$C$59,3,0),"")</f>
        <v/>
      </c>
      <c r="AJ28" s="13"/>
      <c r="AK28" s="13"/>
      <c r="AL28" s="13">
        <f t="shared" si="0"/>
        <v>78</v>
      </c>
      <c r="AM28" s="69">
        <f t="shared" si="1"/>
        <v>0</v>
      </c>
      <c r="AN28" s="161" t="s">
        <v>258</v>
      </c>
      <c r="AO28" s="162" t="s">
        <v>397</v>
      </c>
      <c r="AP28" s="163" t="s">
        <v>398</v>
      </c>
      <c r="AQ28" s="164"/>
      <c r="AR28" s="165">
        <v>1</v>
      </c>
      <c r="AS28" s="166"/>
    </row>
    <row r="29" spans="1:45" s="28" customFormat="1" ht="36" customHeight="1" x14ac:dyDescent="0.25">
      <c r="A29" s="147">
        <v>2</v>
      </c>
      <c r="B29" s="148" t="s">
        <v>269</v>
      </c>
      <c r="C29" s="147"/>
      <c r="D29" s="147"/>
      <c r="E29" s="147"/>
      <c r="F29" s="147"/>
      <c r="G29" s="147"/>
      <c r="H29" s="147" t="s">
        <v>305</v>
      </c>
      <c r="I29" s="153"/>
      <c r="J29" s="152">
        <v>2</v>
      </c>
      <c r="K29" s="159" t="s">
        <v>39</v>
      </c>
      <c r="L29" s="152" t="s">
        <v>289</v>
      </c>
      <c r="M29" s="152" t="s">
        <v>40</v>
      </c>
      <c r="N29" s="153" t="s">
        <v>13</v>
      </c>
      <c r="O29" s="58">
        <v>228</v>
      </c>
      <c r="P29" s="81"/>
      <c r="Q29" s="13"/>
      <c r="R29" s="89">
        <f>IF(VLOOKUP(日校代碼!R29,班級人數!$A$2:$C$59,3,0),VLOOKUP(日校代碼!R29,班級人數!$A$2:$C$59,3,0),"")</f>
        <v>39</v>
      </c>
      <c r="S29" s="89">
        <f>IF(VLOOKUP(日校代碼!S29,班級人數!$A$2:$C$59,3,0),VLOOKUP(日校代碼!S29,班級人數!$A$2:$C$59,3,0),"")</f>
        <v>39</v>
      </c>
      <c r="T29" s="89">
        <f>IF(VLOOKUP(日校代碼!T29,班級人數!$A$2:$C$59,3,0),VLOOKUP(日校代碼!T29,班級人數!$A$2:$C$59,3,0),"")</f>
        <v>38</v>
      </c>
      <c r="U29" s="89">
        <f>IF(VLOOKUP(日校代碼!U29,班級人數!$A$2:$C$59,3,0),VLOOKUP(日校代碼!U29,班級人數!$A$2:$C$59,3,0),"")</f>
        <v>38</v>
      </c>
      <c r="V29" s="93" t="str">
        <f>IF(VLOOKUP(日校代碼!V29,班級人數!$A$2:$C$59,3,0),VLOOKUP(日校代碼!V29,班級人數!$A$2:$C$59,3,0),"")</f>
        <v/>
      </c>
      <c r="W29" s="93" t="str">
        <f>IF(VLOOKUP(日校代碼!W29,班級人數!$A$2:$C$59,3,0),VLOOKUP(日校代碼!W29,班級人數!$A$2:$C$59,3,0),"")</f>
        <v/>
      </c>
      <c r="X29" s="93" t="str">
        <f>IF(VLOOKUP(日校代碼!X29,班級人數!$A$2:$C$59,3,0),VLOOKUP(日校代碼!X29,班級人數!$A$2:$C$59,3,0),"")</f>
        <v/>
      </c>
      <c r="Y29" s="93" t="str">
        <f>IF(VLOOKUP(日校代碼!Y29,班級人數!$A$2:$C$59,3,0),VLOOKUP(日校代碼!Y29,班級人數!$A$2:$C$59,3,0),"")</f>
        <v/>
      </c>
      <c r="Z29" s="89" t="str">
        <f>IF(VLOOKUP(日校代碼!Z29,班級人數!$A$2:$C$59,3,0),VLOOKUP(日校代碼!Z29,班級人數!$A$2:$C$59,3,0),"")</f>
        <v/>
      </c>
      <c r="AA29" s="89" t="str">
        <f>IF(VLOOKUP(日校代碼!AA29,班級人數!$A$2:$C$59,3,0),VLOOKUP(日校代碼!AA29,班級人數!$A$2:$C$59,3,0),"")</f>
        <v/>
      </c>
      <c r="AB29" s="89" t="str">
        <f>IF(VLOOKUP(日校代碼!AB29,班級人數!$A$2:$C$59,3,0),VLOOKUP(日校代碼!AB29,班級人數!$A$2:$C$59,3,0),"")</f>
        <v/>
      </c>
      <c r="AC29" s="89" t="str">
        <f>IF(VLOOKUP(日校代碼!AC29,班級人數!$A$2:$C$59,3,0),VLOOKUP(日校代碼!AC29,班級人數!$A$2:$C$59,3,0),"")</f>
        <v/>
      </c>
      <c r="AD29" s="93" t="str">
        <f>IF(VLOOKUP(日校代碼!AD29,班級人數!$A$2:$C$59,3,0),VLOOKUP(日校代碼!AD29,班級人數!$A$2:$C$59,3,0),"")</f>
        <v/>
      </c>
      <c r="AE29" s="93" t="str">
        <f>IF(VLOOKUP(日校代碼!AE29,班級人數!$A$2:$C$59,3,0),VLOOKUP(日校代碼!AE29,班級人數!$A$2:$C$59,3,0),"")</f>
        <v/>
      </c>
      <c r="AF29" s="89" t="str">
        <f>IF(VLOOKUP(日校代碼!AF29,班級人數!$A$2:$C$59,3,0),VLOOKUP(日校代碼!AF29,班級人數!$A$2:$C$59,3,0),"")</f>
        <v/>
      </c>
      <c r="AG29" s="89" t="str">
        <f>IF(VLOOKUP(日校代碼!AG29,班級人數!$A$2:$C$59,3,0),VLOOKUP(日校代碼!AG29,班級人數!$A$2:$C$59,3,0),"")</f>
        <v/>
      </c>
      <c r="AH29" s="93" t="str">
        <f>IF(VLOOKUP(日校代碼!AH29,班級人數!$A$2:$C$59,3,0),VLOOKUP(日校代碼!AH29,班級人數!$A$2:$C$59,3,0),"")</f>
        <v/>
      </c>
      <c r="AI29" s="93" t="str">
        <f>IF(VLOOKUP(日校代碼!AI29,班級人數!$A$2:$C$59,3,0),VLOOKUP(日校代碼!AI29,班級人數!$A$2:$C$59,3,0),"")</f>
        <v/>
      </c>
      <c r="AJ29" s="13"/>
      <c r="AK29" s="13"/>
      <c r="AL29" s="13">
        <f t="shared" si="0"/>
        <v>154</v>
      </c>
      <c r="AM29" s="69">
        <f t="shared" si="1"/>
        <v>0</v>
      </c>
      <c r="AN29" s="161" t="s">
        <v>258</v>
      </c>
      <c r="AO29" s="162" t="s">
        <v>399</v>
      </c>
      <c r="AP29" s="163" t="s">
        <v>400</v>
      </c>
      <c r="AQ29" s="167"/>
      <c r="AR29" s="165">
        <v>1</v>
      </c>
      <c r="AS29" s="165"/>
    </row>
    <row r="30" spans="1:45" s="27" customFormat="1" ht="36" customHeight="1" x14ac:dyDescent="0.25">
      <c r="A30" s="147">
        <v>2</v>
      </c>
      <c r="B30" s="148"/>
      <c r="C30" s="147" t="s">
        <v>53</v>
      </c>
      <c r="D30" s="147" t="s">
        <v>54</v>
      </c>
      <c r="E30" s="147" t="s">
        <v>55</v>
      </c>
      <c r="F30" s="147" t="s">
        <v>56</v>
      </c>
      <c r="G30" s="147" t="s">
        <v>57</v>
      </c>
      <c r="H30" s="147"/>
      <c r="I30" s="153"/>
      <c r="J30" s="152">
        <v>2</v>
      </c>
      <c r="K30" s="159" t="s">
        <v>36</v>
      </c>
      <c r="L30" s="152" t="s">
        <v>289</v>
      </c>
      <c r="M30" s="152" t="s">
        <v>35</v>
      </c>
      <c r="N30" s="153" t="s">
        <v>271</v>
      </c>
      <c r="O30" s="152">
        <v>199</v>
      </c>
      <c r="P30" s="81"/>
      <c r="Q30" s="13"/>
      <c r="R30" s="89" t="str">
        <f>IF(VLOOKUP(日校代碼!R30,班級人數!$A$2:$C$59,3,0),VLOOKUP(日校代碼!R30,班級人數!$A$2:$C$59,3,0),"")</f>
        <v/>
      </c>
      <c r="S30" s="89" t="str">
        <f>IF(VLOOKUP(日校代碼!S30,班級人數!$A$2:$C$59,3,0),VLOOKUP(日校代碼!S30,班級人數!$A$2:$C$59,3,0),"")</f>
        <v/>
      </c>
      <c r="T30" s="89" t="str">
        <f>IF(VLOOKUP(日校代碼!T30,班級人數!$A$2:$C$59,3,0),VLOOKUP(日校代碼!T30,班級人數!$A$2:$C$59,3,0),"")</f>
        <v/>
      </c>
      <c r="U30" s="89" t="str">
        <f>IF(VLOOKUP(日校代碼!U30,班級人數!$A$2:$C$59,3,0),VLOOKUP(日校代碼!U30,班級人數!$A$2:$C$59,3,0),"")</f>
        <v/>
      </c>
      <c r="V30" s="93">
        <f>IF(VLOOKUP(日校代碼!V30,班級人數!$A$2:$C$59,3,0),VLOOKUP(日校代碼!V30,班級人數!$A$2:$C$59,3,0),"")</f>
        <v>40</v>
      </c>
      <c r="W30" s="93">
        <f>IF(VLOOKUP(日校代碼!W30,班級人數!$A$2:$C$59,3,0),VLOOKUP(日校代碼!W30,班級人數!$A$2:$C$59,3,0),"")</f>
        <v>40</v>
      </c>
      <c r="X30" s="93">
        <f>IF(VLOOKUP(日校代碼!X30,班級人數!$A$2:$C$59,3,0),VLOOKUP(日校代碼!X30,班級人數!$A$2:$C$59,3,0),"")</f>
        <v>40</v>
      </c>
      <c r="Y30" s="93">
        <f>IF(VLOOKUP(日校代碼!Y30,班級人數!$A$2:$C$59,3,0),VLOOKUP(日校代碼!Y30,班級人數!$A$2:$C$59,3,0),"")</f>
        <v>39</v>
      </c>
      <c r="Z30" s="89">
        <f>IF(VLOOKUP(日校代碼!Z30,班級人數!$A$2:$C$59,3,0),VLOOKUP(日校代碼!Z30,班級人數!$A$2:$C$59,3,0),"")</f>
        <v>39</v>
      </c>
      <c r="AA30" s="89">
        <f>IF(VLOOKUP(日校代碼!AA30,班級人數!$A$2:$C$59,3,0),VLOOKUP(日校代碼!AA30,班級人數!$A$2:$C$59,3,0),"")</f>
        <v>39</v>
      </c>
      <c r="AB30" s="89">
        <f>IF(VLOOKUP(日校代碼!AB30,班級人數!$A$2:$C$59,3,0),VLOOKUP(日校代碼!AB30,班級人數!$A$2:$C$59,3,0),"")</f>
        <v>39</v>
      </c>
      <c r="AC30" s="89">
        <f>IF(VLOOKUP(日校代碼!AC30,班級人數!$A$2:$C$59,3,0),VLOOKUP(日校代碼!AC30,班級人數!$A$2:$C$59,3,0),"")</f>
        <v>39</v>
      </c>
      <c r="AD30" s="93">
        <f>IF(VLOOKUP(日校代碼!AD30,班級人數!$A$2:$C$59,3,0),VLOOKUP(日校代碼!AD30,班級人數!$A$2:$C$59,3,0),"")</f>
        <v>37</v>
      </c>
      <c r="AE30" s="93">
        <f>IF(VLOOKUP(日校代碼!AE30,班級人數!$A$2:$C$59,3,0),VLOOKUP(日校代碼!AE30,班級人數!$A$2:$C$59,3,0),"")</f>
        <v>38</v>
      </c>
      <c r="AF30" s="89">
        <f>IF(VLOOKUP(日校代碼!AF30,班級人數!$A$2:$C$59,3,0),VLOOKUP(日校代碼!AF30,班級人數!$A$2:$C$59,3,0),"")</f>
        <v>39</v>
      </c>
      <c r="AG30" s="89">
        <f>IF(VLOOKUP(日校代碼!AG30,班級人數!$A$2:$C$59,3,0),VLOOKUP(日校代碼!AG30,班級人數!$A$2:$C$59,3,0),"")</f>
        <v>38</v>
      </c>
      <c r="AH30" s="93">
        <f>IF(VLOOKUP(日校代碼!AH30,班級人數!$A$2:$C$59,3,0),VLOOKUP(日校代碼!AH30,班級人數!$A$2:$C$59,3,0),"")</f>
        <v>39</v>
      </c>
      <c r="AI30" s="93">
        <f>IF(VLOOKUP(日校代碼!AI30,班級人數!$A$2:$C$59,3,0),VLOOKUP(日校代碼!AI30,班級人數!$A$2:$C$59,3,0),"")</f>
        <v>39</v>
      </c>
      <c r="AJ30" s="13"/>
      <c r="AK30" s="13"/>
      <c r="AL30" s="13">
        <f t="shared" si="0"/>
        <v>545</v>
      </c>
      <c r="AM30" s="69">
        <f t="shared" si="1"/>
        <v>0</v>
      </c>
      <c r="AN30" s="161" t="s">
        <v>258</v>
      </c>
      <c r="AO30" s="162" t="s">
        <v>401</v>
      </c>
      <c r="AP30" s="172" t="s">
        <v>402</v>
      </c>
      <c r="AQ30" s="167"/>
      <c r="AR30" s="165">
        <v>1</v>
      </c>
      <c r="AS30" s="165"/>
    </row>
    <row r="31" spans="1:45" s="28" customFormat="1" ht="36" customHeight="1" x14ac:dyDescent="0.25">
      <c r="A31" s="147">
        <v>2</v>
      </c>
      <c r="B31" s="148" t="s">
        <v>269</v>
      </c>
      <c r="C31" s="147"/>
      <c r="D31" s="147"/>
      <c r="E31" s="147"/>
      <c r="F31" s="147"/>
      <c r="G31" s="147" t="s">
        <v>57</v>
      </c>
      <c r="H31" s="147" t="s">
        <v>305</v>
      </c>
      <c r="I31" s="153"/>
      <c r="J31" s="152">
        <v>2</v>
      </c>
      <c r="K31" s="159" t="s">
        <v>10</v>
      </c>
      <c r="L31" s="152" t="s">
        <v>298</v>
      </c>
      <c r="M31" s="152" t="s">
        <v>11</v>
      </c>
      <c r="N31" s="153" t="s">
        <v>12</v>
      </c>
      <c r="O31" s="152">
        <v>248</v>
      </c>
      <c r="P31" s="81"/>
      <c r="Q31" s="13"/>
      <c r="R31" s="89">
        <f>IF(VLOOKUP(日校代碼!R31,班級人數!$A$2:$C$59,3,0),VLOOKUP(日校代碼!R31,班級人數!$A$2:$C$59,3,0),"")</f>
        <v>39</v>
      </c>
      <c r="S31" s="89">
        <f>IF(VLOOKUP(日校代碼!S31,班級人數!$A$2:$C$59,3,0),VLOOKUP(日校代碼!S31,班級人數!$A$2:$C$59,3,0),"")</f>
        <v>39</v>
      </c>
      <c r="T31" s="89">
        <f>IF(VLOOKUP(日校代碼!T31,班級人數!$A$2:$C$59,3,0),VLOOKUP(日校代碼!T31,班級人數!$A$2:$C$59,3,0),"")</f>
        <v>38</v>
      </c>
      <c r="U31" s="89">
        <f>IF(VLOOKUP(日校代碼!U31,班級人數!$A$2:$C$59,3,0),VLOOKUP(日校代碼!U31,班級人數!$A$2:$C$59,3,0),"")</f>
        <v>38</v>
      </c>
      <c r="V31" s="93" t="str">
        <f>IF(VLOOKUP(日校代碼!V31,班級人數!$A$2:$C$59,3,0),VLOOKUP(日校代碼!V31,班級人數!$A$2:$C$59,3,0),"")</f>
        <v/>
      </c>
      <c r="W31" s="93" t="str">
        <f>IF(VLOOKUP(日校代碼!W31,班級人數!$A$2:$C$59,3,0),VLOOKUP(日校代碼!W31,班級人數!$A$2:$C$59,3,0),"")</f>
        <v/>
      </c>
      <c r="X31" s="93" t="str">
        <f>IF(VLOOKUP(日校代碼!X31,班級人數!$A$2:$C$59,3,0),VLOOKUP(日校代碼!X31,班級人數!$A$2:$C$59,3,0),"")</f>
        <v/>
      </c>
      <c r="Y31" s="93" t="str">
        <f>IF(VLOOKUP(日校代碼!Y31,班級人數!$A$2:$C$59,3,0),VLOOKUP(日校代碼!Y31,班級人數!$A$2:$C$59,3,0),"")</f>
        <v/>
      </c>
      <c r="Z31" s="89" t="str">
        <f>IF(VLOOKUP(日校代碼!Z31,班級人數!$A$2:$C$59,3,0),VLOOKUP(日校代碼!Z31,班級人數!$A$2:$C$59,3,0),"")</f>
        <v/>
      </c>
      <c r="AA31" s="89" t="str">
        <f>IF(VLOOKUP(日校代碼!AA31,班級人數!$A$2:$C$59,3,0),VLOOKUP(日校代碼!AA31,班級人數!$A$2:$C$59,3,0),"")</f>
        <v/>
      </c>
      <c r="AB31" s="89" t="str">
        <f>IF(VLOOKUP(日校代碼!AB31,班級人數!$A$2:$C$59,3,0),VLOOKUP(日校代碼!AB31,班級人數!$A$2:$C$59,3,0),"")</f>
        <v/>
      </c>
      <c r="AC31" s="89" t="str">
        <f>IF(VLOOKUP(日校代碼!AC31,班級人數!$A$2:$C$59,3,0),VLOOKUP(日校代碼!AC31,班級人數!$A$2:$C$59,3,0),"")</f>
        <v/>
      </c>
      <c r="AD31" s="93" t="str">
        <f>IF(VLOOKUP(日校代碼!AD31,班級人數!$A$2:$C$59,3,0),VLOOKUP(日校代碼!AD31,班級人數!$A$2:$C$59,3,0),"")</f>
        <v/>
      </c>
      <c r="AE31" s="93" t="str">
        <f>IF(VLOOKUP(日校代碼!AE31,班級人數!$A$2:$C$59,3,0),VLOOKUP(日校代碼!AE31,班級人數!$A$2:$C$59,3,0),"")</f>
        <v/>
      </c>
      <c r="AF31" s="89" t="str">
        <f>IF(VLOOKUP(日校代碼!AF31,班級人數!$A$2:$C$59,3,0),VLOOKUP(日校代碼!AF31,班級人數!$A$2:$C$59,3,0),"")</f>
        <v/>
      </c>
      <c r="AG31" s="89" t="str">
        <f>IF(VLOOKUP(日校代碼!AG31,班級人數!$A$2:$C$59,3,0),VLOOKUP(日校代碼!AG31,班級人數!$A$2:$C$59,3,0),"")</f>
        <v/>
      </c>
      <c r="AH31" s="93">
        <f>IF(VLOOKUP(日校代碼!AH31,班級人數!$A$2:$C$59,3,0),VLOOKUP(日校代碼!AH31,班級人數!$A$2:$C$59,3,0),"")</f>
        <v>39</v>
      </c>
      <c r="AI31" s="93">
        <f>IF(VLOOKUP(日校代碼!AI31,班級人數!$A$2:$C$59,3,0),VLOOKUP(日校代碼!AI31,班級人數!$A$2:$C$59,3,0),"")</f>
        <v>39</v>
      </c>
      <c r="AJ31" s="13"/>
      <c r="AK31" s="13"/>
      <c r="AL31" s="13">
        <f t="shared" si="0"/>
        <v>232</v>
      </c>
      <c r="AM31" s="69">
        <f t="shared" si="1"/>
        <v>0</v>
      </c>
      <c r="AN31" s="161" t="s">
        <v>258</v>
      </c>
      <c r="AO31" s="162" t="s">
        <v>403</v>
      </c>
      <c r="AP31" s="163" t="s">
        <v>404</v>
      </c>
      <c r="AQ31" s="167" t="s">
        <v>380</v>
      </c>
      <c r="AR31" s="165">
        <v>2</v>
      </c>
      <c r="AS31" s="166" t="s">
        <v>380</v>
      </c>
    </row>
    <row r="32" spans="1:45" s="28" customFormat="1" ht="36" customHeight="1" x14ac:dyDescent="0.25">
      <c r="A32" s="147">
        <v>2</v>
      </c>
      <c r="B32" s="148"/>
      <c r="C32" s="147" t="s">
        <v>53</v>
      </c>
      <c r="D32" s="147" t="s">
        <v>54</v>
      </c>
      <c r="E32" s="147" t="s">
        <v>55</v>
      </c>
      <c r="F32" s="147" t="s">
        <v>56</v>
      </c>
      <c r="G32" s="147"/>
      <c r="H32" s="147"/>
      <c r="I32" s="153"/>
      <c r="J32" s="152">
        <v>2</v>
      </c>
      <c r="K32" s="159" t="s">
        <v>41</v>
      </c>
      <c r="L32" s="152" t="s">
        <v>289</v>
      </c>
      <c r="M32" s="152" t="s">
        <v>274</v>
      </c>
      <c r="N32" s="153" t="s">
        <v>12</v>
      </c>
      <c r="O32" s="152">
        <v>230</v>
      </c>
      <c r="P32" s="81"/>
      <c r="Q32" s="13"/>
      <c r="R32" s="89" t="str">
        <f>IF(VLOOKUP(日校代碼!R32,班級人數!$A$2:$C$59,3,0),VLOOKUP(日校代碼!R32,班級人數!$A$2:$C$59,3,0),"")</f>
        <v/>
      </c>
      <c r="S32" s="89" t="str">
        <f>IF(VLOOKUP(日校代碼!S32,班級人數!$A$2:$C$59,3,0),VLOOKUP(日校代碼!S32,班級人數!$A$2:$C$59,3,0),"")</f>
        <v/>
      </c>
      <c r="T32" s="89" t="str">
        <f>IF(VLOOKUP(日校代碼!T32,班級人數!$A$2:$C$59,3,0),VLOOKUP(日校代碼!T32,班級人數!$A$2:$C$59,3,0),"")</f>
        <v/>
      </c>
      <c r="U32" s="89" t="str">
        <f>IF(VLOOKUP(日校代碼!U32,班級人數!$A$2:$C$59,3,0),VLOOKUP(日校代碼!U32,班級人數!$A$2:$C$59,3,0),"")</f>
        <v/>
      </c>
      <c r="V32" s="93">
        <f>IF(VLOOKUP(日校代碼!V32,班級人數!$A$2:$C$59,3,0),VLOOKUP(日校代碼!V32,班級人數!$A$2:$C$59,3,0),"")</f>
        <v>40</v>
      </c>
      <c r="W32" s="93">
        <f>IF(VLOOKUP(日校代碼!W32,班級人數!$A$2:$C$59,3,0),VLOOKUP(日校代碼!W32,班級人數!$A$2:$C$59,3,0),"")</f>
        <v>40</v>
      </c>
      <c r="X32" s="93">
        <f>IF(VLOOKUP(日校代碼!X32,班級人數!$A$2:$C$59,3,0),VLOOKUP(日校代碼!X32,班級人數!$A$2:$C$59,3,0),"")</f>
        <v>40</v>
      </c>
      <c r="Y32" s="93">
        <f>IF(VLOOKUP(日校代碼!Y32,班級人數!$A$2:$C$59,3,0),VLOOKUP(日校代碼!Y32,班級人數!$A$2:$C$59,3,0),"")</f>
        <v>39</v>
      </c>
      <c r="Z32" s="89">
        <f>IF(VLOOKUP(日校代碼!Z32,班級人數!$A$2:$C$59,3,0),VLOOKUP(日校代碼!Z32,班級人數!$A$2:$C$59,3,0),"")</f>
        <v>39</v>
      </c>
      <c r="AA32" s="89">
        <f>IF(VLOOKUP(日校代碼!AA32,班級人數!$A$2:$C$59,3,0),VLOOKUP(日校代碼!AA32,班級人數!$A$2:$C$59,3,0),"")</f>
        <v>39</v>
      </c>
      <c r="AB32" s="89">
        <f>IF(VLOOKUP(日校代碼!AB32,班級人數!$A$2:$C$59,3,0),VLOOKUP(日校代碼!AB32,班級人數!$A$2:$C$59,3,0),"")</f>
        <v>39</v>
      </c>
      <c r="AC32" s="89">
        <f>IF(VLOOKUP(日校代碼!AC32,班級人數!$A$2:$C$59,3,0),VLOOKUP(日校代碼!AC32,班級人數!$A$2:$C$59,3,0),"")</f>
        <v>39</v>
      </c>
      <c r="AD32" s="93">
        <f>IF(VLOOKUP(日校代碼!AD32,班級人數!$A$2:$C$59,3,0),VLOOKUP(日校代碼!AD32,班級人數!$A$2:$C$59,3,0),"")</f>
        <v>37</v>
      </c>
      <c r="AE32" s="93">
        <f>IF(VLOOKUP(日校代碼!AE32,班級人數!$A$2:$C$59,3,0),VLOOKUP(日校代碼!AE32,班級人數!$A$2:$C$59,3,0),"")</f>
        <v>38</v>
      </c>
      <c r="AF32" s="89">
        <f>IF(VLOOKUP(日校代碼!AF32,班級人數!$A$2:$C$59,3,0),VLOOKUP(日校代碼!AF32,班級人數!$A$2:$C$59,3,0),"")</f>
        <v>39</v>
      </c>
      <c r="AG32" s="89">
        <f>IF(VLOOKUP(日校代碼!AG32,班級人數!$A$2:$C$59,3,0),VLOOKUP(日校代碼!AG32,班級人數!$A$2:$C$59,3,0),"")</f>
        <v>38</v>
      </c>
      <c r="AH32" s="93" t="str">
        <f>IF(VLOOKUP(日校代碼!AH32,班級人數!$A$2:$C$59,3,0),VLOOKUP(日校代碼!AH32,班級人數!$A$2:$C$59,3,0),"")</f>
        <v/>
      </c>
      <c r="AI32" s="93" t="str">
        <f>IF(VLOOKUP(日校代碼!AI32,班級人數!$A$2:$C$59,3,0),VLOOKUP(日校代碼!AI32,班級人數!$A$2:$C$59,3,0),"")</f>
        <v/>
      </c>
      <c r="AJ32" s="13"/>
      <c r="AK32" s="13"/>
      <c r="AL32" s="13">
        <f t="shared" si="0"/>
        <v>467</v>
      </c>
      <c r="AM32" s="69">
        <f t="shared" si="1"/>
        <v>0</v>
      </c>
      <c r="AN32" s="161" t="s">
        <v>258</v>
      </c>
      <c r="AO32" s="162" t="s">
        <v>405</v>
      </c>
      <c r="AP32" s="163" t="s">
        <v>406</v>
      </c>
      <c r="AQ32" s="164"/>
      <c r="AR32" s="165">
        <v>2</v>
      </c>
      <c r="AS32" s="166"/>
    </row>
    <row r="33" spans="1:45" s="27" customFormat="1" ht="36" customHeight="1" x14ac:dyDescent="0.25">
      <c r="A33" s="147">
        <v>2</v>
      </c>
      <c r="B33" s="148" t="s">
        <v>269</v>
      </c>
      <c r="C33" s="147"/>
      <c r="D33" s="147"/>
      <c r="E33" s="147"/>
      <c r="F33" s="147"/>
      <c r="G33" s="147"/>
      <c r="H33" s="147" t="s">
        <v>305</v>
      </c>
      <c r="I33" s="153"/>
      <c r="J33" s="152">
        <v>2</v>
      </c>
      <c r="K33" s="159" t="s">
        <v>310</v>
      </c>
      <c r="L33" s="152" t="s">
        <v>289</v>
      </c>
      <c r="M33" s="152" t="s">
        <v>275</v>
      </c>
      <c r="N33" s="153" t="s">
        <v>276</v>
      </c>
      <c r="O33" s="152">
        <v>231</v>
      </c>
      <c r="P33" s="81"/>
      <c r="Q33" s="13"/>
      <c r="R33" s="89">
        <f>IF(VLOOKUP(日校代碼!R33,班級人數!$A$2:$C$59,3,0),VLOOKUP(日校代碼!R33,班級人數!$A$2:$C$59,3,0),"")</f>
        <v>39</v>
      </c>
      <c r="S33" s="89">
        <f>IF(VLOOKUP(日校代碼!S33,班級人數!$A$2:$C$59,3,0),VLOOKUP(日校代碼!S33,班級人數!$A$2:$C$59,3,0),"")</f>
        <v>39</v>
      </c>
      <c r="T33" s="89">
        <f>IF(VLOOKUP(日校代碼!T33,班級人數!$A$2:$C$59,3,0),VLOOKUP(日校代碼!T33,班級人數!$A$2:$C$59,3,0),"")</f>
        <v>38</v>
      </c>
      <c r="U33" s="89">
        <f>IF(VLOOKUP(日校代碼!U33,班級人數!$A$2:$C$59,3,0),VLOOKUP(日校代碼!U33,班級人數!$A$2:$C$59,3,0),"")</f>
        <v>38</v>
      </c>
      <c r="V33" s="93" t="str">
        <f>IF(VLOOKUP(日校代碼!V33,班級人數!$A$2:$C$59,3,0),VLOOKUP(日校代碼!V33,班級人數!$A$2:$C$59,3,0),"")</f>
        <v/>
      </c>
      <c r="W33" s="93" t="str">
        <f>IF(VLOOKUP(日校代碼!W33,班級人數!$A$2:$C$59,3,0),VLOOKUP(日校代碼!W33,班級人數!$A$2:$C$59,3,0),"")</f>
        <v/>
      </c>
      <c r="X33" s="93" t="str">
        <f>IF(VLOOKUP(日校代碼!X33,班級人數!$A$2:$C$59,3,0),VLOOKUP(日校代碼!X33,班級人數!$A$2:$C$59,3,0),"")</f>
        <v/>
      </c>
      <c r="Y33" s="93" t="str">
        <f>IF(VLOOKUP(日校代碼!Y33,班級人數!$A$2:$C$59,3,0),VLOOKUP(日校代碼!Y33,班級人數!$A$2:$C$59,3,0),"")</f>
        <v/>
      </c>
      <c r="Z33" s="89" t="str">
        <f>IF(VLOOKUP(日校代碼!Z33,班級人數!$A$2:$C$59,3,0),VLOOKUP(日校代碼!Z33,班級人數!$A$2:$C$59,3,0),"")</f>
        <v/>
      </c>
      <c r="AA33" s="89" t="str">
        <f>IF(VLOOKUP(日校代碼!AA33,班級人數!$A$2:$C$59,3,0),VLOOKUP(日校代碼!AA33,班級人數!$A$2:$C$59,3,0),"")</f>
        <v/>
      </c>
      <c r="AB33" s="89" t="str">
        <f>IF(VLOOKUP(日校代碼!AB33,班級人數!$A$2:$C$59,3,0),VLOOKUP(日校代碼!AB33,班級人數!$A$2:$C$59,3,0),"")</f>
        <v/>
      </c>
      <c r="AC33" s="89" t="str">
        <f>IF(VLOOKUP(日校代碼!AC33,班級人數!$A$2:$C$59,3,0),VLOOKUP(日校代碼!AC33,班級人數!$A$2:$C$59,3,0),"")</f>
        <v/>
      </c>
      <c r="AD33" s="93" t="str">
        <f>IF(VLOOKUP(日校代碼!AD33,班級人數!$A$2:$C$59,3,0),VLOOKUP(日校代碼!AD33,班級人數!$A$2:$C$59,3,0),"")</f>
        <v/>
      </c>
      <c r="AE33" s="93" t="str">
        <f>IF(VLOOKUP(日校代碼!AE33,班級人數!$A$2:$C$59,3,0),VLOOKUP(日校代碼!AE33,班級人數!$A$2:$C$59,3,0),"")</f>
        <v/>
      </c>
      <c r="AF33" s="89" t="str">
        <f>IF(VLOOKUP(日校代碼!AF33,班級人數!$A$2:$C$59,3,0),VLOOKUP(日校代碼!AF33,班級人數!$A$2:$C$59,3,0),"")</f>
        <v/>
      </c>
      <c r="AG33" s="89" t="str">
        <f>IF(VLOOKUP(日校代碼!AG33,班級人數!$A$2:$C$59,3,0),VLOOKUP(日校代碼!AG33,班級人數!$A$2:$C$59,3,0),"")</f>
        <v/>
      </c>
      <c r="AH33" s="93" t="str">
        <f>IF(VLOOKUP(日校代碼!AH33,班級人數!$A$2:$C$59,3,0),VLOOKUP(日校代碼!AH33,班級人數!$A$2:$C$59,3,0),"")</f>
        <v/>
      </c>
      <c r="AI33" s="93" t="str">
        <f>IF(VLOOKUP(日校代碼!AI33,班級人數!$A$2:$C$59,3,0),VLOOKUP(日校代碼!AI33,班級人數!$A$2:$C$59,3,0),"")</f>
        <v/>
      </c>
      <c r="AJ33" s="13"/>
      <c r="AK33" s="13"/>
      <c r="AL33" s="13">
        <f t="shared" si="0"/>
        <v>154</v>
      </c>
      <c r="AM33" s="69">
        <f t="shared" si="1"/>
        <v>0</v>
      </c>
      <c r="AN33" s="161" t="s">
        <v>258</v>
      </c>
      <c r="AO33" s="162" t="s">
        <v>407</v>
      </c>
      <c r="AP33" s="163" t="s">
        <v>408</v>
      </c>
      <c r="AQ33" s="167"/>
      <c r="AR33" s="165">
        <v>3</v>
      </c>
      <c r="AS33" s="165"/>
    </row>
    <row r="34" spans="1:45" s="27" customFormat="1" ht="36" customHeight="1" thickBot="1" x14ac:dyDescent="0.3">
      <c r="A34" s="147">
        <v>2</v>
      </c>
      <c r="B34" s="148">
        <v>3.4</v>
      </c>
      <c r="C34" s="147"/>
      <c r="D34" s="147"/>
      <c r="E34" s="147"/>
      <c r="F34" s="147"/>
      <c r="G34" s="147"/>
      <c r="H34" s="147" t="s">
        <v>305</v>
      </c>
      <c r="I34" s="153"/>
      <c r="J34" s="152">
        <v>2</v>
      </c>
      <c r="K34" s="159" t="s">
        <v>334</v>
      </c>
      <c r="L34" s="152" t="s">
        <v>290</v>
      </c>
      <c r="M34" s="152" t="s">
        <v>43</v>
      </c>
      <c r="N34" s="153" t="s">
        <v>291</v>
      </c>
      <c r="O34" s="158">
        <v>125</v>
      </c>
      <c r="P34" s="81"/>
      <c r="Q34" s="13"/>
      <c r="R34" s="89" t="str">
        <f>IF(VLOOKUP(日校代碼!R34,班級人數!$A$2:$C$59,3,0),VLOOKUP(日校代碼!R34,班級人數!$A$2:$C$59,3,0),"")</f>
        <v/>
      </c>
      <c r="S34" s="89" t="str">
        <f>IF(VLOOKUP(日校代碼!S34,班級人數!$A$2:$C$59,3,0),VLOOKUP(日校代碼!S34,班級人數!$A$2:$C$59,3,0),"")</f>
        <v/>
      </c>
      <c r="T34" s="89">
        <f>IF(VLOOKUP(日校代碼!T34,班級人數!$A$2:$C$59,3,0),VLOOKUP(日校代碼!T34,班級人數!$A$2:$C$59,3,0),"")</f>
        <v>38</v>
      </c>
      <c r="U34" s="89">
        <f>IF(VLOOKUP(日校代碼!U34,班級人數!$A$2:$C$59,3,0),VLOOKUP(日校代碼!U34,班級人數!$A$2:$C$59,3,0),"")</f>
        <v>38</v>
      </c>
      <c r="V34" s="93" t="str">
        <f>IF(VLOOKUP(日校代碼!V34,班級人數!$A$2:$C$59,3,0),VLOOKUP(日校代碼!V34,班級人數!$A$2:$C$59,3,0),"")</f>
        <v/>
      </c>
      <c r="W34" s="93" t="str">
        <f>IF(VLOOKUP(日校代碼!W34,班級人數!$A$2:$C$59,3,0),VLOOKUP(日校代碼!W34,班級人數!$A$2:$C$59,3,0),"")</f>
        <v/>
      </c>
      <c r="X34" s="93" t="str">
        <f>IF(VLOOKUP(日校代碼!X34,班級人數!$A$2:$C$59,3,0),VLOOKUP(日校代碼!X34,班級人數!$A$2:$C$59,3,0),"")</f>
        <v/>
      </c>
      <c r="Y34" s="93" t="str">
        <f>IF(VLOOKUP(日校代碼!Y34,班級人數!$A$2:$C$59,3,0),VLOOKUP(日校代碼!Y34,班級人數!$A$2:$C$59,3,0),"")</f>
        <v/>
      </c>
      <c r="Z34" s="89" t="str">
        <f>IF(VLOOKUP(日校代碼!Z34,班級人數!$A$2:$C$59,3,0),VLOOKUP(日校代碼!Z34,班級人數!$A$2:$C$59,3,0),"")</f>
        <v/>
      </c>
      <c r="AA34" s="89" t="str">
        <f>IF(VLOOKUP(日校代碼!AA34,班級人數!$A$2:$C$59,3,0),VLOOKUP(日校代碼!AA34,班級人數!$A$2:$C$59,3,0),"")</f>
        <v/>
      </c>
      <c r="AB34" s="89" t="str">
        <f>IF(VLOOKUP(日校代碼!AB34,班級人數!$A$2:$C$59,3,0),VLOOKUP(日校代碼!AB34,班級人數!$A$2:$C$59,3,0),"")</f>
        <v/>
      </c>
      <c r="AC34" s="89" t="str">
        <f>IF(VLOOKUP(日校代碼!AC34,班級人數!$A$2:$C$59,3,0),VLOOKUP(日校代碼!AC34,班級人數!$A$2:$C$59,3,0),"")</f>
        <v/>
      </c>
      <c r="AD34" s="93" t="str">
        <f>IF(VLOOKUP(日校代碼!AD34,班級人數!$A$2:$C$59,3,0),VLOOKUP(日校代碼!AD34,班級人數!$A$2:$C$59,3,0),"")</f>
        <v/>
      </c>
      <c r="AE34" s="93" t="str">
        <f>IF(VLOOKUP(日校代碼!AE34,班級人數!$A$2:$C$59,3,0),VLOOKUP(日校代碼!AE34,班級人數!$A$2:$C$59,3,0),"")</f>
        <v/>
      </c>
      <c r="AF34" s="89" t="str">
        <f>IF(VLOOKUP(日校代碼!AF34,班級人數!$A$2:$C$59,3,0),VLOOKUP(日校代碼!AF34,班級人數!$A$2:$C$59,3,0),"")</f>
        <v/>
      </c>
      <c r="AG34" s="89" t="str">
        <f>IF(VLOOKUP(日校代碼!AG34,班級人數!$A$2:$C$59,3,0),VLOOKUP(日校代碼!AG34,班級人數!$A$2:$C$59,3,0),"")</f>
        <v/>
      </c>
      <c r="AH34" s="93" t="str">
        <f>IF(VLOOKUP(日校代碼!AH34,班級人數!$A$2:$C$59,3,0),VLOOKUP(日校代碼!AH34,班級人數!$A$2:$C$59,3,0),"")</f>
        <v/>
      </c>
      <c r="AI34" s="93" t="str">
        <f>IF(VLOOKUP(日校代碼!AI34,班級人數!$A$2:$C$59,3,0),VLOOKUP(日校代碼!AI34,班級人數!$A$2:$C$59,3,0),"")</f>
        <v/>
      </c>
      <c r="AJ34" s="13"/>
      <c r="AK34" s="13"/>
      <c r="AL34" s="13">
        <f t="shared" si="0"/>
        <v>76</v>
      </c>
      <c r="AM34" s="69">
        <f t="shared" si="1"/>
        <v>0</v>
      </c>
      <c r="AN34" s="161" t="s">
        <v>258</v>
      </c>
      <c r="AO34" s="162" t="s">
        <v>409</v>
      </c>
      <c r="AP34" s="163" t="s">
        <v>410</v>
      </c>
      <c r="AQ34" s="167"/>
      <c r="AR34" s="165">
        <v>3</v>
      </c>
      <c r="AS34" s="166"/>
    </row>
    <row r="35" spans="1:45" s="28" customFormat="1" ht="36" customHeight="1" thickTop="1" x14ac:dyDescent="0.25">
      <c r="A35" s="147">
        <v>2</v>
      </c>
      <c r="B35" s="148">
        <v>3.4</v>
      </c>
      <c r="C35" s="147"/>
      <c r="D35" s="147"/>
      <c r="E35" s="147"/>
      <c r="F35" s="147"/>
      <c r="G35" s="147"/>
      <c r="H35" s="147" t="s">
        <v>305</v>
      </c>
      <c r="I35" s="153"/>
      <c r="J35" s="152">
        <v>2</v>
      </c>
      <c r="K35" s="159" t="s">
        <v>317</v>
      </c>
      <c r="L35" s="152" t="s">
        <v>326</v>
      </c>
      <c r="M35" s="152" t="s">
        <v>275</v>
      </c>
      <c r="N35" s="153" t="s">
        <v>281</v>
      </c>
      <c r="O35" s="152">
        <v>209</v>
      </c>
      <c r="P35" s="81"/>
      <c r="Q35" s="13"/>
      <c r="R35" s="89" t="str">
        <f>IF(VLOOKUP(日校代碼!R35,班級人數!$A$2:$C$59,3,0),VLOOKUP(日校代碼!R35,班級人數!$A$2:$C$59,3,0),"")</f>
        <v/>
      </c>
      <c r="S35" s="89" t="str">
        <f>IF(VLOOKUP(日校代碼!S35,班級人數!$A$2:$C$59,3,0),VLOOKUP(日校代碼!S35,班級人數!$A$2:$C$59,3,0),"")</f>
        <v/>
      </c>
      <c r="T35" s="89">
        <f>IF(VLOOKUP(日校代碼!T35,班級人數!$A$2:$C$59,3,0),VLOOKUP(日校代碼!T35,班級人數!$A$2:$C$59,3,0),"")</f>
        <v>38</v>
      </c>
      <c r="U35" s="89">
        <f>IF(VLOOKUP(日校代碼!U35,班級人數!$A$2:$C$59,3,0),VLOOKUP(日校代碼!U35,班級人數!$A$2:$C$59,3,0),"")</f>
        <v>38</v>
      </c>
      <c r="V35" s="93" t="str">
        <f>IF(VLOOKUP(日校代碼!V35,班級人數!$A$2:$C$59,3,0),VLOOKUP(日校代碼!V35,班級人數!$A$2:$C$59,3,0),"")</f>
        <v/>
      </c>
      <c r="W35" s="93" t="str">
        <f>IF(VLOOKUP(日校代碼!W35,班級人數!$A$2:$C$59,3,0),VLOOKUP(日校代碼!W35,班級人數!$A$2:$C$59,3,0),"")</f>
        <v/>
      </c>
      <c r="X35" s="93" t="str">
        <f>IF(VLOOKUP(日校代碼!X35,班級人數!$A$2:$C$59,3,0),VLOOKUP(日校代碼!X35,班級人數!$A$2:$C$59,3,0),"")</f>
        <v/>
      </c>
      <c r="Y35" s="93" t="str">
        <f>IF(VLOOKUP(日校代碼!Y35,班級人數!$A$2:$C$59,3,0),VLOOKUP(日校代碼!Y35,班級人數!$A$2:$C$59,3,0),"")</f>
        <v/>
      </c>
      <c r="Z35" s="89" t="str">
        <f>IF(VLOOKUP(日校代碼!Z35,班級人數!$A$2:$C$59,3,0),VLOOKUP(日校代碼!Z35,班級人數!$A$2:$C$59,3,0),"")</f>
        <v/>
      </c>
      <c r="AA35" s="89" t="str">
        <f>IF(VLOOKUP(日校代碼!AA35,班級人數!$A$2:$C$59,3,0),VLOOKUP(日校代碼!AA35,班級人數!$A$2:$C$59,3,0),"")</f>
        <v/>
      </c>
      <c r="AB35" s="89" t="str">
        <f>IF(VLOOKUP(日校代碼!AB35,班級人數!$A$2:$C$59,3,0),VLOOKUP(日校代碼!AB35,班級人數!$A$2:$C$59,3,0),"")</f>
        <v/>
      </c>
      <c r="AC35" s="89" t="str">
        <f>IF(VLOOKUP(日校代碼!AC35,班級人數!$A$2:$C$59,3,0),VLOOKUP(日校代碼!AC35,班級人數!$A$2:$C$59,3,0),"")</f>
        <v/>
      </c>
      <c r="AD35" s="93" t="str">
        <f>IF(VLOOKUP(日校代碼!AD35,班級人數!$A$2:$C$59,3,0),VLOOKUP(日校代碼!AD35,班級人數!$A$2:$C$59,3,0),"")</f>
        <v/>
      </c>
      <c r="AE35" s="93" t="str">
        <f>IF(VLOOKUP(日校代碼!AE35,班級人數!$A$2:$C$59,3,0),VLOOKUP(日校代碼!AE35,班級人數!$A$2:$C$59,3,0),"")</f>
        <v/>
      </c>
      <c r="AF35" s="89" t="str">
        <f>IF(VLOOKUP(日校代碼!AF35,班級人數!$A$2:$C$59,3,0),VLOOKUP(日校代碼!AF35,班級人數!$A$2:$C$59,3,0),"")</f>
        <v/>
      </c>
      <c r="AG35" s="89" t="str">
        <f>IF(VLOOKUP(日校代碼!AG35,班級人數!$A$2:$C$59,3,0),VLOOKUP(日校代碼!AG35,班級人數!$A$2:$C$59,3,0),"")</f>
        <v/>
      </c>
      <c r="AH35" s="93" t="str">
        <f>IF(VLOOKUP(日校代碼!AH35,班級人數!$A$2:$C$59,3,0),VLOOKUP(日校代碼!AH35,班級人數!$A$2:$C$59,3,0),"")</f>
        <v/>
      </c>
      <c r="AI35" s="93" t="str">
        <f>IF(VLOOKUP(日校代碼!AI35,班級人數!$A$2:$C$59,3,0),VLOOKUP(日校代碼!AI35,班級人數!$A$2:$C$59,3,0),"")</f>
        <v/>
      </c>
      <c r="AJ35" s="13"/>
      <c r="AK35" s="13"/>
      <c r="AL35" s="13">
        <f t="shared" si="0"/>
        <v>76</v>
      </c>
      <c r="AM35" s="69">
        <f t="shared" si="1"/>
        <v>0</v>
      </c>
      <c r="AN35" s="161" t="s">
        <v>258</v>
      </c>
      <c r="AO35" s="162" t="s">
        <v>411</v>
      </c>
      <c r="AP35" s="163" t="s">
        <v>412</v>
      </c>
      <c r="AQ35" s="164"/>
      <c r="AR35" s="165">
        <v>3</v>
      </c>
      <c r="AS35" s="166"/>
    </row>
    <row r="36" spans="1:45" s="28" customFormat="1" ht="36" customHeight="1" x14ac:dyDescent="0.25">
      <c r="A36" s="147">
        <v>2</v>
      </c>
      <c r="B36" s="148">
        <v>3.4</v>
      </c>
      <c r="C36" s="147"/>
      <c r="D36" s="147"/>
      <c r="E36" s="147"/>
      <c r="F36" s="147"/>
      <c r="G36" s="147"/>
      <c r="H36" s="147" t="s">
        <v>305</v>
      </c>
      <c r="I36" s="153"/>
      <c r="J36" s="152">
        <v>2</v>
      </c>
      <c r="K36" s="159" t="s">
        <v>335</v>
      </c>
      <c r="L36" s="152" t="s">
        <v>279</v>
      </c>
      <c r="M36" s="152" t="s">
        <v>135</v>
      </c>
      <c r="N36" s="153" t="s">
        <v>318</v>
      </c>
      <c r="O36" s="58">
        <v>253</v>
      </c>
      <c r="P36" s="81"/>
      <c r="Q36" s="13"/>
      <c r="R36" s="89" t="str">
        <f>IF(VLOOKUP(日校代碼!R36,班級人數!$A$2:$C$59,3,0),VLOOKUP(日校代碼!R36,班級人數!$A$2:$C$59,3,0),"")</f>
        <v/>
      </c>
      <c r="S36" s="89" t="str">
        <f>IF(VLOOKUP(日校代碼!S36,班級人數!$A$2:$C$59,3,0),VLOOKUP(日校代碼!S36,班級人數!$A$2:$C$59,3,0),"")</f>
        <v/>
      </c>
      <c r="T36" s="89">
        <f>IF(VLOOKUP(日校代碼!T36,班級人數!$A$2:$C$59,3,0),VLOOKUP(日校代碼!T36,班級人數!$A$2:$C$59,3,0),"")</f>
        <v>38</v>
      </c>
      <c r="U36" s="89">
        <f>IF(VLOOKUP(日校代碼!U36,班級人數!$A$2:$C$59,3,0),VLOOKUP(日校代碼!U36,班級人數!$A$2:$C$59,3,0),"")</f>
        <v>38</v>
      </c>
      <c r="V36" s="93" t="str">
        <f>IF(VLOOKUP(日校代碼!V36,班級人數!$A$2:$C$59,3,0),VLOOKUP(日校代碼!V36,班級人數!$A$2:$C$59,3,0),"")</f>
        <v/>
      </c>
      <c r="W36" s="93" t="str">
        <f>IF(VLOOKUP(日校代碼!W36,班級人數!$A$2:$C$59,3,0),VLOOKUP(日校代碼!W36,班級人數!$A$2:$C$59,3,0),"")</f>
        <v/>
      </c>
      <c r="X36" s="93" t="str">
        <f>IF(VLOOKUP(日校代碼!X36,班級人數!$A$2:$C$59,3,0),VLOOKUP(日校代碼!X36,班級人數!$A$2:$C$59,3,0),"")</f>
        <v/>
      </c>
      <c r="Y36" s="93" t="str">
        <f>IF(VLOOKUP(日校代碼!Y36,班級人數!$A$2:$C$59,3,0),VLOOKUP(日校代碼!Y36,班級人數!$A$2:$C$59,3,0),"")</f>
        <v/>
      </c>
      <c r="Z36" s="89" t="str">
        <f>IF(VLOOKUP(日校代碼!Z36,班級人數!$A$2:$C$59,3,0),VLOOKUP(日校代碼!Z36,班級人數!$A$2:$C$59,3,0),"")</f>
        <v/>
      </c>
      <c r="AA36" s="89" t="str">
        <f>IF(VLOOKUP(日校代碼!AA36,班級人數!$A$2:$C$59,3,0),VLOOKUP(日校代碼!AA36,班級人數!$A$2:$C$59,3,0),"")</f>
        <v/>
      </c>
      <c r="AB36" s="89" t="str">
        <f>IF(VLOOKUP(日校代碼!AB36,班級人數!$A$2:$C$59,3,0),VLOOKUP(日校代碼!AB36,班級人數!$A$2:$C$59,3,0),"")</f>
        <v/>
      </c>
      <c r="AC36" s="89" t="str">
        <f>IF(VLOOKUP(日校代碼!AC36,班級人數!$A$2:$C$59,3,0),VLOOKUP(日校代碼!AC36,班級人數!$A$2:$C$59,3,0),"")</f>
        <v/>
      </c>
      <c r="AD36" s="93" t="str">
        <f>IF(VLOOKUP(日校代碼!AD36,班級人數!$A$2:$C$59,3,0),VLOOKUP(日校代碼!AD36,班級人數!$A$2:$C$59,3,0),"")</f>
        <v/>
      </c>
      <c r="AE36" s="93" t="str">
        <f>IF(VLOOKUP(日校代碼!AE36,班級人數!$A$2:$C$59,3,0),VLOOKUP(日校代碼!AE36,班級人數!$A$2:$C$59,3,0),"")</f>
        <v/>
      </c>
      <c r="AF36" s="89" t="str">
        <f>IF(VLOOKUP(日校代碼!AF36,班級人數!$A$2:$C$59,3,0),VLOOKUP(日校代碼!AF36,班級人數!$A$2:$C$59,3,0),"")</f>
        <v/>
      </c>
      <c r="AG36" s="89" t="str">
        <f>IF(VLOOKUP(日校代碼!AG36,班級人數!$A$2:$C$59,3,0),VLOOKUP(日校代碼!AG36,班級人數!$A$2:$C$59,3,0),"")</f>
        <v/>
      </c>
      <c r="AH36" s="93" t="str">
        <f>IF(VLOOKUP(日校代碼!AH36,班級人數!$A$2:$C$59,3,0),VLOOKUP(日校代碼!AH36,班級人數!$A$2:$C$59,3,0),"")</f>
        <v/>
      </c>
      <c r="AI36" s="93" t="str">
        <f>IF(VLOOKUP(日校代碼!AI36,班級人數!$A$2:$C$59,3,0),VLOOKUP(日校代碼!AI36,班級人數!$A$2:$C$59,3,0),"")</f>
        <v/>
      </c>
      <c r="AJ36" s="13"/>
      <c r="AK36" s="13"/>
      <c r="AL36" s="13">
        <f t="shared" si="0"/>
        <v>76</v>
      </c>
      <c r="AM36" s="69">
        <f t="shared" si="1"/>
        <v>0</v>
      </c>
      <c r="AN36" s="161" t="s">
        <v>258</v>
      </c>
      <c r="AO36" s="162" t="s">
        <v>413</v>
      </c>
      <c r="AP36" s="163" t="s">
        <v>414</v>
      </c>
      <c r="AQ36" s="164" t="s">
        <v>415</v>
      </c>
      <c r="AR36" s="165">
        <v>3</v>
      </c>
      <c r="AS36" s="166" t="s">
        <v>380</v>
      </c>
    </row>
    <row r="37" spans="1:45" s="28" customFormat="1" ht="36" customHeight="1" x14ac:dyDescent="0.25">
      <c r="A37" s="147">
        <v>2</v>
      </c>
      <c r="B37" s="148"/>
      <c r="C37" s="147" t="s">
        <v>53</v>
      </c>
      <c r="D37" s="147" t="s">
        <v>54</v>
      </c>
      <c r="E37" s="147" t="s">
        <v>55</v>
      </c>
      <c r="F37" s="147" t="s">
        <v>56</v>
      </c>
      <c r="G37" s="147" t="s">
        <v>57</v>
      </c>
      <c r="H37" s="147"/>
      <c r="I37" s="153"/>
      <c r="J37" s="152">
        <v>2</v>
      </c>
      <c r="K37" s="159" t="s">
        <v>319</v>
      </c>
      <c r="L37" s="152" t="s">
        <v>289</v>
      </c>
      <c r="M37" s="152" t="s">
        <v>311</v>
      </c>
      <c r="N37" s="153" t="s">
        <v>336</v>
      </c>
      <c r="O37" s="58">
        <v>185</v>
      </c>
      <c r="P37" s="81"/>
      <c r="Q37" s="13"/>
      <c r="R37" s="89" t="str">
        <f>IF(VLOOKUP(日校代碼!R37,班級人數!$A$2:$C$59,3,0),VLOOKUP(日校代碼!R37,班級人數!$A$2:$C$59,3,0),"")</f>
        <v/>
      </c>
      <c r="S37" s="89" t="str">
        <f>IF(VLOOKUP(日校代碼!S37,班級人數!$A$2:$C$59,3,0),VLOOKUP(日校代碼!S37,班級人數!$A$2:$C$59,3,0),"")</f>
        <v/>
      </c>
      <c r="T37" s="89" t="str">
        <f>IF(VLOOKUP(日校代碼!T37,班級人數!$A$2:$C$59,3,0),VLOOKUP(日校代碼!T37,班級人數!$A$2:$C$59,3,0),"")</f>
        <v/>
      </c>
      <c r="U37" s="89" t="str">
        <f>IF(VLOOKUP(日校代碼!U37,班級人數!$A$2:$C$59,3,0),VLOOKUP(日校代碼!U37,班級人數!$A$2:$C$59,3,0),"")</f>
        <v/>
      </c>
      <c r="V37" s="93">
        <f>IF(VLOOKUP(日校代碼!V37,班級人數!$A$2:$C$59,3,0),VLOOKUP(日校代碼!V37,班級人數!$A$2:$C$59,3,0),"")</f>
        <v>40</v>
      </c>
      <c r="W37" s="93">
        <f>IF(VLOOKUP(日校代碼!W37,班級人數!$A$2:$C$59,3,0),VLOOKUP(日校代碼!W37,班級人數!$A$2:$C$59,3,0),"")</f>
        <v>40</v>
      </c>
      <c r="X37" s="93">
        <f>IF(VLOOKUP(日校代碼!X37,班級人數!$A$2:$C$59,3,0),VLOOKUP(日校代碼!X37,班級人數!$A$2:$C$59,3,0),"")</f>
        <v>40</v>
      </c>
      <c r="Y37" s="93">
        <f>IF(VLOOKUP(日校代碼!Y37,班級人數!$A$2:$C$59,3,0),VLOOKUP(日校代碼!Y37,班級人數!$A$2:$C$59,3,0),"")</f>
        <v>39</v>
      </c>
      <c r="Z37" s="89">
        <f>IF(VLOOKUP(日校代碼!Z37,班級人數!$A$2:$C$59,3,0),VLOOKUP(日校代碼!Z37,班級人數!$A$2:$C$59,3,0),"")</f>
        <v>39</v>
      </c>
      <c r="AA37" s="89">
        <f>IF(VLOOKUP(日校代碼!AA37,班級人數!$A$2:$C$59,3,0),VLOOKUP(日校代碼!AA37,班級人數!$A$2:$C$59,3,0),"")</f>
        <v>39</v>
      </c>
      <c r="AB37" s="89">
        <f>IF(VLOOKUP(日校代碼!AB37,班級人數!$A$2:$C$59,3,0),VLOOKUP(日校代碼!AB37,班級人數!$A$2:$C$59,3,0),"")</f>
        <v>39</v>
      </c>
      <c r="AC37" s="89">
        <f>IF(VLOOKUP(日校代碼!AC37,班級人數!$A$2:$C$59,3,0),VLOOKUP(日校代碼!AC37,班級人數!$A$2:$C$59,3,0),"")</f>
        <v>39</v>
      </c>
      <c r="AD37" s="93">
        <f>IF(VLOOKUP(日校代碼!AD37,班級人數!$A$2:$C$59,3,0),VLOOKUP(日校代碼!AD37,班級人數!$A$2:$C$59,3,0),"")</f>
        <v>37</v>
      </c>
      <c r="AE37" s="93">
        <f>IF(VLOOKUP(日校代碼!AE37,班級人數!$A$2:$C$59,3,0),VLOOKUP(日校代碼!AE37,班級人數!$A$2:$C$59,3,0),"")</f>
        <v>38</v>
      </c>
      <c r="AF37" s="89">
        <f>IF(VLOOKUP(日校代碼!AF37,班級人數!$A$2:$C$59,3,0),VLOOKUP(日校代碼!AF37,班級人數!$A$2:$C$59,3,0),"")</f>
        <v>39</v>
      </c>
      <c r="AG37" s="89">
        <f>IF(VLOOKUP(日校代碼!AG37,班級人數!$A$2:$C$59,3,0),VLOOKUP(日校代碼!AG37,班級人數!$A$2:$C$59,3,0),"")</f>
        <v>38</v>
      </c>
      <c r="AH37" s="93">
        <f>IF(VLOOKUP(日校代碼!AH37,班級人數!$A$2:$C$59,3,0),VLOOKUP(日校代碼!AH37,班級人數!$A$2:$C$59,3,0),"")</f>
        <v>39</v>
      </c>
      <c r="AI37" s="93">
        <f>IF(VLOOKUP(日校代碼!AI37,班級人數!$A$2:$C$59,3,0),VLOOKUP(日校代碼!AI37,班級人數!$A$2:$C$59,3,0),"")</f>
        <v>39</v>
      </c>
      <c r="AJ37" s="13"/>
      <c r="AK37" s="13"/>
      <c r="AL37" s="13">
        <f t="shared" si="0"/>
        <v>545</v>
      </c>
      <c r="AM37" s="69">
        <f t="shared" si="1"/>
        <v>0</v>
      </c>
      <c r="AN37" s="161" t="s">
        <v>258</v>
      </c>
      <c r="AO37" s="162" t="s">
        <v>416</v>
      </c>
      <c r="AP37" s="163" t="s">
        <v>417</v>
      </c>
      <c r="AQ37" s="167"/>
      <c r="AR37" s="165">
        <v>3</v>
      </c>
      <c r="AS37" s="166"/>
    </row>
    <row r="38" spans="1:45" s="28" customFormat="1" ht="36" customHeight="1" x14ac:dyDescent="0.25">
      <c r="A38" s="147">
        <v>2</v>
      </c>
      <c r="B38" s="148"/>
      <c r="C38" s="147" t="s">
        <v>53</v>
      </c>
      <c r="D38" s="147"/>
      <c r="E38" s="147"/>
      <c r="F38" s="147"/>
      <c r="G38" s="147"/>
      <c r="H38" s="147"/>
      <c r="I38" s="153"/>
      <c r="J38" s="152">
        <v>2</v>
      </c>
      <c r="K38" s="159" t="s">
        <v>320</v>
      </c>
      <c r="L38" s="154" t="s">
        <v>286</v>
      </c>
      <c r="M38" s="152" t="s">
        <v>137</v>
      </c>
      <c r="N38" s="153" t="s">
        <v>337</v>
      </c>
      <c r="O38" s="58">
        <v>230</v>
      </c>
      <c r="P38" s="81"/>
      <c r="Q38" s="13"/>
      <c r="R38" s="89" t="str">
        <f>IF(VLOOKUP(日校代碼!R38,班級人數!$A$2:$C$59,3,0),VLOOKUP(日校代碼!R38,班級人數!$A$2:$C$59,3,0),"")</f>
        <v/>
      </c>
      <c r="S38" s="89" t="str">
        <f>IF(VLOOKUP(日校代碼!S38,班級人數!$A$2:$C$59,3,0),VLOOKUP(日校代碼!S38,班級人數!$A$2:$C$59,3,0),"")</f>
        <v/>
      </c>
      <c r="T38" s="89" t="str">
        <f>IF(VLOOKUP(日校代碼!T38,班級人數!$A$2:$C$59,3,0),VLOOKUP(日校代碼!T38,班級人數!$A$2:$C$59,3,0),"")</f>
        <v/>
      </c>
      <c r="U38" s="89" t="str">
        <f>IF(VLOOKUP(日校代碼!U38,班級人數!$A$2:$C$59,3,0),VLOOKUP(日校代碼!U38,班級人數!$A$2:$C$59,3,0),"")</f>
        <v/>
      </c>
      <c r="V38" s="93">
        <f>IF(VLOOKUP(日校代碼!V38,班級人數!$A$2:$C$59,3,0),VLOOKUP(日校代碼!V38,班級人數!$A$2:$C$59,3,0),"")</f>
        <v>40</v>
      </c>
      <c r="W38" s="93">
        <f>IF(VLOOKUP(日校代碼!W38,班級人數!$A$2:$C$59,3,0),VLOOKUP(日校代碼!W38,班級人數!$A$2:$C$59,3,0),"")</f>
        <v>40</v>
      </c>
      <c r="X38" s="93">
        <f>IF(VLOOKUP(日校代碼!X38,班級人數!$A$2:$C$59,3,0),VLOOKUP(日校代碼!X38,班級人數!$A$2:$C$59,3,0),"")</f>
        <v>40</v>
      </c>
      <c r="Y38" s="93">
        <f>IF(VLOOKUP(日校代碼!Y38,班級人數!$A$2:$C$59,3,0),VLOOKUP(日校代碼!Y38,班級人數!$A$2:$C$59,3,0),"")</f>
        <v>39</v>
      </c>
      <c r="Z38" s="89" t="str">
        <f>IF(VLOOKUP(日校代碼!Z38,班級人數!$A$2:$C$59,3,0),VLOOKUP(日校代碼!Z38,班級人數!$A$2:$C$59,3,0),"")</f>
        <v/>
      </c>
      <c r="AA38" s="89" t="str">
        <f>IF(VLOOKUP(日校代碼!AA38,班級人數!$A$2:$C$59,3,0),VLOOKUP(日校代碼!AA38,班級人數!$A$2:$C$59,3,0),"")</f>
        <v/>
      </c>
      <c r="AB38" s="89" t="str">
        <f>IF(VLOOKUP(日校代碼!AB38,班級人數!$A$2:$C$59,3,0),VLOOKUP(日校代碼!AB38,班級人數!$A$2:$C$59,3,0),"")</f>
        <v/>
      </c>
      <c r="AC38" s="89" t="str">
        <f>IF(VLOOKUP(日校代碼!AC38,班級人數!$A$2:$C$59,3,0),VLOOKUP(日校代碼!AC38,班級人數!$A$2:$C$59,3,0),"")</f>
        <v/>
      </c>
      <c r="AD38" s="93" t="str">
        <f>IF(VLOOKUP(日校代碼!AD38,班級人數!$A$2:$C$59,3,0),VLOOKUP(日校代碼!AD38,班級人數!$A$2:$C$59,3,0),"")</f>
        <v/>
      </c>
      <c r="AE38" s="93" t="str">
        <f>IF(VLOOKUP(日校代碼!AE38,班級人數!$A$2:$C$59,3,0),VLOOKUP(日校代碼!AE38,班級人數!$A$2:$C$59,3,0),"")</f>
        <v/>
      </c>
      <c r="AF38" s="89" t="str">
        <f>IF(VLOOKUP(日校代碼!AF38,班級人數!$A$2:$C$59,3,0),VLOOKUP(日校代碼!AF38,班級人數!$A$2:$C$59,3,0),"")</f>
        <v/>
      </c>
      <c r="AG38" s="89" t="str">
        <f>IF(VLOOKUP(日校代碼!AG38,班級人數!$A$2:$C$59,3,0),VLOOKUP(日校代碼!AG38,班級人數!$A$2:$C$59,3,0),"")</f>
        <v/>
      </c>
      <c r="AH38" s="93" t="str">
        <f>IF(VLOOKUP(日校代碼!AH38,班級人數!$A$2:$C$59,3,0),VLOOKUP(日校代碼!AH38,班級人數!$A$2:$C$59,3,0),"")</f>
        <v/>
      </c>
      <c r="AI38" s="93" t="str">
        <f>IF(VLOOKUP(日校代碼!AI38,班級人數!$A$2:$C$59,3,0),VLOOKUP(日校代碼!AI38,班級人數!$A$2:$C$59,3,0),"")</f>
        <v/>
      </c>
      <c r="AJ38" s="13"/>
      <c r="AK38" s="13"/>
      <c r="AL38" s="13">
        <f t="shared" si="0"/>
        <v>159</v>
      </c>
      <c r="AM38" s="69">
        <f t="shared" si="1"/>
        <v>0</v>
      </c>
      <c r="AN38" s="161" t="s">
        <v>259</v>
      </c>
      <c r="AO38" s="162"/>
      <c r="AP38" s="163"/>
      <c r="AQ38" s="164"/>
      <c r="AR38" s="165">
        <v>4</v>
      </c>
      <c r="AS38" s="166"/>
    </row>
    <row r="39" spans="1:45" s="27" customFormat="1" ht="36" customHeight="1" x14ac:dyDescent="0.2">
      <c r="A39" s="147">
        <v>2</v>
      </c>
      <c r="B39" s="148"/>
      <c r="C39" s="147" t="s">
        <v>53</v>
      </c>
      <c r="D39" s="147" t="s">
        <v>54</v>
      </c>
      <c r="E39" s="147"/>
      <c r="F39" s="147"/>
      <c r="G39" s="147"/>
      <c r="H39" s="147"/>
      <c r="I39" s="153"/>
      <c r="J39" s="152">
        <v>2</v>
      </c>
      <c r="K39" s="160" t="s">
        <v>338</v>
      </c>
      <c r="L39" s="152" t="s">
        <v>134</v>
      </c>
      <c r="M39" s="152" t="s">
        <v>137</v>
      </c>
      <c r="N39" s="156" t="s">
        <v>339</v>
      </c>
      <c r="O39" s="58">
        <v>335</v>
      </c>
      <c r="P39" s="81"/>
      <c r="Q39" s="13"/>
      <c r="R39" s="89" t="str">
        <f>IF(VLOOKUP(日校代碼!R39,班級人數!$A$2:$C$59,3,0),VLOOKUP(日校代碼!R39,班級人數!$A$2:$C$59,3,0),"")</f>
        <v/>
      </c>
      <c r="S39" s="89" t="str">
        <f>IF(VLOOKUP(日校代碼!S39,班級人數!$A$2:$C$59,3,0),VLOOKUP(日校代碼!S39,班級人數!$A$2:$C$59,3,0),"")</f>
        <v/>
      </c>
      <c r="T39" s="89" t="str">
        <f>IF(VLOOKUP(日校代碼!T39,班級人數!$A$2:$C$59,3,0),VLOOKUP(日校代碼!T39,班級人數!$A$2:$C$59,3,0),"")</f>
        <v/>
      </c>
      <c r="U39" s="89" t="str">
        <f>IF(VLOOKUP(日校代碼!U39,班級人數!$A$2:$C$59,3,0),VLOOKUP(日校代碼!U39,班級人數!$A$2:$C$59,3,0),"")</f>
        <v/>
      </c>
      <c r="V39" s="93">
        <f>IF(VLOOKUP(日校代碼!V39,班級人數!$A$2:$C$59,3,0),VLOOKUP(日校代碼!V39,班級人數!$A$2:$C$59,3,0),"")</f>
        <v>40</v>
      </c>
      <c r="W39" s="93">
        <f>IF(VLOOKUP(日校代碼!W39,班級人數!$A$2:$C$59,3,0),VLOOKUP(日校代碼!W39,班級人數!$A$2:$C$59,3,0),"")</f>
        <v>40</v>
      </c>
      <c r="X39" s="93">
        <f>IF(VLOOKUP(日校代碼!X39,班級人數!$A$2:$C$59,3,0),VLOOKUP(日校代碼!X39,班級人數!$A$2:$C$59,3,0),"")</f>
        <v>40</v>
      </c>
      <c r="Y39" s="93">
        <f>IF(VLOOKUP(日校代碼!Y39,班級人數!$A$2:$C$59,3,0),VLOOKUP(日校代碼!Y39,班級人數!$A$2:$C$59,3,0),"")</f>
        <v>39</v>
      </c>
      <c r="Z39" s="89">
        <f>IF(VLOOKUP(日校代碼!Z39,班級人數!$A$2:$C$59,3,0),VLOOKUP(日校代碼!Z39,班級人數!$A$2:$C$59,3,0),"")</f>
        <v>39</v>
      </c>
      <c r="AA39" s="89">
        <f>IF(VLOOKUP(日校代碼!AA39,班級人數!$A$2:$C$59,3,0),VLOOKUP(日校代碼!AA39,班級人數!$A$2:$C$59,3,0),"")</f>
        <v>39</v>
      </c>
      <c r="AB39" s="89">
        <f>IF(VLOOKUP(日校代碼!AB39,班級人數!$A$2:$C$59,3,0),VLOOKUP(日校代碼!AB39,班級人數!$A$2:$C$59,3,0),"")</f>
        <v>39</v>
      </c>
      <c r="AC39" s="89">
        <f>IF(VLOOKUP(日校代碼!AC39,班級人數!$A$2:$C$59,3,0),VLOOKUP(日校代碼!AC39,班級人數!$A$2:$C$59,3,0),"")</f>
        <v>39</v>
      </c>
      <c r="AD39" s="93" t="str">
        <f>IF(VLOOKUP(日校代碼!AD39,班級人數!$A$2:$C$59,3,0),VLOOKUP(日校代碼!AD39,班級人數!$A$2:$C$59,3,0),"")</f>
        <v/>
      </c>
      <c r="AE39" s="93" t="str">
        <f>IF(VLOOKUP(日校代碼!AE39,班級人數!$A$2:$C$59,3,0),VLOOKUP(日校代碼!AE39,班級人數!$A$2:$C$59,3,0),"")</f>
        <v/>
      </c>
      <c r="AF39" s="89" t="str">
        <f>IF(VLOOKUP(日校代碼!AF39,班級人數!$A$2:$C$59,3,0),VLOOKUP(日校代碼!AF39,班級人數!$A$2:$C$59,3,0),"")</f>
        <v/>
      </c>
      <c r="AG39" s="89" t="str">
        <f>IF(VLOOKUP(日校代碼!AG39,班級人數!$A$2:$C$59,3,0),VLOOKUP(日校代碼!AG39,班級人數!$A$2:$C$59,3,0),"")</f>
        <v/>
      </c>
      <c r="AH39" s="93" t="str">
        <f>IF(VLOOKUP(日校代碼!AH39,班級人數!$A$2:$C$59,3,0),VLOOKUP(日校代碼!AH39,班級人數!$A$2:$C$59,3,0),"")</f>
        <v/>
      </c>
      <c r="AI39" s="93" t="str">
        <f>IF(VLOOKUP(日校代碼!AI39,班級人數!$A$2:$C$59,3,0),VLOOKUP(日校代碼!AI39,班級人數!$A$2:$C$59,3,0),"")</f>
        <v/>
      </c>
      <c r="AJ39" s="13"/>
      <c r="AK39" s="13"/>
      <c r="AL39" s="13">
        <f t="shared" si="0"/>
        <v>315</v>
      </c>
      <c r="AM39" s="69">
        <f t="shared" si="1"/>
        <v>0</v>
      </c>
      <c r="AN39" s="173" t="s">
        <v>418</v>
      </c>
      <c r="AO39" s="174"/>
      <c r="AP39" s="163"/>
      <c r="AQ39" s="167"/>
      <c r="AR39" s="165">
        <v>4</v>
      </c>
      <c r="AS39" s="175"/>
    </row>
    <row r="40" spans="1:45" s="27" customFormat="1" ht="36" customHeight="1" x14ac:dyDescent="0.25">
      <c r="A40" s="147">
        <v>2</v>
      </c>
      <c r="B40" s="148"/>
      <c r="C40" s="147" t="s">
        <v>53</v>
      </c>
      <c r="D40" s="147" t="s">
        <v>54</v>
      </c>
      <c r="E40" s="147" t="s">
        <v>55</v>
      </c>
      <c r="F40" s="147"/>
      <c r="G40" s="147"/>
      <c r="H40" s="147"/>
      <c r="I40" s="153"/>
      <c r="J40" s="152">
        <v>2</v>
      </c>
      <c r="K40" s="159" t="s">
        <v>49</v>
      </c>
      <c r="L40" s="154" t="s">
        <v>286</v>
      </c>
      <c r="M40" s="152" t="s">
        <v>311</v>
      </c>
      <c r="N40" s="153" t="s">
        <v>292</v>
      </c>
      <c r="O40" s="58">
        <v>250</v>
      </c>
      <c r="P40" s="81"/>
      <c r="Q40" s="13"/>
      <c r="R40" s="89" t="str">
        <f>IF(VLOOKUP(日校代碼!R40,班級人數!$A$2:$C$59,3,0),VLOOKUP(日校代碼!R40,班級人數!$A$2:$C$59,3,0),"")</f>
        <v/>
      </c>
      <c r="S40" s="89" t="str">
        <f>IF(VLOOKUP(日校代碼!S40,班級人數!$A$2:$C$59,3,0),VLOOKUP(日校代碼!S40,班級人數!$A$2:$C$59,3,0),"")</f>
        <v/>
      </c>
      <c r="T40" s="89" t="str">
        <f>IF(VLOOKUP(日校代碼!T40,班級人數!$A$2:$C$59,3,0),VLOOKUP(日校代碼!T40,班級人數!$A$2:$C$59,3,0),"")</f>
        <v/>
      </c>
      <c r="U40" s="89" t="str">
        <f>IF(VLOOKUP(日校代碼!U40,班級人數!$A$2:$C$59,3,0),VLOOKUP(日校代碼!U40,班級人數!$A$2:$C$59,3,0),"")</f>
        <v/>
      </c>
      <c r="V40" s="93">
        <f>IF(VLOOKUP(日校代碼!V40,班級人數!$A$2:$C$59,3,0),VLOOKUP(日校代碼!V40,班級人數!$A$2:$C$59,3,0),"")</f>
        <v>40</v>
      </c>
      <c r="W40" s="93">
        <f>IF(VLOOKUP(日校代碼!W40,班級人數!$A$2:$C$59,3,0),VLOOKUP(日校代碼!W40,班級人數!$A$2:$C$59,3,0),"")</f>
        <v>40</v>
      </c>
      <c r="X40" s="93">
        <f>IF(VLOOKUP(日校代碼!X40,班級人數!$A$2:$C$59,3,0),VLOOKUP(日校代碼!X40,班級人數!$A$2:$C$59,3,0),"")</f>
        <v>40</v>
      </c>
      <c r="Y40" s="93">
        <f>IF(VLOOKUP(日校代碼!Y40,班級人數!$A$2:$C$59,3,0),VLOOKUP(日校代碼!Y40,班級人數!$A$2:$C$59,3,0),"")</f>
        <v>39</v>
      </c>
      <c r="Z40" s="89">
        <f>IF(VLOOKUP(日校代碼!Z40,班級人數!$A$2:$C$59,3,0),VLOOKUP(日校代碼!Z40,班級人數!$A$2:$C$59,3,0),"")</f>
        <v>39</v>
      </c>
      <c r="AA40" s="89">
        <f>IF(VLOOKUP(日校代碼!AA40,班級人數!$A$2:$C$59,3,0),VLOOKUP(日校代碼!AA40,班級人數!$A$2:$C$59,3,0),"")</f>
        <v>39</v>
      </c>
      <c r="AB40" s="89">
        <f>IF(VLOOKUP(日校代碼!AB40,班級人數!$A$2:$C$59,3,0),VLOOKUP(日校代碼!AB40,班級人數!$A$2:$C$59,3,0),"")</f>
        <v>39</v>
      </c>
      <c r="AC40" s="89">
        <f>IF(VLOOKUP(日校代碼!AC40,班級人數!$A$2:$C$59,3,0),VLOOKUP(日校代碼!AC40,班級人數!$A$2:$C$59,3,0),"")</f>
        <v>39</v>
      </c>
      <c r="AD40" s="93">
        <f>IF(VLOOKUP(日校代碼!AD40,班級人數!$A$2:$C$59,3,0),VLOOKUP(日校代碼!AD40,班級人數!$A$2:$C$59,3,0),"")</f>
        <v>37</v>
      </c>
      <c r="AE40" s="93">
        <f>IF(VLOOKUP(日校代碼!AE40,班級人數!$A$2:$C$59,3,0),VLOOKUP(日校代碼!AE40,班級人數!$A$2:$C$59,3,0),"")</f>
        <v>38</v>
      </c>
      <c r="AF40" s="89" t="str">
        <f>IF(VLOOKUP(日校代碼!AF40,班級人數!$A$2:$C$59,3,0),VLOOKUP(日校代碼!AF40,班級人數!$A$2:$C$59,3,0),"")</f>
        <v/>
      </c>
      <c r="AG40" s="89" t="str">
        <f>IF(VLOOKUP(日校代碼!AG40,班級人數!$A$2:$C$59,3,0),VLOOKUP(日校代碼!AG40,班級人數!$A$2:$C$59,3,0),"")</f>
        <v/>
      </c>
      <c r="AH40" s="93">
        <f>IF(VLOOKUP(日校代碼!AH40,班級人數!$A$2:$C$59,3,0),VLOOKUP(日校代碼!AH40,班級人數!$A$2:$C$59,3,0),"")</f>
        <v>39</v>
      </c>
      <c r="AI40" s="93">
        <f>IF(VLOOKUP(日校代碼!AI40,班級人數!$A$2:$C$59,3,0),VLOOKUP(日校代碼!AI40,班級人數!$A$2:$C$59,3,0),"")</f>
        <v>39</v>
      </c>
      <c r="AJ40" s="13"/>
      <c r="AK40" s="13"/>
      <c r="AL40" s="13">
        <f t="shared" si="0"/>
        <v>468</v>
      </c>
      <c r="AM40" s="69">
        <f t="shared" si="1"/>
        <v>0</v>
      </c>
      <c r="AN40" s="161" t="s">
        <v>258</v>
      </c>
      <c r="AO40" s="173" t="s">
        <v>419</v>
      </c>
      <c r="AP40" s="163" t="s">
        <v>420</v>
      </c>
      <c r="AQ40" s="164"/>
      <c r="AR40" s="176">
        <v>4</v>
      </c>
      <c r="AS40" s="166"/>
    </row>
    <row r="41" spans="1:45" s="82" customFormat="1" ht="36" customHeight="1" x14ac:dyDescent="0.25">
      <c r="A41" s="147">
        <v>2</v>
      </c>
      <c r="B41" s="148"/>
      <c r="C41" s="147" t="s">
        <v>53</v>
      </c>
      <c r="D41" s="147" t="s">
        <v>54</v>
      </c>
      <c r="E41" s="147" t="s">
        <v>55</v>
      </c>
      <c r="F41" s="147"/>
      <c r="G41" s="147" t="s">
        <v>57</v>
      </c>
      <c r="H41" s="147"/>
      <c r="I41" s="153"/>
      <c r="J41" s="152">
        <v>2</v>
      </c>
      <c r="K41" s="159" t="s">
        <v>48</v>
      </c>
      <c r="L41" s="154" t="s">
        <v>136</v>
      </c>
      <c r="M41" s="152" t="s">
        <v>313</v>
      </c>
      <c r="N41" s="153" t="s">
        <v>314</v>
      </c>
      <c r="O41" s="58">
        <v>278</v>
      </c>
      <c r="P41" s="81"/>
      <c r="Q41" s="65"/>
      <c r="R41" s="89" t="str">
        <f>IF(VLOOKUP(日校代碼!R41,班級人數!$A$2:$C$59,3,0),VLOOKUP(日校代碼!R41,班級人數!$A$2:$C$59,3,0),"")</f>
        <v/>
      </c>
      <c r="S41" s="89" t="str">
        <f>IF(VLOOKUP(日校代碼!S41,班級人數!$A$2:$C$59,3,0),VLOOKUP(日校代碼!S41,班級人數!$A$2:$C$59,3,0),"")</f>
        <v/>
      </c>
      <c r="T41" s="89" t="str">
        <f>IF(VLOOKUP(日校代碼!T41,班級人數!$A$2:$C$59,3,0),VLOOKUP(日校代碼!T41,班級人數!$A$2:$C$59,3,0),"")</f>
        <v/>
      </c>
      <c r="U41" s="89" t="str">
        <f>IF(VLOOKUP(日校代碼!U41,班級人數!$A$2:$C$59,3,0),VLOOKUP(日校代碼!U41,班級人數!$A$2:$C$59,3,0),"")</f>
        <v/>
      </c>
      <c r="V41" s="93">
        <f>IF(VLOOKUP(日校代碼!V41,班級人數!$A$2:$C$59,3,0),VLOOKUP(日校代碼!V41,班級人數!$A$2:$C$59,3,0),"")</f>
        <v>40</v>
      </c>
      <c r="W41" s="93">
        <f>IF(VLOOKUP(日校代碼!W41,班級人數!$A$2:$C$59,3,0),VLOOKUP(日校代碼!W41,班級人數!$A$2:$C$59,3,0),"")</f>
        <v>40</v>
      </c>
      <c r="X41" s="93">
        <f>IF(VLOOKUP(日校代碼!X41,班級人數!$A$2:$C$59,3,0),VLOOKUP(日校代碼!X41,班級人數!$A$2:$C$59,3,0),"")</f>
        <v>40</v>
      </c>
      <c r="Y41" s="93">
        <f>IF(VLOOKUP(日校代碼!Y41,班級人數!$A$2:$C$59,3,0),VLOOKUP(日校代碼!Y41,班級人數!$A$2:$C$59,3,0),"")</f>
        <v>39</v>
      </c>
      <c r="Z41" s="89">
        <f>IF(VLOOKUP(日校代碼!Z41,班級人數!$A$2:$C$59,3,0),VLOOKUP(日校代碼!Z41,班級人數!$A$2:$C$59,3,0),"")</f>
        <v>39</v>
      </c>
      <c r="AA41" s="89">
        <f>IF(VLOOKUP(日校代碼!AA41,班級人數!$A$2:$C$59,3,0),VLOOKUP(日校代碼!AA41,班級人數!$A$2:$C$59,3,0),"")</f>
        <v>39</v>
      </c>
      <c r="AB41" s="89">
        <f>IF(VLOOKUP(日校代碼!AB41,班級人數!$A$2:$C$59,3,0),VLOOKUP(日校代碼!AB41,班級人數!$A$2:$C$59,3,0),"")</f>
        <v>39</v>
      </c>
      <c r="AC41" s="89">
        <f>IF(VLOOKUP(日校代碼!AC41,班級人數!$A$2:$C$59,3,0),VLOOKUP(日校代碼!AC41,班級人數!$A$2:$C$59,3,0),"")</f>
        <v>39</v>
      </c>
      <c r="AD41" s="93">
        <f>IF(VLOOKUP(日校代碼!AD41,班級人數!$A$2:$C$59,3,0),VLOOKUP(日校代碼!AD41,班級人數!$A$2:$C$59,3,0),"")</f>
        <v>37</v>
      </c>
      <c r="AE41" s="93">
        <f>IF(VLOOKUP(日校代碼!AE41,班級人數!$A$2:$C$59,3,0),VLOOKUP(日校代碼!AE41,班級人數!$A$2:$C$59,3,0),"")</f>
        <v>38</v>
      </c>
      <c r="AF41" s="89">
        <f>IF(VLOOKUP(日校代碼!AF41,班級人數!$A$2:$C$59,3,0),VLOOKUP(日校代碼!AF41,班級人數!$A$2:$C$59,3,0),"")</f>
        <v>39</v>
      </c>
      <c r="AG41" s="89">
        <f>IF(VLOOKUP(日校代碼!AG41,班級人數!$A$2:$C$59,3,0),VLOOKUP(日校代碼!AG41,班級人數!$A$2:$C$59,3,0),"")</f>
        <v>38</v>
      </c>
      <c r="AH41" s="93">
        <f>IF(VLOOKUP(日校代碼!AH41,班級人數!$A$2:$C$59,3,0),VLOOKUP(日校代碼!AH41,班級人數!$A$2:$C$59,3,0),"")</f>
        <v>39</v>
      </c>
      <c r="AI41" s="93">
        <f>IF(VLOOKUP(日校代碼!AI41,班級人數!$A$2:$C$59,3,0),VLOOKUP(日校代碼!AI41,班級人數!$A$2:$C$59,3,0),"")</f>
        <v>39</v>
      </c>
      <c r="AJ41" s="65"/>
      <c r="AK41" s="65"/>
      <c r="AL41" s="13">
        <f t="shared" si="0"/>
        <v>545</v>
      </c>
      <c r="AM41" s="69">
        <f t="shared" si="1"/>
        <v>0</v>
      </c>
      <c r="AN41" s="161" t="s">
        <v>258</v>
      </c>
      <c r="AO41" s="162" t="s">
        <v>421</v>
      </c>
      <c r="AP41" s="163" t="s">
        <v>422</v>
      </c>
      <c r="AQ41" s="167"/>
      <c r="AR41" s="165">
        <v>5</v>
      </c>
      <c r="AS41" s="165"/>
    </row>
    <row r="42" spans="1:45" s="27" customFormat="1" ht="36" customHeight="1" x14ac:dyDescent="0.25">
      <c r="A42" s="147">
        <v>2</v>
      </c>
      <c r="B42" s="148" t="s">
        <v>269</v>
      </c>
      <c r="C42" s="147" t="s">
        <v>53</v>
      </c>
      <c r="D42" s="147" t="s">
        <v>54</v>
      </c>
      <c r="E42" s="147" t="s">
        <v>55</v>
      </c>
      <c r="F42" s="147" t="s">
        <v>56</v>
      </c>
      <c r="G42" s="147" t="s">
        <v>57</v>
      </c>
      <c r="H42" s="147" t="s">
        <v>305</v>
      </c>
      <c r="I42" s="153"/>
      <c r="J42" s="152">
        <v>2</v>
      </c>
      <c r="K42" s="159" t="s">
        <v>323</v>
      </c>
      <c r="L42" s="154" t="s">
        <v>136</v>
      </c>
      <c r="M42" s="152" t="s">
        <v>321</v>
      </c>
      <c r="N42" s="153" t="s">
        <v>294</v>
      </c>
      <c r="O42" s="152">
        <v>140</v>
      </c>
      <c r="P42" s="81"/>
      <c r="Q42" s="13"/>
      <c r="R42" s="89">
        <f>IF(VLOOKUP(日校代碼!R42,班級人數!$A$2:$C$59,3,0),VLOOKUP(日校代碼!R42,班級人數!$A$2:$C$59,3,0),"")</f>
        <v>39</v>
      </c>
      <c r="S42" s="89">
        <f>IF(VLOOKUP(日校代碼!S42,班級人數!$A$2:$C$59,3,0),VLOOKUP(日校代碼!S42,班級人數!$A$2:$C$59,3,0),"")</f>
        <v>39</v>
      </c>
      <c r="T42" s="89">
        <f>IF(VLOOKUP(日校代碼!T42,班級人數!$A$2:$C$59,3,0),VLOOKUP(日校代碼!T42,班級人數!$A$2:$C$59,3,0),"")</f>
        <v>38</v>
      </c>
      <c r="U42" s="89">
        <f>IF(VLOOKUP(日校代碼!U42,班級人數!$A$2:$C$59,3,0),VLOOKUP(日校代碼!U42,班級人數!$A$2:$C$59,3,0),"")</f>
        <v>38</v>
      </c>
      <c r="V42" s="93">
        <f>IF(VLOOKUP(日校代碼!V42,班級人數!$A$2:$C$59,3,0),VLOOKUP(日校代碼!V42,班級人數!$A$2:$C$59,3,0),"")</f>
        <v>40</v>
      </c>
      <c r="W42" s="93">
        <f>IF(VLOOKUP(日校代碼!W42,班級人數!$A$2:$C$59,3,0),VLOOKUP(日校代碼!W42,班級人數!$A$2:$C$59,3,0),"")</f>
        <v>40</v>
      </c>
      <c r="X42" s="93">
        <f>IF(VLOOKUP(日校代碼!X42,班級人數!$A$2:$C$59,3,0),VLOOKUP(日校代碼!X42,班級人數!$A$2:$C$59,3,0),"")</f>
        <v>40</v>
      </c>
      <c r="Y42" s="93">
        <f>IF(VLOOKUP(日校代碼!Y42,班級人數!$A$2:$C$59,3,0),VLOOKUP(日校代碼!Y42,班級人數!$A$2:$C$59,3,0),"")</f>
        <v>39</v>
      </c>
      <c r="Z42" s="89">
        <f>IF(VLOOKUP(日校代碼!Z42,班級人數!$A$2:$C$59,3,0),VLOOKUP(日校代碼!Z42,班級人數!$A$2:$C$59,3,0),"")</f>
        <v>39</v>
      </c>
      <c r="AA42" s="89">
        <f>IF(VLOOKUP(日校代碼!AA42,班級人數!$A$2:$C$59,3,0),VLOOKUP(日校代碼!AA42,班級人數!$A$2:$C$59,3,0),"")</f>
        <v>39</v>
      </c>
      <c r="AB42" s="89">
        <f>IF(VLOOKUP(日校代碼!AB42,班級人數!$A$2:$C$59,3,0),VLOOKUP(日校代碼!AB42,班級人數!$A$2:$C$59,3,0),"")</f>
        <v>39</v>
      </c>
      <c r="AC42" s="89">
        <f>IF(VLOOKUP(日校代碼!AC42,班級人數!$A$2:$C$59,3,0),VLOOKUP(日校代碼!AC42,班級人數!$A$2:$C$59,3,0),"")</f>
        <v>39</v>
      </c>
      <c r="AD42" s="93">
        <f>IF(VLOOKUP(日校代碼!AD42,班級人數!$A$2:$C$59,3,0),VLOOKUP(日校代碼!AD42,班級人數!$A$2:$C$59,3,0),"")</f>
        <v>37</v>
      </c>
      <c r="AE42" s="93">
        <f>IF(VLOOKUP(日校代碼!AE42,班級人數!$A$2:$C$59,3,0),VLOOKUP(日校代碼!AE42,班級人數!$A$2:$C$59,3,0),"")</f>
        <v>38</v>
      </c>
      <c r="AF42" s="89">
        <f>IF(VLOOKUP(日校代碼!AF42,班級人數!$A$2:$C$59,3,0),VLOOKUP(日校代碼!AF42,班級人數!$A$2:$C$59,3,0),"")</f>
        <v>39</v>
      </c>
      <c r="AG42" s="89">
        <f>IF(VLOOKUP(日校代碼!AG42,班級人數!$A$2:$C$59,3,0),VLOOKUP(日校代碼!AG42,班級人數!$A$2:$C$59,3,0),"")</f>
        <v>38</v>
      </c>
      <c r="AH42" s="93">
        <f>IF(VLOOKUP(日校代碼!AH42,班級人數!$A$2:$C$59,3,0),VLOOKUP(日校代碼!AH42,班級人數!$A$2:$C$59,3,0),"")</f>
        <v>39</v>
      </c>
      <c r="AI42" s="93">
        <f>IF(VLOOKUP(日校代碼!AI42,班級人數!$A$2:$C$59,3,0),VLOOKUP(日校代碼!AI42,班級人數!$A$2:$C$59,3,0),"")</f>
        <v>39</v>
      </c>
      <c r="AJ42" s="13"/>
      <c r="AK42" s="13"/>
      <c r="AL42" s="13">
        <f t="shared" si="0"/>
        <v>699</v>
      </c>
      <c r="AM42" s="69">
        <f t="shared" si="1"/>
        <v>0</v>
      </c>
      <c r="AN42" s="161" t="s">
        <v>258</v>
      </c>
      <c r="AO42" s="162" t="s">
        <v>423</v>
      </c>
      <c r="AP42" s="163" t="s">
        <v>445</v>
      </c>
      <c r="AQ42" s="167"/>
      <c r="AR42" s="165">
        <v>7</v>
      </c>
      <c r="AS42" s="166"/>
    </row>
    <row r="43" spans="1:45" s="27" customFormat="1" ht="36" customHeight="1" x14ac:dyDescent="0.25">
      <c r="A43" s="147">
        <v>2</v>
      </c>
      <c r="B43" s="148"/>
      <c r="C43" s="147" t="s">
        <v>53</v>
      </c>
      <c r="D43" s="147" t="s">
        <v>54</v>
      </c>
      <c r="E43" s="147" t="s">
        <v>55</v>
      </c>
      <c r="F43" s="147" t="s">
        <v>56</v>
      </c>
      <c r="G43" s="147" t="s">
        <v>57</v>
      </c>
      <c r="H43" s="147"/>
      <c r="I43" s="153"/>
      <c r="J43" s="152">
        <v>2</v>
      </c>
      <c r="K43" s="159" t="s">
        <v>340</v>
      </c>
      <c r="L43" s="152" t="s">
        <v>134</v>
      </c>
      <c r="M43" s="152" t="s">
        <v>341</v>
      </c>
      <c r="N43" s="153" t="s">
        <v>342</v>
      </c>
      <c r="O43" s="183">
        <v>160</v>
      </c>
      <c r="P43" s="81"/>
      <c r="Q43" s="13"/>
      <c r="R43" s="89" t="str">
        <f>IF(VLOOKUP(日校代碼!R43,班級人數!$A$2:$C$59,3,0),VLOOKUP(日校代碼!R43,班級人數!$A$2:$C$59,3,0),"")</f>
        <v/>
      </c>
      <c r="S43" s="89" t="str">
        <f>IF(VLOOKUP(日校代碼!S43,班級人數!$A$2:$C$59,3,0),VLOOKUP(日校代碼!S43,班級人數!$A$2:$C$59,3,0),"")</f>
        <v/>
      </c>
      <c r="T43" s="89" t="str">
        <f>IF(VLOOKUP(日校代碼!T43,班級人數!$A$2:$C$59,3,0),VLOOKUP(日校代碼!T43,班級人數!$A$2:$C$59,3,0),"")</f>
        <v/>
      </c>
      <c r="U43" s="89" t="str">
        <f>IF(VLOOKUP(日校代碼!U43,班級人數!$A$2:$C$59,3,0),VLOOKUP(日校代碼!U43,班級人數!$A$2:$C$59,3,0),"")</f>
        <v/>
      </c>
      <c r="V43" s="93">
        <f>IF(VLOOKUP(日校代碼!V43,班級人數!$A$2:$C$59,3,0),VLOOKUP(日校代碼!V43,班級人數!$A$2:$C$59,3,0),"")</f>
        <v>40</v>
      </c>
      <c r="W43" s="93">
        <f>IF(VLOOKUP(日校代碼!W43,班級人數!$A$2:$C$59,3,0),VLOOKUP(日校代碼!W43,班級人數!$A$2:$C$59,3,0),"")</f>
        <v>40</v>
      </c>
      <c r="X43" s="93">
        <f>IF(VLOOKUP(日校代碼!X43,班級人數!$A$2:$C$59,3,0),VLOOKUP(日校代碼!X43,班級人數!$A$2:$C$59,3,0),"")</f>
        <v>40</v>
      </c>
      <c r="Y43" s="93">
        <f>IF(VLOOKUP(日校代碼!Y43,班級人數!$A$2:$C$59,3,0),VLOOKUP(日校代碼!Y43,班級人數!$A$2:$C$59,3,0),"")</f>
        <v>39</v>
      </c>
      <c r="Z43" s="89">
        <f>IF(VLOOKUP(日校代碼!Z43,班級人數!$A$2:$C$59,3,0),VLOOKUP(日校代碼!Z43,班級人數!$A$2:$C$59,3,0),"")</f>
        <v>39</v>
      </c>
      <c r="AA43" s="89">
        <f>IF(VLOOKUP(日校代碼!AA43,班級人數!$A$2:$C$59,3,0),VLOOKUP(日校代碼!AA43,班級人數!$A$2:$C$59,3,0),"")</f>
        <v>39</v>
      </c>
      <c r="AB43" s="89">
        <f>IF(VLOOKUP(日校代碼!AB43,班級人數!$A$2:$C$59,3,0),VLOOKUP(日校代碼!AB43,班級人數!$A$2:$C$59,3,0),"")</f>
        <v>39</v>
      </c>
      <c r="AC43" s="89">
        <f>IF(VLOOKUP(日校代碼!AC43,班級人數!$A$2:$C$59,3,0),VLOOKUP(日校代碼!AC43,班級人數!$A$2:$C$59,3,0),"")</f>
        <v>39</v>
      </c>
      <c r="AD43" s="93">
        <f>IF(VLOOKUP(日校代碼!AD43,班級人數!$A$2:$C$59,3,0),VLOOKUP(日校代碼!AD43,班級人數!$A$2:$C$59,3,0),"")</f>
        <v>37</v>
      </c>
      <c r="AE43" s="93">
        <f>IF(VLOOKUP(日校代碼!AE43,班級人數!$A$2:$C$59,3,0),VLOOKUP(日校代碼!AE43,班級人數!$A$2:$C$59,3,0),"")</f>
        <v>38</v>
      </c>
      <c r="AF43" s="89">
        <f>IF(VLOOKUP(日校代碼!AF43,班級人數!$A$2:$C$59,3,0),VLOOKUP(日校代碼!AF43,班級人數!$A$2:$C$59,3,0),"")</f>
        <v>39</v>
      </c>
      <c r="AG43" s="89">
        <f>IF(VLOOKUP(日校代碼!AG43,班級人數!$A$2:$C$59,3,0),VLOOKUP(日校代碼!AG43,班級人數!$A$2:$C$59,3,0),"")</f>
        <v>38</v>
      </c>
      <c r="AH43" s="93">
        <f>IF(VLOOKUP(日校代碼!AH43,班級人數!$A$2:$C$59,3,0),VLOOKUP(日校代碼!AH43,班級人數!$A$2:$C$59,3,0),"")</f>
        <v>39</v>
      </c>
      <c r="AI43" s="93">
        <f>IF(VLOOKUP(日校代碼!AI43,班級人數!$A$2:$C$59,3,0),VLOOKUP(日校代碼!AI43,班級人數!$A$2:$C$59,3,0),"")</f>
        <v>39</v>
      </c>
      <c r="AJ43" s="13"/>
      <c r="AK43" s="13"/>
      <c r="AL43" s="13">
        <f t="shared" si="0"/>
        <v>545</v>
      </c>
      <c r="AM43" s="69">
        <f t="shared" si="1"/>
        <v>0</v>
      </c>
      <c r="AN43" s="161" t="s">
        <v>259</v>
      </c>
      <c r="AO43" s="162"/>
      <c r="AP43" s="163"/>
      <c r="AQ43" s="167"/>
      <c r="AR43" s="165">
        <v>8</v>
      </c>
      <c r="AS43" s="166"/>
    </row>
    <row r="44" spans="1:45" s="27" customFormat="1" ht="36" customHeight="1" x14ac:dyDescent="0.25">
      <c r="A44" s="147">
        <v>3</v>
      </c>
      <c r="B44" s="148">
        <v>1.2</v>
      </c>
      <c r="C44" s="147"/>
      <c r="D44" s="147"/>
      <c r="E44" s="147"/>
      <c r="F44" s="147"/>
      <c r="G44" s="147"/>
      <c r="H44" s="147" t="s">
        <v>305</v>
      </c>
      <c r="I44" s="153"/>
      <c r="J44" s="152">
        <v>3</v>
      </c>
      <c r="K44" s="159" t="s">
        <v>51</v>
      </c>
      <c r="L44" s="152" t="s">
        <v>326</v>
      </c>
      <c r="M44" s="152" t="s">
        <v>11</v>
      </c>
      <c r="N44" s="155" t="s">
        <v>343</v>
      </c>
      <c r="O44" s="152">
        <v>210</v>
      </c>
      <c r="P44" s="81"/>
      <c r="Q44" s="13"/>
      <c r="R44" s="89">
        <f>IF(VLOOKUP(日校代碼!R44,班級人數!$A$2:$C$59,3,0),VLOOKUP(日校代碼!R44,班級人數!$A$2:$C$59,3,0),"")</f>
        <v>39</v>
      </c>
      <c r="S44" s="89">
        <f>IF(VLOOKUP(日校代碼!S44,班級人數!$A$2:$C$59,3,0),VLOOKUP(日校代碼!S44,班級人數!$A$2:$C$59,3,0),"")</f>
        <v>39</v>
      </c>
      <c r="T44" s="89" t="str">
        <f>IF(VLOOKUP(日校代碼!T44,班級人數!$A$2:$C$59,3,0),VLOOKUP(日校代碼!T44,班級人數!$A$2:$C$59,3,0),"")</f>
        <v/>
      </c>
      <c r="U44" s="89" t="str">
        <f>IF(VLOOKUP(日校代碼!U44,班級人數!$A$2:$C$59,3,0),VLOOKUP(日校代碼!U44,班級人數!$A$2:$C$59,3,0),"")</f>
        <v/>
      </c>
      <c r="V44" s="93" t="str">
        <f>IF(VLOOKUP(日校代碼!V44,班級人數!$A$2:$C$59,3,0),VLOOKUP(日校代碼!V44,班級人數!$A$2:$C$59,3,0),"")</f>
        <v/>
      </c>
      <c r="W44" s="93" t="str">
        <f>IF(VLOOKUP(日校代碼!W44,班級人數!$A$2:$C$59,3,0),VLOOKUP(日校代碼!W44,班級人數!$A$2:$C$59,3,0),"")</f>
        <v/>
      </c>
      <c r="X44" s="93" t="str">
        <f>IF(VLOOKUP(日校代碼!X44,班級人數!$A$2:$C$59,3,0),VLOOKUP(日校代碼!X44,班級人數!$A$2:$C$59,3,0),"")</f>
        <v/>
      </c>
      <c r="Y44" s="93" t="str">
        <f>IF(VLOOKUP(日校代碼!Y44,班級人數!$A$2:$C$59,3,0),VLOOKUP(日校代碼!Y44,班級人數!$A$2:$C$59,3,0),"")</f>
        <v/>
      </c>
      <c r="Z44" s="89" t="str">
        <f>IF(VLOOKUP(日校代碼!Z44,班級人數!$A$2:$C$59,3,0),VLOOKUP(日校代碼!Z44,班級人數!$A$2:$C$59,3,0),"")</f>
        <v/>
      </c>
      <c r="AA44" s="89" t="str">
        <f>IF(VLOOKUP(日校代碼!AA44,班級人數!$A$2:$C$59,3,0),VLOOKUP(日校代碼!AA44,班級人數!$A$2:$C$59,3,0),"")</f>
        <v/>
      </c>
      <c r="AB44" s="89" t="str">
        <f>IF(VLOOKUP(日校代碼!AB44,班級人數!$A$2:$C$59,3,0),VLOOKUP(日校代碼!AB44,班級人數!$A$2:$C$59,3,0),"")</f>
        <v/>
      </c>
      <c r="AC44" s="89" t="str">
        <f>IF(VLOOKUP(日校代碼!AC44,班級人數!$A$2:$C$59,3,0),VLOOKUP(日校代碼!AC44,班級人數!$A$2:$C$59,3,0),"")</f>
        <v/>
      </c>
      <c r="AD44" s="93" t="str">
        <f>IF(VLOOKUP(日校代碼!AD44,班級人數!$A$2:$C$59,3,0),VLOOKUP(日校代碼!AD44,班級人數!$A$2:$C$59,3,0),"")</f>
        <v/>
      </c>
      <c r="AE44" s="93" t="str">
        <f>IF(VLOOKUP(日校代碼!AE44,班級人數!$A$2:$C$59,3,0),VLOOKUP(日校代碼!AE44,班級人數!$A$2:$C$59,3,0),"")</f>
        <v/>
      </c>
      <c r="AF44" s="89" t="str">
        <f>IF(VLOOKUP(日校代碼!AF44,班級人數!$A$2:$C$59,3,0),VLOOKUP(日校代碼!AF44,班級人數!$A$2:$C$59,3,0),"")</f>
        <v/>
      </c>
      <c r="AG44" s="89" t="str">
        <f>IF(VLOOKUP(日校代碼!AG44,班級人數!$A$2:$C$59,3,0),VLOOKUP(日校代碼!AG44,班級人數!$A$2:$C$59,3,0),"")</f>
        <v/>
      </c>
      <c r="AH44" s="93" t="str">
        <f>IF(VLOOKUP(日校代碼!AH44,班級人數!$A$2:$C$59,3,0),VLOOKUP(日校代碼!AH44,班級人數!$A$2:$C$59,3,0),"")</f>
        <v/>
      </c>
      <c r="AI44" s="93" t="str">
        <f>IF(VLOOKUP(日校代碼!AI44,班級人數!$A$2:$C$59,3,0),VLOOKUP(日校代碼!AI44,班級人數!$A$2:$C$59,3,0),"")</f>
        <v/>
      </c>
      <c r="AJ44" s="13"/>
      <c r="AK44" s="66"/>
      <c r="AL44" s="13">
        <f t="shared" si="0"/>
        <v>78</v>
      </c>
      <c r="AM44" s="69">
        <f t="shared" si="1"/>
        <v>0</v>
      </c>
      <c r="AN44" s="161" t="s">
        <v>258</v>
      </c>
      <c r="AO44" s="162" t="s">
        <v>424</v>
      </c>
      <c r="AP44" s="163" t="s">
        <v>425</v>
      </c>
      <c r="AQ44" s="167"/>
      <c r="AR44" s="165">
        <v>1</v>
      </c>
      <c r="AS44" s="166"/>
    </row>
    <row r="45" spans="1:45" s="27" customFormat="1" ht="36" customHeight="1" x14ac:dyDescent="0.25">
      <c r="A45" s="147">
        <v>3</v>
      </c>
      <c r="B45" s="148">
        <v>1.2</v>
      </c>
      <c r="C45" s="147"/>
      <c r="D45" s="147"/>
      <c r="E45" s="147"/>
      <c r="F45" s="147"/>
      <c r="G45" s="147"/>
      <c r="H45" s="147" t="s">
        <v>305</v>
      </c>
      <c r="I45" s="153"/>
      <c r="J45" s="152">
        <v>3</v>
      </c>
      <c r="K45" s="159" t="s">
        <v>268</v>
      </c>
      <c r="L45" s="152" t="s">
        <v>326</v>
      </c>
      <c r="M45" s="152" t="s">
        <v>40</v>
      </c>
      <c r="N45" s="153" t="s">
        <v>288</v>
      </c>
      <c r="O45" s="58">
        <v>232</v>
      </c>
      <c r="P45" s="81"/>
      <c r="Q45" s="63"/>
      <c r="R45" s="89">
        <f>IF(VLOOKUP(日校代碼!R45,班級人數!$A$2:$C$59,3,0),VLOOKUP(日校代碼!R45,班級人數!$A$2:$C$59,3,0),"")</f>
        <v>39</v>
      </c>
      <c r="S45" s="89">
        <f>IF(VLOOKUP(日校代碼!S45,班級人數!$A$2:$C$59,3,0),VLOOKUP(日校代碼!S45,班級人數!$A$2:$C$59,3,0),"")</f>
        <v>39</v>
      </c>
      <c r="T45" s="89" t="str">
        <f>IF(VLOOKUP(日校代碼!T45,班級人數!$A$2:$C$59,3,0),VLOOKUP(日校代碼!T45,班級人數!$A$2:$C$59,3,0),"")</f>
        <v/>
      </c>
      <c r="U45" s="89" t="str">
        <f>IF(VLOOKUP(日校代碼!U45,班級人數!$A$2:$C$59,3,0),VLOOKUP(日校代碼!U45,班級人數!$A$2:$C$59,3,0),"")</f>
        <v/>
      </c>
      <c r="V45" s="93" t="str">
        <f>IF(VLOOKUP(日校代碼!V45,班級人數!$A$2:$C$59,3,0),VLOOKUP(日校代碼!V45,班級人數!$A$2:$C$59,3,0),"")</f>
        <v/>
      </c>
      <c r="W45" s="93" t="str">
        <f>IF(VLOOKUP(日校代碼!W45,班級人數!$A$2:$C$59,3,0),VLOOKUP(日校代碼!W45,班級人數!$A$2:$C$59,3,0),"")</f>
        <v/>
      </c>
      <c r="X45" s="93" t="str">
        <f>IF(VLOOKUP(日校代碼!X45,班級人數!$A$2:$C$59,3,0),VLOOKUP(日校代碼!X45,班級人數!$A$2:$C$59,3,0),"")</f>
        <v/>
      </c>
      <c r="Y45" s="93" t="str">
        <f>IF(VLOOKUP(日校代碼!Y45,班級人數!$A$2:$C$59,3,0),VLOOKUP(日校代碼!Y45,班級人數!$A$2:$C$59,3,0),"")</f>
        <v/>
      </c>
      <c r="Z45" s="89" t="str">
        <f>IF(VLOOKUP(日校代碼!Z45,班級人數!$A$2:$C$59,3,0),VLOOKUP(日校代碼!Z45,班級人數!$A$2:$C$59,3,0),"")</f>
        <v/>
      </c>
      <c r="AA45" s="89" t="str">
        <f>IF(VLOOKUP(日校代碼!AA45,班級人數!$A$2:$C$59,3,0),VLOOKUP(日校代碼!AA45,班級人數!$A$2:$C$59,3,0),"")</f>
        <v/>
      </c>
      <c r="AB45" s="89" t="str">
        <f>IF(VLOOKUP(日校代碼!AB45,班級人數!$A$2:$C$59,3,0),VLOOKUP(日校代碼!AB45,班級人數!$A$2:$C$59,3,0),"")</f>
        <v/>
      </c>
      <c r="AC45" s="89" t="str">
        <f>IF(VLOOKUP(日校代碼!AC45,班級人數!$A$2:$C$59,3,0),VLOOKUP(日校代碼!AC45,班級人數!$A$2:$C$59,3,0),"")</f>
        <v/>
      </c>
      <c r="AD45" s="93" t="str">
        <f>IF(VLOOKUP(日校代碼!AD45,班級人數!$A$2:$C$59,3,0),VLOOKUP(日校代碼!AD45,班級人數!$A$2:$C$59,3,0),"")</f>
        <v/>
      </c>
      <c r="AE45" s="93" t="str">
        <f>IF(VLOOKUP(日校代碼!AE45,班級人數!$A$2:$C$59,3,0),VLOOKUP(日校代碼!AE45,班級人數!$A$2:$C$59,3,0),"")</f>
        <v/>
      </c>
      <c r="AF45" s="89" t="str">
        <f>IF(VLOOKUP(日校代碼!AF45,班級人數!$A$2:$C$59,3,0),VLOOKUP(日校代碼!AF45,班級人數!$A$2:$C$59,3,0),"")</f>
        <v/>
      </c>
      <c r="AG45" s="89" t="str">
        <f>IF(VLOOKUP(日校代碼!AG45,班級人數!$A$2:$C$59,3,0),VLOOKUP(日校代碼!AG45,班級人數!$A$2:$C$59,3,0),"")</f>
        <v/>
      </c>
      <c r="AH45" s="93" t="str">
        <f>IF(VLOOKUP(日校代碼!AH45,班級人數!$A$2:$C$59,3,0),VLOOKUP(日校代碼!AH45,班級人數!$A$2:$C$59,3,0),"")</f>
        <v/>
      </c>
      <c r="AI45" s="93" t="str">
        <f>IF(VLOOKUP(日校代碼!AI45,班級人數!$A$2:$C$59,3,0),VLOOKUP(日校代碼!AI45,班級人數!$A$2:$C$59,3,0),"")</f>
        <v/>
      </c>
      <c r="AJ45" s="13"/>
      <c r="AK45" s="66"/>
      <c r="AL45" s="13">
        <f t="shared" si="0"/>
        <v>78</v>
      </c>
      <c r="AM45" s="69">
        <f t="shared" si="1"/>
        <v>0</v>
      </c>
      <c r="AN45" s="161" t="s">
        <v>258</v>
      </c>
      <c r="AO45" s="162" t="s">
        <v>426</v>
      </c>
      <c r="AP45" s="163" t="s">
        <v>427</v>
      </c>
      <c r="AQ45" s="167"/>
      <c r="AR45" s="165">
        <v>1</v>
      </c>
      <c r="AS45" s="166"/>
    </row>
    <row r="46" spans="1:45" s="27" customFormat="1" ht="36" customHeight="1" x14ac:dyDescent="0.25">
      <c r="A46" s="147">
        <v>3</v>
      </c>
      <c r="B46" s="148">
        <v>1.2</v>
      </c>
      <c r="C46" s="147"/>
      <c r="D46" s="147"/>
      <c r="E46" s="147"/>
      <c r="F46" s="147"/>
      <c r="G46" s="147"/>
      <c r="H46" s="147" t="s">
        <v>305</v>
      </c>
      <c r="I46" s="153"/>
      <c r="J46" s="152">
        <v>3</v>
      </c>
      <c r="K46" s="159" t="s">
        <v>344</v>
      </c>
      <c r="L46" s="152" t="s">
        <v>326</v>
      </c>
      <c r="M46" s="152" t="s">
        <v>296</v>
      </c>
      <c r="N46" s="153" t="s">
        <v>297</v>
      </c>
      <c r="O46" s="152">
        <v>218</v>
      </c>
      <c r="P46" s="81"/>
      <c r="Q46" s="63"/>
      <c r="R46" s="89">
        <f>IF(VLOOKUP(日校代碼!R46,班級人數!$A$2:$C$59,3,0),VLOOKUP(日校代碼!R46,班級人數!$A$2:$C$59,3,0),"")</f>
        <v>39</v>
      </c>
      <c r="S46" s="89">
        <f>IF(VLOOKUP(日校代碼!S46,班級人數!$A$2:$C$59,3,0),VLOOKUP(日校代碼!S46,班級人數!$A$2:$C$59,3,0),"")</f>
        <v>39</v>
      </c>
      <c r="T46" s="89" t="str">
        <f>IF(VLOOKUP(日校代碼!T46,班級人數!$A$2:$C$59,3,0),VLOOKUP(日校代碼!T46,班級人數!$A$2:$C$59,3,0),"")</f>
        <v/>
      </c>
      <c r="U46" s="89" t="str">
        <f>IF(VLOOKUP(日校代碼!U46,班級人數!$A$2:$C$59,3,0),VLOOKUP(日校代碼!U46,班級人數!$A$2:$C$59,3,0),"")</f>
        <v/>
      </c>
      <c r="V46" s="93" t="str">
        <f>IF(VLOOKUP(日校代碼!V46,班級人數!$A$2:$C$59,3,0),VLOOKUP(日校代碼!V46,班級人數!$A$2:$C$59,3,0),"")</f>
        <v/>
      </c>
      <c r="W46" s="93" t="str">
        <f>IF(VLOOKUP(日校代碼!W46,班級人數!$A$2:$C$59,3,0),VLOOKUP(日校代碼!W46,班級人數!$A$2:$C$59,3,0),"")</f>
        <v/>
      </c>
      <c r="X46" s="93" t="str">
        <f>IF(VLOOKUP(日校代碼!X46,班級人數!$A$2:$C$59,3,0),VLOOKUP(日校代碼!X46,班級人數!$A$2:$C$59,3,0),"")</f>
        <v/>
      </c>
      <c r="Y46" s="93" t="str">
        <f>IF(VLOOKUP(日校代碼!Y46,班級人數!$A$2:$C$59,3,0),VLOOKUP(日校代碼!Y46,班級人數!$A$2:$C$59,3,0),"")</f>
        <v/>
      </c>
      <c r="Z46" s="89" t="str">
        <f>IF(VLOOKUP(日校代碼!Z46,班級人數!$A$2:$C$59,3,0),VLOOKUP(日校代碼!Z46,班級人數!$A$2:$C$59,3,0),"")</f>
        <v/>
      </c>
      <c r="AA46" s="89" t="str">
        <f>IF(VLOOKUP(日校代碼!AA46,班級人數!$A$2:$C$59,3,0),VLOOKUP(日校代碼!AA46,班級人數!$A$2:$C$59,3,0),"")</f>
        <v/>
      </c>
      <c r="AB46" s="89" t="str">
        <f>IF(VLOOKUP(日校代碼!AB46,班級人數!$A$2:$C$59,3,0),VLOOKUP(日校代碼!AB46,班級人數!$A$2:$C$59,3,0),"")</f>
        <v/>
      </c>
      <c r="AC46" s="89" t="str">
        <f>IF(VLOOKUP(日校代碼!AC46,班級人數!$A$2:$C$59,3,0),VLOOKUP(日校代碼!AC46,班級人數!$A$2:$C$59,3,0),"")</f>
        <v/>
      </c>
      <c r="AD46" s="93" t="str">
        <f>IF(VLOOKUP(日校代碼!AD46,班級人數!$A$2:$C$59,3,0),VLOOKUP(日校代碼!AD46,班級人數!$A$2:$C$59,3,0),"")</f>
        <v/>
      </c>
      <c r="AE46" s="93" t="str">
        <f>IF(VLOOKUP(日校代碼!AE46,班級人數!$A$2:$C$59,3,0),VLOOKUP(日校代碼!AE46,班級人數!$A$2:$C$59,3,0),"")</f>
        <v/>
      </c>
      <c r="AF46" s="89" t="str">
        <f>IF(VLOOKUP(日校代碼!AF46,班級人數!$A$2:$C$59,3,0),VLOOKUP(日校代碼!AF46,班級人數!$A$2:$C$59,3,0),"")</f>
        <v/>
      </c>
      <c r="AG46" s="89" t="str">
        <f>IF(VLOOKUP(日校代碼!AG46,班級人數!$A$2:$C$59,3,0),VLOOKUP(日校代碼!AG46,班級人數!$A$2:$C$59,3,0),"")</f>
        <v/>
      </c>
      <c r="AH46" s="93" t="str">
        <f>IF(VLOOKUP(日校代碼!AH46,班級人數!$A$2:$C$59,3,0),VLOOKUP(日校代碼!AH46,班級人數!$A$2:$C$59,3,0),"")</f>
        <v/>
      </c>
      <c r="AI46" s="93" t="str">
        <f>IF(VLOOKUP(日校代碼!AI46,班級人數!$A$2:$C$59,3,0),VLOOKUP(日校代碼!AI46,班級人數!$A$2:$C$59,3,0),"")</f>
        <v/>
      </c>
      <c r="AJ46" s="13"/>
      <c r="AK46" s="66"/>
      <c r="AL46" s="13">
        <f t="shared" si="0"/>
        <v>78</v>
      </c>
      <c r="AM46" s="69">
        <f t="shared" si="1"/>
        <v>0</v>
      </c>
      <c r="AN46" s="161" t="s">
        <v>258</v>
      </c>
      <c r="AO46" s="162" t="s">
        <v>428</v>
      </c>
      <c r="AP46" s="163" t="s">
        <v>429</v>
      </c>
      <c r="AQ46" s="167"/>
      <c r="AR46" s="165">
        <v>1</v>
      </c>
      <c r="AS46" s="165"/>
    </row>
    <row r="47" spans="1:45" s="27" customFormat="1" ht="36" customHeight="1" x14ac:dyDescent="0.25">
      <c r="A47" s="147">
        <v>3</v>
      </c>
      <c r="B47" s="148"/>
      <c r="C47" s="147" t="s">
        <v>53</v>
      </c>
      <c r="D47" s="147" t="s">
        <v>54</v>
      </c>
      <c r="E47" s="147" t="s">
        <v>55</v>
      </c>
      <c r="F47" s="147" t="s">
        <v>56</v>
      </c>
      <c r="G47" s="147"/>
      <c r="H47" s="147"/>
      <c r="I47" s="153"/>
      <c r="J47" s="152">
        <v>3</v>
      </c>
      <c r="K47" s="159" t="s">
        <v>41</v>
      </c>
      <c r="L47" s="152" t="s">
        <v>295</v>
      </c>
      <c r="M47" s="152" t="s">
        <v>274</v>
      </c>
      <c r="N47" s="153" t="s">
        <v>12</v>
      </c>
      <c r="O47" s="152">
        <v>240</v>
      </c>
      <c r="P47" s="81"/>
      <c r="Q47" s="13"/>
      <c r="R47" s="89" t="str">
        <f>IF(VLOOKUP(日校代碼!R47,班級人數!$A$2:$C$59,3,0),VLOOKUP(日校代碼!R47,班級人數!$A$2:$C$59,3,0),"")</f>
        <v/>
      </c>
      <c r="S47" s="89" t="str">
        <f>IF(VLOOKUP(日校代碼!S47,班級人數!$A$2:$C$59,3,0),VLOOKUP(日校代碼!S47,班級人數!$A$2:$C$59,3,0),"")</f>
        <v/>
      </c>
      <c r="T47" s="89" t="str">
        <f>IF(VLOOKUP(日校代碼!T47,班級人數!$A$2:$C$59,3,0),VLOOKUP(日校代碼!T47,班級人數!$A$2:$C$59,3,0),"")</f>
        <v/>
      </c>
      <c r="U47" s="89" t="str">
        <f>IF(VLOOKUP(日校代碼!U47,班級人數!$A$2:$C$59,3,0),VLOOKUP(日校代碼!U47,班級人數!$A$2:$C$59,3,0),"")</f>
        <v/>
      </c>
      <c r="V47" s="93">
        <f>IF(VLOOKUP(日校代碼!V47,班級人數!$A$2:$C$59,3,0),VLOOKUP(日校代碼!V47,班級人數!$A$2:$C$59,3,0),"")</f>
        <v>40</v>
      </c>
      <c r="W47" s="93">
        <f>IF(VLOOKUP(日校代碼!W47,班級人數!$A$2:$C$59,3,0),VLOOKUP(日校代碼!W47,班級人數!$A$2:$C$59,3,0),"")</f>
        <v>40</v>
      </c>
      <c r="X47" s="93">
        <f>IF(VLOOKUP(日校代碼!X47,班級人數!$A$2:$C$59,3,0),VLOOKUP(日校代碼!X47,班級人數!$A$2:$C$59,3,0),"")</f>
        <v>40</v>
      </c>
      <c r="Y47" s="93">
        <f>IF(VLOOKUP(日校代碼!Y47,班級人數!$A$2:$C$59,3,0),VLOOKUP(日校代碼!Y47,班級人數!$A$2:$C$59,3,0),"")</f>
        <v>39</v>
      </c>
      <c r="Z47" s="89">
        <f>IF(VLOOKUP(日校代碼!Z47,班級人數!$A$2:$C$59,3,0),VLOOKUP(日校代碼!Z47,班級人數!$A$2:$C$59,3,0),"")</f>
        <v>39</v>
      </c>
      <c r="AA47" s="89">
        <f>IF(VLOOKUP(日校代碼!AA47,班級人數!$A$2:$C$59,3,0),VLOOKUP(日校代碼!AA47,班級人數!$A$2:$C$59,3,0),"")</f>
        <v>39</v>
      </c>
      <c r="AB47" s="89">
        <f>IF(VLOOKUP(日校代碼!AB47,班級人數!$A$2:$C$59,3,0),VLOOKUP(日校代碼!AB47,班級人數!$A$2:$C$59,3,0),"")</f>
        <v>39</v>
      </c>
      <c r="AC47" s="89">
        <f>IF(VLOOKUP(日校代碼!AC47,班級人數!$A$2:$C$59,3,0),VLOOKUP(日校代碼!AC47,班級人數!$A$2:$C$59,3,0),"")</f>
        <v>39</v>
      </c>
      <c r="AD47" s="93">
        <f>IF(VLOOKUP(日校代碼!AD47,班級人數!$A$2:$C$59,3,0),VLOOKUP(日校代碼!AD47,班級人數!$A$2:$C$59,3,0),"")</f>
        <v>37</v>
      </c>
      <c r="AE47" s="93">
        <f>IF(VLOOKUP(日校代碼!AE47,班級人數!$A$2:$C$59,3,0),VLOOKUP(日校代碼!AE47,班級人數!$A$2:$C$59,3,0),"")</f>
        <v>38</v>
      </c>
      <c r="AF47" s="89">
        <f>IF(VLOOKUP(日校代碼!AF47,班級人數!$A$2:$C$59,3,0),VLOOKUP(日校代碼!AF47,班級人數!$A$2:$C$59,3,0),"")</f>
        <v>39</v>
      </c>
      <c r="AG47" s="89">
        <f>IF(VLOOKUP(日校代碼!AG47,班級人數!$A$2:$C$59,3,0),VLOOKUP(日校代碼!AG47,班級人數!$A$2:$C$59,3,0),"")</f>
        <v>38</v>
      </c>
      <c r="AH47" s="93" t="str">
        <f>IF(VLOOKUP(日校代碼!AH47,班級人數!$A$2:$C$59,3,0),VLOOKUP(日校代碼!AH47,班級人數!$A$2:$C$59,3,0),"")</f>
        <v/>
      </c>
      <c r="AI47" s="93" t="str">
        <f>IF(VLOOKUP(日校代碼!AI47,班級人數!$A$2:$C$59,3,0),VLOOKUP(日校代碼!AI47,班級人數!$A$2:$C$59,3,0),"")</f>
        <v/>
      </c>
      <c r="AJ47" s="13"/>
      <c r="AK47" s="66"/>
      <c r="AL47" s="13">
        <f t="shared" si="0"/>
        <v>467</v>
      </c>
      <c r="AM47" s="69">
        <f t="shared" si="1"/>
        <v>0</v>
      </c>
      <c r="AN47" s="161" t="s">
        <v>258</v>
      </c>
      <c r="AO47" s="162" t="s">
        <v>430</v>
      </c>
      <c r="AP47" s="163" t="s">
        <v>431</v>
      </c>
      <c r="AQ47" s="177"/>
      <c r="AR47" s="165">
        <v>2</v>
      </c>
      <c r="AS47" s="166"/>
    </row>
    <row r="48" spans="1:45" s="27" customFormat="1" ht="36" customHeight="1" x14ac:dyDescent="0.25">
      <c r="A48" s="147">
        <v>3</v>
      </c>
      <c r="B48" s="148">
        <v>3.4</v>
      </c>
      <c r="C48" s="147"/>
      <c r="D48" s="147"/>
      <c r="E48" s="147"/>
      <c r="F48" s="147"/>
      <c r="G48" s="147"/>
      <c r="H48" s="147" t="s">
        <v>305</v>
      </c>
      <c r="I48" s="153"/>
      <c r="J48" s="152">
        <v>3</v>
      </c>
      <c r="K48" s="159" t="s">
        <v>322</v>
      </c>
      <c r="L48" s="152" t="s">
        <v>326</v>
      </c>
      <c r="M48" s="152" t="s">
        <v>296</v>
      </c>
      <c r="N48" s="157" t="s">
        <v>299</v>
      </c>
      <c r="O48" s="152">
        <v>198</v>
      </c>
      <c r="P48" s="81"/>
      <c r="Q48" s="63"/>
      <c r="R48" s="89" t="str">
        <f>IF(VLOOKUP(日校代碼!R48,班級人數!$A$2:$C$59,3,0),VLOOKUP(日校代碼!R48,班級人數!$A$2:$C$59,3,0),"")</f>
        <v/>
      </c>
      <c r="S48" s="89" t="str">
        <f>IF(VLOOKUP(日校代碼!S48,班級人數!$A$2:$C$59,3,0),VLOOKUP(日校代碼!S48,班級人數!$A$2:$C$59,3,0),"")</f>
        <v/>
      </c>
      <c r="T48" s="89">
        <f>IF(VLOOKUP(日校代碼!T48,班級人數!$A$2:$C$59,3,0),VLOOKUP(日校代碼!T48,班級人數!$A$2:$C$59,3,0),"")</f>
        <v>38</v>
      </c>
      <c r="U48" s="89">
        <f>IF(VLOOKUP(日校代碼!U48,班級人數!$A$2:$C$59,3,0),VLOOKUP(日校代碼!U48,班級人數!$A$2:$C$59,3,0),"")</f>
        <v>38</v>
      </c>
      <c r="V48" s="93" t="str">
        <f>IF(VLOOKUP(日校代碼!V48,班級人數!$A$2:$C$59,3,0),VLOOKUP(日校代碼!V48,班級人數!$A$2:$C$59,3,0),"")</f>
        <v/>
      </c>
      <c r="W48" s="93" t="str">
        <f>IF(VLOOKUP(日校代碼!W48,班級人數!$A$2:$C$59,3,0),VLOOKUP(日校代碼!W48,班級人數!$A$2:$C$59,3,0),"")</f>
        <v/>
      </c>
      <c r="X48" s="93" t="str">
        <f>IF(VLOOKUP(日校代碼!X48,班級人數!$A$2:$C$59,3,0),VLOOKUP(日校代碼!X48,班級人數!$A$2:$C$59,3,0),"")</f>
        <v/>
      </c>
      <c r="Y48" s="93" t="str">
        <f>IF(VLOOKUP(日校代碼!Y48,班級人數!$A$2:$C$59,3,0),VLOOKUP(日校代碼!Y48,班級人數!$A$2:$C$59,3,0),"")</f>
        <v/>
      </c>
      <c r="Z48" s="89" t="str">
        <f>IF(VLOOKUP(日校代碼!Z48,班級人數!$A$2:$C$59,3,0),VLOOKUP(日校代碼!Z48,班級人數!$A$2:$C$59,3,0),"")</f>
        <v/>
      </c>
      <c r="AA48" s="89" t="str">
        <f>IF(VLOOKUP(日校代碼!AA48,班級人數!$A$2:$C$59,3,0),VLOOKUP(日校代碼!AA48,班級人數!$A$2:$C$59,3,0),"")</f>
        <v/>
      </c>
      <c r="AB48" s="89" t="str">
        <f>IF(VLOOKUP(日校代碼!AB48,班級人數!$A$2:$C$59,3,0),VLOOKUP(日校代碼!AB48,班級人數!$A$2:$C$59,3,0),"")</f>
        <v/>
      </c>
      <c r="AC48" s="89" t="str">
        <f>IF(VLOOKUP(日校代碼!AC48,班級人數!$A$2:$C$59,3,0),VLOOKUP(日校代碼!AC48,班級人數!$A$2:$C$59,3,0),"")</f>
        <v/>
      </c>
      <c r="AD48" s="93" t="str">
        <f>IF(VLOOKUP(日校代碼!AD48,班級人數!$A$2:$C$59,3,0),VLOOKUP(日校代碼!AD48,班級人數!$A$2:$C$59,3,0),"")</f>
        <v/>
      </c>
      <c r="AE48" s="93" t="str">
        <f>IF(VLOOKUP(日校代碼!AE48,班級人數!$A$2:$C$59,3,0),VLOOKUP(日校代碼!AE48,班級人數!$A$2:$C$59,3,0),"")</f>
        <v/>
      </c>
      <c r="AF48" s="89" t="str">
        <f>IF(VLOOKUP(日校代碼!AF48,班級人數!$A$2:$C$59,3,0),VLOOKUP(日校代碼!AF48,班級人數!$A$2:$C$59,3,0),"")</f>
        <v/>
      </c>
      <c r="AG48" s="89" t="str">
        <f>IF(VLOOKUP(日校代碼!AG48,班級人數!$A$2:$C$59,3,0),VLOOKUP(日校代碼!AG48,班級人數!$A$2:$C$59,3,0),"")</f>
        <v/>
      </c>
      <c r="AH48" s="93" t="str">
        <f>IF(VLOOKUP(日校代碼!AH48,班級人數!$A$2:$C$59,3,0),VLOOKUP(日校代碼!AH48,班級人數!$A$2:$C$59,3,0),"")</f>
        <v/>
      </c>
      <c r="AI48" s="93" t="str">
        <f>IF(VLOOKUP(日校代碼!AI48,班級人數!$A$2:$C$59,3,0),VLOOKUP(日校代碼!AI48,班級人數!$A$2:$C$59,3,0),"")</f>
        <v/>
      </c>
      <c r="AJ48" s="13"/>
      <c r="AK48" s="66"/>
      <c r="AL48" s="13">
        <f t="shared" si="0"/>
        <v>76</v>
      </c>
      <c r="AM48" s="69">
        <f t="shared" si="1"/>
        <v>0</v>
      </c>
      <c r="AN48" s="161" t="s">
        <v>258</v>
      </c>
      <c r="AO48" s="162" t="s">
        <v>432</v>
      </c>
      <c r="AP48" s="163" t="s">
        <v>404</v>
      </c>
      <c r="AQ48" s="167"/>
      <c r="AR48" s="165">
        <v>3</v>
      </c>
      <c r="AS48" s="165"/>
    </row>
    <row r="49" spans="1:45" s="27" customFormat="1" ht="36" customHeight="1" x14ac:dyDescent="0.25">
      <c r="A49" s="147">
        <v>3</v>
      </c>
      <c r="B49" s="148">
        <v>1.2</v>
      </c>
      <c r="C49" s="147"/>
      <c r="D49" s="147"/>
      <c r="E49" s="147"/>
      <c r="F49" s="147"/>
      <c r="G49" s="147"/>
      <c r="H49" s="147" t="s">
        <v>305</v>
      </c>
      <c r="I49" s="153"/>
      <c r="J49" s="152">
        <v>3</v>
      </c>
      <c r="K49" s="159" t="s">
        <v>345</v>
      </c>
      <c r="L49" s="152" t="s">
        <v>326</v>
      </c>
      <c r="M49" s="152" t="s">
        <v>296</v>
      </c>
      <c r="N49" s="157" t="s">
        <v>299</v>
      </c>
      <c r="O49" s="152">
        <v>168</v>
      </c>
      <c r="P49" s="81"/>
      <c r="Q49" s="13"/>
      <c r="R49" s="89">
        <f>IF(VLOOKUP(日校代碼!R49,班級人數!$A$2:$C$59,3,0),VLOOKUP(日校代碼!R49,班級人數!$A$2:$C$59,3,0),"")</f>
        <v>39</v>
      </c>
      <c r="S49" s="89">
        <f>IF(VLOOKUP(日校代碼!S49,班級人數!$A$2:$C$59,3,0),VLOOKUP(日校代碼!S49,班級人數!$A$2:$C$59,3,0),"")</f>
        <v>39</v>
      </c>
      <c r="T49" s="89" t="str">
        <f>IF(VLOOKUP(日校代碼!T49,班級人數!$A$2:$C$59,3,0),VLOOKUP(日校代碼!T49,班級人數!$A$2:$C$59,3,0),"")</f>
        <v/>
      </c>
      <c r="U49" s="89" t="str">
        <f>IF(VLOOKUP(日校代碼!U49,班級人數!$A$2:$C$59,3,0),VLOOKUP(日校代碼!U49,班級人數!$A$2:$C$59,3,0),"")</f>
        <v/>
      </c>
      <c r="V49" s="93" t="str">
        <f>IF(VLOOKUP(日校代碼!V49,班級人數!$A$2:$C$59,3,0),VLOOKUP(日校代碼!V49,班級人數!$A$2:$C$59,3,0),"")</f>
        <v/>
      </c>
      <c r="W49" s="93" t="str">
        <f>IF(VLOOKUP(日校代碼!W49,班級人數!$A$2:$C$59,3,0),VLOOKUP(日校代碼!W49,班級人數!$A$2:$C$59,3,0),"")</f>
        <v/>
      </c>
      <c r="X49" s="93" t="str">
        <f>IF(VLOOKUP(日校代碼!X49,班級人數!$A$2:$C$59,3,0),VLOOKUP(日校代碼!X49,班級人數!$A$2:$C$59,3,0),"")</f>
        <v/>
      </c>
      <c r="Y49" s="93" t="str">
        <f>IF(VLOOKUP(日校代碼!Y49,班級人數!$A$2:$C$59,3,0),VLOOKUP(日校代碼!Y49,班級人數!$A$2:$C$59,3,0),"")</f>
        <v/>
      </c>
      <c r="Z49" s="89" t="str">
        <f>IF(VLOOKUP(日校代碼!Z49,班級人數!$A$2:$C$59,3,0),VLOOKUP(日校代碼!Z49,班級人數!$A$2:$C$59,3,0),"")</f>
        <v/>
      </c>
      <c r="AA49" s="89" t="str">
        <f>IF(VLOOKUP(日校代碼!AA49,班級人數!$A$2:$C$59,3,0),VLOOKUP(日校代碼!AA49,班級人數!$A$2:$C$59,3,0),"")</f>
        <v/>
      </c>
      <c r="AB49" s="89" t="str">
        <f>IF(VLOOKUP(日校代碼!AB49,班級人數!$A$2:$C$59,3,0),VLOOKUP(日校代碼!AB49,班級人數!$A$2:$C$59,3,0),"")</f>
        <v/>
      </c>
      <c r="AC49" s="89" t="str">
        <f>IF(VLOOKUP(日校代碼!AC49,班級人數!$A$2:$C$59,3,0),VLOOKUP(日校代碼!AC49,班級人數!$A$2:$C$59,3,0),"")</f>
        <v/>
      </c>
      <c r="AD49" s="93" t="str">
        <f>IF(VLOOKUP(日校代碼!AD49,班級人數!$A$2:$C$59,3,0),VLOOKUP(日校代碼!AD49,班級人數!$A$2:$C$59,3,0),"")</f>
        <v/>
      </c>
      <c r="AE49" s="93" t="str">
        <f>IF(VLOOKUP(日校代碼!AE49,班級人數!$A$2:$C$59,3,0),VLOOKUP(日校代碼!AE49,班級人數!$A$2:$C$59,3,0),"")</f>
        <v/>
      </c>
      <c r="AF49" s="89" t="str">
        <f>IF(VLOOKUP(日校代碼!AF49,班級人數!$A$2:$C$59,3,0),VLOOKUP(日校代碼!AF49,班級人數!$A$2:$C$59,3,0),"")</f>
        <v/>
      </c>
      <c r="AG49" s="89" t="str">
        <f>IF(VLOOKUP(日校代碼!AG49,班級人數!$A$2:$C$59,3,0),VLOOKUP(日校代碼!AG49,班級人數!$A$2:$C$59,3,0),"")</f>
        <v/>
      </c>
      <c r="AH49" s="93" t="str">
        <f>IF(VLOOKUP(日校代碼!AH49,班級人數!$A$2:$C$59,3,0),VLOOKUP(日校代碼!AH49,班級人數!$A$2:$C$59,3,0),"")</f>
        <v/>
      </c>
      <c r="AI49" s="93" t="str">
        <f>IF(VLOOKUP(日校代碼!AI49,班級人數!$A$2:$C$59,3,0),VLOOKUP(日校代碼!AI49,班級人數!$A$2:$C$59,3,0),"")</f>
        <v/>
      </c>
      <c r="AJ49" s="13"/>
      <c r="AK49" s="66"/>
      <c r="AL49" s="13">
        <f t="shared" si="0"/>
        <v>78</v>
      </c>
      <c r="AM49" s="69">
        <f t="shared" si="1"/>
        <v>0</v>
      </c>
      <c r="AN49" s="161" t="s">
        <v>258</v>
      </c>
      <c r="AO49" s="162" t="s">
        <v>433</v>
      </c>
      <c r="AP49" s="163" t="s">
        <v>434</v>
      </c>
      <c r="AQ49" s="167"/>
      <c r="AR49" s="165">
        <v>3</v>
      </c>
      <c r="AS49" s="165"/>
    </row>
    <row r="50" spans="1:45" s="27" customFormat="1" ht="36" customHeight="1" x14ac:dyDescent="0.25">
      <c r="A50" s="147">
        <v>3</v>
      </c>
      <c r="B50" s="148">
        <v>3.4</v>
      </c>
      <c r="C50" s="147"/>
      <c r="D50" s="147"/>
      <c r="E50" s="147"/>
      <c r="F50" s="147"/>
      <c r="G50" s="147"/>
      <c r="H50" s="147" t="s">
        <v>305</v>
      </c>
      <c r="I50" s="153"/>
      <c r="J50" s="152">
        <v>3</v>
      </c>
      <c r="K50" s="159" t="s">
        <v>346</v>
      </c>
      <c r="L50" s="152" t="s">
        <v>326</v>
      </c>
      <c r="M50" s="152" t="s">
        <v>40</v>
      </c>
      <c r="N50" s="153" t="s">
        <v>347</v>
      </c>
      <c r="O50" s="58">
        <v>241</v>
      </c>
      <c r="P50" s="81"/>
      <c r="Q50" s="13"/>
      <c r="R50" s="89" t="str">
        <f>IF(VLOOKUP(日校代碼!R50,班級人數!$A$2:$C$59,3,0),VLOOKUP(日校代碼!R50,班級人數!$A$2:$C$59,3,0),"")</f>
        <v/>
      </c>
      <c r="S50" s="89" t="str">
        <f>IF(VLOOKUP(日校代碼!S50,班級人數!$A$2:$C$59,3,0),VLOOKUP(日校代碼!S50,班級人數!$A$2:$C$59,3,0),"")</f>
        <v/>
      </c>
      <c r="T50" s="89">
        <f>IF(VLOOKUP(日校代碼!T50,班級人數!$A$2:$C$59,3,0),VLOOKUP(日校代碼!T50,班級人數!$A$2:$C$59,3,0),"")</f>
        <v>38</v>
      </c>
      <c r="U50" s="89">
        <f>IF(VLOOKUP(日校代碼!U50,班級人數!$A$2:$C$59,3,0),VLOOKUP(日校代碼!U50,班級人數!$A$2:$C$59,3,0),"")</f>
        <v>38</v>
      </c>
      <c r="V50" s="93" t="str">
        <f>IF(VLOOKUP(日校代碼!V50,班級人數!$A$2:$C$59,3,0),VLOOKUP(日校代碼!V50,班級人數!$A$2:$C$59,3,0),"")</f>
        <v/>
      </c>
      <c r="W50" s="93" t="str">
        <f>IF(VLOOKUP(日校代碼!W50,班級人數!$A$2:$C$59,3,0),VLOOKUP(日校代碼!W50,班級人數!$A$2:$C$59,3,0),"")</f>
        <v/>
      </c>
      <c r="X50" s="93" t="str">
        <f>IF(VLOOKUP(日校代碼!X50,班級人數!$A$2:$C$59,3,0),VLOOKUP(日校代碼!X50,班級人數!$A$2:$C$59,3,0),"")</f>
        <v/>
      </c>
      <c r="Y50" s="93" t="str">
        <f>IF(VLOOKUP(日校代碼!Y50,班級人數!$A$2:$C$59,3,0),VLOOKUP(日校代碼!Y50,班級人數!$A$2:$C$59,3,0),"")</f>
        <v/>
      </c>
      <c r="Z50" s="89" t="str">
        <f>IF(VLOOKUP(日校代碼!Z50,班級人數!$A$2:$C$59,3,0),VLOOKUP(日校代碼!Z50,班級人數!$A$2:$C$59,3,0),"")</f>
        <v/>
      </c>
      <c r="AA50" s="89" t="str">
        <f>IF(VLOOKUP(日校代碼!AA50,班級人數!$A$2:$C$59,3,0),VLOOKUP(日校代碼!AA50,班級人數!$A$2:$C$59,3,0),"")</f>
        <v/>
      </c>
      <c r="AB50" s="89" t="str">
        <f>IF(VLOOKUP(日校代碼!AB50,班級人數!$A$2:$C$59,3,0),VLOOKUP(日校代碼!AB50,班級人數!$A$2:$C$59,3,0),"")</f>
        <v/>
      </c>
      <c r="AC50" s="89" t="str">
        <f>IF(VLOOKUP(日校代碼!AC50,班級人數!$A$2:$C$59,3,0),VLOOKUP(日校代碼!AC50,班級人數!$A$2:$C$59,3,0),"")</f>
        <v/>
      </c>
      <c r="AD50" s="93" t="str">
        <f>IF(VLOOKUP(日校代碼!AD50,班級人數!$A$2:$C$59,3,0),VLOOKUP(日校代碼!AD50,班級人數!$A$2:$C$59,3,0),"")</f>
        <v/>
      </c>
      <c r="AE50" s="93" t="str">
        <f>IF(VLOOKUP(日校代碼!AE50,班級人數!$A$2:$C$59,3,0),VLOOKUP(日校代碼!AE50,班級人數!$A$2:$C$59,3,0),"")</f>
        <v/>
      </c>
      <c r="AF50" s="89" t="str">
        <f>IF(VLOOKUP(日校代碼!AF50,班級人數!$A$2:$C$59,3,0),VLOOKUP(日校代碼!AF50,班級人數!$A$2:$C$59,3,0),"")</f>
        <v/>
      </c>
      <c r="AG50" s="89" t="str">
        <f>IF(VLOOKUP(日校代碼!AG50,班級人數!$A$2:$C$59,3,0),VLOOKUP(日校代碼!AG50,班級人數!$A$2:$C$59,3,0),"")</f>
        <v/>
      </c>
      <c r="AH50" s="93" t="str">
        <f>IF(VLOOKUP(日校代碼!AH50,班級人數!$A$2:$C$59,3,0),VLOOKUP(日校代碼!AH50,班級人數!$A$2:$C$59,3,0),"")</f>
        <v/>
      </c>
      <c r="AI50" s="93" t="str">
        <f>IF(VLOOKUP(日校代碼!AI50,班級人數!$A$2:$C$59,3,0),VLOOKUP(日校代碼!AI50,班級人數!$A$2:$C$59,3,0),"")</f>
        <v/>
      </c>
      <c r="AJ50" s="13"/>
      <c r="AK50" s="66"/>
      <c r="AL50" s="13">
        <f t="shared" si="0"/>
        <v>76</v>
      </c>
      <c r="AM50" s="69">
        <f t="shared" si="1"/>
        <v>0</v>
      </c>
      <c r="AN50" s="161" t="s">
        <v>258</v>
      </c>
      <c r="AO50" s="162" t="s">
        <v>435</v>
      </c>
      <c r="AP50" s="163" t="s">
        <v>436</v>
      </c>
      <c r="AQ50" s="167"/>
      <c r="AR50" s="165">
        <v>3</v>
      </c>
      <c r="AS50" s="166"/>
    </row>
    <row r="51" spans="1:45" s="28" customFormat="1" ht="36" customHeight="1" x14ac:dyDescent="0.25">
      <c r="A51" s="147">
        <v>3</v>
      </c>
      <c r="B51" s="148">
        <v>3.4</v>
      </c>
      <c r="C51" s="147"/>
      <c r="D51" s="147"/>
      <c r="E51" s="147"/>
      <c r="F51" s="147"/>
      <c r="G51" s="147"/>
      <c r="H51" s="147" t="s">
        <v>305</v>
      </c>
      <c r="I51" s="153"/>
      <c r="J51" s="152">
        <v>3</v>
      </c>
      <c r="K51" s="159" t="s">
        <v>50</v>
      </c>
      <c r="L51" s="152" t="s">
        <v>326</v>
      </c>
      <c r="M51" s="152" t="s">
        <v>43</v>
      </c>
      <c r="N51" s="153" t="s">
        <v>291</v>
      </c>
      <c r="O51" s="152">
        <v>125</v>
      </c>
      <c r="P51" s="81"/>
      <c r="Q51" s="13"/>
      <c r="R51" s="89" t="str">
        <f>IF(VLOOKUP(日校代碼!R51,班級人數!$A$2:$C$59,3,0),VLOOKUP(日校代碼!R51,班級人數!$A$2:$C$59,3,0),"")</f>
        <v/>
      </c>
      <c r="S51" s="89" t="str">
        <f>IF(VLOOKUP(日校代碼!S51,班級人數!$A$2:$C$59,3,0),VLOOKUP(日校代碼!S51,班級人數!$A$2:$C$59,3,0),"")</f>
        <v/>
      </c>
      <c r="T51" s="89">
        <f>IF(VLOOKUP(日校代碼!T51,班級人數!$A$2:$C$59,3,0),VLOOKUP(日校代碼!T51,班級人數!$A$2:$C$59,3,0),"")</f>
        <v>38</v>
      </c>
      <c r="U51" s="89">
        <f>IF(VLOOKUP(日校代碼!U51,班級人數!$A$2:$C$59,3,0),VLOOKUP(日校代碼!U51,班級人數!$A$2:$C$59,3,0),"")</f>
        <v>38</v>
      </c>
      <c r="V51" s="93" t="str">
        <f>IF(VLOOKUP(日校代碼!V51,班級人數!$A$2:$C$59,3,0),VLOOKUP(日校代碼!V51,班級人數!$A$2:$C$59,3,0),"")</f>
        <v/>
      </c>
      <c r="W51" s="93" t="str">
        <f>IF(VLOOKUP(日校代碼!W51,班級人數!$A$2:$C$59,3,0),VLOOKUP(日校代碼!W51,班級人數!$A$2:$C$59,3,0),"")</f>
        <v/>
      </c>
      <c r="X51" s="93" t="str">
        <f>IF(VLOOKUP(日校代碼!X51,班級人數!$A$2:$C$59,3,0),VLOOKUP(日校代碼!X51,班級人數!$A$2:$C$59,3,0),"")</f>
        <v/>
      </c>
      <c r="Y51" s="93" t="str">
        <f>IF(VLOOKUP(日校代碼!Y51,班級人數!$A$2:$C$59,3,0),VLOOKUP(日校代碼!Y51,班級人數!$A$2:$C$59,3,0),"")</f>
        <v/>
      </c>
      <c r="Z51" s="89" t="str">
        <f>IF(VLOOKUP(日校代碼!Z51,班級人數!$A$2:$C$59,3,0),VLOOKUP(日校代碼!Z51,班級人數!$A$2:$C$59,3,0),"")</f>
        <v/>
      </c>
      <c r="AA51" s="89" t="str">
        <f>IF(VLOOKUP(日校代碼!AA51,班級人數!$A$2:$C$59,3,0),VLOOKUP(日校代碼!AA51,班級人數!$A$2:$C$59,3,0),"")</f>
        <v/>
      </c>
      <c r="AB51" s="89" t="str">
        <f>IF(VLOOKUP(日校代碼!AB51,班級人數!$A$2:$C$59,3,0),VLOOKUP(日校代碼!AB51,班級人數!$A$2:$C$59,3,0),"")</f>
        <v/>
      </c>
      <c r="AC51" s="89" t="str">
        <f>IF(VLOOKUP(日校代碼!AC51,班級人數!$A$2:$C$59,3,0),VLOOKUP(日校代碼!AC51,班級人數!$A$2:$C$59,3,0),"")</f>
        <v/>
      </c>
      <c r="AD51" s="93" t="str">
        <f>IF(VLOOKUP(日校代碼!AD51,班級人數!$A$2:$C$59,3,0),VLOOKUP(日校代碼!AD51,班級人數!$A$2:$C$59,3,0),"")</f>
        <v/>
      </c>
      <c r="AE51" s="93" t="str">
        <f>IF(VLOOKUP(日校代碼!AE51,班級人數!$A$2:$C$59,3,0),VLOOKUP(日校代碼!AE51,班級人數!$A$2:$C$59,3,0),"")</f>
        <v/>
      </c>
      <c r="AF51" s="89" t="str">
        <f>IF(VLOOKUP(日校代碼!AF51,班級人數!$A$2:$C$59,3,0),VLOOKUP(日校代碼!AF51,班級人數!$A$2:$C$59,3,0),"")</f>
        <v/>
      </c>
      <c r="AG51" s="89" t="str">
        <f>IF(VLOOKUP(日校代碼!AG51,班級人數!$A$2:$C$59,3,0),VLOOKUP(日校代碼!AG51,班級人數!$A$2:$C$59,3,0),"")</f>
        <v/>
      </c>
      <c r="AH51" s="93" t="str">
        <f>IF(VLOOKUP(日校代碼!AH51,班級人數!$A$2:$C$59,3,0),VLOOKUP(日校代碼!AH51,班級人數!$A$2:$C$59,3,0),"")</f>
        <v/>
      </c>
      <c r="AI51" s="93" t="str">
        <f>IF(VLOOKUP(日校代碼!AI51,班級人數!$A$2:$C$59,3,0),VLOOKUP(日校代碼!AI51,班級人數!$A$2:$C$59,3,0),"")</f>
        <v/>
      </c>
      <c r="AJ51" s="13"/>
      <c r="AK51" s="66"/>
      <c r="AL51" s="13">
        <f t="shared" si="0"/>
        <v>76</v>
      </c>
      <c r="AM51" s="69">
        <f t="shared" si="1"/>
        <v>0</v>
      </c>
      <c r="AN51" s="161" t="s">
        <v>258</v>
      </c>
      <c r="AO51" s="162" t="s">
        <v>437</v>
      </c>
      <c r="AP51" s="163" t="s">
        <v>438</v>
      </c>
      <c r="AQ51" s="167"/>
      <c r="AR51" s="165">
        <v>3</v>
      </c>
      <c r="AS51" s="168"/>
    </row>
    <row r="52" spans="1:45" s="28" customFormat="1" ht="36" customHeight="1" x14ac:dyDescent="0.25">
      <c r="A52" s="147">
        <v>3</v>
      </c>
      <c r="B52" s="148" t="s">
        <v>269</v>
      </c>
      <c r="C52" s="147" t="s">
        <v>53</v>
      </c>
      <c r="D52" s="147" t="s">
        <v>54</v>
      </c>
      <c r="E52" s="147" t="s">
        <v>55</v>
      </c>
      <c r="F52" s="147" t="s">
        <v>56</v>
      </c>
      <c r="G52" s="147" t="s">
        <v>270</v>
      </c>
      <c r="H52" s="147" t="s">
        <v>305</v>
      </c>
      <c r="I52" s="153"/>
      <c r="J52" s="152">
        <v>3</v>
      </c>
      <c r="K52" s="159" t="s">
        <v>323</v>
      </c>
      <c r="L52" s="154" t="s">
        <v>348</v>
      </c>
      <c r="M52" s="152" t="s">
        <v>315</v>
      </c>
      <c r="N52" s="153" t="s">
        <v>300</v>
      </c>
      <c r="O52" s="183">
        <v>125</v>
      </c>
      <c r="P52" s="81"/>
      <c r="Q52" s="13"/>
      <c r="R52" s="89">
        <f>IF(VLOOKUP(日校代碼!R52,班級人數!$A$2:$C$59,3,0),VLOOKUP(日校代碼!R52,班級人數!$A$2:$C$59,3,0),"")</f>
        <v>39</v>
      </c>
      <c r="S52" s="89">
        <f>IF(VLOOKUP(日校代碼!S52,班級人數!$A$2:$C$59,3,0),VLOOKUP(日校代碼!S52,班級人數!$A$2:$C$59,3,0),"")</f>
        <v>39</v>
      </c>
      <c r="T52" s="89">
        <f>IF(VLOOKUP(日校代碼!T52,班級人數!$A$2:$C$59,3,0),VLOOKUP(日校代碼!T52,班級人數!$A$2:$C$59,3,0),"")</f>
        <v>38</v>
      </c>
      <c r="U52" s="89">
        <f>IF(VLOOKUP(日校代碼!U52,班級人數!$A$2:$C$59,3,0),VLOOKUP(日校代碼!U52,班級人數!$A$2:$C$59,3,0),"")</f>
        <v>38</v>
      </c>
      <c r="V52" s="93">
        <f>IF(VLOOKUP(日校代碼!V52,班級人數!$A$2:$C$59,3,0),VLOOKUP(日校代碼!V52,班級人數!$A$2:$C$59,3,0),"")</f>
        <v>40</v>
      </c>
      <c r="W52" s="93">
        <f>IF(VLOOKUP(日校代碼!W52,班級人數!$A$2:$C$59,3,0),VLOOKUP(日校代碼!W52,班級人數!$A$2:$C$59,3,0),"")</f>
        <v>40</v>
      </c>
      <c r="X52" s="93">
        <f>IF(VLOOKUP(日校代碼!X52,班級人數!$A$2:$C$59,3,0),VLOOKUP(日校代碼!X52,班級人數!$A$2:$C$59,3,0),"")</f>
        <v>40</v>
      </c>
      <c r="Y52" s="93">
        <f>IF(VLOOKUP(日校代碼!Y52,班級人數!$A$2:$C$59,3,0),VLOOKUP(日校代碼!Y52,班級人數!$A$2:$C$59,3,0),"")</f>
        <v>39</v>
      </c>
      <c r="Z52" s="89">
        <f>IF(VLOOKUP(日校代碼!Z52,班級人數!$A$2:$C$59,3,0),VLOOKUP(日校代碼!Z52,班級人數!$A$2:$C$59,3,0),"")</f>
        <v>39</v>
      </c>
      <c r="AA52" s="89">
        <f>IF(VLOOKUP(日校代碼!AA52,班級人數!$A$2:$C$59,3,0),VLOOKUP(日校代碼!AA52,班級人數!$A$2:$C$59,3,0),"")</f>
        <v>39</v>
      </c>
      <c r="AB52" s="89">
        <f>IF(VLOOKUP(日校代碼!AB52,班級人數!$A$2:$C$59,3,0),VLOOKUP(日校代碼!AB52,班級人數!$A$2:$C$59,3,0),"")</f>
        <v>39</v>
      </c>
      <c r="AC52" s="89">
        <f>IF(VLOOKUP(日校代碼!AC52,班級人數!$A$2:$C$59,3,0),VLOOKUP(日校代碼!AC52,班級人數!$A$2:$C$59,3,0),"")</f>
        <v>39</v>
      </c>
      <c r="AD52" s="93">
        <f>IF(VLOOKUP(日校代碼!AD52,班級人數!$A$2:$C$59,3,0),VLOOKUP(日校代碼!AD52,班級人數!$A$2:$C$59,3,0),"")</f>
        <v>37</v>
      </c>
      <c r="AE52" s="93">
        <f>IF(VLOOKUP(日校代碼!AE52,班級人數!$A$2:$C$59,3,0),VLOOKUP(日校代碼!AE52,班級人數!$A$2:$C$59,3,0),"")</f>
        <v>38</v>
      </c>
      <c r="AF52" s="89">
        <f>IF(VLOOKUP(日校代碼!AF52,班級人數!$A$2:$C$59,3,0),VLOOKUP(日校代碼!AF52,班級人數!$A$2:$C$59,3,0),"")</f>
        <v>39</v>
      </c>
      <c r="AG52" s="89">
        <f>IF(VLOOKUP(日校代碼!AG52,班級人數!$A$2:$C$59,3,0),VLOOKUP(日校代碼!AG52,班級人數!$A$2:$C$59,3,0),"")</f>
        <v>38</v>
      </c>
      <c r="AH52" s="93">
        <f>IF(VLOOKUP(日校代碼!AH52,班級人數!$A$2:$C$59,3,0),VLOOKUP(日校代碼!AH52,班級人數!$A$2:$C$59,3,0),"")</f>
        <v>39</v>
      </c>
      <c r="AI52" s="93">
        <f>IF(VLOOKUP(日校代碼!AI52,班級人數!$A$2:$C$59,3,0),VLOOKUP(日校代碼!AI52,班級人數!$A$2:$C$59,3,0),"")</f>
        <v>39</v>
      </c>
      <c r="AJ52" s="13"/>
      <c r="AK52" s="66"/>
      <c r="AL52" s="13">
        <f t="shared" si="0"/>
        <v>699</v>
      </c>
      <c r="AM52" s="69">
        <f t="shared" si="1"/>
        <v>0</v>
      </c>
      <c r="AN52" s="161" t="s">
        <v>258</v>
      </c>
      <c r="AO52" s="173" t="s">
        <v>439</v>
      </c>
      <c r="AP52" s="178" t="s">
        <v>440</v>
      </c>
      <c r="AQ52" s="167"/>
      <c r="AR52" s="165">
        <v>7</v>
      </c>
      <c r="AS52" s="166"/>
    </row>
    <row r="53" spans="1:45" s="28" customFormat="1" ht="36" customHeight="1" x14ac:dyDescent="0.25">
      <c r="A53" s="147">
        <v>3</v>
      </c>
      <c r="B53" s="148" t="s">
        <v>269</v>
      </c>
      <c r="C53" s="147" t="s">
        <v>53</v>
      </c>
      <c r="D53" s="147" t="s">
        <v>54</v>
      </c>
      <c r="E53" s="147" t="s">
        <v>55</v>
      </c>
      <c r="F53" s="147" t="s">
        <v>56</v>
      </c>
      <c r="G53" s="147" t="s">
        <v>57</v>
      </c>
      <c r="H53" s="147" t="s">
        <v>305</v>
      </c>
      <c r="I53" s="153"/>
      <c r="J53" s="152">
        <v>3</v>
      </c>
      <c r="K53" s="187" t="s">
        <v>349</v>
      </c>
      <c r="L53" s="152" t="s">
        <v>134</v>
      </c>
      <c r="M53" s="152" t="s">
        <v>301</v>
      </c>
      <c r="N53" s="153" t="s">
        <v>324</v>
      </c>
      <c r="O53" s="152">
        <v>145</v>
      </c>
      <c r="P53" s="81"/>
      <c r="Q53" s="13"/>
      <c r="R53" s="89">
        <f>IF(VLOOKUP(日校代碼!R53,班級人數!$A$2:$C$59,3,0),VLOOKUP(日校代碼!R53,班級人數!$A$2:$C$59,3,0),"")</f>
        <v>39</v>
      </c>
      <c r="S53" s="89">
        <f>IF(VLOOKUP(日校代碼!S53,班級人數!$A$2:$C$59,3,0),VLOOKUP(日校代碼!S53,班級人數!$A$2:$C$59,3,0),"")</f>
        <v>39</v>
      </c>
      <c r="T53" s="89">
        <f>IF(VLOOKUP(日校代碼!T53,班級人數!$A$2:$C$59,3,0),VLOOKUP(日校代碼!T53,班級人數!$A$2:$C$59,3,0),"")</f>
        <v>38</v>
      </c>
      <c r="U53" s="89">
        <f>IF(VLOOKUP(日校代碼!U53,班級人數!$A$2:$C$59,3,0),VLOOKUP(日校代碼!U53,班級人數!$A$2:$C$59,3,0),"")</f>
        <v>38</v>
      </c>
      <c r="V53" s="93">
        <f>IF(VLOOKUP(日校代碼!V53,班級人數!$A$2:$C$59,3,0),VLOOKUP(日校代碼!V53,班級人數!$A$2:$C$59,3,0),"")</f>
        <v>40</v>
      </c>
      <c r="W53" s="93">
        <f>IF(VLOOKUP(日校代碼!W53,班級人數!$A$2:$C$59,3,0),VLOOKUP(日校代碼!W53,班級人數!$A$2:$C$59,3,0),"")</f>
        <v>40</v>
      </c>
      <c r="X53" s="93">
        <f>IF(VLOOKUP(日校代碼!X53,班級人數!$A$2:$C$59,3,0),VLOOKUP(日校代碼!X53,班級人數!$A$2:$C$59,3,0),"")</f>
        <v>40</v>
      </c>
      <c r="Y53" s="93">
        <f>IF(VLOOKUP(日校代碼!Y53,班級人數!$A$2:$C$59,3,0),VLOOKUP(日校代碼!Y53,班級人數!$A$2:$C$59,3,0),"")</f>
        <v>39</v>
      </c>
      <c r="Z53" s="89">
        <f>IF(VLOOKUP(日校代碼!Z53,班級人數!$A$2:$C$59,3,0),VLOOKUP(日校代碼!Z53,班級人數!$A$2:$C$59,3,0),"")</f>
        <v>39</v>
      </c>
      <c r="AA53" s="89">
        <f>IF(VLOOKUP(日校代碼!AA53,班級人數!$A$2:$C$59,3,0),VLOOKUP(日校代碼!AA53,班級人數!$A$2:$C$59,3,0),"")</f>
        <v>39</v>
      </c>
      <c r="AB53" s="89">
        <f>IF(VLOOKUP(日校代碼!AB53,班級人數!$A$2:$C$59,3,0),VLOOKUP(日校代碼!AB53,班級人數!$A$2:$C$59,3,0),"")</f>
        <v>39</v>
      </c>
      <c r="AC53" s="89">
        <f>IF(VLOOKUP(日校代碼!AC53,班級人數!$A$2:$C$59,3,0),VLOOKUP(日校代碼!AC53,班級人數!$A$2:$C$59,3,0),"")</f>
        <v>39</v>
      </c>
      <c r="AD53" s="93">
        <f>IF(VLOOKUP(日校代碼!AD53,班級人數!$A$2:$C$59,3,0),VLOOKUP(日校代碼!AD53,班級人數!$A$2:$C$59,3,0),"")</f>
        <v>37</v>
      </c>
      <c r="AE53" s="93">
        <f>IF(VLOOKUP(日校代碼!AE53,班級人數!$A$2:$C$59,3,0),VLOOKUP(日校代碼!AE53,班級人數!$A$2:$C$59,3,0),"")</f>
        <v>38</v>
      </c>
      <c r="AF53" s="89">
        <f>IF(VLOOKUP(日校代碼!AF53,班級人數!$A$2:$C$59,3,0),VLOOKUP(日校代碼!AF53,班級人數!$A$2:$C$59,3,0),"")</f>
        <v>39</v>
      </c>
      <c r="AG53" s="89">
        <f>IF(VLOOKUP(日校代碼!AG53,班級人數!$A$2:$C$59,3,0),VLOOKUP(日校代碼!AG53,班級人數!$A$2:$C$59,3,0),"")</f>
        <v>38</v>
      </c>
      <c r="AH53" s="93">
        <f>IF(VLOOKUP(日校代碼!AH53,班級人數!$A$2:$C$59,3,0),VLOOKUP(日校代碼!AH53,班級人數!$A$2:$C$59,3,0),"")</f>
        <v>39</v>
      </c>
      <c r="AI53" s="93">
        <f>IF(VLOOKUP(日校代碼!AI53,班級人數!$A$2:$C$59,3,0),VLOOKUP(日校代碼!AI53,班級人數!$A$2:$C$59,3,0),"")</f>
        <v>39</v>
      </c>
      <c r="AJ53" s="13"/>
      <c r="AK53" s="66"/>
      <c r="AL53" s="13">
        <f t="shared" si="0"/>
        <v>699</v>
      </c>
      <c r="AM53" s="69">
        <f t="shared" si="1"/>
        <v>0</v>
      </c>
      <c r="AN53" s="161" t="s">
        <v>441</v>
      </c>
      <c r="AO53" s="173"/>
      <c r="AP53" s="189"/>
      <c r="AQ53" s="167"/>
      <c r="AR53" s="165">
        <v>8</v>
      </c>
      <c r="AS53" s="166"/>
    </row>
    <row r="54" spans="1:45" s="31" customFormat="1" ht="36" customHeight="1" x14ac:dyDescent="0.2">
      <c r="A54" s="150">
        <v>1</v>
      </c>
      <c r="B54" s="151" t="s">
        <v>269</v>
      </c>
      <c r="C54" s="150" t="s">
        <v>53</v>
      </c>
      <c r="D54" s="150" t="s">
        <v>54</v>
      </c>
      <c r="E54" s="150" t="s">
        <v>55</v>
      </c>
      <c r="F54" s="150" t="s">
        <v>56</v>
      </c>
      <c r="G54" s="150" t="s">
        <v>57</v>
      </c>
      <c r="H54" s="150" t="s">
        <v>305</v>
      </c>
      <c r="I54" s="79"/>
      <c r="J54" s="190"/>
      <c r="K54" s="122"/>
      <c r="L54" s="184"/>
      <c r="M54" s="185"/>
      <c r="N54" s="122"/>
      <c r="O54" s="185"/>
      <c r="P54" s="81"/>
      <c r="Q54" s="30"/>
      <c r="R54" s="89" t="str">
        <f>IF(VLOOKUP(日校代碼!R54,班級人數!$A$2:$C$59,3,0),VLOOKUP(日校代碼!R54,班級人數!$A$2:$C$59,3,0),"")</f>
        <v/>
      </c>
      <c r="S54" s="89" t="str">
        <f>IF(VLOOKUP(日校代碼!S54,班級人數!$A$2:$C$59,3,0),VLOOKUP(日校代碼!S54,班級人數!$A$2:$C$59,3,0),"")</f>
        <v/>
      </c>
      <c r="T54" s="89" t="str">
        <f>IF(VLOOKUP(日校代碼!T54,班級人數!$A$2:$C$59,3,0),VLOOKUP(日校代碼!T54,班級人數!$A$2:$C$59,3,0),"")</f>
        <v/>
      </c>
      <c r="U54" s="89" t="str">
        <f>IF(VLOOKUP(日校代碼!U54,班級人數!$A$2:$C$59,3,0),VLOOKUP(日校代碼!U54,班級人數!$A$2:$C$59,3,0),"")</f>
        <v/>
      </c>
      <c r="V54" s="93" t="str">
        <f>IF(VLOOKUP(日校代碼!V54,班級人數!$A$2:$C$59,3,0),VLOOKUP(日校代碼!V54,班級人數!$A$2:$C$59,3,0),"")</f>
        <v/>
      </c>
      <c r="W54" s="93" t="str">
        <f>IF(VLOOKUP(日校代碼!W54,班級人數!$A$2:$C$59,3,0),VLOOKUP(日校代碼!W54,班級人數!$A$2:$C$59,3,0),"")</f>
        <v/>
      </c>
      <c r="X54" s="93" t="str">
        <f>IF(VLOOKUP(日校代碼!X54,班級人數!$A$2:$C$59,3,0),VLOOKUP(日校代碼!X54,班級人數!$A$2:$C$59,3,0),"")</f>
        <v/>
      </c>
      <c r="Y54" s="93" t="str">
        <f>IF(VLOOKUP(日校代碼!Y54,班級人數!$A$2:$C$59,3,0),VLOOKUP(日校代碼!Y54,班級人數!$A$2:$C$59,3,0),"")</f>
        <v/>
      </c>
      <c r="Z54" s="89" t="str">
        <f>IF(VLOOKUP(日校代碼!Z54,班級人數!$A$2:$C$59,3,0),VLOOKUP(日校代碼!Z54,班級人數!$A$2:$C$59,3,0),"")</f>
        <v/>
      </c>
      <c r="AA54" s="89" t="str">
        <f>IF(VLOOKUP(日校代碼!AA54,班級人數!$A$2:$C$59,3,0),VLOOKUP(日校代碼!AA54,班級人數!$A$2:$C$59,3,0),"")</f>
        <v/>
      </c>
      <c r="AB54" s="89" t="str">
        <f>IF(VLOOKUP(日校代碼!AB54,班級人數!$A$2:$C$59,3,0),VLOOKUP(日校代碼!AB54,班級人數!$A$2:$C$59,3,0),"")</f>
        <v/>
      </c>
      <c r="AC54" s="89" t="str">
        <f>IF(VLOOKUP(日校代碼!AC54,班級人數!$A$2:$C$59,3,0),VLOOKUP(日校代碼!AC54,班級人數!$A$2:$C$59,3,0),"")</f>
        <v/>
      </c>
      <c r="AD54" s="93" t="str">
        <f>IF(VLOOKUP(日校代碼!AD54,班級人數!$A$2:$C$59,3,0),VLOOKUP(日校代碼!AD54,班級人數!$A$2:$C$59,3,0),"")</f>
        <v/>
      </c>
      <c r="AE54" s="93" t="str">
        <f>IF(VLOOKUP(日校代碼!AE54,班級人數!$A$2:$C$59,3,0),VLOOKUP(日校代碼!AE54,班級人數!$A$2:$C$59,3,0),"")</f>
        <v/>
      </c>
      <c r="AF54" s="89" t="str">
        <f>IF(VLOOKUP(日校代碼!AF54,班級人數!$A$2:$C$59,3,0),VLOOKUP(日校代碼!AF54,班級人數!$A$2:$C$59,3,0),"")</f>
        <v/>
      </c>
      <c r="AG54" s="89" t="str">
        <f>IF(VLOOKUP(日校代碼!AG54,班級人數!$A$2:$C$59,3,0),VLOOKUP(日校代碼!AG54,班級人數!$A$2:$C$59,3,0),"")</f>
        <v/>
      </c>
      <c r="AH54" s="93" t="str">
        <f>IF(VLOOKUP(日校代碼!AH54,班級人數!$A$2:$C$59,3,0),VLOOKUP(日校代碼!AH54,班級人數!$A$2:$C$59,3,0),"")</f>
        <v/>
      </c>
      <c r="AI54" s="93" t="str">
        <f>IF(VLOOKUP(日校代碼!AI54,班級人數!$A$2:$C$59,3,0),VLOOKUP(日校代碼!AI54,班級人數!$A$2:$C$59,3,0),"")</f>
        <v/>
      </c>
      <c r="AJ54" s="13"/>
      <c r="AK54" s="67"/>
      <c r="AL54" s="13">
        <f t="shared" si="0"/>
        <v>0</v>
      </c>
      <c r="AM54" s="69">
        <f t="shared" si="1"/>
        <v>0</v>
      </c>
      <c r="AN54" s="188"/>
      <c r="AO54" s="120"/>
      <c r="AP54" s="121"/>
      <c r="AQ54" s="123"/>
    </row>
    <row r="55" spans="1:45" ht="36" customHeight="1" x14ac:dyDescent="0.2">
      <c r="A55" s="150">
        <v>2</v>
      </c>
      <c r="B55" s="151" t="s">
        <v>269</v>
      </c>
      <c r="C55" s="150" t="s">
        <v>53</v>
      </c>
      <c r="D55" s="150" t="s">
        <v>54</v>
      </c>
      <c r="E55" s="150" t="s">
        <v>55</v>
      </c>
      <c r="F55" s="150" t="s">
        <v>56</v>
      </c>
      <c r="G55" s="150" t="s">
        <v>57</v>
      </c>
      <c r="H55" s="150" t="s">
        <v>305</v>
      </c>
      <c r="I55" s="79"/>
      <c r="J55" s="190"/>
      <c r="K55" s="59"/>
      <c r="L55" s="60"/>
      <c r="M55" s="58"/>
      <c r="N55" s="59"/>
      <c r="O55" s="58"/>
      <c r="P55" s="81"/>
      <c r="Q55" s="30"/>
      <c r="R55" s="89" t="str">
        <f>IF(VLOOKUP(日校代碼!R55,班級人數!$A$2:$C$59,3,0),VLOOKUP(日校代碼!R55,班級人數!$A$2:$C$59,3,0),"")</f>
        <v/>
      </c>
      <c r="S55" s="89" t="str">
        <f>IF(VLOOKUP(日校代碼!S55,班級人數!$A$2:$C$59,3,0),VLOOKUP(日校代碼!S55,班級人數!$A$2:$C$59,3,0),"")</f>
        <v/>
      </c>
      <c r="T55" s="89" t="str">
        <f>IF(VLOOKUP(日校代碼!T55,班級人數!$A$2:$C$59,3,0),VLOOKUP(日校代碼!T55,班級人數!$A$2:$C$59,3,0),"")</f>
        <v/>
      </c>
      <c r="U55" s="89" t="str">
        <f>IF(VLOOKUP(日校代碼!U55,班級人數!$A$2:$C$59,3,0),VLOOKUP(日校代碼!U55,班級人數!$A$2:$C$59,3,0),"")</f>
        <v/>
      </c>
      <c r="V55" s="93" t="str">
        <f>IF(VLOOKUP(日校代碼!V55,班級人數!$A$2:$C$59,3,0),VLOOKUP(日校代碼!V55,班級人數!$A$2:$C$59,3,0),"")</f>
        <v/>
      </c>
      <c r="W55" s="93" t="str">
        <f>IF(VLOOKUP(日校代碼!W55,班級人數!$A$2:$C$59,3,0),VLOOKUP(日校代碼!W55,班級人數!$A$2:$C$59,3,0),"")</f>
        <v/>
      </c>
      <c r="X55" s="93" t="str">
        <f>IF(VLOOKUP(日校代碼!X55,班級人數!$A$2:$C$59,3,0),VLOOKUP(日校代碼!X55,班級人數!$A$2:$C$59,3,0),"")</f>
        <v/>
      </c>
      <c r="Y55" s="93" t="str">
        <f>IF(VLOOKUP(日校代碼!Y55,班級人數!$A$2:$C$59,3,0),VLOOKUP(日校代碼!Y55,班級人數!$A$2:$C$59,3,0),"")</f>
        <v/>
      </c>
      <c r="Z55" s="89" t="str">
        <f>IF(VLOOKUP(日校代碼!Z55,班級人數!$A$2:$C$59,3,0),VLOOKUP(日校代碼!Z55,班級人數!$A$2:$C$59,3,0),"")</f>
        <v/>
      </c>
      <c r="AA55" s="89" t="str">
        <f>IF(VLOOKUP(日校代碼!AA55,班級人數!$A$2:$C$59,3,0),VLOOKUP(日校代碼!AA55,班級人數!$A$2:$C$59,3,0),"")</f>
        <v/>
      </c>
      <c r="AB55" s="89" t="str">
        <f>IF(VLOOKUP(日校代碼!AB55,班級人數!$A$2:$C$59,3,0),VLOOKUP(日校代碼!AB55,班級人數!$A$2:$C$59,3,0),"")</f>
        <v/>
      </c>
      <c r="AC55" s="89" t="str">
        <f>IF(VLOOKUP(日校代碼!AC55,班級人數!$A$2:$C$59,3,0),VLOOKUP(日校代碼!AC55,班級人數!$A$2:$C$59,3,0),"")</f>
        <v/>
      </c>
      <c r="AD55" s="93" t="str">
        <f>IF(VLOOKUP(日校代碼!AD55,班級人數!$A$2:$C$59,3,0),VLOOKUP(日校代碼!AD55,班級人數!$A$2:$C$59,3,0),"")</f>
        <v/>
      </c>
      <c r="AE55" s="93" t="str">
        <f>IF(VLOOKUP(日校代碼!AE55,班級人數!$A$2:$C$59,3,0),VLOOKUP(日校代碼!AE55,班級人數!$A$2:$C$59,3,0),"")</f>
        <v/>
      </c>
      <c r="AF55" s="89" t="str">
        <f>IF(VLOOKUP(日校代碼!AF55,班級人數!$A$2:$C$59,3,0),VLOOKUP(日校代碼!AF55,班級人數!$A$2:$C$59,3,0),"")</f>
        <v/>
      </c>
      <c r="AG55" s="89" t="str">
        <f>IF(VLOOKUP(日校代碼!AG55,班級人數!$A$2:$C$59,3,0),VLOOKUP(日校代碼!AG55,班級人數!$A$2:$C$59,3,0),"")</f>
        <v/>
      </c>
      <c r="AH55" s="93" t="str">
        <f>IF(VLOOKUP(日校代碼!AH55,班級人數!$A$2:$C$59,3,0),VLOOKUP(日校代碼!AH55,班級人數!$A$2:$C$59,3,0),"")</f>
        <v/>
      </c>
      <c r="AI55" s="93" t="str">
        <f>IF(VLOOKUP(日校代碼!AI55,班級人數!$A$2:$C$59,3,0),VLOOKUP(日校代碼!AI55,班級人數!$A$2:$C$59,3,0),"")</f>
        <v/>
      </c>
      <c r="AJ55" s="13"/>
      <c r="AK55" s="67"/>
      <c r="AL55" s="13">
        <f t="shared" si="0"/>
        <v>0</v>
      </c>
      <c r="AM55" s="69">
        <f t="shared" si="1"/>
        <v>0</v>
      </c>
      <c r="AN55" s="119"/>
      <c r="AO55" s="120"/>
      <c r="AP55" s="121"/>
      <c r="AQ55" s="124"/>
    </row>
    <row r="56" spans="1:45" ht="36" customHeight="1" x14ac:dyDescent="0.2">
      <c r="A56" s="150">
        <v>3</v>
      </c>
      <c r="B56" s="148" t="s">
        <v>269</v>
      </c>
      <c r="C56" s="150" t="s">
        <v>53</v>
      </c>
      <c r="D56" s="150" t="s">
        <v>54</v>
      </c>
      <c r="E56" s="150" t="s">
        <v>55</v>
      </c>
      <c r="F56" s="150" t="s">
        <v>56</v>
      </c>
      <c r="G56" s="150" t="s">
        <v>57</v>
      </c>
      <c r="H56" s="150" t="s">
        <v>305</v>
      </c>
      <c r="I56" s="114"/>
      <c r="J56" s="190"/>
      <c r="K56" s="115"/>
      <c r="L56" s="60"/>
      <c r="M56" s="58"/>
      <c r="N56" s="59"/>
      <c r="O56" s="58"/>
      <c r="P56" s="81"/>
      <c r="Q56" s="30"/>
      <c r="R56" s="89" t="str">
        <f>IF(VLOOKUP(日校代碼!R56,班級人數!$A$2:$C$59,3,0),VLOOKUP(日校代碼!R56,班級人數!$A$2:$C$59,3,0),"")</f>
        <v/>
      </c>
      <c r="S56" s="89" t="str">
        <f>IF(VLOOKUP(日校代碼!S56,班級人數!$A$2:$C$59,3,0),VLOOKUP(日校代碼!S56,班級人數!$A$2:$C$59,3,0),"")</f>
        <v/>
      </c>
      <c r="T56" s="89" t="str">
        <f>IF(VLOOKUP(日校代碼!T56,班級人數!$A$2:$C$59,3,0),VLOOKUP(日校代碼!T56,班級人數!$A$2:$C$59,3,0),"")</f>
        <v/>
      </c>
      <c r="U56" s="89" t="str">
        <f>IF(VLOOKUP(日校代碼!U56,班級人數!$A$2:$C$59,3,0),VLOOKUP(日校代碼!U56,班級人數!$A$2:$C$59,3,0),"")</f>
        <v/>
      </c>
      <c r="V56" s="93" t="str">
        <f>IF(VLOOKUP(日校代碼!V56,班級人數!$A$2:$C$59,3,0),VLOOKUP(日校代碼!V56,班級人數!$A$2:$C$59,3,0),"")</f>
        <v/>
      </c>
      <c r="W56" s="93" t="str">
        <f>IF(VLOOKUP(日校代碼!W56,班級人數!$A$2:$C$59,3,0),VLOOKUP(日校代碼!W56,班級人數!$A$2:$C$59,3,0),"")</f>
        <v/>
      </c>
      <c r="X56" s="93" t="str">
        <f>IF(VLOOKUP(日校代碼!X56,班級人數!$A$2:$C$59,3,0),VLOOKUP(日校代碼!X56,班級人數!$A$2:$C$59,3,0),"")</f>
        <v/>
      </c>
      <c r="Y56" s="93" t="str">
        <f>IF(VLOOKUP(日校代碼!Y56,班級人數!$A$2:$C$59,3,0),VLOOKUP(日校代碼!Y56,班級人數!$A$2:$C$59,3,0),"")</f>
        <v/>
      </c>
      <c r="Z56" s="89" t="str">
        <f>IF(VLOOKUP(日校代碼!Z56,班級人數!$A$2:$C$59,3,0),VLOOKUP(日校代碼!Z56,班級人數!$A$2:$C$59,3,0),"")</f>
        <v/>
      </c>
      <c r="AA56" s="89" t="str">
        <f>IF(VLOOKUP(日校代碼!AA56,班級人數!$A$2:$C$59,3,0),VLOOKUP(日校代碼!AA56,班級人數!$A$2:$C$59,3,0),"")</f>
        <v/>
      </c>
      <c r="AB56" s="89" t="str">
        <f>IF(VLOOKUP(日校代碼!AB56,班級人數!$A$2:$C$59,3,0),VLOOKUP(日校代碼!AB56,班級人數!$A$2:$C$59,3,0),"")</f>
        <v/>
      </c>
      <c r="AC56" s="89" t="str">
        <f>IF(VLOOKUP(日校代碼!AC56,班級人數!$A$2:$C$59,3,0),VLOOKUP(日校代碼!AC56,班級人數!$A$2:$C$59,3,0),"")</f>
        <v/>
      </c>
      <c r="AD56" s="93" t="str">
        <f>IF(VLOOKUP(日校代碼!AD56,班級人數!$A$2:$C$59,3,0),VLOOKUP(日校代碼!AD56,班級人數!$A$2:$C$59,3,0),"")</f>
        <v/>
      </c>
      <c r="AE56" s="93" t="str">
        <f>IF(VLOOKUP(日校代碼!AE56,班級人數!$A$2:$C$59,3,0),VLOOKUP(日校代碼!AE56,班級人數!$A$2:$C$59,3,0),"")</f>
        <v/>
      </c>
      <c r="AF56" s="89" t="str">
        <f>IF(VLOOKUP(日校代碼!AF56,班級人數!$A$2:$C$59,3,0),VLOOKUP(日校代碼!AF56,班級人數!$A$2:$C$59,3,0),"")</f>
        <v/>
      </c>
      <c r="AG56" s="89" t="str">
        <f>IF(VLOOKUP(日校代碼!AG56,班級人數!$A$2:$C$59,3,0),VLOOKUP(日校代碼!AG56,班級人數!$A$2:$C$59,3,0),"")</f>
        <v/>
      </c>
      <c r="AH56" s="93" t="str">
        <f>IF(VLOOKUP(日校代碼!AH56,班級人數!$A$2:$C$59,3,0),VLOOKUP(日校代碼!AH56,班級人數!$A$2:$C$59,3,0),"")</f>
        <v/>
      </c>
      <c r="AI56" s="93" t="str">
        <f>IF(VLOOKUP(日校代碼!AI56,班級人數!$A$2:$C$59,3,0),VLOOKUP(日校代碼!AI56,班級人數!$A$2:$C$59,3,0),"")</f>
        <v/>
      </c>
      <c r="AJ56" s="13"/>
      <c r="AK56" s="67"/>
      <c r="AL56" s="13">
        <f t="shared" si="0"/>
        <v>0</v>
      </c>
      <c r="AM56" s="69">
        <f t="shared" si="1"/>
        <v>0</v>
      </c>
      <c r="AN56" s="119"/>
      <c r="AO56" s="120"/>
      <c r="AP56" s="121"/>
      <c r="AQ56" s="125"/>
    </row>
    <row r="59" spans="1:45" ht="30" customHeight="1" x14ac:dyDescent="0.25">
      <c r="AL59" s="138">
        <v>3.5000000000000003E-2</v>
      </c>
      <c r="AM59" s="139" t="e">
        <f>#REF!*AL59</f>
        <v>#REF!</v>
      </c>
    </row>
    <row r="60" spans="1:45" ht="30" customHeight="1" x14ac:dyDescent="0.25">
      <c r="AL60" s="128"/>
      <c r="AM60" s="140" t="e">
        <f>SUM(AM57:AM59)</f>
        <v>#REF!</v>
      </c>
    </row>
    <row r="61" spans="1:45" ht="30" customHeight="1" x14ac:dyDescent="0.25">
      <c r="AL61" s="128"/>
      <c r="AM61" s="141">
        <f>[1]統計表!$H$25</f>
        <v>4622695</v>
      </c>
    </row>
    <row r="62" spans="1:45" ht="30" customHeight="1" x14ac:dyDescent="0.25">
      <c r="AM62" s="24" t="e">
        <f>AM61-AM60</f>
        <v>#REF!</v>
      </c>
    </row>
    <row r="63" spans="1:45" ht="30" customHeight="1" x14ac:dyDescent="0.25">
      <c r="AL63" s="54">
        <v>0.05</v>
      </c>
      <c r="AM63" s="53" t="e">
        <f>#REF!*AL63</f>
        <v>#REF!</v>
      </c>
    </row>
  </sheetData>
  <autoFilter ref="A4:AQ56"/>
  <mergeCells count="15">
    <mergeCell ref="AH3:AI3"/>
    <mergeCell ref="AJ3:AJ4"/>
    <mergeCell ref="AL3:AL4"/>
    <mergeCell ref="AM3:AM4"/>
    <mergeCell ref="I1:AM1"/>
    <mergeCell ref="R2:S2"/>
    <mergeCell ref="X2:Y2"/>
    <mergeCell ref="Z2:AB2"/>
    <mergeCell ref="I3:P3"/>
    <mergeCell ref="R3:U3"/>
    <mergeCell ref="V3:Y3"/>
    <mergeCell ref="Z3:AC3"/>
    <mergeCell ref="AD3:AE3"/>
    <mergeCell ref="AF3:AG3"/>
    <mergeCell ref="AK3:AK4"/>
  </mergeCells>
  <phoneticPr fontId="3" type="noConversion"/>
  <dataValidations count="1">
    <dataValidation type="list" allowBlank="1" showInputMessage="1" showErrorMessage="1" sqref="K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3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ColWidth="8.75" defaultRowHeight="18" x14ac:dyDescent="0.25"/>
  <cols>
    <col min="1" max="1" width="5.875" style="145" customWidth="1"/>
    <col min="2" max="2" width="120.625" style="143" customWidth="1"/>
    <col min="3" max="16384" width="8.75" style="143"/>
  </cols>
  <sheetData>
    <row r="1" spans="1:2" ht="84.6" customHeight="1" x14ac:dyDescent="0.25">
      <c r="B1" s="144" t="s">
        <v>61</v>
      </c>
    </row>
    <row r="3" spans="1:2" ht="21" customHeight="1" x14ac:dyDescent="0.25">
      <c r="A3" s="145">
        <v>1</v>
      </c>
      <c r="B3" s="143" t="s">
        <v>128</v>
      </c>
    </row>
    <row r="4" spans="1:2" ht="21" customHeight="1" x14ac:dyDescent="0.25">
      <c r="A4" s="145">
        <v>2</v>
      </c>
      <c r="B4" s="143" t="s">
        <v>246</v>
      </c>
    </row>
    <row r="5" spans="1:2" ht="21" customHeight="1" x14ac:dyDescent="0.25">
      <c r="A5" s="145">
        <v>3</v>
      </c>
      <c r="B5" s="143" t="s">
        <v>133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7"/>
  <sheetViews>
    <sheetView topLeftCell="A13" zoomScale="80" workbookViewId="0">
      <selection activeCell="P24" sqref="P24"/>
    </sheetView>
  </sheetViews>
  <sheetFormatPr defaultColWidth="9" defaultRowHeight="19.5" customHeight="1" x14ac:dyDescent="0.25"/>
  <cols>
    <col min="1" max="1" width="6.5" style="10" customWidth="1"/>
    <col min="2" max="2" width="30.625" style="6" customWidth="1"/>
    <col min="3" max="3" width="9.375" style="10" customWidth="1"/>
    <col min="4" max="4" width="19.75" style="6" customWidth="1"/>
    <col min="5" max="5" width="12.875" style="6" hidden="1" customWidth="1"/>
    <col min="6" max="6" width="36.25" style="6" hidden="1" customWidth="1"/>
    <col min="7" max="7" width="10.375" style="10" hidden="1" customWidth="1"/>
    <col min="8" max="8" width="39.125" style="6" hidden="1" customWidth="1"/>
    <col min="9" max="9" width="12.125" style="109" hidden="1" customWidth="1"/>
    <col min="10" max="10" width="5.5" style="10" customWidth="1"/>
    <col min="11" max="16384" width="9" style="6"/>
  </cols>
  <sheetData>
    <row r="1" spans="1:11" s="2" customFormat="1" ht="25.5" customHeight="1" x14ac:dyDescent="0.25">
      <c r="A1" s="12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02" t="s">
        <v>217</v>
      </c>
    </row>
    <row r="2" spans="1:11" ht="19.5" customHeight="1" x14ac:dyDescent="0.3">
      <c r="A2" s="11">
        <v>1</v>
      </c>
      <c r="B2" s="94" t="s">
        <v>139</v>
      </c>
      <c r="C2" s="95" t="s">
        <v>140</v>
      </c>
      <c r="D2" s="111" t="s">
        <v>141</v>
      </c>
      <c r="E2" s="96" t="s">
        <v>142</v>
      </c>
      <c r="F2" s="96" t="s">
        <v>218</v>
      </c>
      <c r="G2" s="95">
        <v>248</v>
      </c>
      <c r="H2" s="96" t="s">
        <v>219</v>
      </c>
      <c r="I2" s="103" t="s">
        <v>220</v>
      </c>
      <c r="J2" s="10">
        <v>1</v>
      </c>
    </row>
    <row r="3" spans="1:11" ht="19.5" customHeight="1" x14ac:dyDescent="0.25">
      <c r="A3" s="11">
        <v>2</v>
      </c>
      <c r="B3" s="94" t="s">
        <v>192</v>
      </c>
      <c r="C3" s="95" t="s">
        <v>170</v>
      </c>
      <c r="D3" s="96" t="s">
        <v>193</v>
      </c>
      <c r="E3" s="96" t="s">
        <v>194</v>
      </c>
      <c r="F3" s="96" t="s">
        <v>239</v>
      </c>
      <c r="G3" s="95">
        <v>248</v>
      </c>
      <c r="H3" s="96"/>
      <c r="I3" s="103" t="s">
        <v>252</v>
      </c>
    </row>
    <row r="4" spans="1:11" ht="19.5" customHeight="1" x14ac:dyDescent="0.3">
      <c r="A4" s="11">
        <v>3</v>
      </c>
      <c r="B4" s="8" t="s">
        <v>143</v>
      </c>
      <c r="C4" s="4" t="s">
        <v>144</v>
      </c>
      <c r="D4" s="112" t="s">
        <v>145</v>
      </c>
      <c r="E4" s="3" t="s">
        <v>146</v>
      </c>
      <c r="F4" s="3" t="s">
        <v>249</v>
      </c>
      <c r="G4" s="4">
        <v>241</v>
      </c>
      <c r="H4" s="5" t="s">
        <v>221</v>
      </c>
      <c r="I4" s="104" t="s">
        <v>222</v>
      </c>
      <c r="J4" s="10">
        <v>1</v>
      </c>
    </row>
    <row r="5" spans="1:11" ht="19.5" customHeight="1" x14ac:dyDescent="0.25">
      <c r="A5" s="11">
        <v>4</v>
      </c>
      <c r="B5" s="3" t="s">
        <v>248</v>
      </c>
      <c r="C5" s="4" t="s">
        <v>144</v>
      </c>
      <c r="D5" s="3" t="s">
        <v>145</v>
      </c>
      <c r="E5" s="3" t="s">
        <v>146</v>
      </c>
      <c r="F5" s="3" t="s">
        <v>250</v>
      </c>
      <c r="G5" s="4"/>
      <c r="H5" s="5" t="s">
        <v>221</v>
      </c>
      <c r="I5" s="104" t="s">
        <v>222</v>
      </c>
    </row>
    <row r="6" spans="1:11" ht="19.5" customHeight="1" x14ac:dyDescent="0.25">
      <c r="A6" s="11">
        <v>5</v>
      </c>
      <c r="B6" s="8" t="s">
        <v>147</v>
      </c>
      <c r="C6" s="4" t="s">
        <v>148</v>
      </c>
      <c r="D6" s="3" t="s">
        <v>149</v>
      </c>
      <c r="E6" s="3" t="s">
        <v>150</v>
      </c>
      <c r="F6" s="3" t="s">
        <v>223</v>
      </c>
      <c r="G6" s="4">
        <v>100</v>
      </c>
      <c r="H6" s="7" t="s">
        <v>14</v>
      </c>
      <c r="I6" s="105"/>
    </row>
    <row r="7" spans="1:11" ht="19.5" customHeight="1" x14ac:dyDescent="0.25">
      <c r="A7" s="11">
        <v>6</v>
      </c>
      <c r="B7" s="84" t="s">
        <v>151</v>
      </c>
      <c r="C7" s="85" t="s">
        <v>152</v>
      </c>
      <c r="D7" s="86" t="s">
        <v>153</v>
      </c>
      <c r="E7" s="86" t="s">
        <v>154</v>
      </c>
      <c r="F7" s="86" t="s">
        <v>224</v>
      </c>
      <c r="G7" s="85">
        <v>104</v>
      </c>
      <c r="H7" s="86" t="s">
        <v>15</v>
      </c>
      <c r="I7" s="103"/>
    </row>
    <row r="8" spans="1:11" s="87" customFormat="1" ht="19.5" customHeight="1" x14ac:dyDescent="0.25">
      <c r="A8" s="11">
        <v>7</v>
      </c>
      <c r="B8" s="84" t="s">
        <v>225</v>
      </c>
      <c r="C8" s="85" t="s">
        <v>152</v>
      </c>
      <c r="D8" s="86" t="s">
        <v>153</v>
      </c>
      <c r="E8" s="86" t="s">
        <v>154</v>
      </c>
      <c r="F8" s="86" t="s">
        <v>224</v>
      </c>
      <c r="G8" s="85">
        <v>104</v>
      </c>
      <c r="H8" s="86" t="s">
        <v>15</v>
      </c>
      <c r="I8" s="103"/>
      <c r="J8" s="110"/>
    </row>
    <row r="9" spans="1:11" ht="19.5" customHeight="1" x14ac:dyDescent="0.25">
      <c r="A9" s="11">
        <v>8</v>
      </c>
      <c r="B9" s="8" t="s">
        <v>155</v>
      </c>
      <c r="C9" s="4" t="s">
        <v>156</v>
      </c>
      <c r="D9" s="3" t="s">
        <v>157</v>
      </c>
      <c r="E9" s="3" t="s">
        <v>158</v>
      </c>
      <c r="F9" s="3" t="s">
        <v>159</v>
      </c>
      <c r="G9" s="4">
        <v>106</v>
      </c>
      <c r="H9" s="7" t="s">
        <v>16</v>
      </c>
      <c r="I9" s="105"/>
    </row>
    <row r="10" spans="1:11" ht="21.75" customHeight="1" x14ac:dyDescent="0.25">
      <c r="A10" s="11">
        <v>9</v>
      </c>
      <c r="B10" s="8" t="s">
        <v>29</v>
      </c>
      <c r="C10" s="4" t="s">
        <v>160</v>
      </c>
      <c r="D10" s="3" t="s">
        <v>161</v>
      </c>
      <c r="E10" s="3" t="s">
        <v>162</v>
      </c>
      <c r="F10" s="3" t="s">
        <v>226</v>
      </c>
      <c r="G10" s="4">
        <v>106</v>
      </c>
      <c r="H10" s="7" t="s">
        <v>17</v>
      </c>
      <c r="I10" s="105" t="s">
        <v>227</v>
      </c>
    </row>
    <row r="11" spans="1:11" ht="19.5" customHeight="1" x14ac:dyDescent="0.3">
      <c r="A11" s="88">
        <v>10</v>
      </c>
      <c r="B11" s="8" t="s">
        <v>163</v>
      </c>
      <c r="C11" s="4" t="s">
        <v>164</v>
      </c>
      <c r="D11" s="112" t="s">
        <v>165</v>
      </c>
      <c r="E11" s="3" t="s">
        <v>166</v>
      </c>
      <c r="F11" s="3" t="s">
        <v>228</v>
      </c>
      <c r="G11" s="4">
        <v>702</v>
      </c>
      <c r="H11" s="7" t="s">
        <v>18</v>
      </c>
      <c r="I11" s="105"/>
      <c r="J11" s="10">
        <v>1</v>
      </c>
      <c r="K11" s="6" t="s">
        <v>255</v>
      </c>
    </row>
    <row r="12" spans="1:11" ht="19.5" customHeight="1" x14ac:dyDescent="0.3">
      <c r="A12" s="11">
        <v>11</v>
      </c>
      <c r="B12" s="97" t="s">
        <v>247</v>
      </c>
      <c r="C12" s="98" t="s">
        <v>152</v>
      </c>
      <c r="D12" s="113" t="s">
        <v>167</v>
      </c>
      <c r="E12" s="99" t="s">
        <v>168</v>
      </c>
      <c r="F12" s="99" t="s">
        <v>229</v>
      </c>
      <c r="G12" s="100">
        <v>406</v>
      </c>
      <c r="H12" s="99" t="s">
        <v>229</v>
      </c>
      <c r="I12" s="105"/>
      <c r="J12" s="10">
        <v>1</v>
      </c>
    </row>
    <row r="13" spans="1:11" s="87" customFormat="1" ht="19.5" customHeight="1" x14ac:dyDescent="0.25">
      <c r="A13" s="11">
        <v>12</v>
      </c>
      <c r="B13" s="99" t="s">
        <v>230</v>
      </c>
      <c r="C13" s="101" t="s">
        <v>152</v>
      </c>
      <c r="D13" s="99" t="s">
        <v>167</v>
      </c>
      <c r="E13" s="99" t="s">
        <v>168</v>
      </c>
      <c r="F13" s="99" t="s">
        <v>229</v>
      </c>
      <c r="G13" s="100">
        <v>406</v>
      </c>
      <c r="H13" s="7" t="s">
        <v>19</v>
      </c>
      <c r="I13" s="106"/>
      <c r="J13" s="110"/>
    </row>
    <row r="14" spans="1:11" s="87" customFormat="1" ht="19.5" customHeight="1" x14ac:dyDescent="0.25">
      <c r="A14" s="11">
        <v>13</v>
      </c>
      <c r="B14" s="7" t="s">
        <v>251</v>
      </c>
      <c r="C14" s="101" t="s">
        <v>152</v>
      </c>
      <c r="D14" s="99" t="s">
        <v>167</v>
      </c>
      <c r="E14" s="99" t="s">
        <v>168</v>
      </c>
      <c r="F14" s="99" t="s">
        <v>229</v>
      </c>
      <c r="G14" s="100"/>
      <c r="H14" s="99" t="s">
        <v>229</v>
      </c>
      <c r="I14" s="106"/>
      <c r="J14" s="110"/>
    </row>
    <row r="15" spans="1:11" ht="19.5" customHeight="1" x14ac:dyDescent="0.25">
      <c r="A15" s="11">
        <v>14</v>
      </c>
      <c r="B15" s="8" t="s">
        <v>169</v>
      </c>
      <c r="C15" s="4" t="s">
        <v>170</v>
      </c>
      <c r="D15" s="3" t="s">
        <v>171</v>
      </c>
      <c r="E15" s="3" t="s">
        <v>172</v>
      </c>
      <c r="F15" s="3" t="s">
        <v>231</v>
      </c>
      <c r="G15" s="4">
        <v>100</v>
      </c>
      <c r="H15" s="7" t="s">
        <v>20</v>
      </c>
      <c r="I15" s="105"/>
    </row>
    <row r="16" spans="1:11" ht="19.5" customHeight="1" x14ac:dyDescent="0.25">
      <c r="A16" s="11">
        <v>15</v>
      </c>
      <c r="B16" s="14" t="s">
        <v>173</v>
      </c>
      <c r="C16" s="4" t="s">
        <v>174</v>
      </c>
      <c r="D16" s="3" t="s">
        <v>175</v>
      </c>
      <c r="E16" s="3" t="s">
        <v>176</v>
      </c>
      <c r="F16" s="3" t="s">
        <v>232</v>
      </c>
      <c r="G16" s="4">
        <v>428</v>
      </c>
      <c r="H16" s="7" t="s">
        <v>21</v>
      </c>
      <c r="I16" s="105"/>
    </row>
    <row r="17" spans="1:10" ht="19.5" customHeight="1" x14ac:dyDescent="0.3">
      <c r="A17" s="11">
        <v>16</v>
      </c>
      <c r="B17" s="8" t="s">
        <v>177</v>
      </c>
      <c r="C17" s="4" t="s">
        <v>178</v>
      </c>
      <c r="D17" s="112" t="s">
        <v>179</v>
      </c>
      <c r="E17" s="3" t="s">
        <v>180</v>
      </c>
      <c r="F17" s="3" t="s">
        <v>233</v>
      </c>
      <c r="G17" s="4">
        <v>236</v>
      </c>
      <c r="H17" s="7" t="s">
        <v>22</v>
      </c>
      <c r="I17" s="105"/>
      <c r="J17" s="10">
        <v>1</v>
      </c>
    </row>
    <row r="18" spans="1:10" ht="19.5" customHeight="1" x14ac:dyDescent="0.25">
      <c r="A18" s="11">
        <v>17</v>
      </c>
      <c r="B18" s="8" t="s">
        <v>181</v>
      </c>
      <c r="C18" s="4" t="s">
        <v>182</v>
      </c>
      <c r="D18" s="3" t="s">
        <v>183</v>
      </c>
      <c r="E18" s="3" t="s">
        <v>184</v>
      </c>
      <c r="F18" s="8" t="s">
        <v>234</v>
      </c>
      <c r="G18" s="9">
        <v>407</v>
      </c>
      <c r="H18" s="7" t="s">
        <v>23</v>
      </c>
      <c r="I18" s="105"/>
    </row>
    <row r="19" spans="1:10" ht="19.5" customHeight="1" x14ac:dyDescent="0.25">
      <c r="A19" s="11">
        <v>18</v>
      </c>
      <c r="B19" s="8" t="s">
        <v>185</v>
      </c>
      <c r="C19" s="4" t="s">
        <v>186</v>
      </c>
      <c r="D19" s="3" t="s">
        <v>187</v>
      </c>
      <c r="E19" s="3" t="s">
        <v>188</v>
      </c>
      <c r="F19" s="3" t="s">
        <v>235</v>
      </c>
      <c r="G19" s="4">
        <v>106</v>
      </c>
      <c r="H19" s="7" t="s">
        <v>236</v>
      </c>
      <c r="I19" s="105"/>
    </row>
    <row r="20" spans="1:10" ht="19.5" customHeight="1" x14ac:dyDescent="0.25">
      <c r="A20" s="11">
        <v>19</v>
      </c>
      <c r="B20" s="8" t="s">
        <v>189</v>
      </c>
      <c r="C20" s="4" t="s">
        <v>190</v>
      </c>
      <c r="D20" s="3" t="s">
        <v>237</v>
      </c>
      <c r="E20" s="3" t="s">
        <v>191</v>
      </c>
      <c r="F20" s="3" t="s">
        <v>238</v>
      </c>
      <c r="G20" s="4">
        <v>243</v>
      </c>
      <c r="H20" s="7"/>
      <c r="I20" s="105"/>
    </row>
    <row r="21" spans="1:10" ht="19.5" customHeight="1" x14ac:dyDescent="0.25">
      <c r="A21" s="11">
        <v>20</v>
      </c>
      <c r="B21" s="3" t="s">
        <v>195</v>
      </c>
      <c r="C21" s="4" t="s">
        <v>170</v>
      </c>
      <c r="D21" s="3" t="s">
        <v>196</v>
      </c>
      <c r="E21" s="3" t="s">
        <v>197</v>
      </c>
      <c r="F21" s="3" t="s">
        <v>240</v>
      </c>
      <c r="G21" s="4">
        <v>220</v>
      </c>
      <c r="H21" s="7"/>
      <c r="I21" s="105" t="s">
        <v>25</v>
      </c>
    </row>
    <row r="22" spans="1:10" ht="19.5" customHeight="1" x14ac:dyDescent="0.25">
      <c r="A22" s="11">
        <v>21</v>
      </c>
      <c r="B22" s="3" t="s">
        <v>198</v>
      </c>
      <c r="C22" s="4" t="s">
        <v>199</v>
      </c>
      <c r="D22" s="3" t="s">
        <v>200</v>
      </c>
      <c r="E22" s="3" t="s">
        <v>201</v>
      </c>
      <c r="F22" s="3" t="s">
        <v>241</v>
      </c>
      <c r="G22" s="4">
        <v>100</v>
      </c>
      <c r="H22" s="7" t="s">
        <v>24</v>
      </c>
      <c r="I22" s="105" t="s">
        <v>253</v>
      </c>
    </row>
    <row r="23" spans="1:10" ht="19.5" customHeight="1" x14ac:dyDescent="0.25">
      <c r="A23" s="11">
        <v>22</v>
      </c>
      <c r="B23" s="8" t="s">
        <v>30</v>
      </c>
      <c r="C23" s="4" t="s">
        <v>170</v>
      </c>
      <c r="D23" s="3" t="s">
        <v>202</v>
      </c>
      <c r="E23" s="3" t="s">
        <v>203</v>
      </c>
      <c r="F23" s="3" t="s">
        <v>242</v>
      </c>
      <c r="G23" s="4">
        <v>406</v>
      </c>
      <c r="H23" s="7" t="s">
        <v>26</v>
      </c>
      <c r="I23" s="107"/>
    </row>
    <row r="24" spans="1:10" ht="19.5" customHeight="1" x14ac:dyDescent="0.25">
      <c r="A24" s="11">
        <v>23</v>
      </c>
      <c r="B24" s="3" t="s">
        <v>204</v>
      </c>
      <c r="C24" s="4" t="s">
        <v>170</v>
      </c>
      <c r="D24" s="3" t="s">
        <v>205</v>
      </c>
      <c r="E24" s="3" t="s">
        <v>206</v>
      </c>
      <c r="F24" s="3" t="s">
        <v>243</v>
      </c>
      <c r="G24" s="4">
        <v>104</v>
      </c>
      <c r="H24" s="7" t="s">
        <v>27</v>
      </c>
      <c r="I24" s="107"/>
    </row>
    <row r="25" spans="1:10" ht="19.5" customHeight="1" x14ac:dyDescent="0.25">
      <c r="A25" s="4">
        <v>24</v>
      </c>
      <c r="B25" s="3" t="s">
        <v>66</v>
      </c>
      <c r="C25" s="4"/>
      <c r="D25" s="3" t="s">
        <v>67</v>
      </c>
      <c r="E25" s="3" t="s">
        <v>68</v>
      </c>
      <c r="F25" s="3" t="s">
        <v>69</v>
      </c>
      <c r="G25" s="4">
        <v>407</v>
      </c>
      <c r="H25" s="3"/>
      <c r="I25" s="105" t="s">
        <v>244</v>
      </c>
    </row>
    <row r="26" spans="1:10" ht="19.5" customHeight="1" x14ac:dyDescent="0.25">
      <c r="A26" s="4">
        <v>25</v>
      </c>
      <c r="B26" s="3" t="s">
        <v>207</v>
      </c>
      <c r="C26" s="4"/>
      <c r="D26" s="3" t="s">
        <v>208</v>
      </c>
      <c r="E26" s="3"/>
      <c r="F26" s="3"/>
      <c r="G26" s="4"/>
      <c r="H26" s="3"/>
      <c r="I26" s="108"/>
    </row>
    <row r="27" spans="1:10" ht="19.5" customHeight="1" x14ac:dyDescent="0.25">
      <c r="A27" s="6"/>
      <c r="C27" s="6"/>
      <c r="G27" s="6"/>
      <c r="I27" s="107"/>
    </row>
  </sheetData>
  <autoFilter ref="A1:J26"/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8" workbookViewId="0">
      <selection activeCell="G61" sqref="G61"/>
    </sheetView>
  </sheetViews>
  <sheetFormatPr defaultColWidth="11.625" defaultRowHeight="19.5" x14ac:dyDescent="0.25"/>
  <cols>
    <col min="1" max="2" width="11.625" style="51" customWidth="1"/>
    <col min="3" max="3" width="9.5" style="51" customWidth="1"/>
    <col min="4" max="5" width="11.625" style="52" customWidth="1"/>
    <col min="6" max="16384" width="11.625" style="52"/>
  </cols>
  <sheetData>
    <row r="1" spans="1:3" x14ac:dyDescent="0.25">
      <c r="A1" s="51" t="s">
        <v>71</v>
      </c>
      <c r="B1" s="51" t="s">
        <v>72</v>
      </c>
      <c r="C1" s="51" t="s">
        <v>73</v>
      </c>
    </row>
    <row r="2" spans="1:3" x14ac:dyDescent="0.25">
      <c r="A2" s="51">
        <v>0</v>
      </c>
    </row>
    <row r="3" spans="1:3" x14ac:dyDescent="0.25">
      <c r="A3" s="62">
        <v>101</v>
      </c>
      <c r="B3" s="51" t="s">
        <v>74</v>
      </c>
      <c r="C3" s="51">
        <v>39</v>
      </c>
    </row>
    <row r="4" spans="1:3" x14ac:dyDescent="0.25">
      <c r="A4" s="62">
        <v>102</v>
      </c>
      <c r="B4" s="51" t="s">
        <v>75</v>
      </c>
      <c r="C4" s="51">
        <v>39</v>
      </c>
    </row>
    <row r="5" spans="1:3" x14ac:dyDescent="0.25">
      <c r="A5" s="62">
        <v>103</v>
      </c>
      <c r="B5" s="51" t="s">
        <v>76</v>
      </c>
      <c r="C5" s="51">
        <v>38</v>
      </c>
    </row>
    <row r="6" spans="1:3" x14ac:dyDescent="0.25">
      <c r="A6" s="62">
        <v>104</v>
      </c>
      <c r="B6" s="51" t="s">
        <v>77</v>
      </c>
      <c r="C6" s="51">
        <v>38</v>
      </c>
    </row>
    <row r="7" spans="1:3" x14ac:dyDescent="0.25">
      <c r="A7" s="62">
        <v>105</v>
      </c>
      <c r="B7" s="51" t="s">
        <v>78</v>
      </c>
      <c r="C7" s="51">
        <v>40</v>
      </c>
    </row>
    <row r="8" spans="1:3" x14ac:dyDescent="0.25">
      <c r="A8" s="62">
        <v>106</v>
      </c>
      <c r="B8" s="51" t="s">
        <v>79</v>
      </c>
      <c r="C8" s="51">
        <v>40</v>
      </c>
    </row>
    <row r="9" spans="1:3" x14ac:dyDescent="0.25">
      <c r="A9" s="62">
        <v>107</v>
      </c>
      <c r="B9" s="51" t="s">
        <v>80</v>
      </c>
      <c r="C9" s="51">
        <v>40</v>
      </c>
    </row>
    <row r="10" spans="1:3" x14ac:dyDescent="0.25">
      <c r="A10" s="62">
        <v>108</v>
      </c>
      <c r="B10" s="51" t="s">
        <v>81</v>
      </c>
      <c r="C10" s="51">
        <v>39</v>
      </c>
    </row>
    <row r="11" spans="1:3" x14ac:dyDescent="0.25">
      <c r="A11" s="62">
        <v>109</v>
      </c>
      <c r="B11" s="51" t="s">
        <v>82</v>
      </c>
      <c r="C11" s="51">
        <v>39</v>
      </c>
    </row>
    <row r="12" spans="1:3" x14ac:dyDescent="0.25">
      <c r="A12" s="62">
        <v>110</v>
      </c>
      <c r="B12" s="51" t="s">
        <v>83</v>
      </c>
      <c r="C12" s="51">
        <v>39</v>
      </c>
    </row>
    <row r="13" spans="1:3" x14ac:dyDescent="0.25">
      <c r="A13" s="62">
        <v>111</v>
      </c>
      <c r="B13" s="51" t="s">
        <v>84</v>
      </c>
      <c r="C13" s="51">
        <v>39</v>
      </c>
    </row>
    <row r="14" spans="1:3" x14ac:dyDescent="0.25">
      <c r="A14" s="62">
        <v>112</v>
      </c>
      <c r="B14" s="51" t="s">
        <v>85</v>
      </c>
      <c r="C14" s="51">
        <v>39</v>
      </c>
    </row>
    <row r="15" spans="1:3" x14ac:dyDescent="0.25">
      <c r="A15" s="62">
        <v>113</v>
      </c>
      <c r="B15" s="51" t="s">
        <v>86</v>
      </c>
      <c r="C15" s="51">
        <v>37</v>
      </c>
    </row>
    <row r="16" spans="1:3" x14ac:dyDescent="0.25">
      <c r="A16" s="62">
        <v>114</v>
      </c>
      <c r="B16" s="51" t="s">
        <v>87</v>
      </c>
      <c r="C16" s="51">
        <v>38</v>
      </c>
    </row>
    <row r="17" spans="1:3" x14ac:dyDescent="0.25">
      <c r="A17" s="62">
        <v>115</v>
      </c>
      <c r="B17" s="51" t="s">
        <v>90</v>
      </c>
      <c r="C17" s="51">
        <v>39</v>
      </c>
    </row>
    <row r="18" spans="1:3" x14ac:dyDescent="0.25">
      <c r="A18" s="62">
        <v>116</v>
      </c>
      <c r="B18" s="51" t="s">
        <v>91</v>
      </c>
      <c r="C18" s="51">
        <v>38</v>
      </c>
    </row>
    <row r="19" spans="1:3" x14ac:dyDescent="0.25">
      <c r="A19" s="62">
        <v>117</v>
      </c>
      <c r="B19" s="51" t="s">
        <v>88</v>
      </c>
      <c r="C19" s="51">
        <v>39</v>
      </c>
    </row>
    <row r="20" spans="1:3" x14ac:dyDescent="0.25">
      <c r="A20" s="62">
        <v>118</v>
      </c>
      <c r="B20" s="51" t="s">
        <v>89</v>
      </c>
      <c r="C20" s="51">
        <v>39</v>
      </c>
    </row>
    <row r="21" spans="1:3" x14ac:dyDescent="0.25">
      <c r="A21" s="51">
        <v>201</v>
      </c>
      <c r="B21" s="51" t="s">
        <v>92</v>
      </c>
      <c r="C21" s="51">
        <v>30</v>
      </c>
    </row>
    <row r="22" spans="1:3" x14ac:dyDescent="0.25">
      <c r="A22" s="51">
        <v>202</v>
      </c>
      <c r="B22" s="51" t="s">
        <v>93</v>
      </c>
      <c r="C22" s="51">
        <v>30</v>
      </c>
    </row>
    <row r="23" spans="1:3" x14ac:dyDescent="0.25">
      <c r="A23" s="51">
        <v>203</v>
      </c>
      <c r="B23" s="51" t="s">
        <v>94</v>
      </c>
      <c r="C23" s="51">
        <v>51</v>
      </c>
    </row>
    <row r="24" spans="1:3" x14ac:dyDescent="0.25">
      <c r="A24" s="51">
        <v>204</v>
      </c>
      <c r="B24" s="51" t="s">
        <v>95</v>
      </c>
      <c r="C24" s="51">
        <v>53</v>
      </c>
    </row>
    <row r="25" spans="1:3" x14ac:dyDescent="0.25">
      <c r="A25" s="51">
        <v>205</v>
      </c>
      <c r="B25" s="51" t="s">
        <v>96</v>
      </c>
      <c r="C25" s="51">
        <v>40</v>
      </c>
    </row>
    <row r="26" spans="1:3" x14ac:dyDescent="0.25">
      <c r="A26" s="51">
        <v>206</v>
      </c>
      <c r="B26" s="51" t="s">
        <v>97</v>
      </c>
      <c r="C26" s="51">
        <v>38</v>
      </c>
    </row>
    <row r="27" spans="1:3" x14ac:dyDescent="0.25">
      <c r="A27" s="51">
        <v>207</v>
      </c>
      <c r="B27" s="51" t="s">
        <v>98</v>
      </c>
      <c r="C27" s="51">
        <v>40</v>
      </c>
    </row>
    <row r="28" spans="1:3" x14ac:dyDescent="0.25">
      <c r="A28" s="51">
        <v>208</v>
      </c>
      <c r="B28" s="51" t="s">
        <v>99</v>
      </c>
      <c r="C28" s="51">
        <v>38</v>
      </c>
    </row>
    <row r="29" spans="1:3" x14ac:dyDescent="0.25">
      <c r="A29" s="51">
        <v>209</v>
      </c>
      <c r="B29" s="51" t="s">
        <v>100</v>
      </c>
      <c r="C29" s="51">
        <v>39</v>
      </c>
    </row>
    <row r="30" spans="1:3" x14ac:dyDescent="0.25">
      <c r="A30" s="51">
        <v>210</v>
      </c>
      <c r="B30" s="51" t="s">
        <v>101</v>
      </c>
      <c r="C30" s="51">
        <v>38</v>
      </c>
    </row>
    <row r="31" spans="1:3" x14ac:dyDescent="0.25">
      <c r="A31" s="51">
        <v>211</v>
      </c>
      <c r="B31" s="51" t="s">
        <v>102</v>
      </c>
      <c r="C31" s="51">
        <v>37</v>
      </c>
    </row>
    <row r="32" spans="1:3" x14ac:dyDescent="0.25">
      <c r="A32" s="51">
        <v>212</v>
      </c>
      <c r="B32" s="51" t="s">
        <v>103</v>
      </c>
      <c r="C32" s="51">
        <v>39</v>
      </c>
    </row>
    <row r="33" spans="1:3" x14ac:dyDescent="0.25">
      <c r="A33" s="51">
        <v>213</v>
      </c>
      <c r="B33" s="51" t="s">
        <v>104</v>
      </c>
      <c r="C33" s="51">
        <v>39</v>
      </c>
    </row>
    <row r="34" spans="1:3" x14ac:dyDescent="0.25">
      <c r="A34" s="51">
        <v>214</v>
      </c>
      <c r="B34" s="51" t="s">
        <v>105</v>
      </c>
      <c r="C34" s="51">
        <v>40</v>
      </c>
    </row>
    <row r="35" spans="1:3" x14ac:dyDescent="0.25">
      <c r="A35" s="51">
        <v>215</v>
      </c>
      <c r="B35" s="51" t="s">
        <v>108</v>
      </c>
      <c r="C35" s="51">
        <v>39</v>
      </c>
    </row>
    <row r="36" spans="1:3" x14ac:dyDescent="0.25">
      <c r="A36" s="51">
        <v>216</v>
      </c>
      <c r="B36" s="51" t="s">
        <v>109</v>
      </c>
      <c r="C36" s="51">
        <v>39</v>
      </c>
    </row>
    <row r="37" spans="1:3" x14ac:dyDescent="0.25">
      <c r="A37" s="51">
        <v>217</v>
      </c>
      <c r="B37" s="51" t="s">
        <v>106</v>
      </c>
      <c r="C37" s="51">
        <v>40</v>
      </c>
    </row>
    <row r="38" spans="1:3" x14ac:dyDescent="0.25">
      <c r="A38" s="51">
        <v>218</v>
      </c>
      <c r="B38" s="51" t="s">
        <v>107</v>
      </c>
      <c r="C38" s="51">
        <v>42</v>
      </c>
    </row>
    <row r="39" spans="1:3" x14ac:dyDescent="0.25">
      <c r="A39" s="51">
        <v>301</v>
      </c>
      <c r="B39" s="51" t="s">
        <v>110</v>
      </c>
      <c r="C39" s="51">
        <v>31</v>
      </c>
    </row>
    <row r="40" spans="1:3" x14ac:dyDescent="0.25">
      <c r="A40" s="51">
        <v>302</v>
      </c>
      <c r="B40" s="51" t="s">
        <v>111</v>
      </c>
      <c r="C40" s="51">
        <v>30</v>
      </c>
    </row>
    <row r="41" spans="1:3" x14ac:dyDescent="0.25">
      <c r="A41" s="51">
        <v>303</v>
      </c>
      <c r="B41" s="51" t="s">
        <v>112</v>
      </c>
      <c r="C41" s="51">
        <v>40</v>
      </c>
    </row>
    <row r="42" spans="1:3" x14ac:dyDescent="0.25">
      <c r="A42" s="51">
        <v>304</v>
      </c>
      <c r="B42" s="51" t="s">
        <v>113</v>
      </c>
      <c r="C42" s="51">
        <v>40</v>
      </c>
    </row>
    <row r="43" spans="1:3" x14ac:dyDescent="0.25">
      <c r="A43" s="51">
        <v>305</v>
      </c>
      <c r="B43" s="51" t="s">
        <v>114</v>
      </c>
      <c r="C43" s="51">
        <v>36</v>
      </c>
    </row>
    <row r="44" spans="1:3" x14ac:dyDescent="0.25">
      <c r="A44" s="51">
        <v>306</v>
      </c>
      <c r="B44" s="51" t="s">
        <v>115</v>
      </c>
      <c r="C44" s="51">
        <v>36</v>
      </c>
    </row>
    <row r="45" spans="1:3" x14ac:dyDescent="0.25">
      <c r="A45" s="51">
        <v>307</v>
      </c>
      <c r="B45" s="51" t="s">
        <v>116</v>
      </c>
      <c r="C45" s="51">
        <v>35</v>
      </c>
    </row>
    <row r="46" spans="1:3" x14ac:dyDescent="0.25">
      <c r="A46" s="51">
        <v>308</v>
      </c>
      <c r="B46" s="51" t="s">
        <v>117</v>
      </c>
      <c r="C46" s="51">
        <v>37</v>
      </c>
    </row>
    <row r="47" spans="1:3" x14ac:dyDescent="0.25">
      <c r="A47" s="51">
        <v>309</v>
      </c>
      <c r="B47" s="51" t="s">
        <v>118</v>
      </c>
      <c r="C47" s="51">
        <v>36</v>
      </c>
    </row>
    <row r="48" spans="1:3" x14ac:dyDescent="0.25">
      <c r="A48" s="51">
        <v>310</v>
      </c>
      <c r="B48" s="51" t="s">
        <v>119</v>
      </c>
      <c r="C48" s="51">
        <v>34</v>
      </c>
    </row>
    <row r="49" spans="1:3" x14ac:dyDescent="0.25">
      <c r="A49" s="51">
        <v>311</v>
      </c>
      <c r="B49" s="51" t="s">
        <v>120</v>
      </c>
      <c r="C49" s="51">
        <v>35</v>
      </c>
    </row>
    <row r="50" spans="1:3" x14ac:dyDescent="0.25">
      <c r="A50" s="51">
        <v>312</v>
      </c>
      <c r="B50" s="51" t="s">
        <v>121</v>
      </c>
      <c r="C50" s="51">
        <v>35</v>
      </c>
    </row>
    <row r="51" spans="1:3" x14ac:dyDescent="0.25">
      <c r="A51" s="51">
        <v>313</v>
      </c>
      <c r="B51" s="51" t="s">
        <v>122</v>
      </c>
      <c r="C51" s="51">
        <v>34</v>
      </c>
    </row>
    <row r="52" spans="1:3" x14ac:dyDescent="0.25">
      <c r="A52" s="51">
        <v>314</v>
      </c>
      <c r="B52" s="51" t="s">
        <v>123</v>
      </c>
      <c r="C52" s="51">
        <v>34</v>
      </c>
    </row>
    <row r="53" spans="1:3" x14ac:dyDescent="0.25">
      <c r="A53" s="51">
        <v>315</v>
      </c>
      <c r="B53" s="51" t="s">
        <v>126</v>
      </c>
      <c r="C53" s="51">
        <v>37</v>
      </c>
    </row>
    <row r="54" spans="1:3" x14ac:dyDescent="0.25">
      <c r="A54" s="51">
        <v>316</v>
      </c>
      <c r="B54" s="51" t="s">
        <v>127</v>
      </c>
      <c r="C54" s="51">
        <v>34</v>
      </c>
    </row>
    <row r="55" spans="1:3" x14ac:dyDescent="0.25">
      <c r="A55" s="51">
        <v>317</v>
      </c>
      <c r="B55" s="51" t="s">
        <v>124</v>
      </c>
      <c r="C55" s="51">
        <v>38</v>
      </c>
    </row>
    <row r="56" spans="1:3" x14ac:dyDescent="0.25">
      <c r="A56" s="51">
        <v>318</v>
      </c>
      <c r="B56" s="51" t="s">
        <v>125</v>
      </c>
      <c r="C56" s="51">
        <v>38</v>
      </c>
    </row>
    <row r="57" spans="1:3" x14ac:dyDescent="0.25">
      <c r="A57" s="51">
        <v>119</v>
      </c>
      <c r="B57" s="51" t="s">
        <v>129</v>
      </c>
      <c r="C57" s="51">
        <v>14</v>
      </c>
    </row>
    <row r="58" spans="1:3" x14ac:dyDescent="0.25">
      <c r="A58" s="51">
        <v>219</v>
      </c>
      <c r="B58" s="51" t="s">
        <v>130</v>
      </c>
      <c r="C58" s="51">
        <v>15</v>
      </c>
    </row>
    <row r="59" spans="1:3" x14ac:dyDescent="0.25">
      <c r="A59" s="51">
        <v>319</v>
      </c>
      <c r="B59" s="51" t="s">
        <v>131</v>
      </c>
      <c r="C59" s="51">
        <v>14</v>
      </c>
    </row>
    <row r="60" spans="1:3" x14ac:dyDescent="0.25">
      <c r="C60" s="51">
        <f>SUM(C3:C59)</f>
        <v>2094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6.5" x14ac:dyDescent="0.25"/>
  <cols>
    <col min="1" max="1" width="4.25" customWidth="1"/>
    <col min="2" max="2" width="30.25" customWidth="1"/>
    <col min="4" max="4" width="4.375" customWidth="1"/>
    <col min="5" max="5" width="16.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日校代碼</vt:lpstr>
      <vt:lpstr>日校訂購單</vt:lpstr>
      <vt:lpstr>需知</vt:lpstr>
      <vt:lpstr>書商</vt:lpstr>
      <vt:lpstr>班級人數</vt:lpstr>
      <vt:lpstr>工作表1</vt:lpstr>
      <vt:lpstr>日校代碼!Print_Area</vt:lpstr>
      <vt:lpstr>日校訂購單!Print_Area</vt:lpstr>
      <vt:lpstr>書商資料</vt:lpstr>
    </vt:vector>
  </TitlesOfParts>
  <Company>福利社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Administrator</cp:lastModifiedBy>
  <cp:lastPrinted>2017-11-17T03:43:06Z</cp:lastPrinted>
  <dcterms:created xsi:type="dcterms:W3CDTF">2000-02-23T01:35:11Z</dcterms:created>
  <dcterms:modified xsi:type="dcterms:W3CDTF">2017-11-20T03:19:45Z</dcterms:modified>
</cp:coreProperties>
</file>