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pivotTables/pivotTable4.xml" ContentType="application/vnd.openxmlformats-officedocument.spreadsheetml.pivotTable+xml"/>
  <Override PartName="/xl/drawings/drawing2.xml" ContentType="application/vnd.openxmlformats-officedocument.drawing+xml"/>
  <Override PartName="/xl/slicers/slicer1.xml" ContentType="application/vnd.ms-excel.slicer+xml"/>
  <Override PartName="/xl/pivotTables/pivotTable5.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mc:AlternateContent xmlns:mc="http://schemas.openxmlformats.org/markup-compatibility/2006">
    <mc:Choice Requires="x15">
      <x15ac:absPath xmlns:x15ac="http://schemas.microsoft.com/office/spreadsheetml/2010/11/ac" url="E:\MBA 665\Excel\Fall 2020 Round 1\Midterm\"/>
    </mc:Choice>
  </mc:AlternateContent>
  <xr:revisionPtr revIDLastSave="0" documentId="8_{85C971B0-F11E-4FF2-A53B-0B6B816B176E}" xr6:coauthVersionLast="45" xr6:coauthVersionMax="45" xr10:uidLastSave="{00000000-0000-0000-0000-000000000000}"/>
  <bookViews>
    <workbookView xWindow="-120" yWindow="-120" windowWidth="29040" windowHeight="15840" xr2:uid="{00000000-000D-0000-FFFF-FFFF00000000}"/>
  </bookViews>
  <sheets>
    <sheet name="Q1" sheetId="1" r:id="rId1"/>
    <sheet name="Q1 Scenario Summary" sheetId="12" r:id="rId2"/>
    <sheet name="Q2" sheetId="2" r:id="rId3"/>
    <sheet name="Q3" sheetId="3" r:id="rId4"/>
    <sheet name="Q4" sheetId="8" r:id="rId5"/>
    <sheet name="Q4 Scenario Summary" sheetId="28" r:id="rId6"/>
    <sheet name="Q5" sheetId="5" r:id="rId7"/>
    <sheet name="Q5 Part A" sheetId="20" r:id="rId8"/>
    <sheet name="Q5 Part B" sheetId="23" r:id="rId9"/>
    <sheet name="Q5 Part C" sheetId="24" r:id="rId10"/>
    <sheet name="Q5 Part D" sheetId="25" r:id="rId11"/>
    <sheet name="Q5 Part E" sheetId="26" r:id="rId12"/>
    <sheet name="Q6" sheetId="9" r:id="rId13"/>
    <sheet name="Q7" sheetId="10" r:id="rId14"/>
    <sheet name="Q8" sheetId="11" r:id="rId15"/>
  </sheets>
  <definedNames>
    <definedName name="costgrowth">'Q1'!$C$14</definedName>
    <definedName name="curve">'Q6'!$B$7:$C$17</definedName>
    <definedName name="date">'Q8'!$C$39:$C$1938</definedName>
    <definedName name="dollars">'Q8'!$F$39:$F$1938</definedName>
    <definedName name="fixedCost">'Q3'!$B$10</definedName>
    <definedName name="grade">'Q6'!$C$21:$C$145</definedName>
    <definedName name="interest">'Q1'!$C$13</definedName>
    <definedName name="names">'Q8'!$B$39:$B$1938</definedName>
    <definedName name="pricegrowth">'Q1'!$C$15</definedName>
    <definedName name="product">'Q8'!$D$39:$D$1938</definedName>
    <definedName name="salesgrowth">'Q1'!$C$10</definedName>
    <definedName name="scores">'Q6'!$B$21:$B$145</definedName>
    <definedName name="Slicer_Location">#N/A</definedName>
    <definedName name="Slicer_Product">#N/A</definedName>
    <definedName name="student">'Q6'!$A$21:$A$145</definedName>
    <definedName name="taxes">'Q1'!$C$8</definedName>
    <definedName name="transNum">'Q8'!$A$39:$A$1938</definedName>
    <definedName name="units">'Q8'!$E$39:$E$1938</definedName>
    <definedName name="Year1cost">'Q1'!$C$12</definedName>
    <definedName name="Year1price">'Q1'!$C$11</definedName>
    <definedName name="Year1units">'Q1'!$C$9</definedName>
  </definedNames>
  <calcPr calcId="191029"/>
  <pivotCaches>
    <pivotCache cacheId="16" r:id="rId16"/>
  </pivotCaches>
  <extLst>
    <ext xmlns:x14="http://schemas.microsoft.com/office/spreadsheetml/2009/9/main" uri="{BBE1A952-AA13-448e-AADC-164F8A28A991}">
      <x14:slicerCaches>
        <x14:slicerCache r:id="rId17"/>
        <x14:slicerCache r:id="rId18"/>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9" i="2" l="1"/>
  <c r="B18" i="2"/>
  <c r="B20" i="2"/>
  <c r="B28" i="11"/>
  <c r="B17" i="11"/>
  <c r="B14" i="8"/>
  <c r="B21" i="2" l="1"/>
  <c r="B22" i="8"/>
  <c r="B21" i="8"/>
  <c r="B20" i="8" l="1"/>
  <c r="B23" i="8" s="1"/>
  <c r="B36" i="11" l="1"/>
  <c r="F9" i="3"/>
  <c r="E9" i="3"/>
  <c r="D9" i="3"/>
  <c r="B12" i="3" l="1"/>
  <c r="B32" i="11" l="1"/>
  <c r="C23" i="11"/>
  <c r="C24" i="11"/>
  <c r="C22" i="11"/>
  <c r="B16" i="11"/>
  <c r="B18" i="11"/>
  <c r="B15" i="11"/>
  <c r="C8" i="11"/>
  <c r="C9" i="11"/>
  <c r="C10" i="11"/>
  <c r="C11" i="11"/>
  <c r="C7" i="11"/>
  <c r="B8" i="11"/>
  <c r="B9" i="11"/>
  <c r="B10" i="11"/>
  <c r="B11" i="11"/>
  <c r="B7" i="11"/>
  <c r="B35" i="10"/>
  <c r="C29" i="9" l="1"/>
  <c r="C30" i="9"/>
  <c r="C31" i="9"/>
  <c r="C32" i="9"/>
  <c r="C33" i="9"/>
  <c r="C34" i="9"/>
  <c r="C35" i="9"/>
  <c r="C36" i="9"/>
  <c r="C37" i="9"/>
  <c r="C38" i="9"/>
  <c r="C39" i="9"/>
  <c r="C40" i="9"/>
  <c r="C41" i="9"/>
  <c r="C42" i="9"/>
  <c r="C43" i="9"/>
  <c r="C44" i="9"/>
  <c r="C45" i="9"/>
  <c r="C46" i="9"/>
  <c r="C47" i="9"/>
  <c r="C48" i="9"/>
  <c r="C49" i="9"/>
  <c r="C50" i="9"/>
  <c r="C51" i="9"/>
  <c r="C52" i="9"/>
  <c r="C53" i="9"/>
  <c r="C54" i="9"/>
  <c r="C55" i="9"/>
  <c r="C56" i="9"/>
  <c r="C57" i="9"/>
  <c r="C58" i="9"/>
  <c r="C59" i="9"/>
  <c r="C60" i="9"/>
  <c r="C61" i="9"/>
  <c r="C62" i="9"/>
  <c r="C63" i="9"/>
  <c r="C64" i="9"/>
  <c r="C65" i="9"/>
  <c r="C66" i="9"/>
  <c r="C67" i="9"/>
  <c r="C68" i="9"/>
  <c r="C69" i="9"/>
  <c r="C70" i="9"/>
  <c r="C71" i="9"/>
  <c r="C72" i="9"/>
  <c r="C73" i="9"/>
  <c r="C74" i="9"/>
  <c r="C75" i="9"/>
  <c r="C76" i="9"/>
  <c r="C77" i="9"/>
  <c r="C78" i="9"/>
  <c r="C79" i="9"/>
  <c r="C80" i="9"/>
  <c r="C81" i="9"/>
  <c r="C82" i="9"/>
  <c r="C83" i="9"/>
  <c r="C84" i="9"/>
  <c r="C85" i="9"/>
  <c r="C86" i="9"/>
  <c r="C87" i="9"/>
  <c r="C88" i="9"/>
  <c r="C89" i="9"/>
  <c r="C90" i="9"/>
  <c r="C91" i="9"/>
  <c r="C92" i="9"/>
  <c r="C93" i="9"/>
  <c r="C94" i="9"/>
  <c r="C95" i="9"/>
  <c r="C96" i="9"/>
  <c r="C97" i="9"/>
  <c r="C98" i="9"/>
  <c r="C99" i="9"/>
  <c r="C100" i="9"/>
  <c r="C101" i="9"/>
  <c r="C102" i="9"/>
  <c r="C103" i="9"/>
  <c r="C104" i="9"/>
  <c r="C105" i="9"/>
  <c r="C106" i="9"/>
  <c r="C107" i="9"/>
  <c r="C108" i="9"/>
  <c r="C109" i="9"/>
  <c r="C110" i="9"/>
  <c r="C111" i="9"/>
  <c r="C112" i="9"/>
  <c r="C113" i="9"/>
  <c r="C114" i="9"/>
  <c r="C115" i="9"/>
  <c r="C116" i="9"/>
  <c r="C117" i="9"/>
  <c r="C118" i="9"/>
  <c r="C119" i="9"/>
  <c r="C120" i="9"/>
  <c r="C121" i="9"/>
  <c r="C122" i="9"/>
  <c r="C123" i="9"/>
  <c r="C124" i="9"/>
  <c r="C125" i="9"/>
  <c r="C126" i="9"/>
  <c r="C127" i="9"/>
  <c r="C128" i="9"/>
  <c r="C129" i="9"/>
  <c r="C130" i="9"/>
  <c r="C131" i="9"/>
  <c r="C132" i="9"/>
  <c r="C133" i="9"/>
  <c r="C134" i="9"/>
  <c r="C135" i="9"/>
  <c r="C136" i="9"/>
  <c r="C137" i="9"/>
  <c r="C138" i="9"/>
  <c r="C139" i="9"/>
  <c r="C140" i="9"/>
  <c r="C141" i="9"/>
  <c r="C142" i="9"/>
  <c r="C143" i="9"/>
  <c r="C144" i="9"/>
  <c r="C145" i="9"/>
  <c r="C22" i="9"/>
  <c r="C23" i="9"/>
  <c r="C24" i="9"/>
  <c r="C25" i="9"/>
  <c r="C26" i="9"/>
  <c r="C27" i="9"/>
  <c r="C28" i="9"/>
  <c r="C21" i="9"/>
  <c r="B9" i="10" l="1"/>
  <c r="B14" i="10"/>
  <c r="B10" i="10"/>
  <c r="B13" i="10"/>
  <c r="B15" i="10"/>
  <c r="B16" i="10"/>
  <c r="B8" i="10"/>
  <c r="B11" i="10"/>
  <c r="B12" i="10"/>
  <c r="B17" i="10"/>
  <c r="B7" i="10"/>
  <c r="B22" i="10"/>
  <c r="B32" i="10"/>
  <c r="B31" i="10"/>
  <c r="B30" i="10"/>
  <c r="B29" i="10"/>
  <c r="B28" i="10"/>
  <c r="B27" i="10"/>
  <c r="B26" i="10"/>
  <c r="B25" i="10"/>
  <c r="B24" i="10"/>
  <c r="B23" i="10"/>
  <c r="B19" i="1"/>
  <c r="C19" i="1" l="1"/>
  <c r="B21" i="1"/>
  <c r="C21" i="1" s="1"/>
  <c r="D21" i="1" s="1"/>
  <c r="E21" i="1" s="1"/>
  <c r="F21" i="1" s="1"/>
  <c r="B20" i="1"/>
  <c r="C20" i="1" s="1"/>
  <c r="D20" i="1" s="1"/>
  <c r="E20" i="1" s="1"/>
  <c r="F20" i="1" s="1"/>
  <c r="B23" i="1" l="1"/>
  <c r="B24" i="1"/>
  <c r="C24" i="1"/>
  <c r="C23" i="1"/>
  <c r="D19" i="1"/>
  <c r="B25" i="1"/>
  <c r="C25" i="1" l="1"/>
  <c r="C26" i="1" s="1"/>
  <c r="C27" i="1" s="1"/>
  <c r="B26" i="1"/>
  <c r="B27" i="1" s="1"/>
  <c r="E19" i="1"/>
  <c r="D24" i="1"/>
  <c r="D23" i="1"/>
  <c r="D25" i="1" l="1"/>
  <c r="D26" i="1" s="1"/>
  <c r="F19" i="1"/>
  <c r="E23" i="1"/>
  <c r="E25" i="1" s="1"/>
  <c r="E26" i="1" s="1"/>
  <c r="E24" i="1"/>
  <c r="D27" i="1"/>
  <c r="F24" i="1" l="1"/>
  <c r="F23" i="1"/>
  <c r="E27" i="1"/>
  <c r="F25" i="1" l="1"/>
  <c r="F26" i="1" l="1"/>
  <c r="F27" i="1" s="1"/>
</calcChain>
</file>

<file path=xl/sharedStrings.xml><?xml version="1.0" encoding="utf-8"?>
<sst xmlns="http://schemas.openxmlformats.org/spreadsheetml/2006/main" count="10021" uniqueCount="383">
  <si>
    <t>Year1price</t>
  </si>
  <si>
    <t>Year1cost</t>
  </si>
  <si>
    <t>costgrowth</t>
  </si>
  <si>
    <t>pricegrowth</t>
  </si>
  <si>
    <t>Year</t>
  </si>
  <si>
    <t>Unit Sales</t>
  </si>
  <si>
    <t>unit price</t>
  </si>
  <si>
    <t>unit cost</t>
  </si>
  <si>
    <t>Revenues</t>
  </si>
  <si>
    <t>Costs</t>
  </si>
  <si>
    <t>Before Tax Profits</t>
  </si>
  <si>
    <t>Tax</t>
  </si>
  <si>
    <t>taxes</t>
  </si>
  <si>
    <t>salesgrowth</t>
  </si>
  <si>
    <t>interest</t>
  </si>
  <si>
    <t>Year1units</t>
  </si>
  <si>
    <t>Tax Rate</t>
  </si>
  <si>
    <t>Range name</t>
  </si>
  <si>
    <t>Assumption</t>
  </si>
  <si>
    <t>Sales Growth</t>
  </si>
  <si>
    <t>Price Growth</t>
  </si>
  <si>
    <t>Year 1 Price</t>
  </si>
  <si>
    <t>Year 1 Cost</t>
  </si>
  <si>
    <t>Interest Rate</t>
  </si>
  <si>
    <t>Cost Growth Rate</t>
  </si>
  <si>
    <t>Price Growth Rate</t>
  </si>
  <si>
    <t>Scenario</t>
  </si>
  <si>
    <t>Flat Economy</t>
  </si>
  <si>
    <t>Cost Growth</t>
  </si>
  <si>
    <t>After Tax Profits</t>
  </si>
  <si>
    <t>5 points</t>
  </si>
  <si>
    <t>10 points</t>
  </si>
  <si>
    <r>
      <t xml:space="preserve">The following question is a </t>
    </r>
    <r>
      <rPr>
        <b/>
        <sz val="11"/>
        <color rgb="FFFF0000"/>
        <rFont val="Calibri"/>
        <family val="2"/>
        <scheme val="minor"/>
      </rPr>
      <t>5 part</t>
    </r>
    <r>
      <rPr>
        <sz val="11"/>
        <color theme="1"/>
        <rFont val="Calibri"/>
        <family val="2"/>
        <scheme val="minor"/>
      </rPr>
      <t xml:space="preserve"> question. You will create a worksheet tab for each part. If done correctly, the new</t>
    </r>
  </si>
  <si>
    <r>
      <t xml:space="preserve">worksheet will be created for you, and you will label each one </t>
    </r>
    <r>
      <rPr>
        <b/>
        <sz val="11"/>
        <color rgb="FFFF0000"/>
        <rFont val="Calibri"/>
        <family val="2"/>
        <scheme val="minor"/>
      </rPr>
      <t>Part A, Part B, Part C, Part D, and Part E</t>
    </r>
    <r>
      <rPr>
        <sz val="11"/>
        <color theme="1"/>
        <rFont val="Calibri"/>
        <family val="2"/>
        <scheme val="minor"/>
      </rPr>
      <t xml:space="preserve">. I will </t>
    </r>
    <r>
      <rPr>
        <b/>
        <sz val="11"/>
        <color rgb="FFFF0000"/>
        <rFont val="Calibri"/>
        <family val="2"/>
        <scheme val="minor"/>
      </rPr>
      <t>deduct points</t>
    </r>
    <r>
      <rPr>
        <sz val="11"/>
        <color theme="1"/>
        <rFont val="Calibri"/>
        <family val="2"/>
        <scheme val="minor"/>
      </rPr>
      <t xml:space="preserve"> if</t>
    </r>
  </si>
  <si>
    <t>Trans Number</t>
  </si>
  <si>
    <t>Date</t>
  </si>
  <si>
    <t>Product</t>
  </si>
  <si>
    <t>Units</t>
  </si>
  <si>
    <t>Dollars</t>
  </si>
  <si>
    <t>Location</t>
  </si>
  <si>
    <t>Betsy</t>
  </si>
  <si>
    <t>lip gloss</t>
  </si>
  <si>
    <t>south</t>
  </si>
  <si>
    <t>Hallagan</t>
  </si>
  <si>
    <t>foundation</t>
  </si>
  <si>
    <t>midwest</t>
  </si>
  <si>
    <t>Ashley</t>
  </si>
  <si>
    <t>lipstick</t>
  </si>
  <si>
    <t>west</t>
  </si>
  <si>
    <t>Zaret</t>
  </si>
  <si>
    <t>Colleen</t>
  </si>
  <si>
    <t>eye liner</t>
  </si>
  <si>
    <t>Cristina</t>
  </si>
  <si>
    <t>east</t>
  </si>
  <si>
    <t>mascara</t>
  </si>
  <si>
    <t>Emilee</t>
  </si>
  <si>
    <t>Jen</t>
  </si>
  <si>
    <t>Cici</t>
  </si>
  <si>
    <t>Salesperson</t>
  </si>
  <si>
    <r>
      <t>HINT - You will need to create a calculated field</t>
    </r>
    <r>
      <rPr>
        <sz val="11"/>
        <color theme="1"/>
        <rFont val="Calibri"/>
        <family val="2"/>
        <scheme val="minor"/>
      </rPr>
      <t>.</t>
    </r>
  </si>
  <si>
    <r>
      <t>you do not label them. I have named the table "</t>
    </r>
    <r>
      <rPr>
        <b/>
        <sz val="11"/>
        <color theme="1"/>
        <rFont val="Calibri"/>
        <family val="2"/>
        <scheme val="minor"/>
      </rPr>
      <t>makeup</t>
    </r>
    <r>
      <rPr>
        <sz val="11"/>
        <color theme="1"/>
        <rFont val="Calibri"/>
        <family val="2"/>
        <scheme val="minor"/>
      </rPr>
      <t>".</t>
    </r>
  </si>
  <si>
    <t>Demand (units)</t>
  </si>
  <si>
    <t>Selling Price per unit</t>
  </si>
  <si>
    <t>Cost per unit</t>
  </si>
  <si>
    <t>Fixed Costs</t>
  </si>
  <si>
    <r>
      <rPr>
        <b/>
        <sz val="11"/>
        <color rgb="FFFF0000"/>
        <rFont val="Calibri"/>
        <family val="2"/>
        <scheme val="minor"/>
      </rPr>
      <t>Part E</t>
    </r>
    <r>
      <rPr>
        <sz val="11"/>
        <color theme="1"/>
        <rFont val="Calibri"/>
        <family val="2"/>
        <scheme val="minor"/>
      </rPr>
      <t xml:space="preserve"> - Create a </t>
    </r>
    <r>
      <rPr>
        <b/>
        <sz val="11"/>
        <color rgb="FFFF0000"/>
        <rFont val="Calibri"/>
        <family val="2"/>
        <scheme val="minor"/>
      </rPr>
      <t>Pivot table</t>
    </r>
    <r>
      <rPr>
        <sz val="11"/>
        <color theme="1"/>
        <rFont val="Calibri"/>
        <family val="2"/>
        <scheme val="minor"/>
      </rPr>
      <t xml:space="preserve"> that shows in aggregate form the </t>
    </r>
    <r>
      <rPr>
        <b/>
        <sz val="11"/>
        <color theme="1"/>
        <rFont val="Calibri"/>
        <family val="2"/>
        <scheme val="minor"/>
      </rPr>
      <t>Salesperson</t>
    </r>
    <r>
      <rPr>
        <sz val="11"/>
        <color theme="1"/>
        <rFont val="Calibri"/>
        <family val="2"/>
        <scheme val="minor"/>
      </rPr>
      <t xml:space="preserve">, </t>
    </r>
    <r>
      <rPr>
        <b/>
        <sz val="11"/>
        <color theme="1"/>
        <rFont val="Calibri"/>
        <family val="2"/>
        <scheme val="minor"/>
      </rPr>
      <t xml:space="preserve">Total Sales (0 decimals), </t>
    </r>
    <r>
      <rPr>
        <sz val="11"/>
        <color theme="1"/>
        <rFont val="Calibri"/>
        <family val="2"/>
        <scheme val="minor"/>
      </rPr>
      <t>and</t>
    </r>
    <r>
      <rPr>
        <b/>
        <sz val="11"/>
        <color theme="1"/>
        <rFont val="Calibri"/>
        <family val="2"/>
        <scheme val="minor"/>
      </rPr>
      <t xml:space="preserve"> Sales per Unit (2 decimals)</t>
    </r>
    <r>
      <rPr>
        <sz val="11"/>
        <color theme="1"/>
        <rFont val="Calibri"/>
        <family val="2"/>
        <scheme val="minor"/>
      </rPr>
      <t>.</t>
    </r>
  </si>
  <si>
    <r>
      <t xml:space="preserve">You have been assigned to analyze the profitability of Bill Clinton's autobiography. The following </t>
    </r>
    <r>
      <rPr>
        <b/>
        <u/>
        <sz val="11"/>
        <color theme="1"/>
        <rFont val="Calibri"/>
        <family val="2"/>
        <scheme val="minor"/>
      </rPr>
      <t>assumptions</t>
    </r>
    <r>
      <rPr>
        <sz val="11"/>
        <color theme="1"/>
        <rFont val="Calibri"/>
        <family val="2"/>
        <scheme val="minor"/>
      </rPr>
      <t xml:space="preserve"> have been made:</t>
    </r>
  </si>
  <si>
    <t>Fixed cost of producing the hard cover version of the book</t>
  </si>
  <si>
    <t>Variable cost of producing EACH hard cover version of the book</t>
  </si>
  <si>
    <t>Sale price of EACH hard cover book</t>
  </si>
  <si>
    <t>Demand</t>
  </si>
  <si>
    <t>Hard cover book demand</t>
  </si>
  <si>
    <t>Fixed cost of producing the paperback version of the book</t>
  </si>
  <si>
    <t>Variable cost of producing EACH paperback version of the book</t>
  </si>
  <si>
    <t>Sale price of EACH paperback book</t>
  </si>
  <si>
    <t>Paperback book demand will be double the hard cover book demand</t>
  </si>
  <si>
    <t>Scenarios</t>
  </si>
  <si>
    <t>Hardcover</t>
  </si>
  <si>
    <t>Variable Cost</t>
  </si>
  <si>
    <t>Paperback</t>
  </si>
  <si>
    <t>Build a model below (Sales, Variable Costs, Fixed Costs, Profit) and run each Scenario</t>
  </si>
  <si>
    <t>Units * Unit Price</t>
  </si>
  <si>
    <t>Units * Unit Cost</t>
  </si>
  <si>
    <t>Before Tax Profits * Tax Rate</t>
  </si>
  <si>
    <t>Variable Costs (demand * variable costs)</t>
  </si>
  <si>
    <t>Sales (demand * sales price)</t>
  </si>
  <si>
    <t>Fixed Costs (there should be 3 fixed costs above)</t>
  </si>
  <si>
    <t>Profit (Sales - Variable Costs - Fixed Costs)</t>
  </si>
  <si>
    <r>
      <t xml:space="preserve">each student in the list below using a </t>
    </r>
    <r>
      <rPr>
        <b/>
        <sz val="11"/>
        <color rgb="FFFF0000"/>
        <rFont val="Calibri"/>
        <family val="2"/>
        <scheme val="minor"/>
      </rPr>
      <t>vertical lookup</t>
    </r>
    <r>
      <rPr>
        <sz val="11"/>
        <color theme="1"/>
        <rFont val="Calibri"/>
        <family val="2"/>
        <scheme val="minor"/>
      </rPr>
      <t xml:space="preserve"> function. The range B7:C17 has been named </t>
    </r>
    <r>
      <rPr>
        <b/>
        <sz val="11"/>
        <color rgb="FFFF0000"/>
        <rFont val="Calibri"/>
        <family val="2"/>
        <scheme val="minor"/>
      </rPr>
      <t>curve</t>
    </r>
    <r>
      <rPr>
        <sz val="11"/>
        <color theme="1"/>
        <rFont val="Calibri"/>
        <family val="2"/>
        <scheme val="minor"/>
      </rPr>
      <t>.</t>
    </r>
  </si>
  <si>
    <t>Curve Table</t>
  </si>
  <si>
    <t>Score</t>
  </si>
  <si>
    <t>Letter Grade</t>
  </si>
  <si>
    <t>Notes</t>
  </si>
  <si>
    <t>F</t>
  </si>
  <si>
    <t>score is below 60</t>
  </si>
  <si>
    <t>D</t>
  </si>
  <si>
    <t>score is 60-64</t>
  </si>
  <si>
    <t>D+</t>
  </si>
  <si>
    <t>score is 65-69</t>
  </si>
  <si>
    <t>C-</t>
  </si>
  <si>
    <t>score is 70-72</t>
  </si>
  <si>
    <t>C</t>
  </si>
  <si>
    <t>score is 73-76</t>
  </si>
  <si>
    <t>C+</t>
  </si>
  <si>
    <t>score is 77-79</t>
  </si>
  <si>
    <t>B-</t>
  </si>
  <si>
    <t>score is 80-82</t>
  </si>
  <si>
    <t>B</t>
  </si>
  <si>
    <t>score is 83-86</t>
  </si>
  <si>
    <t>B+</t>
  </si>
  <si>
    <t>score is 87-89</t>
  </si>
  <si>
    <t>A-</t>
  </si>
  <si>
    <t>score is 90-94</t>
  </si>
  <si>
    <t>A</t>
  </si>
  <si>
    <t>score is 95 and above</t>
  </si>
  <si>
    <t>Student</t>
  </si>
  <si>
    <t>Student 1</t>
  </si>
  <si>
    <t>Student 2</t>
  </si>
  <si>
    <t>Student 3</t>
  </si>
  <si>
    <t>Student 4</t>
  </si>
  <si>
    <t>Student 5</t>
  </si>
  <si>
    <t>Student 6</t>
  </si>
  <si>
    <t>Student 7</t>
  </si>
  <si>
    <t>Student 8</t>
  </si>
  <si>
    <t>Student 9</t>
  </si>
  <si>
    <t>Student 10</t>
  </si>
  <si>
    <t>Student 11</t>
  </si>
  <si>
    <t>Student 12</t>
  </si>
  <si>
    <t>Student 13</t>
  </si>
  <si>
    <t>Student 14</t>
  </si>
  <si>
    <t>Student 15</t>
  </si>
  <si>
    <t>Student 16</t>
  </si>
  <si>
    <t>Student 17</t>
  </si>
  <si>
    <t>Student 18</t>
  </si>
  <si>
    <t>Student 19</t>
  </si>
  <si>
    <t>Student 20</t>
  </si>
  <si>
    <t>Student 21</t>
  </si>
  <si>
    <t>Student 22</t>
  </si>
  <si>
    <t>Student 23</t>
  </si>
  <si>
    <t>Student 24</t>
  </si>
  <si>
    <t>Student 25</t>
  </si>
  <si>
    <t>Student 26</t>
  </si>
  <si>
    <t>Student 27</t>
  </si>
  <si>
    <t>Student 28</t>
  </si>
  <si>
    <t>Student 29</t>
  </si>
  <si>
    <t>Student 30</t>
  </si>
  <si>
    <t>Student 31</t>
  </si>
  <si>
    <t>Student 32</t>
  </si>
  <si>
    <t>Student 33</t>
  </si>
  <si>
    <t>Student 34</t>
  </si>
  <si>
    <t>Student 35</t>
  </si>
  <si>
    <t>Student 36</t>
  </si>
  <si>
    <t>Student 37</t>
  </si>
  <si>
    <t>Student 38</t>
  </si>
  <si>
    <t>Student 39</t>
  </si>
  <si>
    <t>Student 40</t>
  </si>
  <si>
    <t>Student 41</t>
  </si>
  <si>
    <t>Student 42</t>
  </si>
  <si>
    <t>Student 43</t>
  </si>
  <si>
    <t>Student 44</t>
  </si>
  <si>
    <t>Student 45</t>
  </si>
  <si>
    <t>Student 46</t>
  </si>
  <si>
    <t>Student 47</t>
  </si>
  <si>
    <t>Student 48</t>
  </si>
  <si>
    <t>Student 49</t>
  </si>
  <si>
    <t>Student 50</t>
  </si>
  <si>
    <t>Student 51</t>
  </si>
  <si>
    <t>Student 52</t>
  </si>
  <si>
    <t>Student 53</t>
  </si>
  <si>
    <t>Student 54</t>
  </si>
  <si>
    <t>Student 55</t>
  </si>
  <si>
    <t>Student 56</t>
  </si>
  <si>
    <t>Student 57</t>
  </si>
  <si>
    <t>Student 58</t>
  </si>
  <si>
    <t>Student 59</t>
  </si>
  <si>
    <t>Student 60</t>
  </si>
  <si>
    <t>Student 61</t>
  </si>
  <si>
    <t>Student 62</t>
  </si>
  <si>
    <t>Student 63</t>
  </si>
  <si>
    <t>Student 64</t>
  </si>
  <si>
    <t>Student 65</t>
  </si>
  <si>
    <t>Student 66</t>
  </si>
  <si>
    <t>Student 67</t>
  </si>
  <si>
    <t>Student 68</t>
  </si>
  <si>
    <t>Student 69</t>
  </si>
  <si>
    <t>Student 70</t>
  </si>
  <si>
    <t>Student 71</t>
  </si>
  <si>
    <t>Student 72</t>
  </si>
  <si>
    <t>Student 73</t>
  </si>
  <si>
    <t>Student 74</t>
  </si>
  <si>
    <t>Student 75</t>
  </si>
  <si>
    <t>Student 76</t>
  </si>
  <si>
    <t>Student 77</t>
  </si>
  <si>
    <t>Student 78</t>
  </si>
  <si>
    <t>Student 79</t>
  </si>
  <si>
    <t>Student 80</t>
  </si>
  <si>
    <t>Student 81</t>
  </si>
  <si>
    <t>Student 82</t>
  </si>
  <si>
    <t>Student 83</t>
  </si>
  <si>
    <t>Student 84</t>
  </si>
  <si>
    <t>Student 85</t>
  </si>
  <si>
    <t>Student 86</t>
  </si>
  <si>
    <t>Student 87</t>
  </si>
  <si>
    <t>Student 88</t>
  </si>
  <si>
    <t>Student 89</t>
  </si>
  <si>
    <t>Student 90</t>
  </si>
  <si>
    <t>Student 91</t>
  </si>
  <si>
    <t>Student 92</t>
  </si>
  <si>
    <t>Student 93</t>
  </si>
  <si>
    <t>Student 94</t>
  </si>
  <si>
    <t>Student 95</t>
  </si>
  <si>
    <t>Student 96</t>
  </si>
  <si>
    <t>Student 97</t>
  </si>
  <si>
    <t>Student 98</t>
  </si>
  <si>
    <t>Student 99</t>
  </si>
  <si>
    <t>Student 100</t>
  </si>
  <si>
    <t>Student 101</t>
  </si>
  <si>
    <t>Student 102</t>
  </si>
  <si>
    <t>Student 103</t>
  </si>
  <si>
    <t>Student 104</t>
  </si>
  <si>
    <t>Student 105</t>
  </si>
  <si>
    <t>Student 106</t>
  </si>
  <si>
    <t>Student 107</t>
  </si>
  <si>
    <t>Student 108</t>
  </si>
  <si>
    <t>Student 109</t>
  </si>
  <si>
    <t>Student 110</t>
  </si>
  <si>
    <t>Student 111</t>
  </si>
  <si>
    <t>Student 112</t>
  </si>
  <si>
    <t>Student 113</t>
  </si>
  <si>
    <t>Student 114</t>
  </si>
  <si>
    <t>Student 115</t>
  </si>
  <si>
    <t>Student 116</t>
  </si>
  <si>
    <t>Student 117</t>
  </si>
  <si>
    <t>Student 118</t>
  </si>
  <si>
    <t>Student 119</t>
  </si>
  <si>
    <t>Student 120</t>
  </si>
  <si>
    <t>Student 121</t>
  </si>
  <si>
    <t>Student 122</t>
  </si>
  <si>
    <t>Student 123</t>
  </si>
  <si>
    <t>Student 124</t>
  </si>
  <si>
    <t>Student 125</t>
  </si>
  <si>
    <t>How many students received the following grades?</t>
  </si>
  <si>
    <t>Grade</t>
  </si>
  <si>
    <t># of students</t>
  </si>
  <si>
    <t>What was the average test score for each of the following grades?</t>
  </si>
  <si>
    <t>average score</t>
  </si>
  <si>
    <r>
      <t xml:space="preserve">Using the data and solutions in the </t>
    </r>
    <r>
      <rPr>
        <b/>
        <sz val="11"/>
        <color rgb="FFFF0000"/>
        <rFont val="Calibri"/>
        <family val="2"/>
        <scheme val="minor"/>
      </rPr>
      <t>Q6 tab</t>
    </r>
    <r>
      <rPr>
        <sz val="11"/>
        <color theme="1"/>
        <rFont val="Calibri"/>
        <family val="2"/>
        <scheme val="minor"/>
      </rPr>
      <t xml:space="preserve"> of this workbook, determine the following:</t>
    </r>
  </si>
  <si>
    <t>Using these functions, answer the questions below based on the data table beginning in Row 38.</t>
  </si>
  <si>
    <t>How many units and dollars were sold of each Product below?</t>
  </si>
  <si>
    <t>burritos</t>
  </si>
  <si>
    <t>wraps</t>
  </si>
  <si>
    <t>fruit</t>
  </si>
  <si>
    <t>tacos</t>
  </si>
  <si>
    <t>milkshakes</t>
  </si>
  <si>
    <t>Determine the Average Dollars sold by each person?</t>
  </si>
  <si>
    <t>Name</t>
  </si>
  <si>
    <t>Average $</t>
  </si>
  <si>
    <t>Trevor</t>
  </si>
  <si>
    <t>Julia</t>
  </si>
  <si>
    <t>Zachary</t>
  </si>
  <si>
    <t>Jack</t>
  </si>
  <si>
    <t>What were the Total Dollars for the person and product listed below?</t>
  </si>
  <si>
    <t>Sabrine</t>
  </si>
  <si>
    <t>Eva</t>
  </si>
  <si>
    <t>Christopher</t>
  </si>
  <si>
    <t>What were the Average Dollars sold in May 2017?</t>
  </si>
  <si>
    <t>May 2017</t>
  </si>
  <si>
    <t>What were the Total Dollars sold by people with names containing only 4 characters?</t>
  </si>
  <si>
    <t>Total $</t>
  </si>
  <si>
    <t>4 characters</t>
  </si>
  <si>
    <t>Trans #</t>
  </si>
  <si>
    <t>Kaitlyn</t>
  </si>
  <si>
    <t>Erina</t>
  </si>
  <si>
    <t>Sean</t>
  </si>
  <si>
    <t>Erin</t>
  </si>
  <si>
    <t>John</t>
  </si>
  <si>
    <t>William</t>
  </si>
  <si>
    <t>Deven</t>
  </si>
  <si>
    <t>Bridget</t>
  </si>
  <si>
    <t>Alexandra</t>
  </si>
  <si>
    <t>Daniel</t>
  </si>
  <si>
    <t>Casey</t>
  </si>
  <si>
    <t>Alexa</t>
  </si>
  <si>
    <t>James</t>
  </si>
  <si>
    <t>Megan</t>
  </si>
  <si>
    <t>Paulo</t>
  </si>
  <si>
    <t>Austin</t>
  </si>
  <si>
    <t>Aaron</t>
  </si>
  <si>
    <t>Joseph</t>
  </si>
  <si>
    <t>You are determining the profitability for an airline based on seats sold. The following parameters exist.</t>
  </si>
  <si>
    <t># of seats sold to the public</t>
  </si>
  <si>
    <t># of people showing up for the flight</t>
  </si>
  <si>
    <t># of seats on the plane (capacity)</t>
  </si>
  <si>
    <t>Overbook fee paid to # of people who show up &gt; capacity</t>
  </si>
  <si>
    <t>Ticket price</t>
  </si>
  <si>
    <t>(I should be able to change B7 and profit changes with it)</t>
  </si>
  <si>
    <t>Ticket revenue (# seats sold * ticket price)</t>
  </si>
  <si>
    <r>
      <t xml:space="preserve">Variable cost per passengers </t>
    </r>
    <r>
      <rPr>
        <u/>
        <sz val="11"/>
        <color theme="1"/>
        <rFont val="Calibri"/>
        <family val="2"/>
        <scheme val="minor"/>
      </rPr>
      <t>on the flight</t>
    </r>
  </si>
  <si>
    <t>Variable costs</t>
  </si>
  <si>
    <t>Overbook costs</t>
  </si>
  <si>
    <t>20 points</t>
  </si>
  <si>
    <t>The class worked in the campus deli over a period of time selling burritos, milkshakes, fruit, tacos, and wraps.</t>
  </si>
  <si>
    <t>30 points</t>
  </si>
  <si>
    <r>
      <rPr>
        <b/>
        <sz val="11"/>
        <color rgb="FFFF0000"/>
        <rFont val="Calibri"/>
        <family val="2"/>
        <scheme val="minor"/>
      </rPr>
      <t>Part D</t>
    </r>
    <r>
      <rPr>
        <sz val="11"/>
        <color theme="1"/>
        <rFont val="Calibri"/>
        <family val="2"/>
        <scheme val="minor"/>
      </rPr>
      <t xml:space="preserve"> - Create a </t>
    </r>
    <r>
      <rPr>
        <b/>
        <sz val="11"/>
        <color rgb="FFFF0000"/>
        <rFont val="Calibri"/>
        <family val="2"/>
        <scheme val="minor"/>
      </rPr>
      <t>Pivot table</t>
    </r>
    <r>
      <rPr>
        <sz val="11"/>
        <color theme="1"/>
        <rFont val="Calibri"/>
        <family val="2"/>
        <scheme val="minor"/>
      </rPr>
      <t xml:space="preserve"> that shows </t>
    </r>
    <r>
      <rPr>
        <b/>
        <sz val="11"/>
        <color theme="1"/>
        <rFont val="Calibri"/>
        <family val="2"/>
        <scheme val="minor"/>
      </rPr>
      <t>Total Sales (0 decimals)</t>
    </r>
    <r>
      <rPr>
        <sz val="11"/>
        <color theme="1"/>
        <rFont val="Calibri"/>
        <family val="2"/>
        <scheme val="minor"/>
      </rPr>
      <t xml:space="preserve"> by </t>
    </r>
    <r>
      <rPr>
        <b/>
        <sz val="11"/>
        <color theme="1"/>
        <rFont val="Calibri"/>
        <family val="2"/>
        <scheme val="minor"/>
      </rPr>
      <t>Location</t>
    </r>
    <r>
      <rPr>
        <sz val="11"/>
        <color theme="1"/>
        <rFont val="Calibri"/>
        <family val="2"/>
        <scheme val="minor"/>
      </rPr>
      <t xml:space="preserve">, </t>
    </r>
    <r>
      <rPr>
        <b/>
        <sz val="11"/>
        <color theme="1"/>
        <rFont val="Calibri"/>
        <family val="2"/>
        <scheme val="minor"/>
      </rPr>
      <t>Product</t>
    </r>
    <r>
      <rPr>
        <sz val="11"/>
        <color theme="1"/>
        <rFont val="Calibri"/>
        <family val="2"/>
        <scheme val="minor"/>
      </rPr>
      <t xml:space="preserve">, and </t>
    </r>
    <r>
      <rPr>
        <b/>
        <sz val="11"/>
        <color theme="1"/>
        <rFont val="Calibri"/>
        <family val="2"/>
        <scheme val="minor"/>
      </rPr>
      <t>Salesperson</t>
    </r>
    <r>
      <rPr>
        <sz val="11"/>
        <color theme="1"/>
        <rFont val="Calibri"/>
        <family val="2"/>
        <scheme val="minor"/>
      </rPr>
      <t>. Insert two Slicers so the Pivot Table can be filtered by Location and Product.</t>
    </r>
  </si>
  <si>
    <t>HINT - You will need to change the format of the y-axis.</t>
  </si>
  <si>
    <t>Very Strong Economy</t>
  </si>
  <si>
    <t>Moderate Growth Economy</t>
  </si>
  <si>
    <t>Contracting Economy</t>
  </si>
  <si>
    <t>Early Recession Economy</t>
  </si>
  <si>
    <r>
      <rPr>
        <sz val="10"/>
        <rFont val="Arial"/>
        <family val="2"/>
      </rPr>
      <t>We learned how to use the</t>
    </r>
    <r>
      <rPr>
        <b/>
        <sz val="10"/>
        <rFont val="Arial"/>
        <family val="2"/>
      </rPr>
      <t xml:space="preserve"> </t>
    </r>
    <r>
      <rPr>
        <b/>
        <sz val="10"/>
        <color rgb="FFFF0000"/>
        <rFont val="Arial"/>
        <family val="2"/>
      </rPr>
      <t>Scenario Manager</t>
    </r>
    <r>
      <rPr>
        <b/>
        <sz val="10"/>
        <rFont val="Arial"/>
        <family val="2"/>
      </rPr>
      <t xml:space="preserve"> </t>
    </r>
    <r>
      <rPr>
        <sz val="10"/>
        <rFont val="Arial"/>
        <family val="2"/>
      </rPr>
      <t>to view the results of a model when multiple</t>
    </r>
  </si>
  <si>
    <r>
      <t xml:space="preserve">We learned </t>
    </r>
    <r>
      <rPr>
        <b/>
        <sz val="11"/>
        <color rgb="FFFF0000"/>
        <rFont val="Calibri"/>
        <family val="2"/>
        <scheme val="minor"/>
      </rPr>
      <t>IF statements</t>
    </r>
    <r>
      <rPr>
        <sz val="11"/>
        <color theme="1"/>
        <rFont val="Calibri"/>
        <family val="2"/>
        <scheme val="minor"/>
      </rPr>
      <t xml:space="preserve"> to let Excel use true/false scenarios to find solutions to problems for us.</t>
    </r>
  </si>
  <si>
    <t>Pro Forma Model</t>
  </si>
  <si>
    <t>$</t>
  </si>
  <si>
    <r>
      <t xml:space="preserve">We learned how to use </t>
    </r>
    <r>
      <rPr>
        <b/>
        <sz val="11"/>
        <color rgb="FFFF0000"/>
        <rFont val="Calibri"/>
        <family val="2"/>
        <scheme val="minor"/>
      </rPr>
      <t>Data Tables</t>
    </r>
    <r>
      <rPr>
        <sz val="11"/>
        <color theme="1"/>
        <rFont val="Calibri"/>
        <family val="2"/>
        <scheme val="minor"/>
      </rPr>
      <t xml:space="preserve"> to perform a </t>
    </r>
    <r>
      <rPr>
        <b/>
        <sz val="11"/>
        <color rgb="FFFF0000"/>
        <rFont val="Calibri"/>
        <family val="2"/>
        <scheme val="minor"/>
      </rPr>
      <t>Sensitivity Analysis</t>
    </r>
    <r>
      <rPr>
        <sz val="11"/>
        <color theme="1"/>
        <rFont val="Calibri"/>
        <family val="2"/>
        <scheme val="minor"/>
      </rPr>
      <t>.</t>
    </r>
  </si>
  <si>
    <r>
      <rPr>
        <sz val="10"/>
        <rFont val="Arial"/>
        <family val="2"/>
      </rPr>
      <t>We learned how to use the</t>
    </r>
    <r>
      <rPr>
        <b/>
        <sz val="10"/>
        <rFont val="Arial"/>
        <family val="2"/>
      </rPr>
      <t xml:space="preserve"> </t>
    </r>
    <r>
      <rPr>
        <b/>
        <sz val="10"/>
        <color rgb="FFFF0000"/>
        <rFont val="Arial"/>
        <family val="2"/>
      </rPr>
      <t>Scenario Manager</t>
    </r>
    <r>
      <rPr>
        <b/>
        <sz val="10"/>
        <rFont val="Arial"/>
        <family val="2"/>
      </rPr>
      <t xml:space="preserve"> </t>
    </r>
    <r>
      <rPr>
        <sz val="10"/>
        <rFont val="Arial"/>
        <family val="2"/>
      </rPr>
      <t>to view the results of a model you will build to determine the profitability based on the scenarios below.</t>
    </r>
  </si>
  <si>
    <t>number in the Hardcover Demand box above, these are the same variable costs that are in the original pro forma assumptions.</t>
  </si>
  <si>
    <t xml:space="preserve">*Use Goal Seek to find the Break Even Hardcover Demand (profit 0) of the original model and manually enter this </t>
  </si>
  <si>
    <t>Strong Book Sales</t>
  </si>
  <si>
    <t>Break Even Book Sales*</t>
  </si>
  <si>
    <t>Weak Book Sales</t>
  </si>
  <si>
    <t>Prof Forma Model</t>
  </si>
  <si>
    <r>
      <t xml:space="preserve">We learned how to create </t>
    </r>
    <r>
      <rPr>
        <b/>
        <sz val="11"/>
        <color rgb="FFFF0000"/>
        <rFont val="Calibri"/>
        <family val="2"/>
        <scheme val="minor"/>
      </rPr>
      <t>Pivot Tables, Calculations,</t>
    </r>
    <r>
      <rPr>
        <sz val="11"/>
        <color theme="1"/>
        <rFont val="Calibri"/>
        <family val="2"/>
        <scheme val="minor"/>
      </rPr>
      <t xml:space="preserve"> and </t>
    </r>
    <r>
      <rPr>
        <b/>
        <sz val="11"/>
        <color rgb="FFFF0000"/>
        <rFont val="Calibri"/>
        <family val="2"/>
        <scheme val="minor"/>
      </rPr>
      <t>Slicers</t>
    </r>
    <r>
      <rPr>
        <sz val="11"/>
        <color theme="1"/>
        <rFont val="Calibri"/>
        <family val="2"/>
        <scheme val="minor"/>
      </rPr>
      <t>. Using the data below:</t>
    </r>
  </si>
  <si>
    <r>
      <t xml:space="preserve">We learned about LOOKUP functions. Use the </t>
    </r>
    <r>
      <rPr>
        <b/>
        <sz val="11"/>
        <color rgb="FFFF0000"/>
        <rFont val="Calibri"/>
        <family val="2"/>
        <scheme val="minor"/>
      </rPr>
      <t>Curve Table</t>
    </r>
    <r>
      <rPr>
        <sz val="11"/>
        <color theme="1"/>
        <rFont val="Calibri"/>
        <family val="2"/>
        <scheme val="minor"/>
      </rPr>
      <t xml:space="preserve"> below to assign a letter grade to</t>
    </r>
  </si>
  <si>
    <r>
      <t xml:space="preserve">We learned the functions </t>
    </r>
    <r>
      <rPr>
        <b/>
        <sz val="11"/>
        <color rgb="FFFF0000"/>
        <rFont val="Calibri"/>
        <family val="2"/>
        <scheme val="minor"/>
      </rPr>
      <t>COUNTIF</t>
    </r>
    <r>
      <rPr>
        <sz val="11"/>
        <color theme="1"/>
        <rFont val="Calibri"/>
        <family val="2"/>
        <scheme val="minor"/>
      </rPr>
      <t xml:space="preserve"> and </t>
    </r>
    <r>
      <rPr>
        <b/>
        <sz val="11"/>
        <color rgb="FFFF0000"/>
        <rFont val="Calibri"/>
        <family val="2"/>
        <scheme val="minor"/>
      </rPr>
      <t>AVERAGEIF</t>
    </r>
    <r>
      <rPr>
        <sz val="11"/>
        <color theme="1"/>
        <rFont val="Calibri"/>
        <family val="2"/>
        <scheme val="minor"/>
      </rPr>
      <t>.</t>
    </r>
  </si>
  <si>
    <r>
      <t xml:space="preserve">We learned how to use the </t>
    </r>
    <r>
      <rPr>
        <b/>
        <sz val="11"/>
        <color rgb="FFFF0000"/>
        <rFont val="Calibri"/>
        <family val="2"/>
        <scheme val="minor"/>
      </rPr>
      <t>SUMIF, SUMIFS, AVERAGEIF, and AVERAGEIFS</t>
    </r>
    <r>
      <rPr>
        <sz val="11"/>
        <color theme="1"/>
        <rFont val="Calibri"/>
        <family val="2"/>
        <scheme val="minor"/>
      </rPr>
      <t xml:space="preserve"> functions.</t>
    </r>
  </si>
  <si>
    <t>Prior year Unit Sales * (1+unit sales growth rate)</t>
  </si>
  <si>
    <t>Prior year Unit Price * (1+price growth rate)</t>
  </si>
  <si>
    <t>Prior year Unit Cost * (1+cost growth rate)</t>
  </si>
  <si>
    <t>For those of you with limited business backgrounds, I have supplied hints to the formulas you should be writing in column G.</t>
  </si>
  <si>
    <r>
      <t xml:space="preserve">assumptions are changed. Using the Assumptions below, build the </t>
    </r>
    <r>
      <rPr>
        <b/>
        <sz val="10"/>
        <rFont val="Arial"/>
        <family val="2"/>
      </rPr>
      <t>pro forma</t>
    </r>
    <r>
      <rPr>
        <sz val="10"/>
        <rFont val="Arial"/>
        <family val="2"/>
      </rPr>
      <t xml:space="preserve"> (in yellow) model and then produce the</t>
    </r>
  </si>
  <si>
    <t>Build the Model below so that the # of people who show up for the flight (B7) accurately show the Profit for each flight (your IF statements should be based off of the number in yellow).</t>
  </si>
  <si>
    <t>For example, an airline can sell 270 seats and count on people not showing up for one reason or another (cancelled business trips, etc.). The airline knows how much it costs to</t>
  </si>
  <si>
    <t>fly each person (B8 = the variable cost per passenger on the flight). If more people show up than the plane can carry (capacity), we have to pay the people who can not board the plane an overbook fee (B9).</t>
  </si>
  <si>
    <t>Profit (revenues minus costs)</t>
  </si>
  <si>
    <t xml:space="preserve">Assume you are opening a sandwich shop and want to sell pre-made lunches in a busy section of town. You estimate that you can </t>
  </si>
  <si>
    <r>
      <t xml:space="preserve">sell </t>
    </r>
    <r>
      <rPr>
        <b/>
        <sz val="11"/>
        <color theme="1"/>
        <rFont val="Calibri"/>
        <family val="2"/>
        <scheme val="minor"/>
      </rPr>
      <t>150,000 units (sandwiches)</t>
    </r>
    <r>
      <rPr>
        <sz val="11"/>
        <color theme="1"/>
        <rFont val="Calibri"/>
        <family val="2"/>
        <scheme val="minor"/>
      </rPr>
      <t xml:space="preserve"> per year. Determine the </t>
    </r>
    <r>
      <rPr>
        <b/>
        <sz val="11"/>
        <color theme="1"/>
        <rFont val="Calibri"/>
        <family val="2"/>
        <scheme val="minor"/>
      </rPr>
      <t xml:space="preserve">profit (revenues less costs) </t>
    </r>
    <r>
      <rPr>
        <sz val="11"/>
        <color theme="1"/>
        <rFont val="Calibri"/>
        <family val="2"/>
        <scheme val="minor"/>
      </rPr>
      <t xml:space="preserve">at each </t>
    </r>
    <r>
      <rPr>
        <b/>
        <sz val="11"/>
        <color theme="1"/>
        <rFont val="Calibri"/>
        <family val="2"/>
        <scheme val="minor"/>
      </rPr>
      <t>selling price per unit</t>
    </r>
    <r>
      <rPr>
        <sz val="11"/>
        <color theme="1"/>
        <rFont val="Calibri"/>
        <family val="2"/>
        <scheme val="minor"/>
      </rPr>
      <t xml:space="preserve"> and </t>
    </r>
    <r>
      <rPr>
        <b/>
        <sz val="11"/>
        <color theme="1"/>
        <rFont val="Calibri"/>
        <family val="2"/>
        <scheme val="minor"/>
      </rPr>
      <t>cost per unit</t>
    </r>
    <r>
      <rPr>
        <sz val="11"/>
        <color theme="1"/>
        <rFont val="Calibri"/>
        <family val="2"/>
        <scheme val="minor"/>
      </rPr>
      <t xml:space="preserve"> using the inputs below (Revenue - Total Variable Costs - Fixed Costs).</t>
    </r>
  </si>
  <si>
    <t>One-time royalty payment to Bill Clinton (fixed cost)</t>
  </si>
  <si>
    <t>Determine how the publisher's profit will vary with the Scenarios provided (Strong Sales, Break Even Sales, Weak Sales) and produce the Scenario Summary Output report.</t>
  </si>
  <si>
    <r>
      <rPr>
        <b/>
        <sz val="11"/>
        <color rgb="FFFF0000"/>
        <rFont val="Calibri"/>
        <family val="2"/>
        <scheme val="minor"/>
      </rPr>
      <t>Part A</t>
    </r>
    <r>
      <rPr>
        <sz val="11"/>
        <color theme="1"/>
        <rFont val="Calibri"/>
        <family val="2"/>
        <scheme val="minor"/>
      </rPr>
      <t xml:space="preserve"> - Create a </t>
    </r>
    <r>
      <rPr>
        <b/>
        <sz val="11"/>
        <color rgb="FFFF0000"/>
        <rFont val="Calibri"/>
        <family val="2"/>
        <scheme val="minor"/>
      </rPr>
      <t>Pivot table</t>
    </r>
    <r>
      <rPr>
        <sz val="11"/>
        <color theme="1"/>
        <rFont val="Calibri"/>
        <family val="2"/>
        <scheme val="minor"/>
      </rPr>
      <t xml:space="preserve"> that shows in aggregate form the </t>
    </r>
    <r>
      <rPr>
        <b/>
        <sz val="11"/>
        <color theme="1"/>
        <rFont val="Calibri"/>
        <family val="2"/>
        <scheme val="minor"/>
      </rPr>
      <t>Salesperson</t>
    </r>
    <r>
      <rPr>
        <sz val="11"/>
        <color theme="1"/>
        <rFont val="Calibri"/>
        <family val="2"/>
        <scheme val="minor"/>
      </rPr>
      <t xml:space="preserve">, </t>
    </r>
    <r>
      <rPr>
        <b/>
        <sz val="11"/>
        <color theme="1"/>
        <rFont val="Calibri"/>
        <family val="2"/>
        <scheme val="minor"/>
      </rPr>
      <t>Average Number of Units sold (0 decimals)</t>
    </r>
    <r>
      <rPr>
        <sz val="11"/>
        <color theme="1"/>
        <rFont val="Calibri"/>
        <family val="2"/>
        <scheme val="minor"/>
      </rPr>
      <t xml:space="preserve">, </t>
    </r>
    <r>
      <rPr>
        <b/>
        <sz val="11"/>
        <color theme="1"/>
        <rFont val="Calibri"/>
        <family val="2"/>
        <scheme val="minor"/>
      </rPr>
      <t>Total Sales (2 decimals), and % of Total Sales (1 decimal)</t>
    </r>
    <r>
      <rPr>
        <sz val="11"/>
        <color theme="1"/>
        <rFont val="Calibri"/>
        <family val="2"/>
        <scheme val="minor"/>
      </rPr>
      <t>.</t>
    </r>
  </si>
  <si>
    <r>
      <rPr>
        <b/>
        <sz val="11"/>
        <color rgb="FFFF0000"/>
        <rFont val="Calibri"/>
        <family val="2"/>
        <scheme val="minor"/>
      </rPr>
      <t>Part B</t>
    </r>
    <r>
      <rPr>
        <sz val="11"/>
        <color theme="1"/>
        <rFont val="Calibri"/>
        <family val="2"/>
        <scheme val="minor"/>
      </rPr>
      <t xml:space="preserve"> - Create a </t>
    </r>
    <r>
      <rPr>
        <b/>
        <sz val="11"/>
        <color rgb="FFFF0000"/>
        <rFont val="Calibri"/>
        <family val="2"/>
        <scheme val="minor"/>
      </rPr>
      <t>Pivot table</t>
    </r>
    <r>
      <rPr>
        <sz val="11"/>
        <color theme="1"/>
        <rFont val="Calibri"/>
        <family val="2"/>
        <scheme val="minor"/>
      </rPr>
      <t xml:space="preserve"> that shows in aggregate form the </t>
    </r>
    <r>
      <rPr>
        <b/>
        <sz val="11"/>
        <color theme="1"/>
        <rFont val="Calibri"/>
        <family val="2"/>
        <scheme val="minor"/>
      </rPr>
      <t xml:space="preserve">Salesperson </t>
    </r>
    <r>
      <rPr>
        <sz val="11"/>
        <color theme="1"/>
        <rFont val="Calibri"/>
        <family val="2"/>
        <scheme val="minor"/>
      </rPr>
      <t>in the rows, the</t>
    </r>
    <r>
      <rPr>
        <b/>
        <sz val="11"/>
        <color theme="1"/>
        <rFont val="Calibri"/>
        <family val="2"/>
        <scheme val="minor"/>
      </rPr>
      <t xml:space="preserve"> Products </t>
    </r>
    <r>
      <rPr>
        <sz val="11"/>
        <color theme="1"/>
        <rFont val="Calibri"/>
        <family val="2"/>
        <scheme val="minor"/>
      </rPr>
      <t xml:space="preserve">in the Columns, and the </t>
    </r>
    <r>
      <rPr>
        <b/>
        <sz val="11"/>
        <color theme="1"/>
        <rFont val="Calibri"/>
        <family val="2"/>
        <scheme val="minor"/>
      </rPr>
      <t xml:space="preserve">Number of Transactions (not Units) </t>
    </r>
    <r>
      <rPr>
        <sz val="11"/>
        <color theme="1"/>
        <rFont val="Calibri"/>
        <family val="2"/>
        <scheme val="minor"/>
      </rPr>
      <t xml:space="preserve">for each. </t>
    </r>
    <r>
      <rPr>
        <b/>
        <sz val="11"/>
        <color theme="1"/>
        <rFont val="Calibri"/>
        <family val="2"/>
        <scheme val="minor"/>
      </rPr>
      <t>(0 decimals)</t>
    </r>
  </si>
  <si>
    <r>
      <rPr>
        <b/>
        <sz val="11"/>
        <color rgb="FFFF0000"/>
        <rFont val="Calibri"/>
        <family val="2"/>
        <scheme val="minor"/>
      </rPr>
      <t>Part C</t>
    </r>
    <r>
      <rPr>
        <sz val="11"/>
        <color theme="1"/>
        <rFont val="Calibri"/>
        <family val="2"/>
        <scheme val="minor"/>
      </rPr>
      <t xml:space="preserve"> - Create a </t>
    </r>
    <r>
      <rPr>
        <b/>
        <sz val="11"/>
        <color rgb="FFFF0000"/>
        <rFont val="Calibri"/>
        <family val="2"/>
        <scheme val="minor"/>
      </rPr>
      <t>Pivot table</t>
    </r>
    <r>
      <rPr>
        <sz val="11"/>
        <color theme="1"/>
        <rFont val="Calibri"/>
        <family val="2"/>
        <scheme val="minor"/>
      </rPr>
      <t xml:space="preserve"> that shows in aggregate form the </t>
    </r>
    <r>
      <rPr>
        <b/>
        <sz val="11"/>
        <color theme="1"/>
        <rFont val="Calibri"/>
        <family val="2"/>
        <scheme val="minor"/>
      </rPr>
      <t xml:space="preserve">Products </t>
    </r>
    <r>
      <rPr>
        <sz val="11"/>
        <color theme="1"/>
        <rFont val="Calibri"/>
        <family val="2"/>
        <scheme val="minor"/>
      </rPr>
      <t>in the rows, the</t>
    </r>
    <r>
      <rPr>
        <b/>
        <sz val="11"/>
        <color theme="1"/>
        <rFont val="Calibri"/>
        <family val="2"/>
        <scheme val="minor"/>
      </rPr>
      <t xml:space="preserve"> Location </t>
    </r>
    <r>
      <rPr>
        <sz val="11"/>
        <color theme="1"/>
        <rFont val="Calibri"/>
        <family val="2"/>
        <scheme val="minor"/>
      </rPr>
      <t xml:space="preserve">in the Columns, and the </t>
    </r>
    <r>
      <rPr>
        <b/>
        <sz val="11"/>
        <color theme="1"/>
        <rFont val="Calibri"/>
        <family val="2"/>
        <scheme val="minor"/>
      </rPr>
      <t xml:space="preserve">Average Total Sales (2 decimals) </t>
    </r>
    <r>
      <rPr>
        <sz val="11"/>
        <color theme="1"/>
        <rFont val="Calibri"/>
        <family val="2"/>
        <scheme val="minor"/>
      </rPr>
      <t>for each.</t>
    </r>
  </si>
  <si>
    <r>
      <t xml:space="preserve">Then create a </t>
    </r>
    <r>
      <rPr>
        <b/>
        <sz val="11"/>
        <color rgb="FFFF0000"/>
        <rFont val="Calibri"/>
        <family val="2"/>
        <scheme val="minor"/>
      </rPr>
      <t>Pivot Chart</t>
    </r>
    <r>
      <rPr>
        <sz val="11"/>
        <color theme="1"/>
        <rFont val="Calibri"/>
        <family val="2"/>
        <scheme val="minor"/>
      </rPr>
      <t xml:space="preserve"> in the form of a </t>
    </r>
    <r>
      <rPr>
        <b/>
        <sz val="11"/>
        <color rgb="FFFF0000"/>
        <rFont val="Calibri"/>
        <family val="2"/>
        <scheme val="minor"/>
      </rPr>
      <t>Line Chart with Markers</t>
    </r>
    <r>
      <rPr>
        <sz val="11"/>
        <color theme="1"/>
        <rFont val="Calibri"/>
        <family val="2"/>
        <scheme val="minor"/>
      </rPr>
      <t xml:space="preserve"> making the </t>
    </r>
    <r>
      <rPr>
        <b/>
        <sz val="11"/>
        <color theme="1"/>
        <rFont val="Calibri"/>
        <family val="2"/>
        <scheme val="minor"/>
      </rPr>
      <t>x axis Products</t>
    </r>
    <r>
      <rPr>
        <sz val="11"/>
        <color theme="1"/>
        <rFont val="Calibri"/>
        <family val="2"/>
        <scheme val="minor"/>
      </rPr>
      <t xml:space="preserve"> and the </t>
    </r>
    <r>
      <rPr>
        <b/>
        <sz val="11"/>
        <color theme="1"/>
        <rFont val="Calibri"/>
        <family val="2"/>
        <scheme val="minor"/>
      </rPr>
      <t>y axis  Average Total Sales</t>
    </r>
    <r>
      <rPr>
        <sz val="11"/>
        <color theme="1"/>
        <rFont val="Calibri"/>
        <family val="2"/>
        <scheme val="minor"/>
      </rPr>
      <t xml:space="preserve"> with a </t>
    </r>
    <r>
      <rPr>
        <b/>
        <sz val="11"/>
        <color theme="1"/>
        <rFont val="Calibri"/>
        <family val="2"/>
        <scheme val="minor"/>
      </rPr>
      <t>Line</t>
    </r>
    <r>
      <rPr>
        <sz val="11"/>
        <color theme="1"/>
        <rFont val="Calibri"/>
        <family val="2"/>
        <scheme val="minor"/>
      </rPr>
      <t xml:space="preserve"> for each </t>
    </r>
    <r>
      <rPr>
        <b/>
        <sz val="11"/>
        <color theme="1"/>
        <rFont val="Calibri"/>
        <family val="2"/>
        <scheme val="minor"/>
      </rPr>
      <t>Location</t>
    </r>
    <r>
      <rPr>
        <sz val="11"/>
        <color theme="1"/>
        <rFont val="Calibri"/>
        <family val="2"/>
        <scheme val="minor"/>
      </rPr>
      <t xml:space="preserve">. The </t>
    </r>
    <r>
      <rPr>
        <b/>
        <sz val="11"/>
        <color theme="1"/>
        <rFont val="Calibri"/>
        <family val="2"/>
        <scheme val="minor"/>
      </rPr>
      <t>y axis</t>
    </r>
    <r>
      <rPr>
        <sz val="11"/>
        <color theme="1"/>
        <rFont val="Calibri"/>
        <family val="2"/>
        <scheme val="minor"/>
      </rPr>
      <t xml:space="preserve"> should show a </t>
    </r>
    <r>
      <rPr>
        <b/>
        <sz val="11"/>
        <color theme="1"/>
        <rFont val="Calibri"/>
        <family val="2"/>
        <scheme val="minor"/>
      </rPr>
      <t>minimum of $120</t>
    </r>
    <r>
      <rPr>
        <sz val="11"/>
        <color theme="1"/>
        <rFont val="Calibri"/>
        <family val="2"/>
        <scheme val="minor"/>
      </rPr>
      <t xml:space="preserve"> and a </t>
    </r>
    <r>
      <rPr>
        <b/>
        <sz val="11"/>
        <color theme="1"/>
        <rFont val="Calibri"/>
        <family val="2"/>
        <scheme val="minor"/>
      </rPr>
      <t xml:space="preserve">maximum of $180 </t>
    </r>
    <r>
      <rPr>
        <sz val="11"/>
        <color theme="1"/>
        <rFont val="Calibri"/>
        <family val="2"/>
        <scheme val="minor"/>
      </rPr>
      <t>in</t>
    </r>
    <r>
      <rPr>
        <b/>
        <sz val="11"/>
        <color theme="1"/>
        <rFont val="Calibri"/>
        <family val="2"/>
        <scheme val="minor"/>
      </rPr>
      <t xml:space="preserve"> </t>
    </r>
    <r>
      <rPr>
        <b/>
        <sz val="11"/>
        <color rgb="FFFF0000"/>
        <rFont val="Calibri"/>
        <family val="2"/>
        <scheme val="minor"/>
      </rPr>
      <t>$10 increments</t>
    </r>
    <r>
      <rPr>
        <sz val="11"/>
        <color theme="1"/>
        <rFont val="Calibri"/>
        <family val="2"/>
        <scheme val="minor"/>
      </rPr>
      <t>.</t>
    </r>
  </si>
  <si>
    <t>total # of students who scores below 50</t>
  </si>
  <si>
    <t>What were the Average Dollars sold by people with names started with the letter J?</t>
  </si>
  <si>
    <t>Starts with J</t>
  </si>
  <si>
    <r>
      <rPr>
        <sz val="10"/>
        <rFont val="Arial"/>
        <family val="2"/>
      </rPr>
      <t>Scenarios using the the inputs in</t>
    </r>
    <r>
      <rPr>
        <b/>
        <sz val="10"/>
        <rFont val="Arial"/>
        <family val="2"/>
      </rPr>
      <t xml:space="preserve"> </t>
    </r>
    <r>
      <rPr>
        <b/>
        <sz val="10"/>
        <color rgb="FF00B050"/>
        <rFont val="Arial"/>
        <family val="2"/>
      </rPr>
      <t>green</t>
    </r>
    <r>
      <rPr>
        <b/>
        <sz val="10"/>
        <rFont val="Arial"/>
        <family val="2"/>
      </rPr>
      <t xml:space="preserve"> </t>
    </r>
    <r>
      <rPr>
        <sz val="10"/>
        <rFont val="Arial"/>
        <family val="2"/>
      </rPr>
      <t>below the pro forma</t>
    </r>
    <r>
      <rPr>
        <b/>
        <sz val="10"/>
        <rFont val="Arial"/>
        <family val="2"/>
      </rPr>
      <t xml:space="preserve">. </t>
    </r>
    <r>
      <rPr>
        <sz val="10"/>
        <rFont val="Arial"/>
        <family val="2"/>
      </rPr>
      <t>Your Scneario Summary worksheet should show the</t>
    </r>
    <r>
      <rPr>
        <b/>
        <sz val="10"/>
        <rFont val="Arial"/>
        <family val="2"/>
      </rPr>
      <t xml:space="preserve"> After Tax Profits per Year (Summary range should be B27:F27).</t>
    </r>
  </si>
  <si>
    <t>Very Strong Economoy</t>
  </si>
  <si>
    <t>Created by James' on 9/19/2020</t>
  </si>
  <si>
    <t>Scenario Summary</t>
  </si>
  <si>
    <t>Changing Cells:</t>
  </si>
  <si>
    <t>Current Values:</t>
  </si>
  <si>
    <t>Result Cells:</t>
  </si>
  <si>
    <t>Notes:  Current Values column represents values of changing cells at</t>
  </si>
  <si>
    <t>time Scenario Summary Report was created.  Changing cells for each</t>
  </si>
  <si>
    <t>scenario are highlighted in gray.</t>
  </si>
  <si>
    <t>After Tax Profits Y1</t>
  </si>
  <si>
    <t>After Tax Profits Y2</t>
  </si>
  <si>
    <t>After Tax Profits Y3</t>
  </si>
  <si>
    <t>After Tax Profits Y4</t>
  </si>
  <si>
    <t>After Tax Profits Y5</t>
  </si>
  <si>
    <t>Row Labels</t>
  </si>
  <si>
    <t>Break Even Book Sales</t>
  </si>
  <si>
    <t>Created by James' on 9/20/2020
Modified by James' on 9/20/2020</t>
  </si>
  <si>
    <t>Hard Cover Demand</t>
  </si>
  <si>
    <t>Sales</t>
  </si>
  <si>
    <t>Profit</t>
  </si>
  <si>
    <t>Grand Total</t>
  </si>
  <si>
    <t>Average of Units</t>
  </si>
  <si>
    <t>Total Sales</t>
  </si>
  <si>
    <t>% of Total Sales</t>
  </si>
  <si>
    <t>Products</t>
  </si>
  <si>
    <t>Locations</t>
  </si>
  <si>
    <t>Average of Dollars</t>
  </si>
  <si>
    <t>Count of Transactions</t>
  </si>
  <si>
    <t xml:space="preserve">Variable Cost Paperback </t>
  </si>
  <si>
    <t>Variable Cost Hard Cover</t>
  </si>
  <si>
    <t>Variable Costs</t>
  </si>
  <si>
    <t>Sales Per Unit (2 decimal)</t>
  </si>
  <si>
    <t>SalesPerson</t>
  </si>
  <si>
    <t>Correct.</t>
  </si>
  <si>
    <t>6 points</t>
  </si>
  <si>
    <t>Correct, point deducted for formatting.</t>
  </si>
  <si>
    <t>5 points out of 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</si>
</sst>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1">
    <numFmt numFmtId="6" formatCode="&quot;$&quot;#,##0_);[Red]\(&quot;$&quot;#,##0\)"/>
    <numFmt numFmtId="7" formatCode="&quot;$&quot;#,##0.00_);\(&quot;$&quot;#,##0.00\)"/>
    <numFmt numFmtId="8" formatCode="&quot;$&quot;#,##0.00_);[Red]\(&quot;$&quot;#,##0.00\)"/>
    <numFmt numFmtId="44" formatCode="_(&quot;$&quot;* #,##0.00_);_(&quot;$&quot;* \(#,##0.00\);_(&quot;$&quot;* &quot;-&quot;??_);_(@_)"/>
    <numFmt numFmtId="43" formatCode="_(* #,##0.00_);_(* \(#,##0.00\);_(* &quot;-&quot;??_);_(@_)"/>
    <numFmt numFmtId="164" formatCode="0.0%"/>
    <numFmt numFmtId="165" formatCode="&quot;$&quot;#,##0.00"/>
    <numFmt numFmtId="166" formatCode="&quot;$&quot;#,##0"/>
    <numFmt numFmtId="167" formatCode="_(* #,##0_);_(* \(#,##0\);_(* &quot;-&quot;??_);_(@_)"/>
    <numFmt numFmtId="168" formatCode="&quot;$&quot;#,##0.0"/>
    <numFmt numFmtId="169" formatCode="_(&quot;$&quot;* #,##0_);_(&quot;$&quot;* \(#,##0\);_(&quot;$&quot;* &quot;-&quot;??_);_(@_)"/>
  </numFmts>
  <fonts count="23" x14ac:knownFonts="1">
    <font>
      <sz val="11"/>
      <color theme="1"/>
      <name val="Calibri"/>
      <family val="2"/>
      <scheme val="minor"/>
    </font>
    <font>
      <sz val="11"/>
      <color theme="1"/>
      <name val="Calibri"/>
      <family val="2"/>
      <scheme val="minor"/>
    </font>
    <font>
      <b/>
      <sz val="11"/>
      <color theme="1"/>
      <name val="Calibri"/>
      <family val="2"/>
      <scheme val="minor"/>
    </font>
    <font>
      <b/>
      <sz val="10"/>
      <name val="Arial"/>
      <family val="2"/>
    </font>
    <font>
      <b/>
      <u/>
      <sz val="10"/>
      <name val="Arial"/>
      <family val="2"/>
    </font>
    <font>
      <b/>
      <sz val="10"/>
      <color rgb="FFFF0000"/>
      <name val="Arial"/>
      <family val="2"/>
    </font>
    <font>
      <b/>
      <sz val="10"/>
      <color rgb="FF00B050"/>
      <name val="Arial"/>
      <family val="2"/>
    </font>
    <font>
      <b/>
      <sz val="11"/>
      <color rgb="FFFF0000"/>
      <name val="Calibri"/>
      <family val="2"/>
      <scheme val="minor"/>
    </font>
    <font>
      <u/>
      <sz val="11"/>
      <color theme="1"/>
      <name val="Calibri"/>
      <family val="2"/>
      <scheme val="minor"/>
    </font>
    <font>
      <b/>
      <u/>
      <sz val="10"/>
      <color rgb="FF00B050"/>
      <name val="Arial"/>
      <family val="2"/>
    </font>
    <font>
      <b/>
      <u/>
      <sz val="11"/>
      <color theme="1"/>
      <name val="Calibri"/>
      <family val="2"/>
      <scheme val="minor"/>
    </font>
    <font>
      <sz val="10"/>
      <name val="Arial"/>
      <family val="2"/>
    </font>
    <font>
      <u/>
      <sz val="10"/>
      <name val="Arial"/>
      <family val="2"/>
    </font>
    <font>
      <b/>
      <sz val="10"/>
      <color rgb="FF0070C0"/>
      <name val="Arial"/>
      <family val="2"/>
    </font>
    <font>
      <b/>
      <sz val="11"/>
      <color rgb="FF0070C0"/>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
      <sz val="10"/>
      <color indexed="9"/>
      <name val="Calibri"/>
      <family val="2"/>
      <scheme val="minor"/>
    </font>
    <font>
      <sz val="8"/>
      <color theme="1"/>
      <name val="Calibri"/>
      <family val="2"/>
      <scheme val="minor"/>
    </font>
    <font>
      <b/>
      <sz val="12"/>
      <color indexed="9"/>
      <name val="Calibri"/>
      <family val="2"/>
      <scheme val="minor"/>
    </font>
    <font>
      <b/>
      <sz val="11"/>
      <color indexed="8"/>
      <name val="Calibri"/>
      <family val="2"/>
      <scheme val="minor"/>
    </font>
    <font>
      <b/>
      <sz val="11"/>
      <color indexed="18"/>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9" tint="0.59999389629810485"/>
        <bgColor indexed="64"/>
      </patternFill>
    </fill>
    <fill>
      <patternFill patternType="solid">
        <fgColor indexed="20"/>
        <bgColor indexed="24"/>
      </patternFill>
    </fill>
    <fill>
      <patternFill patternType="solid">
        <fgColor indexed="22"/>
        <bgColor indexed="24"/>
      </patternFill>
    </fill>
    <fill>
      <patternFill patternType="solid">
        <fgColor indexed="22"/>
        <bgColor indexed="7"/>
      </patternFill>
    </fill>
  </fills>
  <borders count="13">
    <border>
      <left/>
      <right/>
      <top/>
      <bottom/>
      <diagonal/>
    </border>
    <border>
      <left style="medium">
        <color auto="1"/>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medium">
        <color auto="1"/>
      </left>
      <right/>
      <top/>
      <bottom style="medium">
        <color auto="1"/>
      </bottom>
      <diagonal/>
    </border>
    <border>
      <left/>
      <right style="medium">
        <color auto="1"/>
      </right>
      <top/>
      <bottom style="medium">
        <color auto="1"/>
      </bottom>
      <diagonal/>
    </border>
    <border>
      <left/>
      <right/>
      <top style="medium">
        <color auto="1"/>
      </top>
      <bottom/>
      <diagonal/>
    </border>
    <border>
      <left/>
      <right/>
      <top/>
      <bottom style="medium">
        <color auto="1"/>
      </bottom>
      <diagonal/>
    </border>
    <border>
      <left/>
      <right/>
      <top style="thin">
        <color auto="1"/>
      </top>
      <bottom/>
      <diagonal/>
    </border>
    <border>
      <left/>
      <right/>
      <top style="thin">
        <color auto="1"/>
      </top>
      <bottom style="double">
        <color auto="1"/>
      </bottom>
      <diagonal/>
    </border>
    <border>
      <left/>
      <right/>
      <top/>
      <bottom style="thin">
        <color indexed="64"/>
      </bottom>
      <diagonal/>
    </border>
    <border>
      <left/>
      <right/>
      <top style="thin">
        <color indexed="64"/>
      </top>
      <bottom style="thin">
        <color indexed="64"/>
      </bottom>
      <diagonal/>
    </border>
  </borders>
  <cellStyleXfs count="4">
    <xf numFmtId="0" fontId="0" fillId="0" borderId="0"/>
    <xf numFmtId="44" fontId="1" fillId="0" borderId="0" applyFont="0" applyFill="0" applyBorder="0" applyAlignment="0" applyProtection="0"/>
    <xf numFmtId="9" fontId="1" fillId="0" borderId="0" applyFont="0" applyFill="0" applyBorder="0" applyAlignment="0" applyProtection="0"/>
    <xf numFmtId="43" fontId="1" fillId="0" borderId="0" applyFont="0" applyFill="0" applyBorder="0" applyAlignment="0" applyProtection="0"/>
  </cellStyleXfs>
  <cellXfs count="157">
    <xf numFmtId="0" fontId="0" fillId="0" borderId="0" xfId="0"/>
    <xf numFmtId="0" fontId="3" fillId="0" borderId="0" xfId="0" applyFont="1"/>
    <xf numFmtId="44" fontId="3" fillId="0" borderId="0" xfId="1" applyFont="1"/>
    <xf numFmtId="0" fontId="3" fillId="0" borderId="0" xfId="0" applyFont="1" applyBorder="1"/>
    <xf numFmtId="9" fontId="3" fillId="0" borderId="0" xfId="2" applyFont="1" applyBorder="1"/>
    <xf numFmtId="0" fontId="3" fillId="0" borderId="0" xfId="0" applyFont="1" applyAlignment="1">
      <alignment horizontal="centerContinuous"/>
    </xf>
    <xf numFmtId="9" fontId="3" fillId="0" borderId="0" xfId="2" applyFont="1" applyBorder="1" applyAlignment="1">
      <alignment horizontal="centerContinuous"/>
    </xf>
    <xf numFmtId="0" fontId="4" fillId="0" borderId="0" xfId="0" applyFont="1" applyAlignment="1">
      <alignment horizontal="center"/>
    </xf>
    <xf numFmtId="166" fontId="3" fillId="0" borderId="0" xfId="0" applyNumberFormat="1" applyFont="1"/>
    <xf numFmtId="166" fontId="3" fillId="0" borderId="10" xfId="0" applyNumberFormat="1" applyFont="1" applyBorder="1"/>
    <xf numFmtId="0" fontId="5" fillId="0" borderId="0" xfId="0" applyFont="1"/>
    <xf numFmtId="0" fontId="2" fillId="0" borderId="0" xfId="0" applyFont="1"/>
    <xf numFmtId="0" fontId="0" fillId="0" borderId="0" xfId="0" applyAlignment="1">
      <alignment horizontal="center"/>
    </xf>
    <xf numFmtId="0" fontId="8" fillId="0" borderId="0" xfId="0" applyFont="1" applyAlignment="1">
      <alignment horizontal="center"/>
    </xf>
    <xf numFmtId="0" fontId="7" fillId="0" borderId="0" xfId="0" applyFont="1"/>
    <xf numFmtId="166" fontId="0" fillId="0" borderId="0" xfId="0" applyNumberFormat="1"/>
    <xf numFmtId="0" fontId="8" fillId="0" borderId="0" xfId="0" applyFont="1" applyAlignment="1">
      <alignment horizontal="centerContinuous"/>
    </xf>
    <xf numFmtId="166" fontId="0" fillId="0" borderId="0" xfId="0" applyNumberFormat="1" applyAlignment="1">
      <alignment horizontal="center"/>
    </xf>
    <xf numFmtId="166" fontId="0" fillId="2" borderId="0" xfId="0" applyNumberFormat="1" applyFill="1"/>
    <xf numFmtId="3" fontId="0" fillId="0" borderId="0" xfId="0" applyNumberFormat="1"/>
    <xf numFmtId="165" fontId="0" fillId="0" borderId="0" xfId="0" applyNumberFormat="1"/>
    <xf numFmtId="14" fontId="0" fillId="0" borderId="0" xfId="0" applyNumberFormat="1"/>
    <xf numFmtId="0" fontId="9" fillId="0" borderId="0" xfId="0" applyFont="1"/>
    <xf numFmtId="0" fontId="9" fillId="0" borderId="0" xfId="0" applyFont="1" applyAlignment="1">
      <alignment horizontal="center"/>
    </xf>
    <xf numFmtId="0" fontId="6" fillId="0" borderId="0" xfId="0" applyFont="1"/>
    <xf numFmtId="3" fontId="6" fillId="0" borderId="0" xfId="0" applyNumberFormat="1" applyFont="1"/>
    <xf numFmtId="164" fontId="6" fillId="0" borderId="0" xfId="2" applyNumberFormat="1" applyFont="1"/>
    <xf numFmtId="0" fontId="0" fillId="0" borderId="0" xfId="0" applyFont="1"/>
    <xf numFmtId="0" fontId="10" fillId="0" borderId="0" xfId="0" applyFont="1" applyAlignment="1">
      <alignment horizontal="center"/>
    </xf>
    <xf numFmtId="0" fontId="11" fillId="0" borderId="0" xfId="0" applyFont="1"/>
    <xf numFmtId="0" fontId="12" fillId="0" borderId="1" xfId="0" applyFont="1" applyBorder="1"/>
    <xf numFmtId="0" fontId="12" fillId="0" borderId="7" xfId="0" applyFont="1" applyBorder="1"/>
    <xf numFmtId="0" fontId="11" fillId="0" borderId="2" xfId="0" applyFont="1" applyBorder="1"/>
    <xf numFmtId="0" fontId="11" fillId="0" borderId="3" xfId="0" applyFont="1" applyBorder="1"/>
    <xf numFmtId="0" fontId="11" fillId="0" borderId="0" xfId="0" applyFont="1" applyBorder="1"/>
    <xf numFmtId="164" fontId="11" fillId="0" borderId="4" xfId="2" applyNumberFormat="1" applyFont="1" applyBorder="1"/>
    <xf numFmtId="3" fontId="11" fillId="0" borderId="4" xfId="0" applyNumberFormat="1" applyFont="1" applyBorder="1"/>
    <xf numFmtId="7" fontId="11" fillId="0" borderId="4" xfId="1" applyNumberFormat="1" applyFont="1" applyBorder="1"/>
    <xf numFmtId="0" fontId="11" fillId="0" borderId="5" xfId="0" applyFont="1" applyBorder="1"/>
    <xf numFmtId="0" fontId="11" fillId="0" borderId="8" xfId="0" applyFont="1" applyBorder="1"/>
    <xf numFmtId="164" fontId="11" fillId="0" borderId="6" xfId="2" applyNumberFormat="1" applyFont="1" applyBorder="1"/>
    <xf numFmtId="3" fontId="11" fillId="0" borderId="0" xfId="0" applyNumberFormat="1" applyFont="1"/>
    <xf numFmtId="165" fontId="11" fillId="0" borderId="0" xfId="1" applyNumberFormat="1" applyFont="1"/>
    <xf numFmtId="3" fontId="11" fillId="2" borderId="0" xfId="0" applyNumberFormat="1" applyFont="1" applyFill="1"/>
    <xf numFmtId="165" fontId="11" fillId="2" borderId="0" xfId="1" applyNumberFormat="1" applyFont="1" applyFill="1"/>
    <xf numFmtId="166" fontId="11" fillId="2" borderId="0" xfId="0" applyNumberFormat="1" applyFont="1" applyFill="1"/>
    <xf numFmtId="166" fontId="11" fillId="0" borderId="9" xfId="0" applyNumberFormat="1" applyFont="1" applyBorder="1"/>
    <xf numFmtId="0" fontId="0" fillId="0" borderId="1" xfId="0" applyBorder="1"/>
    <xf numFmtId="166" fontId="0" fillId="0" borderId="2" xfId="0" applyNumberFormat="1" applyBorder="1"/>
    <xf numFmtId="0" fontId="0" fillId="0" borderId="3" xfId="0" applyBorder="1"/>
    <xf numFmtId="166" fontId="0" fillId="0" borderId="4" xfId="0" applyNumberFormat="1" applyBorder="1"/>
    <xf numFmtId="165" fontId="0" fillId="0" borderId="4" xfId="0" applyNumberFormat="1" applyBorder="1"/>
    <xf numFmtId="3" fontId="0" fillId="0" borderId="4" xfId="0" applyNumberFormat="1" applyBorder="1"/>
    <xf numFmtId="0" fontId="0" fillId="0" borderId="5" xfId="0" applyBorder="1"/>
    <xf numFmtId="0" fontId="2" fillId="0" borderId="0" xfId="0" applyFont="1" applyAlignment="1">
      <alignment horizontal="center"/>
    </xf>
    <xf numFmtId="0" fontId="10" fillId="0" borderId="0" xfId="0" applyFont="1"/>
    <xf numFmtId="167" fontId="0" fillId="0" borderId="0" xfId="3" applyNumberFormat="1" applyFont="1"/>
    <xf numFmtId="167" fontId="0" fillId="3" borderId="0" xfId="3" applyNumberFormat="1" applyFont="1" applyFill="1"/>
    <xf numFmtId="0" fontId="0" fillId="3" borderId="0" xfId="0" applyFill="1"/>
    <xf numFmtId="0" fontId="0" fillId="0" borderId="0" xfId="0"/>
    <xf numFmtId="0" fontId="10" fillId="0" borderId="0" xfId="0" applyFont="1" applyAlignment="1">
      <alignment horizontal="center"/>
    </xf>
    <xf numFmtId="0" fontId="2" fillId="0" borderId="1" xfId="0" applyFont="1" applyBorder="1" applyAlignment="1">
      <alignment horizontal="centerContinuous"/>
    </xf>
    <xf numFmtId="0" fontId="2" fillId="0" borderId="7" xfId="0" applyFont="1" applyBorder="1" applyAlignment="1">
      <alignment horizontal="centerContinuous"/>
    </xf>
    <xf numFmtId="0" fontId="0" fillId="0" borderId="2" xfId="0" applyBorder="1" applyAlignment="1">
      <alignment horizontal="centerContinuous"/>
    </xf>
    <xf numFmtId="0" fontId="10" fillId="0" borderId="3" xfId="0" applyFont="1" applyBorder="1" applyAlignment="1">
      <alignment horizontal="center"/>
    </xf>
    <xf numFmtId="0" fontId="10" fillId="0" borderId="0" xfId="0" applyFont="1" applyBorder="1" applyAlignment="1">
      <alignment horizontal="center" wrapText="1"/>
    </xf>
    <xf numFmtId="0" fontId="10" fillId="0" borderId="4" xfId="0" applyFont="1" applyBorder="1" applyAlignment="1">
      <alignment horizontal="center"/>
    </xf>
    <xf numFmtId="0" fontId="0" fillId="0" borderId="3" xfId="0" applyBorder="1" applyAlignment="1">
      <alignment horizontal="center"/>
    </xf>
    <xf numFmtId="0" fontId="0" fillId="0" borderId="0" xfId="0" applyBorder="1" applyAlignment="1">
      <alignment horizontal="center"/>
    </xf>
    <xf numFmtId="0" fontId="0" fillId="0" borderId="4" xfId="0" applyBorder="1"/>
    <xf numFmtId="0" fontId="0" fillId="0" borderId="5" xfId="0" applyBorder="1" applyAlignment="1">
      <alignment horizontal="center"/>
    </xf>
    <xf numFmtId="0" fontId="0" fillId="0" borderId="8" xfId="0" applyBorder="1" applyAlignment="1">
      <alignment horizontal="center"/>
    </xf>
    <xf numFmtId="0" fontId="0" fillId="0" borderId="6" xfId="0" applyBorder="1"/>
    <xf numFmtId="0" fontId="0" fillId="0" borderId="0" xfId="0" applyAlignment="1">
      <alignment horizontal="center"/>
    </xf>
    <xf numFmtId="0" fontId="0" fillId="2" borderId="0" xfId="0" applyFill="1" applyAlignment="1">
      <alignment horizontal="center"/>
    </xf>
    <xf numFmtId="0" fontId="0" fillId="0" borderId="0" xfId="0"/>
    <xf numFmtId="0" fontId="10" fillId="0" borderId="0" xfId="0" applyFont="1" applyAlignment="1">
      <alignment horizontal="center"/>
    </xf>
    <xf numFmtId="0" fontId="0" fillId="0" borderId="0" xfId="0" applyAlignment="1">
      <alignment horizontal="center"/>
    </xf>
    <xf numFmtId="0" fontId="2" fillId="0" borderId="0" xfId="0" applyFont="1"/>
    <xf numFmtId="3" fontId="0" fillId="2" borderId="0" xfId="0" applyNumberFormat="1" applyFill="1" applyAlignment="1">
      <alignment horizontal="center"/>
    </xf>
    <xf numFmtId="0" fontId="0" fillId="0" borderId="0" xfId="0"/>
    <xf numFmtId="0" fontId="0" fillId="2" borderId="0" xfId="0" applyFill="1" applyAlignment="1">
      <alignment horizontal="center"/>
    </xf>
    <xf numFmtId="0" fontId="4" fillId="0" borderId="0" xfId="0" applyFont="1" applyAlignment="1">
      <alignment horizontal="center"/>
    </xf>
    <xf numFmtId="3" fontId="0" fillId="0" borderId="0" xfId="0" applyNumberFormat="1" applyAlignment="1">
      <alignment horizontal="center"/>
    </xf>
    <xf numFmtId="0" fontId="2" fillId="0" borderId="0" xfId="0" applyFont="1"/>
    <xf numFmtId="166" fontId="0" fillId="0" borderId="0" xfId="0" applyNumberFormat="1" applyAlignment="1">
      <alignment horizontal="center"/>
    </xf>
    <xf numFmtId="3" fontId="0" fillId="2" borderId="0" xfId="0" applyNumberFormat="1" applyFill="1" applyAlignment="1">
      <alignment horizontal="center"/>
    </xf>
    <xf numFmtId="0" fontId="8" fillId="0" borderId="0" xfId="0" applyFont="1"/>
    <xf numFmtId="0" fontId="8" fillId="0" borderId="0" xfId="0" applyFont="1" applyAlignment="1">
      <alignment horizontal="center"/>
    </xf>
    <xf numFmtId="0" fontId="11" fillId="0" borderId="0" xfId="0" applyFont="1"/>
    <xf numFmtId="0" fontId="3" fillId="0" borderId="0" xfId="0" applyFont="1"/>
    <xf numFmtId="0" fontId="12" fillId="0" borderId="0" xfId="0" applyFont="1"/>
    <xf numFmtId="3" fontId="8" fillId="0" borderId="0" xfId="0" applyNumberFormat="1" applyFont="1" applyAlignment="1">
      <alignment horizontal="center"/>
    </xf>
    <xf numFmtId="165" fontId="0" fillId="2" borderId="0" xfId="0" applyNumberFormat="1" applyFill="1" applyAlignment="1">
      <alignment horizontal="center"/>
    </xf>
    <xf numFmtId="166" fontId="8" fillId="0" borderId="0" xfId="0" applyNumberFormat="1" applyFont="1" applyAlignment="1">
      <alignment horizontal="center"/>
    </xf>
    <xf numFmtId="0" fontId="12" fillId="0" borderId="0" xfId="0" applyFont="1" applyAlignment="1">
      <alignment horizontal="center"/>
    </xf>
    <xf numFmtId="0" fontId="11" fillId="0" borderId="0" xfId="0" applyFont="1" applyAlignment="1">
      <alignment horizontal="center"/>
    </xf>
    <xf numFmtId="14" fontId="3" fillId="0" borderId="0" xfId="0" applyNumberFormat="1" applyFont="1"/>
    <xf numFmtId="1" fontId="3" fillId="0" borderId="0" xfId="0" applyNumberFormat="1" applyFont="1"/>
    <xf numFmtId="44" fontId="3" fillId="0" borderId="0" xfId="1" applyFont="1"/>
    <xf numFmtId="166" fontId="0" fillId="0" borderId="0" xfId="0" applyNumberFormat="1" applyFill="1" applyAlignment="1">
      <alignment horizontal="center"/>
    </xf>
    <xf numFmtId="44" fontId="0" fillId="0" borderId="0" xfId="0" applyNumberFormat="1"/>
    <xf numFmtId="0" fontId="0" fillId="0" borderId="0" xfId="0" applyFont="1" applyAlignment="1">
      <alignment horizontal="center"/>
    </xf>
    <xf numFmtId="0" fontId="11" fillId="0" borderId="0" xfId="0" quotePrefix="1" applyFont="1" applyAlignment="1">
      <alignment horizontal="center"/>
    </xf>
    <xf numFmtId="0" fontId="0" fillId="0" borderId="0" xfId="0" applyFill="1"/>
    <xf numFmtId="0" fontId="8" fillId="0" borderId="0" xfId="0" applyFont="1" applyFill="1" applyAlignment="1">
      <alignment horizontal="center"/>
    </xf>
    <xf numFmtId="10" fontId="0" fillId="0" borderId="0" xfId="2" applyNumberFormat="1" applyFont="1" applyFill="1" applyAlignment="1">
      <alignment horizontal="center"/>
    </xf>
    <xf numFmtId="0" fontId="0" fillId="0" borderId="0" xfId="0" applyFill="1" applyAlignment="1">
      <alignment horizontal="center"/>
    </xf>
    <xf numFmtId="0" fontId="2" fillId="0" borderId="0" xfId="0" applyFont="1" applyFill="1"/>
    <xf numFmtId="0" fontId="0" fillId="0" borderId="0" xfId="0" applyFont="1" applyFill="1" applyAlignment="1">
      <alignment horizontal="center"/>
    </xf>
    <xf numFmtId="6" fontId="0" fillId="0" borderId="0" xfId="0" applyNumberFormat="1" applyFill="1" applyAlignment="1">
      <alignment horizontal="center"/>
    </xf>
    <xf numFmtId="0" fontId="0" fillId="2" borderId="0" xfId="0" applyFill="1"/>
    <xf numFmtId="166" fontId="0" fillId="0" borderId="0" xfId="0" applyNumberFormat="1" applyFill="1"/>
    <xf numFmtId="0" fontId="10" fillId="0" borderId="0" xfId="0" applyFont="1" applyFill="1"/>
    <xf numFmtId="166" fontId="10" fillId="0" borderId="0" xfId="0" applyNumberFormat="1" applyFont="1" applyFill="1" applyAlignment="1">
      <alignment horizontal="center"/>
    </xf>
    <xf numFmtId="166" fontId="10" fillId="0" borderId="0" xfId="0" applyNumberFormat="1" applyFont="1" applyAlignment="1">
      <alignment horizontal="center"/>
    </xf>
    <xf numFmtId="166" fontId="0" fillId="0" borderId="10" xfId="0" applyNumberFormat="1" applyBorder="1"/>
    <xf numFmtId="0" fontId="13" fillId="0" borderId="0" xfId="0" applyFont="1"/>
    <xf numFmtId="0" fontId="14" fillId="0" borderId="0" xfId="0" applyFont="1" applyFill="1"/>
    <xf numFmtId="168" fontId="0" fillId="0" borderId="0" xfId="0" applyNumberFormat="1"/>
    <xf numFmtId="0" fontId="0" fillId="0" borderId="0" xfId="0" applyFill="1" applyBorder="1" applyAlignment="1"/>
    <xf numFmtId="3" fontId="0" fillId="0" borderId="0" xfId="0" applyNumberFormat="1" applyFill="1" applyBorder="1" applyAlignment="1"/>
    <xf numFmtId="164" fontId="0" fillId="0" borderId="0" xfId="0" applyNumberFormat="1" applyFill="1" applyBorder="1" applyAlignment="1"/>
    <xf numFmtId="166" fontId="0" fillId="0" borderId="0" xfId="0" applyNumberFormat="1" applyFill="1" applyBorder="1" applyAlignment="1"/>
    <xf numFmtId="166" fontId="0" fillId="0" borderId="8" xfId="0" applyNumberFormat="1" applyFill="1" applyBorder="1" applyAlignment="1"/>
    <xf numFmtId="0" fontId="15" fillId="4" borderId="11" xfId="0" applyFont="1" applyFill="1" applyBorder="1" applyAlignment="1">
      <alignment horizontal="left"/>
    </xf>
    <xf numFmtId="0" fontId="15" fillId="4" borderId="7" xfId="0" applyFont="1" applyFill="1" applyBorder="1" applyAlignment="1">
      <alignment horizontal="left"/>
    </xf>
    <xf numFmtId="0" fontId="0" fillId="0" borderId="12" xfId="0" applyFill="1" applyBorder="1" applyAlignment="1"/>
    <xf numFmtId="0" fontId="16" fillId="5" borderId="0" xfId="0" applyFont="1" applyFill="1" applyBorder="1" applyAlignment="1">
      <alignment horizontal="left"/>
    </xf>
    <xf numFmtId="0" fontId="17" fillId="5" borderId="12" xfId="0" applyFont="1" applyFill="1" applyBorder="1" applyAlignment="1">
      <alignment horizontal="left"/>
    </xf>
    <xf numFmtId="0" fontId="16" fillId="5" borderId="8" xfId="0" applyFont="1" applyFill="1" applyBorder="1" applyAlignment="1">
      <alignment horizontal="left"/>
    </xf>
    <xf numFmtId="0" fontId="18" fillId="4" borderId="7" xfId="0" applyFont="1" applyFill="1" applyBorder="1" applyAlignment="1">
      <alignment horizontal="right"/>
    </xf>
    <xf numFmtId="0" fontId="18" fillId="4" borderId="11" xfId="0" applyFont="1" applyFill="1" applyBorder="1" applyAlignment="1">
      <alignment horizontal="right"/>
    </xf>
    <xf numFmtId="3" fontId="0" fillId="6" borderId="0" xfId="0" applyNumberFormat="1" applyFill="1" applyBorder="1" applyAlignment="1"/>
    <xf numFmtId="164" fontId="0" fillId="6" borderId="0" xfId="0" applyNumberFormat="1" applyFill="1" applyBorder="1" applyAlignment="1"/>
    <xf numFmtId="0" fontId="19" fillId="0" borderId="0" xfId="0" applyFont="1" applyFill="1" applyBorder="1" applyAlignment="1">
      <alignment vertical="top" wrapText="1"/>
    </xf>
    <xf numFmtId="8" fontId="0" fillId="0" borderId="0" xfId="0" applyNumberFormat="1"/>
    <xf numFmtId="44" fontId="0" fillId="0" borderId="0" xfId="1" applyFont="1"/>
    <xf numFmtId="0" fontId="0" fillId="0" borderId="0" xfId="0" pivotButton="1"/>
    <xf numFmtId="0" fontId="0" fillId="0" borderId="0" xfId="0" applyAlignment="1">
      <alignment horizontal="left"/>
    </xf>
    <xf numFmtId="167" fontId="0" fillId="0" borderId="0" xfId="0" applyNumberFormat="1"/>
    <xf numFmtId="165" fontId="0" fillId="0" borderId="0" xfId="0" applyNumberFormat="1" applyFill="1" applyBorder="1" applyAlignment="1"/>
    <xf numFmtId="0" fontId="20" fillId="4" borderId="11" xfId="0" applyFont="1" applyFill="1" applyBorder="1" applyAlignment="1">
      <alignment horizontal="left"/>
    </xf>
    <xf numFmtId="0" fontId="20" fillId="4" borderId="7" xfId="0" applyFont="1" applyFill="1" applyBorder="1" applyAlignment="1">
      <alignment horizontal="left"/>
    </xf>
    <xf numFmtId="0" fontId="21" fillId="5" borderId="0" xfId="0" applyFont="1" applyFill="1" applyBorder="1" applyAlignment="1">
      <alignment horizontal="left"/>
    </xf>
    <xf numFmtId="0" fontId="22" fillId="5" borderId="12" xfId="0" applyFont="1" applyFill="1" applyBorder="1" applyAlignment="1">
      <alignment horizontal="left"/>
    </xf>
    <xf numFmtId="0" fontId="21" fillId="5" borderId="8" xfId="0" applyFont="1" applyFill="1" applyBorder="1" applyAlignment="1">
      <alignment horizontal="left"/>
    </xf>
    <xf numFmtId="165" fontId="0" fillId="6" borderId="0" xfId="0" applyNumberFormat="1" applyFill="1" applyBorder="1" applyAlignment="1"/>
    <xf numFmtId="1" fontId="0" fillId="0" borderId="0" xfId="0" applyNumberFormat="1"/>
    <xf numFmtId="164" fontId="0" fillId="0" borderId="0" xfId="0" applyNumberFormat="1"/>
    <xf numFmtId="9" fontId="0" fillId="0" borderId="0" xfId="2" applyFont="1"/>
    <xf numFmtId="0" fontId="0" fillId="0" borderId="0" xfId="0" applyAlignment="1">
      <alignment horizontal="left" indent="1"/>
    </xf>
    <xf numFmtId="169" fontId="0" fillId="0" borderId="0" xfId="0" applyNumberFormat="1"/>
    <xf numFmtId="2" fontId="0" fillId="0" borderId="0" xfId="0" applyNumberFormat="1"/>
    <xf numFmtId="167" fontId="0" fillId="2" borderId="6" xfId="3" applyNumberFormat="1" applyFont="1" applyFill="1" applyBorder="1"/>
    <xf numFmtId="4" fontId="0" fillId="2" borderId="0" xfId="0" applyNumberFormat="1" applyFill="1" applyAlignment="1">
      <alignment horizontal="center"/>
    </xf>
    <xf numFmtId="166" fontId="0" fillId="0" borderId="10" xfId="0" applyNumberFormat="1" applyFill="1" applyBorder="1"/>
  </cellXfs>
  <cellStyles count="4">
    <cellStyle name="Comma" xfId="3" builtinId="3"/>
    <cellStyle name="Currency" xfId="1" builtinId="4"/>
    <cellStyle name="Normal" xfId="0" builtinId="0"/>
    <cellStyle name="Percent" xfId="2" builtinId="5"/>
  </cellStyles>
  <dxfs count="13">
    <dxf>
      <numFmt numFmtId="2" formatCode="0.00"/>
    </dxf>
    <dxf>
      <numFmt numFmtId="169" formatCode="_(&quot;$&quot;* #,##0_);_(&quot;$&quot;* \(#,##0\);_(&quot;$&quot;* &quot;-&quot;??_);_(@_)"/>
    </dxf>
    <dxf>
      <numFmt numFmtId="2" formatCode="0.00"/>
    </dxf>
    <dxf>
      <numFmt numFmtId="169" formatCode="_(&quot;$&quot;* #,##0_);_(&quot;$&quot;* \(#,##0\);_(&quot;$&quot;* &quot;-&quot;??_);_(@_)"/>
    </dxf>
    <dxf>
      <numFmt numFmtId="169" formatCode="_(&quot;$&quot;* #,##0_);_(&quot;$&quot;* \(#,##0\);_(&quot;$&quot;* &quot;-&quot;??_);_(@_)"/>
    </dxf>
    <dxf>
      <numFmt numFmtId="167" formatCode="_(* #,##0_);_(* \(#,##0\);_(* &quot;-&quot;??_);_(@_)"/>
    </dxf>
    <dxf>
      <numFmt numFmtId="167" formatCode="_(* #,##0_);_(* \(#,##0\);_(* &quot;-&quot;??_);_(@_)"/>
    </dxf>
    <dxf>
      <numFmt numFmtId="164" formatCode="0.0%"/>
    </dxf>
    <dxf>
      <numFmt numFmtId="165" formatCode="&quot;$&quot;#,##0.00"/>
    </dxf>
    <dxf>
      <numFmt numFmtId="3" formatCode="#,##0"/>
    </dxf>
    <dxf>
      <numFmt numFmtId="19" formatCode="m/d/yyyy"/>
    </dxf>
    <dxf>
      <alignment horizontal="center" vertical="bottom" textRotation="0" wrapText="0" indent="0" justifyLastLine="0" shrinkToFit="0" readingOrder="0"/>
    </dxf>
    <dxf>
      <font>
        <b val="0"/>
        <i val="0"/>
        <strike val="0"/>
        <condense val="0"/>
        <extend val="0"/>
        <outline val="0"/>
        <shadow val="0"/>
        <u/>
        <vertAlign val="baseline"/>
        <sz val="11"/>
        <color theme="1"/>
        <name val="Calibri"/>
        <scheme val="minor"/>
      </font>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microsoft.com/office/2007/relationships/slicerCache" Target="slicerCaches/slicerCache2.xml"/><Relationship Id="rId3" Type="http://schemas.openxmlformats.org/officeDocument/2006/relationships/worksheet" Target="worksheets/sheet3.xml"/><Relationship Id="rId21" Type="http://schemas.openxmlformats.org/officeDocument/2006/relationships/sharedStrings" Target="sharedStrings.xml"/><Relationship Id="rId7" Type="http://schemas.openxmlformats.org/officeDocument/2006/relationships/worksheet" Target="worksheets/sheet7.xml"/><Relationship Id="rId12" Type="http://schemas.openxmlformats.org/officeDocument/2006/relationships/worksheet" Target="worksheets/sheet12.xml"/><Relationship Id="rId17" Type="http://schemas.microsoft.com/office/2007/relationships/slicerCache" Target="slicerCaches/slicerCache1.xml"/><Relationship Id="rId2" Type="http://schemas.openxmlformats.org/officeDocument/2006/relationships/worksheet" Target="worksheets/sheet2.xml"/><Relationship Id="rId16" Type="http://schemas.openxmlformats.org/officeDocument/2006/relationships/pivotCacheDefinition" Target="pivotCache/pivotCacheDefinition1.xml"/><Relationship Id="rId20"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worksheet" Target="worksheets/sheet15.xml"/><Relationship Id="rId10" Type="http://schemas.openxmlformats.org/officeDocument/2006/relationships/worksheet" Target="worksheets/sheet10.xml"/><Relationship Id="rId19"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[James_DArpino_MBA 665 Excel Exam Fall 2020.xlsx]Q5 Part C!PivotTable8</c:name>
    <c:fmtId val="0"/>
  </c:pivotSource>
  <c:chart>
    <c:autoTitleDeleted val="0"/>
    <c:pivotFmts>
      <c:pivotFmt>
        <c:idx val="0"/>
        <c:spPr>
          <a:ln w="28575" cap="rnd">
            <a:solidFill>
              <a:schemeClr val="accent1"/>
            </a:solidFill>
            <a:round/>
          </a:ln>
          <a:effectLst/>
        </c:spPr>
        <c:marker>
          <c:symbol val="circle"/>
          <c:size val="5"/>
          <c:spPr>
            <a:solidFill>
              <a:schemeClr val="accent1"/>
            </a:solidFill>
            <a:ln w="9525">
              <a:solidFill>
                <a:schemeClr val="accent1"/>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ln w="28575" cap="rnd">
            <a:solidFill>
              <a:schemeClr val="accent1"/>
            </a:solidFill>
            <a:round/>
          </a:ln>
          <a:effectLst/>
        </c:spPr>
        <c:marker>
          <c:symbol val="circle"/>
          <c:size val="5"/>
          <c:spPr>
            <a:solidFill>
              <a:schemeClr val="accent2"/>
            </a:solidFill>
            <a:ln w="9525">
              <a:solidFill>
                <a:schemeClr val="accent2"/>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ln w="28575" cap="rnd">
            <a:solidFill>
              <a:schemeClr val="accent1"/>
            </a:solidFill>
            <a:round/>
          </a:ln>
          <a:effectLst/>
        </c:spPr>
        <c:marker>
          <c:symbol val="circle"/>
          <c:size val="5"/>
          <c:spPr>
            <a:solidFill>
              <a:schemeClr val="accent3"/>
            </a:solidFill>
            <a:ln w="9525">
              <a:solidFill>
                <a:schemeClr val="accent3"/>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ln w="28575" cap="rnd">
            <a:solidFill>
              <a:schemeClr val="accent1"/>
            </a:solidFill>
            <a:round/>
          </a:ln>
          <a:effectLst/>
        </c:spPr>
        <c:marker>
          <c:symbol val="circle"/>
          <c:size val="5"/>
          <c:spPr>
            <a:solidFill>
              <a:schemeClr val="accent4"/>
            </a:solidFill>
            <a:ln w="9525">
              <a:solidFill>
                <a:schemeClr val="accent4"/>
              </a:solidFill>
            </a:ln>
            <a:effectLst/>
          </c:spPr>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lineChart>
        <c:grouping val="standard"/>
        <c:varyColors val="0"/>
        <c:ser>
          <c:idx val="0"/>
          <c:order val="0"/>
          <c:tx>
            <c:strRef>
              <c:f>'Q5 Part C'!$B$3:$B$4</c:f>
              <c:strCache>
                <c:ptCount val="1"/>
                <c:pt idx="0">
                  <c:v>east</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'Q5 Part C'!$A$5:$A$9</c:f>
              <c:strCache>
                <c:ptCount val="5"/>
                <c:pt idx="0">
                  <c:v>eye liner</c:v>
                </c:pt>
                <c:pt idx="1">
                  <c:v>foundation</c:v>
                </c:pt>
                <c:pt idx="2">
                  <c:v>lip gloss</c:v>
                </c:pt>
                <c:pt idx="3">
                  <c:v>lipstick</c:v>
                </c:pt>
                <c:pt idx="4">
                  <c:v>mascara</c:v>
                </c:pt>
              </c:strCache>
            </c:strRef>
          </c:cat>
          <c:val>
            <c:numRef>
              <c:f>'Q5 Part C'!$B$5:$B$9</c:f>
              <c:numCache>
                <c:formatCode>"$"#,##0.00</c:formatCode>
                <c:ptCount val="5"/>
                <c:pt idx="0">
                  <c:v>169.87773913043472</c:v>
                </c:pt>
                <c:pt idx="1">
                  <c:v>150.72807920792087</c:v>
                </c:pt>
                <c:pt idx="2">
                  <c:v>144.03847422680411</c:v>
                </c:pt>
                <c:pt idx="3">
                  <c:v>172.24576744186049</c:v>
                </c:pt>
                <c:pt idx="4">
                  <c:v>159.84719999999999</c:v>
                </c:pt>
              </c:numCache>
            </c:numRef>
          </c:val>
          <c:smooth val="0"/>
          <c:extLst>
            <c:ext xmlns:c16="http://schemas.microsoft.com/office/drawing/2014/chart" uri="{C3380CC4-5D6E-409C-BE32-E72D297353CC}">
              <c16:uniqueId val="{00000000-8B52-43FA-999D-7CAA6E05F26D}"/>
            </c:ext>
          </c:extLst>
        </c:ser>
        <c:ser>
          <c:idx val="1"/>
          <c:order val="1"/>
          <c:tx>
            <c:strRef>
              <c:f>'Q5 Part C'!$C$3:$C$4</c:f>
              <c:strCache>
                <c:ptCount val="1"/>
                <c:pt idx="0">
                  <c:v>midwest</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'Q5 Part C'!$A$5:$A$9</c:f>
              <c:strCache>
                <c:ptCount val="5"/>
                <c:pt idx="0">
                  <c:v>eye liner</c:v>
                </c:pt>
                <c:pt idx="1">
                  <c:v>foundation</c:v>
                </c:pt>
                <c:pt idx="2">
                  <c:v>lip gloss</c:v>
                </c:pt>
                <c:pt idx="3">
                  <c:v>lipstick</c:v>
                </c:pt>
                <c:pt idx="4">
                  <c:v>mascara</c:v>
                </c:pt>
              </c:strCache>
            </c:strRef>
          </c:cat>
          <c:val>
            <c:numRef>
              <c:f>'Q5 Part C'!$C$5:$C$9</c:f>
              <c:numCache>
                <c:formatCode>"$"#,##0.00</c:formatCode>
                <c:ptCount val="5"/>
                <c:pt idx="0">
                  <c:v>158.63752941176466</c:v>
                </c:pt>
                <c:pt idx="1">
                  <c:v>175.51172413793103</c:v>
                </c:pt>
                <c:pt idx="2">
                  <c:v>161.93103797468351</c:v>
                </c:pt>
                <c:pt idx="3">
                  <c:v>166.92837735849056</c:v>
                </c:pt>
                <c:pt idx="4">
                  <c:v>142.75945631067961</c:v>
                </c:pt>
              </c:numCache>
            </c:numRef>
          </c:val>
          <c:smooth val="0"/>
          <c:extLst>
            <c:ext xmlns:c16="http://schemas.microsoft.com/office/drawing/2014/chart" uri="{C3380CC4-5D6E-409C-BE32-E72D297353CC}">
              <c16:uniqueId val="{00000001-8B52-43FA-999D-7CAA6E05F26D}"/>
            </c:ext>
          </c:extLst>
        </c:ser>
        <c:ser>
          <c:idx val="2"/>
          <c:order val="2"/>
          <c:tx>
            <c:strRef>
              <c:f>'Q5 Part C'!$D$3:$D$4</c:f>
              <c:strCache>
                <c:ptCount val="1"/>
                <c:pt idx="0">
                  <c:v>south</c:v>
                </c:pt>
              </c:strCache>
            </c:strRef>
          </c:tx>
          <c:spPr>
            <a:ln w="28575" cap="rnd">
              <a:solidFill>
                <a:schemeClr val="accent3"/>
              </a:solidFill>
              <a:round/>
            </a:ln>
            <a:effectLst/>
          </c:spPr>
          <c:marker>
            <c:symbol val="circle"/>
            <c:size val="5"/>
            <c:spPr>
              <a:solidFill>
                <a:schemeClr val="accent3"/>
              </a:solidFill>
              <a:ln w="9525">
                <a:solidFill>
                  <a:schemeClr val="accent3"/>
                </a:solidFill>
              </a:ln>
              <a:effectLst/>
            </c:spPr>
          </c:marker>
          <c:cat>
            <c:strRef>
              <c:f>'Q5 Part C'!$A$5:$A$9</c:f>
              <c:strCache>
                <c:ptCount val="5"/>
                <c:pt idx="0">
                  <c:v>eye liner</c:v>
                </c:pt>
                <c:pt idx="1">
                  <c:v>foundation</c:v>
                </c:pt>
                <c:pt idx="2">
                  <c:v>lip gloss</c:v>
                </c:pt>
                <c:pt idx="3">
                  <c:v>lipstick</c:v>
                </c:pt>
                <c:pt idx="4">
                  <c:v>mascara</c:v>
                </c:pt>
              </c:strCache>
            </c:strRef>
          </c:cat>
          <c:val>
            <c:numRef>
              <c:f>'Q5 Part C'!$D$5:$D$9</c:f>
              <c:numCache>
                <c:formatCode>"$"#,##0.00</c:formatCode>
                <c:ptCount val="5"/>
                <c:pt idx="0">
                  <c:v>153.63674336283191</c:v>
                </c:pt>
                <c:pt idx="1">
                  <c:v>153.84728888888884</c:v>
                </c:pt>
                <c:pt idx="2">
                  <c:v>156.31747368421054</c:v>
                </c:pt>
                <c:pt idx="3">
                  <c:v>141.03294545454546</c:v>
                </c:pt>
                <c:pt idx="4">
                  <c:v>164.04184615384611</c:v>
                </c:pt>
              </c:numCache>
            </c:numRef>
          </c:val>
          <c:smooth val="0"/>
          <c:extLst>
            <c:ext xmlns:c16="http://schemas.microsoft.com/office/drawing/2014/chart" uri="{C3380CC4-5D6E-409C-BE32-E72D297353CC}">
              <c16:uniqueId val="{00000002-8B52-43FA-999D-7CAA6E05F26D}"/>
            </c:ext>
          </c:extLst>
        </c:ser>
        <c:ser>
          <c:idx val="3"/>
          <c:order val="3"/>
          <c:tx>
            <c:strRef>
              <c:f>'Q5 Part C'!$E$3:$E$4</c:f>
              <c:strCache>
                <c:ptCount val="1"/>
                <c:pt idx="0">
                  <c:v>west</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cat>
            <c:strRef>
              <c:f>'Q5 Part C'!$A$5:$A$9</c:f>
              <c:strCache>
                <c:ptCount val="5"/>
                <c:pt idx="0">
                  <c:v>eye liner</c:v>
                </c:pt>
                <c:pt idx="1">
                  <c:v>foundation</c:v>
                </c:pt>
                <c:pt idx="2">
                  <c:v>lip gloss</c:v>
                </c:pt>
                <c:pt idx="3">
                  <c:v>lipstick</c:v>
                </c:pt>
                <c:pt idx="4">
                  <c:v>mascara</c:v>
                </c:pt>
              </c:strCache>
            </c:strRef>
          </c:cat>
          <c:val>
            <c:numRef>
              <c:f>'Q5 Part C'!$E$5:$E$9</c:f>
              <c:numCache>
                <c:formatCode>"$"#,##0.00</c:formatCode>
                <c:ptCount val="5"/>
                <c:pt idx="0">
                  <c:v>166.85422641509439</c:v>
                </c:pt>
                <c:pt idx="1">
                  <c:v>168.52100970873781</c:v>
                </c:pt>
                <c:pt idx="2">
                  <c:v>141.75963934426227</c:v>
                </c:pt>
                <c:pt idx="3">
                  <c:v>163.52528571428567</c:v>
                </c:pt>
                <c:pt idx="4">
                  <c:v>159.86726213592232</c:v>
                </c:pt>
              </c:numCache>
            </c:numRef>
          </c:val>
          <c:smooth val="0"/>
          <c:extLst>
            <c:ext xmlns:c16="http://schemas.microsoft.com/office/drawing/2014/chart" uri="{C3380CC4-5D6E-409C-BE32-E72D297353CC}">
              <c16:uniqueId val="{00000003-8B52-43FA-999D-7CAA6E05F26D}"/>
            </c:ext>
          </c:extLst>
        </c:ser>
        <c:dLbls>
          <c:showLegendKey val="0"/>
          <c:showVal val="0"/>
          <c:showCatName val="0"/>
          <c:showSerName val="0"/>
          <c:showPercent val="0"/>
          <c:showBubbleSize val="0"/>
        </c:dLbls>
        <c:marker val="1"/>
        <c:smooth val="0"/>
        <c:axId val="2076676704"/>
        <c:axId val="1928611200"/>
      </c:lineChart>
      <c:catAx>
        <c:axId val="2076676704"/>
        <c:scaling>
          <c:orientation val="minMax"/>
        </c:scaling>
        <c:delete val="0"/>
        <c:axPos val="t"/>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28611200"/>
        <c:crosses val="max"/>
        <c:auto val="1"/>
        <c:lblAlgn val="ctr"/>
        <c:lblOffset val="100"/>
        <c:noMultiLvlLbl val="0"/>
      </c:catAx>
      <c:valAx>
        <c:axId val="1928611200"/>
        <c:scaling>
          <c:orientation val="minMax"/>
          <c:min val="120"/>
        </c:scaling>
        <c:delete val="0"/>
        <c:axPos val="l"/>
        <c:majorGridlines>
          <c:spPr>
            <a:ln w="9525" cap="flat" cmpd="sng" algn="ctr">
              <a:solidFill>
                <a:schemeClr val="tx1">
                  <a:lumMod val="15000"/>
                  <a:lumOff val="85000"/>
                </a:schemeClr>
              </a:solidFill>
              <a:round/>
            </a:ln>
            <a:effectLst/>
          </c:spPr>
        </c:majorGridlines>
        <c:numFmt formatCode="&quot;$&quot;#,##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76676704"/>
        <c:crosses val="autoZero"/>
        <c:crossBetween val="between"/>
      </c:valAx>
      <c:spPr>
        <a:noFill/>
        <a:ln>
          <a:noFill/>
        </a:ln>
        <a:effectLst/>
      </c:spPr>
    </c:plotArea>
    <c:legend>
      <c:legendPos val="r"/>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1" Type="http://schemas.openxmlformats.org/officeDocument/2006/relationships/chart" Target="../charts/chart1.xml"/></Relationships>
</file>

<file path=xl/drawings/drawing1.xml><?xml version="1.0" encoding="utf-8"?>
<xdr:wsDr xmlns:xdr="http://schemas.openxmlformats.org/drawingml/2006/spreadsheetDrawing" xmlns:a="http://schemas.openxmlformats.org/drawingml/2006/main">
  <xdr:twoCellAnchor>
    <xdr:from>
      <xdr:col>5</xdr:col>
      <xdr:colOff>0</xdr:colOff>
      <xdr:row>1</xdr:row>
      <xdr:rowOff>166687</xdr:rowOff>
    </xdr:from>
    <xdr:to>
      <xdr:col>12</xdr:col>
      <xdr:colOff>161925</xdr:colOff>
      <xdr:row>16</xdr:row>
      <xdr:rowOff>52387</xdr:rowOff>
    </xdr:to>
    <xdr:graphicFrame macro="">
      <xdr:nvGraphicFramePr>
        <xdr:cNvPr id="2" name="Chart 1">
          <a:extLst>
            <a:ext uri="{FF2B5EF4-FFF2-40B4-BE49-F238E27FC236}">
              <a16:creationId xmlns:a16="http://schemas.microsoft.com/office/drawing/2014/main" id="{0BB34CBF-CEEB-4186-B509-03D6DD41B44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2.xml><?xml version="1.0" encoding="utf-8"?>
<xdr:wsDr xmlns:xdr="http://schemas.openxmlformats.org/drawingml/2006/spreadsheetDrawing" xmlns:a="http://schemas.openxmlformats.org/drawingml/2006/main">
  <xdr:twoCellAnchor editAs="oneCell">
    <xdr:from>
      <xdr:col>11</xdr:col>
      <xdr:colOff>266700</xdr:colOff>
      <xdr:row>4</xdr:row>
      <xdr:rowOff>152400</xdr:rowOff>
    </xdr:from>
    <xdr:to>
      <xdr:col>14</xdr:col>
      <xdr:colOff>247650</xdr:colOff>
      <xdr:row>18</xdr:row>
      <xdr:rowOff>9525</xdr:rowOff>
    </xdr:to>
    <mc:AlternateContent xmlns:mc="http://schemas.openxmlformats.org/markup-compatibility/2006" xmlns:a14="http://schemas.microsoft.com/office/drawing/2010/main">
      <mc:Choice Requires="a14">
        <xdr:graphicFrame macro="">
          <xdr:nvGraphicFramePr>
            <xdr:cNvPr id="2" name="Location">
              <a:extLst>
                <a:ext uri="{FF2B5EF4-FFF2-40B4-BE49-F238E27FC236}">
                  <a16:creationId xmlns:a16="http://schemas.microsoft.com/office/drawing/2014/main" id="{185B9CB6-8CBB-4D6C-B246-6FCB521B3453}"/>
                </a:ext>
              </a:extLst>
            </xdr:cNvPr>
            <xdr:cNvGraphicFramePr/>
          </xdr:nvGraphicFramePr>
          <xdr:xfrm>
            <a:off x="0" y="0"/>
            <a:ext cx="0" cy="0"/>
          </xdr:xfrm>
          <a:graphic>
            <a:graphicData uri="http://schemas.microsoft.com/office/drawing/2010/slicer">
              <sle:slicer xmlns:sle="http://schemas.microsoft.com/office/drawing/2010/slicer" name="Location"/>
            </a:graphicData>
          </a:graphic>
        </xdr:graphicFrame>
      </mc:Choice>
      <mc:Fallback xmlns="">
        <xdr:sp macro="" textlink="">
          <xdr:nvSpPr>
            <xdr:cNvPr id="0" name=""/>
            <xdr:cNvSpPr>
              <a:spLocks noTextEdit="1"/>
            </xdr:cNvSpPr>
          </xdr:nvSpPr>
          <xdr:spPr>
            <a:xfrm>
              <a:off x="7515225" y="914400"/>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14</xdr:col>
      <xdr:colOff>266700</xdr:colOff>
      <xdr:row>4</xdr:row>
      <xdr:rowOff>161925</xdr:rowOff>
    </xdr:from>
    <xdr:to>
      <xdr:col>17</xdr:col>
      <xdr:colOff>295275</xdr:colOff>
      <xdr:row>18</xdr:row>
      <xdr:rowOff>19050</xdr:rowOff>
    </xdr:to>
    <mc:AlternateContent xmlns:mc="http://schemas.openxmlformats.org/markup-compatibility/2006" xmlns:a14="http://schemas.microsoft.com/office/drawing/2010/main">
      <mc:Choice Requires="a14">
        <xdr:graphicFrame macro="">
          <xdr:nvGraphicFramePr>
            <xdr:cNvPr id="3" name="Product">
              <a:extLst>
                <a:ext uri="{FF2B5EF4-FFF2-40B4-BE49-F238E27FC236}">
                  <a16:creationId xmlns:a16="http://schemas.microsoft.com/office/drawing/2014/main" id="{16123C8B-468D-463B-AFA2-C45ADD74612D}"/>
                </a:ext>
              </a:extLst>
            </xdr:cNvPr>
            <xdr:cNvGraphicFramePr/>
          </xdr:nvGraphicFramePr>
          <xdr:xfrm>
            <a:off x="0" y="0"/>
            <a:ext cx="0" cy="0"/>
          </xdr:xfrm>
          <a:graphic>
            <a:graphicData uri="http://schemas.microsoft.com/office/drawing/2010/slicer">
              <sle:slicer xmlns:sle="http://schemas.microsoft.com/office/drawing/2010/slicer" name="Product"/>
            </a:graphicData>
          </a:graphic>
        </xdr:graphicFrame>
      </mc:Choice>
      <mc:Fallback xmlns="">
        <xdr:sp macro="" textlink="">
          <xdr:nvSpPr>
            <xdr:cNvPr id="0" name=""/>
            <xdr:cNvSpPr>
              <a:spLocks noTextEdit="1"/>
            </xdr:cNvSpPr>
          </xdr:nvSpPr>
          <xdr:spPr>
            <a:xfrm>
              <a:off x="9363075" y="923925"/>
              <a:ext cx="1828800" cy="2524125"/>
            </a:xfrm>
            <a:prstGeom prst="rect">
              <a:avLst/>
            </a:prstGeom>
            <a:solidFill>
              <a:prstClr val="white"/>
            </a:solidFill>
            <a:ln w="1">
              <a:solidFill>
                <a:prstClr val="green"/>
              </a:solidFill>
            </a:ln>
          </xdr:spPr>
          <xdr:txBody>
            <a:bodyPr vertOverflow="clip" horzOverflow="clip"/>
            <a:lstStyle/>
            <a:p>
              <a:r>
                <a:rPr lang="en-US"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James'" refreshedDate="44094.559543055555" createdVersion="6" refreshedVersion="6" minRefreshableVersion="3" recordCount="1891" xr:uid="{A082285D-3A23-4DDA-83D1-8F8C18BB238E}">
  <cacheSource type="worksheet">
    <worksheetSource name="makeup"/>
  </cacheSource>
  <cacheFields count="10">
    <cacheField name="Trans Number" numFmtId="0">
      <sharedItems containsSemiMixedTypes="0" containsString="0" containsNumber="1" containsInteger="1" minValue="1" maxValue="1891" count="1891">
        <n v="1"/>
        <n v="2"/>
        <n v="3"/>
        <n v="4"/>
        <n v="5"/>
        <n v="6"/>
        <n v="7"/>
        <n v="8"/>
        <n v="9"/>
        <n v="10"/>
        <n v="11"/>
        <n v="12"/>
        <n v="13"/>
        <n v="14"/>
        <n v="15"/>
        <n v="16"/>
        <n v="17"/>
        <n v="18"/>
        <n v="19"/>
        <n v="20"/>
        <n v="21"/>
        <n v="22"/>
        <n v="23"/>
        <n v="24"/>
        <n v="25"/>
        <n v="26"/>
        <n v="27"/>
        <n v="28"/>
        <n v="29"/>
        <n v="30"/>
        <n v="31"/>
        <n v="32"/>
        <n v="33"/>
        <n v="34"/>
        <n v="35"/>
        <n v="36"/>
        <n v="37"/>
        <n v="38"/>
        <n v="39"/>
        <n v="40"/>
        <n v="41"/>
        <n v="42"/>
        <n v="43"/>
        <n v="44"/>
        <n v="45"/>
        <n v="46"/>
        <n v="47"/>
        <n v="48"/>
        <n v="49"/>
        <n v="50"/>
        <n v="51"/>
        <n v="52"/>
        <n v="53"/>
        <n v="54"/>
        <n v="55"/>
        <n v="56"/>
        <n v="57"/>
        <n v="58"/>
        <n v="59"/>
        <n v="60"/>
        <n v="61"/>
        <n v="62"/>
        <n v="63"/>
        <n v="64"/>
        <n v="65"/>
        <n v="66"/>
        <n v="67"/>
        <n v="68"/>
        <n v="69"/>
        <n v="70"/>
        <n v="71"/>
        <n v="72"/>
        <n v="73"/>
        <n v="74"/>
        <n v="75"/>
        <n v="76"/>
        <n v="77"/>
        <n v="78"/>
        <n v="79"/>
        <n v="80"/>
        <n v="81"/>
        <n v="82"/>
        <n v="83"/>
        <n v="84"/>
        <n v="85"/>
        <n v="86"/>
        <n v="87"/>
        <n v="88"/>
        <n v="89"/>
        <n v="90"/>
        <n v="91"/>
        <n v="92"/>
        <n v="93"/>
        <n v="94"/>
        <n v="95"/>
        <n v="96"/>
        <n v="97"/>
        <n v="98"/>
        <n v="99"/>
        <n v="100"/>
        <n v="101"/>
        <n v="102"/>
        <n v="103"/>
        <n v="104"/>
        <n v="105"/>
        <n v="106"/>
        <n v="107"/>
        <n v="108"/>
        <n v="109"/>
        <n v="110"/>
        <n v="111"/>
        <n v="112"/>
        <n v="113"/>
        <n v="114"/>
        <n v="115"/>
        <n v="116"/>
        <n v="117"/>
        <n v="118"/>
        <n v="119"/>
        <n v="120"/>
        <n v="121"/>
        <n v="122"/>
        <n v="123"/>
        <n v="124"/>
        <n v="125"/>
        <n v="126"/>
        <n v="127"/>
        <n v="128"/>
        <n v="129"/>
        <n v="130"/>
        <n v="131"/>
        <n v="132"/>
        <n v="133"/>
        <n v="134"/>
        <n v="135"/>
        <n v="136"/>
        <n v="137"/>
        <n v="138"/>
        <n v="139"/>
        <n v="140"/>
        <n v="141"/>
        <n v="142"/>
        <n v="143"/>
        <n v="144"/>
        <n v="145"/>
        <n v="146"/>
        <n v="147"/>
        <n v="148"/>
        <n v="149"/>
        <n v="150"/>
        <n v="151"/>
        <n v="152"/>
        <n v="153"/>
        <n v="154"/>
        <n v="155"/>
        <n v="156"/>
        <n v="157"/>
        <n v="158"/>
        <n v="159"/>
        <n v="160"/>
        <n v="161"/>
        <n v="162"/>
        <n v="163"/>
        <n v="164"/>
        <n v="165"/>
        <n v="166"/>
        <n v="167"/>
        <n v="168"/>
        <n v="169"/>
        <n v="170"/>
        <n v="171"/>
        <n v="172"/>
        <n v="173"/>
        <n v="174"/>
        <n v="175"/>
        <n v="176"/>
        <n v="177"/>
        <n v="178"/>
        <n v="179"/>
        <n v="180"/>
        <n v="181"/>
        <n v="182"/>
        <n v="183"/>
        <n v="184"/>
        <n v="185"/>
        <n v="186"/>
        <n v="187"/>
        <n v="188"/>
        <n v="189"/>
        <n v="190"/>
        <n v="191"/>
        <n v="192"/>
        <n v="193"/>
        <n v="194"/>
        <n v="195"/>
        <n v="196"/>
        <n v="197"/>
        <n v="198"/>
        <n v="199"/>
        <n v="200"/>
        <n v="201"/>
        <n v="202"/>
        <n v="203"/>
        <n v="204"/>
        <n v="205"/>
        <n v="206"/>
        <n v="207"/>
        <n v="208"/>
        <n v="209"/>
        <n v="210"/>
        <n v="211"/>
        <n v="212"/>
        <n v="213"/>
        <n v="214"/>
        <n v="215"/>
        <n v="216"/>
        <n v="217"/>
        <n v="218"/>
        <n v="219"/>
        <n v="220"/>
        <n v="221"/>
        <n v="222"/>
        <n v="223"/>
        <n v="224"/>
        <n v="225"/>
        <n v="226"/>
        <n v="227"/>
        <n v="228"/>
        <n v="229"/>
        <n v="230"/>
        <n v="231"/>
        <n v="232"/>
        <n v="233"/>
        <n v="234"/>
        <n v="235"/>
        <n v="236"/>
        <n v="237"/>
        <n v="238"/>
        <n v="239"/>
        <n v="240"/>
        <n v="241"/>
        <n v="242"/>
        <n v="243"/>
        <n v="244"/>
        <n v="245"/>
        <n v="246"/>
        <n v="247"/>
        <n v="248"/>
        <n v="249"/>
        <n v="250"/>
        <n v="251"/>
        <n v="252"/>
        <n v="253"/>
        <n v="254"/>
        <n v="255"/>
        <n v="256"/>
        <n v="257"/>
        <n v="258"/>
        <n v="259"/>
        <n v="260"/>
        <n v="261"/>
        <n v="262"/>
        <n v="263"/>
        <n v="264"/>
        <n v="265"/>
        <n v="266"/>
        <n v="267"/>
        <n v="268"/>
        <n v="269"/>
        <n v="270"/>
        <n v="271"/>
        <n v="272"/>
        <n v="273"/>
        <n v="274"/>
        <n v="275"/>
        <n v="276"/>
        <n v="277"/>
        <n v="278"/>
        <n v="279"/>
        <n v="280"/>
        <n v="281"/>
        <n v="282"/>
        <n v="283"/>
        <n v="284"/>
        <n v="285"/>
        <n v="286"/>
        <n v="287"/>
        <n v="288"/>
        <n v="289"/>
        <n v="290"/>
        <n v="291"/>
        <n v="292"/>
        <n v="293"/>
        <n v="294"/>
        <n v="295"/>
        <n v="296"/>
        <n v="297"/>
        <n v="298"/>
        <n v="299"/>
        <n v="300"/>
        <n v="301"/>
        <n v="302"/>
        <n v="303"/>
        <n v="304"/>
        <n v="305"/>
        <n v="306"/>
        <n v="307"/>
        <n v="308"/>
        <n v="309"/>
        <n v="310"/>
        <n v="311"/>
        <n v="312"/>
        <n v="313"/>
        <n v="314"/>
        <n v="315"/>
        <n v="316"/>
        <n v="317"/>
        <n v="318"/>
        <n v="319"/>
        <n v="320"/>
        <n v="321"/>
        <n v="322"/>
        <n v="323"/>
        <n v="324"/>
        <n v="325"/>
        <n v="326"/>
        <n v="327"/>
        <n v="328"/>
        <n v="329"/>
        <n v="330"/>
        <n v="331"/>
        <n v="332"/>
        <n v="333"/>
        <n v="334"/>
        <n v="335"/>
        <n v="336"/>
        <n v="337"/>
        <n v="338"/>
        <n v="339"/>
        <n v="340"/>
        <n v="341"/>
        <n v="342"/>
        <n v="343"/>
        <n v="344"/>
        <n v="345"/>
        <n v="346"/>
        <n v="347"/>
        <n v="348"/>
        <n v="349"/>
        <n v="350"/>
        <n v="351"/>
        <n v="352"/>
        <n v="353"/>
        <n v="354"/>
        <n v="355"/>
        <n v="356"/>
        <n v="357"/>
        <n v="358"/>
        <n v="359"/>
        <n v="360"/>
        <n v="361"/>
        <n v="362"/>
        <n v="363"/>
        <n v="364"/>
        <n v="365"/>
        <n v="366"/>
        <n v="367"/>
        <n v="368"/>
        <n v="369"/>
        <n v="370"/>
        <n v="371"/>
        <n v="372"/>
        <n v="373"/>
        <n v="374"/>
        <n v="375"/>
        <n v="376"/>
        <n v="377"/>
        <n v="378"/>
        <n v="379"/>
        <n v="380"/>
        <n v="381"/>
        <n v="382"/>
        <n v="383"/>
        <n v="384"/>
        <n v="385"/>
        <n v="386"/>
        <n v="387"/>
        <n v="388"/>
        <n v="389"/>
        <n v="390"/>
        <n v="391"/>
        <n v="392"/>
        <n v="393"/>
        <n v="394"/>
        <n v="395"/>
        <n v="396"/>
        <n v="397"/>
        <n v="398"/>
        <n v="399"/>
        <n v="400"/>
        <n v="401"/>
        <n v="402"/>
        <n v="403"/>
        <n v="404"/>
        <n v="405"/>
        <n v="406"/>
        <n v="407"/>
        <n v="408"/>
        <n v="409"/>
        <n v="410"/>
        <n v="411"/>
        <n v="412"/>
        <n v="413"/>
        <n v="414"/>
        <n v="415"/>
        <n v="416"/>
        <n v="417"/>
        <n v="418"/>
        <n v="419"/>
        <n v="420"/>
        <n v="421"/>
        <n v="422"/>
        <n v="423"/>
        <n v="424"/>
        <n v="425"/>
        <n v="426"/>
        <n v="427"/>
        <n v="428"/>
        <n v="429"/>
        <n v="430"/>
        <n v="431"/>
        <n v="432"/>
        <n v="433"/>
        <n v="434"/>
        <n v="435"/>
        <n v="436"/>
        <n v="437"/>
        <n v="438"/>
        <n v="439"/>
        <n v="440"/>
        <n v="441"/>
        <n v="442"/>
        <n v="443"/>
        <n v="444"/>
        <n v="445"/>
        <n v="446"/>
        <n v="447"/>
        <n v="448"/>
        <n v="449"/>
        <n v="450"/>
        <n v="451"/>
        <n v="452"/>
        <n v="453"/>
        <n v="454"/>
        <n v="455"/>
        <n v="456"/>
        <n v="457"/>
        <n v="458"/>
        <n v="459"/>
        <n v="460"/>
        <n v="461"/>
        <n v="462"/>
        <n v="463"/>
        <n v="464"/>
        <n v="465"/>
        <n v="466"/>
        <n v="467"/>
        <n v="468"/>
        <n v="469"/>
        <n v="470"/>
        <n v="471"/>
        <n v="472"/>
        <n v="473"/>
        <n v="474"/>
        <n v="475"/>
        <n v="476"/>
        <n v="477"/>
        <n v="478"/>
        <n v="479"/>
        <n v="480"/>
        <n v="481"/>
        <n v="482"/>
        <n v="483"/>
        <n v="484"/>
        <n v="485"/>
        <n v="486"/>
        <n v="487"/>
        <n v="488"/>
        <n v="489"/>
        <n v="490"/>
        <n v="491"/>
        <n v="492"/>
        <n v="493"/>
        <n v="494"/>
        <n v="495"/>
        <n v="496"/>
        <n v="497"/>
        <n v="498"/>
        <n v="499"/>
        <n v="500"/>
        <n v="501"/>
        <n v="502"/>
        <n v="503"/>
        <n v="504"/>
        <n v="505"/>
        <n v="506"/>
        <n v="507"/>
        <n v="508"/>
        <n v="509"/>
        <n v="510"/>
        <n v="511"/>
        <n v="512"/>
        <n v="513"/>
        <n v="514"/>
        <n v="515"/>
        <n v="516"/>
        <n v="517"/>
        <n v="518"/>
        <n v="519"/>
        <n v="520"/>
        <n v="521"/>
        <n v="522"/>
        <n v="523"/>
        <n v="524"/>
        <n v="525"/>
        <n v="526"/>
        <n v="527"/>
        <n v="528"/>
        <n v="529"/>
        <n v="530"/>
        <n v="531"/>
        <n v="532"/>
        <n v="533"/>
        <n v="534"/>
        <n v="535"/>
        <n v="536"/>
        <n v="537"/>
        <n v="538"/>
        <n v="539"/>
        <n v="540"/>
        <n v="541"/>
        <n v="542"/>
        <n v="543"/>
        <n v="544"/>
        <n v="545"/>
        <n v="546"/>
        <n v="547"/>
        <n v="548"/>
        <n v="549"/>
        <n v="550"/>
        <n v="551"/>
        <n v="552"/>
        <n v="553"/>
        <n v="554"/>
        <n v="555"/>
        <n v="556"/>
        <n v="557"/>
        <n v="558"/>
        <n v="559"/>
        <n v="560"/>
        <n v="561"/>
        <n v="562"/>
        <n v="563"/>
        <n v="564"/>
        <n v="565"/>
        <n v="566"/>
        <n v="567"/>
        <n v="568"/>
        <n v="569"/>
        <n v="570"/>
        <n v="571"/>
        <n v="572"/>
        <n v="573"/>
        <n v="574"/>
        <n v="575"/>
        <n v="576"/>
        <n v="577"/>
        <n v="578"/>
        <n v="579"/>
        <n v="580"/>
        <n v="581"/>
        <n v="582"/>
        <n v="583"/>
        <n v="584"/>
        <n v="585"/>
        <n v="586"/>
        <n v="587"/>
        <n v="588"/>
        <n v="589"/>
        <n v="590"/>
        <n v="591"/>
        <n v="592"/>
        <n v="593"/>
        <n v="594"/>
        <n v="595"/>
        <n v="596"/>
        <n v="597"/>
        <n v="598"/>
        <n v="599"/>
        <n v="600"/>
        <n v="601"/>
        <n v="602"/>
        <n v="603"/>
        <n v="604"/>
        <n v="605"/>
        <n v="606"/>
        <n v="607"/>
        <n v="608"/>
        <n v="609"/>
        <n v="610"/>
        <n v="611"/>
        <n v="612"/>
        <n v="613"/>
        <n v="614"/>
        <n v="615"/>
        <n v="616"/>
        <n v="617"/>
        <n v="618"/>
        <n v="619"/>
        <n v="620"/>
        <n v="621"/>
        <n v="622"/>
        <n v="623"/>
        <n v="624"/>
        <n v="625"/>
        <n v="626"/>
        <n v="627"/>
        <n v="628"/>
        <n v="629"/>
        <n v="630"/>
        <n v="631"/>
        <n v="632"/>
        <n v="633"/>
        <n v="634"/>
        <n v="635"/>
        <n v="636"/>
        <n v="637"/>
        <n v="638"/>
        <n v="639"/>
        <n v="640"/>
        <n v="641"/>
        <n v="642"/>
        <n v="643"/>
        <n v="644"/>
        <n v="645"/>
        <n v="646"/>
        <n v="647"/>
        <n v="648"/>
        <n v="649"/>
        <n v="650"/>
        <n v="651"/>
        <n v="652"/>
        <n v="653"/>
        <n v="654"/>
        <n v="655"/>
        <n v="656"/>
        <n v="657"/>
        <n v="658"/>
        <n v="659"/>
        <n v="660"/>
        <n v="661"/>
        <n v="662"/>
        <n v="663"/>
        <n v="664"/>
        <n v="665"/>
        <n v="666"/>
        <n v="667"/>
        <n v="668"/>
        <n v="669"/>
        <n v="670"/>
        <n v="671"/>
        <n v="672"/>
        <n v="673"/>
        <n v="674"/>
        <n v="675"/>
        <n v="676"/>
        <n v="677"/>
        <n v="678"/>
        <n v="679"/>
        <n v="680"/>
        <n v="681"/>
        <n v="682"/>
        <n v="683"/>
        <n v="684"/>
        <n v="685"/>
        <n v="686"/>
        <n v="687"/>
        <n v="688"/>
        <n v="689"/>
        <n v="690"/>
        <n v="691"/>
        <n v="692"/>
        <n v="693"/>
        <n v="694"/>
        <n v="695"/>
        <n v="696"/>
        <n v="697"/>
        <n v="698"/>
        <n v="699"/>
        <n v="700"/>
        <n v="701"/>
        <n v="702"/>
        <n v="703"/>
        <n v="704"/>
        <n v="705"/>
        <n v="706"/>
        <n v="707"/>
        <n v="708"/>
        <n v="709"/>
        <n v="710"/>
        <n v="711"/>
        <n v="712"/>
        <n v="713"/>
        <n v="714"/>
        <n v="715"/>
        <n v="716"/>
        <n v="717"/>
        <n v="718"/>
        <n v="719"/>
        <n v="720"/>
        <n v="721"/>
        <n v="722"/>
        <n v="723"/>
        <n v="724"/>
        <n v="725"/>
        <n v="726"/>
        <n v="727"/>
        <n v="728"/>
        <n v="729"/>
        <n v="730"/>
        <n v="731"/>
        <n v="732"/>
        <n v="733"/>
        <n v="734"/>
        <n v="735"/>
        <n v="736"/>
        <n v="737"/>
        <n v="738"/>
        <n v="739"/>
        <n v="740"/>
        <n v="741"/>
        <n v="742"/>
        <n v="743"/>
        <n v="744"/>
        <n v="745"/>
        <n v="746"/>
        <n v="747"/>
        <n v="748"/>
        <n v="749"/>
        <n v="750"/>
        <n v="751"/>
        <n v="752"/>
        <n v="753"/>
        <n v="754"/>
        <n v="755"/>
        <n v="756"/>
        <n v="757"/>
        <n v="758"/>
        <n v="759"/>
        <n v="760"/>
        <n v="761"/>
        <n v="762"/>
        <n v="763"/>
        <n v="764"/>
        <n v="765"/>
        <n v="766"/>
        <n v="767"/>
        <n v="768"/>
        <n v="769"/>
        <n v="770"/>
        <n v="771"/>
        <n v="772"/>
        <n v="773"/>
        <n v="774"/>
        <n v="775"/>
        <n v="776"/>
        <n v="777"/>
        <n v="778"/>
        <n v="779"/>
        <n v="780"/>
        <n v="781"/>
        <n v="782"/>
        <n v="783"/>
        <n v="784"/>
        <n v="785"/>
        <n v="786"/>
        <n v="787"/>
        <n v="788"/>
        <n v="789"/>
        <n v="790"/>
        <n v="791"/>
        <n v="792"/>
        <n v="793"/>
        <n v="794"/>
        <n v="795"/>
        <n v="796"/>
        <n v="797"/>
        <n v="798"/>
        <n v="799"/>
        <n v="800"/>
        <n v="801"/>
        <n v="802"/>
        <n v="803"/>
        <n v="804"/>
        <n v="805"/>
        <n v="806"/>
        <n v="807"/>
        <n v="808"/>
        <n v="809"/>
        <n v="810"/>
        <n v="811"/>
        <n v="812"/>
        <n v="813"/>
        <n v="814"/>
        <n v="815"/>
        <n v="816"/>
        <n v="817"/>
        <n v="818"/>
        <n v="819"/>
        <n v="820"/>
        <n v="821"/>
        <n v="822"/>
        <n v="823"/>
        <n v="824"/>
        <n v="825"/>
        <n v="826"/>
        <n v="827"/>
        <n v="828"/>
        <n v="829"/>
        <n v="830"/>
        <n v="831"/>
        <n v="832"/>
        <n v="833"/>
        <n v="834"/>
        <n v="835"/>
        <n v="836"/>
        <n v="837"/>
        <n v="838"/>
        <n v="839"/>
        <n v="840"/>
        <n v="841"/>
        <n v="842"/>
        <n v="843"/>
        <n v="844"/>
        <n v="845"/>
        <n v="846"/>
        <n v="847"/>
        <n v="848"/>
        <n v="849"/>
        <n v="850"/>
        <n v="851"/>
        <n v="852"/>
        <n v="853"/>
        <n v="854"/>
        <n v="855"/>
        <n v="856"/>
        <n v="857"/>
        <n v="858"/>
        <n v="859"/>
        <n v="860"/>
        <n v="861"/>
        <n v="862"/>
        <n v="863"/>
        <n v="864"/>
        <n v="865"/>
        <n v="866"/>
        <n v="867"/>
        <n v="868"/>
        <n v="869"/>
        <n v="870"/>
        <n v="871"/>
        <n v="872"/>
        <n v="873"/>
        <n v="874"/>
        <n v="875"/>
        <n v="876"/>
        <n v="877"/>
        <n v="878"/>
        <n v="879"/>
        <n v="880"/>
        <n v="881"/>
        <n v="882"/>
        <n v="883"/>
        <n v="884"/>
        <n v="885"/>
        <n v="886"/>
        <n v="887"/>
        <n v="888"/>
        <n v="889"/>
        <n v="890"/>
        <n v="891"/>
        <n v="892"/>
        <n v="893"/>
        <n v="894"/>
        <n v="895"/>
        <n v="896"/>
        <n v="897"/>
        <n v="898"/>
        <n v="899"/>
        <n v="900"/>
        <n v="901"/>
        <n v="902"/>
        <n v="903"/>
        <n v="904"/>
        <n v="905"/>
        <n v="906"/>
        <n v="907"/>
        <n v="908"/>
        <n v="909"/>
        <n v="910"/>
        <n v="911"/>
        <n v="912"/>
        <n v="913"/>
        <n v="914"/>
        <n v="915"/>
        <n v="916"/>
        <n v="917"/>
        <n v="918"/>
        <n v="919"/>
        <n v="920"/>
        <n v="921"/>
        <n v="922"/>
        <n v="923"/>
        <n v="924"/>
        <n v="925"/>
        <n v="926"/>
        <n v="927"/>
        <n v="928"/>
        <n v="929"/>
        <n v="930"/>
        <n v="931"/>
        <n v="932"/>
        <n v="933"/>
        <n v="934"/>
        <n v="935"/>
        <n v="936"/>
        <n v="937"/>
        <n v="938"/>
        <n v="939"/>
        <n v="940"/>
        <n v="941"/>
        <n v="942"/>
        <n v="943"/>
        <n v="944"/>
        <n v="945"/>
        <n v="946"/>
        <n v="947"/>
        <n v="948"/>
        <n v="949"/>
        <n v="950"/>
        <n v="951"/>
        <n v="952"/>
        <n v="953"/>
        <n v="954"/>
        <n v="955"/>
        <n v="956"/>
        <n v="957"/>
        <n v="958"/>
        <n v="959"/>
        <n v="960"/>
        <n v="961"/>
        <n v="962"/>
        <n v="963"/>
        <n v="964"/>
        <n v="965"/>
        <n v="966"/>
        <n v="967"/>
        <n v="968"/>
        <n v="969"/>
        <n v="970"/>
        <n v="971"/>
        <n v="972"/>
        <n v="973"/>
        <n v="974"/>
        <n v="975"/>
        <n v="976"/>
        <n v="977"/>
        <n v="978"/>
        <n v="979"/>
        <n v="980"/>
        <n v="981"/>
        <n v="982"/>
        <n v="983"/>
        <n v="984"/>
        <n v="985"/>
        <n v="986"/>
        <n v="987"/>
        <n v="988"/>
        <n v="989"/>
        <n v="990"/>
        <n v="991"/>
        <n v="992"/>
        <n v="993"/>
        <n v="994"/>
        <n v="995"/>
        <n v="996"/>
        <n v="997"/>
        <n v="998"/>
        <n v="999"/>
        <n v="1000"/>
        <n v="1001"/>
        <n v="1002"/>
        <n v="1003"/>
        <n v="1004"/>
        <n v="1005"/>
        <n v="1006"/>
        <n v="1007"/>
        <n v="1008"/>
        <n v="1009"/>
        <n v="1010"/>
        <n v="1011"/>
        <n v="1012"/>
        <n v="1013"/>
        <n v="1014"/>
        <n v="1015"/>
        <n v="1016"/>
        <n v="1017"/>
        <n v="1018"/>
        <n v="1019"/>
        <n v="1020"/>
        <n v="1021"/>
        <n v="1022"/>
        <n v="1023"/>
        <n v="1024"/>
        <n v="1025"/>
        <n v="1026"/>
        <n v="1027"/>
        <n v="1028"/>
        <n v="1029"/>
        <n v="1030"/>
        <n v="1031"/>
        <n v="1032"/>
        <n v="1033"/>
        <n v="1034"/>
        <n v="1035"/>
        <n v="1036"/>
        <n v="1037"/>
        <n v="1038"/>
        <n v="1039"/>
        <n v="1040"/>
        <n v="1041"/>
        <n v="1042"/>
        <n v="1043"/>
        <n v="1044"/>
        <n v="1045"/>
        <n v="1046"/>
        <n v="1047"/>
        <n v="1048"/>
        <n v="1049"/>
        <n v="1050"/>
        <n v="1051"/>
        <n v="1052"/>
        <n v="1053"/>
        <n v="1054"/>
        <n v="1055"/>
        <n v="1056"/>
        <n v="1057"/>
        <n v="1058"/>
        <n v="1059"/>
        <n v="1060"/>
        <n v="1061"/>
        <n v="1062"/>
        <n v="1063"/>
        <n v="1064"/>
        <n v="1065"/>
        <n v="1066"/>
        <n v="1067"/>
        <n v="1068"/>
        <n v="1069"/>
        <n v="1070"/>
        <n v="1071"/>
        <n v="1072"/>
        <n v="1073"/>
        <n v="1074"/>
        <n v="1075"/>
        <n v="1076"/>
        <n v="1077"/>
        <n v="1078"/>
        <n v="1079"/>
        <n v="1080"/>
        <n v="1081"/>
        <n v="1082"/>
        <n v="1083"/>
        <n v="1084"/>
        <n v="1085"/>
        <n v="1086"/>
        <n v="1087"/>
        <n v="1088"/>
        <n v="1089"/>
        <n v="1090"/>
        <n v="1091"/>
        <n v="1092"/>
        <n v="1093"/>
        <n v="1094"/>
        <n v="1095"/>
        <n v="1096"/>
        <n v="1097"/>
        <n v="1098"/>
        <n v="1099"/>
        <n v="1100"/>
        <n v="1101"/>
        <n v="1102"/>
        <n v="1103"/>
        <n v="1104"/>
        <n v="1105"/>
        <n v="1106"/>
        <n v="1107"/>
        <n v="1108"/>
        <n v="1109"/>
        <n v="1110"/>
        <n v="1111"/>
        <n v="1112"/>
        <n v="1113"/>
        <n v="1114"/>
        <n v="1115"/>
        <n v="1116"/>
        <n v="1117"/>
        <n v="1118"/>
        <n v="1119"/>
        <n v="1120"/>
        <n v="1121"/>
        <n v="1122"/>
        <n v="1123"/>
        <n v="1124"/>
        <n v="1125"/>
        <n v="1126"/>
        <n v="1127"/>
        <n v="1128"/>
        <n v="1129"/>
        <n v="1130"/>
        <n v="1131"/>
        <n v="1132"/>
        <n v="1133"/>
        <n v="1134"/>
        <n v="1135"/>
        <n v="1136"/>
        <n v="1137"/>
        <n v="1138"/>
        <n v="1139"/>
        <n v="1140"/>
        <n v="1141"/>
        <n v="1142"/>
        <n v="1143"/>
        <n v="1144"/>
        <n v="1145"/>
        <n v="1146"/>
        <n v="1147"/>
        <n v="1148"/>
        <n v="1149"/>
        <n v="1150"/>
        <n v="1151"/>
        <n v="1152"/>
        <n v="1153"/>
        <n v="1154"/>
        <n v="1155"/>
        <n v="1156"/>
        <n v="1157"/>
        <n v="1158"/>
        <n v="1159"/>
        <n v="1160"/>
        <n v="1161"/>
        <n v="1162"/>
        <n v="1163"/>
        <n v="1164"/>
        <n v="1165"/>
        <n v="1166"/>
        <n v="1167"/>
        <n v="1168"/>
        <n v="1169"/>
        <n v="1170"/>
        <n v="1171"/>
        <n v="1172"/>
        <n v="1173"/>
        <n v="1174"/>
        <n v="1175"/>
        <n v="1176"/>
        <n v="1177"/>
        <n v="1178"/>
        <n v="1179"/>
        <n v="1180"/>
        <n v="1181"/>
        <n v="1182"/>
        <n v="1183"/>
        <n v="1184"/>
        <n v="1185"/>
        <n v="1186"/>
        <n v="1187"/>
        <n v="1188"/>
        <n v="1189"/>
        <n v="1190"/>
        <n v="1191"/>
        <n v="1192"/>
        <n v="1193"/>
        <n v="1194"/>
        <n v="1195"/>
        <n v="1196"/>
        <n v="1197"/>
        <n v="1198"/>
        <n v="1199"/>
        <n v="1200"/>
        <n v="1201"/>
        <n v="1202"/>
        <n v="1203"/>
        <n v="1204"/>
        <n v="1205"/>
        <n v="1206"/>
        <n v="1207"/>
        <n v="1208"/>
        <n v="1209"/>
        <n v="1210"/>
        <n v="1211"/>
        <n v="1212"/>
        <n v="1213"/>
        <n v="1214"/>
        <n v="1215"/>
        <n v="1216"/>
        <n v="1217"/>
        <n v="1218"/>
        <n v="1219"/>
        <n v="1220"/>
        <n v="1221"/>
        <n v="1222"/>
        <n v="1223"/>
        <n v="1224"/>
        <n v="1225"/>
        <n v="1226"/>
        <n v="1227"/>
        <n v="1228"/>
        <n v="1229"/>
        <n v="1230"/>
        <n v="1231"/>
        <n v="1232"/>
        <n v="1233"/>
        <n v="1234"/>
        <n v="1235"/>
        <n v="1236"/>
        <n v="1237"/>
        <n v="1238"/>
        <n v="1239"/>
        <n v="1240"/>
        <n v="1241"/>
        <n v="1242"/>
        <n v="1243"/>
        <n v="1244"/>
        <n v="1245"/>
        <n v="1246"/>
        <n v="1247"/>
        <n v="1248"/>
        <n v="1249"/>
        <n v="1250"/>
        <n v="1251"/>
        <n v="1252"/>
        <n v="1253"/>
        <n v="1254"/>
        <n v="1255"/>
        <n v="1256"/>
        <n v="1257"/>
        <n v="1258"/>
        <n v="1259"/>
        <n v="1260"/>
        <n v="1261"/>
        <n v="1262"/>
        <n v="1263"/>
        <n v="1264"/>
        <n v="1265"/>
        <n v="1266"/>
        <n v="1267"/>
        <n v="1268"/>
        <n v="1269"/>
        <n v="1270"/>
        <n v="1271"/>
        <n v="1272"/>
        <n v="1273"/>
        <n v="1274"/>
        <n v="1275"/>
        <n v="1276"/>
        <n v="1277"/>
        <n v="1278"/>
        <n v="1279"/>
        <n v="1280"/>
        <n v="1281"/>
        <n v="1282"/>
        <n v="1283"/>
        <n v="1284"/>
        <n v="1285"/>
        <n v="1286"/>
        <n v="1287"/>
        <n v="1288"/>
        <n v="1289"/>
        <n v="1290"/>
        <n v="1291"/>
        <n v="1292"/>
        <n v="1293"/>
        <n v="1294"/>
        <n v="1295"/>
        <n v="1296"/>
        <n v="1297"/>
        <n v="1298"/>
        <n v="1299"/>
        <n v="1300"/>
        <n v="1301"/>
        <n v="1302"/>
        <n v="1303"/>
        <n v="1304"/>
        <n v="1305"/>
        <n v="1306"/>
        <n v="1307"/>
        <n v="1308"/>
        <n v="1309"/>
        <n v="1310"/>
        <n v="1311"/>
        <n v="1312"/>
        <n v="1313"/>
        <n v="1314"/>
        <n v="1315"/>
        <n v="1316"/>
        <n v="1317"/>
        <n v="1318"/>
        <n v="1319"/>
        <n v="1320"/>
        <n v="1321"/>
        <n v="1322"/>
        <n v="1323"/>
        <n v="1324"/>
        <n v="1325"/>
        <n v="1326"/>
        <n v="1327"/>
        <n v="1328"/>
        <n v="1329"/>
        <n v="1330"/>
        <n v="1331"/>
        <n v="1332"/>
        <n v="1333"/>
        <n v="1334"/>
        <n v="1335"/>
        <n v="1336"/>
        <n v="1337"/>
        <n v="1338"/>
        <n v="1339"/>
        <n v="1340"/>
        <n v="1341"/>
        <n v="1342"/>
        <n v="1343"/>
        <n v="1344"/>
        <n v="1345"/>
        <n v="1346"/>
        <n v="1347"/>
        <n v="1348"/>
        <n v="1349"/>
        <n v="1350"/>
        <n v="1351"/>
        <n v="1352"/>
        <n v="1353"/>
        <n v="1354"/>
        <n v="1355"/>
        <n v="1356"/>
        <n v="1357"/>
        <n v="1358"/>
        <n v="1359"/>
        <n v="1360"/>
        <n v="1361"/>
        <n v="1362"/>
        <n v="1363"/>
        <n v="1364"/>
        <n v="1365"/>
        <n v="1366"/>
        <n v="1367"/>
        <n v="1368"/>
        <n v="1369"/>
        <n v="1370"/>
        <n v="1371"/>
        <n v="1372"/>
        <n v="1373"/>
        <n v="1374"/>
        <n v="1375"/>
        <n v="1376"/>
        <n v="1377"/>
        <n v="1378"/>
        <n v="1379"/>
        <n v="1380"/>
        <n v="1381"/>
        <n v="1382"/>
        <n v="1383"/>
        <n v="1384"/>
        <n v="1385"/>
        <n v="1386"/>
        <n v="1387"/>
        <n v="1388"/>
        <n v="1389"/>
        <n v="1390"/>
        <n v="1391"/>
        <n v="1392"/>
        <n v="1393"/>
        <n v="1394"/>
        <n v="1395"/>
        <n v="1396"/>
        <n v="1397"/>
        <n v="1398"/>
        <n v="1399"/>
        <n v="1400"/>
        <n v="1401"/>
        <n v="1402"/>
        <n v="1403"/>
        <n v="1404"/>
        <n v="1405"/>
        <n v="1406"/>
        <n v="1407"/>
        <n v="1408"/>
        <n v="1409"/>
        <n v="1410"/>
        <n v="1411"/>
        <n v="1412"/>
        <n v="1413"/>
        <n v="1414"/>
        <n v="1415"/>
        <n v="1416"/>
        <n v="1417"/>
        <n v="1418"/>
        <n v="1419"/>
        <n v="1420"/>
        <n v="1421"/>
        <n v="1422"/>
        <n v="1423"/>
        <n v="1424"/>
        <n v="1425"/>
        <n v="1426"/>
        <n v="1427"/>
        <n v="1428"/>
        <n v="1429"/>
        <n v="1430"/>
        <n v="1431"/>
        <n v="1432"/>
        <n v="1433"/>
        <n v="1434"/>
        <n v="1435"/>
        <n v="1436"/>
        <n v="1437"/>
        <n v="1438"/>
        <n v="1439"/>
        <n v="1440"/>
        <n v="1441"/>
        <n v="1442"/>
        <n v="1443"/>
        <n v="1444"/>
        <n v="1445"/>
        <n v="1446"/>
        <n v="1447"/>
        <n v="1448"/>
        <n v="1449"/>
        <n v="1450"/>
        <n v="1451"/>
        <n v="1452"/>
        <n v="1453"/>
        <n v="1454"/>
        <n v="1455"/>
        <n v="1456"/>
        <n v="1457"/>
        <n v="1458"/>
        <n v="1459"/>
        <n v="1460"/>
        <n v="1461"/>
        <n v="1462"/>
        <n v="1463"/>
        <n v="1464"/>
        <n v="1465"/>
        <n v="1466"/>
        <n v="1467"/>
        <n v="1468"/>
        <n v="1469"/>
        <n v="1470"/>
        <n v="1471"/>
        <n v="1472"/>
        <n v="1473"/>
        <n v="1474"/>
        <n v="1475"/>
        <n v="1476"/>
        <n v="1477"/>
        <n v="1478"/>
        <n v="1479"/>
        <n v="1480"/>
        <n v="1481"/>
        <n v="1482"/>
        <n v="1483"/>
        <n v="1484"/>
        <n v="1485"/>
        <n v="1486"/>
        <n v="1487"/>
        <n v="1488"/>
        <n v="1489"/>
        <n v="1490"/>
        <n v="1491"/>
        <n v="1492"/>
        <n v="1493"/>
        <n v="1494"/>
        <n v="1495"/>
        <n v="1496"/>
        <n v="1497"/>
        <n v="1498"/>
        <n v="1499"/>
        <n v="1500"/>
        <n v="1501"/>
        <n v="1502"/>
        <n v="1503"/>
        <n v="1504"/>
        <n v="1505"/>
        <n v="1506"/>
        <n v="1507"/>
        <n v="1508"/>
        <n v="1509"/>
        <n v="1510"/>
        <n v="1511"/>
        <n v="1512"/>
        <n v="1513"/>
        <n v="1514"/>
        <n v="1515"/>
        <n v="1516"/>
        <n v="1517"/>
        <n v="1518"/>
        <n v="1519"/>
        <n v="1520"/>
        <n v="1521"/>
        <n v="1522"/>
        <n v="1523"/>
        <n v="1524"/>
        <n v="1525"/>
        <n v="1526"/>
        <n v="1527"/>
        <n v="1528"/>
        <n v="1529"/>
        <n v="1530"/>
        <n v="1531"/>
        <n v="1532"/>
        <n v="1533"/>
        <n v="1534"/>
        <n v="1535"/>
        <n v="1536"/>
        <n v="1537"/>
        <n v="1538"/>
        <n v="1539"/>
        <n v="1540"/>
        <n v="1541"/>
        <n v="1542"/>
        <n v="1543"/>
        <n v="1544"/>
        <n v="1545"/>
        <n v="1546"/>
        <n v="1547"/>
        <n v="1548"/>
        <n v="1549"/>
        <n v="1550"/>
        <n v="1551"/>
        <n v="1552"/>
        <n v="1553"/>
        <n v="1554"/>
        <n v="1555"/>
        <n v="1556"/>
        <n v="1557"/>
        <n v="1558"/>
        <n v="1559"/>
        <n v="1560"/>
        <n v="1561"/>
        <n v="1562"/>
        <n v="1563"/>
        <n v="1564"/>
        <n v="1565"/>
        <n v="1566"/>
        <n v="1567"/>
        <n v="1568"/>
        <n v="1569"/>
        <n v="1570"/>
        <n v="1571"/>
        <n v="1572"/>
        <n v="1573"/>
        <n v="1574"/>
        <n v="1575"/>
        <n v="1576"/>
        <n v="1577"/>
        <n v="1578"/>
        <n v="1579"/>
        <n v="1580"/>
        <n v="1581"/>
        <n v="1582"/>
        <n v="1583"/>
        <n v="1584"/>
        <n v="1585"/>
        <n v="1586"/>
        <n v="1587"/>
        <n v="1588"/>
        <n v="1589"/>
        <n v="1590"/>
        <n v="1591"/>
        <n v="1592"/>
        <n v="1593"/>
        <n v="1594"/>
        <n v="1595"/>
        <n v="1596"/>
        <n v="1597"/>
        <n v="1598"/>
        <n v="1599"/>
        <n v="1600"/>
        <n v="1601"/>
        <n v="1602"/>
        <n v="1603"/>
        <n v="1604"/>
        <n v="1605"/>
        <n v="1606"/>
        <n v="1607"/>
        <n v="1608"/>
        <n v="1609"/>
        <n v="1610"/>
        <n v="1611"/>
        <n v="1612"/>
        <n v="1613"/>
        <n v="1614"/>
        <n v="1615"/>
        <n v="1616"/>
        <n v="1617"/>
        <n v="1618"/>
        <n v="1619"/>
        <n v="1620"/>
        <n v="1621"/>
        <n v="1622"/>
        <n v="1623"/>
        <n v="1624"/>
        <n v="1625"/>
        <n v="1626"/>
        <n v="1627"/>
        <n v="1628"/>
        <n v="1629"/>
        <n v="1630"/>
        <n v="1631"/>
        <n v="1632"/>
        <n v="1633"/>
        <n v="1634"/>
        <n v="1635"/>
        <n v="1636"/>
        <n v="1637"/>
        <n v="1638"/>
        <n v="1639"/>
        <n v="1640"/>
        <n v="1641"/>
        <n v="1642"/>
        <n v="1643"/>
        <n v="1644"/>
        <n v="1645"/>
        <n v="1646"/>
        <n v="1647"/>
        <n v="1648"/>
        <n v="1649"/>
        <n v="1650"/>
        <n v="1651"/>
        <n v="1652"/>
        <n v="1653"/>
        <n v="1654"/>
        <n v="1655"/>
        <n v="1656"/>
        <n v="1657"/>
        <n v="1658"/>
        <n v="1659"/>
        <n v="1660"/>
        <n v="1661"/>
        <n v="1662"/>
        <n v="1663"/>
        <n v="1664"/>
        <n v="1665"/>
        <n v="1666"/>
        <n v="1667"/>
        <n v="1668"/>
        <n v="1669"/>
        <n v="1670"/>
        <n v="1671"/>
        <n v="1672"/>
        <n v="1673"/>
        <n v="1674"/>
        <n v="1675"/>
        <n v="1676"/>
        <n v="1677"/>
        <n v="1678"/>
        <n v="1679"/>
        <n v="1680"/>
        <n v="1681"/>
        <n v="1682"/>
        <n v="1683"/>
        <n v="1684"/>
        <n v="1685"/>
        <n v="1686"/>
        <n v="1687"/>
        <n v="1688"/>
        <n v="1689"/>
        <n v="1690"/>
        <n v="1691"/>
        <n v="1692"/>
        <n v="1693"/>
        <n v="1694"/>
        <n v="1695"/>
        <n v="1696"/>
        <n v="1697"/>
        <n v="1698"/>
        <n v="1699"/>
        <n v="1700"/>
        <n v="1701"/>
        <n v="1702"/>
        <n v="1703"/>
        <n v="1704"/>
        <n v="1705"/>
        <n v="1706"/>
        <n v="1707"/>
        <n v="1708"/>
        <n v="1709"/>
        <n v="1710"/>
        <n v="1711"/>
        <n v="1712"/>
        <n v="1713"/>
        <n v="1714"/>
        <n v="1715"/>
        <n v="1716"/>
        <n v="1717"/>
        <n v="1718"/>
        <n v="1719"/>
        <n v="1720"/>
        <n v="1721"/>
        <n v="1722"/>
        <n v="1723"/>
        <n v="1724"/>
        <n v="1725"/>
        <n v="1726"/>
        <n v="1727"/>
        <n v="1728"/>
        <n v="1729"/>
        <n v="1730"/>
        <n v="1731"/>
        <n v="1732"/>
        <n v="1733"/>
        <n v="1734"/>
        <n v="1735"/>
        <n v="1736"/>
        <n v="1737"/>
        <n v="1738"/>
        <n v="1739"/>
        <n v="1740"/>
        <n v="1741"/>
        <n v="1742"/>
        <n v="1743"/>
        <n v="1744"/>
        <n v="1745"/>
        <n v="1746"/>
        <n v="1747"/>
        <n v="1748"/>
        <n v="1749"/>
        <n v="1750"/>
        <n v="1751"/>
        <n v="1752"/>
        <n v="1753"/>
        <n v="1754"/>
        <n v="1755"/>
        <n v="1756"/>
        <n v="1757"/>
        <n v="1758"/>
        <n v="1759"/>
        <n v="1760"/>
        <n v="1761"/>
        <n v="1762"/>
        <n v="1763"/>
        <n v="1764"/>
        <n v="1765"/>
        <n v="1766"/>
        <n v="1767"/>
        <n v="1768"/>
        <n v="1769"/>
        <n v="1770"/>
        <n v="1771"/>
        <n v="1772"/>
        <n v="1773"/>
        <n v="1774"/>
        <n v="1775"/>
        <n v="1776"/>
        <n v="1777"/>
        <n v="1778"/>
        <n v="1779"/>
        <n v="1780"/>
        <n v="1781"/>
        <n v="1782"/>
        <n v="1783"/>
        <n v="1784"/>
        <n v="1785"/>
        <n v="1786"/>
        <n v="1787"/>
        <n v="1788"/>
        <n v="1789"/>
        <n v="1790"/>
        <n v="1791"/>
        <n v="1792"/>
        <n v="1793"/>
        <n v="1794"/>
        <n v="1795"/>
        <n v="1796"/>
        <n v="1797"/>
        <n v="1798"/>
        <n v="1799"/>
        <n v="1800"/>
        <n v="1801"/>
        <n v="1802"/>
        <n v="1803"/>
        <n v="1804"/>
        <n v="1805"/>
        <n v="1806"/>
        <n v="1807"/>
        <n v="1808"/>
        <n v="1809"/>
        <n v="1810"/>
        <n v="1811"/>
        <n v="1812"/>
        <n v="1813"/>
        <n v="1814"/>
        <n v="1815"/>
        <n v="1816"/>
        <n v="1817"/>
        <n v="1818"/>
        <n v="1819"/>
        <n v="1820"/>
        <n v="1821"/>
        <n v="1822"/>
        <n v="1823"/>
        <n v="1824"/>
        <n v="1825"/>
        <n v="1826"/>
        <n v="1827"/>
        <n v="1828"/>
        <n v="1829"/>
        <n v="1830"/>
        <n v="1831"/>
        <n v="1832"/>
        <n v="1833"/>
        <n v="1834"/>
        <n v="1835"/>
        <n v="1836"/>
        <n v="1837"/>
        <n v="1838"/>
        <n v="1839"/>
        <n v="1840"/>
        <n v="1841"/>
        <n v="1842"/>
        <n v="1843"/>
        <n v="1844"/>
        <n v="1845"/>
        <n v="1846"/>
        <n v="1847"/>
        <n v="1848"/>
        <n v="1849"/>
        <n v="1850"/>
        <n v="1851"/>
        <n v="1852"/>
        <n v="1853"/>
        <n v="1854"/>
        <n v="1855"/>
        <n v="1856"/>
        <n v="1857"/>
        <n v="1858"/>
        <n v="1859"/>
        <n v="1860"/>
        <n v="1861"/>
        <n v="1862"/>
        <n v="1863"/>
        <n v="1864"/>
        <n v="1865"/>
        <n v="1866"/>
        <n v="1867"/>
        <n v="1868"/>
        <n v="1869"/>
        <n v="1870"/>
        <n v="1871"/>
        <n v="1872"/>
        <n v="1873"/>
        <n v="1874"/>
        <n v="1875"/>
        <n v="1876"/>
        <n v="1877"/>
        <n v="1878"/>
        <n v="1879"/>
        <n v="1880"/>
        <n v="1881"/>
        <n v="1882"/>
        <n v="1883"/>
        <n v="1884"/>
        <n v="1885"/>
        <n v="1886"/>
        <n v="1887"/>
        <n v="1888"/>
        <n v="1889"/>
        <n v="1890"/>
        <n v="1891"/>
      </sharedItems>
    </cacheField>
    <cacheField name="Salesperson" numFmtId="0">
      <sharedItems count="9">
        <s v="Betsy"/>
        <s v="Hallagan"/>
        <s v="Ashley"/>
        <s v="Zaret"/>
        <s v="Colleen"/>
        <s v="Cristina"/>
        <s v="Emilee"/>
        <s v="Jen"/>
        <s v="Cici"/>
      </sharedItems>
    </cacheField>
    <cacheField name="Location" numFmtId="0">
      <sharedItems count="4">
        <s v="south"/>
        <s v="midwest"/>
        <s v="west"/>
        <s v="east"/>
      </sharedItems>
    </cacheField>
    <cacheField name="Date" numFmtId="14">
      <sharedItems containsSemiMixedTypes="0" containsNonDate="0" containsDate="1" containsString="0" minDate="2004-01-04T00:00:00" maxDate="2006-12-29T00:00:00"/>
    </cacheField>
    <cacheField name="Product" numFmtId="0">
      <sharedItems count="5">
        <s v="lip gloss"/>
        <s v="foundation"/>
        <s v="lipstick"/>
        <s v="eye liner"/>
        <s v="mascara"/>
      </sharedItems>
    </cacheField>
    <cacheField name="Units" numFmtId="3">
      <sharedItems containsSemiMixedTypes="0" containsString="0" containsNumber="1" containsInteger="1" minValue="-5" maxValue="100"/>
    </cacheField>
    <cacheField name="Dollars" numFmtId="165">
      <sharedItems containsSemiMixedTypes="0" containsString="0" containsNumber="1" minValue="-34.667999999999999" maxValue="566.22" count="1790">
        <n v="164.64"/>
        <n v="182.41199999999998"/>
        <n v="34.463999999999999"/>
        <n v="236.48399999999998"/>
        <n v="156.72"/>
        <n v="211.18800000000002"/>
        <n v="30.96"/>
        <n v="297.40800000000002"/>
        <n v="271.96799999999996"/>
        <n v="88.2"/>
        <n v="157.00800000000001"/>
        <n v="85.236000000000004"/>
        <n v="179.50800000000001"/>
        <n v="187.76399999999998"/>
        <n v="-26.387999999999998"/>
        <n v="284.86799999999999"/>
        <n v="359.58"/>
        <n v="438.22800000000001"/>
        <n v="283.38"/>
        <n v="207.744"/>
        <n v="45.695999999999998"/>
        <n v="103.812"/>
        <n v="92.772000000000006"/>
        <n v="89.543999999999997"/>
        <n v="139.18799999999999"/>
        <n v="279.66000000000003"/>
        <n v="193.75200000000001"/>
        <n v="150.32399999999998"/>
        <n v="70.97999999999999"/>
        <n v="-29.555999999999997"/>
        <n v="138.696"/>
        <n v="91.872"/>
        <n v="71.256"/>
        <n v="311.83199999999999"/>
        <n v="200.54400000000001"/>
        <n v="9.42"/>
        <n v="336.82799999999997"/>
        <n v="52.716000000000001"/>
        <n v="135.636"/>
        <n v="228.83999999999997"/>
        <n v="6.72"/>
        <n v="88.32"/>
        <n v="300.39600000000002"/>
        <n v="178.21199999999999"/>
        <n v="96.24"/>
        <n v="129.58799999999999"/>
        <n v="32.292000000000002"/>
        <n v="178.536"/>
        <n v="124.908"/>
        <n v="31.487999999999996"/>
        <n v="322.90799999999996"/>
        <n v="227.1"/>
        <n v="85.572000000000003"/>
        <n v="345.31199999999995"/>
        <n v="390"/>
        <n v="-19.128"/>
        <n v="304.78800000000001"/>
        <n v="229.64400000000001"/>
        <n v="2.8439999999999999"/>
        <n v="265.69200000000001"/>
        <n v="344.46"/>
        <n v="336.92399999999998"/>
        <n v="196.64400000000001"/>
        <n v="121.64400000000001"/>
        <n v="175.00800000000001"/>
        <n v="-22.236000000000001"/>
        <n v="-4.7279999999999998"/>
        <n v="99.948000000000008"/>
        <n v="204.28800000000001"/>
        <n v="254.74799999999999"/>
        <n v="59.351999999999997"/>
        <n v="250.428"/>
        <n v="243.61199999999997"/>
        <n v="297.71999999999997"/>
        <n v="265.77599999999995"/>
        <n v="289.512"/>
        <n v="-5.0880000000000001"/>
        <n v="20.436"/>
        <n v="96.36"/>
        <n v="6.0119999999999996"/>
        <n v="-9.1440000000000001"/>
        <n v="301.416"/>
        <n v="120.39599999999999"/>
        <n v="225.672"/>
        <n v="211.76399999999998"/>
        <n v="102.64800000000001"/>
        <n v="120.82799999999999"/>
        <n v="333.79200000000003"/>
        <n v="333.048"/>
        <n v="272.08800000000002"/>
        <n v="269.07599999999996"/>
        <n v="242.93999999999997"/>
        <n v="59.34"/>
        <n v="446.80799999999994"/>
        <n v="-26.532"/>
        <n v="234.36"/>
        <n v="-23.436"/>
        <n v="35.136000000000003"/>
        <n v="-34.091999999999999"/>
        <n v="38.531999999999996"/>
        <n v="129.108"/>
        <n v="293.35199999999998"/>
        <n v="139.03199999999998"/>
        <n v="96.587999999999994"/>
        <n v="279.99599999999998"/>
        <n v="142.35599999999999"/>
        <n v="81.683999999999983"/>
        <n v="246.92400000000001"/>
        <n v="214.452"/>
        <n v="74.843999999999994"/>
        <n v="221.47200000000001"/>
        <n v="110.91600000000001"/>
        <n v="38.76"/>
        <n v="260.94"/>
        <n v="208.03200000000001"/>
        <n v="149.268"/>
        <n v="196.5"/>
        <n v="35.112000000000002"/>
        <n v="-34.667999999999999"/>
        <n v="-30.071999999999996"/>
        <n v="202.64400000000001"/>
        <n v="102.71999999999998"/>
        <n v="41.304000000000002"/>
        <n v="41.891999999999996"/>
        <n v="243.44399999999999"/>
        <n v="37.716000000000001"/>
        <n v="146.34"/>
        <n v="279.69600000000003"/>
        <n v="182.44799999999998"/>
        <n v="291"/>
        <n v="300.94799999999998"/>
        <n v="-11.4"/>
        <n v="167.71199999999999"/>
        <n v="236.62799999999999"/>
        <n v="419.28"/>
        <n v="214.94399999999999"/>
        <n v="350.09999999999997"/>
        <n v="64.403999999999996"/>
        <n v="256.38"/>
        <n v="-11.304"/>
        <n v="-26.855999999999998"/>
        <n v="24.384"/>
        <n v="230.01599999999999"/>
        <n v="59.927999999999997"/>
        <n v="81.372"/>
        <n v="293.964"/>
        <n v="307.87200000000001"/>
        <n v="-8.4960000000000004"/>
        <n v="185.38800000000001"/>
        <n v="260.904"/>
        <n v="167.916"/>
        <n v="-33.6"/>
        <n v="-14.639999999999999"/>
        <n v="59.903999999999996"/>
        <n v="92.387999999999991"/>
        <n v="178.69199999999998"/>
        <n v="77.195999999999998"/>
        <n v="106.776"/>
        <n v="229.33200000000002"/>
        <n v="77.52"/>
        <n v="336.20400000000001"/>
        <n v="201.06"/>
        <n v="52.68"/>
        <n v="330.28800000000001"/>
        <n v="290.94"/>
        <n v="254.11199999999997"/>
        <n v="197.16"/>
        <n v="70.031999999999996"/>
        <n v="138.99599999999998"/>
        <n v="218.42400000000001"/>
        <n v="186.88800000000001"/>
        <n v="283.36799999999999"/>
        <n v="62.963999999999999"/>
        <n v="48.972000000000001"/>
        <n v="9.6479999999999979"/>
        <n v="268.65600000000001"/>
        <n v="327.50400000000002"/>
        <n v="407.20799999999997"/>
        <n v="416.95199999999994"/>
        <n v="103.15199999999999"/>
        <n v="229.23599999999999"/>
        <n v="261.108"/>
        <n v="247.11599999999999"/>
        <n v="31.367999999999999"/>
        <n v="226.22400000000002"/>
        <n v="19.62"/>
        <n v="-15.48"/>
        <n v="-12"/>
        <n v="293.61599999999999"/>
        <n v="77.687999999999988"/>
        <n v="77.831999999999994"/>
        <n v="-8.58"/>
        <n v="208.36799999999997"/>
        <n v="311.17199999999997"/>
        <n v="52.967999999999996"/>
        <n v="74.352000000000004"/>
        <n v="218.328"/>
        <n v="164.59199999999998"/>
        <n v="27.599999999999998"/>
        <n v="-19.595999999999997"/>
        <n v="128.28"/>
        <n v="114.15599999999999"/>
        <n v="70.896000000000001"/>
        <n v="127.96799999999999"/>
        <n v="185.51999999999998"/>
        <n v="6.4679999999999991"/>
        <n v="244.03200000000001"/>
        <n v="85.691999999999993"/>
        <n v="150.27600000000001"/>
        <n v="99.84"/>
        <n v="204.21600000000001"/>
        <n v="244.01999999999998"/>
        <n v="340.488"/>
        <n v="189.96"/>
        <n v="89.087999999999994"/>
        <n v="-1.1040000000000001"/>
        <n v="183.024"/>
        <n v="229.73999999999998"/>
        <n v="49.211999999999996"/>
        <n v="26.795999999999996"/>
        <n v="232.608"/>
        <n v="229.09199999999998"/>
        <n v="208.30799999999999"/>
        <n v="214.71600000000001"/>
        <n v="-8.7119999999999997"/>
        <n v="312.39599999999996"/>
        <n v="-11.988"/>
        <n v="28.38"/>
        <n v="158.01599999999999"/>
        <n v="9.1559999999999988"/>
        <n v="308.25599999999997"/>
        <n v="189.828"/>
        <n v="-8.8800000000000008"/>
        <n v="30.66"/>
        <n v="20.639999999999997"/>
        <n v="326.52000000000004"/>
        <n v="132.40799999999999"/>
        <n v="92.412000000000006"/>
        <n v="27.755999999999997"/>
        <n v="233.1"/>
        <n v="258.58800000000002"/>
        <n v="149.77199999999999"/>
        <n v="303.94799999999998"/>
        <n v="12.839999999999998"/>
        <n v="56.111999999999995"/>
        <n v="5.8559999999999999"/>
        <n v="38.963999999999999"/>
        <n v="280.08"/>
        <n v="235.78800000000001"/>
        <n v="92.795999999999992"/>
        <n v="-2.3159999999999998"/>
        <n v="9.5640000000000001"/>
        <n v="225.14400000000001"/>
        <n v="104.14800000000001"/>
        <n v="320.45999999999998"/>
        <n v="223.96799999999999"/>
        <n v="68.004000000000005"/>
        <n v="53.724000000000004"/>
        <n v="120.012"/>
        <n v="291.41999999999996"/>
        <n v="389.7"/>
        <n v="82.451999999999984"/>
        <n v="254.71199999999999"/>
        <n v="301.572"/>
        <n v="215.26799999999997"/>
        <n v="1.8959999999999999"/>
        <n v="297.096"/>
        <n v="106.86"/>
        <n v="229.30799999999999"/>
        <n v="243.732"/>
        <n v="12.935999999999998"/>
        <n v="236.892"/>
        <n v="272.952"/>
        <n v="287.88"/>
        <n v="-15.504"/>
        <n v="114.61200000000001"/>
        <n v="78.408000000000001"/>
        <n v="-26.291999999999998"/>
        <n v="319.26"/>
        <n v="340.62"/>
        <n v="301.8"/>
        <n v="59.951999999999998"/>
        <n v="120.624"/>
        <n v="-1.0920000000000001"/>
        <n v="340.96799999999996"/>
        <n v="276.31199999999995"/>
        <n v="258.19200000000001"/>
        <n v="203.02799999999999"/>
        <n v="294.70799999999997"/>
        <n v="13.391999999999999"/>
        <n v="218.65200000000002"/>
        <n v="294.64799999999997"/>
        <n v="253.71600000000001"/>
        <n v="67.524000000000001"/>
        <n v="265.404"/>
        <n v="-22.536000000000001"/>
        <n v="199.93200000000002"/>
        <n v="28.068000000000001"/>
        <n v="349.73999999999995"/>
        <n v="421.95599999999996"/>
        <n v="277.16399999999999"/>
        <n v="363.96"/>
        <n v="-29.963999999999999"/>
        <n v="-1.776"/>
        <n v="78.239999999999995"/>
        <n v="24.12"/>
        <n v="1.9319999999999999"/>
        <n v="74.388000000000005"/>
        <n v="255"/>
        <n v="340.65600000000001"/>
        <n v="34.595999999999997"/>
        <n v="100.36799999999999"/>
        <n v="157.13999999999999"/>
        <n v="305.26799999999997"/>
        <n v="301.95599999999996"/>
        <n v="322.404"/>
        <n v="27.204000000000001"/>
        <n v="246.91199999999998"/>
        <n v="139.36799999999999"/>
        <n v="325.59599999999995"/>
        <n v="38.087999999999994"/>
        <n v="48.216000000000001"/>
        <n v="247.65599999999998"/>
        <n v="146.60399999999998"/>
        <n v="63.095999999999997"/>
        <n v="23.076000000000001"/>
        <n v="100.548"/>
        <n v="290.62799999999999"/>
        <n v="-1.1160000000000001"/>
        <n v="323.11199999999997"/>
        <n v="78.263999999999996"/>
        <n v="135.744"/>
        <n v="55.967999999999996"/>
        <n v="340.34399999999999"/>
        <n v="308.74799999999999"/>
        <n v="344.23200000000003"/>
        <n v="91.644000000000005"/>
        <n v="250.33199999999999"/>
        <n v="262.404"/>
        <n v="197.82"/>
        <n v="308.36400000000003"/>
        <n v="308.52000000000004"/>
        <n v="287.71199999999999"/>
        <n v="294.012"/>
        <n v="275.49599999999998"/>
        <n v="114.49199999999999"/>
        <n v="160.608"/>
        <n v="160.69199999999998"/>
        <n v="254.02799999999999"/>
        <n v="-11.339999999999998"/>
        <n v="103.59599999999999"/>
        <n v="300.73200000000003"/>
        <n v="168.57599999999999"/>
        <n v="319.62"/>
        <n v="-29.447999999999997"/>
        <n v="-26.195999999999998"/>
        <n v="135.61199999999999"/>
        <n v="74.015999999999991"/>
        <n v="9.2999999999999989"/>
        <n v="132.708"/>
        <n v="124.66799999999999"/>
        <n v="304.66799999999995"/>
        <n v="322.17599999999999"/>
        <n v="114.816"/>
        <n v="27.06"/>
        <n v="27.528000000000002"/>
        <n v="275.86799999999999"/>
        <n v="23.471999999999998"/>
        <n v="156.34799999999998"/>
        <n v="74.616"/>
        <n v="42.095999999999997"/>
        <n v="128.45999999999998"/>
        <n v="261.77999999999997"/>
        <n v="178.71600000000001"/>
        <n v="319.97999999999996"/>
        <n v="163.21199999999999"/>
        <n v="135.51599999999999"/>
        <n v="46.343999999999994"/>
        <n v="187.11600000000001"/>
        <n v="512.4"/>
        <n v="151.572"/>
        <n v="135.048"/>
        <n v="-19.692"/>
        <n v="203.136"/>
        <n v="193.596"/>
        <n v="225.26399999999998"/>
        <n v="325.572"/>
        <n v="110.748"/>
        <n v="132.46799999999999"/>
        <n v="276.14400000000001"/>
        <n v="-12.06"/>
        <n v="96.083999999999989"/>
        <n v="-15.36"/>
        <n v="160.70399999999998"/>
        <n v="329.77199999999999"/>
        <n v="283.18799999999999"/>
        <n v="250.30799999999999"/>
        <n v="268.84799999999996"/>
        <n v="258.14400000000001"/>
        <n v="124.61999999999999"/>
        <n v="337.404"/>
        <n v="219.13200000000001"/>
        <n v="134.916"/>
        <n v="95.891999999999996"/>
        <n v="10.247999999999999"/>
        <n v="-31.103999999999999"/>
        <n v="167.62799999999999"/>
        <n v="2.82"/>
        <n v="287.06399999999996"/>
        <n v="175.81199999999998"/>
        <n v="-32.363999999999997"/>
        <n v="164.67599999999999"/>
        <n v="64.283999999999992"/>
        <n v="-12.431999999999999"/>
        <n v="156.96"/>
        <n v="150.22799999999998"/>
        <n v="-11.856"/>
        <n v="24.468"/>
        <n v="150.14400000000001"/>
        <n v="277.44"/>
        <n v="411.20400000000001"/>
        <n v="169.608"/>
        <n v="34.56"/>
        <n v="81.012"/>
        <n v="315.68399999999997"/>
        <n v="55.559999999999995"/>
        <n v="100.092"/>
        <n v="283.72800000000001"/>
        <n v="99.6"/>
        <n v="71.543999999999997"/>
        <n v="110.36399999999999"/>
        <n v="63.527999999999992"/>
        <n v="131.94"/>
        <n v="-12.288"/>
        <n v="17.003999999999998"/>
        <n v="316.59599999999995"/>
        <n v="48.611999999999995"/>
        <n v="175.01999999999998"/>
        <n v="8.52"/>
        <n v="118.044"/>
        <n v="49.404000000000003"/>
        <n v="340.14"/>
        <n v="229.00800000000001"/>
        <n v="164.37599999999998"/>
        <n v="257.72399999999999"/>
        <n v="269.01600000000002"/>
        <n v="174.78"/>
        <n v="229.428"/>
        <n v="174.828"/>
        <n v="96.731999999999999"/>
        <n v="211.524"/>
        <n v="10.5"/>
        <n v="131.61600000000001"/>
        <n v="82.031999999999996"/>
        <n v="333.20400000000001"/>
        <n v="106.45199999999998"/>
        <n v="393.80400000000003"/>
        <n v="92.783999999999992"/>
        <n v="267.048"/>
        <n v="132.684"/>
        <n v="-0.98399999999999987"/>
        <n v="45.227999999999994"/>
        <n v="2.4"/>
        <n v="127.512"/>
        <n v="9.2159999999999993"/>
        <n v="38.147999999999996"/>
        <n v="23.675999999999998"/>
        <n v="16.919999999999998"/>
        <n v="329.904"/>
        <n v="45.456000000000003"/>
        <n v="78.335999999999999"/>
        <n v="161.172"/>
        <n v="272.52"/>
        <n v="135.6"/>
        <n v="211.28399999999999"/>
        <n v="268.33199999999999"/>
        <n v="232.26"/>
        <n v="192.55199999999999"/>
        <n v="-0.54"/>
        <n v="78.083999999999989"/>
        <n v="325.60799999999995"/>
        <n v="221.79600000000002"/>
        <n v="232.77599999999998"/>
        <n v="286.33199999999999"/>
        <n v="41.495999999999995"/>
        <n v="63.588000000000001"/>
        <n v="-34.212000000000003"/>
        <n v="222.45599999999999"/>
        <n v="294.22800000000001"/>
        <n v="311.58"/>
        <n v="-19.920000000000002"/>
        <n v="271.548"/>
        <n v="315"/>
        <n v="56.567999999999998"/>
        <n v="24.047999999999998"/>
        <n v="16.811999999999998"/>
        <n v="203.1"/>
        <n v="276.21600000000001"/>
        <n v="219.11999999999998"/>
        <n v="330.92399999999998"/>
        <n v="363.14400000000001"/>
        <n v="406.548"/>
        <n v="260.02799999999996"/>
        <n v="16.367999999999999"/>
        <n v="164.48399999999998"/>
        <n v="38.627999999999993"/>
        <n v="312.47999999999996"/>
        <n v="272.05200000000002"/>
        <n v="279"/>
        <n v="38.183999999999997"/>
        <n v="226.05599999999998"/>
        <n v="265.548"/>
        <n v="224.67599999999999"/>
        <n v="42.863999999999997"/>
        <n v="103.29599999999999"/>
        <n v="206.83200000000002"/>
        <n v="124.18799999999999"/>
        <n v="321.43200000000002"/>
        <n v="117.46799999999999"/>
        <n v="139.24799999999999"/>
        <n v="297.66000000000003"/>
        <n v="107.14800000000001"/>
        <n v="62.699999999999996"/>
        <n v="182.244"/>
        <n v="27.552"/>
        <n v="181.63200000000001"/>
        <n v="74.256"/>
        <n v="135.39599999999999"/>
        <n v="211.93200000000002"/>
        <n v="92.304000000000002"/>
        <n v="123.816"/>
        <n v="13.895999999999999"/>
        <n v="228.708"/>
        <n v="160.34399999999999"/>
        <n v="315.79200000000003"/>
        <n v="17.027999999999999"/>
        <n v="38.484000000000002"/>
        <n v="70.763999999999996"/>
        <n v="111.036"/>
        <n v="-1.536"/>
        <n v="287.29199999999997"/>
        <n v="280.21199999999999"/>
        <n v="291.85199999999998"/>
        <n v="432.46799999999996"/>
        <n v="395.95199999999994"/>
        <n v="200.38800000000001"/>
        <n v="-0.94799999999999995"/>
        <n v="225.15599999999998"/>
        <n v="265.16399999999999"/>
        <n v="46.127999999999993"/>
        <n v="1.92"/>
        <n v="85.68"/>
        <n v="264.97199999999998"/>
        <n v="266.13599999999997"/>
        <n v="157.27199999999999"/>
        <n v="218.74799999999999"/>
        <n v="146.244"/>
        <n v="-22.704000000000001"/>
        <n v="142.04400000000001"/>
        <n v="304.548"/>
        <n v="333.37200000000001"/>
        <n v="247.29599999999999"/>
        <n v="27.827999999999999"/>
        <n v="-29.808"/>
        <n v="185.28"/>
        <n v="214.68"/>
        <n v="233.32799999999997"/>
        <n v="3.024"/>
        <n v="292.584"/>
        <n v="336.96"/>
        <n v="74.36399999999999"/>
        <n v="143.892"/>
        <n v="24.023999999999997"/>
        <n v="124.416"/>
        <n v="121.572"/>
        <n v="-34.152000000000001"/>
        <n v="170.364"/>
        <n v="341.53199999999998"/>
        <n v="333.87600000000003"/>
        <n v="247.15199999999999"/>
        <n v="135.41999999999999"/>
        <n v="282.44400000000002"/>
        <n v="52.511999999999993"/>
        <n v="240.66"/>
        <n v="233.01599999999999"/>
        <n v="24.276"/>
        <n v="236.988"/>
        <n v="89.135999999999996"/>
        <n v="322.81199999999995"/>
        <n v="341.09999999999997"/>
        <n v="244.452"/>
        <n v="28.116"/>
        <n v="211.2"/>
        <n v="279.20399999999995"/>
        <n v="181.34399999999999"/>
        <n v="38.567999999999998"/>
        <n v="9.3360000000000003"/>
        <n v="64.427999999999997"/>
        <n v="326.892"/>
        <n v="210.708"/>
        <n v="239.916"/>
        <n v="24.287999999999997"/>
        <n v="327.10799999999995"/>
        <n v="13.092000000000001"/>
        <n v="-12.468"/>
        <n v="31.08"/>
        <n v="-26.675999999999998"/>
        <n v="262.428"/>
        <n v="300.80399999999997"/>
        <n v="46.775999999999996"/>
        <n v="-25.836000000000002"/>
        <n v="81.755999999999986"/>
        <n v="-4.5960000000000001"/>
        <n v="200.124"/>
        <n v="147.06"/>
        <n v="220.75200000000001"/>
        <n v="147.048"/>
        <n v="113.616"/>
        <n v="24.54"/>
        <n v="-19.32"/>
        <n v="52.08"/>
        <n v="460.65599999999995"/>
        <n v="374.72399999999999"/>
        <n v="-25.728000000000002"/>
        <n v="9.1679999999999993"/>
        <n v="38.207999999999998"/>
        <n v="185.43600000000001"/>
        <n v="20.220000000000002"/>
        <n v="143.38799999999998"/>
        <n v="74.316000000000003"/>
        <n v="106.548"/>
        <n v="146.80799999999999"/>
        <n v="131.292"/>
        <n v="318.83999999999997"/>
        <n v="199.71600000000001"/>
        <n v="236.232"/>
        <n v="23.387999999999998"/>
        <n v="-1.476"/>
        <n v="117.372"/>
        <n v="63.671999999999997"/>
        <n v="91.655999999999992"/>
        <n v="42.9"/>
        <n v="186.024"/>
        <n v="93.683999999999983"/>
        <n v="98.94"/>
        <n v="140.148"/>
        <n v="99.083999999999989"/>
        <n v="214.35599999999999"/>
        <n v="264.53999999999996"/>
        <n v="157.73999999999998"/>
        <n v="185.73599999999999"/>
        <n v="117.61199999999999"/>
        <n v="322.30799999999994"/>
        <n v="-0.73199999999999998"/>
        <n v="97.308000000000007"/>
        <n v="324.34800000000001"/>
        <n v="38.940000000000005"/>
        <n v="30.768000000000001"/>
        <n v="272.17199999999997"/>
        <n v="287.37599999999998"/>
        <n v="91.128"/>
        <n v="82.572000000000003"/>
        <n v="318.76799999999997"/>
        <n v="341.19599999999997"/>
        <n v="212.07599999999999"/>
        <n v="240.25200000000001"/>
        <n v="297.52799999999996"/>
        <n v="340.52399999999994"/>
        <n v="99.455999999999989"/>
        <n v="203.952"/>
        <n v="297.36"/>
        <n v="27.684000000000001"/>
        <n v="92.844000000000008"/>
        <n v="56.172000000000004"/>
        <n v="142.58399999999997"/>
        <n v="81.504000000000005"/>
        <n v="171.15599999999998"/>
        <n v="132.31200000000001"/>
        <n v="167.43600000000001"/>
        <n v="304.416"/>
        <n v="138.92399999999998"/>
        <n v="48.564"/>
        <n v="146.904"/>
        <n v="167.292"/>
        <n v="42.131999999999998"/>
        <n v="-1.08"/>
        <n v="118.34399999999999"/>
        <n v="282.45599999999996"/>
        <n v="258.16799999999995"/>
        <n v="131.76"/>
        <n v="286.5"/>
        <n v="334.00799999999998"/>
        <n v="259.44"/>
        <n v="422.49599999999998"/>
        <n v="112.476"/>
        <n v="35.268000000000001"/>
        <n v="87.935999999999993"/>
        <n v="183.108"/>
        <n v="117.82799999999999"/>
        <n v="257.916"/>
        <n v="103.33199999999999"/>
        <n v="146.196"/>
        <n v="272.38799999999998"/>
        <n v="110.43599999999999"/>
        <n v="283.08"/>
        <n v="56.52"/>
        <n v="110.16"/>
        <n v="100.27200000000001"/>
        <n v="344.01600000000002"/>
        <n v="226.43999999999997"/>
        <n v="-12.18"/>
        <n v="-8.6760000000000002"/>
        <n v="225.25200000000001"/>
        <n v="333.21600000000001"/>
        <n v="128.51999999999998"/>
        <n v="329.95199999999994"/>
        <n v="77.183999999999983"/>
        <n v="178.488"/>
        <n v="124.01999999999998"/>
        <n v="204.14400000000001"/>
        <n v="293.82"/>
        <n v="229.5"/>
        <n v="-8.8439999999999994"/>
        <n v="30.971999999999998"/>
        <n v="167.54400000000001"/>
        <n v="13.056000000000001"/>
        <n v="247.03200000000001"/>
        <n v="301.27199999999999"/>
        <n v="186.14400000000001"/>
        <n v="60.24"/>
        <n v="-4.6920000000000002"/>
        <n v="24.443999999999999"/>
        <n v="-15.084"/>
        <n v="153.25199999999998"/>
        <n v="172.05599999999998"/>
        <n v="60.227999999999994"/>
        <n v="42.431999999999995"/>
        <n v="-33.479999999999997"/>
        <n v="78.455999999999989"/>
        <n v="189.27599999999998"/>
        <n v="20.412000000000003"/>
        <n v="190.11600000000001"/>
        <n v="138.46799999999999"/>
        <n v="305.11199999999997"/>
        <n v="66.408000000000001"/>
        <n v="-18.887999999999998"/>
        <n v="20.291999999999998"/>
        <n v="-1.716"/>
        <n v="45.42"/>
        <n v="92.171999999999997"/>
        <n v="121.70399999999999"/>
        <n v="45.467999999999996"/>
        <n v="189.97200000000001"/>
        <n v="124.34399999999999"/>
        <n v="240.79199999999997"/>
        <n v="38.22"/>
        <n v="-15.06"/>
        <n v="323.38799999999998"/>
        <n v="20.184000000000001"/>
        <n v="175.18800000000002"/>
        <n v="131.904"/>
        <n v="290.39999999999998"/>
        <n v="232.66799999999998"/>
        <n v="186.6"/>
        <n v="337.03199999999998"/>
        <n v="132.57599999999999"/>
        <n v="-29.795999999999996"/>
        <n v="175.47599999999997"/>
        <n v="41.459999999999994"/>
        <n v="30.54"/>
        <n v="132.108"/>
        <n v="336.93599999999998"/>
        <n v="143.04"/>
        <n v="261.69600000000003"/>
        <n v="12.504"/>
        <n v="171.40799999999999"/>
        <n v="260.78399999999999"/>
        <n v="95.7"/>
        <n v="170.988"/>
        <n v="258.096"/>
        <n v="345.36"/>
        <n v="135.33599999999998"/>
        <n v="-0.46799999999999997"/>
        <n v="96.251999999999995"/>
        <n v="244.24799999999999"/>
        <n v="56.64"/>
        <n v="265.608"/>
        <n v="49.08"/>
        <n v="275.47199999999998"/>
        <n v="-29.915999999999997"/>
        <n v="131.43600000000001"/>
        <n v="42.624000000000002"/>
        <n v="264.59999999999997"/>
        <n v="336.32399999999996"/>
        <n v="251.18399999999997"/>
        <n v="311.37600000000003"/>
        <n v="197.256"/>
        <n v="-4.8479999999999999"/>
        <n v="300.20399999999995"/>
        <n v="9.6"/>
        <n v="196.98"/>
        <n v="276.50399999999996"/>
        <n v="38.699999999999996"/>
        <n v="294.048"/>
        <n v="301.36799999999999"/>
        <n v="23.423999999999999"/>
        <n v="279.79199999999997"/>
        <n v="150.33599999999998"/>
        <n v="290.05200000000002"/>
        <n v="74.652000000000001"/>
        <n v="114.396"/>
        <n v="124.68"/>
        <n v="9.6359999999999992"/>
        <n v="63.995999999999995"/>
        <n v="60.372"/>
        <n v="196.43999999999997"/>
        <n v="-29.904"/>
        <n v="341.44800000000004"/>
        <n v="-8.94"/>
        <n v="92.531999999999996"/>
        <n v="107.172"/>
        <n v="135.85199999999998"/>
        <n v="70.8"/>
        <n v="103.25999999999999"/>
        <n v="67.031999999999996"/>
        <n v="304.84799999999996"/>
        <n v="286.596"/>
        <n v="113.964"/>
        <n v="124.08"/>
        <n v="241.51199999999997"/>
        <n v="161.33999999999997"/>
        <n v="341.30400000000003"/>
        <n v="42.359999999999992"/>
        <n v="268.76400000000001"/>
        <n v="103.788"/>
        <n v="146.304"/>
        <n v="125.00399999999999"/>
        <n v="139.01999999999998"/>
        <n v="250.96799999999996"/>
        <n v="124.764"/>
        <n v="107.25599999999999"/>
        <n v="-33.263999999999996"/>
        <n v="154.11600000000001"/>
        <n v="211.16399999999999"/>
        <n v="99.623999999999995"/>
        <n v="171.92400000000001"/>
        <n v="106.44"/>
        <n v="103.476"/>
        <n v="286.87200000000001"/>
        <n v="149.78399999999999"/>
        <n v="207.55199999999999"/>
        <n v="165.14400000000001"/>
        <n v="329.892"/>
        <n v="178.84799999999998"/>
        <n v="247.392"/>
        <n v="139.96799999999999"/>
        <n v="18.251999999999999"/>
        <n v="164.46"/>
        <n v="307.99200000000002"/>
        <n v="207.672"/>
        <n v="-7.6319999999999997"/>
        <n v="-29.831999999999997"/>
        <n v="312.34800000000001"/>
        <n v="42.047999999999995"/>
        <n v="315.31199999999995"/>
        <n v="312.012"/>
        <n v="225.37199999999999"/>
        <n v="290.23200000000003"/>
        <n v="41.735999999999997"/>
        <n v="41.616"/>
        <n v="-11.747999999999999"/>
        <n v="153.636"/>
        <n v="185.66399999999999"/>
        <n v="329.72399999999999"/>
        <n v="88.091999999999999"/>
        <n v="70.943999999999988"/>
        <n v="290.09999999999997"/>
        <n v="2.016"/>
        <n v="304.536"/>
        <n v="113.7"/>
        <n v="42.324000000000005"/>
        <n v="287.20799999999997"/>
        <n v="82.259999999999991"/>
        <n v="277.35599999999999"/>
        <n v="3.2880000000000003"/>
        <n v="340.27199999999999"/>
        <n v="53.1"/>
        <n v="207.23999999999998"/>
        <n v="13.295999999999999"/>
        <n v="182.352"/>
        <n v="91.944000000000003"/>
        <n v="168.32400000000001"/>
        <n v="70.488"/>
        <n v="31.295999999999996"/>
        <n v="-4.476"/>
        <n v="288.82799999999997"/>
        <n v="70.679999999999993"/>
        <n v="99.587999999999994"/>
        <n v="287.33999999999997"/>
        <n v="207.99600000000001"/>
        <n v="172.32"/>
        <n v="210.26399999999998"/>
        <n v="175.12799999999999"/>
        <n v="271.93200000000002"/>
        <n v="215.244"/>
        <n v="125.34"/>
        <n v="207.684"/>
        <n v="225.46799999999999"/>
        <n v="63.66"/>
        <n v="300.98399999999998"/>
        <n v="203.80799999999999"/>
        <n v="53.027999999999999"/>
        <n v="-29.471999999999998"/>
        <n v="161.4"/>
        <n v="117.18"/>
        <n v="-4.4640000000000004"/>
        <n v="113.32799999999999"/>
        <n v="-23.783999999999999"/>
        <n v="-0.34799999999999998"/>
        <n v="24.479999999999997"/>
        <n v="50.195999999999998"/>
        <n v="254.952"/>
        <n v="57.3"/>
        <n v="67.512"/>
        <n v="110.64"/>
        <n v="63.683999999999997"/>
        <n v="-1.74"/>
        <n v="182.78399999999999"/>
        <n v="301.30799999999999"/>
        <n v="196.89600000000002"/>
        <n v="59.963999999999999"/>
        <n v="193.15200000000002"/>
        <n v="344.06400000000002"/>
        <n v="268.95599999999996"/>
        <n v="42.155999999999999"/>
        <n v="229.2"/>
        <n v="193.488"/>
        <n v="6.3360000000000003"/>
        <n v="89.171999999999997"/>
        <n v="19.704000000000001"/>
        <n v="128.80799999999999"/>
        <n v="120.744"/>
        <n v="235.96799999999996"/>
        <n v="190.00800000000001"/>
        <n v="160.10399999999998"/>
        <n v="261.67199999999997"/>
        <n v="49.368000000000002"/>
        <n v="60.191999999999993"/>
        <n v="71.123999999999995"/>
        <n v="244.11599999999999"/>
        <n v="9.9719999999999995"/>
        <n v="102.94800000000001"/>
        <n v="-19.02"/>
        <n v="254.43599999999998"/>
        <n v="142.85999999999999"/>
        <n v="261.82799999999997"/>
        <n v="171.04799999999997"/>
        <n v="340.29599999999999"/>
        <n v="210.98399999999998"/>
        <n v="-20.747999999999998"/>
        <n v="139.15199999999999"/>
        <n v="-1.224"/>
        <n v="125.496"/>
        <n v="110.06399999999999"/>
        <n v="224.916"/>
        <n v="89.051999999999992"/>
        <n v="16.38"/>
        <n v="318.34800000000001"/>
        <n v="282.82799999999997"/>
        <n v="297.74399999999997"/>
        <n v="248.244"/>
        <n v="73.92"/>
        <n v="-33.995999999999995"/>
        <n v="340.78800000000001"/>
        <n v="225.6"/>
        <n v="258.024"/>
        <n v="253.82400000000001"/>
        <n v="62.411999999999992"/>
        <n v="185.84399999999999"/>
        <n v="254.62799999999999"/>
        <n v="340.70400000000001"/>
        <n v="254.21999999999997"/>
        <n v="323.02799999999996"/>
        <n v="95.171999999999997"/>
        <n v="31.32"/>
        <n v="225.22799999999998"/>
        <n v="-29.783999999999999"/>
        <n v="200.184"/>
        <n v="258.41999999999996"/>
        <n v="20.916"/>
        <n v="103.58399999999999"/>
        <n v="344.31599999999997"/>
        <n v="203.60399999999998"/>
        <n v="286.464"/>
        <n v="38.688000000000002"/>
        <n v="250.34399999999999"/>
        <n v="56.124000000000002"/>
        <n v="2.1360000000000001"/>
        <n v="283.32"/>
        <n v="322.14"/>
        <n v="340.93200000000002"/>
        <n v="-15.707999999999998"/>
        <n v="153.54"/>
        <n v="34.835999999999999"/>
        <n v="31.679999999999996"/>
        <n v="250.98"/>
        <n v="9.2759999999999998"/>
        <n v="12.587999999999999"/>
        <n v="276.16799999999995"/>
        <n v="-22.116"/>
        <n v="88.847999999999999"/>
        <n v="128.00399999999999"/>
        <n v="85.32"/>
        <n v="117.57599999999999"/>
        <n v="167.78399999999999"/>
        <n v="103.092"/>
        <n v="211.65599999999998"/>
        <n v="286.36799999999999"/>
        <n v="112.944"/>
        <n v="17.148"/>
        <n v="330.61199999999997"/>
        <n v="185.7"/>
        <n v="10.007999999999999"/>
        <n v="153.21600000000001"/>
        <n v="207.72"/>
        <n v="228.25200000000001"/>
        <n v="135.56399999999999"/>
        <n v="111.13199999999999"/>
        <n v="114.264"/>
        <n v="200.79600000000002"/>
        <n v="-15.167999999999999"/>
        <n v="102.55199999999999"/>
        <n v="336.17999999999995"/>
        <n v="49.163999999999994"/>
        <n v="340.67999999999995"/>
        <n v="5.8319999999999999"/>
        <n v="19.787999999999997"/>
        <n v="217.596"/>
        <n v="243.624"/>
        <n v="316.22399999999999"/>
        <n v="193.28399999999999"/>
        <n v="269.03999999999996"/>
        <n v="301.68"/>
        <n v="164.148"/>
        <n v="131.952"/>
        <n v="297.83999999999997"/>
        <n v="67.811999999999998"/>
        <n v="77.483999999999995"/>
        <n v="204.20399999999998"/>
        <n v="185.952"/>
        <n v="319.37999999999994"/>
        <n v="337.15199999999999"/>
        <n v="-11.76"/>
        <n v="110.208"/>
        <n v="294.74399999999997"/>
        <n v="210.94799999999998"/>
        <n v="333.17999999999995"/>
        <n v="98.543999999999997"/>
        <n v="221.33999999999997"/>
        <n v="27.84"/>
        <n v="91.823999999999998"/>
        <n v="305.05200000000002"/>
        <n v="239.90399999999997"/>
        <n v="323.07600000000002"/>
        <n v="117.45599999999999"/>
        <n v="283.512"/>
        <n v="203.988"/>
        <n v="289.84799999999996"/>
        <n v="261.99599999999998"/>
        <n v="85.559999999999988"/>
        <n v="-4.4279999999999999"/>
        <n v="294.44400000000002"/>
        <n v="-12.756"/>
        <n v="294.56399999999996"/>
        <n v="-29.879999999999995"/>
        <n v="244.06799999999998"/>
        <n v="99.912000000000006"/>
        <n v="89.34"/>
        <n v="290.36399999999998"/>
        <n v="297.85199999999998"/>
        <n v="6.6599999999999993"/>
        <n v="42.335999999999999"/>
        <n v="44.795999999999999"/>
        <n v="283.99199999999996"/>
        <n v="-26.123999999999999"/>
        <n v="23.808"/>
        <n v="110.1"/>
        <n v="200.172"/>
        <n v="106.71600000000001"/>
        <n v="272.44799999999998"/>
        <n v="282.81599999999997"/>
        <n v="207.20399999999998"/>
        <n v="127.836"/>
        <n v="260.84399999999999"/>
        <n v="285.98399999999998"/>
        <n v="322.82399999999996"/>
        <n v="303.096"/>
        <n v="156.792"/>
        <n v="-11.964"/>
        <n v="185.59199999999998"/>
        <n v="186.28800000000001"/>
        <n v="53.04"/>
        <n v="218.244"/>
        <n v="-26.376000000000001"/>
        <n v="343.99200000000002"/>
        <n v="239.50799999999998"/>
        <n v="279.15600000000001"/>
        <n v="236.79599999999999"/>
        <n v="107.01600000000001"/>
        <n v="31.308"/>
        <n v="153.44399999999999"/>
        <n v="336.86400000000003"/>
        <n v="329.76"/>
        <n v="41.423999999999999"/>
        <n v="-1.8719999999999999"/>
        <n v="189.852"/>
        <n v="-34.368000000000002"/>
        <n v="120.61199999999999"/>
        <n v="-1.3440000000000001"/>
        <n v="88.248000000000005"/>
        <n v="257.64"/>
        <n v="319.03199999999998"/>
        <n v="59.988"/>
        <n v="-33.095999999999997"/>
        <n v="301.35599999999999"/>
        <n v="307.476"/>
        <n v="67.463999999999999"/>
        <n v="257.66399999999999"/>
        <n v="9.516"/>
        <n v="258.036"/>
        <n v="247.452"/>
        <n v="110.79599999999999"/>
        <n v="261.37200000000001"/>
        <n v="265.64400000000001"/>
        <n v="103.764"/>
        <n v="147.16800000000001"/>
        <n v="-26.76"/>
        <n v="12.864000000000001"/>
        <n v="120.816"/>
        <n v="318.89999999999998"/>
        <n v="143.00399999999999"/>
        <n v="232.36799999999997"/>
        <n v="2.5559999999999996"/>
        <n v="96.444000000000003"/>
        <n v="1.788"/>
        <n v="275.72399999999999"/>
        <n v="273.14400000000001"/>
        <n v="221.364"/>
        <n v="-5.1360000000000001"/>
        <n v="20.855999999999998"/>
        <n v="207.024"/>
        <n v="311.78399999999999"/>
        <n v="55.835999999999999"/>
        <n v="142.608"/>
        <n v="341.13599999999997"/>
        <n v="283.14"/>
        <n v="236.33999999999997"/>
        <n v="239.86799999999997"/>
        <n v="304.91999999999996"/>
        <n v="128.904"/>
        <n v="341.34"/>
        <n v="96.012"/>
        <n v="291.22800000000001"/>
        <n v="27.3"/>
        <n v="170.93999999999997"/>
        <n v="118.404"/>
        <n v="30.479999999999997"/>
        <n v="121.09199999999998"/>
        <n v="82.128"/>
        <n v="293.64"/>
        <n v="293.84399999999999"/>
        <n v="110.08799999999999"/>
        <n v="-1.38"/>
        <n v="128.22"/>
        <n v="283.15199999999999"/>
        <n v="56.675999999999995"/>
        <n v="272.25599999999997"/>
        <n v="45.768000000000001"/>
        <n v="110.376"/>
        <n v="153.66"/>
        <n v="-26.58"/>
        <n v="336.88799999999998"/>
        <n v="201.096"/>
        <n v="193.40399999999997"/>
        <n v="74.123999999999995"/>
        <n v="70.463999999999999"/>
        <n v="85.043999999999997"/>
        <n v="247.09199999999998"/>
        <n v="189.43200000000002"/>
        <n v="146.35199999999998"/>
        <n v="81.251999999999995"/>
        <n v="20.387999999999998"/>
        <n v="110.736"/>
        <n v="333.15600000000001"/>
        <n v="-14.915999999999999"/>
        <n v="74.207999999999998"/>
        <n v="195.708"/>
        <n v="35.052"/>
        <n v="23.952000000000002"/>
        <n v="171.39600000000002"/>
        <n v="-32.507999999999996"/>
        <n v="326.80799999999994"/>
        <n v="175.71600000000001"/>
        <n v="154.17599999999999"/>
        <n v="143.316"/>
        <n v="95.567999999999998"/>
        <n v="95.399999999999991"/>
        <n v="189.93600000000001"/>
        <n v="70.524000000000001"/>
        <n v="66.816000000000003"/>
        <n v="315.64800000000002"/>
        <n v="167.928"/>
        <n v="196.428"/>
        <n v="77.64"/>
        <n v="-19.487999999999996"/>
        <n v="170.892"/>
        <n v="53.088000000000001"/>
        <n v="53.304000000000002"/>
        <n v="344.11199999999997"/>
        <n v="232.04399999999998"/>
        <n v="171.76799999999997"/>
        <n v="74.327999999999989"/>
        <n v="258.39600000000002"/>
        <n v="239.39999999999998"/>
        <n v="287.32799999999997"/>
        <n v="-22.08"/>
        <n v="260.82"/>
        <n v="330.44400000000002"/>
        <n v="208.17599999999999"/>
        <n v="164.352"/>
        <n v="333.66"/>
        <n v="103.752"/>
        <n v="286.78800000000001"/>
        <n v="41.351999999999997"/>
        <n v="84.84"/>
        <n v="10.56"/>
        <n v="-4.1399999999999997"/>
        <n v="37.56"/>
        <n v="304.94400000000002"/>
        <n v="319.66799999999995"/>
        <n v="343.93200000000002"/>
        <n v="14.28"/>
        <n v="261.096"/>
        <n v="211.98"/>
        <n v="71.567999999999998"/>
        <n v="127.812"/>
        <n v="291.15600000000001"/>
        <n v="96.059999999999988"/>
        <n v="337.11599999999999"/>
        <n v="108.072"/>
        <n v="319.64400000000001"/>
        <n v="20.244"/>
        <n v="232.83599999999998"/>
        <n v="139.23599999999999"/>
        <n v="78.719999999999985"/>
        <n v="221.328"/>
        <n v="192.96"/>
        <n v="322.464"/>
        <n v="261.79199999999997"/>
        <n v="229.29600000000002"/>
        <n v="170.58"/>
        <n v="30.744"/>
        <n v="318.68399999999997"/>
        <n v="45.384"/>
        <n v="287.01600000000002"/>
        <n v="142.72799999999998"/>
        <n v="222.072"/>
        <n v="45.936"/>
        <n v="91.98"/>
        <n v="297.91199999999998"/>
        <n v="17.376000000000001"/>
        <n v="81.876000000000005"/>
        <n v="293.54399999999998"/>
        <n v="323.68799999999999"/>
        <n v="24.371999999999996"/>
        <n v="283.2"/>
        <n v="34.619999999999997"/>
        <n v="35.663999999999994"/>
        <n v="265.416"/>
        <n v="50.304000000000002"/>
        <n v="52.8"/>
        <n v="120.372"/>
        <n v="63.743999999999993"/>
        <n v="35.4"/>
        <n v="56.771999999999998"/>
        <n v="182.77199999999999"/>
        <n v="48.672000000000004"/>
        <n v="89.676000000000002"/>
        <n v="279.46799999999996"/>
        <n v="78.251999999999995"/>
        <n v="288.91199999999998"/>
        <n v="204.61199999999999"/>
        <n v="103.2"/>
        <n v="181.88399999999999"/>
        <n v="279.41999999999996"/>
        <n v="204.31199999999998"/>
        <n v="95.712000000000003"/>
        <n v="67.116"/>
        <n v="145.32"/>
        <n v="272.48399999999998"/>
        <n v="221.7"/>
        <n v="128.08799999999999"/>
        <n v="153.28799999999998"/>
        <n v="171.108"/>
        <n v="270.024"/>
        <n v="199.5"/>
        <n v="315.73200000000003"/>
        <n v="272.79599999999999"/>
        <n v="329.53199999999998"/>
        <n v="285.85199999999998"/>
        <n v="113.904"/>
        <n v="131.84399999999999"/>
        <n v="290.47199999999998"/>
        <n v="117.732"/>
        <n v="107.004"/>
        <n v="232.22399999999999"/>
        <n v="100.404"/>
        <n v="131.77199999999999"/>
        <n v="131.35199999999998"/>
        <n v="116.80799999999999"/>
        <n v="35.003999999999998"/>
        <n v="282.76799999999997"/>
        <n v="201.22799999999998"/>
        <n v="287.11199999999997"/>
        <n v="35.244"/>
        <n v="17.135999999999999"/>
        <n v="24.204000000000001"/>
        <n v="67.103999999999999"/>
        <n v="53.387999999999998"/>
        <n v="330.59999999999997"/>
        <n v="268.88399999999996"/>
        <n v="172.63200000000001"/>
        <n v="77.736000000000004"/>
        <n v="189.22799999999998"/>
        <n v="121.30799999999999"/>
        <n v="-23.327999999999999"/>
        <n v="45.887999999999998"/>
        <n v="5.3999999999999995"/>
        <n v="203.71199999999999"/>
        <n v="125.376"/>
        <n v="300.46799999999996"/>
        <n v="-12.192"/>
        <n v="35.64"/>
        <n v="232.78800000000001"/>
        <n v="49.14"/>
        <n v="34.415999999999997"/>
        <n v="23.46"/>
        <n v="200.50800000000001"/>
        <n v="233.79599999999999"/>
        <n v="99.18"/>
        <n v="17.231999999999999"/>
        <n v="64.14"/>
        <n v="89.14800000000001"/>
        <n v="315.45599999999996"/>
        <n v="38.112000000000002"/>
        <n v="2.1960000000000002"/>
        <n v="265.21199999999999"/>
        <n v="240.14400000000001"/>
        <n v="254.1"/>
        <n v="283.09199999999998"/>
        <n v="80.36399999999999"/>
        <n v="30.983999999999998"/>
        <n v="225.36"/>
        <n v="293.41199999999998"/>
        <n v="261.80399999999997"/>
        <n v="49.631999999999998"/>
        <n v="188.90399999999997"/>
        <n v="177.732"/>
        <n v="297.80399999999997"/>
        <n v="20.423999999999999"/>
        <n v="164.232"/>
        <n v="-32.82"/>
        <n v="193.01999999999998"/>
        <n v="88.344000000000008"/>
        <n v="99.876000000000005"/>
        <n v="190.35599999999999"/>
        <n v="334.37999999999994"/>
        <n v="243.48"/>
        <n v="27.635999999999999"/>
        <n v="-33.552"/>
        <n v="38.003999999999998"/>
        <n v="55.775999999999996"/>
        <n v="337.09200000000004"/>
        <n v="207.14400000000001"/>
        <n v="250.524"/>
        <n v="193.98"/>
        <n v="244.28399999999999"/>
        <n v="84.85199999999999"/>
        <n v="157.392"/>
        <n v="251.28"/>
        <n v="163.79999999999998"/>
        <n v="254.03999999999996"/>
        <n v="329.4"/>
        <n v="120.57599999999999"/>
        <n v="326.83199999999999"/>
        <n v="63.024000000000001"/>
        <n v="77.891999999999996"/>
        <n v="53.195999999999998"/>
        <n v="305.12400000000002"/>
        <n v="333.75599999999997"/>
        <n v="-0.156"/>
        <n v="266.50799999999998"/>
        <n v="175.70399999999998"/>
        <n v="260.49599999999998"/>
        <n v="153.13200000000001"/>
        <n v="290.65199999999999"/>
        <n v="205.03200000000001"/>
        <n v="168.696"/>
        <n v="164.124"/>
        <n v="192.48"/>
        <n v="186.06"/>
        <n v="231.96"/>
        <n v="56.508000000000003"/>
        <n v="122.03999999999999"/>
        <n v="114.05999999999999"/>
        <n v="186.21600000000001"/>
        <n v="-22.367999999999999"/>
        <n v="134.48399999999998"/>
        <n v="157.16399999999999"/>
        <n v="228.828"/>
        <n v="107.508"/>
        <n v="175.72799999999998"/>
        <n v="341.17199999999997"/>
        <n v="149.85599999999999"/>
        <n v="165.06"/>
        <n v="175.40399999999997"/>
        <n v="138.84"/>
        <n v="178.93200000000002"/>
        <n v="286.98"/>
        <n v="337.60799999999995"/>
        <n v="242.928"/>
        <n v="49.583999999999996"/>
        <n v="258.43200000000002"/>
        <n v="55.667999999999999"/>
        <n v="322.94400000000002"/>
        <n v="237"/>
        <n v="59.975999999999992"/>
        <n v="175.35599999999999"/>
        <n v="283.12799999999999"/>
        <n v="20.628"/>
        <n v="122.05199999999999"/>
        <n v="264.75599999999997"/>
        <n v="135.88799999999998"/>
        <n v="84.408000000000001"/>
        <n v="-8.6519999999999992"/>
        <n v="142.75199999999998"/>
        <n v="237.37199999999999"/>
        <n v="50.088000000000001"/>
        <n v="34.631999999999998"/>
        <n v="-12.42"/>
        <n v="81.3"/>
        <n v="-8.2679999999999989"/>
        <n v="211.43999999999997"/>
        <n v="34.152000000000001"/>
        <n v="67.559999999999988"/>
        <n v="200.136"/>
        <n v="251.48399999999998"/>
        <n v="186.672"/>
        <n v="85.38000000000001"/>
        <n v="138.97200000000001"/>
        <n v="-26.747999999999998"/>
        <n v="74.135999999999996"/>
        <n v="92.16"/>
        <n v="-19.331999999999997"/>
        <n v="320.12399999999997"/>
        <n v="225.04799999999997"/>
        <n v="290.59199999999998"/>
        <n v="239.64"/>
        <n v="179.78399999999999"/>
        <n v="164.30399999999997"/>
        <n v="59.58"/>
        <n v="163.96799999999999"/>
        <n v="6.8760000000000003"/>
        <n v="121.16399999999999"/>
        <n v="135.648"/>
        <n v="167.208"/>
        <n v="304.24799999999999"/>
        <n v="329.07600000000002"/>
        <n v="120.276"/>
        <n v="124.848"/>
        <n v="6.3840000000000003"/>
        <n v="154.47599999999997"/>
        <n v="165.51599999999999"/>
        <n v="96.036000000000001"/>
        <n v="-16.068000000000001"/>
        <n v="113.592"/>
        <n v="175.09199999999998"/>
        <n v="304.32"/>
        <n v="196.68"/>
        <n v="161.02799999999999"/>
        <n v="146.45999999999998"/>
        <n v="92.28"/>
        <n v="-25.776"/>
        <n v="214.43999999999997"/>
        <n v="214.92"/>
        <n v="124.464"/>
        <n v="99.216000000000008"/>
        <n v="211.17599999999999"/>
        <n v="189.66"/>
        <n v="117.66"/>
        <n v="12.696"/>
        <n v="164.49600000000001"/>
        <n v="330.67199999999997"/>
        <n v="-25.74"/>
        <n v="-22.968"/>
        <n v="121.068"/>
        <n v="-22.571999999999999"/>
        <n v="298.11599999999999"/>
        <n v="315.42"/>
        <n v="337.83599999999996"/>
        <n v="42.143999999999998"/>
        <n v="66.935999999999993"/>
        <n v="337.512"/>
        <n v="204.51599999999999"/>
        <n v="221.80799999999999"/>
        <n v="95.183999999999983"/>
        <n v="106.944"/>
        <n v="221.74799999999999"/>
        <n v="-8.411999999999999"/>
        <n v="312.44400000000002"/>
        <n v="211.89600000000002"/>
        <n v="49.391999999999996"/>
        <n v="53.315999999999995"/>
        <n v="308.01600000000002"/>
        <n v="153.11999999999998"/>
        <n v="42.515999999999998"/>
        <n v="118.09199999999998"/>
        <n v="92.46"/>
        <n v="340.87200000000001"/>
        <n v="24.071999999999999"/>
        <n v="55.884"/>
        <n v="56.699999999999996"/>
        <n v="293.65199999999999"/>
        <n v="340.15199999999999"/>
        <n v="42.227999999999994"/>
        <n v="45.815999999999995"/>
        <n v="308.56799999999998"/>
        <n v="142.87199999999999"/>
        <n v="34.931999999999995"/>
        <n v="93.048000000000002"/>
        <n v="287.86799999999999"/>
        <n v="300.74399999999997"/>
        <n v="-7.7279999999999998"/>
        <n v="225.88800000000001"/>
        <n v="23.184000000000001"/>
        <n v="49.667999999999999"/>
        <n v="128.04"/>
        <n v="344.58"/>
        <n v="110.904"/>
        <n v="-1.9679999999999997"/>
        <n v="20.315999999999999"/>
        <n v="152.78399999999999"/>
        <n v="53.448"/>
        <n v="-12.011999999999999"/>
        <n v="98.712000000000003"/>
        <n v="20.532"/>
        <n v="207.96"/>
        <n v="282.73200000000003"/>
        <n v="200.316"/>
        <n v="56.387999999999998"/>
        <n v="193.66799999999998"/>
        <n v="254.41199999999998"/>
        <n v="204.036"/>
        <n v="330.56400000000002"/>
        <n v="201.37199999999999"/>
        <n v="5.6520000000000001"/>
        <n v="84.887999999999991"/>
        <n v="2.76"/>
        <n v="311.95199999999994"/>
        <n v="49.188000000000002"/>
        <n v="297.19200000000001"/>
        <n v="305.49599999999998"/>
        <n v="204.29999999999998"/>
        <n v="332.72399999999999"/>
        <n v="93.059999999999988"/>
        <n v="243.6"/>
        <n v="272.23200000000003"/>
        <n v="174.97200000000001"/>
        <n v="102.78"/>
        <n v="46.247999999999998"/>
        <n v="182.53200000000001"/>
        <n v="23.376000000000001"/>
        <n v="228.684"/>
        <n v="120.89999999999999"/>
        <n v="222.20399999999998"/>
        <n v="60.851999999999997"/>
        <n v="-0.72"/>
        <n v="102.432"/>
        <n v="268.24799999999999"/>
        <n v="219.036"/>
        <n v="-0.876"/>
        <n v="45.636000000000003"/>
        <n v="79.091999999999999"/>
        <n v="85.823999999999998"/>
        <n v="127.98"/>
        <n v="340.56"/>
        <n v="319.15199999999999"/>
        <n v="95.759999999999991"/>
        <n v="301.18799999999999"/>
        <n v="67.884"/>
        <n v="46.031999999999996"/>
        <n v="142.36799999999999"/>
        <n v="165.25200000000001"/>
        <n v="267.88799999999998"/>
        <n v="344.37600000000003"/>
        <n v="174.57599999999999"/>
        <n v="-8.4719999999999995"/>
        <n v="334.22399999999999"/>
        <n v="63.936"/>
        <n v="163.572"/>
        <n v="225.56399999999999"/>
        <n v="265.488"/>
        <n v="139.84800000000001"/>
        <n v="2.052"/>
        <n v="254.172"/>
        <n v="-26.591999999999999"/>
        <n v="-14.687999999999999"/>
        <n v="125.35199999999999"/>
        <n v="261.46799999999996"/>
        <n v="-0.78"/>
        <n v="146.56799999999998"/>
        <n v="236.03999999999996"/>
        <n v="278.904"/>
        <n v="186"/>
        <n v="-30.12"/>
        <n v="63.275999999999996"/>
        <n v="41.771999999999998"/>
        <n v="145.97999999999999"/>
        <n v="243.26399999999998"/>
        <n v="287.09999999999997"/>
        <n v="-22.992000000000001"/>
        <n v="192.92400000000001"/>
        <n v="128.892"/>
        <n v="142.404"/>
        <n v="-23.220000000000002"/>
        <n v="247.608"/>
        <n v="305.73599999999999"/>
        <n v="23.963999999999999"/>
        <n v="-15.323999999999998"/>
        <n v="81.527999999999992"/>
        <n v="106.932"/>
        <n v="13.068"/>
        <n v="318.63599999999997"/>
        <n v="149.988"/>
        <n v="214.608"/>
        <n v="107.11200000000001"/>
        <n v="156.36000000000001"/>
        <n v="273.024"/>
        <n v="146.05199999999999"/>
        <n v="283.06799999999998"/>
        <n v="138.95999999999998"/>
        <n v="-7.6199999999999992"/>
        <n v="307.73999999999995"/>
        <n v="311.71199999999999"/>
        <n v="171.51599999999999"/>
        <n v="75.12"/>
        <n v="-33.444000000000003"/>
        <n v="146.88"/>
        <n v="48.527999999999999"/>
        <n v="74.591999999999999"/>
        <n v="82.536000000000001"/>
        <n v="64.24799999999999"/>
        <n v="279.33600000000001"/>
        <n v="30.204000000000001"/>
        <n v="-0.82799999999999996"/>
        <n v="189.684"/>
        <n v="183.11999999999998"/>
        <n v="251.124"/>
        <n v="-34.116"/>
        <n v="-33.347999999999999"/>
        <n v="326.964"/>
        <n v="52.884"/>
        <n v="49.98"/>
        <n v="-32.94"/>
        <n v="293.952"/>
        <n v="328.82399999999996"/>
        <n v="27.720000000000002"/>
        <n v="343.69200000000001"/>
        <n v="28.152000000000001"/>
        <n v="60.384"/>
        <n v="135.16800000000001"/>
        <n v="139.04400000000001"/>
        <n v="156.45599999999999"/>
        <n v="-15.18"/>
        <n v="34.739999999999995"/>
        <n v="-29.58"/>
        <n v="89.531999999999996"/>
        <n v="109.64400000000001"/>
        <n v="301.02"/>
        <n v="326.24399999999997"/>
        <n v="297.87599999999998"/>
        <n v="186.27599999999998"/>
        <n v="240.15599999999998"/>
        <n v="106.824"/>
        <n v="337.04399999999998"/>
        <n v="-7.8479999999999999"/>
        <n v="-4.3680000000000003"/>
        <n v="113.664"/>
        <n v="168.26399999999998"/>
        <n v="338.14800000000002"/>
        <n v="296.42399999999998"/>
        <n v="316.464"/>
        <n v="225.08399999999997"/>
        <n v="113.48399999999999"/>
        <n v="157.596"/>
        <n v="-0.52800000000000002"/>
        <n v="20.963999999999999"/>
        <n v="110.77200000000001"/>
        <n v="236.61599999999999"/>
        <n v="52.559999999999995"/>
        <n v="37.512"/>
        <n v="113.676"/>
        <n v="92.52"/>
        <n v="225.01199999999997"/>
        <n v="16.452000000000002"/>
        <n v="243.816"/>
        <n v="71.34"/>
        <n v="45.155999999999999"/>
        <n v="182.00399999999999"/>
        <n v="265.476"/>
        <n v="110.02799999999999"/>
        <n v="70.92"/>
        <n v="174.26399999999998"/>
        <n v="-25.92"/>
        <n v="-26.568000000000001"/>
        <n v="294.25200000000001"/>
        <n v="45.588000000000001"/>
        <n v="436.83599999999996"/>
        <n v="374.77199999999999"/>
        <n v="562.88400000000001"/>
        <n v="38.724000000000004"/>
        <n v="309.81599999999997"/>
        <n v="429.38399999999996"/>
        <n v="112.776"/>
        <n v="132.036"/>
        <n v="410.19599999999997"/>
        <n v="98.951999999999984"/>
        <n v="288.46799999999996"/>
        <n v="107.496"/>
        <n v="320.44800000000004"/>
        <n v="8.7840000000000007"/>
        <n v="338.86799999999999"/>
        <n v="189.45599999999999"/>
        <n v="135.92399999999998"/>
        <n v="132.624"/>
        <n v="315.37200000000001"/>
        <n v="60.335999999999999"/>
        <n v="182.55599999999998"/>
        <n v="192.756"/>
        <n v="221.71199999999999"/>
        <n v="344.19599999999997"/>
        <n v="-19.907999999999998"/>
        <n v="-29.712"/>
        <n v="268.596"/>
        <n v="66.623999999999995"/>
        <n v="264.80399999999997"/>
        <n v="346.11599999999999"/>
        <n v="-4.3079999999999998"/>
        <n v="-22.728000000000002"/>
        <n v="504.92399999999998"/>
        <n v="88.308000000000007"/>
        <n v="187.29600000000002"/>
        <n v="299.27999999999997"/>
        <n v="77.616"/>
        <n v="9.5879999999999992"/>
        <n v="541.05599999999993"/>
        <n v="229.38"/>
        <n v="316.64400000000001"/>
        <n v="71.664000000000001"/>
        <n v="479.23199999999997"/>
        <n v="338.73599999999993"/>
        <n v="566.22"/>
        <n v="3.1920000000000002"/>
        <n v="381.47999999999996"/>
        <n v="443.28"/>
        <n v="45.408000000000001"/>
        <n v="442.97999999999996"/>
        <n v="222.37199999999999"/>
        <n v="88.572000000000003"/>
        <n v="395.904"/>
        <n v="59.699999999999996"/>
        <n v="263.02799999999996"/>
        <n v="454.11599999999999"/>
        <n v="98.304000000000002"/>
        <n v="176.59199999999998"/>
        <n v="215.80799999999999"/>
        <n v="288.49199999999996"/>
        <n v="381.40799999999996"/>
        <n v="102.79199999999999"/>
        <n v="317.38799999999998"/>
      </sharedItems>
    </cacheField>
    <cacheField name="Field1" numFmtId="0" formula="Dollars" databaseField="0"/>
    <cacheField name="Field2" numFmtId="0" formula=" (31856.69/ 298647.35) *100" databaseField="0"/>
    <cacheField name="Sales Per Unit" numFmtId="0" formula="Dollars/Units" databaseField="0"/>
  </cacheFields>
  <extLst>
    <ext xmlns:x14="http://schemas.microsoft.com/office/spreadsheetml/2009/9/main" uri="{725AE2AE-9491-48be-B2B4-4EB974FC3084}">
      <x14:pivotCacheDefinition pivotCacheId="1230881612"/>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91">
  <r>
    <x v="0"/>
    <x v="0"/>
    <x v="0"/>
    <d v="2004-04-01T00:00:00"/>
    <x v="0"/>
    <n v="50"/>
    <x v="0"/>
  </r>
  <r>
    <x v="1"/>
    <x v="1"/>
    <x v="1"/>
    <d v="2004-03-10T00:00:00"/>
    <x v="1"/>
    <n v="55"/>
    <x v="1"/>
  </r>
  <r>
    <x v="2"/>
    <x v="2"/>
    <x v="1"/>
    <d v="2005-02-25T00:00:00"/>
    <x v="2"/>
    <n v="14"/>
    <x v="2"/>
  </r>
  <r>
    <x v="3"/>
    <x v="1"/>
    <x v="2"/>
    <d v="2006-05-22T00:00:00"/>
    <x v="0"/>
    <n v="60"/>
    <x v="3"/>
  </r>
  <r>
    <x v="4"/>
    <x v="3"/>
    <x v="1"/>
    <d v="2004-06-17T00:00:00"/>
    <x v="0"/>
    <n v="48"/>
    <x v="4"/>
  </r>
  <r>
    <x v="5"/>
    <x v="4"/>
    <x v="1"/>
    <d v="2005-11-27T00:00:00"/>
    <x v="3"/>
    <n v="63"/>
    <x v="5"/>
  </r>
  <r>
    <x v="6"/>
    <x v="5"/>
    <x v="1"/>
    <d v="2004-03-21T00:00:00"/>
    <x v="3"/>
    <n v="13"/>
    <x v="6"/>
  </r>
  <r>
    <x v="7"/>
    <x v="4"/>
    <x v="1"/>
    <d v="2006-12-17T00:00:00"/>
    <x v="0"/>
    <n v="77"/>
    <x v="7"/>
  </r>
  <r>
    <x v="8"/>
    <x v="2"/>
    <x v="0"/>
    <d v="2006-07-05T00:00:00"/>
    <x v="3"/>
    <n v="80"/>
    <x v="8"/>
  </r>
  <r>
    <x v="9"/>
    <x v="0"/>
    <x v="3"/>
    <d v="2006-08-07T00:00:00"/>
    <x v="0"/>
    <n v="29"/>
    <x v="9"/>
  </r>
  <r>
    <x v="10"/>
    <x v="2"/>
    <x v="3"/>
    <d v="2004-11-29T00:00:00"/>
    <x v="4"/>
    <n v="48"/>
    <x v="10"/>
  </r>
  <r>
    <x v="11"/>
    <x v="2"/>
    <x v="2"/>
    <d v="2004-11-18T00:00:00"/>
    <x v="0"/>
    <n v="28"/>
    <x v="11"/>
  </r>
  <r>
    <x v="12"/>
    <x v="6"/>
    <x v="2"/>
    <d v="2005-08-31T00:00:00"/>
    <x v="0"/>
    <n v="54"/>
    <x v="12"/>
  </r>
  <r>
    <x v="13"/>
    <x v="1"/>
    <x v="0"/>
    <d v="2005-01-01T00:00:00"/>
    <x v="3"/>
    <n v="23"/>
    <x v="13"/>
  </r>
  <r>
    <x v="14"/>
    <x v="3"/>
    <x v="3"/>
    <d v="2006-09-20T00:00:00"/>
    <x v="1"/>
    <n v="-3"/>
    <x v="14"/>
  </r>
  <r>
    <x v="15"/>
    <x v="6"/>
    <x v="3"/>
    <d v="2004-04-12T00:00:00"/>
    <x v="4"/>
    <n v="50"/>
    <x v="15"/>
  </r>
  <r>
    <x v="16"/>
    <x v="4"/>
    <x v="0"/>
    <d v="2006-04-30T00:00:00"/>
    <x v="4"/>
    <n v="71"/>
    <x v="16"/>
  </r>
  <r>
    <x v="17"/>
    <x v="7"/>
    <x v="1"/>
    <d v="2005-08-31T00:00:00"/>
    <x v="0"/>
    <n v="93"/>
    <x v="17"/>
  </r>
  <r>
    <x v="18"/>
    <x v="7"/>
    <x v="0"/>
    <d v="2004-10-27T00:00:00"/>
    <x v="3"/>
    <n v="83"/>
    <x v="18"/>
  </r>
  <r>
    <x v="19"/>
    <x v="3"/>
    <x v="1"/>
    <d v="2005-11-27T00:00:00"/>
    <x v="0"/>
    <n v="62"/>
    <x v="19"/>
  </r>
  <r>
    <x v="20"/>
    <x v="3"/>
    <x v="2"/>
    <d v="2006-06-02T00:00:00"/>
    <x v="4"/>
    <n v="17"/>
    <x v="20"/>
  </r>
  <r>
    <x v="21"/>
    <x v="0"/>
    <x v="1"/>
    <d v="2004-09-24T00:00:00"/>
    <x v="3"/>
    <n v="33"/>
    <x v="21"/>
  </r>
  <r>
    <x v="22"/>
    <x v="4"/>
    <x v="1"/>
    <d v="2006-02-01T00:00:00"/>
    <x v="4"/>
    <n v="30"/>
    <x v="22"/>
  </r>
  <r>
    <x v="23"/>
    <x v="6"/>
    <x v="2"/>
    <d v="2006-12-06T00:00:00"/>
    <x v="0"/>
    <n v="29"/>
    <x v="23"/>
  </r>
  <r>
    <x v="24"/>
    <x v="7"/>
    <x v="1"/>
    <d v="2004-04-12T00:00:00"/>
    <x v="2"/>
    <n v="43"/>
    <x v="24"/>
  </r>
  <r>
    <x v="25"/>
    <x v="5"/>
    <x v="1"/>
    <d v="2005-09-22T00:00:00"/>
    <x v="1"/>
    <n v="82"/>
    <x v="25"/>
  </r>
  <r>
    <x v="26"/>
    <x v="5"/>
    <x v="1"/>
    <d v="2006-03-28T00:00:00"/>
    <x v="0"/>
    <n v="58"/>
    <x v="26"/>
  </r>
  <r>
    <x v="27"/>
    <x v="8"/>
    <x v="2"/>
    <d v="2004-06-17T00:00:00"/>
    <x v="4"/>
    <n v="46"/>
    <x v="27"/>
  </r>
  <r>
    <x v="28"/>
    <x v="3"/>
    <x v="2"/>
    <d v="2006-09-09T00:00:00"/>
    <x v="4"/>
    <n v="24"/>
    <x v="28"/>
  </r>
  <r>
    <x v="29"/>
    <x v="8"/>
    <x v="2"/>
    <d v="2006-02-23T00:00:00"/>
    <x v="1"/>
    <n v="-4"/>
    <x v="29"/>
  </r>
  <r>
    <x v="30"/>
    <x v="1"/>
    <x v="0"/>
    <d v="2006-06-24T00:00:00"/>
    <x v="1"/>
    <n v="43"/>
    <x v="30"/>
  </r>
  <r>
    <x v="31"/>
    <x v="6"/>
    <x v="0"/>
    <d v="2004-02-06T00:00:00"/>
    <x v="3"/>
    <n v="30"/>
    <x v="31"/>
  </r>
  <r>
    <x v="32"/>
    <x v="6"/>
    <x v="1"/>
    <d v="2005-04-10T00:00:00"/>
    <x v="4"/>
    <n v="24"/>
    <x v="32"/>
  </r>
  <r>
    <x v="33"/>
    <x v="0"/>
    <x v="2"/>
    <d v="2004-04-01T00:00:00"/>
    <x v="1"/>
    <n v="91"/>
    <x v="33"/>
  </r>
  <r>
    <x v="34"/>
    <x v="4"/>
    <x v="1"/>
    <d v="2004-06-06T00:00:00"/>
    <x v="0"/>
    <n v="60"/>
    <x v="34"/>
  </r>
  <r>
    <x v="35"/>
    <x v="6"/>
    <x v="3"/>
    <d v="2006-09-20T00:00:00"/>
    <x v="0"/>
    <n v="7"/>
    <x v="35"/>
  </r>
  <r>
    <x v="36"/>
    <x v="2"/>
    <x v="3"/>
    <d v="2005-08-09T00:00:00"/>
    <x v="4"/>
    <n v="98"/>
    <x v="36"/>
  </r>
  <r>
    <x v="37"/>
    <x v="3"/>
    <x v="2"/>
    <d v="2004-09-24T00:00:00"/>
    <x v="3"/>
    <n v="19"/>
    <x v="37"/>
  </r>
  <r>
    <x v="38"/>
    <x v="6"/>
    <x v="0"/>
    <d v="2005-05-24T00:00:00"/>
    <x v="3"/>
    <n v="42"/>
    <x v="38"/>
  </r>
  <r>
    <x v="39"/>
    <x v="0"/>
    <x v="2"/>
    <d v="2004-11-18T00:00:00"/>
    <x v="1"/>
    <n v="68"/>
    <x v="39"/>
  </r>
  <r>
    <x v="40"/>
    <x v="3"/>
    <x v="2"/>
    <d v="2004-11-18T00:00:00"/>
    <x v="0"/>
    <n v="6"/>
    <x v="40"/>
  </r>
  <r>
    <x v="41"/>
    <x v="3"/>
    <x v="1"/>
    <d v="2005-06-15T00:00:00"/>
    <x v="3"/>
    <n v="29"/>
    <x v="41"/>
  </r>
  <r>
    <x v="42"/>
    <x v="1"/>
    <x v="1"/>
    <d v="2004-01-04T00:00:00"/>
    <x v="3"/>
    <n v="88"/>
    <x v="42"/>
  </r>
  <r>
    <x v="43"/>
    <x v="8"/>
    <x v="1"/>
    <d v="2005-07-07T00:00:00"/>
    <x v="3"/>
    <n v="54"/>
    <x v="43"/>
  </r>
  <r>
    <x v="44"/>
    <x v="5"/>
    <x v="2"/>
    <d v="2005-04-10T00:00:00"/>
    <x v="0"/>
    <n v="31"/>
    <x v="44"/>
  </r>
  <r>
    <x v="45"/>
    <x v="7"/>
    <x v="2"/>
    <d v="2006-05-22T00:00:00"/>
    <x v="0"/>
    <n v="40"/>
    <x v="45"/>
  </r>
  <r>
    <x v="46"/>
    <x v="5"/>
    <x v="0"/>
    <d v="2004-04-12T00:00:00"/>
    <x v="0"/>
    <n v="13"/>
    <x v="46"/>
  </r>
  <r>
    <x v="47"/>
    <x v="8"/>
    <x v="1"/>
    <d v="2004-06-28T00:00:00"/>
    <x v="4"/>
    <n v="54"/>
    <x v="47"/>
  </r>
  <r>
    <x v="48"/>
    <x v="5"/>
    <x v="3"/>
    <d v="2004-04-12T00:00:00"/>
    <x v="1"/>
    <n v="39"/>
    <x v="48"/>
  </r>
  <r>
    <x v="49"/>
    <x v="5"/>
    <x v="1"/>
    <d v="2005-12-08T00:00:00"/>
    <x v="0"/>
    <n v="13"/>
    <x v="49"/>
  </r>
  <r>
    <x v="50"/>
    <x v="7"/>
    <x v="3"/>
    <d v="2004-10-27T00:00:00"/>
    <x v="4"/>
    <n v="94"/>
    <x v="50"/>
  </r>
  <r>
    <x v="51"/>
    <x v="4"/>
    <x v="1"/>
    <d v="2005-11-16T00:00:00"/>
    <x v="1"/>
    <n v="67"/>
    <x v="51"/>
  </r>
  <r>
    <x v="52"/>
    <x v="6"/>
    <x v="0"/>
    <d v="2004-08-11T00:00:00"/>
    <x v="1"/>
    <n v="28"/>
    <x v="52"/>
  </r>
  <r>
    <x v="53"/>
    <x v="8"/>
    <x v="1"/>
    <d v="2004-06-17T00:00:00"/>
    <x v="3"/>
    <n v="100"/>
    <x v="53"/>
  </r>
  <r>
    <x v="54"/>
    <x v="6"/>
    <x v="0"/>
    <d v="2006-05-11T00:00:00"/>
    <x v="3"/>
    <n v="46"/>
    <x v="54"/>
  </r>
  <r>
    <x v="55"/>
    <x v="2"/>
    <x v="1"/>
    <d v="2005-04-10T00:00:00"/>
    <x v="0"/>
    <n v="-1"/>
    <x v="55"/>
  </r>
  <r>
    <x v="56"/>
    <x v="0"/>
    <x v="0"/>
    <d v="2005-01-01T00:00:00"/>
    <x v="4"/>
    <n v="89"/>
    <x v="56"/>
  </r>
  <r>
    <x v="57"/>
    <x v="1"/>
    <x v="0"/>
    <d v="2005-11-05T00:00:00"/>
    <x v="1"/>
    <n v="68"/>
    <x v="57"/>
  </r>
  <r>
    <x v="58"/>
    <x v="3"/>
    <x v="2"/>
    <d v="2006-07-16T00:00:00"/>
    <x v="0"/>
    <n v="5"/>
    <x v="58"/>
  </r>
  <r>
    <x v="59"/>
    <x v="5"/>
    <x v="3"/>
    <d v="2005-01-23T00:00:00"/>
    <x v="3"/>
    <n v="78"/>
    <x v="59"/>
  </r>
  <r>
    <x v="60"/>
    <x v="6"/>
    <x v="1"/>
    <d v="2004-12-21T00:00:00"/>
    <x v="3"/>
    <n v="100"/>
    <x v="60"/>
  </r>
  <r>
    <x v="61"/>
    <x v="2"/>
    <x v="2"/>
    <d v="2005-11-16T00:00:00"/>
    <x v="2"/>
    <n v="98"/>
    <x v="61"/>
  </r>
  <r>
    <x v="62"/>
    <x v="3"/>
    <x v="0"/>
    <d v="2004-06-17T00:00:00"/>
    <x v="2"/>
    <n v="59"/>
    <x v="62"/>
  </r>
  <r>
    <x v="63"/>
    <x v="5"/>
    <x v="0"/>
    <d v="2005-06-26T00:00:00"/>
    <x v="1"/>
    <n v="38"/>
    <x v="63"/>
  </r>
  <r>
    <x v="64"/>
    <x v="2"/>
    <x v="2"/>
    <d v="2004-04-12T00:00:00"/>
    <x v="4"/>
    <n v="53"/>
    <x v="64"/>
  </r>
  <r>
    <x v="65"/>
    <x v="7"/>
    <x v="1"/>
    <d v="2005-01-23T00:00:00"/>
    <x v="3"/>
    <n v="-2"/>
    <x v="65"/>
  </r>
  <r>
    <x v="66"/>
    <x v="4"/>
    <x v="2"/>
    <d v="2006-03-06T00:00:00"/>
    <x v="1"/>
    <n v="-1"/>
    <x v="66"/>
  </r>
  <r>
    <x v="67"/>
    <x v="5"/>
    <x v="3"/>
    <d v="2004-01-15T00:00:00"/>
    <x v="4"/>
    <n v="32"/>
    <x v="67"/>
  </r>
  <r>
    <x v="68"/>
    <x v="6"/>
    <x v="0"/>
    <d v="2006-12-17T00:00:00"/>
    <x v="1"/>
    <n v="61"/>
    <x v="68"/>
  </r>
  <r>
    <x v="69"/>
    <x v="5"/>
    <x v="0"/>
    <d v="2005-02-14T00:00:00"/>
    <x v="4"/>
    <n v="75"/>
    <x v="69"/>
  </r>
  <r>
    <x v="70"/>
    <x v="7"/>
    <x v="2"/>
    <d v="2005-03-30T00:00:00"/>
    <x v="4"/>
    <n v="21"/>
    <x v="70"/>
  </r>
  <r>
    <x v="71"/>
    <x v="7"/>
    <x v="3"/>
    <d v="2006-01-10T00:00:00"/>
    <x v="0"/>
    <n v="74"/>
    <x v="71"/>
  </r>
  <r>
    <x v="72"/>
    <x v="4"/>
    <x v="1"/>
    <d v="2005-07-29T00:00:00"/>
    <x v="1"/>
    <n v="72"/>
    <x v="72"/>
  </r>
  <r>
    <x v="73"/>
    <x v="8"/>
    <x v="2"/>
    <d v="2004-11-07T00:00:00"/>
    <x v="1"/>
    <n v="87"/>
    <x v="73"/>
  </r>
  <r>
    <x v="74"/>
    <x v="2"/>
    <x v="2"/>
    <d v="2006-10-01T00:00:00"/>
    <x v="3"/>
    <n v="78"/>
    <x v="74"/>
  </r>
  <r>
    <x v="75"/>
    <x v="8"/>
    <x v="0"/>
    <d v="2004-02-17T00:00:00"/>
    <x v="1"/>
    <n v="85"/>
    <x v="75"/>
  </r>
  <r>
    <x v="76"/>
    <x v="7"/>
    <x v="3"/>
    <d v="2005-08-09T00:00:00"/>
    <x v="3"/>
    <n v="-1"/>
    <x v="76"/>
  </r>
  <r>
    <x v="77"/>
    <x v="6"/>
    <x v="3"/>
    <d v="2005-08-31T00:00:00"/>
    <x v="3"/>
    <n v="10"/>
    <x v="77"/>
  </r>
  <r>
    <x v="78"/>
    <x v="3"/>
    <x v="0"/>
    <d v="2005-12-19T00:00:00"/>
    <x v="3"/>
    <n v="31"/>
    <x v="78"/>
  </r>
  <r>
    <x v="79"/>
    <x v="8"/>
    <x v="1"/>
    <d v="2005-03-19T00:00:00"/>
    <x v="1"/>
    <n v="6"/>
    <x v="79"/>
  </r>
  <r>
    <x v="80"/>
    <x v="8"/>
    <x v="0"/>
    <d v="2006-06-13T00:00:00"/>
    <x v="2"/>
    <n v="-2"/>
    <x v="80"/>
  </r>
  <r>
    <x v="81"/>
    <x v="0"/>
    <x v="0"/>
    <d v="2006-08-18T00:00:00"/>
    <x v="3"/>
    <n v="88"/>
    <x v="81"/>
  </r>
  <r>
    <x v="82"/>
    <x v="7"/>
    <x v="1"/>
    <d v="2004-05-26T00:00:00"/>
    <x v="4"/>
    <n v="38"/>
    <x v="82"/>
  </r>
  <r>
    <x v="83"/>
    <x v="3"/>
    <x v="2"/>
    <d v="2004-04-12T00:00:00"/>
    <x v="1"/>
    <n v="67"/>
    <x v="83"/>
  </r>
  <r>
    <x v="84"/>
    <x v="4"/>
    <x v="1"/>
    <d v="2006-05-11T00:00:00"/>
    <x v="3"/>
    <n v="63"/>
    <x v="84"/>
  </r>
  <r>
    <x v="85"/>
    <x v="6"/>
    <x v="0"/>
    <d v="2005-08-20T00:00:00"/>
    <x v="1"/>
    <n v="33"/>
    <x v="85"/>
  </r>
  <r>
    <x v="86"/>
    <x v="7"/>
    <x v="2"/>
    <d v="2006-12-17T00:00:00"/>
    <x v="0"/>
    <n v="38"/>
    <x v="86"/>
  </r>
  <r>
    <x v="87"/>
    <x v="5"/>
    <x v="0"/>
    <d v="2006-11-25T00:00:00"/>
    <x v="1"/>
    <n v="97"/>
    <x v="87"/>
  </r>
  <r>
    <x v="88"/>
    <x v="7"/>
    <x v="3"/>
    <d v="2004-04-12T00:00:00"/>
    <x v="0"/>
    <n v="97"/>
    <x v="88"/>
  </r>
  <r>
    <x v="89"/>
    <x v="4"/>
    <x v="0"/>
    <d v="2006-01-21T00:00:00"/>
    <x v="0"/>
    <n v="80"/>
    <x v="89"/>
  </r>
  <r>
    <x v="90"/>
    <x v="0"/>
    <x v="2"/>
    <d v="2005-10-03T00:00:00"/>
    <x v="3"/>
    <n v="79"/>
    <x v="90"/>
  </r>
  <r>
    <x v="91"/>
    <x v="3"/>
    <x v="2"/>
    <d v="2004-01-15T00:00:00"/>
    <x v="1"/>
    <n v="72"/>
    <x v="91"/>
  </r>
  <r>
    <x v="92"/>
    <x v="5"/>
    <x v="0"/>
    <d v="2004-08-11T00:00:00"/>
    <x v="1"/>
    <n v="21"/>
    <x v="92"/>
  </r>
  <r>
    <x v="93"/>
    <x v="1"/>
    <x v="2"/>
    <d v="2005-05-13T00:00:00"/>
    <x v="1"/>
    <n v="95"/>
    <x v="93"/>
  </r>
  <r>
    <x v="94"/>
    <x v="7"/>
    <x v="2"/>
    <d v="2006-03-17T00:00:00"/>
    <x v="2"/>
    <n v="-3"/>
    <x v="94"/>
  </r>
  <r>
    <x v="95"/>
    <x v="5"/>
    <x v="1"/>
    <d v="2004-09-13T00:00:00"/>
    <x v="2"/>
    <n v="56"/>
    <x v="95"/>
  </r>
  <r>
    <x v="96"/>
    <x v="7"/>
    <x v="0"/>
    <d v="2005-03-30T00:00:00"/>
    <x v="1"/>
    <n v="-2"/>
    <x v="96"/>
  </r>
  <r>
    <x v="97"/>
    <x v="6"/>
    <x v="1"/>
    <d v="2004-03-21T00:00:00"/>
    <x v="0"/>
    <n v="14"/>
    <x v="97"/>
  </r>
  <r>
    <x v="98"/>
    <x v="8"/>
    <x v="3"/>
    <d v="2005-08-31T00:00:00"/>
    <x v="0"/>
    <n v="-5"/>
    <x v="98"/>
  </r>
  <r>
    <x v="99"/>
    <x v="2"/>
    <x v="0"/>
    <d v="2006-07-16T00:00:00"/>
    <x v="1"/>
    <n v="15"/>
    <x v="99"/>
  </r>
  <r>
    <x v="100"/>
    <x v="2"/>
    <x v="1"/>
    <d v="2005-03-08T00:00:00"/>
    <x v="4"/>
    <n v="40"/>
    <x v="100"/>
  </r>
  <r>
    <x v="101"/>
    <x v="8"/>
    <x v="2"/>
    <d v="2004-10-05T00:00:00"/>
    <x v="4"/>
    <n v="86"/>
    <x v="101"/>
  </r>
  <r>
    <x v="102"/>
    <x v="8"/>
    <x v="0"/>
    <d v="2004-11-18T00:00:00"/>
    <x v="4"/>
    <n v="43"/>
    <x v="102"/>
  </r>
  <r>
    <x v="103"/>
    <x v="6"/>
    <x v="2"/>
    <d v="2006-12-06T00:00:00"/>
    <x v="4"/>
    <n v="31"/>
    <x v="103"/>
  </r>
  <r>
    <x v="104"/>
    <x v="0"/>
    <x v="3"/>
    <d v="2005-09-22T00:00:00"/>
    <x v="2"/>
    <n v="82"/>
    <x v="104"/>
  </r>
  <r>
    <x v="105"/>
    <x v="6"/>
    <x v="0"/>
    <d v="2006-01-21T00:00:00"/>
    <x v="1"/>
    <n v="44"/>
    <x v="105"/>
  </r>
  <r>
    <x v="106"/>
    <x v="3"/>
    <x v="3"/>
    <d v="2006-06-24T00:00:00"/>
    <x v="3"/>
    <n v="27"/>
    <x v="106"/>
  </r>
  <r>
    <x v="107"/>
    <x v="3"/>
    <x v="1"/>
    <d v="2006-06-02T00:00:00"/>
    <x v="1"/>
    <n v="73"/>
    <x v="107"/>
  </r>
  <r>
    <x v="108"/>
    <x v="8"/>
    <x v="1"/>
    <d v="2005-05-24T00:00:00"/>
    <x v="1"/>
    <n v="64"/>
    <x v="108"/>
  </r>
  <r>
    <x v="109"/>
    <x v="4"/>
    <x v="3"/>
    <d v="2006-05-22T00:00:00"/>
    <x v="3"/>
    <n v="25"/>
    <x v="109"/>
  </r>
  <r>
    <x v="110"/>
    <x v="1"/>
    <x v="0"/>
    <d v="2005-10-25T00:00:00"/>
    <x v="4"/>
    <n v="66"/>
    <x v="110"/>
  </r>
  <r>
    <x v="111"/>
    <x v="3"/>
    <x v="0"/>
    <d v="2006-03-06T00:00:00"/>
    <x v="1"/>
    <n v="35"/>
    <x v="111"/>
  </r>
  <r>
    <x v="112"/>
    <x v="7"/>
    <x v="2"/>
    <d v="2006-07-27T00:00:00"/>
    <x v="4"/>
    <n v="15"/>
    <x v="112"/>
  </r>
  <r>
    <x v="113"/>
    <x v="3"/>
    <x v="0"/>
    <d v="2006-04-30T00:00:00"/>
    <x v="3"/>
    <n v="77"/>
    <x v="113"/>
  </r>
  <r>
    <x v="114"/>
    <x v="2"/>
    <x v="2"/>
    <d v="2006-01-10T00:00:00"/>
    <x v="3"/>
    <n v="62"/>
    <x v="114"/>
  </r>
  <r>
    <x v="115"/>
    <x v="1"/>
    <x v="1"/>
    <d v="2005-11-16T00:00:00"/>
    <x v="0"/>
    <n v="46"/>
    <x v="115"/>
  </r>
  <r>
    <x v="116"/>
    <x v="3"/>
    <x v="2"/>
    <d v="2004-04-23T00:00:00"/>
    <x v="3"/>
    <n v="59"/>
    <x v="116"/>
  </r>
  <r>
    <x v="117"/>
    <x v="6"/>
    <x v="1"/>
    <d v="2005-07-07T00:00:00"/>
    <x v="2"/>
    <n v="14"/>
    <x v="117"/>
  </r>
  <r>
    <x v="118"/>
    <x v="8"/>
    <x v="0"/>
    <d v="2005-05-13T00:00:00"/>
    <x v="0"/>
    <n v="6"/>
    <x v="79"/>
  </r>
  <r>
    <x v="119"/>
    <x v="3"/>
    <x v="2"/>
    <d v="2006-02-12T00:00:00"/>
    <x v="4"/>
    <n v="-5"/>
    <x v="118"/>
  </r>
  <r>
    <x v="120"/>
    <x v="2"/>
    <x v="2"/>
    <d v="2006-11-14T00:00:00"/>
    <x v="1"/>
    <n v="-4"/>
    <x v="119"/>
  </r>
  <r>
    <x v="121"/>
    <x v="7"/>
    <x v="3"/>
    <d v="2004-11-29T00:00:00"/>
    <x v="4"/>
    <n v="61"/>
    <x v="120"/>
  </r>
  <r>
    <x v="122"/>
    <x v="8"/>
    <x v="1"/>
    <d v="2004-03-21T00:00:00"/>
    <x v="2"/>
    <n v="33"/>
    <x v="121"/>
  </r>
  <r>
    <x v="123"/>
    <x v="0"/>
    <x v="3"/>
    <d v="2004-07-09T00:00:00"/>
    <x v="4"/>
    <n v="16"/>
    <x v="122"/>
  </r>
  <r>
    <x v="124"/>
    <x v="5"/>
    <x v="0"/>
    <d v="2006-12-17T00:00:00"/>
    <x v="0"/>
    <n v="16"/>
    <x v="123"/>
  </r>
  <r>
    <x v="125"/>
    <x v="5"/>
    <x v="2"/>
    <d v="2005-02-14T00:00:00"/>
    <x v="3"/>
    <n v="72"/>
    <x v="124"/>
  </r>
  <r>
    <x v="126"/>
    <x v="4"/>
    <x v="2"/>
    <d v="2005-03-30T00:00:00"/>
    <x v="0"/>
    <n v="15"/>
    <x v="125"/>
  </r>
  <r>
    <x v="127"/>
    <x v="6"/>
    <x v="2"/>
    <d v="2004-10-27T00:00:00"/>
    <x v="1"/>
    <n v="45"/>
    <x v="126"/>
  </r>
  <r>
    <x v="128"/>
    <x v="4"/>
    <x v="2"/>
    <d v="2005-07-07T00:00:00"/>
    <x v="4"/>
    <n v="82"/>
    <x v="127"/>
  </r>
  <r>
    <x v="129"/>
    <x v="0"/>
    <x v="0"/>
    <d v="2005-05-24T00:00:00"/>
    <x v="2"/>
    <n v="55"/>
    <x v="128"/>
  </r>
  <r>
    <x v="130"/>
    <x v="7"/>
    <x v="3"/>
    <d v="2004-06-28T00:00:00"/>
    <x v="3"/>
    <n v="85"/>
    <x v="129"/>
  </r>
  <r>
    <x v="131"/>
    <x v="7"/>
    <x v="0"/>
    <d v="2006-12-28T00:00:00"/>
    <x v="3"/>
    <n v="88"/>
    <x v="130"/>
  </r>
  <r>
    <x v="132"/>
    <x v="0"/>
    <x v="2"/>
    <d v="2006-02-01T00:00:00"/>
    <x v="0"/>
    <n v="-1"/>
    <x v="131"/>
  </r>
  <r>
    <x v="133"/>
    <x v="4"/>
    <x v="0"/>
    <d v="2005-02-03T00:00:00"/>
    <x v="1"/>
    <n v="51"/>
    <x v="132"/>
  </r>
  <r>
    <x v="134"/>
    <x v="2"/>
    <x v="0"/>
    <d v="2006-10-23T00:00:00"/>
    <x v="4"/>
    <n v="60"/>
    <x v="133"/>
  </r>
  <r>
    <x v="135"/>
    <x v="8"/>
    <x v="3"/>
    <d v="2004-09-24T00:00:00"/>
    <x v="4"/>
    <n v="94"/>
    <x v="134"/>
  </r>
  <r>
    <x v="136"/>
    <x v="6"/>
    <x v="2"/>
    <d v="2005-07-07T00:00:00"/>
    <x v="3"/>
    <n v="64"/>
    <x v="135"/>
  </r>
  <r>
    <x v="137"/>
    <x v="6"/>
    <x v="3"/>
    <d v="2005-03-08T00:00:00"/>
    <x v="2"/>
    <n v="95"/>
    <x v="136"/>
  </r>
  <r>
    <x v="138"/>
    <x v="2"/>
    <x v="1"/>
    <d v="2006-11-03T00:00:00"/>
    <x v="2"/>
    <n v="22"/>
    <x v="137"/>
  </r>
  <r>
    <x v="139"/>
    <x v="8"/>
    <x v="3"/>
    <d v="2005-03-08T00:00:00"/>
    <x v="2"/>
    <n v="42"/>
    <x v="138"/>
  </r>
  <r>
    <x v="140"/>
    <x v="5"/>
    <x v="0"/>
    <d v="2006-03-17T00:00:00"/>
    <x v="1"/>
    <n v="-1"/>
    <x v="139"/>
  </r>
  <r>
    <x v="141"/>
    <x v="6"/>
    <x v="2"/>
    <d v="2005-07-07T00:00:00"/>
    <x v="0"/>
    <n v="-3"/>
    <x v="140"/>
  </r>
  <r>
    <x v="142"/>
    <x v="3"/>
    <x v="1"/>
    <d v="2004-09-02T00:00:00"/>
    <x v="2"/>
    <n v="11"/>
    <x v="141"/>
  </r>
  <r>
    <x v="143"/>
    <x v="8"/>
    <x v="2"/>
    <d v="2004-10-16T00:00:00"/>
    <x v="2"/>
    <n v="68"/>
    <x v="142"/>
  </r>
  <r>
    <x v="144"/>
    <x v="7"/>
    <x v="0"/>
    <d v="2004-08-11T00:00:00"/>
    <x v="2"/>
    <n v="21"/>
    <x v="143"/>
  </r>
  <r>
    <x v="145"/>
    <x v="0"/>
    <x v="0"/>
    <d v="2005-02-03T00:00:00"/>
    <x v="4"/>
    <n v="27"/>
    <x v="144"/>
  </r>
  <r>
    <x v="146"/>
    <x v="6"/>
    <x v="2"/>
    <d v="2005-12-30T00:00:00"/>
    <x v="1"/>
    <n v="86"/>
    <x v="145"/>
  </r>
  <r>
    <x v="147"/>
    <x v="6"/>
    <x v="0"/>
    <d v="2005-09-11T00:00:00"/>
    <x v="0"/>
    <n v="90"/>
    <x v="146"/>
  </r>
  <r>
    <x v="148"/>
    <x v="7"/>
    <x v="1"/>
    <d v="2004-05-15T00:00:00"/>
    <x v="1"/>
    <n v="-2"/>
    <x v="147"/>
  </r>
  <r>
    <x v="149"/>
    <x v="6"/>
    <x v="0"/>
    <d v="2005-01-23T00:00:00"/>
    <x v="0"/>
    <n v="56"/>
    <x v="148"/>
  </r>
  <r>
    <x v="150"/>
    <x v="8"/>
    <x v="0"/>
    <d v="2005-01-01T00:00:00"/>
    <x v="0"/>
    <n v="77"/>
    <x v="149"/>
  </r>
  <r>
    <x v="151"/>
    <x v="5"/>
    <x v="1"/>
    <d v="2004-02-17T00:00:00"/>
    <x v="0"/>
    <n v="51"/>
    <x v="150"/>
  </r>
  <r>
    <x v="152"/>
    <x v="1"/>
    <x v="0"/>
    <d v="2005-02-25T00:00:00"/>
    <x v="4"/>
    <n v="-5"/>
    <x v="151"/>
  </r>
  <r>
    <x v="153"/>
    <x v="8"/>
    <x v="0"/>
    <d v="2005-08-09T00:00:00"/>
    <x v="1"/>
    <n v="-1"/>
    <x v="152"/>
  </r>
  <r>
    <x v="154"/>
    <x v="1"/>
    <x v="3"/>
    <d v="2006-10-12T00:00:00"/>
    <x v="3"/>
    <n v="21"/>
    <x v="153"/>
  </r>
  <r>
    <x v="155"/>
    <x v="1"/>
    <x v="3"/>
    <d v="2005-12-19T00:00:00"/>
    <x v="1"/>
    <n v="30"/>
    <x v="154"/>
  </r>
  <r>
    <x v="156"/>
    <x v="6"/>
    <x v="1"/>
    <d v="2005-03-30T00:00:00"/>
    <x v="3"/>
    <n v="54"/>
    <x v="155"/>
  </r>
  <r>
    <x v="157"/>
    <x v="0"/>
    <x v="2"/>
    <d v="2004-03-21T00:00:00"/>
    <x v="0"/>
    <n v="26"/>
    <x v="156"/>
  </r>
  <r>
    <x v="158"/>
    <x v="5"/>
    <x v="0"/>
    <d v="2006-05-22T00:00:00"/>
    <x v="0"/>
    <n v="34"/>
    <x v="157"/>
  </r>
  <r>
    <x v="159"/>
    <x v="2"/>
    <x v="3"/>
    <d v="2004-02-17T00:00:00"/>
    <x v="0"/>
    <n v="68"/>
    <x v="158"/>
  </r>
  <r>
    <x v="160"/>
    <x v="7"/>
    <x v="0"/>
    <d v="2006-06-13T00:00:00"/>
    <x v="0"/>
    <n v="26"/>
    <x v="159"/>
  </r>
  <r>
    <x v="161"/>
    <x v="0"/>
    <x v="2"/>
    <d v="2005-10-14T00:00:00"/>
    <x v="1"/>
    <n v="98"/>
    <x v="160"/>
  </r>
  <r>
    <x v="162"/>
    <x v="4"/>
    <x v="0"/>
    <d v="2004-02-28T00:00:00"/>
    <x v="1"/>
    <n v="60"/>
    <x v="161"/>
  </r>
  <r>
    <x v="163"/>
    <x v="6"/>
    <x v="0"/>
    <d v="2006-07-16T00:00:00"/>
    <x v="1"/>
    <n v="19"/>
    <x v="162"/>
  </r>
  <r>
    <x v="164"/>
    <x v="7"/>
    <x v="0"/>
    <d v="2004-03-10T00:00:00"/>
    <x v="2"/>
    <n v="96"/>
    <x v="163"/>
  </r>
  <r>
    <x v="165"/>
    <x v="6"/>
    <x v="0"/>
    <d v="2004-04-23T00:00:00"/>
    <x v="3"/>
    <n v="85"/>
    <x v="164"/>
  </r>
  <r>
    <x v="166"/>
    <x v="0"/>
    <x v="0"/>
    <d v="2005-11-27T00:00:00"/>
    <x v="3"/>
    <n v="75"/>
    <x v="165"/>
  </r>
  <r>
    <x v="167"/>
    <x v="8"/>
    <x v="2"/>
    <d v="2004-07-20T00:00:00"/>
    <x v="4"/>
    <n v="59"/>
    <x v="166"/>
  </r>
  <r>
    <x v="168"/>
    <x v="2"/>
    <x v="3"/>
    <d v="2005-12-19T00:00:00"/>
    <x v="4"/>
    <n v="24"/>
    <x v="167"/>
  </r>
  <r>
    <x v="169"/>
    <x v="1"/>
    <x v="0"/>
    <d v="2005-09-22T00:00:00"/>
    <x v="1"/>
    <n v="43"/>
    <x v="168"/>
  </r>
  <r>
    <x v="170"/>
    <x v="4"/>
    <x v="3"/>
    <d v="2004-05-26T00:00:00"/>
    <x v="2"/>
    <n v="65"/>
    <x v="169"/>
  </r>
  <r>
    <x v="171"/>
    <x v="1"/>
    <x v="1"/>
    <d v="2005-10-14T00:00:00"/>
    <x v="2"/>
    <n v="56"/>
    <x v="170"/>
  </r>
  <r>
    <x v="172"/>
    <x v="2"/>
    <x v="1"/>
    <d v="2004-05-04T00:00:00"/>
    <x v="0"/>
    <n v="83"/>
    <x v="171"/>
  </r>
  <r>
    <x v="173"/>
    <x v="1"/>
    <x v="2"/>
    <d v="2004-11-29T00:00:00"/>
    <x v="1"/>
    <n v="22"/>
    <x v="172"/>
  </r>
  <r>
    <x v="174"/>
    <x v="7"/>
    <x v="1"/>
    <d v="2004-08-22T00:00:00"/>
    <x v="3"/>
    <n v="18"/>
    <x v="173"/>
  </r>
  <r>
    <x v="175"/>
    <x v="6"/>
    <x v="0"/>
    <d v="2005-07-07T00:00:00"/>
    <x v="4"/>
    <n v="7"/>
    <x v="174"/>
  </r>
  <r>
    <x v="176"/>
    <x v="0"/>
    <x v="3"/>
    <d v="2006-11-25T00:00:00"/>
    <x v="4"/>
    <n v="79"/>
    <x v="175"/>
  </r>
  <r>
    <x v="177"/>
    <x v="4"/>
    <x v="0"/>
    <d v="2006-03-17T00:00:00"/>
    <x v="1"/>
    <n v="62"/>
    <x v="176"/>
  </r>
  <r>
    <x v="178"/>
    <x v="7"/>
    <x v="2"/>
    <d v="2004-05-04T00:00:00"/>
    <x v="4"/>
    <n v="84"/>
    <x v="177"/>
  </r>
  <r>
    <x v="179"/>
    <x v="4"/>
    <x v="2"/>
    <d v="2005-06-15T00:00:00"/>
    <x v="1"/>
    <n v="87"/>
    <x v="178"/>
  </r>
  <r>
    <x v="180"/>
    <x v="8"/>
    <x v="0"/>
    <d v="2006-10-01T00:00:00"/>
    <x v="0"/>
    <n v="33"/>
    <x v="179"/>
  </r>
  <r>
    <x v="181"/>
    <x v="7"/>
    <x v="1"/>
    <d v="2004-02-06T00:00:00"/>
    <x v="4"/>
    <n v="68"/>
    <x v="180"/>
  </r>
  <r>
    <x v="182"/>
    <x v="5"/>
    <x v="2"/>
    <d v="2005-10-03T00:00:00"/>
    <x v="1"/>
    <n v="77"/>
    <x v="181"/>
  </r>
  <r>
    <x v="183"/>
    <x v="5"/>
    <x v="1"/>
    <d v="2006-01-10T00:00:00"/>
    <x v="2"/>
    <n v="73"/>
    <x v="182"/>
  </r>
  <r>
    <x v="184"/>
    <x v="6"/>
    <x v="2"/>
    <d v="2006-01-21T00:00:00"/>
    <x v="3"/>
    <n v="13"/>
    <x v="183"/>
  </r>
  <r>
    <x v="185"/>
    <x v="1"/>
    <x v="1"/>
    <d v="2004-12-10T00:00:00"/>
    <x v="2"/>
    <n v="67"/>
    <x v="184"/>
  </r>
  <r>
    <x v="186"/>
    <x v="7"/>
    <x v="3"/>
    <d v="2005-03-19T00:00:00"/>
    <x v="3"/>
    <n v="10"/>
    <x v="185"/>
  </r>
  <r>
    <x v="187"/>
    <x v="4"/>
    <x v="3"/>
    <d v="2004-02-06T00:00:00"/>
    <x v="4"/>
    <n v="-1"/>
    <x v="186"/>
  </r>
  <r>
    <x v="188"/>
    <x v="4"/>
    <x v="2"/>
    <d v="2006-05-22T00:00:00"/>
    <x v="4"/>
    <n v="-1"/>
    <x v="187"/>
  </r>
  <r>
    <x v="189"/>
    <x v="5"/>
    <x v="2"/>
    <d v="2006-11-25T00:00:00"/>
    <x v="4"/>
    <n v="86"/>
    <x v="188"/>
  </r>
  <r>
    <x v="190"/>
    <x v="5"/>
    <x v="0"/>
    <d v="2006-03-17T00:00:00"/>
    <x v="3"/>
    <n v="26"/>
    <x v="189"/>
  </r>
  <r>
    <x v="191"/>
    <x v="8"/>
    <x v="3"/>
    <d v="2005-06-26T00:00:00"/>
    <x v="3"/>
    <n v="26"/>
    <x v="190"/>
  </r>
  <r>
    <x v="192"/>
    <x v="1"/>
    <x v="0"/>
    <d v="2005-12-30T00:00:00"/>
    <x v="1"/>
    <n v="-1"/>
    <x v="191"/>
  </r>
  <r>
    <x v="193"/>
    <x v="8"/>
    <x v="2"/>
    <d v="2006-12-28T00:00:00"/>
    <x v="0"/>
    <n v="62"/>
    <x v="192"/>
  </r>
  <r>
    <x v="194"/>
    <x v="8"/>
    <x v="2"/>
    <d v="2006-08-18T00:00:00"/>
    <x v="0"/>
    <n v="91"/>
    <x v="193"/>
  </r>
  <r>
    <x v="195"/>
    <x v="7"/>
    <x v="2"/>
    <d v="2006-04-19T00:00:00"/>
    <x v="1"/>
    <n v="19"/>
    <x v="194"/>
  </r>
  <r>
    <x v="196"/>
    <x v="1"/>
    <x v="1"/>
    <d v="2006-12-06T00:00:00"/>
    <x v="2"/>
    <n v="25"/>
    <x v="195"/>
  </r>
  <r>
    <x v="197"/>
    <x v="4"/>
    <x v="3"/>
    <d v="2004-02-06T00:00:00"/>
    <x v="4"/>
    <n v="65"/>
    <x v="196"/>
  </r>
  <r>
    <x v="198"/>
    <x v="7"/>
    <x v="2"/>
    <d v="2006-07-05T00:00:00"/>
    <x v="3"/>
    <n v="50"/>
    <x v="197"/>
  </r>
  <r>
    <x v="199"/>
    <x v="7"/>
    <x v="1"/>
    <d v="2004-04-01T00:00:00"/>
    <x v="3"/>
    <n v="12"/>
    <x v="198"/>
  </r>
  <r>
    <x v="200"/>
    <x v="0"/>
    <x v="1"/>
    <d v="2006-03-06T00:00:00"/>
    <x v="0"/>
    <n v="-1"/>
    <x v="199"/>
  </r>
  <r>
    <x v="201"/>
    <x v="7"/>
    <x v="0"/>
    <d v="2006-04-30T00:00:00"/>
    <x v="0"/>
    <n v="40"/>
    <x v="200"/>
  </r>
  <r>
    <x v="202"/>
    <x v="4"/>
    <x v="3"/>
    <d v="2006-05-11T00:00:00"/>
    <x v="1"/>
    <n v="36"/>
    <x v="201"/>
  </r>
  <r>
    <x v="203"/>
    <x v="7"/>
    <x v="2"/>
    <d v="2005-11-16T00:00:00"/>
    <x v="0"/>
    <n v="24"/>
    <x v="202"/>
  </r>
  <r>
    <x v="204"/>
    <x v="3"/>
    <x v="2"/>
    <d v="2006-02-12T00:00:00"/>
    <x v="3"/>
    <n v="40"/>
    <x v="203"/>
  </r>
  <r>
    <x v="205"/>
    <x v="0"/>
    <x v="3"/>
    <d v="2005-01-01T00:00:00"/>
    <x v="2"/>
    <n v="56"/>
    <x v="204"/>
  </r>
  <r>
    <x v="206"/>
    <x v="1"/>
    <x v="3"/>
    <d v="2006-02-23T00:00:00"/>
    <x v="4"/>
    <n v="6"/>
    <x v="205"/>
  </r>
  <r>
    <x v="207"/>
    <x v="8"/>
    <x v="1"/>
    <d v="2004-09-24T00:00:00"/>
    <x v="1"/>
    <n v="72"/>
    <x v="206"/>
  </r>
  <r>
    <x v="208"/>
    <x v="8"/>
    <x v="1"/>
    <d v="2005-03-30T00:00:00"/>
    <x v="4"/>
    <n v="28"/>
    <x v="207"/>
  </r>
  <r>
    <x v="209"/>
    <x v="4"/>
    <x v="3"/>
    <d v="2005-02-03T00:00:00"/>
    <x v="1"/>
    <n v="46"/>
    <x v="208"/>
  </r>
  <r>
    <x v="210"/>
    <x v="2"/>
    <x v="2"/>
    <d v="2004-01-15T00:00:00"/>
    <x v="4"/>
    <n v="32"/>
    <x v="209"/>
  </r>
  <r>
    <x v="211"/>
    <x v="5"/>
    <x v="1"/>
    <d v="2006-09-20T00:00:00"/>
    <x v="1"/>
    <n v="61"/>
    <x v="210"/>
  </r>
  <r>
    <x v="212"/>
    <x v="2"/>
    <x v="2"/>
    <d v="2004-07-20T00:00:00"/>
    <x v="4"/>
    <n v="72"/>
    <x v="211"/>
  </r>
  <r>
    <x v="213"/>
    <x v="0"/>
    <x v="2"/>
    <d v="2004-09-13T00:00:00"/>
    <x v="1"/>
    <n v="99"/>
    <x v="212"/>
  </r>
  <r>
    <x v="214"/>
    <x v="5"/>
    <x v="2"/>
    <d v="2004-10-05T00:00:00"/>
    <x v="3"/>
    <n v="57"/>
    <x v="213"/>
  </r>
  <r>
    <x v="215"/>
    <x v="3"/>
    <x v="2"/>
    <d v="2004-02-06T00:00:00"/>
    <x v="2"/>
    <n v="29"/>
    <x v="214"/>
  </r>
  <r>
    <x v="216"/>
    <x v="7"/>
    <x v="0"/>
    <d v="2004-06-06T00:00:00"/>
    <x v="0"/>
    <n v="-1"/>
    <x v="215"/>
  </r>
  <r>
    <x v="217"/>
    <x v="1"/>
    <x v="0"/>
    <d v="2006-01-21T00:00:00"/>
    <x v="3"/>
    <n v="42"/>
    <x v="216"/>
  </r>
  <r>
    <x v="218"/>
    <x v="0"/>
    <x v="0"/>
    <d v="2006-02-23T00:00:00"/>
    <x v="1"/>
    <n v="68"/>
    <x v="217"/>
  </r>
  <r>
    <x v="219"/>
    <x v="8"/>
    <x v="2"/>
    <d v="2004-04-12T00:00:00"/>
    <x v="0"/>
    <n v="18"/>
    <x v="218"/>
  </r>
  <r>
    <x v="220"/>
    <x v="1"/>
    <x v="2"/>
    <d v="2006-11-25T00:00:00"/>
    <x v="0"/>
    <n v="12"/>
    <x v="219"/>
  </r>
  <r>
    <x v="221"/>
    <x v="3"/>
    <x v="2"/>
    <d v="2004-03-21T00:00:00"/>
    <x v="0"/>
    <n v="69"/>
    <x v="220"/>
  </r>
  <r>
    <x v="222"/>
    <x v="2"/>
    <x v="1"/>
    <d v="2004-06-06T00:00:00"/>
    <x v="0"/>
    <n v="68"/>
    <x v="221"/>
  </r>
  <r>
    <x v="223"/>
    <x v="6"/>
    <x v="1"/>
    <d v="2004-08-11T00:00:00"/>
    <x v="4"/>
    <n v="62"/>
    <x v="222"/>
  </r>
  <r>
    <x v="224"/>
    <x v="6"/>
    <x v="3"/>
    <d v="2004-11-07T00:00:00"/>
    <x v="4"/>
    <n v="64"/>
    <x v="223"/>
  </r>
  <r>
    <x v="225"/>
    <x v="7"/>
    <x v="1"/>
    <d v="2004-12-21T00:00:00"/>
    <x v="1"/>
    <n v="-1"/>
    <x v="224"/>
  </r>
  <r>
    <x v="226"/>
    <x v="8"/>
    <x v="0"/>
    <d v="2006-10-01T00:00:00"/>
    <x v="0"/>
    <n v="91"/>
    <x v="225"/>
  </r>
  <r>
    <x v="227"/>
    <x v="5"/>
    <x v="3"/>
    <d v="2004-09-24T00:00:00"/>
    <x v="3"/>
    <n v="-2"/>
    <x v="226"/>
  </r>
  <r>
    <x v="228"/>
    <x v="2"/>
    <x v="2"/>
    <d v="2005-01-01T00:00:00"/>
    <x v="0"/>
    <n v="12"/>
    <x v="227"/>
  </r>
  <r>
    <x v="229"/>
    <x v="8"/>
    <x v="3"/>
    <d v="2006-10-01T00:00:00"/>
    <x v="0"/>
    <n v="48"/>
    <x v="228"/>
  </r>
  <r>
    <x v="230"/>
    <x v="6"/>
    <x v="0"/>
    <d v="2005-11-05T00:00:00"/>
    <x v="0"/>
    <n v="7"/>
    <x v="229"/>
  </r>
  <r>
    <x v="231"/>
    <x v="6"/>
    <x v="1"/>
    <d v="2005-05-02T00:00:00"/>
    <x v="4"/>
    <n v="90"/>
    <x v="230"/>
  </r>
  <r>
    <x v="232"/>
    <x v="6"/>
    <x v="1"/>
    <d v="2005-04-21T00:00:00"/>
    <x v="3"/>
    <n v="57"/>
    <x v="231"/>
  </r>
  <r>
    <x v="233"/>
    <x v="4"/>
    <x v="0"/>
    <d v="2004-07-09T00:00:00"/>
    <x v="2"/>
    <n v="-1"/>
    <x v="232"/>
  </r>
  <r>
    <x v="234"/>
    <x v="5"/>
    <x v="3"/>
    <d v="2005-02-25T00:00:00"/>
    <x v="3"/>
    <n v="13"/>
    <x v="233"/>
  </r>
  <r>
    <x v="235"/>
    <x v="8"/>
    <x v="3"/>
    <d v="2004-07-09T00:00:00"/>
    <x v="4"/>
    <n v="10"/>
    <x v="234"/>
  </r>
  <r>
    <x v="236"/>
    <x v="1"/>
    <x v="0"/>
    <d v="2006-08-29T00:00:00"/>
    <x v="4"/>
    <n v="95"/>
    <x v="235"/>
  </r>
  <r>
    <x v="237"/>
    <x v="0"/>
    <x v="3"/>
    <d v="2006-11-14T00:00:00"/>
    <x v="4"/>
    <n v="41"/>
    <x v="236"/>
  </r>
  <r>
    <x v="238"/>
    <x v="3"/>
    <x v="2"/>
    <d v="2005-08-20T00:00:00"/>
    <x v="4"/>
    <n v="30"/>
    <x v="237"/>
  </r>
  <r>
    <x v="239"/>
    <x v="0"/>
    <x v="3"/>
    <d v="2005-03-19T00:00:00"/>
    <x v="4"/>
    <n v="12"/>
    <x v="238"/>
  </r>
  <r>
    <x v="240"/>
    <x v="4"/>
    <x v="3"/>
    <d v="2006-11-03T00:00:00"/>
    <x v="4"/>
    <n v="69"/>
    <x v="239"/>
  </r>
  <r>
    <x v="241"/>
    <x v="4"/>
    <x v="2"/>
    <d v="2004-05-04T00:00:00"/>
    <x v="4"/>
    <n v="76"/>
    <x v="240"/>
  </r>
  <r>
    <x v="242"/>
    <x v="2"/>
    <x v="3"/>
    <d v="2005-04-10T00:00:00"/>
    <x v="3"/>
    <n v="46"/>
    <x v="241"/>
  </r>
  <r>
    <x v="243"/>
    <x v="2"/>
    <x v="3"/>
    <d v="2004-09-24T00:00:00"/>
    <x v="1"/>
    <n v="89"/>
    <x v="242"/>
  </r>
  <r>
    <x v="244"/>
    <x v="6"/>
    <x v="3"/>
    <d v="2005-03-30T00:00:00"/>
    <x v="3"/>
    <n v="8"/>
    <x v="243"/>
  </r>
  <r>
    <x v="245"/>
    <x v="2"/>
    <x v="2"/>
    <d v="2004-04-01T00:00:00"/>
    <x v="1"/>
    <n v="20"/>
    <x v="244"/>
  </r>
  <r>
    <x v="246"/>
    <x v="1"/>
    <x v="0"/>
    <d v="2004-02-06T00:00:00"/>
    <x v="3"/>
    <n v="6"/>
    <x v="245"/>
  </r>
  <r>
    <x v="247"/>
    <x v="1"/>
    <x v="3"/>
    <d v="2005-07-07T00:00:00"/>
    <x v="4"/>
    <n v="15"/>
    <x v="246"/>
  </r>
  <r>
    <x v="248"/>
    <x v="6"/>
    <x v="2"/>
    <d v="2005-01-12T00:00:00"/>
    <x v="3"/>
    <n v="82"/>
    <x v="247"/>
  </r>
  <r>
    <x v="249"/>
    <x v="4"/>
    <x v="0"/>
    <d v="2005-02-14T00:00:00"/>
    <x v="2"/>
    <n v="70"/>
    <x v="248"/>
  </r>
  <r>
    <x v="250"/>
    <x v="3"/>
    <x v="1"/>
    <d v="2004-01-15T00:00:00"/>
    <x v="3"/>
    <n v="30"/>
    <x v="249"/>
  </r>
  <r>
    <x v="251"/>
    <x v="8"/>
    <x v="0"/>
    <d v="2006-07-16T00:00:00"/>
    <x v="4"/>
    <n v="-1"/>
    <x v="250"/>
  </r>
  <r>
    <x v="252"/>
    <x v="7"/>
    <x v="1"/>
    <d v="2006-08-29T00:00:00"/>
    <x v="1"/>
    <n v="7"/>
    <x v="251"/>
  </r>
  <r>
    <x v="253"/>
    <x v="3"/>
    <x v="1"/>
    <d v="2006-11-03T00:00:00"/>
    <x v="0"/>
    <n v="67"/>
    <x v="252"/>
  </r>
  <r>
    <x v="254"/>
    <x v="4"/>
    <x v="2"/>
    <d v="2005-05-13T00:00:00"/>
    <x v="1"/>
    <n v="33"/>
    <x v="253"/>
  </r>
  <r>
    <x v="255"/>
    <x v="1"/>
    <x v="0"/>
    <d v="2005-07-18T00:00:00"/>
    <x v="3"/>
    <n v="60"/>
    <x v="254"/>
  </r>
  <r>
    <x v="256"/>
    <x v="4"/>
    <x v="0"/>
    <d v="2005-06-15T00:00:00"/>
    <x v="0"/>
    <n v="33"/>
    <x v="255"/>
  </r>
  <r>
    <x v="257"/>
    <x v="5"/>
    <x v="0"/>
    <d v="2005-07-29T00:00:00"/>
    <x v="1"/>
    <n v="10"/>
    <x v="256"/>
  </r>
  <r>
    <x v="258"/>
    <x v="5"/>
    <x v="3"/>
    <d v="2004-11-07T00:00:00"/>
    <x v="3"/>
    <n v="6"/>
    <x v="257"/>
  </r>
  <r>
    <x v="259"/>
    <x v="5"/>
    <x v="3"/>
    <d v="2005-06-15T00:00:00"/>
    <x v="1"/>
    <n v="31"/>
    <x v="258"/>
  </r>
  <r>
    <x v="260"/>
    <x v="3"/>
    <x v="0"/>
    <d v="2004-06-06T00:00:00"/>
    <x v="1"/>
    <n v="52"/>
    <x v="259"/>
  </r>
  <r>
    <x v="261"/>
    <x v="1"/>
    <x v="3"/>
    <d v="2005-05-02T00:00:00"/>
    <x v="3"/>
    <n v="79"/>
    <x v="260"/>
  </r>
  <r>
    <x v="262"/>
    <x v="8"/>
    <x v="1"/>
    <d v="2006-05-11T00:00:00"/>
    <x v="0"/>
    <n v="27"/>
    <x v="261"/>
  </r>
  <r>
    <x v="263"/>
    <x v="2"/>
    <x v="0"/>
    <d v="2006-06-24T00:00:00"/>
    <x v="2"/>
    <n v="75"/>
    <x v="262"/>
  </r>
  <r>
    <x v="264"/>
    <x v="8"/>
    <x v="1"/>
    <d v="2005-11-27T00:00:00"/>
    <x v="1"/>
    <n v="88"/>
    <x v="263"/>
  </r>
  <r>
    <x v="265"/>
    <x v="1"/>
    <x v="2"/>
    <d v="2005-12-08T00:00:00"/>
    <x v="3"/>
    <n v="64"/>
    <x v="264"/>
  </r>
  <r>
    <x v="266"/>
    <x v="8"/>
    <x v="1"/>
    <d v="2005-08-09T00:00:00"/>
    <x v="4"/>
    <n v="5"/>
    <x v="265"/>
  </r>
  <r>
    <x v="267"/>
    <x v="1"/>
    <x v="2"/>
    <d v="2005-01-12T00:00:00"/>
    <x v="3"/>
    <n v="87"/>
    <x v="266"/>
  </r>
  <r>
    <x v="268"/>
    <x v="0"/>
    <x v="2"/>
    <d v="2005-03-08T00:00:00"/>
    <x v="3"/>
    <n v="34"/>
    <x v="267"/>
  </r>
  <r>
    <x v="269"/>
    <x v="8"/>
    <x v="3"/>
    <d v="2004-05-15T00:00:00"/>
    <x v="1"/>
    <n v="68"/>
    <x v="268"/>
  </r>
  <r>
    <x v="270"/>
    <x v="7"/>
    <x v="3"/>
    <d v="2006-10-01T00:00:00"/>
    <x v="0"/>
    <n v="72"/>
    <x v="269"/>
  </r>
  <r>
    <x v="271"/>
    <x v="5"/>
    <x v="3"/>
    <d v="2005-07-29T00:00:00"/>
    <x v="3"/>
    <n v="8"/>
    <x v="270"/>
  </r>
  <r>
    <x v="272"/>
    <x v="1"/>
    <x v="3"/>
    <d v="2004-12-10T00:00:00"/>
    <x v="3"/>
    <n v="70"/>
    <x v="271"/>
  </r>
  <r>
    <x v="273"/>
    <x v="6"/>
    <x v="2"/>
    <d v="2004-05-26T00:00:00"/>
    <x v="2"/>
    <n v="80"/>
    <x v="272"/>
  </r>
  <r>
    <x v="274"/>
    <x v="6"/>
    <x v="2"/>
    <d v="2004-08-22T00:00:00"/>
    <x v="0"/>
    <n v="84"/>
    <x v="273"/>
  </r>
  <r>
    <x v="275"/>
    <x v="7"/>
    <x v="1"/>
    <d v="2006-08-18T00:00:00"/>
    <x v="4"/>
    <n v="-2"/>
    <x v="274"/>
  </r>
  <r>
    <x v="276"/>
    <x v="7"/>
    <x v="0"/>
    <d v="2005-03-30T00:00:00"/>
    <x v="1"/>
    <n v="36"/>
    <x v="275"/>
  </r>
  <r>
    <x v="277"/>
    <x v="2"/>
    <x v="0"/>
    <d v="2006-12-17T00:00:00"/>
    <x v="4"/>
    <n v="26"/>
    <x v="276"/>
  </r>
  <r>
    <x v="278"/>
    <x v="2"/>
    <x v="3"/>
    <d v="2005-09-11T00:00:00"/>
    <x v="2"/>
    <n v="-3"/>
    <x v="277"/>
  </r>
  <r>
    <x v="279"/>
    <x v="7"/>
    <x v="2"/>
    <d v="2005-07-07T00:00:00"/>
    <x v="2"/>
    <n v="93"/>
    <x v="278"/>
  </r>
  <r>
    <x v="280"/>
    <x v="6"/>
    <x v="1"/>
    <d v="2005-11-16T00:00:00"/>
    <x v="1"/>
    <n v="99"/>
    <x v="279"/>
  </r>
  <r>
    <x v="281"/>
    <x v="3"/>
    <x v="1"/>
    <d v="2006-10-01T00:00:00"/>
    <x v="4"/>
    <n v="88"/>
    <x v="280"/>
  </r>
  <r>
    <x v="282"/>
    <x v="2"/>
    <x v="0"/>
    <d v="2004-08-11T00:00:00"/>
    <x v="4"/>
    <n v="21"/>
    <x v="281"/>
  </r>
  <r>
    <x v="283"/>
    <x v="0"/>
    <x v="1"/>
    <d v="2006-08-07T00:00:00"/>
    <x v="4"/>
    <n v="38"/>
    <x v="282"/>
  </r>
  <r>
    <x v="284"/>
    <x v="0"/>
    <x v="1"/>
    <d v="2004-02-28T00:00:00"/>
    <x v="3"/>
    <n v="-1"/>
    <x v="283"/>
  </r>
  <r>
    <x v="285"/>
    <x v="0"/>
    <x v="2"/>
    <d v="2006-07-27T00:00:00"/>
    <x v="4"/>
    <n v="99"/>
    <x v="284"/>
  </r>
  <r>
    <x v="286"/>
    <x v="7"/>
    <x v="1"/>
    <d v="2005-04-21T00:00:00"/>
    <x v="1"/>
    <n v="81"/>
    <x v="285"/>
  </r>
  <r>
    <x v="287"/>
    <x v="0"/>
    <x v="3"/>
    <d v="2006-03-06T00:00:00"/>
    <x v="1"/>
    <n v="76"/>
    <x v="286"/>
  </r>
  <r>
    <x v="288"/>
    <x v="3"/>
    <x v="0"/>
    <d v="2004-05-26T00:00:00"/>
    <x v="2"/>
    <n v="61"/>
    <x v="287"/>
  </r>
  <r>
    <x v="289"/>
    <x v="1"/>
    <x v="0"/>
    <d v="2005-08-31T00:00:00"/>
    <x v="0"/>
    <n v="86"/>
    <x v="288"/>
  </r>
  <r>
    <x v="290"/>
    <x v="3"/>
    <x v="0"/>
    <d v="2004-06-28T00:00:00"/>
    <x v="3"/>
    <n v="8"/>
    <x v="289"/>
  </r>
  <r>
    <x v="291"/>
    <x v="3"/>
    <x v="3"/>
    <d v="2005-04-21T00:00:00"/>
    <x v="0"/>
    <n v="65"/>
    <x v="290"/>
  </r>
  <r>
    <x v="292"/>
    <x v="7"/>
    <x v="0"/>
    <d v="2006-10-23T00:00:00"/>
    <x v="1"/>
    <n v="86"/>
    <x v="291"/>
  </r>
  <r>
    <x v="293"/>
    <x v="4"/>
    <x v="1"/>
    <d v="2004-05-04T00:00:00"/>
    <x v="1"/>
    <n v="75"/>
    <x v="292"/>
  </r>
  <r>
    <x v="294"/>
    <x v="8"/>
    <x v="1"/>
    <d v="2006-05-22T00:00:00"/>
    <x v="4"/>
    <n v="23"/>
    <x v="293"/>
  </r>
  <r>
    <x v="295"/>
    <x v="1"/>
    <x v="2"/>
    <d v="2005-02-14T00:00:00"/>
    <x v="2"/>
    <n v="78"/>
    <x v="294"/>
  </r>
  <r>
    <x v="296"/>
    <x v="3"/>
    <x v="3"/>
    <d v="2005-02-25T00:00:00"/>
    <x v="1"/>
    <n v="-2"/>
    <x v="295"/>
  </r>
  <r>
    <x v="297"/>
    <x v="3"/>
    <x v="1"/>
    <d v="2005-08-20T00:00:00"/>
    <x v="1"/>
    <n v="60"/>
    <x v="296"/>
  </r>
  <r>
    <x v="298"/>
    <x v="8"/>
    <x v="3"/>
    <d v="2004-05-15T00:00:00"/>
    <x v="0"/>
    <n v="12"/>
    <x v="297"/>
  </r>
  <r>
    <x v="299"/>
    <x v="8"/>
    <x v="1"/>
    <d v="2004-11-18T00:00:00"/>
    <x v="3"/>
    <n v="68"/>
    <x v="298"/>
  </r>
  <r>
    <x v="300"/>
    <x v="3"/>
    <x v="2"/>
    <d v="2005-07-07T00:00:00"/>
    <x v="0"/>
    <n v="88"/>
    <x v="299"/>
  </r>
  <r>
    <x v="301"/>
    <x v="0"/>
    <x v="3"/>
    <d v="2004-02-28T00:00:00"/>
    <x v="0"/>
    <n v="48"/>
    <x v="300"/>
  </r>
  <r>
    <x v="302"/>
    <x v="3"/>
    <x v="0"/>
    <d v="2004-07-31T00:00:00"/>
    <x v="3"/>
    <n v="72"/>
    <x v="301"/>
  </r>
  <r>
    <x v="303"/>
    <x v="4"/>
    <x v="1"/>
    <d v="2005-12-30T00:00:00"/>
    <x v="3"/>
    <n v="-4"/>
    <x v="302"/>
  </r>
  <r>
    <x v="304"/>
    <x v="8"/>
    <x v="1"/>
    <d v="2004-06-28T00:00:00"/>
    <x v="1"/>
    <n v="-1"/>
    <x v="303"/>
  </r>
  <r>
    <x v="305"/>
    <x v="0"/>
    <x v="0"/>
    <d v="2005-01-12T00:00:00"/>
    <x v="1"/>
    <n v="26"/>
    <x v="304"/>
  </r>
  <r>
    <x v="306"/>
    <x v="5"/>
    <x v="3"/>
    <d v="2005-11-05T00:00:00"/>
    <x v="4"/>
    <n v="11"/>
    <x v="305"/>
  </r>
  <r>
    <x v="307"/>
    <x v="5"/>
    <x v="3"/>
    <d v="2004-01-15T00:00:00"/>
    <x v="3"/>
    <n v="5"/>
    <x v="306"/>
  </r>
  <r>
    <x v="308"/>
    <x v="7"/>
    <x v="3"/>
    <d v="2004-10-16T00:00:00"/>
    <x v="3"/>
    <n v="25"/>
    <x v="307"/>
  </r>
  <r>
    <x v="309"/>
    <x v="2"/>
    <x v="0"/>
    <d v="2004-11-07T00:00:00"/>
    <x v="1"/>
    <n v="75"/>
    <x v="308"/>
  </r>
  <r>
    <x v="310"/>
    <x v="7"/>
    <x v="3"/>
    <d v="2004-05-15T00:00:00"/>
    <x v="3"/>
    <n v="99"/>
    <x v="309"/>
  </r>
  <r>
    <x v="311"/>
    <x v="1"/>
    <x v="2"/>
    <d v="2004-10-16T00:00:00"/>
    <x v="0"/>
    <n v="14"/>
    <x v="310"/>
  </r>
  <r>
    <x v="312"/>
    <x v="7"/>
    <x v="3"/>
    <d v="2005-06-26T00:00:00"/>
    <x v="4"/>
    <n v="32"/>
    <x v="311"/>
  </r>
  <r>
    <x v="313"/>
    <x v="4"/>
    <x v="0"/>
    <d v="2006-03-17T00:00:00"/>
    <x v="2"/>
    <n v="48"/>
    <x v="312"/>
  </r>
  <r>
    <x v="314"/>
    <x v="6"/>
    <x v="3"/>
    <d v="2006-09-20T00:00:00"/>
    <x v="1"/>
    <n v="89"/>
    <x v="313"/>
  </r>
  <r>
    <x v="315"/>
    <x v="1"/>
    <x v="1"/>
    <d v="2004-06-06T00:00:00"/>
    <x v="3"/>
    <n v="88"/>
    <x v="314"/>
  </r>
  <r>
    <x v="316"/>
    <x v="1"/>
    <x v="1"/>
    <d v="2004-08-11T00:00:00"/>
    <x v="2"/>
    <n v="94"/>
    <x v="315"/>
  </r>
  <r>
    <x v="317"/>
    <x v="6"/>
    <x v="0"/>
    <d v="2006-10-12T00:00:00"/>
    <x v="0"/>
    <n v="12"/>
    <x v="316"/>
  </r>
  <r>
    <x v="318"/>
    <x v="1"/>
    <x v="0"/>
    <d v="2004-07-09T00:00:00"/>
    <x v="1"/>
    <n v="73"/>
    <x v="317"/>
  </r>
  <r>
    <x v="319"/>
    <x v="6"/>
    <x v="2"/>
    <d v="2005-10-14T00:00:00"/>
    <x v="3"/>
    <n v="43"/>
    <x v="318"/>
  </r>
  <r>
    <x v="320"/>
    <x v="8"/>
    <x v="1"/>
    <d v="2004-01-26T00:00:00"/>
    <x v="3"/>
    <n v="95"/>
    <x v="319"/>
  </r>
  <r>
    <x v="321"/>
    <x v="8"/>
    <x v="2"/>
    <d v="2004-08-11T00:00:00"/>
    <x v="3"/>
    <n v="15"/>
    <x v="320"/>
  </r>
  <r>
    <x v="322"/>
    <x v="5"/>
    <x v="3"/>
    <d v="2006-11-03T00:00:00"/>
    <x v="1"/>
    <n v="18"/>
    <x v="321"/>
  </r>
  <r>
    <x v="323"/>
    <x v="7"/>
    <x v="2"/>
    <d v="2004-06-17T00:00:00"/>
    <x v="0"/>
    <n v="73"/>
    <x v="322"/>
  </r>
  <r>
    <x v="324"/>
    <x v="3"/>
    <x v="0"/>
    <d v="2004-06-06T00:00:00"/>
    <x v="1"/>
    <n v="45"/>
    <x v="323"/>
  </r>
  <r>
    <x v="325"/>
    <x v="7"/>
    <x v="2"/>
    <d v="2005-06-04T00:00:00"/>
    <x v="1"/>
    <n v="22"/>
    <x v="324"/>
  </r>
  <r>
    <x v="326"/>
    <x v="5"/>
    <x v="2"/>
    <d v="2004-11-29T00:00:00"/>
    <x v="1"/>
    <n v="11"/>
    <x v="325"/>
  </r>
  <r>
    <x v="327"/>
    <x v="5"/>
    <x v="2"/>
    <d v="2006-05-11T00:00:00"/>
    <x v="1"/>
    <n v="32"/>
    <x v="326"/>
  </r>
  <r>
    <x v="328"/>
    <x v="3"/>
    <x v="1"/>
    <d v="2006-07-27T00:00:00"/>
    <x v="1"/>
    <n v="85"/>
    <x v="327"/>
  </r>
  <r>
    <x v="329"/>
    <x v="4"/>
    <x v="2"/>
    <d v="2004-08-11T00:00:00"/>
    <x v="4"/>
    <n v="-1"/>
    <x v="328"/>
  </r>
  <r>
    <x v="330"/>
    <x v="1"/>
    <x v="0"/>
    <d v="2006-03-28T00:00:00"/>
    <x v="4"/>
    <n v="94"/>
    <x v="329"/>
  </r>
  <r>
    <x v="331"/>
    <x v="1"/>
    <x v="1"/>
    <d v="2005-03-30T00:00:00"/>
    <x v="3"/>
    <n v="26"/>
    <x v="330"/>
  </r>
  <r>
    <x v="332"/>
    <x v="5"/>
    <x v="3"/>
    <d v="2006-12-17T00:00:00"/>
    <x v="0"/>
    <n v="42"/>
    <x v="331"/>
  </r>
  <r>
    <x v="333"/>
    <x v="4"/>
    <x v="3"/>
    <d v="2005-02-14T00:00:00"/>
    <x v="2"/>
    <n v="20"/>
    <x v="332"/>
  </r>
  <r>
    <x v="334"/>
    <x v="2"/>
    <x v="1"/>
    <d v="2004-05-26T00:00:00"/>
    <x v="4"/>
    <n v="99"/>
    <x v="333"/>
  </r>
  <r>
    <x v="335"/>
    <x v="8"/>
    <x v="0"/>
    <d v="2005-07-18T00:00:00"/>
    <x v="4"/>
    <n v="90"/>
    <x v="334"/>
  </r>
  <r>
    <x v="336"/>
    <x v="4"/>
    <x v="2"/>
    <d v="2004-11-18T00:00:00"/>
    <x v="0"/>
    <n v="100"/>
    <x v="335"/>
  </r>
  <r>
    <x v="337"/>
    <x v="6"/>
    <x v="0"/>
    <d v="2005-05-24T00:00:00"/>
    <x v="2"/>
    <n v="30"/>
    <x v="336"/>
  </r>
  <r>
    <x v="338"/>
    <x v="1"/>
    <x v="2"/>
    <d v="2006-04-19T00:00:00"/>
    <x v="4"/>
    <n v="74"/>
    <x v="337"/>
  </r>
  <r>
    <x v="339"/>
    <x v="7"/>
    <x v="1"/>
    <d v="2005-08-31T00:00:00"/>
    <x v="1"/>
    <n v="77"/>
    <x v="338"/>
  </r>
  <r>
    <x v="340"/>
    <x v="3"/>
    <x v="2"/>
    <d v="2006-02-12T00:00:00"/>
    <x v="2"/>
    <n v="-2"/>
    <x v="131"/>
  </r>
  <r>
    <x v="341"/>
    <x v="4"/>
    <x v="2"/>
    <d v="2005-06-26T00:00:00"/>
    <x v="2"/>
    <n v="26"/>
    <x v="339"/>
  </r>
  <r>
    <x v="342"/>
    <x v="4"/>
    <x v="3"/>
    <d v="2005-01-12T00:00:00"/>
    <x v="3"/>
    <n v="90"/>
    <x v="340"/>
  </r>
  <r>
    <x v="343"/>
    <x v="6"/>
    <x v="0"/>
    <d v="2005-09-11T00:00:00"/>
    <x v="3"/>
    <n v="90"/>
    <x v="341"/>
  </r>
  <r>
    <x v="344"/>
    <x v="2"/>
    <x v="0"/>
    <d v="2005-10-14T00:00:00"/>
    <x v="0"/>
    <n v="84"/>
    <x v="342"/>
  </r>
  <r>
    <x v="345"/>
    <x v="7"/>
    <x v="0"/>
    <d v="2006-09-09T00:00:00"/>
    <x v="0"/>
    <n v="86"/>
    <x v="343"/>
  </r>
  <r>
    <x v="346"/>
    <x v="2"/>
    <x v="3"/>
    <d v="2006-08-29T00:00:00"/>
    <x v="3"/>
    <n v="81"/>
    <x v="344"/>
  </r>
  <r>
    <x v="347"/>
    <x v="2"/>
    <x v="3"/>
    <d v="2005-06-15T00:00:00"/>
    <x v="0"/>
    <n v="36"/>
    <x v="345"/>
  </r>
  <r>
    <x v="348"/>
    <x v="3"/>
    <x v="0"/>
    <d v="2005-09-22T00:00:00"/>
    <x v="3"/>
    <n v="49"/>
    <x v="346"/>
  </r>
  <r>
    <x v="349"/>
    <x v="0"/>
    <x v="2"/>
    <d v="2006-12-17T00:00:00"/>
    <x v="2"/>
    <n v="49"/>
    <x v="347"/>
  </r>
  <r>
    <x v="350"/>
    <x v="5"/>
    <x v="0"/>
    <d v="2004-05-26T00:00:00"/>
    <x v="4"/>
    <n v="75"/>
    <x v="348"/>
  </r>
  <r>
    <x v="351"/>
    <x v="5"/>
    <x v="3"/>
    <d v="2004-11-29T00:00:00"/>
    <x v="1"/>
    <n v="-2"/>
    <x v="349"/>
  </r>
  <r>
    <x v="352"/>
    <x v="7"/>
    <x v="1"/>
    <d v="2005-11-16T00:00:00"/>
    <x v="0"/>
    <n v="33"/>
    <x v="350"/>
  </r>
  <r>
    <x v="353"/>
    <x v="2"/>
    <x v="0"/>
    <d v="2006-10-12T00:00:00"/>
    <x v="4"/>
    <n v="88"/>
    <x v="351"/>
  </r>
  <r>
    <x v="354"/>
    <x v="8"/>
    <x v="0"/>
    <d v="2006-07-05T00:00:00"/>
    <x v="0"/>
    <n v="51"/>
    <x v="352"/>
  </r>
  <r>
    <x v="355"/>
    <x v="7"/>
    <x v="2"/>
    <d v="2006-05-22T00:00:00"/>
    <x v="0"/>
    <n v="93"/>
    <x v="353"/>
  </r>
  <r>
    <x v="356"/>
    <x v="6"/>
    <x v="3"/>
    <d v="2005-10-14T00:00:00"/>
    <x v="0"/>
    <n v="-4"/>
    <x v="354"/>
  </r>
  <r>
    <x v="357"/>
    <x v="1"/>
    <x v="2"/>
    <d v="2005-08-09T00:00:00"/>
    <x v="1"/>
    <n v="-3"/>
    <x v="355"/>
  </r>
  <r>
    <x v="358"/>
    <x v="4"/>
    <x v="1"/>
    <d v="2006-07-05T00:00:00"/>
    <x v="1"/>
    <n v="42"/>
    <x v="356"/>
  </r>
  <r>
    <x v="359"/>
    <x v="1"/>
    <x v="3"/>
    <d v="2004-02-28T00:00:00"/>
    <x v="1"/>
    <n v="25"/>
    <x v="357"/>
  </r>
  <r>
    <x v="360"/>
    <x v="5"/>
    <x v="2"/>
    <d v="2005-09-11T00:00:00"/>
    <x v="0"/>
    <n v="7"/>
    <x v="358"/>
  </r>
  <r>
    <x v="361"/>
    <x v="2"/>
    <x v="0"/>
    <d v="2005-08-20T00:00:00"/>
    <x v="3"/>
    <n v="41"/>
    <x v="359"/>
  </r>
  <r>
    <x v="362"/>
    <x v="2"/>
    <x v="2"/>
    <d v="2005-10-03T00:00:00"/>
    <x v="4"/>
    <n v="39"/>
    <x v="360"/>
  </r>
  <r>
    <x v="363"/>
    <x v="8"/>
    <x v="1"/>
    <d v="2006-04-30T00:00:00"/>
    <x v="3"/>
    <n v="89"/>
    <x v="361"/>
  </r>
  <r>
    <x v="364"/>
    <x v="1"/>
    <x v="3"/>
    <d v="2006-08-18T00:00:00"/>
    <x v="4"/>
    <n v="94"/>
    <x v="362"/>
  </r>
  <r>
    <x v="365"/>
    <x v="3"/>
    <x v="0"/>
    <d v="2006-02-01T00:00:00"/>
    <x v="0"/>
    <n v="36"/>
    <x v="363"/>
  </r>
  <r>
    <x v="366"/>
    <x v="8"/>
    <x v="2"/>
    <d v="2004-03-21T00:00:00"/>
    <x v="0"/>
    <n v="12"/>
    <x v="364"/>
  </r>
  <r>
    <x v="367"/>
    <x v="1"/>
    <x v="2"/>
    <d v="2004-02-06T00:00:00"/>
    <x v="0"/>
    <n v="12"/>
    <x v="365"/>
  </r>
  <r>
    <x v="368"/>
    <x v="6"/>
    <x v="3"/>
    <d v="2006-02-23T00:00:00"/>
    <x v="3"/>
    <n v="81"/>
    <x v="366"/>
  </r>
  <r>
    <x v="369"/>
    <x v="3"/>
    <x v="2"/>
    <d v="2004-07-31T00:00:00"/>
    <x v="1"/>
    <n v="11"/>
    <x v="367"/>
  </r>
  <r>
    <x v="370"/>
    <x v="5"/>
    <x v="2"/>
    <d v="2006-10-23T00:00:00"/>
    <x v="0"/>
    <n v="48"/>
    <x v="368"/>
  </r>
  <r>
    <x v="371"/>
    <x v="8"/>
    <x v="2"/>
    <d v="2004-01-15T00:00:00"/>
    <x v="4"/>
    <n v="25"/>
    <x v="369"/>
  </r>
  <r>
    <x v="372"/>
    <x v="3"/>
    <x v="0"/>
    <d v="2006-03-17T00:00:00"/>
    <x v="2"/>
    <n v="16"/>
    <x v="370"/>
  </r>
  <r>
    <x v="373"/>
    <x v="7"/>
    <x v="3"/>
    <d v="2005-06-26T00:00:00"/>
    <x v="3"/>
    <n v="40"/>
    <x v="371"/>
  </r>
  <r>
    <x v="374"/>
    <x v="6"/>
    <x v="0"/>
    <d v="2006-03-17T00:00:00"/>
    <x v="1"/>
    <n v="77"/>
    <x v="372"/>
  </r>
  <r>
    <x v="375"/>
    <x v="8"/>
    <x v="2"/>
    <d v="2004-05-26T00:00:00"/>
    <x v="1"/>
    <n v="54"/>
    <x v="373"/>
  </r>
  <r>
    <x v="376"/>
    <x v="7"/>
    <x v="1"/>
    <d v="2006-03-06T00:00:00"/>
    <x v="1"/>
    <n v="93"/>
    <x v="374"/>
  </r>
  <r>
    <x v="377"/>
    <x v="2"/>
    <x v="1"/>
    <d v="2006-03-28T00:00:00"/>
    <x v="1"/>
    <n v="50"/>
    <x v="375"/>
  </r>
  <r>
    <x v="378"/>
    <x v="2"/>
    <x v="1"/>
    <d v="2004-03-21T00:00:00"/>
    <x v="0"/>
    <n v="42"/>
    <x v="376"/>
  </r>
  <r>
    <x v="379"/>
    <x v="4"/>
    <x v="1"/>
    <d v="2005-04-10T00:00:00"/>
    <x v="0"/>
    <n v="17"/>
    <x v="377"/>
  </r>
  <r>
    <x v="380"/>
    <x v="7"/>
    <x v="1"/>
    <d v="2004-05-15T00:00:00"/>
    <x v="4"/>
    <n v="23"/>
    <x v="378"/>
  </r>
  <r>
    <x v="381"/>
    <x v="1"/>
    <x v="0"/>
    <d v="2006-01-21T00:00:00"/>
    <x v="0"/>
    <n v="80"/>
    <x v="379"/>
  </r>
  <r>
    <x v="382"/>
    <x v="7"/>
    <x v="0"/>
    <d v="2005-02-25T00:00:00"/>
    <x v="1"/>
    <n v="13"/>
    <x v="380"/>
  </r>
  <r>
    <x v="383"/>
    <x v="0"/>
    <x v="3"/>
    <d v="2004-04-01T00:00:00"/>
    <x v="0"/>
    <n v="42"/>
    <x v="381"/>
  </r>
  <r>
    <x v="384"/>
    <x v="2"/>
    <x v="0"/>
    <d v="2004-12-21T00:00:00"/>
    <x v="0"/>
    <n v="-1"/>
    <x v="382"/>
  </r>
  <r>
    <x v="385"/>
    <x v="0"/>
    <x v="1"/>
    <d v="2004-05-15T00:00:00"/>
    <x v="2"/>
    <n v="61"/>
    <x v="383"/>
  </r>
  <r>
    <x v="386"/>
    <x v="7"/>
    <x v="1"/>
    <d v="2004-12-10T00:00:00"/>
    <x v="3"/>
    <n v="58"/>
    <x v="384"/>
  </r>
  <r>
    <x v="387"/>
    <x v="5"/>
    <x v="0"/>
    <d v="2004-05-26T00:00:00"/>
    <x v="0"/>
    <n v="67"/>
    <x v="385"/>
  </r>
  <r>
    <x v="388"/>
    <x v="2"/>
    <x v="1"/>
    <d v="2005-03-30T00:00:00"/>
    <x v="4"/>
    <n v="95"/>
    <x v="386"/>
  </r>
  <r>
    <x v="389"/>
    <x v="2"/>
    <x v="1"/>
    <d v="2004-01-15T00:00:00"/>
    <x v="3"/>
    <n v="35"/>
    <x v="387"/>
  </r>
  <r>
    <x v="390"/>
    <x v="4"/>
    <x v="3"/>
    <d v="2005-02-14T00:00:00"/>
    <x v="1"/>
    <n v="41"/>
    <x v="388"/>
  </r>
  <r>
    <x v="391"/>
    <x v="5"/>
    <x v="2"/>
    <d v="2005-03-08T00:00:00"/>
    <x v="3"/>
    <n v="81"/>
    <x v="389"/>
  </r>
  <r>
    <x v="392"/>
    <x v="6"/>
    <x v="0"/>
    <d v="2005-04-10T00:00:00"/>
    <x v="0"/>
    <n v="1"/>
    <x v="390"/>
  </r>
  <r>
    <x v="393"/>
    <x v="4"/>
    <x v="1"/>
    <d v="2004-12-10T00:00:00"/>
    <x v="2"/>
    <n v="31"/>
    <x v="391"/>
  </r>
  <r>
    <x v="394"/>
    <x v="5"/>
    <x v="2"/>
    <d v="2005-05-13T00:00:00"/>
    <x v="0"/>
    <n v="-2"/>
    <x v="392"/>
  </r>
  <r>
    <x v="395"/>
    <x v="3"/>
    <x v="1"/>
    <d v="2004-05-04T00:00:00"/>
    <x v="1"/>
    <n v="49"/>
    <x v="393"/>
  </r>
  <r>
    <x v="396"/>
    <x v="4"/>
    <x v="0"/>
    <d v="2004-02-17T00:00:00"/>
    <x v="4"/>
    <n v="96"/>
    <x v="394"/>
  </r>
  <r>
    <x v="397"/>
    <x v="6"/>
    <x v="2"/>
    <d v="2004-03-10T00:00:00"/>
    <x v="0"/>
    <n v="83"/>
    <x v="395"/>
  </r>
  <r>
    <x v="398"/>
    <x v="7"/>
    <x v="1"/>
    <d v="2006-05-22T00:00:00"/>
    <x v="0"/>
    <n v="74"/>
    <x v="396"/>
  </r>
  <r>
    <x v="399"/>
    <x v="0"/>
    <x v="3"/>
    <d v="2004-10-16T00:00:00"/>
    <x v="4"/>
    <n v="79"/>
    <x v="397"/>
  </r>
  <r>
    <x v="400"/>
    <x v="3"/>
    <x v="0"/>
    <d v="2005-07-29T00:00:00"/>
    <x v="1"/>
    <n v="76"/>
    <x v="398"/>
  </r>
  <r>
    <x v="401"/>
    <x v="0"/>
    <x v="1"/>
    <d v="2006-09-09T00:00:00"/>
    <x v="2"/>
    <n v="39"/>
    <x v="399"/>
  </r>
  <r>
    <x v="402"/>
    <x v="7"/>
    <x v="0"/>
    <d v="2005-06-04T00:00:00"/>
    <x v="4"/>
    <n v="98"/>
    <x v="400"/>
  </r>
  <r>
    <x v="403"/>
    <x v="1"/>
    <x v="2"/>
    <d v="2005-02-25T00:00:00"/>
    <x v="1"/>
    <n v="65"/>
    <x v="401"/>
  </r>
  <r>
    <x v="404"/>
    <x v="8"/>
    <x v="1"/>
    <d v="2004-04-23T00:00:00"/>
    <x v="1"/>
    <n v="42"/>
    <x v="402"/>
  </r>
  <r>
    <x v="405"/>
    <x v="7"/>
    <x v="0"/>
    <d v="2004-06-28T00:00:00"/>
    <x v="3"/>
    <n v="31"/>
    <x v="403"/>
  </r>
  <r>
    <x v="406"/>
    <x v="3"/>
    <x v="3"/>
    <d v="2005-07-07T00:00:00"/>
    <x v="3"/>
    <n v="7"/>
    <x v="404"/>
  </r>
  <r>
    <x v="407"/>
    <x v="5"/>
    <x v="3"/>
    <d v="2005-10-03T00:00:00"/>
    <x v="1"/>
    <n v="-4"/>
    <x v="405"/>
  </r>
  <r>
    <x v="408"/>
    <x v="0"/>
    <x v="2"/>
    <d v="2006-02-23T00:00:00"/>
    <x v="1"/>
    <n v="51"/>
    <x v="406"/>
  </r>
  <r>
    <x v="409"/>
    <x v="5"/>
    <x v="1"/>
    <d v="2004-03-10T00:00:00"/>
    <x v="4"/>
    <n v="5"/>
    <x v="407"/>
  </r>
  <r>
    <x v="410"/>
    <x v="1"/>
    <x v="3"/>
    <d v="2004-11-29T00:00:00"/>
    <x v="1"/>
    <n v="84"/>
    <x v="408"/>
  </r>
  <r>
    <x v="411"/>
    <x v="2"/>
    <x v="1"/>
    <d v="2005-01-12T00:00:00"/>
    <x v="1"/>
    <n v="53"/>
    <x v="409"/>
  </r>
  <r>
    <x v="412"/>
    <x v="3"/>
    <x v="2"/>
    <d v="2006-01-21T00:00:00"/>
    <x v="3"/>
    <n v="82"/>
    <x v="127"/>
  </r>
  <r>
    <x v="413"/>
    <x v="7"/>
    <x v="3"/>
    <d v="2006-02-12T00:00:00"/>
    <x v="1"/>
    <n v="-5"/>
    <x v="410"/>
  </r>
  <r>
    <x v="414"/>
    <x v="0"/>
    <x v="2"/>
    <d v="2005-08-09T00:00:00"/>
    <x v="2"/>
    <n v="50"/>
    <x v="411"/>
  </r>
  <r>
    <x v="415"/>
    <x v="4"/>
    <x v="3"/>
    <d v="2005-01-23T00:00:00"/>
    <x v="1"/>
    <n v="22"/>
    <x v="412"/>
  </r>
  <r>
    <x v="416"/>
    <x v="7"/>
    <x v="0"/>
    <d v="2005-08-20T00:00:00"/>
    <x v="3"/>
    <n v="-2"/>
    <x v="413"/>
  </r>
  <r>
    <x v="417"/>
    <x v="3"/>
    <x v="2"/>
    <d v="2006-12-17T00:00:00"/>
    <x v="4"/>
    <n v="48"/>
    <x v="414"/>
  </r>
  <r>
    <x v="418"/>
    <x v="4"/>
    <x v="2"/>
    <d v="2004-10-05T00:00:00"/>
    <x v="3"/>
    <n v="46"/>
    <x v="415"/>
  </r>
  <r>
    <x v="419"/>
    <x v="7"/>
    <x v="1"/>
    <d v="2006-06-24T00:00:00"/>
    <x v="2"/>
    <n v="-2"/>
    <x v="416"/>
  </r>
  <r>
    <x v="420"/>
    <x v="6"/>
    <x v="0"/>
    <d v="2004-09-13T00:00:00"/>
    <x v="1"/>
    <n v="11"/>
    <x v="417"/>
  </r>
  <r>
    <x v="421"/>
    <x v="2"/>
    <x v="3"/>
    <d v="2006-05-11T00:00:00"/>
    <x v="1"/>
    <n v="13"/>
    <x v="418"/>
  </r>
  <r>
    <x v="422"/>
    <x v="1"/>
    <x v="2"/>
    <d v="2004-07-09T00:00:00"/>
    <x v="3"/>
    <n v="48"/>
    <x v="419"/>
  </r>
  <r>
    <x v="423"/>
    <x v="0"/>
    <x v="0"/>
    <d v="2004-06-06T00:00:00"/>
    <x v="3"/>
    <n v="52"/>
    <x v="420"/>
  </r>
  <r>
    <x v="424"/>
    <x v="1"/>
    <x v="0"/>
    <d v="2006-08-18T00:00:00"/>
    <x v="0"/>
    <n v="18"/>
    <x v="421"/>
  </r>
  <r>
    <x v="425"/>
    <x v="7"/>
    <x v="2"/>
    <d v="2006-02-01T00:00:00"/>
    <x v="1"/>
    <n v="14"/>
    <x v="422"/>
  </r>
  <r>
    <x v="426"/>
    <x v="0"/>
    <x v="3"/>
    <d v="2004-02-28T00:00:00"/>
    <x v="3"/>
    <n v="27"/>
    <x v="423"/>
  </r>
  <r>
    <x v="427"/>
    <x v="3"/>
    <x v="0"/>
    <d v="2006-03-17T00:00:00"/>
    <x v="3"/>
    <n v="92"/>
    <x v="424"/>
  </r>
  <r>
    <x v="428"/>
    <x v="5"/>
    <x v="2"/>
    <d v="2006-10-23T00:00:00"/>
    <x v="1"/>
    <n v="20"/>
    <x v="425"/>
  </r>
  <r>
    <x v="429"/>
    <x v="8"/>
    <x v="2"/>
    <d v="2006-10-23T00:00:00"/>
    <x v="3"/>
    <n v="32"/>
    <x v="426"/>
  </r>
  <r>
    <x v="430"/>
    <x v="4"/>
    <x v="1"/>
    <d v="2006-04-30T00:00:00"/>
    <x v="2"/>
    <n v="83"/>
    <x v="427"/>
  </r>
  <r>
    <x v="431"/>
    <x v="8"/>
    <x v="0"/>
    <d v="2005-03-19T00:00:00"/>
    <x v="4"/>
    <n v="32"/>
    <x v="428"/>
  </r>
  <r>
    <x v="432"/>
    <x v="8"/>
    <x v="3"/>
    <d v="2004-01-26T00:00:00"/>
    <x v="1"/>
    <n v="24"/>
    <x v="429"/>
  </r>
  <r>
    <x v="433"/>
    <x v="2"/>
    <x v="2"/>
    <d v="2004-02-17T00:00:00"/>
    <x v="4"/>
    <n v="5"/>
    <x v="58"/>
  </r>
  <r>
    <x v="434"/>
    <x v="0"/>
    <x v="0"/>
    <d v="2004-12-10T00:00:00"/>
    <x v="3"/>
    <n v="35"/>
    <x v="430"/>
  </r>
  <r>
    <x v="435"/>
    <x v="5"/>
    <x v="1"/>
    <d v="2006-08-07T00:00:00"/>
    <x v="2"/>
    <n v="22"/>
    <x v="431"/>
  </r>
  <r>
    <x v="436"/>
    <x v="1"/>
    <x v="0"/>
    <d v="2005-06-04T00:00:00"/>
    <x v="0"/>
    <n v="41"/>
    <x v="432"/>
  </r>
  <r>
    <x v="437"/>
    <x v="1"/>
    <x v="0"/>
    <d v="2006-01-21T00:00:00"/>
    <x v="1"/>
    <n v="-1"/>
    <x v="433"/>
  </r>
  <r>
    <x v="438"/>
    <x v="8"/>
    <x v="3"/>
    <d v="2004-01-15T00:00:00"/>
    <x v="4"/>
    <n v="9"/>
    <x v="434"/>
  </r>
  <r>
    <x v="439"/>
    <x v="2"/>
    <x v="3"/>
    <d v="2004-06-06T00:00:00"/>
    <x v="3"/>
    <n v="86"/>
    <x v="145"/>
  </r>
  <r>
    <x v="440"/>
    <x v="5"/>
    <x v="0"/>
    <d v="2004-12-21T00:00:00"/>
    <x v="3"/>
    <n v="92"/>
    <x v="435"/>
  </r>
  <r>
    <x v="441"/>
    <x v="0"/>
    <x v="0"/>
    <d v="2004-02-06T00:00:00"/>
    <x v="3"/>
    <n v="18"/>
    <x v="436"/>
  </r>
  <r>
    <x v="442"/>
    <x v="3"/>
    <x v="3"/>
    <d v="2004-05-04T00:00:00"/>
    <x v="0"/>
    <n v="53"/>
    <x v="437"/>
  </r>
  <r>
    <x v="443"/>
    <x v="0"/>
    <x v="2"/>
    <d v="2005-10-03T00:00:00"/>
    <x v="2"/>
    <n v="7"/>
    <x v="438"/>
  </r>
  <r>
    <x v="444"/>
    <x v="7"/>
    <x v="3"/>
    <d v="2004-06-17T00:00:00"/>
    <x v="0"/>
    <n v="37"/>
    <x v="439"/>
  </r>
  <r>
    <x v="445"/>
    <x v="2"/>
    <x v="2"/>
    <d v="2005-08-31T00:00:00"/>
    <x v="0"/>
    <n v="18"/>
    <x v="440"/>
  </r>
  <r>
    <x v="446"/>
    <x v="8"/>
    <x v="2"/>
    <d v="2006-10-01T00:00:00"/>
    <x v="4"/>
    <n v="99"/>
    <x v="441"/>
  </r>
  <r>
    <x v="447"/>
    <x v="7"/>
    <x v="3"/>
    <d v="2006-03-06T00:00:00"/>
    <x v="4"/>
    <n v="68"/>
    <x v="442"/>
  </r>
  <r>
    <x v="448"/>
    <x v="3"/>
    <x v="2"/>
    <d v="2006-06-13T00:00:00"/>
    <x v="1"/>
    <n v="50"/>
    <x v="443"/>
  </r>
  <r>
    <x v="449"/>
    <x v="4"/>
    <x v="0"/>
    <d v="2005-04-10T00:00:00"/>
    <x v="4"/>
    <n v="76"/>
    <x v="444"/>
  </r>
  <r>
    <x v="450"/>
    <x v="4"/>
    <x v="3"/>
    <d v="2004-04-23T00:00:00"/>
    <x v="4"/>
    <n v="79"/>
    <x v="445"/>
  </r>
  <r>
    <x v="451"/>
    <x v="2"/>
    <x v="2"/>
    <d v="2004-01-26T00:00:00"/>
    <x v="4"/>
    <n v="53"/>
    <x v="446"/>
  </r>
  <r>
    <x v="452"/>
    <x v="5"/>
    <x v="3"/>
    <d v="2004-02-28T00:00:00"/>
    <x v="0"/>
    <n v="68"/>
    <x v="447"/>
  </r>
  <r>
    <x v="453"/>
    <x v="4"/>
    <x v="2"/>
    <d v="2005-04-21T00:00:00"/>
    <x v="0"/>
    <n v="53"/>
    <x v="448"/>
  </r>
  <r>
    <x v="454"/>
    <x v="1"/>
    <x v="1"/>
    <d v="2006-08-29T00:00:00"/>
    <x v="4"/>
    <n v="31"/>
    <x v="449"/>
  </r>
  <r>
    <x v="455"/>
    <x v="2"/>
    <x v="0"/>
    <d v="2006-06-13T00:00:00"/>
    <x v="3"/>
    <n v="63"/>
    <x v="450"/>
  </r>
  <r>
    <x v="456"/>
    <x v="3"/>
    <x v="1"/>
    <d v="2006-02-12T00:00:00"/>
    <x v="0"/>
    <n v="7"/>
    <x v="451"/>
  </r>
  <r>
    <x v="457"/>
    <x v="4"/>
    <x v="1"/>
    <d v="2006-08-07T00:00:00"/>
    <x v="0"/>
    <n v="41"/>
    <x v="452"/>
  </r>
  <r>
    <x v="458"/>
    <x v="8"/>
    <x v="3"/>
    <d v="2005-06-26T00:00:00"/>
    <x v="4"/>
    <n v="27"/>
    <x v="453"/>
  </r>
  <r>
    <x v="459"/>
    <x v="8"/>
    <x v="1"/>
    <d v="2005-08-09T00:00:00"/>
    <x v="0"/>
    <n v="97"/>
    <x v="454"/>
  </r>
  <r>
    <x v="460"/>
    <x v="0"/>
    <x v="3"/>
    <d v="2004-10-05T00:00:00"/>
    <x v="1"/>
    <n v="34"/>
    <x v="455"/>
  </r>
  <r>
    <x v="461"/>
    <x v="2"/>
    <x v="0"/>
    <d v="2006-10-12T00:00:00"/>
    <x v="0"/>
    <n v="47"/>
    <x v="456"/>
  </r>
  <r>
    <x v="462"/>
    <x v="5"/>
    <x v="0"/>
    <d v="2004-04-23T00:00:00"/>
    <x v="0"/>
    <n v="30"/>
    <x v="457"/>
  </r>
  <r>
    <x v="463"/>
    <x v="4"/>
    <x v="1"/>
    <d v="2005-03-19T00:00:00"/>
    <x v="1"/>
    <n v="45"/>
    <x v="458"/>
  </r>
  <r>
    <x v="464"/>
    <x v="8"/>
    <x v="0"/>
    <d v="2004-05-04T00:00:00"/>
    <x v="0"/>
    <n v="8"/>
    <x v="459"/>
  </r>
  <r>
    <x v="465"/>
    <x v="0"/>
    <x v="0"/>
    <d v="2005-07-18T00:00:00"/>
    <x v="1"/>
    <n v="-1"/>
    <x v="460"/>
  </r>
  <r>
    <x v="466"/>
    <x v="2"/>
    <x v="3"/>
    <d v="2006-09-09T00:00:00"/>
    <x v="1"/>
    <n v="17"/>
    <x v="461"/>
  </r>
  <r>
    <x v="467"/>
    <x v="8"/>
    <x v="0"/>
    <d v="2004-06-17T00:00:00"/>
    <x v="3"/>
    <n v="5"/>
    <x v="462"/>
  </r>
  <r>
    <x v="468"/>
    <x v="1"/>
    <x v="0"/>
    <d v="2006-02-12T00:00:00"/>
    <x v="0"/>
    <n v="40"/>
    <x v="463"/>
  </r>
  <r>
    <x v="469"/>
    <x v="6"/>
    <x v="3"/>
    <d v="2005-05-24T00:00:00"/>
    <x v="1"/>
    <n v="7"/>
    <x v="464"/>
  </r>
  <r>
    <x v="470"/>
    <x v="3"/>
    <x v="3"/>
    <d v="2006-05-22T00:00:00"/>
    <x v="2"/>
    <n v="15"/>
    <x v="465"/>
  </r>
  <r>
    <x v="471"/>
    <x v="7"/>
    <x v="1"/>
    <d v="2005-10-14T00:00:00"/>
    <x v="3"/>
    <n v="11"/>
    <x v="466"/>
  </r>
  <r>
    <x v="472"/>
    <x v="7"/>
    <x v="2"/>
    <d v="2004-03-10T00:00:00"/>
    <x v="0"/>
    <n v="9"/>
    <x v="467"/>
  </r>
  <r>
    <x v="473"/>
    <x v="8"/>
    <x v="3"/>
    <d v="2006-10-12T00:00:00"/>
    <x v="4"/>
    <n v="96"/>
    <x v="468"/>
  </r>
  <r>
    <x v="474"/>
    <x v="7"/>
    <x v="3"/>
    <d v="2006-07-05T00:00:00"/>
    <x v="0"/>
    <n v="17"/>
    <x v="469"/>
  </r>
  <r>
    <x v="475"/>
    <x v="3"/>
    <x v="2"/>
    <d v="2004-11-07T00:00:00"/>
    <x v="1"/>
    <n v="26"/>
    <x v="470"/>
  </r>
  <r>
    <x v="476"/>
    <x v="7"/>
    <x v="2"/>
    <d v="2005-03-30T00:00:00"/>
    <x v="4"/>
    <n v="49"/>
    <x v="471"/>
  </r>
  <r>
    <x v="477"/>
    <x v="0"/>
    <x v="2"/>
    <d v="2005-01-23T00:00:00"/>
    <x v="3"/>
    <n v="80"/>
    <x v="472"/>
  </r>
  <r>
    <x v="478"/>
    <x v="0"/>
    <x v="0"/>
    <d v="2004-07-20T00:00:00"/>
    <x v="3"/>
    <n v="42"/>
    <x v="473"/>
  </r>
  <r>
    <x v="479"/>
    <x v="3"/>
    <x v="1"/>
    <d v="2006-07-27T00:00:00"/>
    <x v="3"/>
    <n v="63"/>
    <x v="474"/>
  </r>
  <r>
    <x v="480"/>
    <x v="7"/>
    <x v="0"/>
    <d v="2006-02-12T00:00:00"/>
    <x v="3"/>
    <n v="79"/>
    <x v="475"/>
  </r>
  <r>
    <x v="481"/>
    <x v="1"/>
    <x v="0"/>
    <d v="2004-06-06T00:00:00"/>
    <x v="1"/>
    <n v="69"/>
    <x v="476"/>
  </r>
  <r>
    <x v="482"/>
    <x v="0"/>
    <x v="0"/>
    <d v="2005-11-27T00:00:00"/>
    <x v="2"/>
    <n v="58"/>
    <x v="477"/>
  </r>
  <r>
    <x v="483"/>
    <x v="2"/>
    <x v="1"/>
    <d v="2004-04-23T00:00:00"/>
    <x v="3"/>
    <n v="-1"/>
    <x v="478"/>
  </r>
  <r>
    <x v="484"/>
    <x v="2"/>
    <x v="2"/>
    <d v="2006-03-06T00:00:00"/>
    <x v="4"/>
    <n v="26"/>
    <x v="479"/>
  </r>
  <r>
    <x v="485"/>
    <x v="7"/>
    <x v="3"/>
    <d v="2006-02-23T00:00:00"/>
    <x v="4"/>
    <n v="95"/>
    <x v="480"/>
  </r>
  <r>
    <x v="486"/>
    <x v="7"/>
    <x v="1"/>
    <d v="2005-10-25T00:00:00"/>
    <x v="2"/>
    <n v="66"/>
    <x v="481"/>
  </r>
  <r>
    <x v="487"/>
    <x v="0"/>
    <x v="3"/>
    <d v="2005-05-13T00:00:00"/>
    <x v="4"/>
    <n v="69"/>
    <x v="482"/>
  </r>
  <r>
    <x v="488"/>
    <x v="3"/>
    <x v="3"/>
    <d v="2006-03-06T00:00:00"/>
    <x v="3"/>
    <n v="84"/>
    <x v="483"/>
  </r>
  <r>
    <x v="489"/>
    <x v="3"/>
    <x v="2"/>
    <d v="2006-05-11T00:00:00"/>
    <x v="1"/>
    <n v="16"/>
    <x v="484"/>
  </r>
  <r>
    <x v="490"/>
    <x v="4"/>
    <x v="1"/>
    <d v="2006-06-13T00:00:00"/>
    <x v="4"/>
    <n v="22"/>
    <x v="485"/>
  </r>
  <r>
    <x v="491"/>
    <x v="4"/>
    <x v="3"/>
    <d v="2006-10-12T00:00:00"/>
    <x v="0"/>
    <n v="-5"/>
    <x v="486"/>
  </r>
  <r>
    <x v="492"/>
    <x v="5"/>
    <x v="0"/>
    <d v="2004-05-04T00:00:00"/>
    <x v="4"/>
    <n v="66"/>
    <x v="487"/>
  </r>
  <r>
    <x v="493"/>
    <x v="2"/>
    <x v="2"/>
    <d v="2005-07-07T00:00:00"/>
    <x v="3"/>
    <n v="86"/>
    <x v="488"/>
  </r>
  <r>
    <x v="494"/>
    <x v="4"/>
    <x v="3"/>
    <d v="2004-12-21T00:00:00"/>
    <x v="4"/>
    <n v="91"/>
    <x v="489"/>
  </r>
  <r>
    <x v="495"/>
    <x v="5"/>
    <x v="3"/>
    <d v="2004-06-28T00:00:00"/>
    <x v="3"/>
    <n v="-1"/>
    <x v="490"/>
  </r>
  <r>
    <x v="496"/>
    <x v="7"/>
    <x v="2"/>
    <d v="2005-09-22T00:00:00"/>
    <x v="2"/>
    <n v="80"/>
    <x v="491"/>
  </r>
  <r>
    <x v="497"/>
    <x v="3"/>
    <x v="2"/>
    <d v="2005-07-18T00:00:00"/>
    <x v="4"/>
    <n v="92"/>
    <x v="492"/>
  </r>
  <r>
    <x v="498"/>
    <x v="8"/>
    <x v="2"/>
    <d v="2006-07-16T00:00:00"/>
    <x v="1"/>
    <n v="20"/>
    <x v="493"/>
  </r>
  <r>
    <x v="499"/>
    <x v="7"/>
    <x v="3"/>
    <d v="2005-03-19T00:00:00"/>
    <x v="2"/>
    <n v="11"/>
    <x v="494"/>
  </r>
  <r>
    <x v="500"/>
    <x v="3"/>
    <x v="3"/>
    <d v="2004-02-28T00:00:00"/>
    <x v="3"/>
    <n v="9"/>
    <x v="495"/>
  </r>
  <r>
    <x v="501"/>
    <x v="7"/>
    <x v="2"/>
    <d v="2006-04-08T00:00:00"/>
    <x v="3"/>
    <n v="61"/>
    <x v="496"/>
  </r>
  <r>
    <x v="502"/>
    <x v="0"/>
    <x v="0"/>
    <d v="2004-05-04T00:00:00"/>
    <x v="1"/>
    <n v="81"/>
    <x v="497"/>
  </r>
  <r>
    <x v="503"/>
    <x v="1"/>
    <x v="0"/>
    <d v="2005-07-07T00:00:00"/>
    <x v="2"/>
    <n v="32"/>
    <x v="498"/>
  </r>
  <r>
    <x v="504"/>
    <x v="0"/>
    <x v="0"/>
    <d v="2005-12-19T00:00:00"/>
    <x v="1"/>
    <n v="63"/>
    <x v="499"/>
  </r>
  <r>
    <x v="505"/>
    <x v="7"/>
    <x v="3"/>
    <d v="2004-02-17T00:00:00"/>
    <x v="2"/>
    <n v="72"/>
    <x v="500"/>
  </r>
  <r>
    <x v="506"/>
    <x v="4"/>
    <x v="0"/>
    <d v="2005-09-11T00:00:00"/>
    <x v="0"/>
    <n v="84"/>
    <x v="501"/>
  </r>
  <r>
    <x v="507"/>
    <x v="5"/>
    <x v="0"/>
    <d v="2004-09-13T00:00:00"/>
    <x v="4"/>
    <n v="43"/>
    <x v="502"/>
  </r>
  <r>
    <x v="508"/>
    <x v="0"/>
    <x v="0"/>
    <d v="2004-04-01T00:00:00"/>
    <x v="4"/>
    <n v="9"/>
    <x v="503"/>
  </r>
  <r>
    <x v="509"/>
    <x v="3"/>
    <x v="0"/>
    <d v="2006-03-17T00:00:00"/>
    <x v="3"/>
    <n v="50"/>
    <x v="504"/>
  </r>
  <r>
    <x v="510"/>
    <x v="0"/>
    <x v="2"/>
    <d v="2004-05-15T00:00:00"/>
    <x v="1"/>
    <n v="15"/>
    <x v="505"/>
  </r>
  <r>
    <x v="511"/>
    <x v="1"/>
    <x v="1"/>
    <d v="2005-11-05T00:00:00"/>
    <x v="1"/>
    <n v="91"/>
    <x v="506"/>
  </r>
  <r>
    <x v="512"/>
    <x v="8"/>
    <x v="2"/>
    <d v="2006-05-11T00:00:00"/>
    <x v="1"/>
    <n v="80"/>
    <x v="507"/>
  </r>
  <r>
    <x v="513"/>
    <x v="6"/>
    <x v="2"/>
    <d v="2005-03-19T00:00:00"/>
    <x v="3"/>
    <n v="82"/>
    <x v="508"/>
  </r>
  <r>
    <x v="514"/>
    <x v="6"/>
    <x v="2"/>
    <d v="2004-03-21T00:00:00"/>
    <x v="3"/>
    <n v="15"/>
    <x v="509"/>
  </r>
  <r>
    <x v="515"/>
    <x v="5"/>
    <x v="2"/>
    <d v="2004-10-05T00:00:00"/>
    <x v="1"/>
    <n v="67"/>
    <x v="510"/>
  </r>
  <r>
    <x v="516"/>
    <x v="0"/>
    <x v="3"/>
    <d v="2004-01-26T00:00:00"/>
    <x v="0"/>
    <n v="78"/>
    <x v="511"/>
  </r>
  <r>
    <x v="517"/>
    <x v="7"/>
    <x v="0"/>
    <d v="2004-01-15T00:00:00"/>
    <x v="1"/>
    <n v="67"/>
    <x v="512"/>
  </r>
  <r>
    <x v="518"/>
    <x v="3"/>
    <x v="3"/>
    <d v="2006-06-24T00:00:00"/>
    <x v="4"/>
    <n v="16"/>
    <x v="513"/>
  </r>
  <r>
    <x v="519"/>
    <x v="1"/>
    <x v="0"/>
    <d v="2005-12-19T00:00:00"/>
    <x v="4"/>
    <n v="33"/>
    <x v="514"/>
  </r>
  <r>
    <x v="520"/>
    <x v="1"/>
    <x v="2"/>
    <d v="2004-08-22T00:00:00"/>
    <x v="4"/>
    <n v="62"/>
    <x v="515"/>
  </r>
  <r>
    <x v="521"/>
    <x v="8"/>
    <x v="0"/>
    <d v="2004-12-10T00:00:00"/>
    <x v="3"/>
    <n v="39"/>
    <x v="516"/>
  </r>
  <r>
    <x v="522"/>
    <x v="7"/>
    <x v="2"/>
    <d v="2005-10-14T00:00:00"/>
    <x v="3"/>
    <n v="94"/>
    <x v="517"/>
  </r>
  <r>
    <x v="523"/>
    <x v="1"/>
    <x v="1"/>
    <d v="2004-09-24T00:00:00"/>
    <x v="0"/>
    <n v="37"/>
    <x v="518"/>
  </r>
  <r>
    <x v="524"/>
    <x v="3"/>
    <x v="3"/>
    <d v="2006-11-25T00:00:00"/>
    <x v="3"/>
    <n v="43"/>
    <x v="519"/>
  </r>
  <r>
    <x v="525"/>
    <x v="5"/>
    <x v="3"/>
    <d v="2005-08-20T00:00:00"/>
    <x v="0"/>
    <n v="87"/>
    <x v="520"/>
  </r>
  <r>
    <x v="526"/>
    <x v="7"/>
    <x v="0"/>
    <d v="2004-05-26T00:00:00"/>
    <x v="1"/>
    <n v="34"/>
    <x v="521"/>
  </r>
  <r>
    <x v="527"/>
    <x v="6"/>
    <x v="2"/>
    <d v="2006-10-01T00:00:00"/>
    <x v="2"/>
    <n v="22"/>
    <x v="522"/>
  </r>
  <r>
    <x v="528"/>
    <x v="1"/>
    <x v="3"/>
    <d v="2004-08-11T00:00:00"/>
    <x v="3"/>
    <n v="55"/>
    <x v="523"/>
  </r>
  <r>
    <x v="529"/>
    <x v="4"/>
    <x v="3"/>
    <d v="2004-04-01T00:00:00"/>
    <x v="2"/>
    <n v="12"/>
    <x v="524"/>
  </r>
  <r>
    <x v="530"/>
    <x v="2"/>
    <x v="3"/>
    <d v="2005-03-19T00:00:00"/>
    <x v="0"/>
    <n v="55"/>
    <x v="525"/>
  </r>
  <r>
    <x v="531"/>
    <x v="5"/>
    <x v="1"/>
    <d v="2005-02-25T00:00:00"/>
    <x v="2"/>
    <n v="25"/>
    <x v="526"/>
  </r>
  <r>
    <x v="532"/>
    <x v="7"/>
    <x v="3"/>
    <d v="2005-02-25T00:00:00"/>
    <x v="1"/>
    <n v="42"/>
    <x v="527"/>
  </r>
  <r>
    <x v="533"/>
    <x v="3"/>
    <x v="3"/>
    <d v="2004-09-02T00:00:00"/>
    <x v="4"/>
    <n v="63"/>
    <x v="528"/>
  </r>
  <r>
    <x v="534"/>
    <x v="4"/>
    <x v="0"/>
    <d v="2006-01-21T00:00:00"/>
    <x v="1"/>
    <n v="30"/>
    <x v="529"/>
  </r>
  <r>
    <x v="535"/>
    <x v="1"/>
    <x v="1"/>
    <d v="2004-04-01T00:00:00"/>
    <x v="3"/>
    <n v="39"/>
    <x v="530"/>
  </r>
  <r>
    <x v="536"/>
    <x v="0"/>
    <x v="1"/>
    <d v="2006-10-23T00:00:00"/>
    <x v="1"/>
    <n v="8"/>
    <x v="531"/>
  </r>
  <r>
    <x v="537"/>
    <x v="0"/>
    <x v="3"/>
    <d v="2006-10-01T00:00:00"/>
    <x v="2"/>
    <n v="68"/>
    <x v="532"/>
  </r>
  <r>
    <x v="538"/>
    <x v="0"/>
    <x v="1"/>
    <d v="2006-01-10T00:00:00"/>
    <x v="3"/>
    <n v="49"/>
    <x v="533"/>
  </r>
  <r>
    <x v="539"/>
    <x v="8"/>
    <x v="1"/>
    <d v="2004-04-12T00:00:00"/>
    <x v="3"/>
    <n v="92"/>
    <x v="534"/>
  </r>
  <r>
    <x v="540"/>
    <x v="7"/>
    <x v="0"/>
    <d v="2005-02-25T00:00:00"/>
    <x v="2"/>
    <n v="9"/>
    <x v="535"/>
  </r>
  <r>
    <x v="541"/>
    <x v="2"/>
    <x v="1"/>
    <d v="2006-04-19T00:00:00"/>
    <x v="1"/>
    <n v="98"/>
    <x v="400"/>
  </r>
  <r>
    <x v="542"/>
    <x v="5"/>
    <x v="3"/>
    <d v="2004-11-29T00:00:00"/>
    <x v="2"/>
    <n v="15"/>
    <x v="536"/>
  </r>
  <r>
    <x v="543"/>
    <x v="3"/>
    <x v="3"/>
    <d v="2006-12-17T00:00:00"/>
    <x v="4"/>
    <n v="24"/>
    <x v="537"/>
  </r>
  <r>
    <x v="544"/>
    <x v="1"/>
    <x v="0"/>
    <d v="2005-07-18T00:00:00"/>
    <x v="3"/>
    <n v="35"/>
    <x v="538"/>
  </r>
  <r>
    <x v="545"/>
    <x v="2"/>
    <x v="0"/>
    <d v="2006-11-14T00:00:00"/>
    <x v="4"/>
    <n v="-1"/>
    <x v="539"/>
  </r>
  <r>
    <x v="546"/>
    <x v="7"/>
    <x v="3"/>
    <d v="2006-04-30T00:00:00"/>
    <x v="3"/>
    <n v="51"/>
    <x v="540"/>
  </r>
  <r>
    <x v="547"/>
    <x v="5"/>
    <x v="1"/>
    <d v="2004-09-02T00:00:00"/>
    <x v="1"/>
    <n v="49"/>
    <x v="541"/>
  </r>
  <r>
    <x v="548"/>
    <x v="0"/>
    <x v="1"/>
    <d v="2004-10-27T00:00:00"/>
    <x v="3"/>
    <n v="52"/>
    <x v="542"/>
  </r>
  <r>
    <x v="549"/>
    <x v="7"/>
    <x v="3"/>
    <d v="2006-09-09T00:00:00"/>
    <x v="3"/>
    <n v="91"/>
    <x v="543"/>
  </r>
  <r>
    <x v="550"/>
    <x v="7"/>
    <x v="1"/>
    <d v="2006-07-27T00:00:00"/>
    <x v="1"/>
    <n v="81"/>
    <x v="544"/>
  </r>
  <r>
    <x v="551"/>
    <x v="3"/>
    <x v="2"/>
    <d v="2004-04-01T00:00:00"/>
    <x v="4"/>
    <n v="60"/>
    <x v="545"/>
  </r>
  <r>
    <x v="552"/>
    <x v="2"/>
    <x v="0"/>
    <d v="2004-05-26T00:00:00"/>
    <x v="3"/>
    <n v="-1"/>
    <x v="546"/>
  </r>
  <r>
    <x v="553"/>
    <x v="2"/>
    <x v="2"/>
    <d v="2004-07-20T00:00:00"/>
    <x v="4"/>
    <n v="67"/>
    <x v="547"/>
  </r>
  <r>
    <x v="554"/>
    <x v="2"/>
    <x v="1"/>
    <d v="2004-01-26T00:00:00"/>
    <x v="1"/>
    <n v="78"/>
    <x v="548"/>
  </r>
  <r>
    <x v="555"/>
    <x v="1"/>
    <x v="2"/>
    <d v="2004-11-07T00:00:00"/>
    <x v="2"/>
    <n v="17"/>
    <x v="549"/>
  </r>
  <r>
    <x v="556"/>
    <x v="6"/>
    <x v="2"/>
    <d v="2004-08-22T00:00:00"/>
    <x v="4"/>
    <n v="5"/>
    <x v="550"/>
  </r>
  <r>
    <x v="557"/>
    <x v="8"/>
    <x v="2"/>
    <d v="2006-08-18T00:00:00"/>
    <x v="3"/>
    <n v="28"/>
    <x v="551"/>
  </r>
  <r>
    <x v="558"/>
    <x v="8"/>
    <x v="1"/>
    <d v="2005-01-23T00:00:00"/>
    <x v="3"/>
    <n v="78"/>
    <x v="552"/>
  </r>
  <r>
    <x v="559"/>
    <x v="7"/>
    <x v="2"/>
    <d v="2005-06-04T00:00:00"/>
    <x v="0"/>
    <n v="78"/>
    <x v="553"/>
  </r>
  <r>
    <x v="560"/>
    <x v="6"/>
    <x v="0"/>
    <d v="2005-03-19T00:00:00"/>
    <x v="1"/>
    <n v="48"/>
    <x v="554"/>
  </r>
  <r>
    <x v="561"/>
    <x v="1"/>
    <x v="3"/>
    <d v="2006-07-27T00:00:00"/>
    <x v="2"/>
    <n v="65"/>
    <x v="555"/>
  </r>
  <r>
    <x v="562"/>
    <x v="6"/>
    <x v="1"/>
    <d v="2006-12-06T00:00:00"/>
    <x v="0"/>
    <n v="45"/>
    <x v="556"/>
  </r>
  <r>
    <x v="563"/>
    <x v="7"/>
    <x v="1"/>
    <d v="2005-07-29T00:00:00"/>
    <x v="0"/>
    <n v="-2"/>
    <x v="557"/>
  </r>
  <r>
    <x v="564"/>
    <x v="0"/>
    <x v="1"/>
    <d v="2004-09-24T00:00:00"/>
    <x v="1"/>
    <n v="44"/>
    <x v="558"/>
  </r>
  <r>
    <x v="565"/>
    <x v="4"/>
    <x v="2"/>
    <d v="2005-01-01T00:00:00"/>
    <x v="4"/>
    <n v="89"/>
    <x v="559"/>
  </r>
  <r>
    <x v="566"/>
    <x v="7"/>
    <x v="2"/>
    <d v="2006-04-30T00:00:00"/>
    <x v="2"/>
    <n v="97"/>
    <x v="560"/>
  </r>
  <r>
    <x v="567"/>
    <x v="1"/>
    <x v="0"/>
    <d v="2005-10-03T00:00:00"/>
    <x v="4"/>
    <n v="73"/>
    <x v="561"/>
  </r>
  <r>
    <x v="568"/>
    <x v="1"/>
    <x v="3"/>
    <d v="2004-11-07T00:00:00"/>
    <x v="0"/>
    <n v="12"/>
    <x v="562"/>
  </r>
  <r>
    <x v="569"/>
    <x v="3"/>
    <x v="0"/>
    <d v="2006-10-12T00:00:00"/>
    <x v="3"/>
    <n v="-4"/>
    <x v="563"/>
  </r>
  <r>
    <x v="570"/>
    <x v="8"/>
    <x v="1"/>
    <d v="2005-10-14T00:00:00"/>
    <x v="4"/>
    <n v="56"/>
    <x v="564"/>
  </r>
  <r>
    <x v="571"/>
    <x v="1"/>
    <x v="0"/>
    <d v="2005-11-27T00:00:00"/>
    <x v="0"/>
    <n v="64"/>
    <x v="565"/>
  </r>
  <r>
    <x v="572"/>
    <x v="5"/>
    <x v="2"/>
    <d v="2005-11-05T00:00:00"/>
    <x v="4"/>
    <n v="69"/>
    <x v="566"/>
  </r>
  <r>
    <x v="573"/>
    <x v="8"/>
    <x v="3"/>
    <d v="2005-11-16T00:00:00"/>
    <x v="0"/>
    <n v="5"/>
    <x v="567"/>
  </r>
  <r>
    <x v="574"/>
    <x v="7"/>
    <x v="1"/>
    <d v="2005-02-14T00:00:00"/>
    <x v="4"/>
    <n v="86"/>
    <x v="568"/>
  </r>
  <r>
    <x v="575"/>
    <x v="6"/>
    <x v="1"/>
    <d v="2005-04-10T00:00:00"/>
    <x v="2"/>
    <n v="98"/>
    <x v="569"/>
  </r>
  <r>
    <x v="576"/>
    <x v="8"/>
    <x v="0"/>
    <d v="2006-02-01T00:00:00"/>
    <x v="0"/>
    <n v="25"/>
    <x v="570"/>
  </r>
  <r>
    <x v="577"/>
    <x v="2"/>
    <x v="3"/>
    <d v="2005-06-04T00:00:00"/>
    <x v="3"/>
    <n v="44"/>
    <x v="571"/>
  </r>
  <r>
    <x v="578"/>
    <x v="5"/>
    <x v="0"/>
    <d v="2004-10-27T00:00:00"/>
    <x v="1"/>
    <n v="11"/>
    <x v="572"/>
  </r>
  <r>
    <x v="579"/>
    <x v="5"/>
    <x v="0"/>
    <d v="2004-02-17T00:00:00"/>
    <x v="1"/>
    <n v="39"/>
    <x v="573"/>
  </r>
  <r>
    <x v="580"/>
    <x v="1"/>
    <x v="2"/>
    <d v="2006-02-01T00:00:00"/>
    <x v="0"/>
    <n v="38"/>
    <x v="574"/>
  </r>
  <r>
    <x v="581"/>
    <x v="2"/>
    <x v="2"/>
    <d v="2004-01-15T00:00:00"/>
    <x v="2"/>
    <n v="-5"/>
    <x v="575"/>
  </r>
  <r>
    <x v="582"/>
    <x v="8"/>
    <x v="1"/>
    <d v="2006-08-07T00:00:00"/>
    <x v="3"/>
    <n v="52"/>
    <x v="576"/>
  </r>
  <r>
    <x v="583"/>
    <x v="6"/>
    <x v="3"/>
    <d v="2004-01-15T00:00:00"/>
    <x v="1"/>
    <n v="99"/>
    <x v="577"/>
  </r>
  <r>
    <x v="584"/>
    <x v="1"/>
    <x v="1"/>
    <d v="2006-06-02T00:00:00"/>
    <x v="1"/>
    <n v="97"/>
    <x v="578"/>
  </r>
  <r>
    <x v="585"/>
    <x v="4"/>
    <x v="0"/>
    <d v="2005-01-12T00:00:00"/>
    <x v="0"/>
    <n v="73"/>
    <x v="579"/>
  </r>
  <r>
    <x v="586"/>
    <x v="7"/>
    <x v="1"/>
    <d v="2004-03-21T00:00:00"/>
    <x v="0"/>
    <n v="42"/>
    <x v="580"/>
  </r>
  <r>
    <x v="587"/>
    <x v="6"/>
    <x v="0"/>
    <d v="2004-07-20T00:00:00"/>
    <x v="3"/>
    <n v="83"/>
    <x v="581"/>
  </r>
  <r>
    <x v="588"/>
    <x v="1"/>
    <x v="3"/>
    <d v="2006-12-06T00:00:00"/>
    <x v="3"/>
    <n v="19"/>
    <x v="582"/>
  </r>
  <r>
    <x v="589"/>
    <x v="8"/>
    <x v="3"/>
    <d v="2006-11-03T00:00:00"/>
    <x v="1"/>
    <n v="38"/>
    <x v="583"/>
  </r>
  <r>
    <x v="590"/>
    <x v="6"/>
    <x v="2"/>
    <d v="2004-06-17T00:00:00"/>
    <x v="3"/>
    <n v="69"/>
    <x v="584"/>
  </r>
  <r>
    <x v="591"/>
    <x v="3"/>
    <x v="0"/>
    <d v="2006-08-07T00:00:00"/>
    <x v="0"/>
    <n v="11"/>
    <x v="585"/>
  </r>
  <r>
    <x v="592"/>
    <x v="8"/>
    <x v="2"/>
    <d v="2006-06-02T00:00:00"/>
    <x v="2"/>
    <n v="70"/>
    <x v="586"/>
  </r>
  <r>
    <x v="593"/>
    <x v="0"/>
    <x v="0"/>
    <d v="2004-01-15T00:00:00"/>
    <x v="4"/>
    <n v="29"/>
    <x v="587"/>
  </r>
  <r>
    <x v="594"/>
    <x v="4"/>
    <x v="1"/>
    <d v="2005-12-19T00:00:00"/>
    <x v="2"/>
    <n v="94"/>
    <x v="588"/>
  </r>
  <r>
    <x v="595"/>
    <x v="4"/>
    <x v="3"/>
    <d v="2005-10-03T00:00:00"/>
    <x v="4"/>
    <n v="99"/>
    <x v="589"/>
  </r>
  <r>
    <x v="596"/>
    <x v="3"/>
    <x v="0"/>
    <d v="2005-12-08T00:00:00"/>
    <x v="1"/>
    <n v="72"/>
    <x v="590"/>
  </r>
  <r>
    <x v="597"/>
    <x v="4"/>
    <x v="0"/>
    <d v="2004-08-11T00:00:00"/>
    <x v="4"/>
    <n v="12"/>
    <x v="591"/>
  </r>
  <r>
    <x v="598"/>
    <x v="4"/>
    <x v="3"/>
    <d v="2004-09-24T00:00:00"/>
    <x v="1"/>
    <n v="63"/>
    <x v="592"/>
  </r>
  <r>
    <x v="599"/>
    <x v="7"/>
    <x v="1"/>
    <d v="2004-06-17T00:00:00"/>
    <x v="4"/>
    <n v="82"/>
    <x v="593"/>
  </r>
  <r>
    <x v="600"/>
    <x v="3"/>
    <x v="3"/>
    <d v="2005-09-11T00:00:00"/>
    <x v="3"/>
    <n v="55"/>
    <x v="594"/>
  </r>
  <r>
    <x v="601"/>
    <x v="0"/>
    <x v="0"/>
    <d v="2006-08-07T00:00:00"/>
    <x v="0"/>
    <n v="15"/>
    <x v="595"/>
  </r>
  <r>
    <x v="602"/>
    <x v="1"/>
    <x v="2"/>
    <d v="2005-08-31T00:00:00"/>
    <x v="4"/>
    <n v="7"/>
    <x v="596"/>
  </r>
  <r>
    <x v="603"/>
    <x v="2"/>
    <x v="3"/>
    <d v="2006-07-27T00:00:00"/>
    <x v="4"/>
    <n v="22"/>
    <x v="597"/>
  </r>
  <r>
    <x v="604"/>
    <x v="5"/>
    <x v="1"/>
    <d v="2005-05-02T00:00:00"/>
    <x v="4"/>
    <n v="95"/>
    <x v="598"/>
  </r>
  <r>
    <x v="605"/>
    <x v="1"/>
    <x v="0"/>
    <d v="2006-11-25T00:00:00"/>
    <x v="1"/>
    <n v="63"/>
    <x v="599"/>
  </r>
  <r>
    <x v="606"/>
    <x v="5"/>
    <x v="1"/>
    <d v="2006-01-21T00:00:00"/>
    <x v="4"/>
    <n v="71"/>
    <x v="600"/>
  </r>
  <r>
    <x v="607"/>
    <x v="7"/>
    <x v="1"/>
    <d v="2004-06-28T00:00:00"/>
    <x v="3"/>
    <n v="11"/>
    <x v="601"/>
  </r>
  <r>
    <x v="608"/>
    <x v="4"/>
    <x v="0"/>
    <d v="2006-04-19T00:00:00"/>
    <x v="0"/>
    <n v="95"/>
    <x v="602"/>
  </r>
  <r>
    <x v="609"/>
    <x v="4"/>
    <x v="2"/>
    <d v="2006-05-22T00:00:00"/>
    <x v="0"/>
    <n v="43"/>
    <x v="102"/>
  </r>
  <r>
    <x v="610"/>
    <x v="5"/>
    <x v="1"/>
    <d v="2004-10-05T00:00:00"/>
    <x v="4"/>
    <n v="8"/>
    <x v="603"/>
  </r>
  <r>
    <x v="611"/>
    <x v="6"/>
    <x v="1"/>
    <d v="2004-04-12T00:00:00"/>
    <x v="1"/>
    <n v="-2"/>
    <x v="604"/>
  </r>
  <r>
    <x v="612"/>
    <x v="2"/>
    <x v="2"/>
    <d v="2004-06-17T00:00:00"/>
    <x v="3"/>
    <n v="13"/>
    <x v="605"/>
  </r>
  <r>
    <x v="613"/>
    <x v="4"/>
    <x v="2"/>
    <d v="2004-04-01T00:00:00"/>
    <x v="4"/>
    <n v="-3"/>
    <x v="606"/>
  </r>
  <r>
    <x v="614"/>
    <x v="1"/>
    <x v="1"/>
    <d v="2004-09-24T00:00:00"/>
    <x v="4"/>
    <n v="77"/>
    <x v="607"/>
  </r>
  <r>
    <x v="615"/>
    <x v="7"/>
    <x v="2"/>
    <d v="2006-01-21T00:00:00"/>
    <x v="3"/>
    <n v="88"/>
    <x v="608"/>
  </r>
  <r>
    <x v="616"/>
    <x v="3"/>
    <x v="2"/>
    <d v="2006-06-02T00:00:00"/>
    <x v="1"/>
    <n v="17"/>
    <x v="609"/>
  </r>
  <r>
    <x v="617"/>
    <x v="4"/>
    <x v="0"/>
    <d v="2006-05-22T00:00:00"/>
    <x v="1"/>
    <n v="-3"/>
    <x v="610"/>
  </r>
  <r>
    <x v="618"/>
    <x v="0"/>
    <x v="2"/>
    <d v="2006-02-12T00:00:00"/>
    <x v="3"/>
    <n v="27"/>
    <x v="611"/>
  </r>
  <r>
    <x v="619"/>
    <x v="5"/>
    <x v="2"/>
    <d v="2006-11-03T00:00:00"/>
    <x v="4"/>
    <n v="-1"/>
    <x v="612"/>
  </r>
  <r>
    <x v="620"/>
    <x v="1"/>
    <x v="0"/>
    <d v="2006-01-10T00:00:00"/>
    <x v="1"/>
    <n v="60"/>
    <x v="613"/>
  </r>
  <r>
    <x v="621"/>
    <x v="7"/>
    <x v="2"/>
    <d v="2006-06-24T00:00:00"/>
    <x v="3"/>
    <n v="45"/>
    <x v="614"/>
  </r>
  <r>
    <x v="622"/>
    <x v="0"/>
    <x v="1"/>
    <d v="2005-06-26T00:00:00"/>
    <x v="1"/>
    <n v="66"/>
    <x v="615"/>
  </r>
  <r>
    <x v="623"/>
    <x v="1"/>
    <x v="0"/>
    <d v="2005-06-15T00:00:00"/>
    <x v="3"/>
    <n v="45"/>
    <x v="616"/>
  </r>
  <r>
    <x v="624"/>
    <x v="7"/>
    <x v="1"/>
    <d v="2006-09-09T00:00:00"/>
    <x v="3"/>
    <n v="36"/>
    <x v="617"/>
  </r>
  <r>
    <x v="625"/>
    <x v="0"/>
    <x v="1"/>
    <d v="2004-04-23T00:00:00"/>
    <x v="4"/>
    <n v="11"/>
    <x v="618"/>
  </r>
  <r>
    <x v="626"/>
    <x v="1"/>
    <x v="0"/>
    <d v="2005-10-25T00:00:00"/>
    <x v="1"/>
    <n v="-1"/>
    <x v="619"/>
  </r>
  <r>
    <x v="627"/>
    <x v="1"/>
    <x v="1"/>
    <d v="2005-07-07T00:00:00"/>
    <x v="3"/>
    <n v="19"/>
    <x v="620"/>
  </r>
  <r>
    <x v="628"/>
    <x v="1"/>
    <x v="3"/>
    <d v="2004-07-31T00:00:00"/>
    <x v="4"/>
    <n v="99"/>
    <x v="621"/>
  </r>
  <r>
    <x v="629"/>
    <x v="7"/>
    <x v="3"/>
    <d v="2005-07-29T00:00:00"/>
    <x v="4"/>
    <n v="75"/>
    <x v="622"/>
  </r>
  <r>
    <x v="630"/>
    <x v="6"/>
    <x v="0"/>
    <d v="2004-11-07T00:00:00"/>
    <x v="0"/>
    <n v="-3"/>
    <x v="623"/>
  </r>
  <r>
    <x v="631"/>
    <x v="6"/>
    <x v="0"/>
    <d v="2006-11-03T00:00:00"/>
    <x v="0"/>
    <n v="-3"/>
    <x v="277"/>
  </r>
  <r>
    <x v="632"/>
    <x v="2"/>
    <x v="1"/>
    <d v="2005-12-30T00:00:00"/>
    <x v="4"/>
    <n v="7"/>
    <x v="624"/>
  </r>
  <r>
    <x v="633"/>
    <x v="1"/>
    <x v="0"/>
    <d v="2004-01-04T00:00:00"/>
    <x v="2"/>
    <n v="15"/>
    <x v="625"/>
  </r>
  <r>
    <x v="634"/>
    <x v="8"/>
    <x v="0"/>
    <d v="2005-05-02T00:00:00"/>
    <x v="3"/>
    <n v="56"/>
    <x v="626"/>
  </r>
  <r>
    <x v="635"/>
    <x v="8"/>
    <x v="0"/>
    <d v="2004-04-01T00:00:00"/>
    <x v="3"/>
    <n v="10"/>
    <x v="627"/>
  </r>
  <r>
    <x v="636"/>
    <x v="6"/>
    <x v="0"/>
    <d v="2006-06-02T00:00:00"/>
    <x v="3"/>
    <n v="44"/>
    <x v="628"/>
  </r>
  <r>
    <x v="637"/>
    <x v="2"/>
    <x v="2"/>
    <d v="2004-03-21T00:00:00"/>
    <x v="3"/>
    <n v="25"/>
    <x v="629"/>
  </r>
  <r>
    <x v="638"/>
    <x v="6"/>
    <x v="0"/>
    <d v="2004-11-29T00:00:00"/>
    <x v="1"/>
    <n v="34"/>
    <x v="630"/>
  </r>
  <r>
    <x v="639"/>
    <x v="3"/>
    <x v="1"/>
    <d v="2006-02-01T00:00:00"/>
    <x v="1"/>
    <n v="48"/>
    <x v="4"/>
  </r>
  <r>
    <x v="640"/>
    <x v="2"/>
    <x v="1"/>
    <d v="2004-09-02T00:00:00"/>
    <x v="4"/>
    <n v="45"/>
    <x v="631"/>
  </r>
  <r>
    <x v="641"/>
    <x v="6"/>
    <x v="0"/>
    <d v="2006-02-12T00:00:00"/>
    <x v="1"/>
    <n v="41"/>
    <x v="632"/>
  </r>
  <r>
    <x v="642"/>
    <x v="6"/>
    <x v="0"/>
    <d v="2005-01-23T00:00:00"/>
    <x v="3"/>
    <n v="93"/>
    <x v="633"/>
  </r>
  <r>
    <x v="643"/>
    <x v="0"/>
    <x v="0"/>
    <d v="2005-02-03T00:00:00"/>
    <x v="4"/>
    <n v="60"/>
    <x v="634"/>
  </r>
  <r>
    <x v="644"/>
    <x v="7"/>
    <x v="2"/>
    <d v="2004-12-21T00:00:00"/>
    <x v="3"/>
    <n v="70"/>
    <x v="635"/>
  </r>
  <r>
    <x v="645"/>
    <x v="7"/>
    <x v="2"/>
    <d v="2005-07-07T00:00:00"/>
    <x v="0"/>
    <n v="11"/>
    <x v="636"/>
  </r>
  <r>
    <x v="646"/>
    <x v="8"/>
    <x v="1"/>
    <d v="2006-05-22T00:00:00"/>
    <x v="1"/>
    <n v="-1"/>
    <x v="637"/>
  </r>
  <r>
    <x v="647"/>
    <x v="7"/>
    <x v="0"/>
    <d v="2006-09-20T00:00:00"/>
    <x v="1"/>
    <n v="37"/>
    <x v="638"/>
  </r>
  <r>
    <x v="648"/>
    <x v="1"/>
    <x v="0"/>
    <d v="2006-01-21T00:00:00"/>
    <x v="4"/>
    <n v="22"/>
    <x v="639"/>
  </r>
  <r>
    <x v="649"/>
    <x v="3"/>
    <x v="3"/>
    <d v="2004-07-09T00:00:00"/>
    <x v="3"/>
    <n v="30"/>
    <x v="640"/>
  </r>
  <r>
    <x v="650"/>
    <x v="3"/>
    <x v="3"/>
    <d v="2005-03-30T00:00:00"/>
    <x v="3"/>
    <n v="16"/>
    <x v="641"/>
  </r>
  <r>
    <x v="651"/>
    <x v="3"/>
    <x v="0"/>
    <d v="2004-02-17T00:00:00"/>
    <x v="4"/>
    <n v="56"/>
    <x v="642"/>
  </r>
  <r>
    <x v="652"/>
    <x v="6"/>
    <x v="2"/>
    <d v="2006-11-03T00:00:00"/>
    <x v="2"/>
    <n v="30"/>
    <x v="643"/>
  </r>
  <r>
    <x v="653"/>
    <x v="1"/>
    <x v="3"/>
    <d v="2006-11-14T00:00:00"/>
    <x v="3"/>
    <n v="32"/>
    <x v="644"/>
  </r>
  <r>
    <x v="654"/>
    <x v="0"/>
    <x v="2"/>
    <d v="2005-06-15T00:00:00"/>
    <x v="0"/>
    <n v="43"/>
    <x v="645"/>
  </r>
  <r>
    <x v="655"/>
    <x v="5"/>
    <x v="1"/>
    <d v="2006-09-20T00:00:00"/>
    <x v="1"/>
    <n v="32"/>
    <x v="646"/>
  </r>
  <r>
    <x v="656"/>
    <x v="7"/>
    <x v="2"/>
    <d v="2006-06-13T00:00:00"/>
    <x v="3"/>
    <n v="64"/>
    <x v="647"/>
  </r>
  <r>
    <x v="657"/>
    <x v="8"/>
    <x v="2"/>
    <d v="2006-02-12T00:00:00"/>
    <x v="1"/>
    <n v="78"/>
    <x v="648"/>
  </r>
  <r>
    <x v="658"/>
    <x v="4"/>
    <x v="1"/>
    <d v="2005-08-31T00:00:00"/>
    <x v="3"/>
    <n v="48"/>
    <x v="649"/>
  </r>
  <r>
    <x v="659"/>
    <x v="5"/>
    <x v="2"/>
    <d v="2006-07-05T00:00:00"/>
    <x v="4"/>
    <n v="56"/>
    <x v="650"/>
  </r>
  <r>
    <x v="660"/>
    <x v="0"/>
    <x v="1"/>
    <d v="2004-09-13T00:00:00"/>
    <x v="0"/>
    <n v="37"/>
    <x v="651"/>
  </r>
  <r>
    <x v="661"/>
    <x v="3"/>
    <x v="1"/>
    <d v="2006-04-08T00:00:00"/>
    <x v="0"/>
    <n v="94"/>
    <x v="652"/>
  </r>
  <r>
    <x v="662"/>
    <x v="7"/>
    <x v="3"/>
    <d v="2005-11-27T00:00:00"/>
    <x v="4"/>
    <n v="-1"/>
    <x v="653"/>
  </r>
  <r>
    <x v="663"/>
    <x v="1"/>
    <x v="3"/>
    <d v="2006-03-17T00:00:00"/>
    <x v="3"/>
    <n v="31"/>
    <x v="654"/>
  </r>
  <r>
    <x v="664"/>
    <x v="7"/>
    <x v="1"/>
    <d v="2005-02-25T00:00:00"/>
    <x v="1"/>
    <n v="61"/>
    <x v="655"/>
  </r>
  <r>
    <x v="665"/>
    <x v="0"/>
    <x v="1"/>
    <d v="2004-08-22T00:00:00"/>
    <x v="0"/>
    <n v="15"/>
    <x v="656"/>
  </r>
  <r>
    <x v="666"/>
    <x v="1"/>
    <x v="3"/>
    <d v="2004-02-06T00:00:00"/>
    <x v="2"/>
    <n v="13"/>
    <x v="657"/>
  </r>
  <r>
    <x v="667"/>
    <x v="4"/>
    <x v="0"/>
    <d v="2005-05-02T00:00:00"/>
    <x v="3"/>
    <n v="80"/>
    <x v="658"/>
  </r>
  <r>
    <x v="668"/>
    <x v="7"/>
    <x v="3"/>
    <d v="2005-02-03T00:00:00"/>
    <x v="1"/>
    <n v="84"/>
    <x v="659"/>
  </r>
  <r>
    <x v="669"/>
    <x v="4"/>
    <x v="0"/>
    <d v="2005-05-13T00:00:00"/>
    <x v="1"/>
    <n v="30"/>
    <x v="660"/>
  </r>
  <r>
    <x v="670"/>
    <x v="5"/>
    <x v="3"/>
    <d v="2006-10-12T00:00:00"/>
    <x v="0"/>
    <n v="27"/>
    <x v="661"/>
  </r>
  <r>
    <x v="671"/>
    <x v="0"/>
    <x v="2"/>
    <d v="2004-09-13T00:00:00"/>
    <x v="2"/>
    <n v="93"/>
    <x v="662"/>
  </r>
  <r>
    <x v="672"/>
    <x v="6"/>
    <x v="1"/>
    <d v="2004-11-07T00:00:00"/>
    <x v="1"/>
    <n v="99"/>
    <x v="663"/>
  </r>
  <r>
    <x v="673"/>
    <x v="7"/>
    <x v="0"/>
    <d v="2005-10-03T00:00:00"/>
    <x v="4"/>
    <n v="63"/>
    <x v="664"/>
  </r>
  <r>
    <x v="674"/>
    <x v="6"/>
    <x v="0"/>
    <d v="2005-06-04T00:00:00"/>
    <x v="0"/>
    <n v="71"/>
    <x v="665"/>
  </r>
  <r>
    <x v="675"/>
    <x v="7"/>
    <x v="2"/>
    <d v="2006-08-07T00:00:00"/>
    <x v="3"/>
    <n v="87"/>
    <x v="666"/>
  </r>
  <r>
    <x v="676"/>
    <x v="1"/>
    <x v="0"/>
    <d v="2006-10-01T00:00:00"/>
    <x v="1"/>
    <n v="99"/>
    <x v="667"/>
  </r>
  <r>
    <x v="677"/>
    <x v="2"/>
    <x v="2"/>
    <d v="2006-12-28T00:00:00"/>
    <x v="0"/>
    <n v="32"/>
    <x v="668"/>
  </r>
  <r>
    <x v="678"/>
    <x v="0"/>
    <x v="1"/>
    <d v="2004-04-12T00:00:00"/>
    <x v="2"/>
    <n v="61"/>
    <x v="669"/>
  </r>
  <r>
    <x v="679"/>
    <x v="6"/>
    <x v="0"/>
    <d v="2006-04-19T00:00:00"/>
    <x v="4"/>
    <n v="87"/>
    <x v="670"/>
  </r>
  <r>
    <x v="680"/>
    <x v="6"/>
    <x v="0"/>
    <d v="2005-09-11T00:00:00"/>
    <x v="4"/>
    <n v="12"/>
    <x v="671"/>
  </r>
  <r>
    <x v="681"/>
    <x v="0"/>
    <x v="2"/>
    <d v="2006-01-10T00:00:00"/>
    <x v="0"/>
    <n v="30"/>
    <x v="672"/>
  </r>
  <r>
    <x v="682"/>
    <x v="2"/>
    <x v="0"/>
    <d v="2006-12-28T00:00:00"/>
    <x v="1"/>
    <n v="20"/>
    <x v="673"/>
  </r>
  <r>
    <x v="683"/>
    <x v="7"/>
    <x v="0"/>
    <d v="2004-10-05T00:00:00"/>
    <x v="1"/>
    <n v="44"/>
    <x v="674"/>
  </r>
  <r>
    <x v="684"/>
    <x v="0"/>
    <x v="1"/>
    <d v="2005-10-03T00:00:00"/>
    <x v="0"/>
    <n v="27"/>
    <x v="675"/>
  </r>
  <r>
    <x v="685"/>
    <x v="3"/>
    <x v="2"/>
    <d v="2005-03-19T00:00:00"/>
    <x v="2"/>
    <n v="5"/>
    <x v="265"/>
  </r>
  <r>
    <x v="686"/>
    <x v="0"/>
    <x v="0"/>
    <d v="2004-07-20T00:00:00"/>
    <x v="4"/>
    <n v="52"/>
    <x v="676"/>
  </r>
  <r>
    <x v="687"/>
    <x v="7"/>
    <x v="3"/>
    <d v="2006-03-06T00:00:00"/>
    <x v="2"/>
    <n v="41"/>
    <x v="677"/>
  </r>
  <r>
    <x v="688"/>
    <x v="7"/>
    <x v="2"/>
    <d v="2004-09-13T00:00:00"/>
    <x v="3"/>
    <n v="51"/>
    <x v="678"/>
  </r>
  <r>
    <x v="689"/>
    <x v="6"/>
    <x v="3"/>
    <d v="2006-04-30T00:00:00"/>
    <x v="3"/>
    <n v="89"/>
    <x v="679"/>
  </r>
  <r>
    <x v="690"/>
    <x v="5"/>
    <x v="3"/>
    <d v="2004-03-21T00:00:00"/>
    <x v="0"/>
    <n v="43"/>
    <x v="680"/>
  </r>
  <r>
    <x v="691"/>
    <x v="0"/>
    <x v="3"/>
    <d v="2004-05-26T00:00:00"/>
    <x v="0"/>
    <n v="18"/>
    <x v="681"/>
  </r>
  <r>
    <x v="692"/>
    <x v="6"/>
    <x v="1"/>
    <d v="2006-04-19T00:00:00"/>
    <x v="1"/>
    <n v="45"/>
    <x v="682"/>
  </r>
  <r>
    <x v="693"/>
    <x v="4"/>
    <x v="1"/>
    <d v="2004-06-17T00:00:00"/>
    <x v="2"/>
    <n v="51"/>
    <x v="683"/>
  </r>
  <r>
    <x v="694"/>
    <x v="8"/>
    <x v="3"/>
    <d v="2004-07-31T00:00:00"/>
    <x v="3"/>
    <n v="16"/>
    <x v="684"/>
  </r>
  <r>
    <x v="695"/>
    <x v="2"/>
    <x v="2"/>
    <d v="2005-06-15T00:00:00"/>
    <x v="0"/>
    <n v="-1"/>
    <x v="685"/>
  </r>
  <r>
    <x v="696"/>
    <x v="2"/>
    <x v="3"/>
    <d v="2004-03-10T00:00:00"/>
    <x v="0"/>
    <n v="37"/>
    <x v="686"/>
  </r>
  <r>
    <x v="697"/>
    <x v="8"/>
    <x v="1"/>
    <d v="2004-01-15T00:00:00"/>
    <x v="1"/>
    <n v="83"/>
    <x v="687"/>
  </r>
  <r>
    <x v="698"/>
    <x v="2"/>
    <x v="3"/>
    <d v="2005-01-23T00:00:00"/>
    <x v="2"/>
    <n v="76"/>
    <x v="688"/>
  </r>
  <r>
    <x v="699"/>
    <x v="4"/>
    <x v="1"/>
    <d v="2004-04-23T00:00:00"/>
    <x v="0"/>
    <n v="41"/>
    <x v="689"/>
  </r>
  <r>
    <x v="700"/>
    <x v="7"/>
    <x v="2"/>
    <d v="2004-08-22T00:00:00"/>
    <x v="4"/>
    <n v="84"/>
    <x v="690"/>
  </r>
  <r>
    <x v="701"/>
    <x v="2"/>
    <x v="2"/>
    <d v="2005-08-09T00:00:00"/>
    <x v="2"/>
    <n v="97"/>
    <x v="691"/>
  </r>
  <r>
    <x v="702"/>
    <x v="1"/>
    <x v="1"/>
    <d v="2004-01-15T00:00:00"/>
    <x v="1"/>
    <n v="43"/>
    <x v="692"/>
  </r>
  <r>
    <x v="703"/>
    <x v="0"/>
    <x v="3"/>
    <d v="2006-12-06T00:00:00"/>
    <x v="4"/>
    <n v="55"/>
    <x v="693"/>
  </r>
  <r>
    <x v="704"/>
    <x v="5"/>
    <x v="2"/>
    <d v="2006-02-23T00:00:00"/>
    <x v="1"/>
    <n v="36"/>
    <x v="694"/>
  </r>
  <r>
    <x v="705"/>
    <x v="7"/>
    <x v="3"/>
    <d v="2006-06-13T00:00:00"/>
    <x v="0"/>
    <n v="14"/>
    <x v="695"/>
  </r>
  <r>
    <x v="706"/>
    <x v="1"/>
    <x v="2"/>
    <d v="2005-02-25T00:00:00"/>
    <x v="3"/>
    <n v="29"/>
    <x v="696"/>
  </r>
  <r>
    <x v="707"/>
    <x v="2"/>
    <x v="2"/>
    <d v="2005-01-12T00:00:00"/>
    <x v="0"/>
    <n v="55"/>
    <x v="697"/>
  </r>
  <r>
    <x v="708"/>
    <x v="7"/>
    <x v="2"/>
    <d v="2006-02-12T00:00:00"/>
    <x v="2"/>
    <n v="37"/>
    <x v="698"/>
  </r>
  <r>
    <x v="709"/>
    <x v="8"/>
    <x v="0"/>
    <d v="2004-09-13T00:00:00"/>
    <x v="1"/>
    <n v="76"/>
    <x v="699"/>
  </r>
  <r>
    <x v="710"/>
    <x v="5"/>
    <x v="0"/>
    <d v="2006-11-03T00:00:00"/>
    <x v="4"/>
    <n v="33"/>
    <x v="700"/>
  </r>
  <r>
    <x v="711"/>
    <x v="2"/>
    <x v="3"/>
    <d v="2006-10-23T00:00:00"/>
    <x v="0"/>
    <n v="45"/>
    <x v="701"/>
  </r>
  <r>
    <x v="712"/>
    <x v="5"/>
    <x v="3"/>
    <d v="2004-01-15T00:00:00"/>
    <x v="3"/>
    <n v="80"/>
    <x v="702"/>
  </r>
  <r>
    <x v="713"/>
    <x v="3"/>
    <x v="1"/>
    <d v="2004-08-22T00:00:00"/>
    <x v="0"/>
    <n v="35"/>
    <x v="703"/>
  </r>
  <r>
    <x v="714"/>
    <x v="7"/>
    <x v="0"/>
    <d v="2005-12-08T00:00:00"/>
    <x v="0"/>
    <n v="83"/>
    <x v="704"/>
  </r>
  <r>
    <x v="715"/>
    <x v="4"/>
    <x v="0"/>
    <d v="2005-08-09T00:00:00"/>
    <x v="4"/>
    <n v="20"/>
    <x v="705"/>
  </r>
  <r>
    <x v="716"/>
    <x v="5"/>
    <x v="2"/>
    <d v="2004-11-07T00:00:00"/>
    <x v="2"/>
    <n v="35"/>
    <x v="706"/>
  </r>
  <r>
    <x v="717"/>
    <x v="3"/>
    <x v="2"/>
    <d v="2005-10-03T00:00:00"/>
    <x v="1"/>
    <n v="32"/>
    <x v="707"/>
  </r>
  <r>
    <x v="718"/>
    <x v="1"/>
    <x v="1"/>
    <d v="2006-06-13T00:00:00"/>
    <x v="0"/>
    <n v="100"/>
    <x v="708"/>
  </r>
  <r>
    <x v="719"/>
    <x v="7"/>
    <x v="0"/>
    <d v="2004-02-17T00:00:00"/>
    <x v="1"/>
    <n v="67"/>
    <x v="709"/>
  </r>
  <r>
    <x v="720"/>
    <x v="5"/>
    <x v="2"/>
    <d v="2006-03-17T00:00:00"/>
    <x v="0"/>
    <n v="-3"/>
    <x v="710"/>
  </r>
  <r>
    <x v="721"/>
    <x v="0"/>
    <x v="2"/>
    <d v="2004-07-20T00:00:00"/>
    <x v="4"/>
    <n v="-2"/>
    <x v="711"/>
  </r>
  <r>
    <x v="722"/>
    <x v="1"/>
    <x v="1"/>
    <d v="2005-07-07T00:00:00"/>
    <x v="4"/>
    <n v="67"/>
    <x v="712"/>
  </r>
  <r>
    <x v="723"/>
    <x v="0"/>
    <x v="1"/>
    <d v="2004-08-11T00:00:00"/>
    <x v="2"/>
    <n v="97"/>
    <x v="713"/>
  </r>
  <r>
    <x v="724"/>
    <x v="3"/>
    <x v="0"/>
    <d v="2006-12-17T00:00:00"/>
    <x v="1"/>
    <n v="40"/>
    <x v="714"/>
  </r>
  <r>
    <x v="725"/>
    <x v="0"/>
    <x v="2"/>
    <d v="2005-05-02T00:00:00"/>
    <x v="3"/>
    <n v="96"/>
    <x v="715"/>
  </r>
  <r>
    <x v="726"/>
    <x v="5"/>
    <x v="0"/>
    <d v="2004-07-09T00:00:00"/>
    <x v="4"/>
    <n v="26"/>
    <x v="716"/>
  </r>
  <r>
    <x v="727"/>
    <x v="4"/>
    <x v="0"/>
    <d v="2006-01-21T00:00:00"/>
    <x v="4"/>
    <n v="54"/>
    <x v="717"/>
  </r>
  <r>
    <x v="728"/>
    <x v="3"/>
    <x v="1"/>
    <d v="2005-03-19T00:00:00"/>
    <x v="1"/>
    <n v="39"/>
    <x v="718"/>
  </r>
  <r>
    <x v="729"/>
    <x v="1"/>
    <x v="3"/>
    <d v="2005-01-23T00:00:00"/>
    <x v="0"/>
    <n v="61"/>
    <x v="719"/>
  </r>
  <r>
    <x v="730"/>
    <x v="5"/>
    <x v="2"/>
    <d v="2004-05-26T00:00:00"/>
    <x v="3"/>
    <n v="86"/>
    <x v="720"/>
  </r>
  <r>
    <x v="731"/>
    <x v="0"/>
    <x v="2"/>
    <d v="2004-04-12T00:00:00"/>
    <x v="3"/>
    <n v="68"/>
    <x v="721"/>
  </r>
  <r>
    <x v="732"/>
    <x v="5"/>
    <x v="1"/>
    <d v="2005-05-02T00:00:00"/>
    <x v="1"/>
    <n v="-2"/>
    <x v="722"/>
  </r>
  <r>
    <x v="733"/>
    <x v="4"/>
    <x v="3"/>
    <d v="2005-07-07T00:00:00"/>
    <x v="1"/>
    <n v="13"/>
    <x v="723"/>
  </r>
  <r>
    <x v="734"/>
    <x v="7"/>
    <x v="2"/>
    <d v="2004-04-01T00:00:00"/>
    <x v="0"/>
    <n v="51"/>
    <x v="724"/>
  </r>
  <r>
    <x v="735"/>
    <x v="4"/>
    <x v="0"/>
    <d v="2005-02-14T00:00:00"/>
    <x v="0"/>
    <n v="8"/>
    <x v="725"/>
  </r>
  <r>
    <x v="736"/>
    <x v="4"/>
    <x v="2"/>
    <d v="2006-05-22T00:00:00"/>
    <x v="1"/>
    <n v="73"/>
    <x v="726"/>
  </r>
  <r>
    <x v="737"/>
    <x v="0"/>
    <x v="3"/>
    <d v="2006-04-19T00:00:00"/>
    <x v="1"/>
    <n v="88"/>
    <x v="727"/>
  </r>
  <r>
    <x v="738"/>
    <x v="5"/>
    <x v="2"/>
    <d v="2005-02-14T00:00:00"/>
    <x v="3"/>
    <n v="56"/>
    <x v="728"/>
  </r>
  <r>
    <x v="739"/>
    <x v="8"/>
    <x v="2"/>
    <d v="2006-04-19T00:00:00"/>
    <x v="1"/>
    <n v="21"/>
    <x v="729"/>
  </r>
  <r>
    <x v="740"/>
    <x v="8"/>
    <x v="0"/>
    <d v="2006-05-11T00:00:00"/>
    <x v="3"/>
    <n v="-1"/>
    <x v="730"/>
  </r>
  <r>
    <x v="741"/>
    <x v="5"/>
    <x v="0"/>
    <d v="2004-11-29T00:00:00"/>
    <x v="0"/>
    <n v="11"/>
    <x v="731"/>
  </r>
  <r>
    <x v="742"/>
    <x v="4"/>
    <x v="3"/>
    <d v="2005-10-25T00:00:00"/>
    <x v="0"/>
    <n v="-4"/>
    <x v="732"/>
  </r>
  <r>
    <x v="743"/>
    <x v="0"/>
    <x v="0"/>
    <d v="2006-01-21T00:00:00"/>
    <x v="3"/>
    <n v="47"/>
    <x v="733"/>
  </r>
  <r>
    <x v="744"/>
    <x v="5"/>
    <x v="1"/>
    <d v="2005-01-12T00:00:00"/>
    <x v="3"/>
    <n v="52"/>
    <x v="734"/>
  </r>
  <r>
    <x v="745"/>
    <x v="1"/>
    <x v="2"/>
    <d v="2006-07-27T00:00:00"/>
    <x v="4"/>
    <n v="21"/>
    <x v="735"/>
  </r>
  <r>
    <x v="746"/>
    <x v="8"/>
    <x v="2"/>
    <d v="2004-05-15T00:00:00"/>
    <x v="0"/>
    <n v="16"/>
    <x v="736"/>
  </r>
  <r>
    <x v="747"/>
    <x v="0"/>
    <x v="3"/>
    <d v="2004-11-29T00:00:00"/>
    <x v="3"/>
    <n v="-5"/>
    <x v="737"/>
  </r>
  <r>
    <x v="748"/>
    <x v="2"/>
    <x v="0"/>
    <d v="2004-03-10T00:00:00"/>
    <x v="3"/>
    <n v="26"/>
    <x v="738"/>
  </r>
  <r>
    <x v="749"/>
    <x v="8"/>
    <x v="3"/>
    <d v="2005-10-25T00:00:00"/>
    <x v="4"/>
    <n v="57"/>
    <x v="739"/>
  </r>
  <r>
    <x v="750"/>
    <x v="5"/>
    <x v="0"/>
    <d v="2004-04-12T00:00:00"/>
    <x v="2"/>
    <n v="10"/>
    <x v="740"/>
  </r>
  <r>
    <x v="751"/>
    <x v="5"/>
    <x v="1"/>
    <d v="2005-07-29T00:00:00"/>
    <x v="3"/>
    <n v="57"/>
    <x v="741"/>
  </r>
  <r>
    <x v="752"/>
    <x v="4"/>
    <x v="0"/>
    <d v="2005-03-30T00:00:00"/>
    <x v="4"/>
    <n v="43"/>
    <x v="742"/>
  </r>
  <r>
    <x v="753"/>
    <x v="6"/>
    <x v="3"/>
    <d v="2006-05-11T00:00:00"/>
    <x v="4"/>
    <n v="89"/>
    <x v="743"/>
  </r>
  <r>
    <x v="754"/>
    <x v="8"/>
    <x v="0"/>
    <d v="2006-12-06T00:00:00"/>
    <x v="2"/>
    <n v="23"/>
    <x v="744"/>
  </r>
  <r>
    <x v="755"/>
    <x v="7"/>
    <x v="2"/>
    <d v="2004-05-04T00:00:00"/>
    <x v="0"/>
    <n v="-1"/>
    <x v="745"/>
  </r>
  <r>
    <x v="756"/>
    <x v="8"/>
    <x v="2"/>
    <d v="2004-04-01T00:00:00"/>
    <x v="0"/>
    <n v="10"/>
    <x v="746"/>
  </r>
  <r>
    <x v="757"/>
    <x v="4"/>
    <x v="0"/>
    <d v="2006-12-06T00:00:00"/>
    <x v="1"/>
    <n v="64"/>
    <x v="565"/>
  </r>
  <r>
    <x v="758"/>
    <x v="4"/>
    <x v="3"/>
    <d v="2005-06-26T00:00:00"/>
    <x v="4"/>
    <n v="-1"/>
    <x v="747"/>
  </r>
  <r>
    <x v="759"/>
    <x v="7"/>
    <x v="3"/>
    <d v="2005-01-23T00:00:00"/>
    <x v="2"/>
    <n v="17"/>
    <x v="748"/>
  </r>
  <r>
    <x v="760"/>
    <x v="4"/>
    <x v="3"/>
    <d v="2004-03-21T00:00:00"/>
    <x v="2"/>
    <n v="30"/>
    <x v="749"/>
  </r>
  <r>
    <x v="761"/>
    <x v="5"/>
    <x v="3"/>
    <d v="2005-06-26T00:00:00"/>
    <x v="4"/>
    <n v="38"/>
    <x v="750"/>
  </r>
  <r>
    <x v="762"/>
    <x v="0"/>
    <x v="2"/>
    <d v="2004-02-28T00:00:00"/>
    <x v="4"/>
    <n v="17"/>
    <x v="751"/>
  </r>
  <r>
    <x v="763"/>
    <x v="6"/>
    <x v="3"/>
    <d v="2005-08-09T00:00:00"/>
    <x v="3"/>
    <n v="57"/>
    <x v="752"/>
  </r>
  <r>
    <x v="764"/>
    <x v="7"/>
    <x v="2"/>
    <d v="2005-03-30T00:00:00"/>
    <x v="3"/>
    <n v="39"/>
    <x v="753"/>
  </r>
  <r>
    <x v="765"/>
    <x v="5"/>
    <x v="0"/>
    <d v="2005-07-29T00:00:00"/>
    <x v="1"/>
    <n v="71"/>
    <x v="754"/>
  </r>
  <r>
    <x v="766"/>
    <x v="5"/>
    <x v="0"/>
    <d v="2004-07-31T00:00:00"/>
    <x v="2"/>
    <n v="15"/>
    <x v="755"/>
  </r>
  <r>
    <x v="767"/>
    <x v="8"/>
    <x v="1"/>
    <d v="2004-02-28T00:00:00"/>
    <x v="1"/>
    <n v="-2"/>
    <x v="756"/>
  </r>
  <r>
    <x v="768"/>
    <x v="2"/>
    <x v="0"/>
    <d v="2005-08-09T00:00:00"/>
    <x v="4"/>
    <n v="94"/>
    <x v="757"/>
  </r>
  <r>
    <x v="769"/>
    <x v="8"/>
    <x v="0"/>
    <d v="2005-04-10T00:00:00"/>
    <x v="1"/>
    <n v="10"/>
    <x v="758"/>
  </r>
  <r>
    <x v="770"/>
    <x v="7"/>
    <x v="1"/>
    <d v="2006-10-12T00:00:00"/>
    <x v="4"/>
    <n v="53"/>
    <x v="759"/>
  </r>
  <r>
    <x v="771"/>
    <x v="0"/>
    <x v="1"/>
    <d v="2006-12-06T00:00:00"/>
    <x v="4"/>
    <n v="41"/>
    <x v="760"/>
  </r>
  <r>
    <x v="772"/>
    <x v="5"/>
    <x v="2"/>
    <d v="2006-11-14T00:00:00"/>
    <x v="4"/>
    <n v="85"/>
    <x v="761"/>
  </r>
  <r>
    <x v="773"/>
    <x v="0"/>
    <x v="2"/>
    <d v="2006-11-25T00:00:00"/>
    <x v="0"/>
    <n v="69"/>
    <x v="762"/>
  </r>
  <r>
    <x v="774"/>
    <x v="0"/>
    <x v="3"/>
    <d v="2005-10-14T00:00:00"/>
    <x v="1"/>
    <n v="56"/>
    <x v="763"/>
  </r>
  <r>
    <x v="775"/>
    <x v="2"/>
    <x v="3"/>
    <d v="2005-04-10T00:00:00"/>
    <x v="3"/>
    <n v="97"/>
    <x v="691"/>
  </r>
  <r>
    <x v="776"/>
    <x v="8"/>
    <x v="1"/>
    <d v="2005-04-21T00:00:00"/>
    <x v="3"/>
    <n v="98"/>
    <x v="764"/>
  </r>
  <r>
    <x v="777"/>
    <x v="7"/>
    <x v="2"/>
    <d v="2005-02-03T00:00:00"/>
    <x v="1"/>
    <n v="41"/>
    <x v="765"/>
  </r>
  <r>
    <x v="778"/>
    <x v="2"/>
    <x v="1"/>
    <d v="2006-10-12T00:00:00"/>
    <x v="0"/>
    <n v="-4"/>
    <x v="766"/>
  </r>
  <r>
    <x v="779"/>
    <x v="7"/>
    <x v="2"/>
    <d v="2005-05-24T00:00:00"/>
    <x v="0"/>
    <n v="53"/>
    <x v="767"/>
  </r>
  <r>
    <x v="780"/>
    <x v="8"/>
    <x v="3"/>
    <d v="2005-11-16T00:00:00"/>
    <x v="3"/>
    <n v="16"/>
    <x v="768"/>
  </r>
  <r>
    <x v="781"/>
    <x v="8"/>
    <x v="2"/>
    <d v="2004-07-20T00:00:00"/>
    <x v="2"/>
    <n v="13"/>
    <x v="769"/>
  </r>
  <r>
    <x v="782"/>
    <x v="4"/>
    <x v="3"/>
    <d v="2004-04-12T00:00:00"/>
    <x v="1"/>
    <n v="41"/>
    <x v="770"/>
  </r>
  <r>
    <x v="783"/>
    <x v="8"/>
    <x v="2"/>
    <d v="2005-11-05T00:00:00"/>
    <x v="4"/>
    <n v="98"/>
    <x v="771"/>
  </r>
  <r>
    <x v="784"/>
    <x v="1"/>
    <x v="3"/>
    <d v="2004-04-12T00:00:00"/>
    <x v="0"/>
    <n v="44"/>
    <x v="772"/>
  </r>
  <r>
    <x v="785"/>
    <x v="1"/>
    <x v="0"/>
    <d v="2004-05-26T00:00:00"/>
    <x v="3"/>
    <n v="77"/>
    <x v="773"/>
  </r>
  <r>
    <x v="786"/>
    <x v="6"/>
    <x v="1"/>
    <d v="2006-03-06T00:00:00"/>
    <x v="0"/>
    <n v="8"/>
    <x v="774"/>
  </r>
  <r>
    <x v="787"/>
    <x v="3"/>
    <x v="3"/>
    <d v="2005-01-01T00:00:00"/>
    <x v="4"/>
    <n v="52"/>
    <x v="775"/>
  </r>
  <r>
    <x v="788"/>
    <x v="5"/>
    <x v="2"/>
    <d v="2006-12-28T00:00:00"/>
    <x v="4"/>
    <n v="77"/>
    <x v="776"/>
  </r>
  <r>
    <x v="789"/>
    <x v="4"/>
    <x v="1"/>
    <d v="2006-12-06T00:00:00"/>
    <x v="4"/>
    <n v="31"/>
    <x v="777"/>
  </r>
  <r>
    <x v="790"/>
    <x v="3"/>
    <x v="0"/>
    <d v="2004-10-05T00:00:00"/>
    <x v="3"/>
    <n v="52"/>
    <x v="778"/>
  </r>
  <r>
    <x v="791"/>
    <x v="5"/>
    <x v="3"/>
    <d v="2006-01-10T00:00:00"/>
    <x v="0"/>
    <n v="19"/>
    <x v="620"/>
  </r>
  <r>
    <x v="792"/>
    <x v="3"/>
    <x v="0"/>
    <d v="2005-06-26T00:00:00"/>
    <x v="4"/>
    <n v="76"/>
    <x v="779"/>
  </r>
  <r>
    <x v="793"/>
    <x v="1"/>
    <x v="1"/>
    <d v="2006-08-18T00:00:00"/>
    <x v="1"/>
    <n v="100"/>
    <x v="780"/>
  </r>
  <r>
    <x v="794"/>
    <x v="8"/>
    <x v="0"/>
    <d v="2006-03-06T00:00:00"/>
    <x v="4"/>
    <n v="42"/>
    <x v="781"/>
  </r>
  <r>
    <x v="795"/>
    <x v="1"/>
    <x v="3"/>
    <d v="2005-12-08T00:00:00"/>
    <x v="0"/>
    <n v="4"/>
    <x v="782"/>
  </r>
  <r>
    <x v="796"/>
    <x v="6"/>
    <x v="1"/>
    <d v="2006-08-18T00:00:00"/>
    <x v="3"/>
    <n v="31"/>
    <x v="783"/>
  </r>
  <r>
    <x v="797"/>
    <x v="3"/>
    <x v="3"/>
    <d v="2004-01-04T00:00:00"/>
    <x v="3"/>
    <n v="72"/>
    <x v="784"/>
  </r>
  <r>
    <x v="798"/>
    <x v="6"/>
    <x v="1"/>
    <d v="2004-02-17T00:00:00"/>
    <x v="0"/>
    <n v="20"/>
    <x v="785"/>
  </r>
  <r>
    <x v="799"/>
    <x v="7"/>
    <x v="0"/>
    <d v="2006-02-23T00:00:00"/>
    <x v="0"/>
    <n v="78"/>
    <x v="786"/>
  </r>
  <r>
    <x v="800"/>
    <x v="7"/>
    <x v="2"/>
    <d v="2004-10-05T00:00:00"/>
    <x v="4"/>
    <n v="18"/>
    <x v="787"/>
  </r>
  <r>
    <x v="801"/>
    <x v="6"/>
    <x v="3"/>
    <d v="2004-03-21T00:00:00"/>
    <x v="1"/>
    <n v="81"/>
    <x v="788"/>
  </r>
  <r>
    <x v="802"/>
    <x v="8"/>
    <x v="0"/>
    <d v="2004-06-06T00:00:00"/>
    <x v="3"/>
    <n v="-4"/>
    <x v="789"/>
  </r>
  <r>
    <x v="803"/>
    <x v="4"/>
    <x v="2"/>
    <d v="2005-06-04T00:00:00"/>
    <x v="2"/>
    <n v="41"/>
    <x v="790"/>
  </r>
  <r>
    <x v="804"/>
    <x v="2"/>
    <x v="0"/>
    <d v="2004-05-26T00:00:00"/>
    <x v="1"/>
    <n v="16"/>
    <x v="791"/>
  </r>
  <r>
    <x v="805"/>
    <x v="4"/>
    <x v="3"/>
    <d v="2006-01-21T00:00:00"/>
    <x v="0"/>
    <n v="78"/>
    <x v="792"/>
  </r>
  <r>
    <x v="806"/>
    <x v="7"/>
    <x v="0"/>
    <d v="2004-10-16T00:00:00"/>
    <x v="2"/>
    <n v="98"/>
    <x v="793"/>
  </r>
  <r>
    <x v="807"/>
    <x v="0"/>
    <x v="3"/>
    <d v="2006-04-08T00:00:00"/>
    <x v="1"/>
    <n v="74"/>
    <x v="794"/>
  </r>
  <r>
    <x v="808"/>
    <x v="1"/>
    <x v="1"/>
    <d v="2004-04-12T00:00:00"/>
    <x v="3"/>
    <n v="91"/>
    <x v="795"/>
  </r>
  <r>
    <x v="809"/>
    <x v="0"/>
    <x v="0"/>
    <d v="2006-06-02T00:00:00"/>
    <x v="4"/>
    <n v="59"/>
    <x v="796"/>
  </r>
  <r>
    <x v="810"/>
    <x v="5"/>
    <x v="1"/>
    <d v="2005-04-21T00:00:00"/>
    <x v="4"/>
    <n v="-2"/>
    <x v="797"/>
  </r>
  <r>
    <x v="811"/>
    <x v="3"/>
    <x v="2"/>
    <d v="2006-09-20T00:00:00"/>
    <x v="1"/>
    <n v="88"/>
    <x v="798"/>
  </r>
  <r>
    <x v="812"/>
    <x v="8"/>
    <x v="2"/>
    <d v="2005-10-14T00:00:00"/>
    <x v="4"/>
    <n v="7"/>
    <x v="799"/>
  </r>
  <r>
    <x v="813"/>
    <x v="4"/>
    <x v="1"/>
    <d v="2006-08-18T00:00:00"/>
    <x v="3"/>
    <n v="59"/>
    <x v="800"/>
  </r>
  <r>
    <x v="814"/>
    <x v="1"/>
    <x v="3"/>
    <d v="2004-04-01T00:00:00"/>
    <x v="1"/>
    <n v="81"/>
    <x v="801"/>
  </r>
  <r>
    <x v="815"/>
    <x v="0"/>
    <x v="1"/>
    <d v="2005-08-31T00:00:00"/>
    <x v="3"/>
    <n v="15"/>
    <x v="802"/>
  </r>
  <r>
    <x v="816"/>
    <x v="7"/>
    <x v="2"/>
    <d v="2006-10-12T00:00:00"/>
    <x v="1"/>
    <n v="86"/>
    <x v="803"/>
  </r>
  <r>
    <x v="817"/>
    <x v="7"/>
    <x v="1"/>
    <d v="2006-09-20T00:00:00"/>
    <x v="3"/>
    <n v="88"/>
    <x v="804"/>
  </r>
  <r>
    <x v="818"/>
    <x v="3"/>
    <x v="0"/>
    <d v="2006-11-03T00:00:00"/>
    <x v="1"/>
    <n v="11"/>
    <x v="805"/>
  </r>
  <r>
    <x v="819"/>
    <x v="4"/>
    <x v="3"/>
    <d v="2006-11-14T00:00:00"/>
    <x v="4"/>
    <n v="82"/>
    <x v="806"/>
  </r>
  <r>
    <x v="820"/>
    <x v="7"/>
    <x v="2"/>
    <d v="2006-03-28T00:00:00"/>
    <x v="4"/>
    <n v="46"/>
    <x v="807"/>
  </r>
  <r>
    <x v="821"/>
    <x v="2"/>
    <x v="0"/>
    <d v="2006-12-06T00:00:00"/>
    <x v="0"/>
    <n v="85"/>
    <x v="808"/>
  </r>
  <r>
    <x v="822"/>
    <x v="3"/>
    <x v="3"/>
    <d v="2006-05-22T00:00:00"/>
    <x v="3"/>
    <n v="25"/>
    <x v="809"/>
  </r>
  <r>
    <x v="823"/>
    <x v="6"/>
    <x v="1"/>
    <d v="2004-01-26T00:00:00"/>
    <x v="3"/>
    <n v="36"/>
    <x v="810"/>
  </r>
  <r>
    <x v="824"/>
    <x v="1"/>
    <x v="3"/>
    <d v="2006-01-10T00:00:00"/>
    <x v="1"/>
    <n v="39"/>
    <x v="811"/>
  </r>
  <r>
    <x v="825"/>
    <x v="2"/>
    <x v="2"/>
    <d v="2005-08-31T00:00:00"/>
    <x v="1"/>
    <n v="7"/>
    <x v="812"/>
  </r>
  <r>
    <x v="826"/>
    <x v="7"/>
    <x v="0"/>
    <d v="2006-02-12T00:00:00"/>
    <x v="1"/>
    <n v="22"/>
    <x v="813"/>
  </r>
  <r>
    <x v="827"/>
    <x v="6"/>
    <x v="0"/>
    <d v="2006-06-02T00:00:00"/>
    <x v="3"/>
    <n v="21"/>
    <x v="814"/>
  </r>
  <r>
    <x v="828"/>
    <x v="5"/>
    <x v="2"/>
    <d v="2006-03-06T00:00:00"/>
    <x v="1"/>
    <n v="59"/>
    <x v="815"/>
  </r>
  <r>
    <x v="829"/>
    <x v="3"/>
    <x v="3"/>
    <d v="2004-02-17T00:00:00"/>
    <x v="0"/>
    <n v="-4"/>
    <x v="816"/>
  </r>
  <r>
    <x v="830"/>
    <x v="3"/>
    <x v="2"/>
    <d v="2006-04-30T00:00:00"/>
    <x v="3"/>
    <n v="99"/>
    <x v="817"/>
  </r>
  <r>
    <x v="831"/>
    <x v="7"/>
    <x v="1"/>
    <d v="2004-09-02T00:00:00"/>
    <x v="1"/>
    <n v="-3"/>
    <x v="818"/>
  </r>
  <r>
    <x v="832"/>
    <x v="5"/>
    <x v="2"/>
    <d v="2004-11-07T00:00:00"/>
    <x v="4"/>
    <n v="14"/>
    <x v="310"/>
  </r>
  <r>
    <x v="833"/>
    <x v="1"/>
    <x v="3"/>
    <d v="2004-03-21T00:00:00"/>
    <x v="1"/>
    <n v="30"/>
    <x v="819"/>
  </r>
  <r>
    <x v="834"/>
    <x v="2"/>
    <x v="0"/>
    <d v="2006-10-23T00:00:00"/>
    <x v="0"/>
    <n v="34"/>
    <x v="820"/>
  </r>
  <r>
    <x v="835"/>
    <x v="8"/>
    <x v="3"/>
    <d v="2004-08-22T00:00:00"/>
    <x v="3"/>
    <n v="42"/>
    <x v="821"/>
  </r>
  <r>
    <x v="836"/>
    <x v="3"/>
    <x v="2"/>
    <d v="2005-06-26T00:00:00"/>
    <x v="1"/>
    <n v="24"/>
    <x v="822"/>
  </r>
  <r>
    <x v="837"/>
    <x v="5"/>
    <x v="1"/>
    <d v="2004-04-12T00:00:00"/>
    <x v="0"/>
    <n v="33"/>
    <x v="823"/>
  </r>
  <r>
    <x v="838"/>
    <x v="7"/>
    <x v="2"/>
    <d v="2004-06-06T00:00:00"/>
    <x v="3"/>
    <n v="23"/>
    <x v="824"/>
  </r>
  <r>
    <x v="839"/>
    <x v="2"/>
    <x v="0"/>
    <d v="2006-06-02T00:00:00"/>
    <x v="2"/>
    <n v="89"/>
    <x v="825"/>
  </r>
  <r>
    <x v="840"/>
    <x v="6"/>
    <x v="2"/>
    <d v="2004-10-16T00:00:00"/>
    <x v="1"/>
    <n v="84"/>
    <x v="826"/>
  </r>
  <r>
    <x v="841"/>
    <x v="8"/>
    <x v="1"/>
    <d v="2004-11-07T00:00:00"/>
    <x v="1"/>
    <n v="36"/>
    <x v="827"/>
  </r>
  <r>
    <x v="842"/>
    <x v="7"/>
    <x v="3"/>
    <d v="2006-07-27T00:00:00"/>
    <x v="2"/>
    <n v="39"/>
    <x v="828"/>
  </r>
  <r>
    <x v="843"/>
    <x v="8"/>
    <x v="0"/>
    <d v="2005-11-16T00:00:00"/>
    <x v="4"/>
    <n v="71"/>
    <x v="829"/>
  </r>
  <r>
    <x v="844"/>
    <x v="6"/>
    <x v="3"/>
    <d v="2006-05-22T00:00:00"/>
    <x v="4"/>
    <n v="49"/>
    <x v="830"/>
  </r>
  <r>
    <x v="845"/>
    <x v="0"/>
    <x v="0"/>
    <d v="2005-01-23T00:00:00"/>
    <x v="3"/>
    <n v="99"/>
    <x v="831"/>
  </r>
  <r>
    <x v="846"/>
    <x v="4"/>
    <x v="3"/>
    <d v="2004-04-12T00:00:00"/>
    <x v="1"/>
    <n v="16"/>
    <x v="832"/>
  </r>
  <r>
    <x v="847"/>
    <x v="1"/>
    <x v="3"/>
    <d v="2004-08-22T00:00:00"/>
    <x v="0"/>
    <n v="79"/>
    <x v="833"/>
  </r>
  <r>
    <x v="848"/>
    <x v="7"/>
    <x v="2"/>
    <d v="2006-12-06T00:00:00"/>
    <x v="4"/>
    <n v="33"/>
    <x v="834"/>
  </r>
  <r>
    <x v="849"/>
    <x v="5"/>
    <x v="2"/>
    <d v="2005-06-04T00:00:00"/>
    <x v="0"/>
    <n v="45"/>
    <x v="835"/>
  </r>
  <r>
    <x v="850"/>
    <x v="5"/>
    <x v="0"/>
    <d v="2004-02-06T00:00:00"/>
    <x v="0"/>
    <n v="39"/>
    <x v="836"/>
  </r>
  <r>
    <x v="851"/>
    <x v="0"/>
    <x v="0"/>
    <d v="2005-09-11T00:00:00"/>
    <x v="3"/>
    <n v="43"/>
    <x v="837"/>
  </r>
  <r>
    <x v="852"/>
    <x v="1"/>
    <x v="1"/>
    <d v="2005-06-15T00:00:00"/>
    <x v="4"/>
    <n v="74"/>
    <x v="838"/>
  </r>
  <r>
    <x v="853"/>
    <x v="2"/>
    <x v="1"/>
    <d v="2005-08-20T00:00:00"/>
    <x v="3"/>
    <n v="39"/>
    <x v="839"/>
  </r>
  <r>
    <x v="854"/>
    <x v="0"/>
    <x v="1"/>
    <d v="2005-08-09T00:00:00"/>
    <x v="4"/>
    <n v="34"/>
    <x v="840"/>
  </r>
  <r>
    <x v="855"/>
    <x v="4"/>
    <x v="1"/>
    <d v="2004-02-17T00:00:00"/>
    <x v="1"/>
    <n v="-5"/>
    <x v="841"/>
  </r>
  <r>
    <x v="856"/>
    <x v="8"/>
    <x v="1"/>
    <d v="2004-10-27T00:00:00"/>
    <x v="2"/>
    <n v="47"/>
    <x v="842"/>
  </r>
  <r>
    <x v="857"/>
    <x v="3"/>
    <x v="2"/>
    <d v="2006-03-17T00:00:00"/>
    <x v="4"/>
    <n v="63"/>
    <x v="843"/>
  </r>
  <r>
    <x v="858"/>
    <x v="6"/>
    <x v="1"/>
    <d v="2004-03-10T00:00:00"/>
    <x v="1"/>
    <n v="32"/>
    <x v="844"/>
  </r>
  <r>
    <x v="859"/>
    <x v="8"/>
    <x v="3"/>
    <d v="2006-07-05T00:00:00"/>
    <x v="3"/>
    <n v="52"/>
    <x v="845"/>
  </r>
  <r>
    <x v="860"/>
    <x v="6"/>
    <x v="0"/>
    <d v="2004-02-06T00:00:00"/>
    <x v="1"/>
    <n v="34"/>
    <x v="846"/>
  </r>
  <r>
    <x v="861"/>
    <x v="8"/>
    <x v="0"/>
    <d v="2006-05-11T00:00:00"/>
    <x v="4"/>
    <n v="33"/>
    <x v="847"/>
  </r>
  <r>
    <x v="862"/>
    <x v="0"/>
    <x v="0"/>
    <d v="2006-09-20T00:00:00"/>
    <x v="3"/>
    <n v="84"/>
    <x v="848"/>
  </r>
  <r>
    <x v="863"/>
    <x v="2"/>
    <x v="3"/>
    <d v="2004-11-07T00:00:00"/>
    <x v="3"/>
    <n v="46"/>
    <x v="849"/>
  </r>
  <r>
    <x v="864"/>
    <x v="6"/>
    <x v="1"/>
    <d v="2005-07-07T00:00:00"/>
    <x v="2"/>
    <n v="62"/>
    <x v="850"/>
  </r>
  <r>
    <x v="865"/>
    <x v="8"/>
    <x v="2"/>
    <d v="2006-07-16T00:00:00"/>
    <x v="0"/>
    <n v="50"/>
    <x v="851"/>
  </r>
  <r>
    <x v="866"/>
    <x v="7"/>
    <x v="2"/>
    <d v="2006-03-17T00:00:00"/>
    <x v="4"/>
    <n v="96"/>
    <x v="852"/>
  </r>
  <r>
    <x v="867"/>
    <x v="6"/>
    <x v="2"/>
    <d v="2005-01-23T00:00:00"/>
    <x v="4"/>
    <n v="54"/>
    <x v="853"/>
  </r>
  <r>
    <x v="868"/>
    <x v="0"/>
    <x v="2"/>
    <d v="2004-09-24T00:00:00"/>
    <x v="0"/>
    <n v="73"/>
    <x v="854"/>
  </r>
  <r>
    <x v="869"/>
    <x v="4"/>
    <x v="2"/>
    <d v="2005-02-14T00:00:00"/>
    <x v="2"/>
    <n v="43"/>
    <x v="855"/>
  </r>
  <r>
    <x v="870"/>
    <x v="2"/>
    <x v="0"/>
    <d v="2006-09-20T00:00:00"/>
    <x v="1"/>
    <n v="9"/>
    <x v="856"/>
  </r>
  <r>
    <x v="871"/>
    <x v="6"/>
    <x v="3"/>
    <d v="2005-04-10T00:00:00"/>
    <x v="4"/>
    <n v="50"/>
    <x v="857"/>
  </r>
  <r>
    <x v="872"/>
    <x v="5"/>
    <x v="1"/>
    <d v="2004-12-10T00:00:00"/>
    <x v="4"/>
    <n v="90"/>
    <x v="858"/>
  </r>
  <r>
    <x v="873"/>
    <x v="6"/>
    <x v="1"/>
    <d v="2005-07-07T00:00:00"/>
    <x v="2"/>
    <n v="62"/>
    <x v="859"/>
  </r>
  <r>
    <x v="874"/>
    <x v="3"/>
    <x v="3"/>
    <d v="2005-11-16T00:00:00"/>
    <x v="4"/>
    <n v="-2"/>
    <x v="860"/>
  </r>
  <r>
    <x v="875"/>
    <x v="8"/>
    <x v="1"/>
    <d v="2006-08-07T00:00:00"/>
    <x v="1"/>
    <n v="-4"/>
    <x v="861"/>
  </r>
  <r>
    <x v="876"/>
    <x v="3"/>
    <x v="1"/>
    <d v="2004-04-23T00:00:00"/>
    <x v="3"/>
    <n v="91"/>
    <x v="862"/>
  </r>
  <r>
    <x v="877"/>
    <x v="7"/>
    <x v="3"/>
    <d v="2005-03-08T00:00:00"/>
    <x v="1"/>
    <n v="16"/>
    <x v="863"/>
  </r>
  <r>
    <x v="878"/>
    <x v="4"/>
    <x v="1"/>
    <d v="2004-01-15T00:00:00"/>
    <x v="4"/>
    <n v="92"/>
    <x v="864"/>
  </r>
  <r>
    <x v="879"/>
    <x v="4"/>
    <x v="0"/>
    <d v="2004-07-31T00:00:00"/>
    <x v="3"/>
    <n v="91"/>
    <x v="865"/>
  </r>
  <r>
    <x v="880"/>
    <x v="0"/>
    <x v="2"/>
    <d v="2006-02-01T00:00:00"/>
    <x v="0"/>
    <n v="67"/>
    <x v="866"/>
  </r>
  <r>
    <x v="881"/>
    <x v="6"/>
    <x v="2"/>
    <d v="2006-07-16T00:00:00"/>
    <x v="4"/>
    <n v="85"/>
    <x v="867"/>
  </r>
  <r>
    <x v="882"/>
    <x v="4"/>
    <x v="0"/>
    <d v="2004-07-20T00:00:00"/>
    <x v="2"/>
    <n v="16"/>
    <x v="868"/>
  </r>
  <r>
    <x v="883"/>
    <x v="4"/>
    <x v="1"/>
    <d v="2005-12-08T00:00:00"/>
    <x v="2"/>
    <n v="16"/>
    <x v="869"/>
  </r>
  <r>
    <x v="884"/>
    <x v="8"/>
    <x v="0"/>
    <d v="2005-11-05T00:00:00"/>
    <x v="3"/>
    <n v="-3"/>
    <x v="870"/>
  </r>
  <r>
    <x v="885"/>
    <x v="5"/>
    <x v="2"/>
    <d v="2004-12-10T00:00:00"/>
    <x v="2"/>
    <n v="47"/>
    <x v="871"/>
  </r>
  <r>
    <x v="886"/>
    <x v="5"/>
    <x v="0"/>
    <d v="2004-06-28T00:00:00"/>
    <x v="0"/>
    <n v="56"/>
    <x v="872"/>
  </r>
  <r>
    <x v="887"/>
    <x v="4"/>
    <x v="0"/>
    <d v="2004-07-20T00:00:00"/>
    <x v="1"/>
    <n v="96"/>
    <x v="873"/>
  </r>
  <r>
    <x v="888"/>
    <x v="6"/>
    <x v="2"/>
    <d v="2006-08-18T00:00:00"/>
    <x v="0"/>
    <n v="29"/>
    <x v="874"/>
  </r>
  <r>
    <x v="889"/>
    <x v="6"/>
    <x v="1"/>
    <d v="2004-01-26T00:00:00"/>
    <x v="3"/>
    <n v="24"/>
    <x v="875"/>
  </r>
  <r>
    <x v="890"/>
    <x v="4"/>
    <x v="1"/>
    <d v="2004-03-21T00:00:00"/>
    <x v="0"/>
    <n v="85"/>
    <x v="876"/>
  </r>
  <r>
    <x v="891"/>
    <x v="0"/>
    <x v="3"/>
    <d v="2006-12-06T00:00:00"/>
    <x v="1"/>
    <n v="5"/>
    <x v="877"/>
  </r>
  <r>
    <x v="892"/>
    <x v="7"/>
    <x v="3"/>
    <d v="2006-10-01T00:00:00"/>
    <x v="1"/>
    <n v="74"/>
    <x v="838"/>
  </r>
  <r>
    <x v="893"/>
    <x v="6"/>
    <x v="1"/>
    <d v="2006-07-16T00:00:00"/>
    <x v="4"/>
    <n v="89"/>
    <x v="878"/>
  </r>
  <r>
    <x v="894"/>
    <x v="1"/>
    <x v="2"/>
    <d v="2005-08-20T00:00:00"/>
    <x v="2"/>
    <n v="36"/>
    <x v="879"/>
  </r>
  <r>
    <x v="895"/>
    <x v="3"/>
    <x v="0"/>
    <d v="2005-08-31T00:00:00"/>
    <x v="3"/>
    <n v="16"/>
    <x v="880"/>
  </r>
  <r>
    <x v="896"/>
    <x v="2"/>
    <x v="1"/>
    <d v="2005-03-30T00:00:00"/>
    <x v="0"/>
    <n v="84"/>
    <x v="881"/>
  </r>
  <r>
    <x v="897"/>
    <x v="7"/>
    <x v="1"/>
    <d v="2006-06-24T00:00:00"/>
    <x v="3"/>
    <n v="27"/>
    <x v="882"/>
  </r>
  <r>
    <x v="898"/>
    <x v="0"/>
    <x v="3"/>
    <d v="2005-02-03T00:00:00"/>
    <x v="1"/>
    <n v="81"/>
    <x v="883"/>
  </r>
  <r>
    <x v="899"/>
    <x v="2"/>
    <x v="1"/>
    <d v="2004-10-05T00:00:00"/>
    <x v="3"/>
    <n v="5"/>
    <x v="884"/>
  </r>
  <r>
    <x v="900"/>
    <x v="6"/>
    <x v="2"/>
    <d v="2005-03-19T00:00:00"/>
    <x v="0"/>
    <n v="99"/>
    <x v="885"/>
  </r>
  <r>
    <x v="901"/>
    <x v="3"/>
    <x v="0"/>
    <d v="2004-11-07T00:00:00"/>
    <x v="1"/>
    <n v="19"/>
    <x v="886"/>
  </r>
  <r>
    <x v="902"/>
    <x v="6"/>
    <x v="2"/>
    <d v="2006-07-05T00:00:00"/>
    <x v="4"/>
    <n v="62"/>
    <x v="887"/>
  </r>
  <r>
    <x v="903"/>
    <x v="7"/>
    <x v="3"/>
    <d v="2005-04-21T00:00:00"/>
    <x v="0"/>
    <n v="8"/>
    <x v="888"/>
  </r>
  <r>
    <x v="904"/>
    <x v="8"/>
    <x v="2"/>
    <d v="2006-07-05T00:00:00"/>
    <x v="0"/>
    <n v="55"/>
    <x v="889"/>
  </r>
  <r>
    <x v="905"/>
    <x v="2"/>
    <x v="3"/>
    <d v="2006-06-13T00:00:00"/>
    <x v="3"/>
    <n v="30"/>
    <x v="890"/>
  </r>
  <r>
    <x v="906"/>
    <x v="5"/>
    <x v="0"/>
    <d v="2005-08-31T00:00:00"/>
    <x v="1"/>
    <n v="51"/>
    <x v="891"/>
  </r>
  <r>
    <x v="907"/>
    <x v="3"/>
    <x v="3"/>
    <d v="2006-07-16T00:00:00"/>
    <x v="0"/>
    <n v="24"/>
    <x v="892"/>
  </r>
  <r>
    <x v="908"/>
    <x v="6"/>
    <x v="2"/>
    <d v="2006-05-22T00:00:00"/>
    <x v="3"/>
    <n v="11"/>
    <x v="305"/>
  </r>
  <r>
    <x v="909"/>
    <x v="7"/>
    <x v="1"/>
    <d v="2006-07-05T00:00:00"/>
    <x v="2"/>
    <n v="13"/>
    <x v="893"/>
  </r>
  <r>
    <x v="910"/>
    <x v="6"/>
    <x v="1"/>
    <d v="2006-01-10T00:00:00"/>
    <x v="4"/>
    <n v="-2"/>
    <x v="894"/>
  </r>
  <r>
    <x v="911"/>
    <x v="3"/>
    <x v="3"/>
    <d v="2005-04-10T00:00:00"/>
    <x v="0"/>
    <n v="85"/>
    <x v="895"/>
  </r>
  <r>
    <x v="912"/>
    <x v="7"/>
    <x v="0"/>
    <d v="2005-05-02T00:00:00"/>
    <x v="1"/>
    <n v="24"/>
    <x v="896"/>
  </r>
  <r>
    <x v="913"/>
    <x v="0"/>
    <x v="0"/>
    <d v="2005-04-10T00:00:00"/>
    <x v="2"/>
    <n v="32"/>
    <x v="897"/>
  </r>
  <r>
    <x v="914"/>
    <x v="2"/>
    <x v="2"/>
    <d v="2004-02-06T00:00:00"/>
    <x v="4"/>
    <n v="84"/>
    <x v="898"/>
  </r>
  <r>
    <x v="915"/>
    <x v="7"/>
    <x v="0"/>
    <d v="2006-01-10T00:00:00"/>
    <x v="1"/>
    <n v="62"/>
    <x v="899"/>
  </r>
  <r>
    <x v="916"/>
    <x v="8"/>
    <x v="3"/>
    <d v="2005-12-19T00:00:00"/>
    <x v="0"/>
    <n v="52"/>
    <x v="900"/>
  </r>
  <r>
    <x v="917"/>
    <x v="8"/>
    <x v="0"/>
    <d v="2004-11-07T00:00:00"/>
    <x v="0"/>
    <n v="14"/>
    <x v="310"/>
  </r>
  <r>
    <x v="918"/>
    <x v="7"/>
    <x v="1"/>
    <d v="2005-11-27T00:00:00"/>
    <x v="0"/>
    <n v="70"/>
    <x v="635"/>
  </r>
  <r>
    <x v="919"/>
    <x v="3"/>
    <x v="2"/>
    <d v="2004-03-10T00:00:00"/>
    <x v="1"/>
    <n v="63"/>
    <x v="901"/>
  </r>
  <r>
    <x v="920"/>
    <x v="8"/>
    <x v="0"/>
    <d v="2004-09-13T00:00:00"/>
    <x v="4"/>
    <n v="53"/>
    <x v="902"/>
  </r>
  <r>
    <x v="921"/>
    <x v="3"/>
    <x v="3"/>
    <d v="2005-10-14T00:00:00"/>
    <x v="1"/>
    <n v="80"/>
    <x v="903"/>
  </r>
  <r>
    <x v="922"/>
    <x v="8"/>
    <x v="2"/>
    <d v="2006-01-21T00:00:00"/>
    <x v="1"/>
    <n v="64"/>
    <x v="904"/>
  </r>
  <r>
    <x v="923"/>
    <x v="7"/>
    <x v="1"/>
    <d v="2005-01-23T00:00:00"/>
    <x v="4"/>
    <n v="39"/>
    <x v="905"/>
  </r>
  <r>
    <x v="924"/>
    <x v="3"/>
    <x v="3"/>
    <d v="2004-04-01T00:00:00"/>
    <x v="2"/>
    <n v="62"/>
    <x v="906"/>
  </r>
  <r>
    <x v="925"/>
    <x v="6"/>
    <x v="0"/>
    <d v="2006-03-28T00:00:00"/>
    <x v="0"/>
    <n v="67"/>
    <x v="907"/>
  </r>
  <r>
    <x v="926"/>
    <x v="5"/>
    <x v="0"/>
    <d v="2006-07-05T00:00:00"/>
    <x v="2"/>
    <n v="22"/>
    <x v="908"/>
  </r>
  <r>
    <x v="927"/>
    <x v="2"/>
    <x v="2"/>
    <d v="2005-07-29T00:00:00"/>
    <x v="1"/>
    <n v="88"/>
    <x v="909"/>
  </r>
  <r>
    <x v="928"/>
    <x v="2"/>
    <x v="3"/>
    <d v="2004-07-20T00:00:00"/>
    <x v="0"/>
    <n v="61"/>
    <x v="910"/>
  </r>
  <r>
    <x v="929"/>
    <x v="1"/>
    <x v="2"/>
    <d v="2004-02-28T00:00:00"/>
    <x v="0"/>
    <n v="19"/>
    <x v="911"/>
  </r>
  <r>
    <x v="930"/>
    <x v="4"/>
    <x v="2"/>
    <d v="2005-01-01T00:00:00"/>
    <x v="2"/>
    <n v="-4"/>
    <x v="912"/>
  </r>
  <r>
    <x v="931"/>
    <x v="0"/>
    <x v="0"/>
    <d v="2005-07-18T00:00:00"/>
    <x v="1"/>
    <n v="49"/>
    <x v="913"/>
  </r>
  <r>
    <x v="932"/>
    <x v="3"/>
    <x v="3"/>
    <d v="2004-02-06T00:00:00"/>
    <x v="3"/>
    <n v="37"/>
    <x v="914"/>
  </r>
  <r>
    <x v="933"/>
    <x v="7"/>
    <x v="3"/>
    <d v="2005-01-12T00:00:00"/>
    <x v="3"/>
    <n v="90"/>
    <x v="340"/>
  </r>
  <r>
    <x v="934"/>
    <x v="0"/>
    <x v="2"/>
    <d v="2004-09-24T00:00:00"/>
    <x v="0"/>
    <n v="-2"/>
    <x v="915"/>
  </r>
  <r>
    <x v="935"/>
    <x v="6"/>
    <x v="0"/>
    <d v="2005-02-03T00:00:00"/>
    <x v="2"/>
    <n v="36"/>
    <x v="916"/>
  </r>
  <r>
    <x v="936"/>
    <x v="8"/>
    <x v="0"/>
    <d v="2004-08-22T00:00:00"/>
    <x v="3"/>
    <n v="-2"/>
    <x v="917"/>
  </r>
  <r>
    <x v="937"/>
    <x v="4"/>
    <x v="1"/>
    <d v="2004-01-26T00:00:00"/>
    <x v="2"/>
    <n v="-1"/>
    <x v="918"/>
  </r>
  <r>
    <x v="938"/>
    <x v="2"/>
    <x v="3"/>
    <d v="2006-11-25T00:00:00"/>
    <x v="0"/>
    <n v="11"/>
    <x v="919"/>
  </r>
  <r>
    <x v="939"/>
    <x v="5"/>
    <x v="2"/>
    <d v="2004-06-06T00:00:00"/>
    <x v="1"/>
    <n v="18"/>
    <x v="920"/>
  </r>
  <r>
    <x v="940"/>
    <x v="2"/>
    <x v="0"/>
    <d v="2004-10-27T00:00:00"/>
    <x v="0"/>
    <n v="75"/>
    <x v="921"/>
  </r>
  <r>
    <x v="941"/>
    <x v="4"/>
    <x v="2"/>
    <d v="2004-06-17T00:00:00"/>
    <x v="1"/>
    <n v="20"/>
    <x v="922"/>
  </r>
  <r>
    <x v="942"/>
    <x v="5"/>
    <x v="0"/>
    <d v="2006-04-19T00:00:00"/>
    <x v="4"/>
    <n v="23"/>
    <x v="923"/>
  </r>
  <r>
    <x v="943"/>
    <x v="5"/>
    <x v="0"/>
    <d v="2006-02-23T00:00:00"/>
    <x v="3"/>
    <n v="35"/>
    <x v="924"/>
  </r>
  <r>
    <x v="944"/>
    <x v="3"/>
    <x v="3"/>
    <d v="2006-11-03T00:00:00"/>
    <x v="4"/>
    <n v="22"/>
    <x v="925"/>
  </r>
  <r>
    <x v="945"/>
    <x v="3"/>
    <x v="1"/>
    <d v="2005-01-12T00:00:00"/>
    <x v="3"/>
    <n v="-1"/>
    <x v="926"/>
  </r>
  <r>
    <x v="946"/>
    <x v="7"/>
    <x v="0"/>
    <d v="2005-03-19T00:00:00"/>
    <x v="1"/>
    <n v="55"/>
    <x v="927"/>
  </r>
  <r>
    <x v="947"/>
    <x v="2"/>
    <x v="3"/>
    <d v="2005-12-30T00:00:00"/>
    <x v="0"/>
    <n v="88"/>
    <x v="928"/>
  </r>
  <r>
    <x v="948"/>
    <x v="6"/>
    <x v="1"/>
    <d v="2004-05-04T00:00:00"/>
    <x v="4"/>
    <n v="59"/>
    <x v="929"/>
  </r>
  <r>
    <x v="949"/>
    <x v="2"/>
    <x v="0"/>
    <d v="2005-04-21T00:00:00"/>
    <x v="0"/>
    <n v="21"/>
    <x v="930"/>
  </r>
  <r>
    <x v="950"/>
    <x v="6"/>
    <x v="3"/>
    <d v="2006-09-20T00:00:00"/>
    <x v="0"/>
    <n v="58"/>
    <x v="931"/>
  </r>
  <r>
    <x v="951"/>
    <x v="5"/>
    <x v="2"/>
    <d v="2006-01-10T00:00:00"/>
    <x v="3"/>
    <n v="100"/>
    <x v="932"/>
  </r>
  <r>
    <x v="952"/>
    <x v="2"/>
    <x v="0"/>
    <d v="2004-01-04T00:00:00"/>
    <x v="4"/>
    <n v="79"/>
    <x v="933"/>
  </r>
  <r>
    <x v="953"/>
    <x v="4"/>
    <x v="1"/>
    <d v="2005-08-20T00:00:00"/>
    <x v="4"/>
    <n v="16"/>
    <x v="934"/>
  </r>
  <r>
    <x v="954"/>
    <x v="1"/>
    <x v="2"/>
    <d v="2006-09-20T00:00:00"/>
    <x v="1"/>
    <n v="68"/>
    <x v="935"/>
  </r>
  <r>
    <x v="955"/>
    <x v="0"/>
    <x v="3"/>
    <d v="2005-08-31T00:00:00"/>
    <x v="3"/>
    <n v="58"/>
    <x v="936"/>
  </r>
  <r>
    <x v="956"/>
    <x v="3"/>
    <x v="0"/>
    <d v="2006-07-27T00:00:00"/>
    <x v="0"/>
    <n v="6"/>
    <x v="937"/>
  </r>
  <r>
    <x v="957"/>
    <x v="5"/>
    <x v="1"/>
    <d v="2004-11-18T00:00:00"/>
    <x v="1"/>
    <n v="29"/>
    <x v="938"/>
  </r>
  <r>
    <x v="958"/>
    <x v="3"/>
    <x v="2"/>
    <d v="2006-04-08T00:00:00"/>
    <x v="2"/>
    <n v="10"/>
    <x v="939"/>
  </r>
  <r>
    <x v="959"/>
    <x v="0"/>
    <x v="3"/>
    <d v="2005-02-25T00:00:00"/>
    <x v="0"/>
    <n v="40"/>
    <x v="940"/>
  </r>
  <r>
    <x v="960"/>
    <x v="0"/>
    <x v="0"/>
    <d v="2006-05-22T00:00:00"/>
    <x v="3"/>
    <n v="38"/>
    <x v="941"/>
  </r>
  <r>
    <x v="961"/>
    <x v="6"/>
    <x v="0"/>
    <d v="2006-02-01T00:00:00"/>
    <x v="4"/>
    <n v="70"/>
    <x v="942"/>
  </r>
  <r>
    <x v="962"/>
    <x v="8"/>
    <x v="3"/>
    <d v="2006-02-12T00:00:00"/>
    <x v="4"/>
    <n v="57"/>
    <x v="943"/>
  </r>
  <r>
    <x v="963"/>
    <x v="8"/>
    <x v="3"/>
    <d v="2006-08-18T00:00:00"/>
    <x v="4"/>
    <n v="49"/>
    <x v="944"/>
  </r>
  <r>
    <x v="964"/>
    <x v="2"/>
    <x v="3"/>
    <d v="2006-10-12T00:00:00"/>
    <x v="2"/>
    <n v="77"/>
    <x v="945"/>
  </r>
  <r>
    <x v="965"/>
    <x v="6"/>
    <x v="3"/>
    <d v="2004-09-13T00:00:00"/>
    <x v="4"/>
    <n v="18"/>
    <x v="946"/>
  </r>
  <r>
    <x v="966"/>
    <x v="3"/>
    <x v="0"/>
    <d v="2006-09-09T00:00:00"/>
    <x v="1"/>
    <n v="21"/>
    <x v="947"/>
  </r>
  <r>
    <x v="967"/>
    <x v="8"/>
    <x v="2"/>
    <d v="2006-02-12T00:00:00"/>
    <x v="1"/>
    <n v="24"/>
    <x v="948"/>
  </r>
  <r>
    <x v="968"/>
    <x v="3"/>
    <x v="2"/>
    <d v="2005-05-13T00:00:00"/>
    <x v="4"/>
    <n v="72"/>
    <x v="949"/>
  </r>
  <r>
    <x v="969"/>
    <x v="6"/>
    <x v="1"/>
    <d v="2006-02-12T00:00:00"/>
    <x v="0"/>
    <n v="7"/>
    <x v="950"/>
  </r>
  <r>
    <x v="970"/>
    <x v="3"/>
    <x v="0"/>
    <d v="2006-06-02T00:00:00"/>
    <x v="4"/>
    <n v="33"/>
    <x v="951"/>
  </r>
  <r>
    <x v="971"/>
    <x v="4"/>
    <x v="1"/>
    <d v="2005-08-20T00:00:00"/>
    <x v="1"/>
    <n v="-1"/>
    <x v="952"/>
  </r>
  <r>
    <x v="972"/>
    <x v="2"/>
    <x v="1"/>
    <d v="2005-03-30T00:00:00"/>
    <x v="4"/>
    <n v="75"/>
    <x v="953"/>
  </r>
  <r>
    <x v="973"/>
    <x v="1"/>
    <x v="0"/>
    <d v="2006-02-23T00:00:00"/>
    <x v="0"/>
    <n v="70"/>
    <x v="133"/>
  </r>
  <r>
    <x v="974"/>
    <x v="6"/>
    <x v="3"/>
    <d v="2006-12-28T00:00:00"/>
    <x v="1"/>
    <n v="44"/>
    <x v="954"/>
  </r>
  <r>
    <x v="975"/>
    <x v="1"/>
    <x v="2"/>
    <d v="2006-08-29T00:00:00"/>
    <x v="1"/>
    <n v="77"/>
    <x v="955"/>
  </r>
  <r>
    <x v="976"/>
    <x v="0"/>
    <x v="2"/>
    <d v="2005-05-02T00:00:00"/>
    <x v="2"/>
    <n v="52"/>
    <x v="956"/>
  </r>
  <r>
    <x v="977"/>
    <x v="6"/>
    <x v="3"/>
    <d v="2006-05-11T00:00:00"/>
    <x v="0"/>
    <n v="99"/>
    <x v="957"/>
  </r>
  <r>
    <x v="978"/>
    <x v="0"/>
    <x v="2"/>
    <d v="2005-05-13T00:00:00"/>
    <x v="0"/>
    <n v="63"/>
    <x v="958"/>
  </r>
  <r>
    <x v="979"/>
    <x v="7"/>
    <x v="3"/>
    <d v="2004-05-15T00:00:00"/>
    <x v="3"/>
    <n v="-1"/>
    <x v="959"/>
  </r>
  <r>
    <x v="980"/>
    <x v="4"/>
    <x v="0"/>
    <d v="2004-02-17T00:00:00"/>
    <x v="3"/>
    <n v="43"/>
    <x v="960"/>
  </r>
  <r>
    <x v="981"/>
    <x v="5"/>
    <x v="1"/>
    <d v="2004-01-15T00:00:00"/>
    <x v="3"/>
    <n v="-1"/>
    <x v="961"/>
  </r>
  <r>
    <x v="982"/>
    <x v="7"/>
    <x v="2"/>
    <d v="2005-11-16T00:00:00"/>
    <x v="3"/>
    <n v="39"/>
    <x v="962"/>
  </r>
  <r>
    <x v="983"/>
    <x v="3"/>
    <x v="2"/>
    <d v="2004-04-01T00:00:00"/>
    <x v="0"/>
    <n v="35"/>
    <x v="963"/>
  </r>
  <r>
    <x v="984"/>
    <x v="4"/>
    <x v="0"/>
    <d v="2004-05-26T00:00:00"/>
    <x v="1"/>
    <n v="67"/>
    <x v="964"/>
  </r>
  <r>
    <x v="985"/>
    <x v="0"/>
    <x v="3"/>
    <d v="2006-02-12T00:00:00"/>
    <x v="0"/>
    <n v="29"/>
    <x v="965"/>
  </r>
  <r>
    <x v="986"/>
    <x v="4"/>
    <x v="2"/>
    <d v="2004-09-13T00:00:00"/>
    <x v="3"/>
    <n v="9"/>
    <x v="966"/>
  </r>
  <r>
    <x v="987"/>
    <x v="6"/>
    <x v="2"/>
    <d v="2004-06-06T00:00:00"/>
    <x v="0"/>
    <n v="93"/>
    <x v="967"/>
  </r>
  <r>
    <x v="988"/>
    <x v="6"/>
    <x v="3"/>
    <d v="2005-10-03T00:00:00"/>
    <x v="3"/>
    <n v="83"/>
    <x v="968"/>
  </r>
  <r>
    <x v="989"/>
    <x v="2"/>
    <x v="2"/>
    <d v="2005-10-14T00:00:00"/>
    <x v="3"/>
    <n v="87"/>
    <x v="969"/>
  </r>
  <r>
    <x v="990"/>
    <x v="5"/>
    <x v="3"/>
    <d v="2005-05-13T00:00:00"/>
    <x v="0"/>
    <n v="73"/>
    <x v="970"/>
  </r>
  <r>
    <x v="991"/>
    <x v="5"/>
    <x v="1"/>
    <d v="2004-02-17T00:00:00"/>
    <x v="1"/>
    <n v="25"/>
    <x v="971"/>
  </r>
  <r>
    <x v="992"/>
    <x v="4"/>
    <x v="0"/>
    <d v="2004-10-05T00:00:00"/>
    <x v="0"/>
    <n v="-5"/>
    <x v="972"/>
  </r>
  <r>
    <x v="993"/>
    <x v="3"/>
    <x v="0"/>
    <d v="2004-09-24T00:00:00"/>
    <x v="3"/>
    <n v="99"/>
    <x v="973"/>
  </r>
  <r>
    <x v="994"/>
    <x v="3"/>
    <x v="3"/>
    <d v="2006-04-08T00:00:00"/>
    <x v="1"/>
    <n v="67"/>
    <x v="974"/>
  </r>
  <r>
    <x v="995"/>
    <x v="6"/>
    <x v="2"/>
    <d v="2004-07-09T00:00:00"/>
    <x v="4"/>
    <n v="76"/>
    <x v="975"/>
  </r>
  <r>
    <x v="996"/>
    <x v="2"/>
    <x v="2"/>
    <d v="2004-03-21T00:00:00"/>
    <x v="2"/>
    <n v="75"/>
    <x v="976"/>
  </r>
  <r>
    <x v="997"/>
    <x v="8"/>
    <x v="3"/>
    <d v="2004-04-12T00:00:00"/>
    <x v="1"/>
    <n v="22"/>
    <x v="977"/>
  </r>
  <r>
    <x v="998"/>
    <x v="2"/>
    <x v="3"/>
    <d v="2005-12-08T00:00:00"/>
    <x v="3"/>
    <n v="56"/>
    <x v="978"/>
  </r>
  <r>
    <x v="999"/>
    <x v="0"/>
    <x v="1"/>
    <d v="2006-04-30T00:00:00"/>
    <x v="4"/>
    <n v="75"/>
    <x v="979"/>
  </r>
  <r>
    <x v="1000"/>
    <x v="3"/>
    <x v="2"/>
    <d v="2006-06-24T00:00:00"/>
    <x v="3"/>
    <n v="99"/>
    <x v="980"/>
  </r>
  <r>
    <x v="1001"/>
    <x v="4"/>
    <x v="1"/>
    <d v="2004-12-10T00:00:00"/>
    <x v="4"/>
    <n v="75"/>
    <x v="981"/>
  </r>
  <r>
    <x v="1002"/>
    <x v="2"/>
    <x v="2"/>
    <d v="2005-05-13T00:00:00"/>
    <x v="0"/>
    <n v="94"/>
    <x v="982"/>
  </r>
  <r>
    <x v="1003"/>
    <x v="4"/>
    <x v="1"/>
    <d v="2005-10-14T00:00:00"/>
    <x v="0"/>
    <n v="31"/>
    <x v="983"/>
  </r>
  <r>
    <x v="1004"/>
    <x v="8"/>
    <x v="1"/>
    <d v="2005-12-08T00:00:00"/>
    <x v="3"/>
    <n v="13"/>
    <x v="984"/>
  </r>
  <r>
    <x v="1005"/>
    <x v="2"/>
    <x v="1"/>
    <d v="2006-02-01T00:00:00"/>
    <x v="1"/>
    <n v="13"/>
    <x v="893"/>
  </r>
  <r>
    <x v="1006"/>
    <x v="8"/>
    <x v="3"/>
    <d v="2006-10-12T00:00:00"/>
    <x v="3"/>
    <n v="67"/>
    <x v="985"/>
  </r>
  <r>
    <x v="1007"/>
    <x v="7"/>
    <x v="0"/>
    <d v="2006-08-18T00:00:00"/>
    <x v="3"/>
    <n v="-4"/>
    <x v="986"/>
  </r>
  <r>
    <x v="1008"/>
    <x v="3"/>
    <x v="3"/>
    <d v="2004-08-22T00:00:00"/>
    <x v="1"/>
    <n v="60"/>
    <x v="987"/>
  </r>
  <r>
    <x v="1009"/>
    <x v="1"/>
    <x v="1"/>
    <d v="2004-09-02T00:00:00"/>
    <x v="2"/>
    <n v="76"/>
    <x v="988"/>
  </r>
  <r>
    <x v="1010"/>
    <x v="6"/>
    <x v="0"/>
    <d v="2006-03-17T00:00:00"/>
    <x v="4"/>
    <n v="10"/>
    <x v="989"/>
  </r>
  <r>
    <x v="1011"/>
    <x v="4"/>
    <x v="3"/>
    <d v="2005-08-31T00:00:00"/>
    <x v="1"/>
    <n v="33"/>
    <x v="990"/>
  </r>
  <r>
    <x v="1012"/>
    <x v="6"/>
    <x v="0"/>
    <d v="2006-05-11T00:00:00"/>
    <x v="2"/>
    <n v="100"/>
    <x v="991"/>
  </r>
  <r>
    <x v="1013"/>
    <x v="0"/>
    <x v="0"/>
    <d v="2005-09-22T00:00:00"/>
    <x v="3"/>
    <n v="61"/>
    <x v="992"/>
  </r>
  <r>
    <x v="1014"/>
    <x v="8"/>
    <x v="0"/>
    <d v="2005-10-25T00:00:00"/>
    <x v="1"/>
    <n v="84"/>
    <x v="993"/>
  </r>
  <r>
    <x v="1015"/>
    <x v="8"/>
    <x v="0"/>
    <d v="2005-07-29T00:00:00"/>
    <x v="3"/>
    <n v="15"/>
    <x v="994"/>
  </r>
  <r>
    <x v="1016"/>
    <x v="1"/>
    <x v="2"/>
    <d v="2004-09-24T00:00:00"/>
    <x v="2"/>
    <n v="74"/>
    <x v="995"/>
  </r>
  <r>
    <x v="1017"/>
    <x v="4"/>
    <x v="1"/>
    <d v="2006-03-17T00:00:00"/>
    <x v="0"/>
    <n v="20"/>
    <x v="996"/>
  </r>
  <r>
    <x v="1018"/>
    <x v="8"/>
    <x v="2"/>
    <d v="2006-02-01T00:00:00"/>
    <x v="3"/>
    <n v="5"/>
    <x v="997"/>
  </r>
  <r>
    <x v="1019"/>
    <x v="8"/>
    <x v="3"/>
    <d v="2005-07-07T00:00:00"/>
    <x v="2"/>
    <n v="83"/>
    <x v="998"/>
  </r>
  <r>
    <x v="1020"/>
    <x v="1"/>
    <x v="0"/>
    <d v="2005-05-24T00:00:00"/>
    <x v="4"/>
    <n v="94"/>
    <x v="999"/>
  </r>
  <r>
    <x v="1021"/>
    <x v="8"/>
    <x v="3"/>
    <d v="2005-02-14T00:00:00"/>
    <x v="4"/>
    <n v="99"/>
    <x v="1000"/>
  </r>
  <r>
    <x v="1022"/>
    <x v="0"/>
    <x v="2"/>
    <d v="2004-02-17T00:00:00"/>
    <x v="4"/>
    <n v="-3"/>
    <x v="1001"/>
  </r>
  <r>
    <x v="1023"/>
    <x v="1"/>
    <x v="1"/>
    <d v="2006-12-06T00:00:00"/>
    <x v="0"/>
    <n v="47"/>
    <x v="1002"/>
  </r>
  <r>
    <x v="1024"/>
    <x v="6"/>
    <x v="2"/>
    <d v="2006-09-20T00:00:00"/>
    <x v="3"/>
    <n v="14"/>
    <x v="1003"/>
  </r>
  <r>
    <x v="1025"/>
    <x v="6"/>
    <x v="3"/>
    <d v="2005-04-10T00:00:00"/>
    <x v="1"/>
    <n v="13"/>
    <x v="1004"/>
  </r>
  <r>
    <x v="1026"/>
    <x v="0"/>
    <x v="0"/>
    <d v="2004-08-11T00:00:00"/>
    <x v="1"/>
    <n v="74"/>
    <x v="1005"/>
  </r>
  <r>
    <x v="1027"/>
    <x v="5"/>
    <x v="0"/>
    <d v="2006-10-12T00:00:00"/>
    <x v="4"/>
    <n v="7"/>
    <x v="1006"/>
  </r>
  <r>
    <x v="1028"/>
    <x v="8"/>
    <x v="1"/>
    <d v="2004-09-24T00:00:00"/>
    <x v="3"/>
    <n v="8"/>
    <x v="1007"/>
  </r>
  <r>
    <x v="1029"/>
    <x v="6"/>
    <x v="1"/>
    <d v="2005-06-15T00:00:00"/>
    <x v="2"/>
    <n v="81"/>
    <x v="1008"/>
  </r>
  <r>
    <x v="1030"/>
    <x v="5"/>
    <x v="2"/>
    <d v="2004-06-28T00:00:00"/>
    <x v="3"/>
    <n v="-2"/>
    <x v="1009"/>
  </r>
  <r>
    <x v="1031"/>
    <x v="4"/>
    <x v="2"/>
    <d v="2006-07-05T00:00:00"/>
    <x v="4"/>
    <n v="29"/>
    <x v="1010"/>
  </r>
  <r>
    <x v="1032"/>
    <x v="7"/>
    <x v="2"/>
    <d v="2006-09-09T00:00:00"/>
    <x v="1"/>
    <n v="40"/>
    <x v="1011"/>
  </r>
  <r>
    <x v="1033"/>
    <x v="8"/>
    <x v="2"/>
    <d v="2004-03-21T00:00:00"/>
    <x v="1"/>
    <n v="28"/>
    <x v="1012"/>
  </r>
  <r>
    <x v="1034"/>
    <x v="3"/>
    <x v="3"/>
    <d v="2006-04-30T00:00:00"/>
    <x v="3"/>
    <n v="37"/>
    <x v="1013"/>
  </r>
  <r>
    <x v="1035"/>
    <x v="5"/>
    <x v="1"/>
    <d v="2004-09-02T00:00:00"/>
    <x v="4"/>
    <n v="51"/>
    <x v="1014"/>
  </r>
  <r>
    <x v="1036"/>
    <x v="8"/>
    <x v="1"/>
    <d v="2004-02-06T00:00:00"/>
    <x v="0"/>
    <n v="33"/>
    <x v="1015"/>
  </r>
  <r>
    <x v="1037"/>
    <x v="8"/>
    <x v="0"/>
    <d v="2005-02-03T00:00:00"/>
    <x v="2"/>
    <n v="63"/>
    <x v="1016"/>
  </r>
  <r>
    <x v="1038"/>
    <x v="6"/>
    <x v="0"/>
    <d v="2005-11-16T00:00:00"/>
    <x v="0"/>
    <n v="24"/>
    <x v="202"/>
  </r>
  <r>
    <x v="1039"/>
    <x v="4"/>
    <x v="3"/>
    <d v="2004-08-11T00:00:00"/>
    <x v="0"/>
    <n v="84"/>
    <x v="1017"/>
  </r>
  <r>
    <x v="1040"/>
    <x v="0"/>
    <x v="1"/>
    <d v="2004-12-10T00:00:00"/>
    <x v="4"/>
    <n v="36"/>
    <x v="1018"/>
  </r>
  <r>
    <x v="1041"/>
    <x v="8"/>
    <x v="0"/>
    <d v="2005-11-16T00:00:00"/>
    <x v="3"/>
    <n v="9"/>
    <x v="1019"/>
  </r>
  <r>
    <x v="1042"/>
    <x v="4"/>
    <x v="1"/>
    <d v="2006-03-28T00:00:00"/>
    <x v="1"/>
    <n v="96"/>
    <x v="1020"/>
  </r>
  <r>
    <x v="1043"/>
    <x v="1"/>
    <x v="0"/>
    <d v="2005-06-15T00:00:00"/>
    <x v="0"/>
    <n v="56"/>
    <x v="1021"/>
  </r>
  <r>
    <x v="1044"/>
    <x v="6"/>
    <x v="0"/>
    <d v="2004-01-15T00:00:00"/>
    <x v="3"/>
    <n v="7"/>
    <x v="1022"/>
  </r>
  <r>
    <x v="1045"/>
    <x v="7"/>
    <x v="2"/>
    <d v="2005-07-07T00:00:00"/>
    <x v="2"/>
    <n v="47"/>
    <x v="1023"/>
  </r>
  <r>
    <x v="1046"/>
    <x v="0"/>
    <x v="3"/>
    <d v="2004-11-18T00:00:00"/>
    <x v="0"/>
    <n v="62"/>
    <x v="1024"/>
  </r>
  <r>
    <x v="1047"/>
    <x v="4"/>
    <x v="3"/>
    <d v="2004-09-24T00:00:00"/>
    <x v="1"/>
    <n v="68"/>
    <x v="1025"/>
  </r>
  <r>
    <x v="1048"/>
    <x v="0"/>
    <x v="1"/>
    <d v="2004-05-04T00:00:00"/>
    <x v="4"/>
    <n v="42"/>
    <x v="1026"/>
  </r>
  <r>
    <x v="1049"/>
    <x v="0"/>
    <x v="0"/>
    <d v="2004-03-10T00:00:00"/>
    <x v="0"/>
    <n v="35"/>
    <x v="1027"/>
  </r>
  <r>
    <x v="1050"/>
    <x v="1"/>
    <x v="3"/>
    <d v="2006-03-28T00:00:00"/>
    <x v="1"/>
    <n v="36"/>
    <x v="1028"/>
  </r>
  <r>
    <x v="1051"/>
    <x v="5"/>
    <x v="3"/>
    <d v="2004-03-10T00:00:00"/>
    <x v="3"/>
    <n v="60"/>
    <x v="1029"/>
  </r>
  <r>
    <x v="1052"/>
    <x v="7"/>
    <x v="0"/>
    <d v="2005-12-19T00:00:00"/>
    <x v="3"/>
    <n v="-2"/>
    <x v="1030"/>
  </r>
  <r>
    <x v="1053"/>
    <x v="3"/>
    <x v="3"/>
    <d v="2004-04-23T00:00:00"/>
    <x v="0"/>
    <n v="33"/>
    <x v="1031"/>
  </r>
  <r>
    <x v="1054"/>
    <x v="6"/>
    <x v="1"/>
    <d v="2005-08-20T00:00:00"/>
    <x v="3"/>
    <n v="98"/>
    <x v="1032"/>
  </r>
  <r>
    <x v="1055"/>
    <x v="7"/>
    <x v="1"/>
    <d v="2005-10-14T00:00:00"/>
    <x v="2"/>
    <n v="18"/>
    <x v="1033"/>
  </r>
  <r>
    <x v="1056"/>
    <x v="0"/>
    <x v="3"/>
    <d v="2006-03-06T00:00:00"/>
    <x v="1"/>
    <n v="99"/>
    <x v="1034"/>
  </r>
  <r>
    <x v="1057"/>
    <x v="7"/>
    <x v="3"/>
    <d v="2005-03-19T00:00:00"/>
    <x v="1"/>
    <n v="6"/>
    <x v="1035"/>
  </r>
  <r>
    <x v="1058"/>
    <x v="8"/>
    <x v="2"/>
    <d v="2005-10-03T00:00:00"/>
    <x v="1"/>
    <n v="10"/>
    <x v="1036"/>
  </r>
  <r>
    <x v="1059"/>
    <x v="4"/>
    <x v="0"/>
    <d v="2006-06-02T00:00:00"/>
    <x v="4"/>
    <n v="65"/>
    <x v="1037"/>
  </r>
  <r>
    <x v="1060"/>
    <x v="1"/>
    <x v="0"/>
    <d v="2004-07-20T00:00:00"/>
    <x v="0"/>
    <n v="72"/>
    <x v="1038"/>
  </r>
  <r>
    <x v="1061"/>
    <x v="1"/>
    <x v="0"/>
    <d v="2004-12-10T00:00:00"/>
    <x v="1"/>
    <n v="92"/>
    <x v="1039"/>
  </r>
  <r>
    <x v="1062"/>
    <x v="1"/>
    <x v="2"/>
    <d v="2004-11-18T00:00:00"/>
    <x v="4"/>
    <n v="58"/>
    <x v="1040"/>
  </r>
  <r>
    <x v="1063"/>
    <x v="7"/>
    <x v="0"/>
    <d v="2005-08-09T00:00:00"/>
    <x v="0"/>
    <n v="79"/>
    <x v="1041"/>
  </r>
  <r>
    <x v="1064"/>
    <x v="0"/>
    <x v="3"/>
    <d v="2006-11-14T00:00:00"/>
    <x v="0"/>
    <n v="88"/>
    <x v="1042"/>
  </r>
  <r>
    <x v="1065"/>
    <x v="8"/>
    <x v="1"/>
    <d v="2005-10-14T00:00:00"/>
    <x v="4"/>
    <n v="50"/>
    <x v="1043"/>
  </r>
  <r>
    <x v="1066"/>
    <x v="7"/>
    <x v="3"/>
    <d v="2004-06-28T00:00:00"/>
    <x v="0"/>
    <n v="41"/>
    <x v="1044"/>
  </r>
  <r>
    <x v="1067"/>
    <x v="1"/>
    <x v="1"/>
    <d v="2005-12-19T00:00:00"/>
    <x v="1"/>
    <n v="87"/>
    <x v="1045"/>
  </r>
  <r>
    <x v="1068"/>
    <x v="2"/>
    <x v="3"/>
    <d v="2006-08-29T00:00:00"/>
    <x v="1"/>
    <n v="23"/>
    <x v="1046"/>
  </r>
  <r>
    <x v="1069"/>
    <x v="6"/>
    <x v="0"/>
    <d v="2004-04-12T00:00:00"/>
    <x v="1"/>
    <n v="26"/>
    <x v="1047"/>
  </r>
  <r>
    <x v="1070"/>
    <x v="4"/>
    <x v="0"/>
    <d v="2005-06-26T00:00:00"/>
    <x v="1"/>
    <n v="61"/>
    <x v="1048"/>
  </r>
  <r>
    <x v="1071"/>
    <x v="8"/>
    <x v="3"/>
    <d v="2006-04-30T00:00:00"/>
    <x v="3"/>
    <n v="56"/>
    <x v="1049"/>
  </r>
  <r>
    <x v="1072"/>
    <x v="5"/>
    <x v="2"/>
    <d v="2006-03-06T00:00:00"/>
    <x v="1"/>
    <n v="93"/>
    <x v="1050"/>
  </r>
  <r>
    <x v="1073"/>
    <x v="6"/>
    <x v="3"/>
    <d v="2005-04-21T00:00:00"/>
    <x v="3"/>
    <n v="98"/>
    <x v="1051"/>
  </r>
  <r>
    <x v="1074"/>
    <x v="2"/>
    <x v="2"/>
    <d v="2004-09-24T00:00:00"/>
    <x v="0"/>
    <n v="-4"/>
    <x v="1052"/>
  </r>
  <r>
    <x v="1075"/>
    <x v="4"/>
    <x v="0"/>
    <d v="2005-04-21T00:00:00"/>
    <x v="3"/>
    <n v="35"/>
    <x v="1053"/>
  </r>
  <r>
    <x v="1076"/>
    <x v="7"/>
    <x v="0"/>
    <d v="2005-12-19T00:00:00"/>
    <x v="1"/>
    <n v="86"/>
    <x v="1054"/>
  </r>
  <r>
    <x v="1077"/>
    <x v="4"/>
    <x v="1"/>
    <d v="2005-04-21T00:00:00"/>
    <x v="1"/>
    <n v="63"/>
    <x v="1055"/>
  </r>
  <r>
    <x v="1078"/>
    <x v="2"/>
    <x v="1"/>
    <d v="2004-01-04T00:00:00"/>
    <x v="4"/>
    <n v="55"/>
    <x v="889"/>
  </r>
  <r>
    <x v="1079"/>
    <x v="3"/>
    <x v="0"/>
    <d v="2004-06-28T00:00:00"/>
    <x v="0"/>
    <n v="97"/>
    <x v="1056"/>
  </r>
  <r>
    <x v="1080"/>
    <x v="2"/>
    <x v="0"/>
    <d v="2006-11-14T00:00:00"/>
    <x v="1"/>
    <n v="32"/>
    <x v="1057"/>
  </r>
  <r>
    <x v="1081"/>
    <x v="3"/>
    <x v="0"/>
    <d v="2004-08-22T00:00:00"/>
    <x v="1"/>
    <n v="66"/>
    <x v="1058"/>
  </r>
  <r>
    <x v="1082"/>
    <x v="4"/>
    <x v="0"/>
    <d v="2006-07-27T00:00:00"/>
    <x v="4"/>
    <n v="12"/>
    <x v="1059"/>
  </r>
  <r>
    <x v="1083"/>
    <x v="0"/>
    <x v="1"/>
    <d v="2004-12-10T00:00:00"/>
    <x v="0"/>
    <n v="30"/>
    <x v="1060"/>
  </r>
  <r>
    <x v="1084"/>
    <x v="2"/>
    <x v="0"/>
    <d v="2004-08-22T00:00:00"/>
    <x v="0"/>
    <n v="89"/>
    <x v="1061"/>
  </r>
  <r>
    <x v="1085"/>
    <x v="0"/>
    <x v="2"/>
    <d v="2004-04-01T00:00:00"/>
    <x v="3"/>
    <n v="71"/>
    <x v="1062"/>
  </r>
  <r>
    <x v="1086"/>
    <x v="6"/>
    <x v="3"/>
    <d v="2004-05-04T00:00:00"/>
    <x v="3"/>
    <n v="94"/>
    <x v="1063"/>
  </r>
  <r>
    <x v="1087"/>
    <x v="5"/>
    <x v="1"/>
    <d v="2005-05-13T00:00:00"/>
    <x v="1"/>
    <n v="37"/>
    <x v="1064"/>
  </r>
  <r>
    <x v="1088"/>
    <x v="5"/>
    <x v="1"/>
    <d v="2006-07-05T00:00:00"/>
    <x v="0"/>
    <n v="83"/>
    <x v="1065"/>
  </r>
  <r>
    <x v="1089"/>
    <x v="6"/>
    <x v="2"/>
    <d v="2006-03-17T00:00:00"/>
    <x v="2"/>
    <n v="61"/>
    <x v="1066"/>
  </r>
  <r>
    <x v="1090"/>
    <x v="4"/>
    <x v="1"/>
    <d v="2006-12-28T00:00:00"/>
    <x v="1"/>
    <n v="85"/>
    <x v="1067"/>
  </r>
  <r>
    <x v="1091"/>
    <x v="8"/>
    <x v="1"/>
    <d v="2005-02-03T00:00:00"/>
    <x v="4"/>
    <n v="77"/>
    <x v="1068"/>
  </r>
  <r>
    <x v="1092"/>
    <x v="3"/>
    <x v="3"/>
    <d v="2005-11-16T00:00:00"/>
    <x v="0"/>
    <n v="28"/>
    <x v="1069"/>
  </r>
  <r>
    <x v="1093"/>
    <x v="8"/>
    <x v="2"/>
    <d v="2006-03-06T00:00:00"/>
    <x v="4"/>
    <n v="-2"/>
    <x v="1070"/>
  </r>
  <r>
    <x v="1094"/>
    <x v="4"/>
    <x v="0"/>
    <d v="2004-10-05T00:00:00"/>
    <x v="0"/>
    <n v="86"/>
    <x v="1071"/>
  </r>
  <r>
    <x v="1095"/>
    <x v="6"/>
    <x v="2"/>
    <d v="2005-11-05T00:00:00"/>
    <x v="2"/>
    <n v="-3"/>
    <x v="1072"/>
  </r>
  <r>
    <x v="1096"/>
    <x v="0"/>
    <x v="0"/>
    <d v="2005-01-01T00:00:00"/>
    <x v="4"/>
    <n v="86"/>
    <x v="1073"/>
  </r>
  <r>
    <x v="1097"/>
    <x v="4"/>
    <x v="1"/>
    <d v="2004-03-10T00:00:00"/>
    <x v="2"/>
    <n v="-4"/>
    <x v="1074"/>
  </r>
  <r>
    <x v="1098"/>
    <x v="1"/>
    <x v="2"/>
    <d v="2005-03-08T00:00:00"/>
    <x v="3"/>
    <n v="72"/>
    <x v="1075"/>
  </r>
  <r>
    <x v="1099"/>
    <x v="0"/>
    <x v="2"/>
    <d v="2005-02-03T00:00:00"/>
    <x v="4"/>
    <n v="32"/>
    <x v="1076"/>
  </r>
  <r>
    <x v="1100"/>
    <x v="4"/>
    <x v="3"/>
    <d v="2006-03-06T00:00:00"/>
    <x v="4"/>
    <n v="-1"/>
    <x v="926"/>
  </r>
  <r>
    <x v="1101"/>
    <x v="2"/>
    <x v="3"/>
    <d v="2005-08-31T00:00:00"/>
    <x v="4"/>
    <n v="29"/>
    <x v="1077"/>
  </r>
  <r>
    <x v="1102"/>
    <x v="1"/>
    <x v="3"/>
    <d v="2006-02-01T00:00:00"/>
    <x v="3"/>
    <n v="85"/>
    <x v="1078"/>
  </r>
  <r>
    <x v="1103"/>
    <x v="3"/>
    <x v="0"/>
    <d v="2004-10-05T00:00:00"/>
    <x v="0"/>
    <n v="87"/>
    <x v="1079"/>
  </r>
  <r>
    <x v="1104"/>
    <x v="7"/>
    <x v="3"/>
    <d v="2005-12-30T00:00:00"/>
    <x v="1"/>
    <n v="6"/>
    <x v="1080"/>
  </r>
  <r>
    <x v="1105"/>
    <x v="5"/>
    <x v="2"/>
    <d v="2004-04-12T00:00:00"/>
    <x v="1"/>
    <n v="16"/>
    <x v="1081"/>
  </r>
  <r>
    <x v="1106"/>
    <x v="0"/>
    <x v="3"/>
    <d v="2006-07-16T00:00:00"/>
    <x v="4"/>
    <n v="17"/>
    <x v="1082"/>
  </r>
  <r>
    <x v="1107"/>
    <x v="8"/>
    <x v="3"/>
    <d v="2004-12-10T00:00:00"/>
    <x v="3"/>
    <n v="59"/>
    <x v="796"/>
  </r>
  <r>
    <x v="1108"/>
    <x v="7"/>
    <x v="2"/>
    <d v="2006-11-03T00:00:00"/>
    <x v="4"/>
    <n v="83"/>
    <x v="1083"/>
  </r>
  <r>
    <x v="1109"/>
    <x v="8"/>
    <x v="2"/>
    <d v="2004-02-06T00:00:00"/>
    <x v="4"/>
    <n v="-3"/>
    <x v="1084"/>
  </r>
  <r>
    <x v="1110"/>
    <x v="0"/>
    <x v="0"/>
    <d v="2004-02-17T00:00:00"/>
    <x v="3"/>
    <n v="11"/>
    <x v="1085"/>
  </r>
  <r>
    <x v="1111"/>
    <x v="3"/>
    <x v="2"/>
    <d v="2004-10-05T00:00:00"/>
    <x v="1"/>
    <n v="35"/>
    <x v="1086"/>
  </r>
  <r>
    <x v="1112"/>
    <x v="4"/>
    <x v="0"/>
    <d v="2006-02-01T00:00:00"/>
    <x v="0"/>
    <n v="60"/>
    <x v="1087"/>
  </r>
  <r>
    <x v="1113"/>
    <x v="8"/>
    <x v="3"/>
    <d v="2006-03-28T00:00:00"/>
    <x v="3"/>
    <n v="58"/>
    <x v="936"/>
  </r>
  <r>
    <x v="1114"/>
    <x v="2"/>
    <x v="3"/>
    <d v="2005-02-14T00:00:00"/>
    <x v="4"/>
    <n v="34"/>
    <x v="1088"/>
  </r>
  <r>
    <x v="1115"/>
    <x v="0"/>
    <x v="1"/>
    <d v="2004-04-12T00:00:00"/>
    <x v="0"/>
    <n v="80"/>
    <x v="1089"/>
  </r>
  <r>
    <x v="1116"/>
    <x v="2"/>
    <x v="0"/>
    <d v="2004-11-29T00:00:00"/>
    <x v="1"/>
    <n v="83"/>
    <x v="1090"/>
  </r>
  <r>
    <x v="1117"/>
    <x v="3"/>
    <x v="0"/>
    <d v="2006-09-20T00:00:00"/>
    <x v="1"/>
    <n v="11"/>
    <x v="417"/>
  </r>
  <r>
    <x v="1118"/>
    <x v="4"/>
    <x v="2"/>
    <d v="2005-07-29T00:00:00"/>
    <x v="0"/>
    <n v="62"/>
    <x v="1091"/>
  </r>
  <r>
    <x v="1119"/>
    <x v="1"/>
    <x v="0"/>
    <d v="2005-04-10T00:00:00"/>
    <x v="3"/>
    <n v="40"/>
    <x v="1092"/>
  </r>
  <r>
    <x v="1120"/>
    <x v="8"/>
    <x v="1"/>
    <d v="2006-11-14T00:00:00"/>
    <x v="3"/>
    <n v="77"/>
    <x v="1093"/>
  </r>
  <r>
    <x v="1121"/>
    <x v="7"/>
    <x v="0"/>
    <d v="2004-06-17T00:00:00"/>
    <x v="4"/>
    <n v="84"/>
    <x v="1094"/>
  </r>
  <r>
    <x v="1122"/>
    <x v="8"/>
    <x v="2"/>
    <d v="2005-04-21T00:00:00"/>
    <x v="0"/>
    <n v="94"/>
    <x v="1095"/>
  </r>
  <r>
    <x v="1123"/>
    <x v="7"/>
    <x v="3"/>
    <d v="2005-05-02T00:00:00"/>
    <x v="3"/>
    <n v="89"/>
    <x v="1096"/>
  </r>
  <r>
    <x v="1124"/>
    <x v="5"/>
    <x v="2"/>
    <d v="2006-09-09T00:00:00"/>
    <x v="4"/>
    <n v="48"/>
    <x v="1097"/>
  </r>
  <r>
    <x v="1125"/>
    <x v="6"/>
    <x v="1"/>
    <d v="2006-01-21T00:00:00"/>
    <x v="0"/>
    <n v="-2"/>
    <x v="1098"/>
  </r>
  <r>
    <x v="1126"/>
    <x v="6"/>
    <x v="2"/>
    <d v="2005-01-12T00:00:00"/>
    <x v="1"/>
    <n v="56"/>
    <x v="1099"/>
  </r>
  <r>
    <x v="1127"/>
    <x v="0"/>
    <x v="2"/>
    <d v="2006-05-22T00:00:00"/>
    <x v="0"/>
    <n v="22"/>
    <x v="925"/>
  </r>
  <r>
    <x v="1128"/>
    <x v="1"/>
    <x v="2"/>
    <d v="2006-11-14T00:00:00"/>
    <x v="4"/>
    <n v="56"/>
    <x v="1100"/>
  </r>
  <r>
    <x v="1129"/>
    <x v="7"/>
    <x v="2"/>
    <d v="2006-03-06T00:00:00"/>
    <x v="3"/>
    <n v="19"/>
    <x v="1101"/>
  </r>
  <r>
    <x v="1130"/>
    <x v="2"/>
    <x v="3"/>
    <d v="2006-12-17T00:00:00"/>
    <x v="0"/>
    <n v="65"/>
    <x v="1102"/>
  </r>
  <r>
    <x v="1131"/>
    <x v="8"/>
    <x v="2"/>
    <d v="2004-11-18T00:00:00"/>
    <x v="4"/>
    <n v="-3"/>
    <x v="1103"/>
  </r>
  <r>
    <x v="1132"/>
    <x v="4"/>
    <x v="0"/>
    <d v="2005-06-26T00:00:00"/>
    <x v="1"/>
    <n v="100"/>
    <x v="1104"/>
  </r>
  <r>
    <x v="1133"/>
    <x v="3"/>
    <x v="3"/>
    <d v="2006-02-01T00:00:00"/>
    <x v="1"/>
    <n v="71"/>
    <x v="1105"/>
  </r>
  <r>
    <x v="1134"/>
    <x v="3"/>
    <x v="1"/>
    <d v="2004-12-21T00:00:00"/>
    <x v="0"/>
    <n v="82"/>
    <x v="1106"/>
  </r>
  <r>
    <x v="1135"/>
    <x v="1"/>
    <x v="3"/>
    <d v="2004-12-10T00:00:00"/>
    <x v="3"/>
    <n v="70"/>
    <x v="1107"/>
  </r>
  <r>
    <x v="1136"/>
    <x v="1"/>
    <x v="1"/>
    <d v="2005-04-21T00:00:00"/>
    <x v="4"/>
    <n v="34"/>
    <x v="1108"/>
  </r>
  <r>
    <x v="1137"/>
    <x v="3"/>
    <x v="3"/>
    <d v="2004-07-09T00:00:00"/>
    <x v="2"/>
    <n v="13"/>
    <x v="1109"/>
  </r>
  <r>
    <x v="1138"/>
    <x v="2"/>
    <x v="3"/>
    <d v="2006-01-10T00:00:00"/>
    <x v="2"/>
    <n v="47"/>
    <x v="1110"/>
  </r>
  <r>
    <x v="1139"/>
    <x v="0"/>
    <x v="1"/>
    <d v="2004-02-28T00:00:00"/>
    <x v="1"/>
    <n v="98"/>
    <x v="1111"/>
  </r>
  <r>
    <x v="1140"/>
    <x v="3"/>
    <x v="0"/>
    <d v="2004-06-06T00:00:00"/>
    <x v="1"/>
    <n v="74"/>
    <x v="1005"/>
  </r>
  <r>
    <x v="1141"/>
    <x v="4"/>
    <x v="0"/>
    <d v="2006-07-05T00:00:00"/>
    <x v="4"/>
    <n v="96"/>
    <x v="1112"/>
  </r>
  <r>
    <x v="1142"/>
    <x v="1"/>
    <x v="0"/>
    <d v="2005-02-03T00:00:00"/>
    <x v="3"/>
    <n v="16"/>
    <x v="1113"/>
  </r>
  <r>
    <x v="1143"/>
    <x v="1"/>
    <x v="1"/>
    <d v="2005-01-01T00:00:00"/>
    <x v="0"/>
    <n v="-1"/>
    <x v="1114"/>
  </r>
  <r>
    <x v="1144"/>
    <x v="7"/>
    <x v="0"/>
    <d v="2004-12-21T00:00:00"/>
    <x v="4"/>
    <n v="57"/>
    <x v="1115"/>
  </r>
  <r>
    <x v="1145"/>
    <x v="0"/>
    <x v="0"/>
    <d v="2006-03-06T00:00:00"/>
    <x v="2"/>
    <n v="-5"/>
    <x v="1116"/>
  </r>
  <r>
    <x v="1146"/>
    <x v="3"/>
    <x v="0"/>
    <d v="2006-11-25T00:00:00"/>
    <x v="4"/>
    <n v="38"/>
    <x v="1117"/>
  </r>
  <r>
    <x v="1147"/>
    <x v="0"/>
    <x v="2"/>
    <d v="2004-10-05T00:00:00"/>
    <x v="2"/>
    <n v="-1"/>
    <x v="1118"/>
  </r>
  <r>
    <x v="1148"/>
    <x v="4"/>
    <x v="2"/>
    <d v="2006-08-29T00:00:00"/>
    <x v="4"/>
    <n v="29"/>
    <x v="1119"/>
  </r>
  <r>
    <x v="1149"/>
    <x v="7"/>
    <x v="1"/>
    <d v="2004-05-15T00:00:00"/>
    <x v="1"/>
    <n v="76"/>
    <x v="1120"/>
  </r>
  <r>
    <x v="1150"/>
    <x v="1"/>
    <x v="0"/>
    <d v="2004-11-18T00:00:00"/>
    <x v="0"/>
    <n v="93"/>
    <x v="1121"/>
  </r>
  <r>
    <x v="1151"/>
    <x v="0"/>
    <x v="2"/>
    <d v="2005-07-29T00:00:00"/>
    <x v="0"/>
    <n v="21"/>
    <x v="1122"/>
  </r>
  <r>
    <x v="1152"/>
    <x v="8"/>
    <x v="3"/>
    <d v="2005-06-15T00:00:00"/>
    <x v="1"/>
    <n v="12"/>
    <x v="562"/>
  </r>
  <r>
    <x v="1153"/>
    <x v="6"/>
    <x v="0"/>
    <d v="2004-09-24T00:00:00"/>
    <x v="4"/>
    <n v="51"/>
    <x v="352"/>
  </r>
  <r>
    <x v="1154"/>
    <x v="2"/>
    <x v="1"/>
    <d v="2004-11-29T00:00:00"/>
    <x v="1"/>
    <n v="-5"/>
    <x v="1123"/>
  </r>
  <r>
    <x v="1155"/>
    <x v="1"/>
    <x v="2"/>
    <d v="2006-06-24T00:00:00"/>
    <x v="0"/>
    <n v="88"/>
    <x v="1124"/>
  </r>
  <r>
    <x v="1156"/>
    <x v="7"/>
    <x v="0"/>
    <d v="2006-03-17T00:00:00"/>
    <x v="0"/>
    <n v="90"/>
    <x v="1125"/>
  </r>
  <r>
    <x v="1157"/>
    <x v="3"/>
    <x v="1"/>
    <d v="2005-09-11T00:00:00"/>
    <x v="3"/>
    <n v="23"/>
    <x v="1126"/>
  </r>
  <r>
    <x v="1158"/>
    <x v="5"/>
    <x v="1"/>
    <d v="2004-09-24T00:00:00"/>
    <x v="2"/>
    <n v="88"/>
    <x v="1042"/>
  </r>
  <r>
    <x v="1159"/>
    <x v="8"/>
    <x v="0"/>
    <d v="2006-11-25T00:00:00"/>
    <x v="0"/>
    <n v="76"/>
    <x v="1127"/>
  </r>
  <r>
    <x v="1160"/>
    <x v="6"/>
    <x v="3"/>
    <d v="2004-09-02T00:00:00"/>
    <x v="3"/>
    <n v="7"/>
    <x v="1128"/>
  </r>
  <r>
    <x v="1161"/>
    <x v="0"/>
    <x v="2"/>
    <d v="2006-11-14T00:00:00"/>
    <x v="1"/>
    <n v="76"/>
    <x v="1129"/>
  </r>
  <r>
    <x v="1162"/>
    <x v="3"/>
    <x v="0"/>
    <d v="2005-09-22T00:00:00"/>
    <x v="2"/>
    <n v="73"/>
    <x v="1130"/>
  </r>
  <r>
    <x v="1163"/>
    <x v="6"/>
    <x v="3"/>
    <d v="2004-11-07T00:00:00"/>
    <x v="3"/>
    <n v="35"/>
    <x v="1131"/>
  </r>
  <r>
    <x v="1164"/>
    <x v="1"/>
    <x v="2"/>
    <d v="2006-02-01T00:00:00"/>
    <x v="2"/>
    <n v="77"/>
    <x v="1132"/>
  </r>
  <r>
    <x v="1165"/>
    <x v="7"/>
    <x v="3"/>
    <d v="2004-08-22T00:00:00"/>
    <x v="3"/>
    <n v="78"/>
    <x v="1133"/>
  </r>
  <r>
    <x v="1166"/>
    <x v="0"/>
    <x v="3"/>
    <d v="2006-01-21T00:00:00"/>
    <x v="0"/>
    <n v="33"/>
    <x v="1134"/>
  </r>
  <r>
    <x v="1167"/>
    <x v="8"/>
    <x v="1"/>
    <d v="2006-03-17T00:00:00"/>
    <x v="4"/>
    <n v="45"/>
    <x v="1135"/>
  </r>
  <r>
    <x v="1168"/>
    <x v="6"/>
    <x v="2"/>
    <d v="2006-12-06T00:00:00"/>
    <x v="1"/>
    <n v="-3"/>
    <x v="1136"/>
  </r>
  <r>
    <x v="1169"/>
    <x v="2"/>
    <x v="3"/>
    <d v="2005-04-10T00:00:00"/>
    <x v="2"/>
    <n v="75"/>
    <x v="348"/>
  </r>
  <r>
    <x v="1170"/>
    <x v="0"/>
    <x v="1"/>
    <d v="2005-12-19T00:00:00"/>
    <x v="3"/>
    <n v="8"/>
    <x v="1137"/>
  </r>
  <r>
    <x v="1171"/>
    <x v="0"/>
    <x v="1"/>
    <d v="2004-12-10T00:00:00"/>
    <x v="3"/>
    <n v="38"/>
    <x v="1138"/>
  </r>
  <r>
    <x v="1172"/>
    <x v="4"/>
    <x v="3"/>
    <d v="2004-08-22T00:00:00"/>
    <x v="0"/>
    <n v="93"/>
    <x v="1139"/>
  </r>
  <r>
    <x v="1173"/>
    <x v="6"/>
    <x v="3"/>
    <d v="2005-01-01T00:00:00"/>
    <x v="4"/>
    <n v="44"/>
    <x v="1140"/>
  </r>
  <r>
    <x v="1174"/>
    <x v="8"/>
    <x v="1"/>
    <d v="2005-06-26T00:00:00"/>
    <x v="2"/>
    <n v="69"/>
    <x v="1141"/>
  </r>
  <r>
    <x v="1175"/>
    <x v="7"/>
    <x v="3"/>
    <d v="2006-06-24T00:00:00"/>
    <x v="0"/>
    <n v="5"/>
    <x v="1142"/>
  </r>
  <r>
    <x v="1176"/>
    <x v="5"/>
    <x v="0"/>
    <d v="2004-03-21T00:00:00"/>
    <x v="2"/>
    <n v="31"/>
    <x v="1143"/>
  </r>
  <r>
    <x v="1177"/>
    <x v="2"/>
    <x v="2"/>
    <d v="2004-03-10T00:00:00"/>
    <x v="0"/>
    <n v="5"/>
    <x v="1144"/>
  </r>
  <r>
    <x v="1178"/>
    <x v="0"/>
    <x v="3"/>
    <d v="2006-06-13T00:00:00"/>
    <x v="1"/>
    <n v="81"/>
    <x v="1145"/>
  </r>
  <r>
    <x v="1179"/>
    <x v="6"/>
    <x v="1"/>
    <d v="2004-10-27T00:00:00"/>
    <x v="3"/>
    <n v="80"/>
    <x v="1146"/>
  </r>
  <r>
    <x v="1180"/>
    <x v="6"/>
    <x v="0"/>
    <d v="2004-06-17T00:00:00"/>
    <x v="0"/>
    <n v="66"/>
    <x v="1147"/>
  </r>
  <r>
    <x v="1181"/>
    <x v="8"/>
    <x v="1"/>
    <d v="2005-07-18T00:00:00"/>
    <x v="3"/>
    <n v="-2"/>
    <x v="1148"/>
  </r>
  <r>
    <x v="1182"/>
    <x v="1"/>
    <x v="3"/>
    <d v="2004-02-06T00:00:00"/>
    <x v="2"/>
    <n v="45"/>
    <x v="614"/>
  </r>
  <r>
    <x v="1183"/>
    <x v="4"/>
    <x v="2"/>
    <d v="2005-02-14T00:00:00"/>
    <x v="3"/>
    <n v="10"/>
    <x v="1149"/>
  </r>
  <r>
    <x v="1184"/>
    <x v="4"/>
    <x v="0"/>
    <d v="2006-09-20T00:00:00"/>
    <x v="3"/>
    <n v="62"/>
    <x v="1150"/>
  </r>
  <r>
    <x v="1185"/>
    <x v="7"/>
    <x v="1"/>
    <d v="2006-03-28T00:00:00"/>
    <x v="3"/>
    <n v="91"/>
    <x v="1151"/>
  </r>
  <r>
    <x v="1186"/>
    <x v="0"/>
    <x v="3"/>
    <d v="2004-06-17T00:00:00"/>
    <x v="2"/>
    <n v="20"/>
    <x v="1152"/>
  </r>
  <r>
    <x v="1187"/>
    <x v="8"/>
    <x v="3"/>
    <d v="2006-09-09T00:00:00"/>
    <x v="3"/>
    <n v="44"/>
    <x v="1153"/>
  </r>
  <r>
    <x v="1188"/>
    <x v="0"/>
    <x v="1"/>
    <d v="2004-05-04T00:00:00"/>
    <x v="1"/>
    <n v="99"/>
    <x v="1154"/>
  </r>
  <r>
    <x v="1189"/>
    <x v="0"/>
    <x v="0"/>
    <d v="2006-03-28T00:00:00"/>
    <x v="0"/>
    <n v="83"/>
    <x v="1155"/>
  </r>
  <r>
    <x v="1190"/>
    <x v="8"/>
    <x v="3"/>
    <d v="2006-01-21T00:00:00"/>
    <x v="3"/>
    <n v="70"/>
    <x v="1156"/>
  </r>
  <r>
    <x v="1191"/>
    <x v="2"/>
    <x v="0"/>
    <d v="2006-12-17T00:00:00"/>
    <x v="3"/>
    <n v="71"/>
    <x v="1157"/>
  </r>
  <r>
    <x v="1192"/>
    <x v="6"/>
    <x v="3"/>
    <d v="2005-05-13T00:00:00"/>
    <x v="4"/>
    <n v="89"/>
    <x v="1158"/>
  </r>
  <r>
    <x v="1193"/>
    <x v="0"/>
    <x v="0"/>
    <d v="2006-03-17T00:00:00"/>
    <x v="4"/>
    <n v="40"/>
    <x v="1159"/>
  </r>
  <r>
    <x v="1194"/>
    <x v="5"/>
    <x v="2"/>
    <d v="2004-06-06T00:00:00"/>
    <x v="4"/>
    <n v="99"/>
    <x v="1160"/>
  </r>
  <r>
    <x v="1195"/>
    <x v="4"/>
    <x v="1"/>
    <d v="2005-04-10T00:00:00"/>
    <x v="0"/>
    <n v="31"/>
    <x v="1161"/>
  </r>
  <r>
    <x v="1196"/>
    <x v="7"/>
    <x v="3"/>
    <d v="2006-07-27T00:00:00"/>
    <x v="3"/>
    <n v="85"/>
    <x v="1162"/>
  </r>
  <r>
    <x v="1197"/>
    <x v="5"/>
    <x v="2"/>
    <d v="2004-05-26T00:00:00"/>
    <x v="0"/>
    <n v="12"/>
    <x v="1163"/>
  </r>
  <r>
    <x v="1198"/>
    <x v="1"/>
    <x v="1"/>
    <d v="2006-07-27T00:00:00"/>
    <x v="4"/>
    <n v="52"/>
    <x v="1164"/>
  </r>
  <r>
    <x v="1199"/>
    <x v="4"/>
    <x v="2"/>
    <d v="2004-09-13T00:00:00"/>
    <x v="0"/>
    <n v="37"/>
    <x v="1165"/>
  </r>
  <r>
    <x v="1200"/>
    <x v="1"/>
    <x v="2"/>
    <d v="2005-11-27T00:00:00"/>
    <x v="0"/>
    <n v="13"/>
    <x v="1166"/>
  </r>
  <r>
    <x v="1201"/>
    <x v="2"/>
    <x v="1"/>
    <d v="2004-07-31T00:00:00"/>
    <x v="4"/>
    <n v="38"/>
    <x v="1167"/>
  </r>
  <r>
    <x v="1202"/>
    <x v="7"/>
    <x v="3"/>
    <d v="2004-09-02T00:00:00"/>
    <x v="3"/>
    <n v="27"/>
    <x v="1168"/>
  </r>
  <r>
    <x v="1203"/>
    <x v="8"/>
    <x v="0"/>
    <d v="2005-10-25T00:00:00"/>
    <x v="0"/>
    <n v="86"/>
    <x v="1169"/>
  </r>
  <r>
    <x v="1204"/>
    <x v="8"/>
    <x v="1"/>
    <d v="2006-06-13T00:00:00"/>
    <x v="2"/>
    <n v="86"/>
    <x v="1170"/>
  </r>
  <r>
    <x v="1205"/>
    <x v="2"/>
    <x v="0"/>
    <d v="2004-07-31T00:00:00"/>
    <x v="1"/>
    <n v="35"/>
    <x v="1171"/>
  </r>
  <r>
    <x v="1206"/>
    <x v="3"/>
    <x v="2"/>
    <d v="2004-09-13T00:00:00"/>
    <x v="0"/>
    <n v="-1"/>
    <x v="1172"/>
  </r>
  <r>
    <x v="1207"/>
    <x v="1"/>
    <x v="1"/>
    <d v="2006-05-22T00:00:00"/>
    <x v="4"/>
    <n v="40"/>
    <x v="1173"/>
  </r>
  <r>
    <x v="1208"/>
    <x v="8"/>
    <x v="2"/>
    <d v="2006-03-17T00:00:00"/>
    <x v="4"/>
    <n v="83"/>
    <x v="1174"/>
  </r>
  <r>
    <x v="1209"/>
    <x v="0"/>
    <x v="0"/>
    <d v="2006-08-07T00:00:00"/>
    <x v="0"/>
    <n v="20"/>
    <x v="1175"/>
  </r>
  <r>
    <x v="1210"/>
    <x v="7"/>
    <x v="3"/>
    <d v="2005-01-23T00:00:00"/>
    <x v="4"/>
    <n v="80"/>
    <x v="1176"/>
  </r>
  <r>
    <x v="1211"/>
    <x v="6"/>
    <x v="0"/>
    <d v="2006-10-12T00:00:00"/>
    <x v="3"/>
    <n v="17"/>
    <x v="1177"/>
  </r>
  <r>
    <x v="1212"/>
    <x v="5"/>
    <x v="1"/>
    <d v="2005-11-16T00:00:00"/>
    <x v="4"/>
    <n v="35"/>
    <x v="1178"/>
  </r>
  <r>
    <x v="1213"/>
    <x v="5"/>
    <x v="2"/>
    <d v="2005-05-13T00:00:00"/>
    <x v="3"/>
    <n v="47"/>
    <x v="1179"/>
  </r>
  <r>
    <x v="1214"/>
    <x v="6"/>
    <x v="3"/>
    <d v="2004-01-04T00:00:00"/>
    <x v="3"/>
    <n v="-3"/>
    <x v="1180"/>
  </r>
  <r>
    <x v="1215"/>
    <x v="7"/>
    <x v="2"/>
    <d v="2004-04-12T00:00:00"/>
    <x v="2"/>
    <n v="98"/>
    <x v="1181"/>
  </r>
  <r>
    <x v="1216"/>
    <x v="1"/>
    <x v="3"/>
    <d v="2006-08-29T00:00:00"/>
    <x v="3"/>
    <n v="60"/>
    <x v="1182"/>
  </r>
  <r>
    <x v="1217"/>
    <x v="2"/>
    <x v="0"/>
    <d v="2005-02-25T00:00:00"/>
    <x v="0"/>
    <n v="58"/>
    <x v="1183"/>
  </r>
  <r>
    <x v="1218"/>
    <x v="6"/>
    <x v="2"/>
    <d v="2006-07-05T00:00:00"/>
    <x v="3"/>
    <n v="25"/>
    <x v="1184"/>
  </r>
  <r>
    <x v="1219"/>
    <x v="3"/>
    <x v="1"/>
    <d v="2005-04-21T00:00:00"/>
    <x v="2"/>
    <n v="24"/>
    <x v="1185"/>
  </r>
  <r>
    <x v="1220"/>
    <x v="8"/>
    <x v="0"/>
    <d v="2005-01-23T00:00:00"/>
    <x v="4"/>
    <n v="28"/>
    <x v="1186"/>
  </r>
  <r>
    <x v="1221"/>
    <x v="0"/>
    <x v="0"/>
    <d v="2006-03-06T00:00:00"/>
    <x v="1"/>
    <n v="73"/>
    <x v="1187"/>
  </r>
  <r>
    <x v="1222"/>
    <x v="4"/>
    <x v="3"/>
    <d v="2006-01-21T00:00:00"/>
    <x v="2"/>
    <n v="57"/>
    <x v="1188"/>
  </r>
  <r>
    <x v="1223"/>
    <x v="2"/>
    <x v="0"/>
    <d v="2005-07-18T00:00:00"/>
    <x v="3"/>
    <n v="45"/>
    <x v="1189"/>
  </r>
  <r>
    <x v="1224"/>
    <x v="4"/>
    <x v="2"/>
    <d v="2006-02-23T00:00:00"/>
    <x v="4"/>
    <n v="27"/>
    <x v="1190"/>
  </r>
  <r>
    <x v="1225"/>
    <x v="4"/>
    <x v="2"/>
    <d v="2005-04-10T00:00:00"/>
    <x v="2"/>
    <n v="10"/>
    <x v="1191"/>
  </r>
  <r>
    <x v="1226"/>
    <x v="4"/>
    <x v="0"/>
    <d v="2006-04-08T00:00:00"/>
    <x v="4"/>
    <n v="35"/>
    <x v="1192"/>
  </r>
  <r>
    <x v="1227"/>
    <x v="4"/>
    <x v="2"/>
    <d v="2004-04-01T00:00:00"/>
    <x v="3"/>
    <n v="11"/>
    <x v="601"/>
  </r>
  <r>
    <x v="1228"/>
    <x v="7"/>
    <x v="3"/>
    <d v="2004-09-24T00:00:00"/>
    <x v="2"/>
    <n v="97"/>
    <x v="1193"/>
  </r>
  <r>
    <x v="1229"/>
    <x v="3"/>
    <x v="1"/>
    <d v="2006-05-22T00:00:00"/>
    <x v="4"/>
    <n v="-5"/>
    <x v="1194"/>
  </r>
  <r>
    <x v="1230"/>
    <x v="5"/>
    <x v="2"/>
    <d v="2006-05-11T00:00:00"/>
    <x v="0"/>
    <n v="25"/>
    <x v="1195"/>
  </r>
  <r>
    <x v="1231"/>
    <x v="6"/>
    <x v="1"/>
    <d v="2006-12-28T00:00:00"/>
    <x v="4"/>
    <n v="59"/>
    <x v="1196"/>
  </r>
  <r>
    <x v="1232"/>
    <x v="4"/>
    <x v="3"/>
    <d v="2005-04-10T00:00:00"/>
    <x v="3"/>
    <n v="14"/>
    <x v="1197"/>
  </r>
  <r>
    <x v="1233"/>
    <x v="3"/>
    <x v="0"/>
    <d v="2005-05-13T00:00:00"/>
    <x v="3"/>
    <n v="11"/>
    <x v="1198"/>
  </r>
  <r>
    <x v="1234"/>
    <x v="6"/>
    <x v="3"/>
    <d v="2004-05-04T00:00:00"/>
    <x v="0"/>
    <n v="52"/>
    <x v="1199"/>
  </r>
  <r>
    <x v="1235"/>
    <x v="2"/>
    <x v="0"/>
    <d v="2005-11-16T00:00:00"/>
    <x v="4"/>
    <n v="-5"/>
    <x v="1200"/>
  </r>
  <r>
    <x v="1236"/>
    <x v="8"/>
    <x v="1"/>
    <d v="2004-05-15T00:00:00"/>
    <x v="4"/>
    <n v="95"/>
    <x v="1201"/>
  </r>
  <r>
    <x v="1237"/>
    <x v="0"/>
    <x v="1"/>
    <d v="2004-02-06T00:00:00"/>
    <x v="1"/>
    <n v="53"/>
    <x v="1202"/>
  </r>
  <r>
    <x v="1238"/>
    <x v="6"/>
    <x v="0"/>
    <d v="2005-04-10T00:00:00"/>
    <x v="1"/>
    <n v="60"/>
    <x v="1029"/>
  </r>
  <r>
    <x v="1239"/>
    <x v="0"/>
    <x v="3"/>
    <d v="2006-06-24T00:00:00"/>
    <x v="4"/>
    <n v="47"/>
    <x v="1203"/>
  </r>
  <r>
    <x v="1240"/>
    <x v="8"/>
    <x v="2"/>
    <d v="2006-02-01T00:00:00"/>
    <x v="3"/>
    <n v="44"/>
    <x v="1204"/>
  </r>
  <r>
    <x v="1241"/>
    <x v="4"/>
    <x v="0"/>
    <d v="2005-11-16T00:00:00"/>
    <x v="4"/>
    <n v="31"/>
    <x v="1205"/>
  </r>
  <r>
    <x v="1242"/>
    <x v="0"/>
    <x v="3"/>
    <d v="2006-02-12T00:00:00"/>
    <x v="4"/>
    <n v="31"/>
    <x v="1206"/>
  </r>
  <r>
    <x v="1243"/>
    <x v="0"/>
    <x v="3"/>
    <d v="2005-12-19T00:00:00"/>
    <x v="3"/>
    <n v="57"/>
    <x v="1207"/>
  </r>
  <r>
    <x v="1244"/>
    <x v="4"/>
    <x v="0"/>
    <d v="2004-11-18T00:00:00"/>
    <x v="1"/>
    <n v="24"/>
    <x v="1208"/>
  </r>
  <r>
    <x v="1245"/>
    <x v="2"/>
    <x v="3"/>
    <d v="2004-08-11T00:00:00"/>
    <x v="4"/>
    <n v="23"/>
    <x v="1209"/>
  </r>
  <r>
    <x v="1246"/>
    <x v="1"/>
    <x v="3"/>
    <d v="2006-11-25T00:00:00"/>
    <x v="4"/>
    <n v="92"/>
    <x v="1210"/>
  </r>
  <r>
    <x v="1247"/>
    <x v="4"/>
    <x v="1"/>
    <d v="2004-10-16T00:00:00"/>
    <x v="3"/>
    <n v="51"/>
    <x v="1211"/>
  </r>
  <r>
    <x v="1248"/>
    <x v="0"/>
    <x v="1"/>
    <d v="2006-07-16T00:00:00"/>
    <x v="4"/>
    <n v="59"/>
    <x v="1212"/>
  </r>
  <r>
    <x v="1249"/>
    <x v="3"/>
    <x v="0"/>
    <d v="2004-02-28T00:00:00"/>
    <x v="4"/>
    <n v="26"/>
    <x v="1213"/>
  </r>
  <r>
    <x v="1250"/>
    <x v="4"/>
    <x v="2"/>
    <d v="2004-02-06T00:00:00"/>
    <x v="1"/>
    <n v="-1"/>
    <x v="1214"/>
  </r>
  <r>
    <x v="1251"/>
    <x v="5"/>
    <x v="3"/>
    <d v="2004-11-18T00:00:00"/>
    <x v="1"/>
    <n v="52"/>
    <x v="1215"/>
  </r>
  <r>
    <x v="1252"/>
    <x v="7"/>
    <x v="2"/>
    <d v="2004-04-23T00:00:00"/>
    <x v="1"/>
    <n v="19"/>
    <x v="1216"/>
  </r>
  <r>
    <x v="1253"/>
    <x v="7"/>
    <x v="2"/>
    <d v="2006-10-01T00:00:00"/>
    <x v="1"/>
    <n v="78"/>
    <x v="792"/>
  </r>
  <r>
    <x v="1254"/>
    <x v="7"/>
    <x v="0"/>
    <d v="2006-12-17T00:00:00"/>
    <x v="0"/>
    <n v="19"/>
    <x v="1217"/>
  </r>
  <r>
    <x v="1255"/>
    <x v="1"/>
    <x v="1"/>
    <d v="2006-04-08T00:00:00"/>
    <x v="0"/>
    <n v="100"/>
    <x v="1218"/>
  </r>
  <r>
    <x v="1256"/>
    <x v="5"/>
    <x v="0"/>
    <d v="2004-02-17T00:00:00"/>
    <x v="3"/>
    <n v="69"/>
    <x v="1219"/>
  </r>
  <r>
    <x v="1257"/>
    <x v="8"/>
    <x v="1"/>
    <d v="2004-10-05T00:00:00"/>
    <x v="3"/>
    <n v="52"/>
    <x v="1220"/>
  </r>
  <r>
    <x v="1258"/>
    <x v="5"/>
    <x v="2"/>
    <d v="2004-11-29T00:00:00"/>
    <x v="1"/>
    <n v="25"/>
    <x v="1221"/>
  </r>
  <r>
    <x v="1259"/>
    <x v="3"/>
    <x v="2"/>
    <d v="2004-12-21T00:00:00"/>
    <x v="0"/>
    <n v="76"/>
    <x v="1222"/>
  </r>
  <r>
    <x v="1260"/>
    <x v="5"/>
    <x v="2"/>
    <d v="2005-10-14T00:00:00"/>
    <x v="3"/>
    <n v="71"/>
    <x v="1223"/>
  </r>
  <r>
    <x v="1261"/>
    <x v="1"/>
    <x v="2"/>
    <d v="2004-10-05T00:00:00"/>
    <x v="1"/>
    <n v="84"/>
    <x v="1224"/>
  </r>
  <r>
    <x v="1262"/>
    <x v="1"/>
    <x v="3"/>
    <d v="2005-10-25T00:00:00"/>
    <x v="4"/>
    <n v="-2"/>
    <x v="1225"/>
  </r>
  <r>
    <x v="1263"/>
    <x v="0"/>
    <x v="2"/>
    <d v="2005-10-03T00:00:00"/>
    <x v="1"/>
    <n v="77"/>
    <x v="1226"/>
  </r>
  <r>
    <x v="1264"/>
    <x v="1"/>
    <x v="1"/>
    <d v="2004-10-05T00:00:00"/>
    <x v="2"/>
    <n v="96"/>
    <x v="1227"/>
  </r>
  <r>
    <x v="1265"/>
    <x v="4"/>
    <x v="0"/>
    <d v="2004-03-10T00:00:00"/>
    <x v="4"/>
    <n v="62"/>
    <x v="1228"/>
  </r>
  <r>
    <x v="1266"/>
    <x v="8"/>
    <x v="0"/>
    <d v="2004-09-24T00:00:00"/>
    <x v="1"/>
    <n v="-3"/>
    <x v="355"/>
  </r>
  <r>
    <x v="1267"/>
    <x v="5"/>
    <x v="3"/>
    <d v="2005-09-11T00:00:00"/>
    <x v="1"/>
    <n v="50"/>
    <x v="1229"/>
  </r>
  <r>
    <x v="1268"/>
    <x v="3"/>
    <x v="0"/>
    <d v="2004-10-27T00:00:00"/>
    <x v="3"/>
    <n v="97"/>
    <x v="1230"/>
  </r>
  <r>
    <x v="1269"/>
    <x v="4"/>
    <x v="1"/>
    <d v="2004-09-02T00:00:00"/>
    <x v="4"/>
    <n v="33"/>
    <x v="1231"/>
  </r>
  <r>
    <x v="1270"/>
    <x v="0"/>
    <x v="2"/>
    <d v="2005-01-23T00:00:00"/>
    <x v="2"/>
    <n v="84"/>
    <x v="1232"/>
  </r>
  <r>
    <x v="1271"/>
    <x v="7"/>
    <x v="2"/>
    <d v="2005-01-23T00:00:00"/>
    <x v="1"/>
    <n v="97"/>
    <x v="88"/>
  </r>
  <r>
    <x v="1272"/>
    <x v="5"/>
    <x v="1"/>
    <d v="2004-04-23T00:00:00"/>
    <x v="4"/>
    <n v="16"/>
    <x v="1233"/>
  </r>
  <r>
    <x v="1273"/>
    <x v="4"/>
    <x v="3"/>
    <d v="2005-01-23T00:00:00"/>
    <x v="3"/>
    <n v="28"/>
    <x v="1234"/>
  </r>
  <r>
    <x v="1274"/>
    <x v="0"/>
    <x v="1"/>
    <d v="2006-04-19T00:00:00"/>
    <x v="3"/>
    <n v="7"/>
    <x v="1235"/>
  </r>
  <r>
    <x v="1275"/>
    <x v="6"/>
    <x v="3"/>
    <d v="2005-01-01T00:00:00"/>
    <x v="3"/>
    <n v="-1"/>
    <x v="1236"/>
  </r>
  <r>
    <x v="1276"/>
    <x v="1"/>
    <x v="2"/>
    <d v="2005-06-04T00:00:00"/>
    <x v="0"/>
    <n v="38"/>
    <x v="86"/>
  </r>
  <r>
    <x v="1277"/>
    <x v="6"/>
    <x v="1"/>
    <d v="2006-06-24T00:00:00"/>
    <x v="4"/>
    <n v="15"/>
    <x v="1237"/>
  </r>
  <r>
    <x v="1278"/>
    <x v="2"/>
    <x v="3"/>
    <d v="2004-11-29T00:00:00"/>
    <x v="2"/>
    <n v="89"/>
    <x v="1238"/>
  </r>
  <r>
    <x v="1279"/>
    <x v="1"/>
    <x v="1"/>
    <d v="2004-12-21T00:00:00"/>
    <x v="4"/>
    <n v="93"/>
    <x v="1239"/>
  </r>
  <r>
    <x v="1280"/>
    <x v="0"/>
    <x v="3"/>
    <d v="2005-07-07T00:00:00"/>
    <x v="3"/>
    <n v="100"/>
    <x v="1240"/>
  </r>
  <r>
    <x v="1281"/>
    <x v="3"/>
    <x v="1"/>
    <d v="2005-02-14T00:00:00"/>
    <x v="4"/>
    <n v="8"/>
    <x v="1241"/>
  </r>
  <r>
    <x v="1282"/>
    <x v="0"/>
    <x v="2"/>
    <d v="2006-04-30T00:00:00"/>
    <x v="0"/>
    <n v="77"/>
    <x v="1242"/>
  </r>
  <r>
    <x v="1283"/>
    <x v="8"/>
    <x v="1"/>
    <d v="2005-03-08T00:00:00"/>
    <x v="3"/>
    <n v="63"/>
    <x v="1243"/>
  </r>
  <r>
    <x v="1284"/>
    <x v="2"/>
    <x v="2"/>
    <d v="2004-06-06T00:00:00"/>
    <x v="3"/>
    <n v="24"/>
    <x v="1244"/>
  </r>
  <r>
    <x v="1285"/>
    <x v="0"/>
    <x v="0"/>
    <d v="2005-04-21T00:00:00"/>
    <x v="4"/>
    <n v="40"/>
    <x v="1245"/>
  </r>
  <r>
    <x v="1286"/>
    <x v="1"/>
    <x v="2"/>
    <d v="2004-11-29T00:00:00"/>
    <x v="1"/>
    <n v="85"/>
    <x v="1246"/>
  </r>
  <r>
    <x v="1287"/>
    <x v="5"/>
    <x v="0"/>
    <d v="2004-01-26T00:00:00"/>
    <x v="3"/>
    <n v="31"/>
    <x v="1247"/>
  </r>
  <r>
    <x v="1288"/>
    <x v="3"/>
    <x v="2"/>
    <d v="2005-07-07T00:00:00"/>
    <x v="0"/>
    <n v="98"/>
    <x v="1248"/>
  </r>
  <r>
    <x v="1289"/>
    <x v="4"/>
    <x v="1"/>
    <d v="2005-11-05T00:00:00"/>
    <x v="3"/>
    <n v="34"/>
    <x v="1249"/>
  </r>
  <r>
    <x v="1290"/>
    <x v="4"/>
    <x v="1"/>
    <d v="2004-04-23T00:00:00"/>
    <x v="1"/>
    <n v="93"/>
    <x v="1250"/>
  </r>
  <r>
    <x v="1291"/>
    <x v="7"/>
    <x v="3"/>
    <d v="2006-08-18T00:00:00"/>
    <x v="3"/>
    <n v="10"/>
    <x v="1251"/>
  </r>
  <r>
    <x v="1292"/>
    <x v="4"/>
    <x v="2"/>
    <d v="2005-08-09T00:00:00"/>
    <x v="4"/>
    <n v="69"/>
    <x v="1252"/>
  </r>
  <r>
    <x v="1293"/>
    <x v="6"/>
    <x v="3"/>
    <d v="2005-12-30T00:00:00"/>
    <x v="0"/>
    <n v="43"/>
    <x v="1253"/>
  </r>
  <r>
    <x v="1294"/>
    <x v="7"/>
    <x v="2"/>
    <d v="2004-10-16T00:00:00"/>
    <x v="1"/>
    <n v="26"/>
    <x v="1254"/>
  </r>
  <r>
    <x v="1295"/>
    <x v="1"/>
    <x v="2"/>
    <d v="2005-07-18T00:00:00"/>
    <x v="3"/>
    <n v="66"/>
    <x v="1255"/>
  </r>
  <r>
    <x v="1296"/>
    <x v="3"/>
    <x v="2"/>
    <d v="2004-05-04T00:00:00"/>
    <x v="3"/>
    <n v="58"/>
    <x v="1256"/>
  </r>
  <r>
    <x v="1297"/>
    <x v="0"/>
    <x v="3"/>
    <d v="2006-02-01T00:00:00"/>
    <x v="4"/>
    <n v="33"/>
    <x v="990"/>
  </r>
  <r>
    <x v="1298"/>
    <x v="3"/>
    <x v="3"/>
    <d v="2006-08-29T00:00:00"/>
    <x v="4"/>
    <n v="44"/>
    <x v="628"/>
  </r>
  <r>
    <x v="1299"/>
    <x v="3"/>
    <x v="2"/>
    <d v="2006-11-03T00:00:00"/>
    <x v="0"/>
    <n v="94"/>
    <x v="1257"/>
  </r>
  <r>
    <x v="1300"/>
    <x v="0"/>
    <x v="0"/>
    <d v="2004-04-23T00:00:00"/>
    <x v="1"/>
    <n v="77"/>
    <x v="1258"/>
  </r>
  <r>
    <x v="1301"/>
    <x v="4"/>
    <x v="0"/>
    <d v="2004-08-22T00:00:00"/>
    <x v="0"/>
    <n v="68"/>
    <x v="1259"/>
  </r>
  <r>
    <x v="1302"/>
    <x v="5"/>
    <x v="2"/>
    <d v="2006-12-28T00:00:00"/>
    <x v="1"/>
    <n v="52"/>
    <x v="1260"/>
  </r>
  <r>
    <x v="1303"/>
    <x v="2"/>
    <x v="1"/>
    <d v="2005-07-07T00:00:00"/>
    <x v="4"/>
    <n v="13"/>
    <x v="1261"/>
  </r>
  <r>
    <x v="1304"/>
    <x v="0"/>
    <x v="3"/>
    <d v="2004-11-07T00:00:00"/>
    <x v="0"/>
    <n v="93"/>
    <x v="1262"/>
  </r>
  <r>
    <x v="1305"/>
    <x v="2"/>
    <x v="1"/>
    <d v="2004-08-22T00:00:00"/>
    <x v="0"/>
    <n v="17"/>
    <x v="1263"/>
  </r>
  <r>
    <x v="1306"/>
    <x v="7"/>
    <x v="1"/>
    <d v="2005-11-27T00:00:00"/>
    <x v="4"/>
    <n v="84"/>
    <x v="1264"/>
  </r>
  <r>
    <x v="1307"/>
    <x v="4"/>
    <x v="0"/>
    <d v="2004-06-17T00:00:00"/>
    <x v="2"/>
    <n v="44"/>
    <x v="1265"/>
  </r>
  <r>
    <x v="1308"/>
    <x v="7"/>
    <x v="2"/>
    <d v="2006-02-12T00:00:00"/>
    <x v="4"/>
    <n v="66"/>
    <x v="1266"/>
  </r>
  <r>
    <x v="1309"/>
    <x v="7"/>
    <x v="2"/>
    <d v="2006-09-20T00:00:00"/>
    <x v="0"/>
    <n v="17"/>
    <x v="1267"/>
  </r>
  <r>
    <x v="1310"/>
    <x v="3"/>
    <x v="3"/>
    <d v="2004-11-07T00:00:00"/>
    <x v="4"/>
    <n v="30"/>
    <x v="1268"/>
  </r>
  <r>
    <x v="1311"/>
    <x v="8"/>
    <x v="0"/>
    <d v="2005-11-27T00:00:00"/>
    <x v="1"/>
    <n v="87"/>
    <x v="1269"/>
  </r>
  <r>
    <x v="1312"/>
    <x v="2"/>
    <x v="2"/>
    <d v="2004-12-21T00:00:00"/>
    <x v="4"/>
    <n v="9"/>
    <x v="1270"/>
  </r>
  <r>
    <x v="1313"/>
    <x v="2"/>
    <x v="0"/>
    <d v="2006-12-17T00:00:00"/>
    <x v="2"/>
    <n v="27"/>
    <x v="1271"/>
  </r>
  <r>
    <x v="1314"/>
    <x v="2"/>
    <x v="1"/>
    <d v="2006-10-01T00:00:00"/>
    <x v="4"/>
    <n v="86"/>
    <x v="1272"/>
  </r>
  <r>
    <x v="1315"/>
    <x v="3"/>
    <x v="0"/>
    <d v="2005-02-25T00:00:00"/>
    <x v="3"/>
    <n v="39"/>
    <x v="399"/>
  </r>
  <r>
    <x v="1316"/>
    <x v="2"/>
    <x v="3"/>
    <d v="2004-11-18T00:00:00"/>
    <x v="4"/>
    <n v="94"/>
    <x v="1273"/>
  </r>
  <r>
    <x v="1317"/>
    <x v="3"/>
    <x v="1"/>
    <d v="2005-02-03T00:00:00"/>
    <x v="4"/>
    <n v="11"/>
    <x v="1274"/>
  </r>
  <r>
    <x v="1318"/>
    <x v="7"/>
    <x v="0"/>
    <d v="2005-06-26T00:00:00"/>
    <x v="3"/>
    <n v="83"/>
    <x v="1275"/>
  </r>
  <r>
    <x v="1319"/>
    <x v="8"/>
    <x v="0"/>
    <d v="2005-05-13T00:00:00"/>
    <x v="0"/>
    <n v="14"/>
    <x v="1276"/>
  </r>
  <r>
    <x v="1320"/>
    <x v="5"/>
    <x v="3"/>
    <d v="2006-12-28T00:00:00"/>
    <x v="4"/>
    <n v="14"/>
    <x v="1277"/>
  </r>
  <r>
    <x v="1321"/>
    <x v="5"/>
    <x v="3"/>
    <d v="2006-04-19T00:00:00"/>
    <x v="1"/>
    <n v="78"/>
    <x v="1278"/>
  </r>
  <r>
    <x v="1322"/>
    <x v="0"/>
    <x v="1"/>
    <d v="2004-01-15T00:00:00"/>
    <x v="0"/>
    <n v="18"/>
    <x v="1279"/>
  </r>
  <r>
    <x v="1323"/>
    <x v="4"/>
    <x v="1"/>
    <d v="2005-03-08T00:00:00"/>
    <x v="3"/>
    <n v="19"/>
    <x v="1280"/>
  </r>
  <r>
    <x v="1324"/>
    <x v="0"/>
    <x v="1"/>
    <d v="2005-05-24T00:00:00"/>
    <x v="2"/>
    <n v="38"/>
    <x v="1281"/>
  </r>
  <r>
    <x v="1325"/>
    <x v="0"/>
    <x v="3"/>
    <d v="2004-04-01T00:00:00"/>
    <x v="1"/>
    <n v="22"/>
    <x v="1282"/>
  </r>
  <r>
    <x v="1326"/>
    <x v="1"/>
    <x v="0"/>
    <d v="2006-07-05T00:00:00"/>
    <x v="0"/>
    <n v="14"/>
    <x v="1283"/>
  </r>
  <r>
    <x v="1327"/>
    <x v="7"/>
    <x v="1"/>
    <d v="2006-02-23T00:00:00"/>
    <x v="4"/>
    <n v="20"/>
    <x v="1284"/>
  </r>
  <r>
    <x v="1328"/>
    <x v="2"/>
    <x v="3"/>
    <d v="2006-09-09T00:00:00"/>
    <x v="2"/>
    <n v="55"/>
    <x v="1285"/>
  </r>
  <r>
    <x v="1329"/>
    <x v="7"/>
    <x v="2"/>
    <d v="2004-11-07T00:00:00"/>
    <x v="2"/>
    <n v="18"/>
    <x v="1286"/>
  </r>
  <r>
    <x v="1330"/>
    <x v="1"/>
    <x v="2"/>
    <d v="2004-09-13T00:00:00"/>
    <x v="0"/>
    <n v="29"/>
    <x v="1287"/>
  </r>
  <r>
    <x v="1331"/>
    <x v="0"/>
    <x v="0"/>
    <d v="2005-12-30T00:00:00"/>
    <x v="0"/>
    <n v="82"/>
    <x v="1288"/>
  </r>
  <r>
    <x v="1332"/>
    <x v="1"/>
    <x v="3"/>
    <d v="2006-05-11T00:00:00"/>
    <x v="4"/>
    <n v="26"/>
    <x v="1289"/>
  </r>
  <r>
    <x v="1333"/>
    <x v="8"/>
    <x v="1"/>
    <d v="2005-07-07T00:00:00"/>
    <x v="4"/>
    <n v="85"/>
    <x v="1290"/>
  </r>
  <r>
    <x v="1334"/>
    <x v="1"/>
    <x v="0"/>
    <d v="2004-11-07T00:00:00"/>
    <x v="4"/>
    <n v="61"/>
    <x v="1291"/>
  </r>
  <r>
    <x v="1335"/>
    <x v="5"/>
    <x v="2"/>
    <d v="2005-04-10T00:00:00"/>
    <x v="1"/>
    <n v="33"/>
    <x v="1292"/>
  </r>
  <r>
    <x v="1336"/>
    <x v="7"/>
    <x v="1"/>
    <d v="2005-11-27T00:00:00"/>
    <x v="2"/>
    <n v="55"/>
    <x v="1293"/>
  </r>
  <r>
    <x v="1337"/>
    <x v="5"/>
    <x v="3"/>
    <d v="2005-04-10T00:00:00"/>
    <x v="3"/>
    <n v="28"/>
    <x v="207"/>
  </r>
  <r>
    <x v="1338"/>
    <x v="7"/>
    <x v="1"/>
    <d v="2004-06-06T00:00:00"/>
    <x v="0"/>
    <n v="82"/>
    <x v="1294"/>
  </r>
  <r>
    <x v="1339"/>
    <x v="0"/>
    <x v="3"/>
    <d v="2004-02-17T00:00:00"/>
    <x v="4"/>
    <n v="61"/>
    <x v="1295"/>
  </r>
  <r>
    <x v="1340"/>
    <x v="8"/>
    <x v="3"/>
    <d v="2006-04-19T00:00:00"/>
    <x v="0"/>
    <n v="31"/>
    <x v="1296"/>
  </r>
  <r>
    <x v="1341"/>
    <x v="2"/>
    <x v="0"/>
    <d v="2004-02-17T00:00:00"/>
    <x v="1"/>
    <n v="23"/>
    <x v="1297"/>
  </r>
  <r>
    <x v="1342"/>
    <x v="5"/>
    <x v="0"/>
    <d v="2004-02-17T00:00:00"/>
    <x v="0"/>
    <n v="45"/>
    <x v="1298"/>
  </r>
  <r>
    <x v="1343"/>
    <x v="1"/>
    <x v="0"/>
    <d v="2004-02-17T00:00:00"/>
    <x v="4"/>
    <n v="80"/>
    <x v="1299"/>
  </r>
  <r>
    <x v="1344"/>
    <x v="4"/>
    <x v="1"/>
    <d v="2005-02-25T00:00:00"/>
    <x v="2"/>
    <n v="66"/>
    <x v="1300"/>
  </r>
  <r>
    <x v="1345"/>
    <x v="2"/>
    <x v="2"/>
    <d v="2004-12-21T00:00:00"/>
    <x v="2"/>
    <n v="40"/>
    <x v="1301"/>
  </r>
  <r>
    <x v="1346"/>
    <x v="8"/>
    <x v="2"/>
    <d v="2005-07-29T00:00:00"/>
    <x v="1"/>
    <n v="47"/>
    <x v="1302"/>
  </r>
  <r>
    <x v="1347"/>
    <x v="1"/>
    <x v="0"/>
    <d v="2004-11-18T00:00:00"/>
    <x v="3"/>
    <n v="52"/>
    <x v="1303"/>
  </r>
  <r>
    <x v="1348"/>
    <x v="2"/>
    <x v="0"/>
    <d v="2004-10-16T00:00:00"/>
    <x v="4"/>
    <n v="79"/>
    <x v="1304"/>
  </r>
  <r>
    <x v="1349"/>
    <x v="2"/>
    <x v="2"/>
    <d v="2005-05-24T00:00:00"/>
    <x v="4"/>
    <n v="60"/>
    <x v="1305"/>
  </r>
  <r>
    <x v="1350"/>
    <x v="3"/>
    <x v="2"/>
    <d v="2005-09-22T00:00:00"/>
    <x v="0"/>
    <n v="92"/>
    <x v="1306"/>
  </r>
  <r>
    <x v="1351"/>
    <x v="2"/>
    <x v="0"/>
    <d v="2004-06-28T00:00:00"/>
    <x v="1"/>
    <n v="80"/>
    <x v="1307"/>
  </r>
  <r>
    <x v="1352"/>
    <x v="6"/>
    <x v="2"/>
    <d v="2006-06-13T00:00:00"/>
    <x v="1"/>
    <n v="96"/>
    <x v="1308"/>
  </r>
  <r>
    <x v="1353"/>
    <x v="2"/>
    <x v="0"/>
    <d v="2005-12-19T00:00:00"/>
    <x v="0"/>
    <n v="84"/>
    <x v="1309"/>
  </r>
  <r>
    <x v="1354"/>
    <x v="8"/>
    <x v="1"/>
    <d v="2004-06-17T00:00:00"/>
    <x v="4"/>
    <n v="36"/>
    <x v="1310"/>
  </r>
  <r>
    <x v="1355"/>
    <x v="1"/>
    <x v="1"/>
    <d v="2004-10-05T00:00:00"/>
    <x v="3"/>
    <n v="41"/>
    <x v="1311"/>
  </r>
  <r>
    <x v="1356"/>
    <x v="7"/>
    <x v="0"/>
    <d v="2004-06-28T00:00:00"/>
    <x v="4"/>
    <n v="85"/>
    <x v="1312"/>
  </r>
  <r>
    <x v="1357"/>
    <x v="0"/>
    <x v="3"/>
    <d v="2006-03-17T00:00:00"/>
    <x v="0"/>
    <n v="37"/>
    <x v="1313"/>
  </r>
  <r>
    <x v="1358"/>
    <x v="3"/>
    <x v="2"/>
    <d v="2004-06-28T00:00:00"/>
    <x v="2"/>
    <n v="34"/>
    <x v="1314"/>
  </r>
  <r>
    <x v="1359"/>
    <x v="1"/>
    <x v="2"/>
    <d v="2005-05-13T00:00:00"/>
    <x v="1"/>
    <n v="69"/>
    <x v="1315"/>
  </r>
  <r>
    <x v="1360"/>
    <x v="5"/>
    <x v="2"/>
    <d v="2004-03-10T00:00:00"/>
    <x v="0"/>
    <n v="32"/>
    <x v="1316"/>
  </r>
  <r>
    <x v="1361"/>
    <x v="8"/>
    <x v="2"/>
    <d v="2004-09-24T00:00:00"/>
    <x v="0"/>
    <n v="41"/>
    <x v="1317"/>
  </r>
  <r>
    <x v="1362"/>
    <x v="0"/>
    <x v="2"/>
    <d v="2006-12-06T00:00:00"/>
    <x v="4"/>
    <n v="41"/>
    <x v="1318"/>
  </r>
  <r>
    <x v="1363"/>
    <x v="7"/>
    <x v="0"/>
    <d v="2006-10-23T00:00:00"/>
    <x v="4"/>
    <n v="37"/>
    <x v="1319"/>
  </r>
  <r>
    <x v="1364"/>
    <x v="5"/>
    <x v="3"/>
    <d v="2006-08-29T00:00:00"/>
    <x v="4"/>
    <n v="14"/>
    <x v="1320"/>
  </r>
  <r>
    <x v="1365"/>
    <x v="3"/>
    <x v="3"/>
    <d v="2006-05-22T00:00:00"/>
    <x v="1"/>
    <n v="83"/>
    <x v="1321"/>
  </r>
  <r>
    <x v="1366"/>
    <x v="3"/>
    <x v="2"/>
    <d v="2005-01-23T00:00:00"/>
    <x v="2"/>
    <n v="60"/>
    <x v="1322"/>
  </r>
  <r>
    <x v="1367"/>
    <x v="1"/>
    <x v="0"/>
    <d v="2004-08-22T00:00:00"/>
    <x v="4"/>
    <n v="84"/>
    <x v="1323"/>
  </r>
  <r>
    <x v="1368"/>
    <x v="1"/>
    <x v="0"/>
    <d v="2004-01-04T00:00:00"/>
    <x v="3"/>
    <n v="14"/>
    <x v="1324"/>
  </r>
  <r>
    <x v="1369"/>
    <x v="0"/>
    <x v="2"/>
    <d v="2006-12-17T00:00:00"/>
    <x v="1"/>
    <n v="9"/>
    <x v="1325"/>
  </r>
  <r>
    <x v="1370"/>
    <x v="1"/>
    <x v="1"/>
    <d v="2006-04-19T00:00:00"/>
    <x v="4"/>
    <n v="11"/>
    <x v="1326"/>
  </r>
  <r>
    <x v="1371"/>
    <x v="8"/>
    <x v="1"/>
    <d v="2005-05-24T00:00:00"/>
    <x v="3"/>
    <n v="23"/>
    <x v="1327"/>
  </r>
  <r>
    <x v="1372"/>
    <x v="3"/>
    <x v="2"/>
    <d v="2005-10-25T00:00:00"/>
    <x v="3"/>
    <n v="19"/>
    <x v="1328"/>
  </r>
  <r>
    <x v="1373"/>
    <x v="5"/>
    <x v="3"/>
    <d v="2006-08-18T00:00:00"/>
    <x v="0"/>
    <n v="96"/>
    <x v="1329"/>
  </r>
  <r>
    <x v="1374"/>
    <x v="3"/>
    <x v="0"/>
    <d v="2005-12-08T00:00:00"/>
    <x v="3"/>
    <n v="79"/>
    <x v="1330"/>
  </r>
  <r>
    <x v="1375"/>
    <x v="0"/>
    <x v="2"/>
    <d v="2004-07-31T00:00:00"/>
    <x v="0"/>
    <n v="52"/>
    <x v="1331"/>
  </r>
  <r>
    <x v="1376"/>
    <x v="4"/>
    <x v="0"/>
    <d v="2006-11-03T00:00:00"/>
    <x v="1"/>
    <n v="33"/>
    <x v="1134"/>
  </r>
  <r>
    <x v="1377"/>
    <x v="4"/>
    <x v="2"/>
    <d v="2006-09-20T00:00:00"/>
    <x v="3"/>
    <n v="26"/>
    <x v="1332"/>
  </r>
  <r>
    <x v="1378"/>
    <x v="5"/>
    <x v="0"/>
    <d v="2005-03-30T00:00:00"/>
    <x v="1"/>
    <n v="57"/>
    <x v="1333"/>
  </r>
  <r>
    <x v="1379"/>
    <x v="3"/>
    <x v="0"/>
    <d v="2004-06-28T00:00:00"/>
    <x v="2"/>
    <n v="38"/>
    <x v="1334"/>
  </r>
  <r>
    <x v="1380"/>
    <x v="4"/>
    <x v="3"/>
    <d v="2004-02-06T00:00:00"/>
    <x v="4"/>
    <n v="-2"/>
    <x v="1335"/>
  </r>
  <r>
    <x v="1381"/>
    <x v="5"/>
    <x v="0"/>
    <d v="2004-04-01T00:00:00"/>
    <x v="0"/>
    <n v="17"/>
    <x v="1336"/>
  </r>
  <r>
    <x v="1382"/>
    <x v="3"/>
    <x v="0"/>
    <d v="2004-02-28T00:00:00"/>
    <x v="3"/>
    <n v="6"/>
    <x v="1337"/>
  </r>
  <r>
    <x v="1383"/>
    <x v="0"/>
    <x v="0"/>
    <d v="2004-01-26T00:00:00"/>
    <x v="4"/>
    <n v="61"/>
    <x v="1338"/>
  </r>
  <r>
    <x v="1384"/>
    <x v="5"/>
    <x v="0"/>
    <d v="2005-06-26T00:00:00"/>
    <x v="1"/>
    <n v="39"/>
    <x v="1339"/>
  </r>
  <r>
    <x v="1385"/>
    <x v="8"/>
    <x v="1"/>
    <d v="2005-02-25T00:00:00"/>
    <x v="1"/>
    <n v="88"/>
    <x v="1340"/>
  </r>
  <r>
    <x v="1386"/>
    <x v="4"/>
    <x v="0"/>
    <d v="2005-03-19T00:00:00"/>
    <x v="3"/>
    <n v="-2"/>
    <x v="1341"/>
  </r>
  <r>
    <x v="1387"/>
    <x v="5"/>
    <x v="0"/>
    <d v="2005-02-03T00:00:00"/>
    <x v="1"/>
    <n v="14"/>
    <x v="1342"/>
  </r>
  <r>
    <x v="1388"/>
    <x v="1"/>
    <x v="2"/>
    <d v="2004-05-15T00:00:00"/>
    <x v="3"/>
    <n v="69"/>
    <x v="1343"/>
  </r>
  <r>
    <x v="1389"/>
    <x v="8"/>
    <x v="0"/>
    <d v="2004-05-15T00:00:00"/>
    <x v="0"/>
    <n v="18"/>
    <x v="1344"/>
  </r>
  <r>
    <x v="1390"/>
    <x v="3"/>
    <x v="0"/>
    <d v="2004-04-23T00:00:00"/>
    <x v="0"/>
    <n v="14"/>
    <x v="1345"/>
  </r>
  <r>
    <x v="1391"/>
    <x v="6"/>
    <x v="2"/>
    <d v="2006-09-20T00:00:00"/>
    <x v="0"/>
    <n v="11"/>
    <x v="1346"/>
  </r>
  <r>
    <x v="1392"/>
    <x v="2"/>
    <x v="1"/>
    <d v="2006-05-22T00:00:00"/>
    <x v="1"/>
    <n v="60"/>
    <x v="1347"/>
  </r>
  <r>
    <x v="1393"/>
    <x v="7"/>
    <x v="0"/>
    <d v="2006-06-02T00:00:00"/>
    <x v="2"/>
    <n v="69"/>
    <x v="1348"/>
  </r>
  <r>
    <x v="1394"/>
    <x v="0"/>
    <x v="3"/>
    <d v="2005-06-15T00:00:00"/>
    <x v="0"/>
    <n v="32"/>
    <x v="1349"/>
  </r>
  <r>
    <x v="1395"/>
    <x v="7"/>
    <x v="2"/>
    <d v="2004-10-16T00:00:00"/>
    <x v="0"/>
    <n v="9"/>
    <x v="1350"/>
  </r>
  <r>
    <x v="1396"/>
    <x v="8"/>
    <x v="1"/>
    <d v="2005-11-05T00:00:00"/>
    <x v="0"/>
    <n v="22"/>
    <x v="1351"/>
  </r>
  <r>
    <x v="1397"/>
    <x v="2"/>
    <x v="3"/>
    <d v="2006-08-18T00:00:00"/>
    <x v="0"/>
    <n v="29"/>
    <x v="1352"/>
  </r>
  <r>
    <x v="1398"/>
    <x v="6"/>
    <x v="2"/>
    <d v="2005-12-08T00:00:00"/>
    <x v="0"/>
    <n v="92"/>
    <x v="1353"/>
  </r>
  <r>
    <x v="1399"/>
    <x v="3"/>
    <x v="3"/>
    <d v="2004-11-18T00:00:00"/>
    <x v="4"/>
    <n v="15"/>
    <x v="1354"/>
  </r>
  <r>
    <x v="1400"/>
    <x v="5"/>
    <x v="1"/>
    <d v="2004-10-16T00:00:00"/>
    <x v="4"/>
    <n v="5"/>
    <x v="1355"/>
  </r>
  <r>
    <x v="1401"/>
    <x v="5"/>
    <x v="1"/>
    <d v="2005-01-23T00:00:00"/>
    <x v="0"/>
    <n v="78"/>
    <x v="1356"/>
  </r>
  <r>
    <x v="1402"/>
    <x v="1"/>
    <x v="1"/>
    <d v="2004-03-21T00:00:00"/>
    <x v="0"/>
    <n v="71"/>
    <x v="1357"/>
  </r>
  <r>
    <x v="1403"/>
    <x v="0"/>
    <x v="2"/>
    <d v="2006-08-18T00:00:00"/>
    <x v="0"/>
    <n v="75"/>
    <x v="1358"/>
  </r>
  <r>
    <x v="1404"/>
    <x v="3"/>
    <x v="3"/>
    <d v="2004-12-10T00:00:00"/>
    <x v="1"/>
    <n v="83"/>
    <x v="1359"/>
  </r>
  <r>
    <x v="1405"/>
    <x v="7"/>
    <x v="3"/>
    <d v="2005-11-05T00:00:00"/>
    <x v="4"/>
    <n v="27"/>
    <x v="1360"/>
  </r>
  <r>
    <x v="1406"/>
    <x v="6"/>
    <x v="0"/>
    <d v="2004-10-05T00:00:00"/>
    <x v="4"/>
    <n v="26"/>
    <x v="330"/>
  </r>
  <r>
    <x v="1407"/>
    <x v="0"/>
    <x v="3"/>
    <d v="2004-10-16T00:00:00"/>
    <x v="0"/>
    <n v="13"/>
    <x v="1361"/>
  </r>
  <r>
    <x v="1408"/>
    <x v="2"/>
    <x v="2"/>
    <d v="2004-02-17T00:00:00"/>
    <x v="4"/>
    <n v="67"/>
    <x v="1362"/>
  </r>
  <r>
    <x v="1409"/>
    <x v="4"/>
    <x v="3"/>
    <d v="2006-05-11T00:00:00"/>
    <x v="4"/>
    <n v="86"/>
    <x v="1363"/>
  </r>
  <r>
    <x v="1410"/>
    <x v="3"/>
    <x v="3"/>
    <d v="2004-12-21T00:00:00"/>
    <x v="0"/>
    <n v="77"/>
    <x v="1364"/>
  </r>
  <r>
    <x v="1411"/>
    <x v="1"/>
    <x v="2"/>
    <d v="2006-10-12T00:00:00"/>
    <x v="3"/>
    <n v="18"/>
    <x v="1365"/>
  </r>
  <r>
    <x v="1412"/>
    <x v="0"/>
    <x v="0"/>
    <d v="2005-08-31T00:00:00"/>
    <x v="2"/>
    <n v="57"/>
    <x v="1366"/>
  </r>
  <r>
    <x v="1413"/>
    <x v="5"/>
    <x v="2"/>
    <d v="2006-01-21T00:00:00"/>
    <x v="3"/>
    <n v="54"/>
    <x v="1367"/>
  </r>
  <r>
    <x v="1414"/>
    <x v="5"/>
    <x v="0"/>
    <d v="2004-03-21T00:00:00"/>
    <x v="3"/>
    <n v="87"/>
    <x v="1368"/>
  </r>
  <r>
    <x v="1415"/>
    <x v="3"/>
    <x v="1"/>
    <d v="2006-04-08T00:00:00"/>
    <x v="3"/>
    <n v="10"/>
    <x v="1369"/>
  </r>
  <r>
    <x v="1416"/>
    <x v="7"/>
    <x v="2"/>
    <d v="2005-09-22T00:00:00"/>
    <x v="4"/>
    <n v="50"/>
    <x v="1370"/>
  </r>
  <r>
    <x v="1417"/>
    <x v="6"/>
    <x v="1"/>
    <d v="2005-12-08T00:00:00"/>
    <x v="4"/>
    <n v="-5"/>
    <x v="1371"/>
  </r>
  <r>
    <x v="1418"/>
    <x v="2"/>
    <x v="1"/>
    <d v="2006-12-06T00:00:00"/>
    <x v="3"/>
    <n v="58"/>
    <x v="1372"/>
  </r>
  <r>
    <x v="1419"/>
    <x v="1"/>
    <x v="3"/>
    <d v="2005-03-30T00:00:00"/>
    <x v="2"/>
    <n v="29"/>
    <x v="1373"/>
  </r>
  <r>
    <x v="1420"/>
    <x v="5"/>
    <x v="1"/>
    <d v="2006-07-16T00:00:00"/>
    <x v="0"/>
    <n v="32"/>
    <x v="1374"/>
  </r>
  <r>
    <x v="1421"/>
    <x v="7"/>
    <x v="2"/>
    <d v="2006-04-30T00:00:00"/>
    <x v="1"/>
    <n v="57"/>
    <x v="1375"/>
  </r>
  <r>
    <x v="1422"/>
    <x v="3"/>
    <x v="3"/>
    <d v="2006-10-23T00:00:00"/>
    <x v="1"/>
    <n v="5"/>
    <x v="997"/>
  </r>
  <r>
    <x v="1423"/>
    <x v="5"/>
    <x v="3"/>
    <d v="2004-06-17T00:00:00"/>
    <x v="4"/>
    <n v="97"/>
    <x v="1376"/>
  </r>
  <r>
    <x v="1424"/>
    <x v="6"/>
    <x v="3"/>
    <d v="2006-10-23T00:00:00"/>
    <x v="4"/>
    <n v="27"/>
    <x v="1190"/>
  </r>
  <r>
    <x v="1425"/>
    <x v="8"/>
    <x v="2"/>
    <d v="2006-04-30T00:00:00"/>
    <x v="3"/>
    <n v="72"/>
    <x v="1377"/>
  </r>
  <r>
    <x v="1426"/>
    <x v="3"/>
    <x v="2"/>
    <d v="2005-10-14T00:00:00"/>
    <x v="4"/>
    <n v="12"/>
    <x v="1378"/>
  </r>
  <r>
    <x v="1427"/>
    <x v="8"/>
    <x v="0"/>
    <d v="2004-05-15T00:00:00"/>
    <x v="3"/>
    <n v="-5"/>
    <x v="1379"/>
  </r>
  <r>
    <x v="1428"/>
    <x v="4"/>
    <x v="1"/>
    <d v="2006-08-18T00:00:00"/>
    <x v="4"/>
    <n v="15"/>
    <x v="1380"/>
  </r>
  <r>
    <x v="1429"/>
    <x v="5"/>
    <x v="1"/>
    <d v="2005-06-26T00:00:00"/>
    <x v="1"/>
    <n v="20"/>
    <x v="1381"/>
  </r>
  <r>
    <x v="1430"/>
    <x v="2"/>
    <x v="0"/>
    <d v="2005-06-26T00:00:00"/>
    <x v="2"/>
    <n v="5"/>
    <x v="1142"/>
  </r>
  <r>
    <x v="1431"/>
    <x v="3"/>
    <x v="3"/>
    <d v="2006-03-17T00:00:00"/>
    <x v="1"/>
    <n v="98"/>
    <x v="1382"/>
  </r>
  <r>
    <x v="1432"/>
    <x v="1"/>
    <x v="2"/>
    <d v="2006-01-21T00:00:00"/>
    <x v="1"/>
    <n v="62"/>
    <x v="1383"/>
  </r>
  <r>
    <x v="1433"/>
    <x v="5"/>
    <x v="2"/>
    <d v="2004-09-24T00:00:00"/>
    <x v="0"/>
    <n v="74"/>
    <x v="1384"/>
  </r>
  <r>
    <x v="1434"/>
    <x v="8"/>
    <x v="0"/>
    <d v="2005-12-30T00:00:00"/>
    <x v="1"/>
    <n v="58"/>
    <x v="1385"/>
  </r>
  <r>
    <x v="1435"/>
    <x v="2"/>
    <x v="0"/>
    <d v="2006-10-23T00:00:00"/>
    <x v="2"/>
    <n v="72"/>
    <x v="1386"/>
  </r>
  <r>
    <x v="1436"/>
    <x v="8"/>
    <x v="3"/>
    <d v="2004-04-01T00:00:00"/>
    <x v="3"/>
    <n v="28"/>
    <x v="1387"/>
  </r>
  <r>
    <x v="1437"/>
    <x v="4"/>
    <x v="2"/>
    <d v="2004-06-17T00:00:00"/>
    <x v="4"/>
    <n v="48"/>
    <x v="1388"/>
  </r>
  <r>
    <x v="1438"/>
    <x v="7"/>
    <x v="2"/>
    <d v="2006-10-23T00:00:00"/>
    <x v="0"/>
    <n v="74"/>
    <x v="1389"/>
  </r>
  <r>
    <x v="1439"/>
    <x v="1"/>
    <x v="1"/>
    <d v="2006-10-01T00:00:00"/>
    <x v="2"/>
    <n v="50"/>
    <x v="1390"/>
  </r>
  <r>
    <x v="1440"/>
    <x v="3"/>
    <x v="2"/>
    <d v="2005-11-05T00:00:00"/>
    <x v="3"/>
    <n v="75"/>
    <x v="1391"/>
  </r>
  <r>
    <x v="1441"/>
    <x v="4"/>
    <x v="3"/>
    <d v="2006-10-23T00:00:00"/>
    <x v="4"/>
    <n v="96"/>
    <x v="1392"/>
  </r>
  <r>
    <x v="1442"/>
    <x v="6"/>
    <x v="1"/>
    <d v="2006-12-17T00:00:00"/>
    <x v="4"/>
    <n v="38"/>
    <x v="1393"/>
  </r>
  <r>
    <x v="1443"/>
    <x v="4"/>
    <x v="1"/>
    <d v="2006-08-07T00:00:00"/>
    <x v="1"/>
    <n v="95"/>
    <x v="1394"/>
  </r>
  <r>
    <x v="1444"/>
    <x v="4"/>
    <x v="3"/>
    <d v="2004-12-21T00:00:00"/>
    <x v="4"/>
    <n v="22"/>
    <x v="1395"/>
  </r>
  <r>
    <x v="1445"/>
    <x v="3"/>
    <x v="3"/>
    <d v="2004-07-31T00:00:00"/>
    <x v="3"/>
    <n v="-2"/>
    <x v="557"/>
  </r>
  <r>
    <x v="1446"/>
    <x v="2"/>
    <x v="2"/>
    <d v="2004-09-02T00:00:00"/>
    <x v="4"/>
    <n v="26"/>
    <x v="1396"/>
  </r>
  <r>
    <x v="1447"/>
    <x v="7"/>
    <x v="1"/>
    <d v="2005-08-09T00:00:00"/>
    <x v="1"/>
    <n v="19"/>
    <x v="1397"/>
  </r>
  <r>
    <x v="1448"/>
    <x v="3"/>
    <x v="3"/>
    <d v="2006-04-19T00:00:00"/>
    <x v="2"/>
    <n v="89"/>
    <x v="1398"/>
  </r>
  <r>
    <x v="1449"/>
    <x v="5"/>
    <x v="2"/>
    <d v="2006-01-21T00:00:00"/>
    <x v="2"/>
    <n v="97"/>
    <x v="1399"/>
  </r>
  <r>
    <x v="1450"/>
    <x v="3"/>
    <x v="2"/>
    <d v="2006-10-23T00:00:00"/>
    <x v="0"/>
    <n v="-1"/>
    <x v="1400"/>
  </r>
  <r>
    <x v="1451"/>
    <x v="3"/>
    <x v="0"/>
    <d v="2005-05-13T00:00:00"/>
    <x v="0"/>
    <n v="78"/>
    <x v="1401"/>
  </r>
  <r>
    <x v="1452"/>
    <x v="8"/>
    <x v="3"/>
    <d v="2006-01-10T00:00:00"/>
    <x v="1"/>
    <n v="53"/>
    <x v="1402"/>
  </r>
  <r>
    <x v="1453"/>
    <x v="8"/>
    <x v="0"/>
    <d v="2004-12-10T00:00:00"/>
    <x v="3"/>
    <n v="77"/>
    <x v="1403"/>
  </r>
  <r>
    <x v="1454"/>
    <x v="0"/>
    <x v="3"/>
    <d v="2006-07-05T00:00:00"/>
    <x v="1"/>
    <n v="47"/>
    <x v="1404"/>
  </r>
  <r>
    <x v="1455"/>
    <x v="3"/>
    <x v="2"/>
    <d v="2004-12-21T00:00:00"/>
    <x v="1"/>
    <n v="85"/>
    <x v="1405"/>
  </r>
  <r>
    <x v="1456"/>
    <x v="3"/>
    <x v="0"/>
    <d v="2005-08-31T00:00:00"/>
    <x v="1"/>
    <n v="61"/>
    <x v="1406"/>
  </r>
  <r>
    <x v="1457"/>
    <x v="7"/>
    <x v="3"/>
    <d v="2004-01-26T00:00:00"/>
    <x v="4"/>
    <n v="51"/>
    <x v="1407"/>
  </r>
  <r>
    <x v="1458"/>
    <x v="0"/>
    <x v="2"/>
    <d v="2006-06-02T00:00:00"/>
    <x v="3"/>
    <n v="50"/>
    <x v="1408"/>
  </r>
  <r>
    <x v="1459"/>
    <x v="2"/>
    <x v="3"/>
    <d v="2005-06-04T00:00:00"/>
    <x v="1"/>
    <n v="58"/>
    <x v="1409"/>
  </r>
  <r>
    <x v="1460"/>
    <x v="2"/>
    <x v="2"/>
    <d v="2005-10-03T00:00:00"/>
    <x v="3"/>
    <n v="56"/>
    <x v="1410"/>
  </r>
  <r>
    <x v="1461"/>
    <x v="5"/>
    <x v="3"/>
    <d v="2005-12-19T00:00:00"/>
    <x v="4"/>
    <n v="69"/>
    <x v="1411"/>
  </r>
  <r>
    <x v="1462"/>
    <x v="0"/>
    <x v="2"/>
    <d v="2004-11-07T00:00:00"/>
    <x v="3"/>
    <n v="20"/>
    <x v="1412"/>
  </r>
  <r>
    <x v="1463"/>
    <x v="3"/>
    <x v="3"/>
    <d v="2004-04-01T00:00:00"/>
    <x v="2"/>
    <n v="38"/>
    <x v="1413"/>
  </r>
  <r>
    <x v="1464"/>
    <x v="6"/>
    <x v="2"/>
    <d v="2006-05-11T00:00:00"/>
    <x v="3"/>
    <n v="36"/>
    <x v="1414"/>
  </r>
  <r>
    <x v="1465"/>
    <x v="2"/>
    <x v="3"/>
    <d v="2005-12-19T00:00:00"/>
    <x v="2"/>
    <n v="56"/>
    <x v="1415"/>
  </r>
  <r>
    <x v="1466"/>
    <x v="5"/>
    <x v="3"/>
    <d v="2006-08-18T00:00:00"/>
    <x v="1"/>
    <n v="-2"/>
    <x v="1416"/>
  </r>
  <r>
    <x v="1467"/>
    <x v="2"/>
    <x v="3"/>
    <d v="2005-05-13T00:00:00"/>
    <x v="3"/>
    <n v="42"/>
    <x v="1417"/>
  </r>
  <r>
    <x v="1468"/>
    <x v="0"/>
    <x v="0"/>
    <d v="2005-06-15T00:00:00"/>
    <x v="1"/>
    <n v="48"/>
    <x v="1418"/>
  </r>
  <r>
    <x v="1469"/>
    <x v="8"/>
    <x v="0"/>
    <d v="2006-05-22T00:00:00"/>
    <x v="4"/>
    <n v="68"/>
    <x v="1419"/>
  </r>
  <r>
    <x v="1470"/>
    <x v="4"/>
    <x v="2"/>
    <d v="2004-07-09T00:00:00"/>
    <x v="3"/>
    <n v="34"/>
    <x v="1420"/>
  </r>
  <r>
    <x v="1471"/>
    <x v="8"/>
    <x v="1"/>
    <d v="2005-12-08T00:00:00"/>
    <x v="4"/>
    <n v="25"/>
    <x v="1221"/>
  </r>
  <r>
    <x v="1472"/>
    <x v="6"/>
    <x v="2"/>
    <d v="2006-03-28T00:00:00"/>
    <x v="3"/>
    <n v="53"/>
    <x v="1421"/>
  </r>
  <r>
    <x v="1473"/>
    <x v="0"/>
    <x v="1"/>
    <d v="2005-07-29T00:00:00"/>
    <x v="3"/>
    <n v="99"/>
    <x v="1422"/>
  </r>
  <r>
    <x v="1474"/>
    <x v="0"/>
    <x v="1"/>
    <d v="2006-09-09T00:00:00"/>
    <x v="1"/>
    <n v="46"/>
    <x v="1423"/>
  </r>
  <r>
    <x v="1475"/>
    <x v="0"/>
    <x v="0"/>
    <d v="2005-01-23T00:00:00"/>
    <x v="3"/>
    <n v="50"/>
    <x v="1424"/>
  </r>
  <r>
    <x v="1476"/>
    <x v="7"/>
    <x v="2"/>
    <d v="2005-05-13T00:00:00"/>
    <x v="0"/>
    <n v="74"/>
    <x v="337"/>
  </r>
  <r>
    <x v="1477"/>
    <x v="2"/>
    <x v="0"/>
    <d v="2004-04-01T00:00:00"/>
    <x v="4"/>
    <n v="53"/>
    <x v="1425"/>
  </r>
  <r>
    <x v="1478"/>
    <x v="5"/>
    <x v="2"/>
    <d v="2005-01-23T00:00:00"/>
    <x v="4"/>
    <n v="43"/>
    <x v="1426"/>
  </r>
  <r>
    <x v="1479"/>
    <x v="0"/>
    <x v="0"/>
    <d v="2006-01-21T00:00:00"/>
    <x v="0"/>
    <n v="54"/>
    <x v="1427"/>
  </r>
  <r>
    <x v="1480"/>
    <x v="4"/>
    <x v="2"/>
    <d v="2004-09-02T00:00:00"/>
    <x v="1"/>
    <n v="84"/>
    <x v="1428"/>
  </r>
  <r>
    <x v="1481"/>
    <x v="2"/>
    <x v="0"/>
    <d v="2005-07-18T00:00:00"/>
    <x v="1"/>
    <n v="98"/>
    <x v="1429"/>
  </r>
  <r>
    <x v="1482"/>
    <x v="4"/>
    <x v="2"/>
    <d v="2004-12-21T00:00:00"/>
    <x v="1"/>
    <n v="72"/>
    <x v="1430"/>
  </r>
  <r>
    <x v="1483"/>
    <x v="0"/>
    <x v="3"/>
    <d v="2006-05-22T00:00:00"/>
    <x v="1"/>
    <n v="18"/>
    <x v="1431"/>
  </r>
  <r>
    <x v="1484"/>
    <x v="2"/>
    <x v="2"/>
    <d v="2005-10-14T00:00:00"/>
    <x v="0"/>
    <n v="76"/>
    <x v="1432"/>
  </r>
  <r>
    <x v="1485"/>
    <x v="0"/>
    <x v="2"/>
    <d v="2006-10-23T00:00:00"/>
    <x v="1"/>
    <n v="20"/>
    <x v="1433"/>
  </r>
  <r>
    <x v="1486"/>
    <x v="3"/>
    <x v="0"/>
    <d v="2005-09-11T00:00:00"/>
    <x v="3"/>
    <n v="94"/>
    <x v="1434"/>
  </r>
  <r>
    <x v="1487"/>
    <x v="3"/>
    <x v="1"/>
    <d v="2005-10-25T00:00:00"/>
    <x v="4"/>
    <n v="70"/>
    <x v="1435"/>
  </r>
  <r>
    <x v="1488"/>
    <x v="3"/>
    <x v="1"/>
    <d v="2004-12-21T00:00:00"/>
    <x v="3"/>
    <n v="21"/>
    <x v="1436"/>
  </r>
  <r>
    <x v="1489"/>
    <x v="0"/>
    <x v="3"/>
    <d v="2006-06-02T00:00:00"/>
    <x v="0"/>
    <n v="53"/>
    <x v="1437"/>
  </r>
  <r>
    <x v="1490"/>
    <x v="1"/>
    <x v="1"/>
    <d v="2005-08-31T00:00:00"/>
    <x v="3"/>
    <n v="83"/>
    <x v="1438"/>
  </r>
  <r>
    <x v="1491"/>
    <x v="8"/>
    <x v="2"/>
    <d v="2004-01-26T00:00:00"/>
    <x v="0"/>
    <n v="10"/>
    <x v="1439"/>
  </r>
  <r>
    <x v="1492"/>
    <x v="6"/>
    <x v="2"/>
    <d v="2006-01-10T00:00:00"/>
    <x v="0"/>
    <n v="38"/>
    <x v="1440"/>
  </r>
  <r>
    <x v="1493"/>
    <x v="2"/>
    <x v="1"/>
    <d v="2006-03-28T00:00:00"/>
    <x v="1"/>
    <n v="78"/>
    <x v="1441"/>
  </r>
  <r>
    <x v="1494"/>
    <x v="0"/>
    <x v="0"/>
    <d v="2004-07-20T00:00:00"/>
    <x v="4"/>
    <n v="98"/>
    <x v="764"/>
  </r>
  <r>
    <x v="1495"/>
    <x v="0"/>
    <x v="3"/>
    <d v="2005-12-30T00:00:00"/>
    <x v="1"/>
    <n v="42"/>
    <x v="1442"/>
  </r>
  <r>
    <x v="1496"/>
    <x v="4"/>
    <x v="0"/>
    <d v="2005-07-29T00:00:00"/>
    <x v="0"/>
    <n v="28"/>
    <x v="1443"/>
  </r>
  <r>
    <x v="1497"/>
    <x v="4"/>
    <x v="2"/>
    <d v="2005-11-27T00:00:00"/>
    <x v="0"/>
    <n v="-2"/>
    <x v="1444"/>
  </r>
  <r>
    <x v="1498"/>
    <x v="7"/>
    <x v="0"/>
    <d v="2006-02-23T00:00:00"/>
    <x v="3"/>
    <n v="44"/>
    <x v="1445"/>
  </r>
  <r>
    <x v="1499"/>
    <x v="0"/>
    <x v="1"/>
    <d v="2006-04-30T00:00:00"/>
    <x v="3"/>
    <n v="88"/>
    <x v="1042"/>
  </r>
  <r>
    <x v="1500"/>
    <x v="6"/>
    <x v="0"/>
    <d v="2006-08-29T00:00:00"/>
    <x v="1"/>
    <n v="70"/>
    <x v="1446"/>
  </r>
  <r>
    <x v="1501"/>
    <x v="0"/>
    <x v="3"/>
    <d v="2004-11-29T00:00:00"/>
    <x v="0"/>
    <n v="18"/>
    <x v="1447"/>
  </r>
  <r>
    <x v="1502"/>
    <x v="6"/>
    <x v="3"/>
    <d v="2005-11-16T00:00:00"/>
    <x v="1"/>
    <n v="14"/>
    <x v="1448"/>
  </r>
  <r>
    <x v="1503"/>
    <x v="5"/>
    <x v="0"/>
    <d v="2006-12-17T00:00:00"/>
    <x v="3"/>
    <n v="-2"/>
    <x v="1449"/>
  </r>
  <r>
    <x v="1504"/>
    <x v="2"/>
    <x v="0"/>
    <d v="2004-10-27T00:00:00"/>
    <x v="4"/>
    <n v="27"/>
    <x v="1450"/>
  </r>
  <r>
    <x v="1505"/>
    <x v="1"/>
    <x v="0"/>
    <d v="2005-03-30T00:00:00"/>
    <x v="4"/>
    <n v="-2"/>
    <x v="1451"/>
  </r>
  <r>
    <x v="1506"/>
    <x v="4"/>
    <x v="0"/>
    <d v="2004-07-31T00:00:00"/>
    <x v="4"/>
    <n v="63"/>
    <x v="1452"/>
  </r>
  <r>
    <x v="1507"/>
    <x v="5"/>
    <x v="0"/>
    <d v="2004-08-22T00:00:00"/>
    <x v="3"/>
    <n v="70"/>
    <x v="942"/>
  </r>
  <r>
    <x v="1508"/>
    <x v="4"/>
    <x v="1"/>
    <d v="2004-06-28T00:00:00"/>
    <x v="3"/>
    <n v="14"/>
    <x v="1453"/>
  </r>
  <r>
    <x v="1509"/>
    <x v="6"/>
    <x v="0"/>
    <d v="2006-10-23T00:00:00"/>
    <x v="2"/>
    <n v="23"/>
    <x v="1454"/>
  </r>
  <r>
    <x v="1510"/>
    <x v="1"/>
    <x v="3"/>
    <d v="2004-05-04T00:00:00"/>
    <x v="1"/>
    <n v="60"/>
    <x v="1455"/>
  </r>
  <r>
    <x v="1511"/>
    <x v="5"/>
    <x v="0"/>
    <d v="2005-01-12T00:00:00"/>
    <x v="3"/>
    <n v="74"/>
    <x v="1456"/>
  </r>
  <r>
    <x v="1512"/>
    <x v="3"/>
    <x v="2"/>
    <d v="2004-04-12T00:00:00"/>
    <x v="3"/>
    <n v="56"/>
    <x v="1457"/>
  </r>
  <r>
    <x v="1513"/>
    <x v="2"/>
    <x v="0"/>
    <d v="2006-01-21T00:00:00"/>
    <x v="2"/>
    <n v="28"/>
    <x v="1458"/>
  </r>
  <r>
    <x v="1514"/>
    <x v="0"/>
    <x v="2"/>
    <d v="2006-04-19T00:00:00"/>
    <x v="0"/>
    <n v="43"/>
    <x v="1459"/>
  </r>
  <r>
    <x v="1515"/>
    <x v="3"/>
    <x v="1"/>
    <d v="2004-11-29T00:00:00"/>
    <x v="2"/>
    <n v="-3"/>
    <x v="1460"/>
  </r>
  <r>
    <x v="1516"/>
    <x v="1"/>
    <x v="2"/>
    <d v="2006-10-23T00:00:00"/>
    <x v="3"/>
    <n v="25"/>
    <x v="1461"/>
  </r>
  <r>
    <x v="1517"/>
    <x v="5"/>
    <x v="2"/>
    <d v="2005-07-07T00:00:00"/>
    <x v="0"/>
    <n v="30"/>
    <x v="1462"/>
  </r>
  <r>
    <x v="1518"/>
    <x v="0"/>
    <x v="2"/>
    <d v="2006-10-23T00:00:00"/>
    <x v="3"/>
    <n v="-1"/>
    <x v="1463"/>
  </r>
  <r>
    <x v="1519"/>
    <x v="3"/>
    <x v="1"/>
    <d v="2006-07-27T00:00:00"/>
    <x v="0"/>
    <n v="93"/>
    <x v="1464"/>
  </r>
  <r>
    <x v="1520"/>
    <x v="7"/>
    <x v="0"/>
    <d v="2006-05-22T00:00:00"/>
    <x v="3"/>
    <n v="67"/>
    <x v="1465"/>
  </r>
  <r>
    <x v="1521"/>
    <x v="1"/>
    <x v="0"/>
    <d v="2004-01-04T00:00:00"/>
    <x v="2"/>
    <n v="85"/>
    <x v="1466"/>
  </r>
  <r>
    <x v="1522"/>
    <x v="8"/>
    <x v="2"/>
    <d v="2004-03-10T00:00:00"/>
    <x v="2"/>
    <n v="71"/>
    <x v="1467"/>
  </r>
  <r>
    <x v="1523"/>
    <x v="6"/>
    <x v="2"/>
    <d v="2004-11-07T00:00:00"/>
    <x v="1"/>
    <n v="39"/>
    <x v="905"/>
  </r>
  <r>
    <x v="1524"/>
    <x v="1"/>
    <x v="1"/>
    <d v="2004-12-10T00:00:00"/>
    <x v="3"/>
    <n v="54"/>
    <x v="1468"/>
  </r>
  <r>
    <x v="1525"/>
    <x v="8"/>
    <x v="0"/>
    <d v="2004-07-20T00:00:00"/>
    <x v="0"/>
    <n v="50"/>
    <x v="1469"/>
  </r>
  <r>
    <x v="1526"/>
    <x v="5"/>
    <x v="2"/>
    <d v="2005-12-19T00:00:00"/>
    <x v="1"/>
    <n v="21"/>
    <x v="1470"/>
  </r>
  <r>
    <x v="1527"/>
    <x v="7"/>
    <x v="2"/>
    <d v="2005-08-20T00:00:00"/>
    <x v="2"/>
    <n v="50"/>
    <x v="1471"/>
  </r>
  <r>
    <x v="1528"/>
    <x v="2"/>
    <x v="1"/>
    <d v="2004-06-17T00:00:00"/>
    <x v="3"/>
    <n v="6"/>
    <x v="1472"/>
  </r>
  <r>
    <x v="1529"/>
    <x v="8"/>
    <x v="0"/>
    <d v="2005-07-29T00:00:00"/>
    <x v="4"/>
    <n v="38"/>
    <x v="1473"/>
  </r>
  <r>
    <x v="1530"/>
    <x v="1"/>
    <x v="0"/>
    <d v="2005-08-31T00:00:00"/>
    <x v="2"/>
    <n v="42"/>
    <x v="1474"/>
  </r>
  <r>
    <x v="1531"/>
    <x v="2"/>
    <x v="2"/>
    <d v="2005-07-07T00:00:00"/>
    <x v="3"/>
    <n v="51"/>
    <x v="1475"/>
  </r>
  <r>
    <x v="1532"/>
    <x v="0"/>
    <x v="0"/>
    <d v="2004-02-06T00:00:00"/>
    <x v="1"/>
    <n v="76"/>
    <x v="988"/>
  </r>
  <r>
    <x v="1533"/>
    <x v="3"/>
    <x v="2"/>
    <d v="2004-11-29T00:00:00"/>
    <x v="4"/>
    <n v="64"/>
    <x v="135"/>
  </r>
  <r>
    <x v="1534"/>
    <x v="3"/>
    <x v="2"/>
    <d v="2005-04-21T00:00:00"/>
    <x v="2"/>
    <n v="89"/>
    <x v="1476"/>
  </r>
  <r>
    <x v="1535"/>
    <x v="3"/>
    <x v="2"/>
    <d v="2006-06-24T00:00:00"/>
    <x v="3"/>
    <n v="96"/>
    <x v="1477"/>
  </r>
  <r>
    <x v="1536"/>
    <x v="5"/>
    <x v="2"/>
    <d v="2004-03-10T00:00:00"/>
    <x v="0"/>
    <n v="38"/>
    <x v="1478"/>
  </r>
  <r>
    <x v="1537"/>
    <x v="8"/>
    <x v="3"/>
    <d v="2004-12-21T00:00:00"/>
    <x v="3"/>
    <n v="39"/>
    <x v="1479"/>
  </r>
  <r>
    <x v="1538"/>
    <x v="3"/>
    <x v="2"/>
    <d v="2006-10-23T00:00:00"/>
    <x v="0"/>
    <n v="6"/>
    <x v="1480"/>
  </r>
  <r>
    <x v="1539"/>
    <x v="1"/>
    <x v="2"/>
    <d v="2004-02-28T00:00:00"/>
    <x v="3"/>
    <n v="47"/>
    <x v="1481"/>
  </r>
  <r>
    <x v="1540"/>
    <x v="8"/>
    <x v="3"/>
    <d v="2005-12-19T00:00:00"/>
    <x v="3"/>
    <n v="50"/>
    <x v="1482"/>
  </r>
  <r>
    <x v="1541"/>
    <x v="6"/>
    <x v="3"/>
    <d v="2004-10-16T00:00:00"/>
    <x v="0"/>
    <n v="31"/>
    <x v="1483"/>
  </r>
  <r>
    <x v="1542"/>
    <x v="2"/>
    <x v="0"/>
    <d v="2004-01-26T00:00:00"/>
    <x v="3"/>
    <n v="77"/>
    <x v="1068"/>
  </r>
  <r>
    <x v="1543"/>
    <x v="3"/>
    <x v="2"/>
    <d v="2006-07-27T00:00:00"/>
    <x v="3"/>
    <n v="-2"/>
    <x v="1484"/>
  </r>
  <r>
    <x v="1544"/>
    <x v="4"/>
    <x v="0"/>
    <d v="2004-03-21T00:00:00"/>
    <x v="1"/>
    <n v="36"/>
    <x v="1485"/>
  </r>
  <r>
    <x v="1545"/>
    <x v="8"/>
    <x v="0"/>
    <d v="2004-01-04T00:00:00"/>
    <x v="0"/>
    <n v="53"/>
    <x v="1486"/>
  </r>
  <r>
    <x v="1546"/>
    <x v="4"/>
    <x v="1"/>
    <d v="2006-11-03T00:00:00"/>
    <x v="4"/>
    <n v="89"/>
    <x v="1487"/>
  </r>
  <r>
    <x v="1547"/>
    <x v="3"/>
    <x v="0"/>
    <d v="2006-02-23T00:00:00"/>
    <x v="3"/>
    <n v="59"/>
    <x v="1488"/>
  </r>
  <r>
    <x v="1548"/>
    <x v="4"/>
    <x v="2"/>
    <d v="2004-01-15T00:00:00"/>
    <x v="4"/>
    <n v="49"/>
    <x v="1489"/>
  </r>
  <r>
    <x v="1549"/>
    <x v="5"/>
    <x v="0"/>
    <d v="2004-10-27T00:00:00"/>
    <x v="0"/>
    <n v="45"/>
    <x v="1490"/>
  </r>
  <r>
    <x v="1550"/>
    <x v="0"/>
    <x v="2"/>
    <d v="2005-08-31T00:00:00"/>
    <x v="0"/>
    <n v="30"/>
    <x v="1491"/>
  </r>
  <r>
    <x v="1551"/>
    <x v="6"/>
    <x v="0"/>
    <d v="2004-02-28T00:00:00"/>
    <x v="0"/>
    <n v="-3"/>
    <x v="1492"/>
  </r>
  <r>
    <x v="1552"/>
    <x v="5"/>
    <x v="2"/>
    <d v="2006-05-11T00:00:00"/>
    <x v="3"/>
    <n v="64"/>
    <x v="1493"/>
  </r>
  <r>
    <x v="1553"/>
    <x v="3"/>
    <x v="3"/>
    <d v="2004-12-21T00:00:00"/>
    <x v="3"/>
    <n v="64"/>
    <x v="1494"/>
  </r>
  <r>
    <x v="1554"/>
    <x v="6"/>
    <x v="1"/>
    <d v="2005-11-16T00:00:00"/>
    <x v="1"/>
    <n v="39"/>
    <x v="1495"/>
  </r>
  <r>
    <x v="1555"/>
    <x v="6"/>
    <x v="1"/>
    <d v="2004-11-29T00:00:00"/>
    <x v="4"/>
    <n v="32"/>
    <x v="1496"/>
  </r>
  <r>
    <x v="1556"/>
    <x v="8"/>
    <x v="0"/>
    <d v="2006-10-23T00:00:00"/>
    <x v="1"/>
    <n v="8"/>
    <x v="243"/>
  </r>
  <r>
    <x v="1557"/>
    <x v="1"/>
    <x v="2"/>
    <d v="2005-08-20T00:00:00"/>
    <x v="4"/>
    <n v="94"/>
    <x v="1434"/>
  </r>
  <r>
    <x v="1558"/>
    <x v="1"/>
    <x v="0"/>
    <d v="2005-05-13T00:00:00"/>
    <x v="3"/>
    <n v="63"/>
    <x v="1497"/>
  </r>
  <r>
    <x v="1559"/>
    <x v="8"/>
    <x v="2"/>
    <d v="2005-01-12T00:00:00"/>
    <x v="2"/>
    <n v="57"/>
    <x v="1498"/>
  </r>
  <r>
    <x v="1560"/>
    <x v="8"/>
    <x v="3"/>
    <d v="2006-07-27T00:00:00"/>
    <x v="4"/>
    <n v="37"/>
    <x v="1499"/>
  </r>
  <r>
    <x v="1561"/>
    <x v="5"/>
    <x v="0"/>
    <d v="2005-09-11T00:00:00"/>
    <x v="4"/>
    <n v="8"/>
    <x v="1500"/>
  </r>
  <r>
    <x v="1562"/>
    <x v="3"/>
    <x v="2"/>
    <d v="2004-11-18T00:00:00"/>
    <x v="3"/>
    <n v="50"/>
    <x v="1501"/>
  </r>
  <r>
    <x v="1563"/>
    <x v="4"/>
    <x v="3"/>
    <d v="2004-11-29T00:00:00"/>
    <x v="3"/>
    <n v="96"/>
    <x v="1502"/>
  </r>
  <r>
    <x v="1564"/>
    <x v="3"/>
    <x v="0"/>
    <d v="2006-02-12T00:00:00"/>
    <x v="1"/>
    <n v="-3"/>
    <x v="1503"/>
  </r>
  <r>
    <x v="1565"/>
    <x v="0"/>
    <x v="1"/>
    <d v="2005-03-19T00:00:00"/>
    <x v="4"/>
    <n v="-2"/>
    <x v="1504"/>
  </r>
  <r>
    <x v="1566"/>
    <x v="1"/>
    <x v="2"/>
    <d v="2005-11-05T00:00:00"/>
    <x v="1"/>
    <n v="38"/>
    <x v="1505"/>
  </r>
  <r>
    <x v="1567"/>
    <x v="4"/>
    <x v="0"/>
    <d v="2005-05-13T00:00:00"/>
    <x v="0"/>
    <n v="-2"/>
    <x v="1506"/>
  </r>
  <r>
    <x v="1568"/>
    <x v="4"/>
    <x v="3"/>
    <d v="2006-10-12T00:00:00"/>
    <x v="1"/>
    <n v="87"/>
    <x v="1507"/>
  </r>
  <r>
    <x v="1569"/>
    <x v="2"/>
    <x v="3"/>
    <d v="2004-06-06T00:00:00"/>
    <x v="3"/>
    <n v="92"/>
    <x v="1508"/>
  </r>
  <r>
    <x v="1570"/>
    <x v="8"/>
    <x v="1"/>
    <d v="2005-02-14T00:00:00"/>
    <x v="4"/>
    <n v="98"/>
    <x v="1509"/>
  </r>
  <r>
    <x v="1571"/>
    <x v="5"/>
    <x v="0"/>
    <d v="2005-10-14T00:00:00"/>
    <x v="1"/>
    <n v="77"/>
    <x v="1364"/>
  </r>
  <r>
    <x v="1572"/>
    <x v="7"/>
    <x v="3"/>
    <d v="2004-10-16T00:00:00"/>
    <x v="4"/>
    <n v="16"/>
    <x v="1510"/>
  </r>
  <r>
    <x v="1573"/>
    <x v="4"/>
    <x v="0"/>
    <d v="2006-07-16T00:00:00"/>
    <x v="0"/>
    <n v="23"/>
    <x v="1511"/>
  </r>
  <r>
    <x v="1574"/>
    <x v="0"/>
    <x v="3"/>
    <d v="2006-08-18T00:00:00"/>
    <x v="1"/>
    <n v="98"/>
    <x v="1512"/>
  </r>
  <r>
    <x v="1575"/>
    <x v="1"/>
    <x v="2"/>
    <d v="2005-08-20T00:00:00"/>
    <x v="1"/>
    <n v="61"/>
    <x v="1513"/>
  </r>
  <r>
    <x v="1576"/>
    <x v="2"/>
    <x v="1"/>
    <d v="2004-09-24T00:00:00"/>
    <x v="0"/>
    <n v="71"/>
    <x v="1467"/>
  </r>
  <r>
    <x v="1577"/>
    <x v="2"/>
    <x v="2"/>
    <d v="2005-01-12T00:00:00"/>
    <x v="0"/>
    <n v="100"/>
    <x v="1218"/>
  </r>
  <r>
    <x v="1578"/>
    <x v="3"/>
    <x v="1"/>
    <d v="2005-07-07T00:00:00"/>
    <x v="4"/>
    <n v="66"/>
    <x v="1514"/>
  </r>
  <r>
    <x v="1579"/>
    <x v="4"/>
    <x v="3"/>
    <d v="2006-07-16T00:00:00"/>
    <x v="0"/>
    <n v="31"/>
    <x v="1515"/>
  </r>
  <r>
    <x v="1580"/>
    <x v="6"/>
    <x v="2"/>
    <d v="2005-12-08T00:00:00"/>
    <x v="4"/>
    <n v="34"/>
    <x v="1516"/>
  </r>
  <r>
    <x v="1581"/>
    <x v="6"/>
    <x v="3"/>
    <d v="2005-02-14T00:00:00"/>
    <x v="0"/>
    <n v="66"/>
    <x v="1517"/>
  </r>
  <r>
    <x v="1582"/>
    <x v="1"/>
    <x v="0"/>
    <d v="2006-06-13T00:00:00"/>
    <x v="4"/>
    <n v="-2"/>
    <x v="1518"/>
  </r>
  <r>
    <x v="1583"/>
    <x v="8"/>
    <x v="0"/>
    <d v="2006-01-10T00:00:00"/>
    <x v="1"/>
    <n v="45"/>
    <x v="1490"/>
  </r>
  <r>
    <x v="1584"/>
    <x v="1"/>
    <x v="2"/>
    <d v="2006-07-16T00:00:00"/>
    <x v="1"/>
    <n v="91"/>
    <x v="1519"/>
  </r>
  <r>
    <x v="1585"/>
    <x v="8"/>
    <x v="1"/>
    <d v="2005-06-04T00:00:00"/>
    <x v="2"/>
    <n v="63"/>
    <x v="1520"/>
  </r>
  <r>
    <x v="1586"/>
    <x v="1"/>
    <x v="2"/>
    <d v="2005-02-14T00:00:00"/>
    <x v="3"/>
    <n v="18"/>
    <x v="1521"/>
  </r>
  <r>
    <x v="1587"/>
    <x v="8"/>
    <x v="0"/>
    <d v="2006-12-28T00:00:00"/>
    <x v="3"/>
    <n v="19"/>
    <x v="1522"/>
  </r>
  <r>
    <x v="1588"/>
    <x v="6"/>
    <x v="0"/>
    <d v="2005-04-21T00:00:00"/>
    <x v="4"/>
    <n v="90"/>
    <x v="1523"/>
  </r>
  <r>
    <x v="1589"/>
    <x v="5"/>
    <x v="1"/>
    <d v="2006-02-01T00:00:00"/>
    <x v="0"/>
    <n v="47"/>
    <x v="1524"/>
  </r>
  <r>
    <x v="1590"/>
    <x v="8"/>
    <x v="2"/>
    <d v="2006-11-14T00:00:00"/>
    <x v="2"/>
    <n v="16"/>
    <x v="1525"/>
  </r>
  <r>
    <x v="1591"/>
    <x v="7"/>
    <x v="0"/>
    <d v="2004-01-26T00:00:00"/>
    <x v="0"/>
    <n v="37"/>
    <x v="1526"/>
  </r>
  <r>
    <x v="1592"/>
    <x v="1"/>
    <x v="0"/>
    <d v="2005-01-23T00:00:00"/>
    <x v="0"/>
    <n v="84"/>
    <x v="1323"/>
  </r>
  <r>
    <x v="1593"/>
    <x v="6"/>
    <x v="2"/>
    <d v="2004-06-17T00:00:00"/>
    <x v="0"/>
    <n v="30"/>
    <x v="1527"/>
  </r>
  <r>
    <x v="1594"/>
    <x v="5"/>
    <x v="2"/>
    <d v="2005-11-27T00:00:00"/>
    <x v="1"/>
    <n v="99"/>
    <x v="1528"/>
  </r>
  <r>
    <x v="1595"/>
    <x v="4"/>
    <x v="1"/>
    <d v="2006-11-14T00:00:00"/>
    <x v="3"/>
    <n v="11"/>
    <x v="1529"/>
  </r>
  <r>
    <x v="1596"/>
    <x v="3"/>
    <x v="2"/>
    <d v="2005-06-15T00:00:00"/>
    <x v="2"/>
    <n v="20"/>
    <x v="1530"/>
  </r>
  <r>
    <x v="1597"/>
    <x v="5"/>
    <x v="3"/>
    <d v="2004-06-28T00:00:00"/>
    <x v="3"/>
    <n v="20"/>
    <x v="1531"/>
  </r>
  <r>
    <x v="1598"/>
    <x v="6"/>
    <x v="3"/>
    <d v="2004-03-10T00:00:00"/>
    <x v="1"/>
    <n v="86"/>
    <x v="1532"/>
  </r>
  <r>
    <x v="1599"/>
    <x v="0"/>
    <x v="3"/>
    <d v="2005-04-10T00:00:00"/>
    <x v="3"/>
    <n v="99"/>
    <x v="1533"/>
  </r>
  <r>
    <x v="1600"/>
    <x v="3"/>
    <x v="1"/>
    <d v="2004-01-15T00:00:00"/>
    <x v="4"/>
    <n v="16"/>
    <x v="1534"/>
  </r>
  <r>
    <x v="1601"/>
    <x v="4"/>
    <x v="2"/>
    <d v="2004-04-01T00:00:00"/>
    <x v="3"/>
    <n v="17"/>
    <x v="1535"/>
  </r>
  <r>
    <x v="1602"/>
    <x v="1"/>
    <x v="1"/>
    <d v="2005-08-31T00:00:00"/>
    <x v="3"/>
    <n v="90"/>
    <x v="1536"/>
  </r>
  <r>
    <x v="1603"/>
    <x v="3"/>
    <x v="0"/>
    <d v="2006-11-25T00:00:00"/>
    <x v="3"/>
    <n v="44"/>
    <x v="1537"/>
  </r>
  <r>
    <x v="1604"/>
    <x v="3"/>
    <x v="3"/>
    <d v="2004-07-09T00:00:00"/>
    <x v="1"/>
    <n v="14"/>
    <x v="1538"/>
  </r>
  <r>
    <x v="1605"/>
    <x v="3"/>
    <x v="2"/>
    <d v="2005-02-03T00:00:00"/>
    <x v="4"/>
    <n v="30"/>
    <x v="1539"/>
  </r>
  <r>
    <x v="1606"/>
    <x v="7"/>
    <x v="1"/>
    <d v="2004-06-06T00:00:00"/>
    <x v="3"/>
    <n v="84"/>
    <x v="1540"/>
  </r>
  <r>
    <x v="1607"/>
    <x v="1"/>
    <x v="1"/>
    <d v="2004-05-26T00:00:00"/>
    <x v="3"/>
    <n v="88"/>
    <x v="1541"/>
  </r>
  <r>
    <x v="1608"/>
    <x v="1"/>
    <x v="0"/>
    <d v="2005-12-08T00:00:00"/>
    <x v="1"/>
    <n v="-2"/>
    <x v="1542"/>
  </r>
  <r>
    <x v="1609"/>
    <x v="8"/>
    <x v="1"/>
    <d v="2006-02-23T00:00:00"/>
    <x v="4"/>
    <n v="67"/>
    <x v="1543"/>
  </r>
  <r>
    <x v="1610"/>
    <x v="8"/>
    <x v="3"/>
    <d v="2004-02-06T00:00:00"/>
    <x v="3"/>
    <n v="11"/>
    <x v="1544"/>
  </r>
  <r>
    <x v="1611"/>
    <x v="2"/>
    <x v="1"/>
    <d v="2006-04-08T00:00:00"/>
    <x v="4"/>
    <n v="18"/>
    <x v="1545"/>
  </r>
  <r>
    <x v="1612"/>
    <x v="6"/>
    <x v="2"/>
    <d v="2005-09-22T00:00:00"/>
    <x v="3"/>
    <n v="93"/>
    <x v="1050"/>
  </r>
  <r>
    <x v="1613"/>
    <x v="6"/>
    <x v="2"/>
    <d v="2004-04-12T00:00:00"/>
    <x v="3"/>
    <n v="40"/>
    <x v="1546"/>
  </r>
  <r>
    <x v="1614"/>
    <x v="5"/>
    <x v="1"/>
    <d v="2004-10-16T00:00:00"/>
    <x v="3"/>
    <n v="66"/>
    <x v="487"/>
  </r>
  <r>
    <x v="1615"/>
    <x v="1"/>
    <x v="2"/>
    <d v="2005-07-29T00:00:00"/>
    <x v="3"/>
    <n v="100"/>
    <x v="1547"/>
  </r>
  <r>
    <x v="1616"/>
    <x v="6"/>
    <x v="3"/>
    <d v="2005-01-01T00:00:00"/>
    <x v="3"/>
    <n v="35"/>
    <x v="1548"/>
  </r>
  <r>
    <x v="1617"/>
    <x v="6"/>
    <x v="3"/>
    <d v="2006-07-16T00:00:00"/>
    <x v="3"/>
    <n v="-1"/>
    <x v="1549"/>
  </r>
  <r>
    <x v="1618"/>
    <x v="0"/>
    <x v="1"/>
    <d v="2005-01-01T00:00:00"/>
    <x v="2"/>
    <n v="10"/>
    <x v="1550"/>
  </r>
  <r>
    <x v="1619"/>
    <x v="0"/>
    <x v="3"/>
    <d v="2005-03-08T00:00:00"/>
    <x v="1"/>
    <n v="47"/>
    <x v="1551"/>
  </r>
  <r>
    <x v="1620"/>
    <x v="3"/>
    <x v="1"/>
    <d v="2005-05-02T00:00:00"/>
    <x v="3"/>
    <n v="19"/>
    <x v="1552"/>
  </r>
  <r>
    <x v="1621"/>
    <x v="5"/>
    <x v="0"/>
    <d v="2005-08-09T00:00:00"/>
    <x v="3"/>
    <n v="-2"/>
    <x v="1553"/>
  </r>
  <r>
    <x v="1622"/>
    <x v="8"/>
    <x v="0"/>
    <d v="2006-01-21T00:00:00"/>
    <x v="1"/>
    <n v="32"/>
    <x v="1554"/>
  </r>
  <r>
    <x v="1623"/>
    <x v="8"/>
    <x v="3"/>
    <d v="2004-05-04T00:00:00"/>
    <x v="4"/>
    <n v="10"/>
    <x v="1555"/>
  </r>
  <r>
    <x v="1624"/>
    <x v="2"/>
    <x v="0"/>
    <d v="2005-03-19T00:00:00"/>
    <x v="4"/>
    <n v="62"/>
    <x v="1556"/>
  </r>
  <r>
    <x v="1625"/>
    <x v="1"/>
    <x v="2"/>
    <d v="2004-10-05T00:00:00"/>
    <x v="0"/>
    <n v="83"/>
    <x v="1557"/>
  </r>
  <r>
    <x v="1626"/>
    <x v="8"/>
    <x v="1"/>
    <d v="2006-09-09T00:00:00"/>
    <x v="4"/>
    <n v="16"/>
    <x v="832"/>
  </r>
  <r>
    <x v="1627"/>
    <x v="5"/>
    <x v="0"/>
    <d v="2004-10-05T00:00:00"/>
    <x v="0"/>
    <n v="60"/>
    <x v="1558"/>
  </r>
  <r>
    <x v="1628"/>
    <x v="2"/>
    <x v="3"/>
    <d v="2004-10-05T00:00:00"/>
    <x v="4"/>
    <n v="20"/>
    <x v="1559"/>
  </r>
  <r>
    <x v="1629"/>
    <x v="5"/>
    <x v="1"/>
    <d v="2004-02-06T00:00:00"/>
    <x v="3"/>
    <n v="58"/>
    <x v="1560"/>
  </r>
  <r>
    <x v="1630"/>
    <x v="3"/>
    <x v="1"/>
    <d v="2005-08-20T00:00:00"/>
    <x v="0"/>
    <n v="75"/>
    <x v="1561"/>
  </r>
  <r>
    <x v="1631"/>
    <x v="8"/>
    <x v="3"/>
    <d v="2006-08-18T00:00:00"/>
    <x v="1"/>
    <n v="61"/>
    <x v="1562"/>
  </r>
  <r>
    <x v="1632"/>
    <x v="3"/>
    <x v="3"/>
    <d v="2006-05-22T00:00:00"/>
    <x v="3"/>
    <n v="96"/>
    <x v="1563"/>
  </r>
  <r>
    <x v="1633"/>
    <x v="7"/>
    <x v="1"/>
    <d v="2004-12-21T00:00:00"/>
    <x v="2"/>
    <n v="60"/>
    <x v="1564"/>
  </r>
  <r>
    <x v="1634"/>
    <x v="5"/>
    <x v="0"/>
    <d v="2005-10-25T00:00:00"/>
    <x v="4"/>
    <n v="6"/>
    <x v="1565"/>
  </r>
  <r>
    <x v="1635"/>
    <x v="5"/>
    <x v="2"/>
    <d v="2005-02-03T00:00:00"/>
    <x v="3"/>
    <n v="28"/>
    <x v="1566"/>
  </r>
  <r>
    <x v="1636"/>
    <x v="1"/>
    <x v="3"/>
    <d v="2005-12-19T00:00:00"/>
    <x v="0"/>
    <n v="5"/>
    <x v="1567"/>
  </r>
  <r>
    <x v="1637"/>
    <x v="5"/>
    <x v="2"/>
    <d v="2004-12-21T00:00:00"/>
    <x v="4"/>
    <n v="91"/>
    <x v="1568"/>
  </r>
  <r>
    <x v="1638"/>
    <x v="4"/>
    <x v="1"/>
    <d v="2004-04-01T00:00:00"/>
    <x v="3"/>
    <n v="18"/>
    <x v="1569"/>
  </r>
  <r>
    <x v="1639"/>
    <x v="2"/>
    <x v="2"/>
    <d v="2006-04-19T00:00:00"/>
    <x v="4"/>
    <n v="59"/>
    <x v="1212"/>
  </r>
  <r>
    <x v="1640"/>
    <x v="4"/>
    <x v="3"/>
    <d v="2004-03-10T00:00:00"/>
    <x v="4"/>
    <n v="87"/>
    <x v="1570"/>
  </r>
  <r>
    <x v="1641"/>
    <x v="6"/>
    <x v="1"/>
    <d v="2005-02-14T00:00:00"/>
    <x v="1"/>
    <n v="32"/>
    <x v="1349"/>
  </r>
  <r>
    <x v="1642"/>
    <x v="3"/>
    <x v="2"/>
    <d v="2006-10-12T00:00:00"/>
    <x v="2"/>
    <n v="89"/>
    <x v="1571"/>
  </r>
  <r>
    <x v="1643"/>
    <x v="2"/>
    <x v="3"/>
    <d v="2004-05-04T00:00:00"/>
    <x v="3"/>
    <n v="61"/>
    <x v="1572"/>
  </r>
  <r>
    <x v="1644"/>
    <x v="0"/>
    <x v="0"/>
    <d v="2004-02-28T00:00:00"/>
    <x v="2"/>
    <n v="97"/>
    <x v="1573"/>
  </r>
  <r>
    <x v="1645"/>
    <x v="0"/>
    <x v="2"/>
    <d v="2004-01-15T00:00:00"/>
    <x v="0"/>
    <n v="30"/>
    <x v="1574"/>
  </r>
  <r>
    <x v="1646"/>
    <x v="0"/>
    <x v="3"/>
    <d v="2005-01-01T00:00:00"/>
    <x v="3"/>
    <n v="72"/>
    <x v="1575"/>
  </r>
  <r>
    <x v="1647"/>
    <x v="8"/>
    <x v="2"/>
    <d v="2004-04-12T00:00:00"/>
    <x v="2"/>
    <n v="80"/>
    <x v="1576"/>
  </r>
  <r>
    <x v="1648"/>
    <x v="6"/>
    <x v="1"/>
    <d v="2005-09-22T00:00:00"/>
    <x v="3"/>
    <n v="19"/>
    <x v="194"/>
  </r>
  <r>
    <x v="1649"/>
    <x v="5"/>
    <x v="2"/>
    <d v="2005-12-19T00:00:00"/>
    <x v="0"/>
    <n v="53"/>
    <x v="1577"/>
  </r>
  <r>
    <x v="1650"/>
    <x v="4"/>
    <x v="2"/>
    <d v="2004-05-15T00:00:00"/>
    <x v="1"/>
    <n v="78"/>
    <x v="294"/>
  </r>
  <r>
    <x v="1651"/>
    <x v="1"/>
    <x v="3"/>
    <d v="2005-06-04T00:00:00"/>
    <x v="1"/>
    <n v="33"/>
    <x v="1578"/>
  </r>
  <r>
    <x v="1652"/>
    <x v="2"/>
    <x v="2"/>
    <d v="2005-11-27T00:00:00"/>
    <x v="3"/>
    <n v="17"/>
    <x v="1579"/>
  </r>
  <r>
    <x v="1653"/>
    <x v="8"/>
    <x v="0"/>
    <d v="2005-05-02T00:00:00"/>
    <x v="0"/>
    <n v="55"/>
    <x v="1580"/>
  </r>
  <r>
    <x v="1654"/>
    <x v="5"/>
    <x v="1"/>
    <d v="2006-10-01T00:00:00"/>
    <x v="1"/>
    <n v="-2"/>
    <x v="1030"/>
  </r>
  <r>
    <x v="1655"/>
    <x v="1"/>
    <x v="3"/>
    <d v="2005-01-23T00:00:00"/>
    <x v="0"/>
    <n v="11"/>
    <x v="1581"/>
  </r>
  <r>
    <x v="1656"/>
    <x v="1"/>
    <x v="3"/>
    <d v="2005-02-25T00:00:00"/>
    <x v="1"/>
    <n v="68"/>
    <x v="1582"/>
  </r>
  <r>
    <x v="1657"/>
    <x v="6"/>
    <x v="1"/>
    <d v="2006-06-13T00:00:00"/>
    <x v="1"/>
    <n v="38"/>
    <x v="1583"/>
  </r>
  <r>
    <x v="1658"/>
    <x v="8"/>
    <x v="0"/>
    <d v="2004-09-24T00:00:00"/>
    <x v="3"/>
    <n v="66"/>
    <x v="1584"/>
  </r>
  <r>
    <x v="1659"/>
    <x v="4"/>
    <x v="3"/>
    <d v="2004-12-10T00:00:00"/>
    <x v="1"/>
    <n v="21"/>
    <x v="1585"/>
  </r>
  <r>
    <x v="1660"/>
    <x v="7"/>
    <x v="1"/>
    <d v="2006-06-02T00:00:00"/>
    <x v="3"/>
    <n v="20"/>
    <x v="493"/>
  </r>
  <r>
    <x v="1661"/>
    <x v="4"/>
    <x v="0"/>
    <d v="2006-07-27T00:00:00"/>
    <x v="3"/>
    <n v="-1"/>
    <x v="1586"/>
  </r>
  <r>
    <x v="1662"/>
    <x v="1"/>
    <x v="2"/>
    <d v="2005-06-04T00:00:00"/>
    <x v="0"/>
    <n v="33"/>
    <x v="1587"/>
  </r>
  <r>
    <x v="1663"/>
    <x v="7"/>
    <x v="3"/>
    <d v="2006-10-01T00:00:00"/>
    <x v="1"/>
    <n v="79"/>
    <x v="1588"/>
  </r>
  <r>
    <x v="1664"/>
    <x v="6"/>
    <x v="3"/>
    <d v="2004-04-12T00:00:00"/>
    <x v="0"/>
    <n v="65"/>
    <x v="1589"/>
  </r>
  <r>
    <x v="1665"/>
    <x v="5"/>
    <x v="1"/>
    <d v="2005-05-02T00:00:00"/>
    <x v="4"/>
    <n v="31"/>
    <x v="1205"/>
  </r>
  <r>
    <x v="1666"/>
    <x v="1"/>
    <x v="3"/>
    <d v="2004-02-28T00:00:00"/>
    <x v="1"/>
    <n v="46"/>
    <x v="241"/>
  </r>
  <r>
    <x v="1667"/>
    <x v="2"/>
    <x v="0"/>
    <d v="2004-05-15T00:00:00"/>
    <x v="0"/>
    <n v="-1"/>
    <x v="1590"/>
  </r>
  <r>
    <x v="1668"/>
    <x v="2"/>
    <x v="3"/>
    <d v="2006-07-05T00:00:00"/>
    <x v="0"/>
    <n v="94"/>
    <x v="1257"/>
  </r>
  <r>
    <x v="1669"/>
    <x v="1"/>
    <x v="3"/>
    <d v="2004-06-06T00:00:00"/>
    <x v="4"/>
    <n v="17"/>
    <x v="1591"/>
  </r>
  <r>
    <x v="1670"/>
    <x v="5"/>
    <x v="0"/>
    <d v="2004-10-16T00:00:00"/>
    <x v="3"/>
    <n v="26"/>
    <x v="1592"/>
  </r>
  <r>
    <x v="1671"/>
    <x v="7"/>
    <x v="2"/>
    <d v="2006-06-24T00:00:00"/>
    <x v="4"/>
    <n v="28"/>
    <x v="1593"/>
  </r>
  <r>
    <x v="1672"/>
    <x v="8"/>
    <x v="0"/>
    <d v="2005-03-30T00:00:00"/>
    <x v="1"/>
    <n v="-2"/>
    <x v="1416"/>
  </r>
  <r>
    <x v="1673"/>
    <x v="0"/>
    <x v="0"/>
    <d v="2004-03-10T00:00:00"/>
    <x v="1"/>
    <n v="40"/>
    <x v="1594"/>
  </r>
  <r>
    <x v="1674"/>
    <x v="2"/>
    <x v="1"/>
    <d v="2004-09-13T00:00:00"/>
    <x v="4"/>
    <n v="99"/>
    <x v="1595"/>
  </r>
  <r>
    <x v="1675"/>
    <x v="2"/>
    <x v="0"/>
    <d v="2005-11-05T00:00:00"/>
    <x v="3"/>
    <n v="93"/>
    <x v="1596"/>
  </r>
  <r>
    <x v="1676"/>
    <x v="2"/>
    <x v="0"/>
    <d v="2004-03-10T00:00:00"/>
    <x v="2"/>
    <n v="31"/>
    <x v="1597"/>
  </r>
  <r>
    <x v="1677"/>
    <x v="8"/>
    <x v="0"/>
    <d v="2004-07-09T00:00:00"/>
    <x v="1"/>
    <n v="88"/>
    <x v="1598"/>
  </r>
  <r>
    <x v="1678"/>
    <x v="6"/>
    <x v="2"/>
    <d v="2006-06-02T00:00:00"/>
    <x v="4"/>
    <n v="16"/>
    <x v="869"/>
  </r>
  <r>
    <x v="1679"/>
    <x v="4"/>
    <x v="3"/>
    <d v="2006-09-20T00:00:00"/>
    <x v="1"/>
    <n v="23"/>
    <x v="1599"/>
  </r>
  <r>
    <x v="1680"/>
    <x v="3"/>
    <x v="3"/>
    <d v="2005-03-19T00:00:00"/>
    <x v="3"/>
    <n v="95"/>
    <x v="1394"/>
  </r>
  <r>
    <x v="1681"/>
    <x v="4"/>
    <x v="3"/>
    <d v="2005-10-03T00:00:00"/>
    <x v="4"/>
    <n v="17"/>
    <x v="1600"/>
  </r>
  <r>
    <x v="1682"/>
    <x v="4"/>
    <x v="1"/>
    <d v="2004-01-26T00:00:00"/>
    <x v="0"/>
    <n v="44"/>
    <x v="1601"/>
  </r>
  <r>
    <x v="1683"/>
    <x v="4"/>
    <x v="1"/>
    <d v="2004-02-17T00:00:00"/>
    <x v="2"/>
    <n v="50"/>
    <x v="1602"/>
  </r>
  <r>
    <x v="1684"/>
    <x v="3"/>
    <x v="3"/>
    <d v="2006-12-06T00:00:00"/>
    <x v="1"/>
    <n v="79"/>
    <x v="1603"/>
  </r>
  <r>
    <x v="1685"/>
    <x v="4"/>
    <x v="0"/>
    <d v="2005-07-18T00:00:00"/>
    <x v="1"/>
    <n v="100"/>
    <x v="1604"/>
  </r>
  <r>
    <x v="1686"/>
    <x v="1"/>
    <x v="2"/>
    <d v="2004-06-06T00:00:00"/>
    <x v="0"/>
    <n v="53"/>
    <x v="1605"/>
  </r>
  <r>
    <x v="1687"/>
    <x v="0"/>
    <x v="1"/>
    <d v="2004-10-16T00:00:00"/>
    <x v="4"/>
    <n v="-2"/>
    <x v="1606"/>
  </r>
  <r>
    <x v="1688"/>
    <x v="5"/>
    <x v="1"/>
    <d v="2005-05-24T00:00:00"/>
    <x v="2"/>
    <n v="97"/>
    <x v="1607"/>
  </r>
  <r>
    <x v="1689"/>
    <x v="3"/>
    <x v="3"/>
    <d v="2005-03-08T00:00:00"/>
    <x v="4"/>
    <n v="22"/>
    <x v="1608"/>
  </r>
  <r>
    <x v="1690"/>
    <x v="1"/>
    <x v="0"/>
    <d v="2004-10-27T00:00:00"/>
    <x v="0"/>
    <n v="50"/>
    <x v="1609"/>
  </r>
  <r>
    <x v="1691"/>
    <x v="5"/>
    <x v="0"/>
    <d v="2006-10-12T00:00:00"/>
    <x v="2"/>
    <n v="67"/>
    <x v="1610"/>
  </r>
  <r>
    <x v="1692"/>
    <x v="3"/>
    <x v="1"/>
    <d v="2004-10-27T00:00:00"/>
    <x v="1"/>
    <n v="57"/>
    <x v="1498"/>
  </r>
  <r>
    <x v="1693"/>
    <x v="1"/>
    <x v="0"/>
    <d v="2004-05-26T00:00:00"/>
    <x v="2"/>
    <n v="78"/>
    <x v="1611"/>
  </r>
  <r>
    <x v="1694"/>
    <x v="8"/>
    <x v="0"/>
    <d v="2005-07-18T00:00:00"/>
    <x v="2"/>
    <n v="43"/>
    <x v="1612"/>
  </r>
  <r>
    <x v="1695"/>
    <x v="1"/>
    <x v="2"/>
    <d v="2005-12-19T00:00:00"/>
    <x v="3"/>
    <n v="5"/>
    <x v="1613"/>
  </r>
  <r>
    <x v="1696"/>
    <x v="7"/>
    <x v="0"/>
    <d v="2004-10-16T00:00:00"/>
    <x v="3"/>
    <n v="75"/>
    <x v="1614"/>
  </r>
  <r>
    <x v="1697"/>
    <x v="8"/>
    <x v="1"/>
    <d v="2005-05-13T00:00:00"/>
    <x v="1"/>
    <n v="-3"/>
    <x v="1615"/>
  </r>
  <r>
    <x v="1698"/>
    <x v="8"/>
    <x v="2"/>
    <d v="2006-04-30T00:00:00"/>
    <x v="3"/>
    <n v="70"/>
    <x v="1156"/>
  </r>
  <r>
    <x v="1699"/>
    <x v="8"/>
    <x v="3"/>
    <d v="2006-11-25T00:00:00"/>
    <x v="0"/>
    <n v="-2"/>
    <x v="1616"/>
  </r>
  <r>
    <x v="1700"/>
    <x v="8"/>
    <x v="3"/>
    <d v="2005-07-29T00:00:00"/>
    <x v="1"/>
    <n v="39"/>
    <x v="1617"/>
  </r>
  <r>
    <x v="1701"/>
    <x v="4"/>
    <x v="2"/>
    <d v="2006-03-28T00:00:00"/>
    <x v="0"/>
    <n v="77"/>
    <x v="1618"/>
  </r>
  <r>
    <x v="1702"/>
    <x v="7"/>
    <x v="0"/>
    <d v="2005-02-03T00:00:00"/>
    <x v="3"/>
    <n v="-1"/>
    <x v="1619"/>
  </r>
  <r>
    <x v="1703"/>
    <x v="6"/>
    <x v="2"/>
    <d v="2005-12-08T00:00:00"/>
    <x v="0"/>
    <n v="45"/>
    <x v="1620"/>
  </r>
  <r>
    <x v="1704"/>
    <x v="1"/>
    <x v="3"/>
    <d v="2006-09-09T00:00:00"/>
    <x v="4"/>
    <n v="70"/>
    <x v="1621"/>
  </r>
  <r>
    <x v="1705"/>
    <x v="8"/>
    <x v="1"/>
    <d v="2006-07-05T00:00:00"/>
    <x v="0"/>
    <n v="82"/>
    <x v="1622"/>
  </r>
  <r>
    <x v="1706"/>
    <x v="7"/>
    <x v="0"/>
    <d v="2006-04-19T00:00:00"/>
    <x v="4"/>
    <n v="56"/>
    <x v="1623"/>
  </r>
  <r>
    <x v="1707"/>
    <x v="3"/>
    <x v="3"/>
    <d v="2005-04-10T00:00:00"/>
    <x v="1"/>
    <n v="-4"/>
    <x v="1624"/>
  </r>
  <r>
    <x v="1708"/>
    <x v="7"/>
    <x v="1"/>
    <d v="2005-03-30T00:00:00"/>
    <x v="4"/>
    <n v="22"/>
    <x v="1625"/>
  </r>
  <r>
    <x v="1709"/>
    <x v="2"/>
    <x v="1"/>
    <d v="2005-04-10T00:00:00"/>
    <x v="3"/>
    <n v="16"/>
    <x v="1626"/>
  </r>
  <r>
    <x v="1710"/>
    <x v="6"/>
    <x v="3"/>
    <d v="2006-06-24T00:00:00"/>
    <x v="0"/>
    <n v="45"/>
    <x v="1627"/>
  </r>
  <r>
    <x v="1711"/>
    <x v="2"/>
    <x v="2"/>
    <d v="2005-08-20T00:00:00"/>
    <x v="1"/>
    <n v="72"/>
    <x v="1628"/>
  </r>
  <r>
    <x v="1712"/>
    <x v="8"/>
    <x v="0"/>
    <d v="2005-07-29T00:00:00"/>
    <x v="2"/>
    <n v="84"/>
    <x v="1629"/>
  </r>
  <r>
    <x v="1713"/>
    <x v="3"/>
    <x v="0"/>
    <d v="2004-05-15T00:00:00"/>
    <x v="1"/>
    <n v="-2"/>
    <x v="1630"/>
  </r>
  <r>
    <x v="1714"/>
    <x v="3"/>
    <x v="3"/>
    <d v="2005-05-24T00:00:00"/>
    <x v="4"/>
    <n v="77"/>
    <x v="945"/>
  </r>
  <r>
    <x v="1715"/>
    <x v="4"/>
    <x v="2"/>
    <d v="2005-07-29T00:00:00"/>
    <x v="3"/>
    <n v="58"/>
    <x v="1631"/>
  </r>
  <r>
    <x v="1716"/>
    <x v="6"/>
    <x v="3"/>
    <d v="2006-07-05T00:00:00"/>
    <x v="3"/>
    <n v="40"/>
    <x v="1632"/>
  </r>
  <r>
    <x v="1717"/>
    <x v="2"/>
    <x v="1"/>
    <d v="2006-11-03T00:00:00"/>
    <x v="0"/>
    <n v="44"/>
    <x v="1633"/>
  </r>
  <r>
    <x v="1718"/>
    <x v="4"/>
    <x v="0"/>
    <d v="2004-07-09T00:00:00"/>
    <x v="4"/>
    <n v="-2"/>
    <x v="1634"/>
  </r>
  <r>
    <x v="1719"/>
    <x v="5"/>
    <x v="3"/>
    <d v="2004-06-17T00:00:00"/>
    <x v="3"/>
    <n v="73"/>
    <x v="1635"/>
  </r>
  <r>
    <x v="1720"/>
    <x v="6"/>
    <x v="1"/>
    <d v="2004-10-27T00:00:00"/>
    <x v="3"/>
    <n v="91"/>
    <x v="862"/>
  </r>
  <r>
    <x v="1721"/>
    <x v="0"/>
    <x v="3"/>
    <d v="2005-08-31T00:00:00"/>
    <x v="2"/>
    <n v="89"/>
    <x v="1636"/>
  </r>
  <r>
    <x v="1722"/>
    <x v="5"/>
    <x v="2"/>
    <d v="2006-11-25T00:00:00"/>
    <x v="4"/>
    <n v="11"/>
    <x v="1637"/>
  </r>
  <r>
    <x v="1723"/>
    <x v="0"/>
    <x v="0"/>
    <d v="2006-01-10T00:00:00"/>
    <x v="2"/>
    <n v="-3"/>
    <x v="1638"/>
  </r>
  <r>
    <x v="1724"/>
    <x v="5"/>
    <x v="1"/>
    <d v="2006-04-08T00:00:00"/>
    <x v="0"/>
    <n v="27"/>
    <x v="1639"/>
  </r>
  <r>
    <x v="1725"/>
    <x v="0"/>
    <x v="3"/>
    <d v="2005-12-08T00:00:00"/>
    <x v="3"/>
    <n v="34"/>
    <x v="1640"/>
  </r>
  <r>
    <x v="1726"/>
    <x v="8"/>
    <x v="0"/>
    <d v="2004-11-07T00:00:00"/>
    <x v="0"/>
    <n v="8"/>
    <x v="1641"/>
  </r>
  <r>
    <x v="1727"/>
    <x v="2"/>
    <x v="3"/>
    <d v="2006-03-28T00:00:00"/>
    <x v="3"/>
    <n v="93"/>
    <x v="1642"/>
  </r>
  <r>
    <x v="1728"/>
    <x v="6"/>
    <x v="1"/>
    <d v="2005-02-25T00:00:00"/>
    <x v="3"/>
    <n v="46"/>
    <x v="1643"/>
  </r>
  <r>
    <x v="1729"/>
    <x v="7"/>
    <x v="3"/>
    <d v="2005-02-14T00:00:00"/>
    <x v="1"/>
    <n v="64"/>
    <x v="1644"/>
  </r>
  <r>
    <x v="1730"/>
    <x v="7"/>
    <x v="0"/>
    <d v="2004-10-05T00:00:00"/>
    <x v="4"/>
    <n v="34"/>
    <x v="1645"/>
  </r>
  <r>
    <x v="1731"/>
    <x v="2"/>
    <x v="2"/>
    <d v="2004-02-17T00:00:00"/>
    <x v="4"/>
    <n v="48"/>
    <x v="1646"/>
  </r>
  <r>
    <x v="1732"/>
    <x v="8"/>
    <x v="3"/>
    <d v="2006-04-19T00:00:00"/>
    <x v="0"/>
    <n v="80"/>
    <x v="1647"/>
  </r>
  <r>
    <x v="1733"/>
    <x v="0"/>
    <x v="3"/>
    <d v="2004-08-22T00:00:00"/>
    <x v="4"/>
    <n v="45"/>
    <x v="1648"/>
  </r>
  <r>
    <x v="1734"/>
    <x v="8"/>
    <x v="0"/>
    <d v="2004-11-18T00:00:00"/>
    <x v="4"/>
    <n v="83"/>
    <x v="1649"/>
  </r>
  <r>
    <x v="1735"/>
    <x v="3"/>
    <x v="1"/>
    <d v="2005-03-19T00:00:00"/>
    <x v="3"/>
    <n v="43"/>
    <x v="1650"/>
  </r>
  <r>
    <x v="1736"/>
    <x v="6"/>
    <x v="2"/>
    <d v="2005-06-04T00:00:00"/>
    <x v="4"/>
    <n v="-2"/>
    <x v="1651"/>
  </r>
  <r>
    <x v="1737"/>
    <x v="1"/>
    <x v="2"/>
    <d v="2004-04-23T00:00:00"/>
    <x v="1"/>
    <n v="39"/>
    <x v="811"/>
  </r>
  <r>
    <x v="1738"/>
    <x v="2"/>
    <x v="3"/>
    <d v="2004-05-04T00:00:00"/>
    <x v="3"/>
    <n v="90"/>
    <x v="1652"/>
  </r>
  <r>
    <x v="1739"/>
    <x v="5"/>
    <x v="2"/>
    <d v="2005-11-16T00:00:00"/>
    <x v="1"/>
    <n v="75"/>
    <x v="953"/>
  </r>
  <r>
    <x v="1740"/>
    <x v="6"/>
    <x v="1"/>
    <d v="2006-11-03T00:00:00"/>
    <x v="3"/>
    <n v="91"/>
    <x v="1653"/>
  </r>
  <r>
    <x v="1741"/>
    <x v="8"/>
    <x v="3"/>
    <d v="2006-12-17T00:00:00"/>
    <x v="1"/>
    <n v="52"/>
    <x v="1654"/>
  </r>
  <r>
    <x v="1742"/>
    <x v="4"/>
    <x v="0"/>
    <d v="2006-06-13T00:00:00"/>
    <x v="2"/>
    <n v="25"/>
    <x v="1655"/>
  </r>
  <r>
    <x v="1743"/>
    <x v="7"/>
    <x v="2"/>
    <d v="2004-05-15T00:00:00"/>
    <x v="4"/>
    <n v="38"/>
    <x v="750"/>
  </r>
  <r>
    <x v="1744"/>
    <x v="5"/>
    <x v="1"/>
    <d v="2004-11-07T00:00:00"/>
    <x v="4"/>
    <n v="-5"/>
    <x v="1656"/>
  </r>
  <r>
    <x v="1745"/>
    <x v="8"/>
    <x v="0"/>
    <d v="2006-12-06T00:00:00"/>
    <x v="0"/>
    <n v="45"/>
    <x v="1657"/>
  </r>
  <r>
    <x v="1746"/>
    <x v="6"/>
    <x v="0"/>
    <d v="2004-07-20T00:00:00"/>
    <x v="1"/>
    <n v="18"/>
    <x v="1658"/>
  </r>
  <r>
    <x v="1747"/>
    <x v="2"/>
    <x v="0"/>
    <d v="2006-08-29T00:00:00"/>
    <x v="0"/>
    <n v="25"/>
    <x v="1659"/>
  </r>
  <r>
    <x v="1748"/>
    <x v="6"/>
    <x v="2"/>
    <d v="2004-02-28T00:00:00"/>
    <x v="3"/>
    <n v="27"/>
    <x v="1660"/>
  </r>
  <r>
    <x v="1749"/>
    <x v="3"/>
    <x v="1"/>
    <d v="2005-09-11T00:00:00"/>
    <x v="1"/>
    <n v="96"/>
    <x v="1502"/>
  </r>
  <r>
    <x v="1750"/>
    <x v="0"/>
    <x v="1"/>
    <d v="2006-05-11T00:00:00"/>
    <x v="0"/>
    <n v="22"/>
    <x v="1661"/>
  </r>
  <r>
    <x v="1751"/>
    <x v="3"/>
    <x v="0"/>
    <d v="2004-11-07T00:00:00"/>
    <x v="0"/>
    <n v="82"/>
    <x v="1662"/>
  </r>
  <r>
    <x v="1752"/>
    <x v="5"/>
    <x v="1"/>
    <d v="2006-12-06T00:00:00"/>
    <x v="4"/>
    <n v="13"/>
    <x v="1663"/>
  </r>
  <r>
    <x v="1753"/>
    <x v="2"/>
    <x v="0"/>
    <d v="2005-08-20T00:00:00"/>
    <x v="3"/>
    <n v="-1"/>
    <x v="1664"/>
  </r>
  <r>
    <x v="1754"/>
    <x v="1"/>
    <x v="1"/>
    <d v="2005-06-04T00:00:00"/>
    <x v="0"/>
    <n v="57"/>
    <x v="1665"/>
  </r>
  <r>
    <x v="1755"/>
    <x v="8"/>
    <x v="1"/>
    <d v="2005-08-31T00:00:00"/>
    <x v="4"/>
    <n v="55"/>
    <x v="1666"/>
  </r>
  <r>
    <x v="1756"/>
    <x v="8"/>
    <x v="0"/>
    <d v="2006-06-24T00:00:00"/>
    <x v="1"/>
    <n v="74"/>
    <x v="1667"/>
  </r>
  <r>
    <x v="1757"/>
    <x v="6"/>
    <x v="1"/>
    <d v="2006-06-02T00:00:00"/>
    <x v="4"/>
    <n v="-5"/>
    <x v="1668"/>
  </r>
  <r>
    <x v="1758"/>
    <x v="3"/>
    <x v="3"/>
    <d v="2004-09-13T00:00:00"/>
    <x v="1"/>
    <n v="-5"/>
    <x v="1669"/>
  </r>
  <r>
    <x v="1759"/>
    <x v="7"/>
    <x v="1"/>
    <d v="2005-10-25T00:00:00"/>
    <x v="4"/>
    <n v="95"/>
    <x v="1670"/>
  </r>
  <r>
    <x v="1760"/>
    <x v="2"/>
    <x v="0"/>
    <d v="2006-11-14T00:00:00"/>
    <x v="1"/>
    <n v="-2"/>
    <x v="1052"/>
  </r>
  <r>
    <x v="1761"/>
    <x v="0"/>
    <x v="2"/>
    <d v="2006-08-18T00:00:00"/>
    <x v="0"/>
    <n v="19"/>
    <x v="1671"/>
  </r>
  <r>
    <x v="1762"/>
    <x v="6"/>
    <x v="3"/>
    <d v="2005-12-19T00:00:00"/>
    <x v="0"/>
    <n v="18"/>
    <x v="1672"/>
  </r>
  <r>
    <x v="1763"/>
    <x v="4"/>
    <x v="1"/>
    <d v="2004-07-20T00:00:00"/>
    <x v="1"/>
    <n v="-5"/>
    <x v="1673"/>
  </r>
  <r>
    <x v="1764"/>
    <x v="8"/>
    <x v="3"/>
    <d v="2005-02-14T00:00:00"/>
    <x v="1"/>
    <n v="86"/>
    <x v="1674"/>
  </r>
  <r>
    <x v="1765"/>
    <x v="0"/>
    <x v="2"/>
    <d v="2005-01-01T00:00:00"/>
    <x v="1"/>
    <n v="96"/>
    <x v="1675"/>
  </r>
  <r>
    <x v="1766"/>
    <x v="5"/>
    <x v="0"/>
    <d v="2004-12-21T00:00:00"/>
    <x v="0"/>
    <n v="12"/>
    <x v="1676"/>
  </r>
  <r>
    <x v="1767"/>
    <x v="0"/>
    <x v="1"/>
    <d v="2005-12-19T00:00:00"/>
    <x v="3"/>
    <n v="100"/>
    <x v="1677"/>
  </r>
  <r>
    <x v="1768"/>
    <x v="4"/>
    <x v="3"/>
    <d v="2006-03-17T00:00:00"/>
    <x v="4"/>
    <n v="12"/>
    <x v="1678"/>
  </r>
  <r>
    <x v="1769"/>
    <x v="6"/>
    <x v="3"/>
    <d v="2005-04-10T00:00:00"/>
    <x v="4"/>
    <n v="14"/>
    <x v="1283"/>
  </r>
  <r>
    <x v="1770"/>
    <x v="6"/>
    <x v="0"/>
    <d v="2004-05-04T00:00:00"/>
    <x v="1"/>
    <n v="21"/>
    <x v="1679"/>
  </r>
  <r>
    <x v="1771"/>
    <x v="2"/>
    <x v="3"/>
    <d v="2005-02-25T00:00:00"/>
    <x v="0"/>
    <n v="42"/>
    <x v="1680"/>
  </r>
  <r>
    <x v="1772"/>
    <x v="8"/>
    <x v="2"/>
    <d v="2006-10-01T00:00:00"/>
    <x v="0"/>
    <n v="43"/>
    <x v="1681"/>
  </r>
  <r>
    <x v="1773"/>
    <x v="0"/>
    <x v="3"/>
    <d v="2006-09-20T00:00:00"/>
    <x v="2"/>
    <n v="48"/>
    <x v="1682"/>
  </r>
  <r>
    <x v="1774"/>
    <x v="8"/>
    <x v="1"/>
    <d v="2006-07-05T00:00:00"/>
    <x v="4"/>
    <n v="-3"/>
    <x v="1683"/>
  </r>
  <r>
    <x v="1775"/>
    <x v="6"/>
    <x v="2"/>
    <d v="2006-11-14T00:00:00"/>
    <x v="3"/>
    <n v="14"/>
    <x v="1684"/>
  </r>
  <r>
    <x v="1776"/>
    <x v="0"/>
    <x v="3"/>
    <d v="2006-01-10T00:00:00"/>
    <x v="0"/>
    <n v="-4"/>
    <x v="1685"/>
  </r>
  <r>
    <x v="1777"/>
    <x v="7"/>
    <x v="3"/>
    <d v="2005-08-31T00:00:00"/>
    <x v="2"/>
    <n v="29"/>
    <x v="1686"/>
  </r>
  <r>
    <x v="1778"/>
    <x v="8"/>
    <x v="1"/>
    <d v="2004-05-04T00:00:00"/>
    <x v="0"/>
    <n v="35"/>
    <x v="1687"/>
  </r>
  <r>
    <x v="1779"/>
    <x v="5"/>
    <x v="2"/>
    <d v="2005-12-08T00:00:00"/>
    <x v="0"/>
    <n v="88"/>
    <x v="1688"/>
  </r>
  <r>
    <x v="1780"/>
    <x v="6"/>
    <x v="3"/>
    <d v="2004-03-21T00:00:00"/>
    <x v="0"/>
    <n v="95"/>
    <x v="1689"/>
  </r>
  <r>
    <x v="1781"/>
    <x v="4"/>
    <x v="0"/>
    <d v="2005-03-30T00:00:00"/>
    <x v="3"/>
    <n v="87"/>
    <x v="1690"/>
  </r>
  <r>
    <x v="1782"/>
    <x v="1"/>
    <x v="1"/>
    <d v="2005-10-25T00:00:00"/>
    <x v="3"/>
    <n v="56"/>
    <x v="1691"/>
  </r>
  <r>
    <x v="1783"/>
    <x v="8"/>
    <x v="2"/>
    <d v="2004-01-04T00:00:00"/>
    <x v="0"/>
    <n v="71"/>
    <x v="1692"/>
  </r>
  <r>
    <x v="1784"/>
    <x v="6"/>
    <x v="0"/>
    <d v="2005-12-30T00:00:00"/>
    <x v="4"/>
    <n v="34"/>
    <x v="1693"/>
  </r>
  <r>
    <x v="1785"/>
    <x v="2"/>
    <x v="3"/>
    <d v="2005-10-03T00:00:00"/>
    <x v="0"/>
    <n v="98"/>
    <x v="1694"/>
  </r>
  <r>
    <x v="1786"/>
    <x v="7"/>
    <x v="1"/>
    <d v="2006-10-12T00:00:00"/>
    <x v="3"/>
    <n v="-1"/>
    <x v="1695"/>
  </r>
  <r>
    <x v="1787"/>
    <x v="2"/>
    <x v="0"/>
    <d v="2006-09-09T00:00:00"/>
    <x v="0"/>
    <n v="-1"/>
    <x v="1696"/>
  </r>
  <r>
    <x v="1788"/>
    <x v="5"/>
    <x v="1"/>
    <d v="2004-10-05T00:00:00"/>
    <x v="2"/>
    <n v="84"/>
    <x v="1629"/>
  </r>
  <r>
    <x v="1789"/>
    <x v="0"/>
    <x v="3"/>
    <d v="2006-12-28T00:00:00"/>
    <x v="0"/>
    <n v="36"/>
    <x v="1697"/>
  </r>
  <r>
    <x v="1790"/>
    <x v="1"/>
    <x v="0"/>
    <d v="2005-05-13T00:00:00"/>
    <x v="1"/>
    <n v="51"/>
    <x v="1698"/>
  </r>
  <r>
    <x v="1791"/>
    <x v="6"/>
    <x v="2"/>
    <d v="2006-12-28T00:00:00"/>
    <x v="1"/>
    <n v="98"/>
    <x v="1699"/>
  </r>
  <r>
    <x v="1792"/>
    <x v="6"/>
    <x v="1"/>
    <d v="2004-03-10T00:00:00"/>
    <x v="0"/>
    <n v="87"/>
    <x v="1700"/>
  </r>
  <r>
    <x v="1793"/>
    <x v="8"/>
    <x v="0"/>
    <d v="2006-12-06T00:00:00"/>
    <x v="2"/>
    <n v="92"/>
    <x v="1701"/>
  </r>
  <r>
    <x v="1794"/>
    <x v="2"/>
    <x v="3"/>
    <d v="2004-12-10T00:00:00"/>
    <x v="1"/>
    <n v="67"/>
    <x v="1702"/>
  </r>
  <r>
    <x v="1795"/>
    <x v="5"/>
    <x v="0"/>
    <d v="2004-12-21T00:00:00"/>
    <x v="1"/>
    <n v="36"/>
    <x v="1703"/>
  </r>
  <r>
    <x v="1796"/>
    <x v="2"/>
    <x v="3"/>
    <d v="2004-08-11T00:00:00"/>
    <x v="4"/>
    <n v="48"/>
    <x v="1704"/>
  </r>
  <r>
    <x v="1797"/>
    <x v="5"/>
    <x v="1"/>
    <d v="2004-11-07T00:00:00"/>
    <x v="0"/>
    <n v="83"/>
    <x v="427"/>
  </r>
  <r>
    <x v="1798"/>
    <x v="5"/>
    <x v="0"/>
    <d v="2004-07-31T00:00:00"/>
    <x v="0"/>
    <n v="-1"/>
    <x v="1705"/>
  </r>
  <r>
    <x v="1799"/>
    <x v="3"/>
    <x v="0"/>
    <d v="2004-03-10T00:00:00"/>
    <x v="2"/>
    <n v="10"/>
    <x v="1706"/>
  </r>
  <r>
    <x v="1800"/>
    <x v="5"/>
    <x v="0"/>
    <d v="2006-05-22T00:00:00"/>
    <x v="2"/>
    <n v="35"/>
    <x v="1707"/>
  </r>
  <r>
    <x v="1801"/>
    <x v="1"/>
    <x v="2"/>
    <d v="2006-04-19T00:00:00"/>
    <x v="3"/>
    <n v="70"/>
    <x v="1708"/>
  </r>
  <r>
    <x v="1802"/>
    <x v="8"/>
    <x v="0"/>
    <d v="2006-05-11T00:00:00"/>
    <x v="4"/>
    <n v="19"/>
    <x v="1709"/>
  </r>
  <r>
    <x v="1803"/>
    <x v="8"/>
    <x v="2"/>
    <d v="2005-11-27T00:00:00"/>
    <x v="1"/>
    <n v="15"/>
    <x v="1710"/>
  </r>
  <r>
    <x v="1804"/>
    <x v="0"/>
    <x v="1"/>
    <d v="2004-03-10T00:00:00"/>
    <x v="2"/>
    <n v="36"/>
    <x v="1711"/>
  </r>
  <r>
    <x v="1805"/>
    <x v="0"/>
    <x v="0"/>
    <d v="2006-04-19T00:00:00"/>
    <x v="4"/>
    <n v="30"/>
    <x v="1712"/>
  </r>
  <r>
    <x v="1806"/>
    <x v="0"/>
    <x v="0"/>
    <d v="2005-03-19T00:00:00"/>
    <x v="2"/>
    <n v="16"/>
    <x v="832"/>
  </r>
  <r>
    <x v="1807"/>
    <x v="0"/>
    <x v="2"/>
    <d v="2004-01-15T00:00:00"/>
    <x v="1"/>
    <n v="67"/>
    <x v="1713"/>
  </r>
  <r>
    <x v="1808"/>
    <x v="2"/>
    <x v="2"/>
    <d v="2004-01-26T00:00:00"/>
    <x v="1"/>
    <n v="9"/>
    <x v="535"/>
  </r>
  <r>
    <x v="1809"/>
    <x v="3"/>
    <x v="1"/>
    <d v="2006-09-09T00:00:00"/>
    <x v="3"/>
    <n v="9"/>
    <x v="1714"/>
  </r>
  <r>
    <x v="1810"/>
    <x v="5"/>
    <x v="3"/>
    <d v="2005-11-27T00:00:00"/>
    <x v="0"/>
    <n v="76"/>
    <x v="398"/>
  </r>
  <r>
    <x v="1811"/>
    <x v="7"/>
    <x v="3"/>
    <d v="2006-05-22T00:00:00"/>
    <x v="2"/>
    <n v="72"/>
    <x v="1715"/>
  </r>
  <r>
    <x v="1812"/>
    <x v="6"/>
    <x v="2"/>
    <d v="2005-04-21T00:00:00"/>
    <x v="0"/>
    <n v="24"/>
    <x v="1716"/>
  </r>
  <r>
    <x v="1813"/>
    <x v="8"/>
    <x v="0"/>
    <d v="2005-06-26T00:00:00"/>
    <x v="0"/>
    <n v="17"/>
    <x v="1717"/>
  </r>
  <r>
    <x v="1814"/>
    <x v="3"/>
    <x v="1"/>
    <d v="2006-06-24T00:00:00"/>
    <x v="0"/>
    <n v="55"/>
    <x v="1718"/>
  </r>
  <r>
    <x v="1815"/>
    <x v="0"/>
    <x v="3"/>
    <d v="2006-02-12T00:00:00"/>
    <x v="2"/>
    <n v="78"/>
    <x v="1719"/>
  </r>
  <r>
    <x v="1816"/>
    <x v="8"/>
    <x v="3"/>
    <d v="2006-08-18T00:00:00"/>
    <x v="2"/>
    <n v="35"/>
    <x v="1720"/>
  </r>
  <r>
    <x v="1817"/>
    <x v="2"/>
    <x v="0"/>
    <d v="2004-09-13T00:00:00"/>
    <x v="4"/>
    <n v="24"/>
    <x v="1721"/>
  </r>
  <r>
    <x v="1818"/>
    <x v="7"/>
    <x v="3"/>
    <d v="2005-06-04T00:00:00"/>
    <x v="3"/>
    <n v="53"/>
    <x v="1722"/>
  </r>
  <r>
    <x v="1819"/>
    <x v="1"/>
    <x v="3"/>
    <d v="2006-05-22T00:00:00"/>
    <x v="4"/>
    <n v="-3"/>
    <x v="1723"/>
  </r>
  <r>
    <x v="1820"/>
    <x v="8"/>
    <x v="0"/>
    <d v="2006-08-18T00:00:00"/>
    <x v="0"/>
    <n v="-3"/>
    <x v="1724"/>
  </r>
  <r>
    <x v="1821"/>
    <x v="8"/>
    <x v="0"/>
    <d v="2005-03-30T00:00:00"/>
    <x v="0"/>
    <n v="33"/>
    <x v="1015"/>
  </r>
  <r>
    <x v="1822"/>
    <x v="3"/>
    <x v="2"/>
    <d v="2005-09-22T00:00:00"/>
    <x v="4"/>
    <n v="86"/>
    <x v="1725"/>
  </r>
  <r>
    <x v="1823"/>
    <x v="3"/>
    <x v="3"/>
    <d v="2005-01-12T00:00:00"/>
    <x v="0"/>
    <n v="17"/>
    <x v="1726"/>
  </r>
  <r>
    <x v="1824"/>
    <x v="3"/>
    <x v="3"/>
    <d v="2006-03-06T00:00:00"/>
    <x v="3"/>
    <n v="59"/>
    <x v="1727"/>
  </r>
  <r>
    <x v="1825"/>
    <x v="3"/>
    <x v="0"/>
    <d v="2005-05-24T00:00:00"/>
    <x v="1"/>
    <n v="75"/>
    <x v="1728"/>
  </r>
  <r>
    <x v="1826"/>
    <x v="3"/>
    <x v="3"/>
    <d v="2005-08-09T00:00:00"/>
    <x v="3"/>
    <n v="94"/>
    <x v="1729"/>
  </r>
  <r>
    <x v="1827"/>
    <x v="5"/>
    <x v="3"/>
    <d v="2005-09-11T00:00:00"/>
    <x v="1"/>
    <n v="15"/>
    <x v="1730"/>
  </r>
  <r>
    <x v="1828"/>
    <x v="0"/>
    <x v="3"/>
    <d v="2004-01-04T00:00:00"/>
    <x v="1"/>
    <n v="57"/>
    <x v="1731"/>
  </r>
  <r>
    <x v="1829"/>
    <x v="5"/>
    <x v="2"/>
    <d v="2005-07-07T00:00:00"/>
    <x v="4"/>
    <n v="90"/>
    <x v="1732"/>
  </r>
  <r>
    <x v="1830"/>
    <x v="2"/>
    <x v="0"/>
    <d v="2005-06-26T00:00:00"/>
    <x v="1"/>
    <n v="36"/>
    <x v="1733"/>
  </r>
  <r>
    <x v="1831"/>
    <x v="6"/>
    <x v="0"/>
    <d v="2006-03-17T00:00:00"/>
    <x v="4"/>
    <n v="41"/>
    <x v="1734"/>
  </r>
  <r>
    <x v="1832"/>
    <x v="4"/>
    <x v="1"/>
    <d v="2004-04-12T00:00:00"/>
    <x v="0"/>
    <n v="85"/>
    <x v="1735"/>
  </r>
  <r>
    <x v="1833"/>
    <x v="4"/>
    <x v="2"/>
    <d v="2005-07-29T00:00:00"/>
    <x v="4"/>
    <n v="32"/>
    <x v="1736"/>
  </r>
  <r>
    <x v="1834"/>
    <x v="5"/>
    <x v="0"/>
    <d v="2004-05-04T00:00:00"/>
    <x v="1"/>
    <n v="51"/>
    <x v="1737"/>
  </r>
  <r>
    <x v="1835"/>
    <x v="5"/>
    <x v="0"/>
    <d v="2004-07-20T00:00:00"/>
    <x v="1"/>
    <n v="34"/>
    <x v="1738"/>
  </r>
  <r>
    <x v="1836"/>
    <x v="7"/>
    <x v="1"/>
    <d v="2006-02-12T00:00:00"/>
    <x v="0"/>
    <n v="60"/>
    <x v="1739"/>
  </r>
  <r>
    <x v="1837"/>
    <x v="6"/>
    <x v="0"/>
    <d v="2004-09-13T00:00:00"/>
    <x v="4"/>
    <n v="7"/>
    <x v="1740"/>
  </r>
  <r>
    <x v="1838"/>
    <x v="0"/>
    <x v="2"/>
    <d v="2006-06-24T00:00:00"/>
    <x v="1"/>
    <n v="65"/>
    <x v="1741"/>
  </r>
  <r>
    <x v="1839"/>
    <x v="3"/>
    <x v="3"/>
    <d v="2005-07-29T00:00:00"/>
    <x v="0"/>
    <n v="17"/>
    <x v="748"/>
  </r>
  <r>
    <x v="1840"/>
    <x v="7"/>
    <x v="0"/>
    <d v="2004-05-15T00:00:00"/>
    <x v="4"/>
    <n v="57"/>
    <x v="1742"/>
  </r>
  <r>
    <x v="1841"/>
    <x v="2"/>
    <x v="1"/>
    <d v="2004-04-23T00:00:00"/>
    <x v="0"/>
    <n v="42"/>
    <x v="1743"/>
  </r>
  <r>
    <x v="1842"/>
    <x v="2"/>
    <x v="0"/>
    <d v="2004-09-24T00:00:00"/>
    <x v="2"/>
    <n v="41"/>
    <x v="1744"/>
  </r>
  <r>
    <x v="1843"/>
    <x v="8"/>
    <x v="3"/>
    <d v="2004-04-23T00:00:00"/>
    <x v="0"/>
    <n v="92"/>
    <x v="1745"/>
  </r>
  <r>
    <x v="1844"/>
    <x v="5"/>
    <x v="1"/>
    <d v="2006-02-01T00:00:00"/>
    <x v="4"/>
    <n v="21"/>
    <x v="1746"/>
  </r>
  <r>
    <x v="1845"/>
    <x v="6"/>
    <x v="3"/>
    <d v="2005-07-18T00:00:00"/>
    <x v="0"/>
    <n v="55"/>
    <x v="1747"/>
  </r>
  <r>
    <x v="1846"/>
    <x v="1"/>
    <x v="0"/>
    <d v="2006-02-01T00:00:00"/>
    <x v="4"/>
    <n v="58"/>
    <x v="1748"/>
  </r>
  <r>
    <x v="1847"/>
    <x v="8"/>
    <x v="1"/>
    <d v="2004-05-26T00:00:00"/>
    <x v="1"/>
    <n v="66"/>
    <x v="1749"/>
  </r>
  <r>
    <x v="1848"/>
    <x v="2"/>
    <x v="0"/>
    <d v="2005-07-07T00:00:00"/>
    <x v="1"/>
    <n v="100"/>
    <x v="1750"/>
  </r>
  <r>
    <x v="1849"/>
    <x v="4"/>
    <x v="0"/>
    <d v="2004-08-22T00:00:00"/>
    <x v="2"/>
    <n v="-1"/>
    <x v="1751"/>
  </r>
  <r>
    <x v="1850"/>
    <x v="6"/>
    <x v="3"/>
    <d v="2004-08-11T00:00:00"/>
    <x v="0"/>
    <n v="-4"/>
    <x v="1752"/>
  </r>
  <r>
    <x v="1851"/>
    <x v="5"/>
    <x v="1"/>
    <d v="2006-03-17T00:00:00"/>
    <x v="3"/>
    <n v="79"/>
    <x v="1753"/>
  </r>
  <r>
    <x v="1852"/>
    <x v="1"/>
    <x v="0"/>
    <d v="2005-12-08T00:00:00"/>
    <x v="0"/>
    <n v="23"/>
    <x v="1754"/>
  </r>
  <r>
    <x v="1853"/>
    <x v="3"/>
    <x v="3"/>
    <d v="2006-03-06T00:00:00"/>
    <x v="3"/>
    <n v="78"/>
    <x v="1755"/>
  </r>
  <r>
    <x v="1854"/>
    <x v="6"/>
    <x v="2"/>
    <d v="2004-12-10T00:00:00"/>
    <x v="3"/>
    <n v="67"/>
    <x v="1756"/>
  </r>
  <r>
    <x v="1855"/>
    <x v="4"/>
    <x v="0"/>
    <d v="2006-07-05T00:00:00"/>
    <x v="1"/>
    <n v="-1"/>
    <x v="1757"/>
  </r>
  <r>
    <x v="1856"/>
    <x v="5"/>
    <x v="0"/>
    <d v="2006-10-01T00:00:00"/>
    <x v="1"/>
    <n v="-2"/>
    <x v="1758"/>
  </r>
  <r>
    <x v="1857"/>
    <x v="5"/>
    <x v="3"/>
    <d v="2006-08-18T00:00:00"/>
    <x v="4"/>
    <n v="78"/>
    <x v="1759"/>
  </r>
  <r>
    <x v="1858"/>
    <x v="1"/>
    <x v="0"/>
    <d v="2005-04-10T00:00:00"/>
    <x v="3"/>
    <n v="29"/>
    <x v="1760"/>
  </r>
  <r>
    <x v="1859"/>
    <x v="0"/>
    <x v="3"/>
    <d v="2005-10-03T00:00:00"/>
    <x v="2"/>
    <n v="23"/>
    <x v="1761"/>
  </r>
  <r>
    <x v="1860"/>
    <x v="1"/>
    <x v="2"/>
    <d v="2006-11-25T00:00:00"/>
    <x v="4"/>
    <n v="54"/>
    <x v="1762"/>
  </r>
  <r>
    <x v="1861"/>
    <x v="8"/>
    <x v="1"/>
    <d v="2005-01-01T00:00:00"/>
    <x v="4"/>
    <n v="26"/>
    <x v="1763"/>
  </r>
  <r>
    <x v="1862"/>
    <x v="4"/>
    <x v="0"/>
    <d v="2004-05-15T00:00:00"/>
    <x v="1"/>
    <n v="7"/>
    <x v="1764"/>
  </r>
  <r>
    <x v="1863"/>
    <x v="8"/>
    <x v="0"/>
    <d v="2004-11-18T00:00:00"/>
    <x v="1"/>
    <n v="88"/>
    <x v="1765"/>
  </r>
  <r>
    <x v="1864"/>
    <x v="4"/>
    <x v="0"/>
    <d v="2005-01-01T00:00:00"/>
    <x v="0"/>
    <n v="68"/>
    <x v="1766"/>
  </r>
  <r>
    <x v="1865"/>
    <x v="5"/>
    <x v="1"/>
    <d v="2004-02-28T00:00:00"/>
    <x v="2"/>
    <n v="59"/>
    <x v="1767"/>
  </r>
  <r>
    <x v="1866"/>
    <x v="4"/>
    <x v="2"/>
    <d v="2004-09-13T00:00:00"/>
    <x v="0"/>
    <n v="24"/>
    <x v="1768"/>
  </r>
  <r>
    <x v="1867"/>
    <x v="8"/>
    <x v="3"/>
    <d v="2004-09-13T00:00:00"/>
    <x v="3"/>
    <n v="71"/>
    <x v="1769"/>
  </r>
  <r>
    <x v="1868"/>
    <x v="0"/>
    <x v="0"/>
    <d v="2004-05-26T00:00:00"/>
    <x v="0"/>
    <n v="65"/>
    <x v="1770"/>
  </r>
  <r>
    <x v="1869"/>
    <x v="2"/>
    <x v="1"/>
    <d v="2006-08-18T00:00:00"/>
    <x v="3"/>
    <n v="95"/>
    <x v="1771"/>
  </r>
  <r>
    <x v="1870"/>
    <x v="6"/>
    <x v="0"/>
    <d v="2006-12-17T00:00:00"/>
    <x v="0"/>
    <n v="64"/>
    <x v="1376"/>
  </r>
  <r>
    <x v="1871"/>
    <x v="6"/>
    <x v="3"/>
    <d v="2005-10-03T00:00:00"/>
    <x v="1"/>
    <n v="5"/>
    <x v="1772"/>
  </r>
  <r>
    <x v="1872"/>
    <x v="7"/>
    <x v="1"/>
    <d v="2004-03-21T00:00:00"/>
    <x v="1"/>
    <n v="77"/>
    <x v="1773"/>
  </r>
  <r>
    <x v="1873"/>
    <x v="0"/>
    <x v="3"/>
    <d v="2004-07-20T00:00:00"/>
    <x v="0"/>
    <n v="-1"/>
    <x v="745"/>
  </r>
  <r>
    <x v="1874"/>
    <x v="1"/>
    <x v="2"/>
    <d v="2006-05-22T00:00:00"/>
    <x v="0"/>
    <n v="94"/>
    <x v="1774"/>
  </r>
  <r>
    <x v="1875"/>
    <x v="2"/>
    <x v="2"/>
    <d v="2006-05-11T00:00:00"/>
    <x v="0"/>
    <n v="17"/>
    <x v="1775"/>
  </r>
  <r>
    <x v="1876"/>
    <x v="5"/>
    <x v="0"/>
    <d v="2005-08-09T00:00:00"/>
    <x v="4"/>
    <n v="94"/>
    <x v="1776"/>
  </r>
  <r>
    <x v="1877"/>
    <x v="3"/>
    <x v="1"/>
    <d v="2005-04-21T00:00:00"/>
    <x v="0"/>
    <n v="66"/>
    <x v="1777"/>
  </r>
  <r>
    <x v="1878"/>
    <x v="4"/>
    <x v="2"/>
    <d v="2005-07-18T00:00:00"/>
    <x v="3"/>
    <n v="29"/>
    <x v="1778"/>
  </r>
  <r>
    <x v="1879"/>
    <x v="6"/>
    <x v="2"/>
    <d v="2006-11-25T00:00:00"/>
    <x v="3"/>
    <n v="81"/>
    <x v="1779"/>
  </r>
  <r>
    <x v="1880"/>
    <x v="8"/>
    <x v="3"/>
    <d v="2005-06-15T00:00:00"/>
    <x v="1"/>
    <n v="21"/>
    <x v="1780"/>
  </r>
  <r>
    <x v="1881"/>
    <x v="0"/>
    <x v="3"/>
    <d v="2005-04-10T00:00:00"/>
    <x v="1"/>
    <n v="44"/>
    <x v="1781"/>
  </r>
  <r>
    <x v="1882"/>
    <x v="8"/>
    <x v="2"/>
    <d v="2006-02-23T00:00:00"/>
    <x v="4"/>
    <n v="97"/>
    <x v="1782"/>
  </r>
  <r>
    <x v="1883"/>
    <x v="8"/>
    <x v="1"/>
    <d v="2004-07-31T00:00:00"/>
    <x v="1"/>
    <n v="25"/>
    <x v="1783"/>
  </r>
  <r>
    <x v="1884"/>
    <x v="4"/>
    <x v="3"/>
    <d v="2004-05-15T00:00:00"/>
    <x v="0"/>
    <n v="65"/>
    <x v="1102"/>
  </r>
  <r>
    <x v="1885"/>
    <x v="6"/>
    <x v="3"/>
    <d v="2005-11-27T00:00:00"/>
    <x v="3"/>
    <n v="20"/>
    <x v="1784"/>
  </r>
  <r>
    <x v="1886"/>
    <x v="2"/>
    <x v="3"/>
    <d v="2005-02-14T00:00:00"/>
    <x v="1"/>
    <n v="41"/>
    <x v="1785"/>
  </r>
  <r>
    <x v="1887"/>
    <x v="4"/>
    <x v="2"/>
    <d v="2005-11-05T00:00:00"/>
    <x v="0"/>
    <n v="51"/>
    <x v="1786"/>
  </r>
  <r>
    <x v="1888"/>
    <x v="3"/>
    <x v="2"/>
    <d v="2004-01-15T00:00:00"/>
    <x v="2"/>
    <n v="77"/>
    <x v="1787"/>
  </r>
  <r>
    <x v="1889"/>
    <x v="1"/>
    <x v="0"/>
    <d v="2006-11-03T00:00:00"/>
    <x v="3"/>
    <n v="33"/>
    <x v="1788"/>
  </r>
  <r>
    <x v="1890"/>
    <x v="5"/>
    <x v="1"/>
    <d v="2006-06-13T00:00:00"/>
    <x v="3"/>
    <n v="59"/>
    <x v="1789"/>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9DFAB086-B470-4B8C-8A9B-8AD802156421}" name="PivotTable5"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Salesperson">
  <location ref="A3:D12" firstHeaderRow="0" firstDataRow="1" firstDataCol="1"/>
  <pivotFields count="10">
    <pivotField showAll="0"/>
    <pivotField axis="axisRow" showAll="0">
      <items count="10">
        <item x="2"/>
        <item x="0"/>
        <item x="8"/>
        <item x="4"/>
        <item x="5"/>
        <item x="6"/>
        <item x="1"/>
        <item x="7"/>
        <item x="3"/>
        <item t="default"/>
      </items>
    </pivotField>
    <pivotField showAll="0"/>
    <pivotField numFmtId="14" showAll="0"/>
    <pivotField showAll="0"/>
    <pivotField dataField="1" numFmtId="3" showAll="0"/>
    <pivotField dataField="1" numFmtId="165" showAll="0">
      <items count="1791">
        <item x="118"/>
        <item x="1116"/>
        <item x="486"/>
        <item x="575"/>
        <item x="1668"/>
        <item x="98"/>
        <item x="972"/>
        <item x="151"/>
        <item x="1379"/>
        <item x="737"/>
        <item x="1656"/>
        <item x="1669"/>
        <item x="841"/>
        <item x="1123"/>
        <item x="1673"/>
        <item x="1371"/>
        <item x="1200"/>
        <item x="410"/>
        <item x="405"/>
        <item x="1624"/>
        <item x="119"/>
        <item x="302"/>
        <item x="789"/>
        <item x="816"/>
        <item x="1074"/>
        <item x="861"/>
        <item x="563"/>
        <item x="766"/>
        <item x="986"/>
        <item x="1752"/>
        <item x="1685"/>
        <item x="29"/>
        <item x="912"/>
        <item x="354"/>
        <item x="140"/>
        <item x="1136"/>
        <item x="1460"/>
        <item x="606"/>
        <item x="1615"/>
        <item x="1180"/>
        <item x="1724"/>
        <item x="94"/>
        <item x="14"/>
        <item x="1103"/>
        <item x="277"/>
        <item x="355"/>
        <item x="1084"/>
        <item x="1723"/>
        <item x="610"/>
        <item x="1492"/>
        <item x="1503"/>
        <item x="623"/>
        <item x="917"/>
        <item x="96"/>
        <item x="1335"/>
        <item x="1634"/>
        <item x="1630"/>
        <item x="1504"/>
        <item x="1758"/>
        <item x="557"/>
        <item x="1506"/>
        <item x="295"/>
        <item x="1416"/>
        <item x="65"/>
        <item x="1009"/>
        <item x="1225"/>
        <item x="959"/>
        <item x="490"/>
        <item x="1751"/>
        <item x="382"/>
        <item x="199"/>
        <item x="1214"/>
        <item x="1463"/>
        <item x="619"/>
        <item x="55"/>
        <item x="952"/>
        <item x="745"/>
        <item x="1484"/>
        <item x="1001"/>
        <item x="274"/>
        <item x="186"/>
        <item x="392"/>
        <item x="1638"/>
        <item x="1683"/>
        <item x="1030"/>
        <item x="732"/>
        <item x="756"/>
        <item x="1194"/>
        <item x="1616"/>
        <item x="152"/>
        <item x="1072"/>
        <item x="604"/>
        <item x="413"/>
        <item x="1449"/>
        <item x="433"/>
        <item x="1341"/>
        <item x="710"/>
        <item x="390"/>
        <item x="1553"/>
        <item x="187"/>
        <item x="226"/>
        <item x="1098"/>
        <item x="416"/>
        <item x="1052"/>
        <item x="870"/>
        <item x="131"/>
        <item x="349"/>
        <item x="139"/>
        <item x="80"/>
        <item x="818"/>
        <item x="232"/>
        <item x="722"/>
        <item x="224"/>
        <item x="711"/>
        <item x="1444"/>
        <item x="191"/>
        <item x="147"/>
        <item x="1606"/>
        <item x="1518"/>
        <item x="1451"/>
        <item x="1695"/>
        <item x="1542"/>
        <item x="860"/>
        <item x="1651"/>
        <item x="1148"/>
        <item x="76"/>
        <item x="797"/>
        <item x="66"/>
        <item x="730"/>
        <item x="612"/>
        <item x="894"/>
        <item x="915"/>
        <item x="1070"/>
        <item x="1696"/>
        <item x="1757"/>
        <item x="1236"/>
        <item x="250"/>
        <item x="1549"/>
        <item x="1114"/>
        <item x="303"/>
        <item x="926"/>
        <item x="747"/>
        <item x="539"/>
        <item x="637"/>
        <item x="1172"/>
        <item x="1118"/>
        <item x="961"/>
        <item x="328"/>
        <item x="215"/>
        <item x="283"/>
        <item x="685"/>
        <item x="460"/>
        <item x="546"/>
        <item x="1590"/>
        <item x="1664"/>
        <item x="1619"/>
        <item x="653"/>
        <item x="1586"/>
        <item x="478"/>
        <item x="1705"/>
        <item x="782"/>
        <item x="918"/>
        <item x="1400"/>
        <item x="1144"/>
        <item x="265"/>
        <item x="550"/>
        <item x="306"/>
        <item x="877"/>
        <item x="1613"/>
        <item x="997"/>
        <item x="1355"/>
        <item x="462"/>
        <item x="1142"/>
        <item x="1567"/>
        <item x="407"/>
        <item x="58"/>
        <item x="567"/>
        <item x="1772"/>
        <item x="884"/>
        <item x="1337"/>
        <item x="1565"/>
        <item x="1035"/>
        <item x="245"/>
        <item x="79"/>
        <item x="937"/>
        <item x="1480"/>
        <item x="205"/>
        <item x="1080"/>
        <item x="40"/>
        <item x="1472"/>
        <item x="438"/>
        <item x="1740"/>
        <item x="229"/>
        <item x="624"/>
        <item x="464"/>
        <item x="1006"/>
        <item x="358"/>
        <item x="596"/>
        <item x="35"/>
        <item x="1128"/>
        <item x="251"/>
        <item x="1764"/>
        <item x="799"/>
        <item x="812"/>
        <item x="174"/>
        <item x="950"/>
        <item x="1022"/>
        <item x="404"/>
        <item x="451"/>
        <item x="1235"/>
        <item x="774"/>
        <item x="1007"/>
        <item x="1500"/>
        <item x="243"/>
        <item x="1137"/>
        <item x="270"/>
        <item x="725"/>
        <item x="1641"/>
        <item x="603"/>
        <item x="888"/>
        <item x="289"/>
        <item x="531"/>
        <item x="1241"/>
        <item x="503"/>
        <item x="966"/>
        <item x="1714"/>
        <item x="495"/>
        <item x="467"/>
        <item x="434"/>
        <item x="535"/>
        <item x="1325"/>
        <item x="1019"/>
        <item x="1350"/>
        <item x="1270"/>
        <item x="856"/>
        <item x="185"/>
        <item x="939"/>
        <item x="1036"/>
        <item x="758"/>
        <item x="627"/>
        <item x="1251"/>
        <item x="746"/>
        <item x="1550"/>
        <item x="1191"/>
        <item x="740"/>
        <item x="1369"/>
        <item x="77"/>
        <item x="1555"/>
        <item x="1439"/>
        <item x="234"/>
        <item x="1149"/>
        <item x="989"/>
        <item x="1706"/>
        <item x="325"/>
        <item x="1544"/>
        <item x="1581"/>
        <item x="636"/>
        <item x="805"/>
        <item x="1346"/>
        <item x="367"/>
        <item x="466"/>
        <item x="1085"/>
        <item x="1198"/>
        <item x="1637"/>
        <item x="572"/>
        <item x="494"/>
        <item x="1529"/>
        <item x="305"/>
        <item x="1326"/>
        <item x="585"/>
        <item x="601"/>
        <item x="1274"/>
        <item x="141"/>
        <item x="731"/>
        <item x="417"/>
        <item x="919"/>
        <item x="618"/>
        <item x="219"/>
        <item x="364"/>
        <item x="316"/>
        <item x="1163"/>
        <item x="365"/>
        <item x="524"/>
        <item x="198"/>
        <item x="1378"/>
        <item x="671"/>
        <item x="1676"/>
        <item x="238"/>
        <item x="562"/>
        <item x="1059"/>
        <item x="297"/>
        <item x="591"/>
        <item x="1678"/>
        <item x="227"/>
        <item x="1663"/>
        <item x="1166"/>
        <item x="769"/>
        <item x="233"/>
        <item x="1261"/>
        <item x="657"/>
        <item x="6"/>
        <item x="723"/>
        <item x="1361"/>
        <item x="605"/>
        <item x="893"/>
        <item x="1109"/>
        <item x="984"/>
        <item x="183"/>
        <item x="49"/>
        <item x="1004"/>
        <item x="46"/>
        <item x="1453"/>
        <item x="1345"/>
        <item x="2"/>
        <item x="422"/>
        <item x="310"/>
        <item x="1276"/>
        <item x="1448"/>
        <item x="1684"/>
        <item x="1003"/>
        <item x="1538"/>
        <item x="1320"/>
        <item x="1197"/>
        <item x="117"/>
        <item x="97"/>
        <item x="1324"/>
        <item x="695"/>
        <item x="1283"/>
        <item x="1342"/>
        <item x="1277"/>
        <item x="1710"/>
        <item x="1237"/>
        <item x="125"/>
        <item x="1380"/>
        <item x="320"/>
        <item x="1354"/>
        <item x="465"/>
        <item x="509"/>
        <item x="625"/>
        <item x="755"/>
        <item x="536"/>
        <item x="99"/>
        <item x="595"/>
        <item x="505"/>
        <item x="994"/>
        <item x="802"/>
        <item x="1730"/>
        <item x="112"/>
        <item x="656"/>
        <item x="246"/>
        <item x="122"/>
        <item x="1233"/>
        <item x="1113"/>
        <item x="768"/>
        <item x="484"/>
        <item x="869"/>
        <item x="868"/>
        <item x="1626"/>
        <item x="123"/>
        <item x="863"/>
        <item x="370"/>
        <item x="684"/>
        <item x="1510"/>
        <item x="934"/>
        <item x="1534"/>
        <item x="880"/>
        <item x="1081"/>
        <item x="832"/>
        <item x="736"/>
        <item x="1525"/>
        <item x="791"/>
        <item x="513"/>
        <item x="641"/>
        <item x="1082"/>
        <item x="1717"/>
        <item x="461"/>
        <item x="1263"/>
        <item x="1775"/>
        <item x="748"/>
        <item x="469"/>
        <item x="751"/>
        <item x="1726"/>
        <item x="1591"/>
        <item x="20"/>
        <item x="1177"/>
        <item x="1535"/>
        <item x="1336"/>
        <item x="1267"/>
        <item x="1600"/>
        <item x="549"/>
        <item x="1579"/>
        <item x="377"/>
        <item x="609"/>
        <item x="321"/>
        <item x="1658"/>
        <item x="681"/>
        <item x="436"/>
        <item x="1286"/>
        <item x="173"/>
        <item x="787"/>
        <item x="1344"/>
        <item x="1033"/>
        <item x="1569"/>
        <item x="218"/>
        <item x="946"/>
        <item x="1521"/>
        <item x="440"/>
        <item x="1431"/>
        <item x="1365"/>
        <item x="1545"/>
        <item x="1672"/>
        <item x="1447"/>
        <item x="920"/>
        <item x="1279"/>
        <item x="620"/>
        <item x="582"/>
        <item x="1709"/>
        <item x="162"/>
        <item x="37"/>
        <item x="1280"/>
        <item x="1671"/>
        <item x="194"/>
        <item x="911"/>
        <item x="1101"/>
        <item x="1216"/>
        <item x="886"/>
        <item x="1397"/>
        <item x="1217"/>
        <item x="1522"/>
        <item x="1328"/>
        <item x="1552"/>
        <item x="257"/>
        <item x="425"/>
        <item x="1433"/>
        <item x="1381"/>
        <item x="1152"/>
        <item x="1530"/>
        <item x="332"/>
        <item x="244"/>
        <item x="996"/>
        <item x="673"/>
        <item x="1559"/>
        <item x="1412"/>
        <item x="705"/>
        <item x="493"/>
        <item x="785"/>
        <item x="1175"/>
        <item x="1531"/>
        <item x="1284"/>
        <item x="922"/>
        <item x="92"/>
        <item x="70"/>
        <item x="1470"/>
        <item x="1780"/>
        <item x="153"/>
        <item x="143"/>
        <item x="281"/>
        <item x="930"/>
        <item x="1436"/>
        <item x="1122"/>
        <item x="947"/>
        <item x="735"/>
        <item x="729"/>
        <item x="1746"/>
        <item x="814"/>
        <item x="1679"/>
        <item x="1585"/>
        <item x="977"/>
        <item x="522"/>
        <item x="172"/>
        <item x="1395"/>
        <item x="324"/>
        <item x="1625"/>
        <item x="431"/>
        <item x="485"/>
        <item x="908"/>
        <item x="639"/>
        <item x="925"/>
        <item x="1282"/>
        <item x="1608"/>
        <item x="813"/>
        <item x="1351"/>
        <item x="1661"/>
        <item x="412"/>
        <item x="137"/>
        <item x="597"/>
        <item x="744"/>
        <item x="1754"/>
        <item x="1209"/>
        <item x="1511"/>
        <item x="824"/>
        <item x="1327"/>
        <item x="1297"/>
        <item x="1126"/>
        <item x="923"/>
        <item x="293"/>
        <item x="1454"/>
        <item x="1046"/>
        <item x="1599"/>
        <item x="256"/>
        <item x="167"/>
        <item x="1185"/>
        <item x="892"/>
        <item x="1208"/>
        <item x="896"/>
        <item x="537"/>
        <item x="822"/>
        <item x="202"/>
        <item x="1721"/>
        <item x="875"/>
        <item x="28"/>
        <item x="948"/>
        <item x="32"/>
        <item x="1716"/>
        <item x="429"/>
        <item x="1244"/>
        <item x="1768"/>
        <item x="971"/>
        <item x="357"/>
        <item x="1184"/>
        <item x="1461"/>
        <item x="1195"/>
        <item x="526"/>
        <item x="629"/>
        <item x="1221"/>
        <item x="195"/>
        <item x="570"/>
        <item x="307"/>
        <item x="1659"/>
        <item x="369"/>
        <item x="809"/>
        <item x="109"/>
        <item x="1655"/>
        <item x="716"/>
        <item x="156"/>
        <item x="1047"/>
        <item x="159"/>
        <item x="1763"/>
        <item x="1213"/>
        <item x="189"/>
        <item x="1332"/>
        <item x="190"/>
        <item x="1396"/>
        <item x="479"/>
        <item x="304"/>
        <item x="1289"/>
        <item x="330"/>
        <item x="470"/>
        <item x="276"/>
        <item x="738"/>
        <item x="1254"/>
        <item x="1592"/>
        <item x="1360"/>
        <item x="423"/>
        <item x="1190"/>
        <item x="1450"/>
        <item x="144"/>
        <item x="675"/>
        <item x="1639"/>
        <item x="106"/>
        <item x="611"/>
        <item x="1271"/>
        <item x="453"/>
        <item x="1168"/>
        <item x="882"/>
        <item x="261"/>
        <item x="1660"/>
        <item x="661"/>
        <item x="1443"/>
        <item x="1234"/>
        <item x="1387"/>
        <item x="1566"/>
        <item x="1186"/>
        <item x="11"/>
        <item x="1012"/>
        <item x="1458"/>
        <item x="1069"/>
        <item x="52"/>
        <item x="551"/>
        <item x="207"/>
        <item x="1593"/>
        <item x="696"/>
        <item x="874"/>
        <item x="9"/>
        <item x="1119"/>
        <item x="1760"/>
        <item x="41"/>
        <item x="1373"/>
        <item x="1778"/>
        <item x="1010"/>
        <item x="965"/>
        <item x="214"/>
        <item x="587"/>
        <item x="1352"/>
        <item x="938"/>
        <item x="1077"/>
        <item x="1686"/>
        <item x="23"/>
        <item x="1287"/>
        <item x="660"/>
        <item x="336"/>
        <item x="640"/>
        <item x="1060"/>
        <item x="31"/>
        <item x="890"/>
        <item x="1268"/>
        <item x="1462"/>
        <item x="749"/>
        <item x="1491"/>
        <item x="529"/>
        <item x="154"/>
        <item x="237"/>
        <item x="1527"/>
        <item x="1712"/>
        <item x="819"/>
        <item x="22"/>
        <item x="457"/>
        <item x="249"/>
        <item x="672"/>
        <item x="1539"/>
        <item x="1574"/>
        <item x="643"/>
        <item x="983"/>
        <item x="1515"/>
        <item x="1206"/>
        <item x="1205"/>
        <item x="777"/>
        <item x="1296"/>
        <item x="1597"/>
        <item x="403"/>
        <item x="1161"/>
        <item x="1483"/>
        <item x="1247"/>
        <item x="391"/>
        <item x="44"/>
        <item x="783"/>
        <item x="78"/>
        <item x="1143"/>
        <item x="103"/>
        <item x="449"/>
        <item x="654"/>
        <item x="1783"/>
        <item x="1057"/>
        <item x="1554"/>
        <item x="644"/>
        <item x="1736"/>
        <item x="646"/>
        <item x="1349"/>
        <item x="1496"/>
        <item x="668"/>
        <item x="897"/>
        <item x="428"/>
        <item x="844"/>
        <item x="209"/>
        <item x="1374"/>
        <item x="1076"/>
        <item x="67"/>
        <item x="426"/>
        <item x="707"/>
        <item x="311"/>
        <item x="1316"/>
        <item x="326"/>
        <item x="1587"/>
        <item x="1031"/>
        <item x="85"/>
        <item x="121"/>
        <item x="1578"/>
        <item x="1788"/>
        <item x="951"/>
        <item x="1015"/>
        <item x="179"/>
        <item x="1292"/>
        <item x="823"/>
        <item x="514"/>
        <item x="700"/>
        <item x="847"/>
        <item x="990"/>
        <item x="350"/>
        <item x="1231"/>
        <item x="1134"/>
        <item x="834"/>
        <item x="21"/>
        <item x="253"/>
        <item x="846"/>
        <item x="455"/>
        <item x="630"/>
        <item x="1088"/>
        <item x="157"/>
        <item x="1693"/>
        <item x="267"/>
        <item x="1640"/>
        <item x="1516"/>
        <item x="1314"/>
        <item x="1108"/>
        <item x="1645"/>
        <item x="521"/>
        <item x="820"/>
        <item x="840"/>
        <item x="1738"/>
        <item x="1420"/>
        <item x="1249"/>
        <item x="1687"/>
        <item x="1720"/>
        <item x="963"/>
        <item x="1171"/>
        <item x="1086"/>
        <item x="706"/>
        <item x="1053"/>
        <item x="430"/>
        <item x="1178"/>
        <item x="703"/>
        <item x="924"/>
        <item x="1192"/>
        <item x="387"/>
        <item x="1707"/>
        <item x="1131"/>
        <item x="1548"/>
        <item x="111"/>
        <item x="538"/>
        <item x="1027"/>
        <item x="694"/>
        <item x="1733"/>
        <item x="1018"/>
        <item x="916"/>
        <item x="1703"/>
        <item x="1485"/>
        <item x="617"/>
        <item x="1697"/>
        <item x="1711"/>
        <item x="879"/>
        <item x="1310"/>
        <item x="827"/>
        <item x="1414"/>
        <item x="201"/>
        <item x="1028"/>
        <item x="810"/>
        <item x="345"/>
        <item x="275"/>
        <item x="363"/>
        <item x="1319"/>
        <item x="914"/>
        <item x="638"/>
        <item x="1064"/>
        <item x="518"/>
        <item x="1013"/>
        <item x="651"/>
        <item x="1499"/>
        <item x="1313"/>
        <item x="698"/>
        <item x="439"/>
        <item x="1526"/>
        <item x="686"/>
        <item x="1165"/>
        <item x="258"/>
        <item x="1478"/>
        <item x="1281"/>
        <item x="82"/>
        <item x="1393"/>
        <item x="1117"/>
        <item x="282"/>
        <item x="941"/>
        <item x="1138"/>
        <item x="86"/>
        <item x="1583"/>
        <item x="1505"/>
        <item x="1167"/>
        <item x="1473"/>
        <item x="1334"/>
        <item x="574"/>
        <item x="63"/>
        <item x="750"/>
        <item x="1413"/>
        <item x="1440"/>
        <item x="530"/>
        <item x="718"/>
        <item x="828"/>
        <item x="516"/>
        <item x="753"/>
        <item x="573"/>
        <item x="1495"/>
        <item x="399"/>
        <item x="360"/>
        <item x="811"/>
        <item x="839"/>
        <item x="1479"/>
        <item x="48"/>
        <item x="836"/>
        <item x="905"/>
        <item x="1617"/>
        <item x="1339"/>
        <item x="962"/>
        <item x="463"/>
        <item x="1245"/>
        <item x="1092"/>
        <item x="203"/>
        <item x="1594"/>
        <item x="1011"/>
        <item x="1546"/>
        <item x="1301"/>
        <item x="1173"/>
        <item x="200"/>
        <item x="371"/>
        <item x="714"/>
        <item x="940"/>
        <item x="1632"/>
        <item x="1159"/>
        <item x="100"/>
        <item x="45"/>
        <item x="632"/>
        <item x="1318"/>
        <item x="790"/>
        <item x="452"/>
        <item x="689"/>
        <item x="1317"/>
        <item x="1311"/>
        <item x="760"/>
        <item x="432"/>
        <item x="1044"/>
        <item x="1734"/>
        <item x="770"/>
        <item x="677"/>
        <item x="236"/>
        <item x="388"/>
        <item x="765"/>
        <item x="1744"/>
        <item x="459"/>
        <item x="359"/>
        <item x="1417"/>
        <item x="402"/>
        <item x="381"/>
        <item x="1680"/>
        <item x="781"/>
        <item x="527"/>
        <item x="580"/>
        <item x="376"/>
        <item x="1026"/>
        <item x="473"/>
        <item x="356"/>
        <item x="38"/>
        <item x="1474"/>
        <item x="331"/>
        <item x="821"/>
        <item x="1442"/>
        <item x="1743"/>
        <item x="742"/>
        <item x="30"/>
        <item x="1426"/>
        <item x="680"/>
        <item x="1650"/>
        <item x="1459"/>
        <item x="168"/>
        <item x="837"/>
        <item x="102"/>
        <item x="1681"/>
        <item x="960"/>
        <item x="24"/>
        <item x="1253"/>
        <item x="519"/>
        <item x="318"/>
        <item x="1612"/>
        <item x="855"/>
        <item x="645"/>
        <item x="558"/>
        <item x="105"/>
        <item x="1601"/>
        <item x="1633"/>
        <item x="674"/>
        <item x="1153"/>
        <item x="1265"/>
        <item x="1445"/>
        <item x="954"/>
        <item x="1537"/>
        <item x="1140"/>
        <item x="772"/>
        <item x="1204"/>
        <item x="628"/>
        <item x="571"/>
        <item x="1298"/>
        <item x="1627"/>
        <item x="1648"/>
        <item x="701"/>
        <item x="556"/>
        <item x="835"/>
        <item x="126"/>
        <item x="1189"/>
        <item x="1490"/>
        <item x="1620"/>
        <item x="323"/>
        <item x="631"/>
        <item x="1657"/>
        <item x="682"/>
        <item x="616"/>
        <item x="614"/>
        <item x="1135"/>
        <item x="115"/>
        <item x="241"/>
        <item x="849"/>
        <item x="1423"/>
        <item x="1643"/>
        <item x="418"/>
        <item x="415"/>
        <item x="208"/>
        <item x="27"/>
        <item x="807"/>
        <item x="380"/>
        <item x="1551"/>
        <item x="1524"/>
        <item x="1404"/>
        <item x="1023"/>
        <item x="733"/>
        <item x="1302"/>
        <item x="1110"/>
        <item x="1002"/>
        <item x="871"/>
        <item x="1179"/>
        <item x="842"/>
        <item x="1203"/>
        <item x="1481"/>
        <item x="368"/>
        <item x="1646"/>
        <item x="1682"/>
        <item x="4"/>
        <item x="1097"/>
        <item x="414"/>
        <item x="10"/>
        <item x="312"/>
        <item x="1418"/>
        <item x="554"/>
        <item x="1388"/>
        <item x="1704"/>
        <item x="649"/>
        <item x="228"/>
        <item x="944"/>
        <item x="533"/>
        <item x="346"/>
        <item x="347"/>
        <item x="393"/>
        <item x="1489"/>
        <item x="471"/>
        <item x="830"/>
        <item x="913"/>
        <item x="375"/>
        <item x="1609"/>
        <item x="1390"/>
        <item x="1471"/>
        <item x="1408"/>
        <item x="1043"/>
        <item x="1370"/>
        <item x="1469"/>
        <item x="1229"/>
        <item x="443"/>
        <item x="857"/>
        <item x="504"/>
        <item x="1501"/>
        <item x="197"/>
        <item x="0"/>
        <item x="411"/>
        <item x="1424"/>
        <item x="851"/>
        <item x="1602"/>
        <item x="1482"/>
        <item x="1475"/>
        <item x="683"/>
        <item x="678"/>
        <item x="724"/>
        <item x="406"/>
        <item x="132"/>
        <item x="1014"/>
        <item x="150"/>
        <item x="1211"/>
        <item x="1698"/>
        <item x="891"/>
        <item x="352"/>
        <item x="1407"/>
        <item x="421"/>
        <item x="576"/>
        <item x="1260"/>
        <item x="1215"/>
        <item x="1164"/>
        <item x="778"/>
        <item x="956"/>
        <item x="1303"/>
        <item x="676"/>
        <item x="1199"/>
        <item x="775"/>
        <item x="1654"/>
        <item x="1220"/>
        <item x="845"/>
        <item x="734"/>
        <item x="900"/>
        <item x="1331"/>
        <item x="1722"/>
        <item x="1605"/>
        <item x="446"/>
        <item x="448"/>
        <item x="1577"/>
        <item x="64"/>
        <item x="437"/>
        <item x="1486"/>
        <item x="902"/>
        <item x="759"/>
        <item x="1437"/>
        <item x="1425"/>
        <item x="767"/>
        <item x="1402"/>
        <item x="1202"/>
        <item x="1421"/>
        <item x="409"/>
        <item x="1784"/>
        <item x="1367"/>
        <item x="43"/>
        <item x="717"/>
        <item x="47"/>
        <item x="155"/>
        <item x="373"/>
        <item x="853"/>
        <item x="1427"/>
        <item x="12"/>
        <item x="1468"/>
        <item x="594"/>
        <item x="525"/>
        <item x="1293"/>
        <item x="1718"/>
        <item x="523"/>
        <item x="889"/>
        <item x="1"/>
        <item x="128"/>
        <item x="1580"/>
        <item x="1747"/>
        <item x="1285"/>
        <item x="927"/>
        <item x="216"/>
        <item x="697"/>
        <item x="1666"/>
        <item x="564"/>
        <item x="148"/>
        <item x="626"/>
        <item x="204"/>
        <item x="1099"/>
        <item x="872"/>
        <item x="1021"/>
        <item x="650"/>
        <item x="978"/>
        <item x="1049"/>
        <item x="1623"/>
        <item x="642"/>
        <item x="1410"/>
        <item x="728"/>
        <item x="1415"/>
        <item x="1691"/>
        <item x="1100"/>
        <item x="763"/>
        <item x="1457"/>
        <item x="170"/>
        <item x="378"/>
        <item x="1761"/>
        <item x="13"/>
        <item x="1366"/>
        <item x="1333"/>
        <item x="739"/>
        <item x="1188"/>
        <item x="1742"/>
        <item x="1498"/>
        <item x="1665"/>
        <item x="231"/>
        <item x="1115"/>
        <item x="1207"/>
        <item x="213"/>
        <item x="752"/>
        <item x="943"/>
        <item x="741"/>
        <item x="1375"/>
        <item x="1409"/>
        <item x="477"/>
        <item x="1748"/>
        <item x="1631"/>
        <item x="1256"/>
        <item x="1372"/>
        <item x="931"/>
        <item x="1040"/>
        <item x="1183"/>
        <item x="936"/>
        <item x="384"/>
        <item x="1560"/>
        <item x="26"/>
        <item x="1385"/>
        <item x="1196"/>
        <item x="1212"/>
        <item x="815"/>
        <item x="116"/>
        <item x="62"/>
        <item x="1488"/>
        <item x="929"/>
        <item x="800"/>
        <item x="166"/>
        <item x="796"/>
        <item x="339"/>
        <item x="1305"/>
        <item x="634"/>
        <item x="296"/>
        <item x="613"/>
        <item x="1455"/>
        <item x="1087"/>
        <item x="987"/>
        <item x="1558"/>
        <item x="545"/>
        <item x="1347"/>
        <item x="34"/>
        <item x="1029"/>
        <item x="161"/>
        <item x="1182"/>
        <item x="1322"/>
        <item x="1564"/>
        <item x="120"/>
        <item x="287"/>
        <item x="496"/>
        <item x="383"/>
        <item x="992"/>
        <item x="1338"/>
        <item x="910"/>
        <item x="669"/>
        <item x="1066"/>
        <item x="1562"/>
        <item x="719"/>
        <item x="1048"/>
        <item x="210"/>
        <item x="68"/>
        <item x="1572"/>
        <item x="1295"/>
        <item x="1513"/>
        <item x="1291"/>
        <item x="1406"/>
        <item x="515"/>
        <item x="1150"/>
        <item x="1383"/>
        <item x="1091"/>
        <item x="887"/>
        <item x="850"/>
        <item x="859"/>
        <item x="906"/>
        <item x="1024"/>
        <item x="19"/>
        <item x="1556"/>
        <item x="899"/>
        <item x="114"/>
        <item x="1228"/>
        <item x="222"/>
        <item x="192"/>
        <item x="901"/>
        <item x="599"/>
        <item x="1055"/>
        <item x="958"/>
        <item x="843"/>
        <item x="1497"/>
        <item x="5"/>
        <item x="592"/>
        <item x="474"/>
        <item x="1452"/>
        <item x="450"/>
        <item x="1016"/>
        <item x="84"/>
        <item x="1520"/>
        <item x="528"/>
        <item x="1243"/>
        <item x="664"/>
        <item x="647"/>
        <item x="1493"/>
        <item x="108"/>
        <item x="1644"/>
        <item x="565"/>
        <item x="223"/>
        <item x="1494"/>
        <item x="135"/>
        <item x="904"/>
        <item x="264"/>
        <item x="1785"/>
        <item x="1037"/>
        <item x="1102"/>
        <item x="196"/>
        <item x="169"/>
        <item x="290"/>
        <item x="555"/>
        <item x="1589"/>
        <item x="498"/>
        <item x="401"/>
        <item x="615"/>
        <item x="1255"/>
        <item x="1058"/>
        <item x="1147"/>
        <item x="110"/>
        <item x="1300"/>
        <item x="1749"/>
        <item x="1517"/>
        <item x="481"/>
        <item x="1514"/>
        <item x="1266"/>
        <item x="1584"/>
        <item x="1777"/>
        <item x="487"/>
        <item x="255"/>
        <item x="512"/>
        <item x="964"/>
        <item x="1713"/>
        <item x="1465"/>
        <item x="1702"/>
        <item x="252"/>
        <item x="547"/>
        <item x="985"/>
        <item x="712"/>
        <item x="385"/>
        <item x="1362"/>
        <item x="866"/>
        <item x="907"/>
        <item x="1610"/>
        <item x="974"/>
        <item x="83"/>
        <item x="1543"/>
        <item x="510"/>
        <item x="184"/>
        <item x="709"/>
        <item x="51"/>
        <item x="1025"/>
        <item x="1582"/>
        <item x="532"/>
        <item x="1419"/>
        <item x="39"/>
        <item x="442"/>
        <item x="221"/>
        <item x="935"/>
        <item x="180"/>
        <item x="1259"/>
        <item x="268"/>
        <item x="158"/>
        <item x="1766"/>
        <item x="447"/>
        <item x="721"/>
        <item x="57"/>
        <item x="217"/>
        <item x="142"/>
        <item x="1411"/>
        <item x="1219"/>
        <item x="1315"/>
        <item x="476"/>
        <item x="1141"/>
        <item x="220"/>
        <item x="762"/>
        <item x="482"/>
        <item x="1343"/>
        <item x="1252"/>
        <item x="584"/>
        <item x="239"/>
        <item x="566"/>
        <item x="1348"/>
        <item x="95"/>
        <item x="248"/>
        <item x="942"/>
        <item x="1621"/>
        <item x="635"/>
        <item x="1156"/>
        <item x="3"/>
        <item x="1708"/>
        <item x="133"/>
        <item x="1107"/>
        <item x="271"/>
        <item x="586"/>
        <item x="1435"/>
        <item x="1446"/>
        <item x="1223"/>
        <item x="1105"/>
        <item x="1467"/>
        <item x="1157"/>
        <item x="1062"/>
        <item x="600"/>
        <item x="1357"/>
        <item x="1692"/>
        <item x="665"/>
        <item x="583"/>
        <item x="754"/>
        <item x="829"/>
        <item x="1430"/>
        <item x="91"/>
        <item x="1628"/>
        <item x="124"/>
        <item x="1377"/>
        <item x="1575"/>
        <item x="72"/>
        <item x="1038"/>
        <item x="269"/>
        <item x="1715"/>
        <item x="211"/>
        <item x="206"/>
        <item x="1075"/>
        <item x="949"/>
        <item x="784"/>
        <item x="1386"/>
        <item x="590"/>
        <item x="317"/>
        <item x="107"/>
        <item x="726"/>
        <item x="1187"/>
        <item x="182"/>
        <item x="579"/>
        <item x="561"/>
        <item x="854"/>
        <item x="1130"/>
        <item x="1635"/>
        <item x="322"/>
        <item x="970"/>
        <item x="396"/>
        <item x="337"/>
        <item x="995"/>
        <item x="71"/>
        <item x="1384"/>
        <item x="838"/>
        <item x="1005"/>
        <item x="1667"/>
        <item x="794"/>
        <item x="1389"/>
        <item x="1456"/>
        <item x="292"/>
        <item x="976"/>
        <item x="348"/>
        <item x="1391"/>
        <item x="1358"/>
        <item x="165"/>
        <item x="1614"/>
        <item x="981"/>
        <item x="1561"/>
        <item x="953"/>
        <item x="979"/>
        <item x="262"/>
        <item x="69"/>
        <item x="921"/>
        <item x="308"/>
        <item x="138"/>
        <item x="1120"/>
        <item x="1127"/>
        <item x="444"/>
        <item x="699"/>
        <item x="975"/>
        <item x="1129"/>
        <item x="779"/>
        <item x="398"/>
        <item x="688"/>
        <item x="286"/>
        <item x="1222"/>
        <item x="988"/>
        <item x="1432"/>
        <item x="240"/>
        <item x="692"/>
        <item x="502"/>
        <item x="1403"/>
        <item x="776"/>
        <item x="1226"/>
        <item x="1093"/>
        <item x="149"/>
        <item x="113"/>
        <item x="1242"/>
        <item x="181"/>
        <item x="1132"/>
        <item x="1618"/>
        <item x="945"/>
        <item x="773"/>
        <item x="372"/>
        <item x="1258"/>
        <item x="1364"/>
        <item x="955"/>
        <item x="1068"/>
        <item x="338"/>
        <item x="607"/>
        <item x="1781"/>
        <item x="648"/>
        <item x="792"/>
        <item x="1441"/>
        <item x="1755"/>
        <item x="552"/>
        <item x="548"/>
        <item x="1356"/>
        <item x="294"/>
        <item x="1278"/>
        <item x="1719"/>
        <item x="1611"/>
        <item x="511"/>
        <item x="786"/>
        <item x="1133"/>
        <item x="59"/>
        <item x="74"/>
        <item x="553"/>
        <item x="1401"/>
        <item x="458"/>
        <item x="1603"/>
        <item x="1588"/>
        <item x="475"/>
        <item x="1753"/>
        <item x="175"/>
        <item x="833"/>
        <item x="397"/>
        <item x="1330"/>
        <item x="933"/>
        <item x="445"/>
        <item x="1041"/>
        <item x="90"/>
        <item x="1304"/>
        <item x="491"/>
        <item x="903"/>
        <item x="8"/>
        <item x="507"/>
        <item x="89"/>
        <item x="658"/>
        <item x="1576"/>
        <item x="1176"/>
        <item x="702"/>
        <item x="1089"/>
        <item x="1299"/>
        <item x="472"/>
        <item x="1307"/>
        <item x="272"/>
        <item x="1647"/>
        <item x="1146"/>
        <item x="788"/>
        <item x="344"/>
        <item x="1145"/>
        <item x="366"/>
        <item x="389"/>
        <item x="1008"/>
        <item x="497"/>
        <item x="285"/>
        <item x="801"/>
        <item x="300"/>
        <item x="883"/>
        <item x="419"/>
        <item x="1622"/>
        <item x="508"/>
        <item x="1106"/>
        <item x="593"/>
        <item x="1662"/>
        <item x="1294"/>
        <item x="1288"/>
        <item x="25"/>
        <item x="127"/>
        <item x="806"/>
        <item x="104"/>
        <item x="247"/>
        <item x="541"/>
        <item x="581"/>
        <item x="687"/>
        <item x="1557"/>
        <item x="1321"/>
        <item x="1090"/>
        <item x="968"/>
        <item x="1649"/>
        <item x="704"/>
        <item x="1359"/>
        <item x="1438"/>
        <item x="1155"/>
        <item x="1174"/>
        <item x="395"/>
        <item x="1275"/>
        <item x="998"/>
        <item x="171"/>
        <item x="18"/>
        <item x="1065"/>
        <item x="427"/>
        <item x="1083"/>
        <item x="15"/>
        <item x="1309"/>
        <item x="1094"/>
        <item x="483"/>
        <item x="1017"/>
        <item x="993"/>
        <item x="690"/>
        <item x="826"/>
        <item x="1232"/>
        <item x="848"/>
        <item x="1428"/>
        <item x="1264"/>
        <item x="408"/>
        <item x="1629"/>
        <item x="1323"/>
        <item x="881"/>
        <item x="540"/>
        <item x="1224"/>
        <item x="898"/>
        <item x="659"/>
        <item x="342"/>
        <item x="1540"/>
        <item x="273"/>
        <item x="1737"/>
        <item x="1786"/>
        <item x="895"/>
        <item x="1290"/>
        <item x="75"/>
        <item x="1067"/>
        <item x="808"/>
        <item x="876"/>
        <item x="867"/>
        <item x="1078"/>
        <item x="761"/>
        <item x="1312"/>
        <item x="1466"/>
        <item x="327"/>
        <item x="1405"/>
        <item x="164"/>
        <item x="129"/>
        <item x="1246"/>
        <item x="1162"/>
        <item x="259"/>
        <item x="542"/>
        <item x="568"/>
        <item x="101"/>
        <item x="1363"/>
        <item x="1272"/>
        <item x="188"/>
        <item x="1169"/>
        <item x="1532"/>
        <item x="720"/>
        <item x="1170"/>
        <item x="1674"/>
        <item x="145"/>
        <item x="343"/>
        <item x="803"/>
        <item x="488"/>
        <item x="1725"/>
        <item x="1071"/>
        <item x="1073"/>
        <item x="291"/>
        <item x="288"/>
        <item x="1054"/>
        <item x="1700"/>
        <item x="266"/>
        <item x="1570"/>
        <item x="670"/>
        <item x="7"/>
        <item x="666"/>
        <item x="520"/>
        <item x="73"/>
        <item x="969"/>
        <item x="1368"/>
        <item x="1045"/>
        <item x="1079"/>
        <item x="1690"/>
        <item x="1269"/>
        <item x="1507"/>
        <item x="1762"/>
        <item x="798"/>
        <item x="42"/>
        <item x="1340"/>
        <item x="351"/>
        <item x="1541"/>
        <item x="608"/>
        <item x="130"/>
        <item x="909"/>
        <item x="1688"/>
        <item x="1598"/>
        <item x="727"/>
        <item x="928"/>
        <item x="1124"/>
        <item x="804"/>
        <item x="81"/>
        <item x="263"/>
        <item x="1042"/>
        <item x="280"/>
        <item x="314"/>
        <item x="1096"/>
        <item x="242"/>
        <item x="1476"/>
        <item x="1487"/>
        <item x="679"/>
        <item x="878"/>
        <item x="559"/>
        <item x="361"/>
        <item x="56"/>
        <item x="825"/>
        <item x="1158"/>
        <item x="1238"/>
        <item x="1061"/>
        <item x="743"/>
        <item x="1398"/>
        <item x="313"/>
        <item x="1571"/>
        <item x="1636"/>
        <item x="1125"/>
        <item x="1652"/>
        <item x="146"/>
        <item x="858"/>
        <item x="1523"/>
        <item x="230"/>
        <item x="340"/>
        <item x="341"/>
        <item x="1536"/>
        <item x="334"/>
        <item x="1731"/>
        <item x="193"/>
        <item x="795"/>
        <item x="489"/>
        <item x="1653"/>
        <item x="1151"/>
        <item x="33"/>
        <item x="1568"/>
        <item x="865"/>
        <item x="862"/>
        <item x="225"/>
        <item x="1519"/>
        <item x="506"/>
        <item x="492"/>
        <item x="864"/>
        <item x="1745"/>
        <item x="1508"/>
        <item x="1353"/>
        <item x="1210"/>
        <item x="424"/>
        <item x="1306"/>
        <item x="534"/>
        <item x="1039"/>
        <item x="1701"/>
        <item x="435"/>
        <item x="1767"/>
        <item x="1789"/>
        <item x="967"/>
        <item x="1642"/>
        <item x="1262"/>
        <item x="662"/>
        <item x="633"/>
        <item x="1139"/>
        <item x="1121"/>
        <item x="1596"/>
        <item x="278"/>
        <item x="1050"/>
        <item x="353"/>
        <item x="1250"/>
        <item x="1239"/>
        <item x="374"/>
        <item x="1464"/>
        <item x="1739"/>
        <item x="254"/>
        <item x="517"/>
        <item x="999"/>
        <item x="362"/>
        <item x="652"/>
        <item x="315"/>
        <item x="1257"/>
        <item x="588"/>
        <item x="1095"/>
        <item x="50"/>
        <item x="1434"/>
        <item x="982"/>
        <item x="1063"/>
        <item x="329"/>
        <item x="757"/>
        <item x="1273"/>
        <item x="655"/>
        <item x="386"/>
        <item x="319"/>
        <item x="480"/>
        <item x="1689"/>
        <item x="235"/>
        <item x="1201"/>
        <item x="1394"/>
        <item x="598"/>
        <item x="1670"/>
        <item x="602"/>
        <item x="176"/>
        <item x="1675"/>
        <item x="1477"/>
        <item x="1392"/>
        <item x="1308"/>
        <item x="873"/>
        <item x="1112"/>
        <item x="394"/>
        <item x="852"/>
        <item x="468"/>
        <item x="715"/>
        <item x="163"/>
        <item x="1227"/>
        <item x="1563"/>
        <item x="1329"/>
        <item x="1020"/>
        <item x="1502"/>
        <item x="499"/>
        <item x="1573"/>
        <item x="88"/>
        <item x="1193"/>
        <item x="1056"/>
        <item x="454"/>
        <item x="713"/>
        <item x="560"/>
        <item x="1230"/>
        <item x="1399"/>
        <item x="87"/>
        <item x="578"/>
        <item x="691"/>
        <item x="1607"/>
        <item x="1376"/>
        <item x="1032"/>
        <item x="160"/>
        <item x="793"/>
        <item x="36"/>
        <item x="1111"/>
        <item x="1181"/>
        <item x="61"/>
        <item x="771"/>
        <item x="569"/>
        <item x="764"/>
        <item x="1694"/>
        <item x="1382"/>
        <item x="1248"/>
        <item x="1051"/>
        <item x="400"/>
        <item x="1512"/>
        <item x="1429"/>
        <item x="1509"/>
        <item x="1699"/>
        <item x="1770"/>
        <item x="1741"/>
        <item x="441"/>
        <item x="1533"/>
        <item x="885"/>
        <item x="957"/>
        <item x="333"/>
        <item x="212"/>
        <item x="667"/>
        <item x="1595"/>
        <item x="279"/>
        <item x="309"/>
        <item x="1034"/>
        <item x="980"/>
        <item x="973"/>
        <item x="1528"/>
        <item x="1000"/>
        <item x="284"/>
        <item x="589"/>
        <item x="1154"/>
        <item x="1422"/>
        <item x="663"/>
        <item x="831"/>
        <item x="1160"/>
        <item x="817"/>
        <item x="577"/>
        <item x="1677"/>
        <item x="1240"/>
        <item x="1104"/>
        <item x="708"/>
        <item x="932"/>
        <item x="1218"/>
        <item x="1750"/>
        <item x="335"/>
        <item x="991"/>
        <item x="1604"/>
        <item x="60"/>
        <item x="1547"/>
        <item x="53"/>
        <item x="780"/>
        <item x="1756"/>
        <item x="298"/>
        <item x="136"/>
        <item x="16"/>
        <item x="500"/>
        <item x="301"/>
        <item x="622"/>
        <item x="1728"/>
        <item x="1787"/>
        <item x="1773"/>
        <item x="260"/>
        <item x="54"/>
        <item x="456"/>
        <item x="1779"/>
        <item x="544"/>
        <item x="501"/>
        <item x="177"/>
        <item x="1735"/>
        <item x="420"/>
        <item x="178"/>
        <item x="134"/>
        <item x="299"/>
        <item x="693"/>
        <item x="1732"/>
        <item x="543"/>
        <item x="1727"/>
        <item x="17"/>
        <item x="1776"/>
        <item x="1774"/>
        <item x="93"/>
        <item x="1782"/>
        <item x="621"/>
        <item x="1769"/>
        <item x="1759"/>
        <item x="379"/>
        <item x="1765"/>
        <item x="1729"/>
        <item x="1771"/>
        <item t="default"/>
      </items>
    </pivotField>
    <pivotField dataField="1" dragToRow="0" dragToCol="0" dragToPage="0" showAll="0" defaultSubtotal="0"/>
    <pivotField dragToRow="0" dragToCol="0" dragToPage="0" showAll="0" defaultSubtotal="0"/>
    <pivotField dragToRow="0" dragToCol="0" dragToPage="0" showAll="0" defaultSubtotal="0"/>
  </pivotFields>
  <rowFields count="1">
    <field x="1"/>
  </rowFields>
  <rowItems count="9">
    <i>
      <x/>
    </i>
    <i>
      <x v="1"/>
    </i>
    <i>
      <x v="2"/>
    </i>
    <i>
      <x v="3"/>
    </i>
    <i>
      <x v="4"/>
    </i>
    <i>
      <x v="5"/>
    </i>
    <i>
      <x v="6"/>
    </i>
    <i>
      <x v="7"/>
    </i>
    <i>
      <x v="8"/>
    </i>
  </rowItems>
  <colFields count="1">
    <field x="-2"/>
  </colFields>
  <colItems count="3">
    <i>
      <x/>
    </i>
    <i i="1">
      <x v="1"/>
    </i>
    <i i="2">
      <x v="2"/>
    </i>
  </colItems>
  <dataFields count="3">
    <dataField name="Average of Units" fld="5" subtotal="average" baseField="1" baseItem="0" numFmtId="1"/>
    <dataField name="Total Sales" fld="6" baseField="1" baseItem="0" numFmtId="165"/>
    <dataField name="% of Total Sales" fld="7" showDataAs="percentOfTotal" baseField="1" baseItem="0" numFmtId="164"/>
  </dataFields>
  <formats count="1">
    <format dxfId="7">
      <pivotArea outline="0" collapsedLevelsAreSubtotals="1" fieldPosition="0">
        <references count="1">
          <reference field="4294967294" count="1" selected="0">
            <x v="2"/>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9A2DB418-1745-45F5-81FC-AB35BAE37E3A}" name="PivotTable7"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Salesperson" colHeaderCaption="Products">
  <location ref="A3:F13" firstHeaderRow="1" firstDataRow="2" firstDataCol="1"/>
  <pivotFields count="10">
    <pivotField dataField="1" showAll="0">
      <items count="1892">
        <item x="0"/>
        <item x="1"/>
        <item x="2"/>
        <item x="3"/>
        <item x="4"/>
        <item x="5"/>
        <item x="6"/>
        <item x="7"/>
        <item x="8"/>
        <item x="9"/>
        <item x="10"/>
        <item x="11"/>
        <item x="12"/>
        <item x="13"/>
        <item x="14"/>
        <item x="15"/>
        <item x="16"/>
        <item x="17"/>
        <item x="18"/>
        <item x="19"/>
        <item x="20"/>
        <item x="21"/>
        <item x="22"/>
        <item x="23"/>
        <item x="24"/>
        <item x="25"/>
        <item x="26"/>
        <item x="27"/>
        <item x="28"/>
        <item x="29"/>
        <item x="30"/>
        <item x="31"/>
        <item x="32"/>
        <item x="33"/>
        <item x="34"/>
        <item x="35"/>
        <item x="36"/>
        <item x="37"/>
        <item x="38"/>
        <item x="39"/>
        <item x="40"/>
        <item x="41"/>
        <item x="42"/>
        <item x="43"/>
        <item x="44"/>
        <item x="45"/>
        <item x="46"/>
        <item x="47"/>
        <item x="48"/>
        <item x="49"/>
        <item x="50"/>
        <item x="51"/>
        <item x="52"/>
        <item x="53"/>
        <item x="54"/>
        <item x="55"/>
        <item x="56"/>
        <item x="57"/>
        <item x="58"/>
        <item x="59"/>
        <item x="60"/>
        <item x="61"/>
        <item x="62"/>
        <item x="63"/>
        <item x="64"/>
        <item x="65"/>
        <item x="66"/>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x="115"/>
        <item x="116"/>
        <item x="117"/>
        <item x="118"/>
        <item x="119"/>
        <item x="120"/>
        <item x="121"/>
        <item x="122"/>
        <item x="123"/>
        <item x="124"/>
        <item x="125"/>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x="170"/>
        <item x="171"/>
        <item x="172"/>
        <item x="173"/>
        <item x="174"/>
        <item x="175"/>
        <item x="176"/>
        <item x="177"/>
        <item x="178"/>
        <item x="179"/>
        <item x="180"/>
        <item x="181"/>
        <item x="182"/>
        <item x="183"/>
        <item x="184"/>
        <item x="185"/>
        <item x="186"/>
        <item x="187"/>
        <item x="188"/>
        <item x="189"/>
        <item x="190"/>
        <item x="191"/>
        <item x="192"/>
        <item x="193"/>
        <item x="194"/>
        <item x="195"/>
        <item x="196"/>
        <item x="197"/>
        <item x="198"/>
        <item x="199"/>
        <item x="200"/>
        <item x="201"/>
        <item x="202"/>
        <item x="203"/>
        <item x="204"/>
        <item x="205"/>
        <item x="206"/>
        <item x="207"/>
        <item x="208"/>
        <item x="209"/>
        <item x="210"/>
        <item x="211"/>
        <item x="212"/>
        <item x="213"/>
        <item x="214"/>
        <item x="215"/>
        <item x="216"/>
        <item x="217"/>
        <item x="218"/>
        <item x="219"/>
        <item x="220"/>
        <item x="221"/>
        <item x="222"/>
        <item x="223"/>
        <item x="224"/>
        <item x="225"/>
        <item x="226"/>
        <item x="227"/>
        <item x="228"/>
        <item x="229"/>
        <item x="230"/>
        <item x="231"/>
        <item x="232"/>
        <item x="233"/>
        <item x="234"/>
        <item x="235"/>
        <item x="236"/>
        <item x="237"/>
        <item x="238"/>
        <item x="239"/>
        <item x="240"/>
        <item x="241"/>
        <item x="242"/>
        <item x="243"/>
        <item x="244"/>
        <item x="245"/>
        <item x="246"/>
        <item x="247"/>
        <item x="248"/>
        <item x="249"/>
        <item x="250"/>
        <item x="251"/>
        <item x="252"/>
        <item x="253"/>
        <item x="254"/>
        <item x="255"/>
        <item x="256"/>
        <item x="257"/>
        <item x="258"/>
        <item x="259"/>
        <item x="260"/>
        <item x="261"/>
        <item x="262"/>
        <item x="263"/>
        <item x="264"/>
        <item x="265"/>
        <item x="266"/>
        <item x="267"/>
        <item x="268"/>
        <item x="269"/>
        <item x="270"/>
        <item x="271"/>
        <item x="272"/>
        <item x="273"/>
        <item x="274"/>
        <item x="275"/>
        <item x="276"/>
        <item x="277"/>
        <item x="278"/>
        <item x="279"/>
        <item x="280"/>
        <item x="281"/>
        <item x="282"/>
        <item x="283"/>
        <item x="284"/>
        <item x="285"/>
        <item x="286"/>
        <item x="287"/>
        <item x="288"/>
        <item x="289"/>
        <item x="290"/>
        <item x="291"/>
        <item x="292"/>
        <item x="293"/>
        <item x="294"/>
        <item x="295"/>
        <item x="296"/>
        <item x="297"/>
        <item x="298"/>
        <item x="299"/>
        <item x="300"/>
        <item x="301"/>
        <item x="302"/>
        <item x="303"/>
        <item x="304"/>
        <item x="305"/>
        <item x="306"/>
        <item x="307"/>
        <item x="308"/>
        <item x="309"/>
        <item x="310"/>
        <item x="311"/>
        <item x="312"/>
        <item x="313"/>
        <item x="314"/>
        <item x="315"/>
        <item x="316"/>
        <item x="317"/>
        <item x="318"/>
        <item x="319"/>
        <item x="320"/>
        <item x="321"/>
        <item x="322"/>
        <item x="323"/>
        <item x="324"/>
        <item x="325"/>
        <item x="326"/>
        <item x="327"/>
        <item x="328"/>
        <item x="329"/>
        <item x="330"/>
        <item x="331"/>
        <item x="332"/>
        <item x="333"/>
        <item x="334"/>
        <item x="335"/>
        <item x="336"/>
        <item x="337"/>
        <item x="338"/>
        <item x="339"/>
        <item x="340"/>
        <item x="341"/>
        <item x="342"/>
        <item x="343"/>
        <item x="344"/>
        <item x="345"/>
        <item x="346"/>
        <item x="347"/>
        <item x="348"/>
        <item x="349"/>
        <item x="350"/>
        <item x="351"/>
        <item x="352"/>
        <item x="353"/>
        <item x="354"/>
        <item x="355"/>
        <item x="356"/>
        <item x="357"/>
        <item x="358"/>
        <item x="359"/>
        <item x="360"/>
        <item x="361"/>
        <item x="362"/>
        <item x="363"/>
        <item x="364"/>
        <item x="365"/>
        <item x="366"/>
        <item x="367"/>
        <item x="368"/>
        <item x="369"/>
        <item x="370"/>
        <item x="371"/>
        <item x="372"/>
        <item x="373"/>
        <item x="374"/>
        <item x="375"/>
        <item x="376"/>
        <item x="377"/>
        <item x="378"/>
        <item x="379"/>
        <item x="380"/>
        <item x="381"/>
        <item x="382"/>
        <item x="383"/>
        <item x="384"/>
        <item x="385"/>
        <item x="386"/>
        <item x="387"/>
        <item x="388"/>
        <item x="389"/>
        <item x="390"/>
        <item x="391"/>
        <item x="392"/>
        <item x="393"/>
        <item x="394"/>
        <item x="395"/>
        <item x="396"/>
        <item x="397"/>
        <item x="398"/>
        <item x="399"/>
        <item x="400"/>
        <item x="401"/>
        <item x="402"/>
        <item x="403"/>
        <item x="404"/>
        <item x="405"/>
        <item x="406"/>
        <item x="407"/>
        <item x="408"/>
        <item x="409"/>
        <item x="410"/>
        <item x="411"/>
        <item x="412"/>
        <item x="413"/>
        <item x="414"/>
        <item x="415"/>
        <item x="416"/>
        <item x="417"/>
        <item x="418"/>
        <item x="419"/>
        <item x="420"/>
        <item x="421"/>
        <item x="422"/>
        <item x="423"/>
        <item x="424"/>
        <item x="425"/>
        <item x="426"/>
        <item x="427"/>
        <item x="428"/>
        <item x="429"/>
        <item x="430"/>
        <item x="431"/>
        <item x="432"/>
        <item x="433"/>
        <item x="434"/>
        <item x="435"/>
        <item x="436"/>
        <item x="437"/>
        <item x="438"/>
        <item x="439"/>
        <item x="440"/>
        <item x="441"/>
        <item x="442"/>
        <item x="443"/>
        <item x="444"/>
        <item x="445"/>
        <item x="446"/>
        <item x="447"/>
        <item x="448"/>
        <item x="449"/>
        <item x="450"/>
        <item x="451"/>
        <item x="452"/>
        <item x="453"/>
        <item x="454"/>
        <item x="455"/>
        <item x="456"/>
        <item x="457"/>
        <item x="458"/>
        <item x="459"/>
        <item x="460"/>
        <item x="461"/>
        <item x="462"/>
        <item x="463"/>
        <item x="464"/>
        <item x="465"/>
        <item x="466"/>
        <item x="467"/>
        <item x="468"/>
        <item x="469"/>
        <item x="470"/>
        <item x="471"/>
        <item x="472"/>
        <item x="473"/>
        <item x="474"/>
        <item x="475"/>
        <item x="476"/>
        <item x="477"/>
        <item x="478"/>
        <item x="479"/>
        <item x="480"/>
        <item x="481"/>
        <item x="482"/>
        <item x="483"/>
        <item x="484"/>
        <item x="485"/>
        <item x="486"/>
        <item x="487"/>
        <item x="488"/>
        <item x="489"/>
        <item x="490"/>
        <item x="491"/>
        <item x="492"/>
        <item x="493"/>
        <item x="494"/>
        <item x="495"/>
        <item x="496"/>
        <item x="497"/>
        <item x="498"/>
        <item x="499"/>
        <item x="500"/>
        <item x="501"/>
        <item x="502"/>
        <item x="503"/>
        <item x="504"/>
        <item x="505"/>
        <item x="506"/>
        <item x="507"/>
        <item x="508"/>
        <item x="509"/>
        <item x="510"/>
        <item x="511"/>
        <item x="512"/>
        <item x="513"/>
        <item x="514"/>
        <item x="515"/>
        <item x="516"/>
        <item x="517"/>
        <item x="518"/>
        <item x="519"/>
        <item x="520"/>
        <item x="521"/>
        <item x="522"/>
        <item x="523"/>
        <item x="524"/>
        <item x="525"/>
        <item x="526"/>
        <item x="527"/>
        <item x="528"/>
        <item x="529"/>
        <item x="530"/>
        <item x="531"/>
        <item x="532"/>
        <item x="533"/>
        <item x="534"/>
        <item x="535"/>
        <item x="536"/>
        <item x="537"/>
        <item x="538"/>
        <item x="539"/>
        <item x="540"/>
        <item x="541"/>
        <item x="542"/>
        <item x="543"/>
        <item x="544"/>
        <item x="545"/>
        <item x="546"/>
        <item x="547"/>
        <item x="548"/>
        <item x="549"/>
        <item x="550"/>
        <item x="551"/>
        <item x="552"/>
        <item x="553"/>
        <item x="554"/>
        <item x="555"/>
        <item x="556"/>
        <item x="557"/>
        <item x="558"/>
        <item x="559"/>
        <item x="560"/>
        <item x="561"/>
        <item x="562"/>
        <item x="563"/>
        <item x="564"/>
        <item x="565"/>
        <item x="566"/>
        <item x="567"/>
        <item x="568"/>
        <item x="569"/>
        <item x="570"/>
        <item x="571"/>
        <item x="572"/>
        <item x="573"/>
        <item x="574"/>
        <item x="575"/>
        <item x="576"/>
        <item x="577"/>
        <item x="578"/>
        <item x="579"/>
        <item x="580"/>
        <item x="581"/>
        <item x="582"/>
        <item x="583"/>
        <item x="584"/>
        <item x="585"/>
        <item x="586"/>
        <item x="587"/>
        <item x="588"/>
        <item x="589"/>
        <item x="590"/>
        <item x="591"/>
        <item x="592"/>
        <item x="593"/>
        <item x="594"/>
        <item x="595"/>
        <item x="596"/>
        <item x="597"/>
        <item x="598"/>
        <item x="599"/>
        <item x="600"/>
        <item x="601"/>
        <item x="602"/>
        <item x="603"/>
        <item x="604"/>
        <item x="605"/>
        <item x="606"/>
        <item x="607"/>
        <item x="608"/>
        <item x="609"/>
        <item x="610"/>
        <item x="611"/>
        <item x="612"/>
        <item x="613"/>
        <item x="614"/>
        <item x="615"/>
        <item x="616"/>
        <item x="617"/>
        <item x="618"/>
        <item x="619"/>
        <item x="620"/>
        <item x="621"/>
        <item x="622"/>
        <item x="623"/>
        <item x="624"/>
        <item x="625"/>
        <item x="626"/>
        <item x="627"/>
        <item x="628"/>
        <item x="629"/>
        <item x="630"/>
        <item x="631"/>
        <item x="632"/>
        <item x="633"/>
        <item x="634"/>
        <item x="635"/>
        <item x="636"/>
        <item x="637"/>
        <item x="638"/>
        <item x="639"/>
        <item x="640"/>
        <item x="641"/>
        <item x="642"/>
        <item x="643"/>
        <item x="644"/>
        <item x="645"/>
        <item x="646"/>
        <item x="647"/>
        <item x="648"/>
        <item x="649"/>
        <item x="650"/>
        <item x="651"/>
        <item x="652"/>
        <item x="653"/>
        <item x="654"/>
        <item x="655"/>
        <item x="656"/>
        <item x="657"/>
        <item x="658"/>
        <item x="659"/>
        <item x="660"/>
        <item x="661"/>
        <item x="662"/>
        <item x="663"/>
        <item x="664"/>
        <item x="665"/>
        <item x="666"/>
        <item x="667"/>
        <item x="668"/>
        <item x="669"/>
        <item x="670"/>
        <item x="671"/>
        <item x="672"/>
        <item x="673"/>
        <item x="674"/>
        <item x="675"/>
        <item x="676"/>
        <item x="677"/>
        <item x="678"/>
        <item x="679"/>
        <item x="680"/>
        <item x="681"/>
        <item x="682"/>
        <item x="683"/>
        <item x="684"/>
        <item x="685"/>
        <item x="686"/>
        <item x="687"/>
        <item x="688"/>
        <item x="689"/>
        <item x="690"/>
        <item x="691"/>
        <item x="692"/>
        <item x="693"/>
        <item x="694"/>
        <item x="695"/>
        <item x="696"/>
        <item x="697"/>
        <item x="698"/>
        <item x="699"/>
        <item x="700"/>
        <item x="701"/>
        <item x="702"/>
        <item x="703"/>
        <item x="704"/>
        <item x="705"/>
        <item x="706"/>
        <item x="707"/>
        <item x="708"/>
        <item x="709"/>
        <item x="710"/>
        <item x="711"/>
        <item x="712"/>
        <item x="713"/>
        <item x="714"/>
        <item x="715"/>
        <item x="716"/>
        <item x="717"/>
        <item x="718"/>
        <item x="719"/>
        <item x="720"/>
        <item x="721"/>
        <item x="722"/>
        <item x="723"/>
        <item x="724"/>
        <item x="725"/>
        <item x="726"/>
        <item x="727"/>
        <item x="728"/>
        <item x="729"/>
        <item x="730"/>
        <item x="731"/>
        <item x="732"/>
        <item x="733"/>
        <item x="734"/>
        <item x="735"/>
        <item x="736"/>
        <item x="737"/>
        <item x="738"/>
        <item x="739"/>
        <item x="740"/>
        <item x="741"/>
        <item x="742"/>
        <item x="743"/>
        <item x="744"/>
        <item x="745"/>
        <item x="746"/>
        <item x="747"/>
        <item x="748"/>
        <item x="749"/>
        <item x="750"/>
        <item x="751"/>
        <item x="752"/>
        <item x="753"/>
        <item x="754"/>
        <item x="755"/>
        <item x="756"/>
        <item x="757"/>
        <item x="758"/>
        <item x="759"/>
        <item x="760"/>
        <item x="761"/>
        <item x="762"/>
        <item x="763"/>
        <item x="764"/>
        <item x="765"/>
        <item x="766"/>
        <item x="767"/>
        <item x="768"/>
        <item x="769"/>
        <item x="770"/>
        <item x="771"/>
        <item x="772"/>
        <item x="773"/>
        <item x="774"/>
        <item x="775"/>
        <item x="776"/>
        <item x="777"/>
        <item x="778"/>
        <item x="779"/>
        <item x="780"/>
        <item x="781"/>
        <item x="782"/>
        <item x="783"/>
        <item x="784"/>
        <item x="785"/>
        <item x="786"/>
        <item x="787"/>
        <item x="788"/>
        <item x="789"/>
        <item x="790"/>
        <item x="791"/>
        <item x="792"/>
        <item x="793"/>
        <item x="794"/>
        <item x="795"/>
        <item x="796"/>
        <item x="797"/>
        <item x="798"/>
        <item x="799"/>
        <item x="800"/>
        <item x="801"/>
        <item x="802"/>
        <item x="803"/>
        <item x="804"/>
        <item x="805"/>
        <item x="806"/>
        <item x="807"/>
        <item x="808"/>
        <item x="809"/>
        <item x="810"/>
        <item x="811"/>
        <item x="812"/>
        <item x="813"/>
        <item x="814"/>
        <item x="815"/>
        <item x="816"/>
        <item x="817"/>
        <item x="818"/>
        <item x="819"/>
        <item x="820"/>
        <item x="821"/>
        <item x="822"/>
        <item x="823"/>
        <item x="824"/>
        <item x="825"/>
        <item x="826"/>
        <item x="827"/>
        <item x="828"/>
        <item x="829"/>
        <item x="830"/>
        <item x="831"/>
        <item x="832"/>
        <item x="833"/>
        <item x="834"/>
        <item x="835"/>
        <item x="836"/>
        <item x="837"/>
        <item x="838"/>
        <item x="839"/>
        <item x="840"/>
        <item x="841"/>
        <item x="842"/>
        <item x="843"/>
        <item x="844"/>
        <item x="845"/>
        <item x="846"/>
        <item x="847"/>
        <item x="848"/>
        <item x="849"/>
        <item x="850"/>
        <item x="851"/>
        <item x="852"/>
        <item x="853"/>
        <item x="854"/>
        <item x="855"/>
        <item x="856"/>
        <item x="857"/>
        <item x="858"/>
        <item x="859"/>
        <item x="860"/>
        <item x="861"/>
        <item x="862"/>
        <item x="863"/>
        <item x="864"/>
        <item x="865"/>
        <item x="866"/>
        <item x="867"/>
        <item x="868"/>
        <item x="869"/>
        <item x="870"/>
        <item x="871"/>
        <item x="872"/>
        <item x="873"/>
        <item x="874"/>
        <item x="875"/>
        <item x="876"/>
        <item x="877"/>
        <item x="878"/>
        <item x="879"/>
        <item x="880"/>
        <item x="881"/>
        <item x="882"/>
        <item x="883"/>
        <item x="884"/>
        <item x="885"/>
        <item x="886"/>
        <item x="887"/>
        <item x="888"/>
        <item x="889"/>
        <item x="890"/>
        <item x="891"/>
        <item x="892"/>
        <item x="893"/>
        <item x="894"/>
        <item x="895"/>
        <item x="896"/>
        <item x="897"/>
        <item x="898"/>
        <item x="899"/>
        <item x="900"/>
        <item x="901"/>
        <item x="902"/>
        <item x="903"/>
        <item x="904"/>
        <item x="905"/>
        <item x="906"/>
        <item x="907"/>
        <item x="908"/>
        <item x="909"/>
        <item x="910"/>
        <item x="911"/>
        <item x="912"/>
        <item x="913"/>
        <item x="914"/>
        <item x="915"/>
        <item x="916"/>
        <item x="917"/>
        <item x="918"/>
        <item x="919"/>
        <item x="920"/>
        <item x="921"/>
        <item x="922"/>
        <item x="923"/>
        <item x="924"/>
        <item x="925"/>
        <item x="926"/>
        <item x="927"/>
        <item x="928"/>
        <item x="929"/>
        <item x="930"/>
        <item x="931"/>
        <item x="932"/>
        <item x="933"/>
        <item x="934"/>
        <item x="935"/>
        <item x="936"/>
        <item x="937"/>
        <item x="938"/>
        <item x="939"/>
        <item x="940"/>
        <item x="941"/>
        <item x="942"/>
        <item x="943"/>
        <item x="944"/>
        <item x="945"/>
        <item x="946"/>
        <item x="947"/>
        <item x="948"/>
        <item x="949"/>
        <item x="950"/>
        <item x="951"/>
        <item x="952"/>
        <item x="953"/>
        <item x="954"/>
        <item x="955"/>
        <item x="956"/>
        <item x="957"/>
        <item x="958"/>
        <item x="959"/>
        <item x="960"/>
        <item x="961"/>
        <item x="962"/>
        <item x="963"/>
        <item x="964"/>
        <item x="965"/>
        <item x="966"/>
        <item x="967"/>
        <item x="968"/>
        <item x="969"/>
        <item x="970"/>
        <item x="971"/>
        <item x="972"/>
        <item x="973"/>
        <item x="974"/>
        <item x="975"/>
        <item x="976"/>
        <item x="977"/>
        <item x="978"/>
        <item x="979"/>
        <item x="980"/>
        <item x="981"/>
        <item x="982"/>
        <item x="983"/>
        <item x="984"/>
        <item x="985"/>
        <item x="986"/>
        <item x="987"/>
        <item x="988"/>
        <item x="989"/>
        <item x="990"/>
        <item x="991"/>
        <item x="992"/>
        <item x="993"/>
        <item x="994"/>
        <item x="995"/>
        <item x="996"/>
        <item x="997"/>
        <item x="998"/>
        <item x="999"/>
        <item x="1000"/>
        <item x="1001"/>
        <item x="1002"/>
        <item x="1003"/>
        <item x="1004"/>
        <item x="1005"/>
        <item x="1006"/>
        <item x="1007"/>
        <item x="1008"/>
        <item x="1009"/>
        <item x="1010"/>
        <item x="1011"/>
        <item x="1012"/>
        <item x="1013"/>
        <item x="1014"/>
        <item x="1015"/>
        <item x="1016"/>
        <item x="1017"/>
        <item x="1018"/>
        <item x="1019"/>
        <item x="1020"/>
        <item x="1021"/>
        <item x="1022"/>
        <item x="1023"/>
        <item x="1024"/>
        <item x="1025"/>
        <item x="1026"/>
        <item x="1027"/>
        <item x="1028"/>
        <item x="1029"/>
        <item x="1030"/>
        <item x="1031"/>
        <item x="1032"/>
        <item x="1033"/>
        <item x="1034"/>
        <item x="1035"/>
        <item x="1036"/>
        <item x="1037"/>
        <item x="1038"/>
        <item x="1039"/>
        <item x="1040"/>
        <item x="1041"/>
        <item x="1042"/>
        <item x="1043"/>
        <item x="1044"/>
        <item x="1045"/>
        <item x="1046"/>
        <item x="1047"/>
        <item x="1048"/>
        <item x="1049"/>
        <item x="1050"/>
        <item x="1051"/>
        <item x="1052"/>
        <item x="1053"/>
        <item x="1054"/>
        <item x="1055"/>
        <item x="1056"/>
        <item x="1057"/>
        <item x="1058"/>
        <item x="1059"/>
        <item x="1060"/>
        <item x="1061"/>
        <item x="1062"/>
        <item x="1063"/>
        <item x="1064"/>
        <item x="1065"/>
        <item x="1066"/>
        <item x="1067"/>
        <item x="1068"/>
        <item x="1069"/>
        <item x="1070"/>
        <item x="1071"/>
        <item x="1072"/>
        <item x="1073"/>
        <item x="1074"/>
        <item x="1075"/>
        <item x="1076"/>
        <item x="1077"/>
        <item x="1078"/>
        <item x="1079"/>
        <item x="1080"/>
        <item x="1081"/>
        <item x="1082"/>
        <item x="1083"/>
        <item x="1084"/>
        <item x="1085"/>
        <item x="1086"/>
        <item x="1087"/>
        <item x="1088"/>
        <item x="1089"/>
        <item x="1090"/>
        <item x="1091"/>
        <item x="1092"/>
        <item x="1093"/>
        <item x="1094"/>
        <item x="1095"/>
        <item x="1096"/>
        <item x="1097"/>
        <item x="1098"/>
        <item x="1099"/>
        <item x="1100"/>
        <item x="1101"/>
        <item x="1102"/>
        <item x="1103"/>
        <item x="1104"/>
        <item x="1105"/>
        <item x="1106"/>
        <item x="1107"/>
        <item x="1108"/>
        <item x="1109"/>
        <item x="1110"/>
        <item x="1111"/>
        <item x="1112"/>
        <item x="1113"/>
        <item x="1114"/>
        <item x="1115"/>
        <item x="1116"/>
        <item x="1117"/>
        <item x="1118"/>
        <item x="1119"/>
        <item x="1120"/>
        <item x="1121"/>
        <item x="1122"/>
        <item x="1123"/>
        <item x="1124"/>
        <item x="1125"/>
        <item x="1126"/>
        <item x="1127"/>
        <item x="1128"/>
        <item x="1129"/>
        <item x="1130"/>
        <item x="1131"/>
        <item x="1132"/>
        <item x="1133"/>
        <item x="1134"/>
        <item x="1135"/>
        <item x="1136"/>
        <item x="1137"/>
        <item x="1138"/>
        <item x="1139"/>
        <item x="1140"/>
        <item x="1141"/>
        <item x="1142"/>
        <item x="1143"/>
        <item x="1144"/>
        <item x="1145"/>
        <item x="1146"/>
        <item x="1147"/>
        <item x="1148"/>
        <item x="1149"/>
        <item x="1150"/>
        <item x="1151"/>
        <item x="1152"/>
        <item x="1153"/>
        <item x="1154"/>
        <item x="1155"/>
        <item x="1156"/>
        <item x="1157"/>
        <item x="1158"/>
        <item x="1159"/>
        <item x="1160"/>
        <item x="1161"/>
        <item x="1162"/>
        <item x="1163"/>
        <item x="1164"/>
        <item x="1165"/>
        <item x="1166"/>
        <item x="1167"/>
        <item x="1168"/>
        <item x="1169"/>
        <item x="1170"/>
        <item x="1171"/>
        <item x="1172"/>
        <item x="1173"/>
        <item x="1174"/>
        <item x="1175"/>
        <item x="1176"/>
        <item x="1177"/>
        <item x="1178"/>
        <item x="1179"/>
        <item x="1180"/>
        <item x="1181"/>
        <item x="1182"/>
        <item x="1183"/>
        <item x="1184"/>
        <item x="1185"/>
        <item x="1186"/>
        <item x="1187"/>
        <item x="1188"/>
        <item x="1189"/>
        <item x="1190"/>
        <item x="1191"/>
        <item x="1192"/>
        <item x="1193"/>
        <item x="1194"/>
        <item x="1195"/>
        <item x="1196"/>
        <item x="1197"/>
        <item x="1198"/>
        <item x="1199"/>
        <item x="1200"/>
        <item x="1201"/>
        <item x="1202"/>
        <item x="1203"/>
        <item x="1204"/>
        <item x="1205"/>
        <item x="1206"/>
        <item x="1207"/>
        <item x="1208"/>
        <item x="1209"/>
        <item x="1210"/>
        <item x="1211"/>
        <item x="1212"/>
        <item x="1213"/>
        <item x="1214"/>
        <item x="1215"/>
        <item x="1216"/>
        <item x="1217"/>
        <item x="1218"/>
        <item x="1219"/>
        <item x="1220"/>
        <item x="1221"/>
        <item x="1222"/>
        <item x="1223"/>
        <item x="1224"/>
        <item x="1225"/>
        <item x="1226"/>
        <item x="1227"/>
        <item x="1228"/>
        <item x="1229"/>
        <item x="1230"/>
        <item x="1231"/>
        <item x="1232"/>
        <item x="1233"/>
        <item x="1234"/>
        <item x="1235"/>
        <item x="1236"/>
        <item x="1237"/>
        <item x="1238"/>
        <item x="1239"/>
        <item x="1240"/>
        <item x="1241"/>
        <item x="1242"/>
        <item x="1243"/>
        <item x="1244"/>
        <item x="1245"/>
        <item x="1246"/>
        <item x="1247"/>
        <item x="1248"/>
        <item x="1249"/>
        <item x="1250"/>
        <item x="1251"/>
        <item x="1252"/>
        <item x="1253"/>
        <item x="1254"/>
        <item x="1255"/>
        <item x="1256"/>
        <item x="1257"/>
        <item x="1258"/>
        <item x="1259"/>
        <item x="1260"/>
        <item x="1261"/>
        <item x="1262"/>
        <item x="1263"/>
        <item x="1264"/>
        <item x="1265"/>
        <item x="1266"/>
        <item x="1267"/>
        <item x="1268"/>
        <item x="1269"/>
        <item x="1270"/>
        <item x="1271"/>
        <item x="1272"/>
        <item x="1273"/>
        <item x="1274"/>
        <item x="1275"/>
        <item x="1276"/>
        <item x="1277"/>
        <item x="1278"/>
        <item x="1279"/>
        <item x="1280"/>
        <item x="1281"/>
        <item x="1282"/>
        <item x="1283"/>
        <item x="1284"/>
        <item x="1285"/>
        <item x="1286"/>
        <item x="1287"/>
        <item x="1288"/>
        <item x="1289"/>
        <item x="1290"/>
        <item x="1291"/>
        <item x="1292"/>
        <item x="1293"/>
        <item x="1294"/>
        <item x="1295"/>
        <item x="1296"/>
        <item x="1297"/>
        <item x="1298"/>
        <item x="1299"/>
        <item x="1300"/>
        <item x="1301"/>
        <item x="1302"/>
        <item x="1303"/>
        <item x="1304"/>
        <item x="1305"/>
        <item x="1306"/>
        <item x="1307"/>
        <item x="1308"/>
        <item x="1309"/>
        <item x="1310"/>
        <item x="1311"/>
        <item x="1312"/>
        <item x="1313"/>
        <item x="1314"/>
        <item x="1315"/>
        <item x="1316"/>
        <item x="1317"/>
        <item x="1318"/>
        <item x="1319"/>
        <item x="1320"/>
        <item x="1321"/>
        <item x="1322"/>
        <item x="1323"/>
        <item x="1324"/>
        <item x="1325"/>
        <item x="1326"/>
        <item x="1327"/>
        <item x="1328"/>
        <item x="1329"/>
        <item x="1330"/>
        <item x="1331"/>
        <item x="1332"/>
        <item x="1333"/>
        <item x="1334"/>
        <item x="1335"/>
        <item x="1336"/>
        <item x="1337"/>
        <item x="1338"/>
        <item x="1339"/>
        <item x="1340"/>
        <item x="1341"/>
        <item x="1342"/>
        <item x="1343"/>
        <item x="1344"/>
        <item x="1345"/>
        <item x="1346"/>
        <item x="1347"/>
        <item x="1348"/>
        <item x="1349"/>
        <item x="1350"/>
        <item x="1351"/>
        <item x="1352"/>
        <item x="1353"/>
        <item x="1354"/>
        <item x="1355"/>
        <item x="1356"/>
        <item x="1357"/>
        <item x="1358"/>
        <item x="1359"/>
        <item x="1360"/>
        <item x="1361"/>
        <item x="1362"/>
        <item x="1363"/>
        <item x="1364"/>
        <item x="1365"/>
        <item x="1366"/>
        <item x="1367"/>
        <item x="1368"/>
        <item x="1369"/>
        <item x="1370"/>
        <item x="1371"/>
        <item x="1372"/>
        <item x="1373"/>
        <item x="1374"/>
        <item x="1375"/>
        <item x="1376"/>
        <item x="1377"/>
        <item x="1378"/>
        <item x="1379"/>
        <item x="1380"/>
        <item x="1381"/>
        <item x="1382"/>
        <item x="1383"/>
        <item x="1384"/>
        <item x="1385"/>
        <item x="1386"/>
        <item x="1387"/>
        <item x="1388"/>
        <item x="1389"/>
        <item x="1390"/>
        <item x="1391"/>
        <item x="1392"/>
        <item x="1393"/>
        <item x="1394"/>
        <item x="1395"/>
        <item x="1396"/>
        <item x="1397"/>
        <item x="1398"/>
        <item x="1399"/>
        <item x="1400"/>
        <item x="1401"/>
        <item x="1402"/>
        <item x="1403"/>
        <item x="1404"/>
        <item x="1405"/>
        <item x="1406"/>
        <item x="1407"/>
        <item x="1408"/>
        <item x="1409"/>
        <item x="1410"/>
        <item x="1411"/>
        <item x="1412"/>
        <item x="1413"/>
        <item x="1414"/>
        <item x="1415"/>
        <item x="1416"/>
        <item x="1417"/>
        <item x="1418"/>
        <item x="1419"/>
        <item x="1420"/>
        <item x="1421"/>
        <item x="1422"/>
        <item x="1423"/>
        <item x="1424"/>
        <item x="1425"/>
        <item x="1426"/>
        <item x="1427"/>
        <item x="1428"/>
        <item x="1429"/>
        <item x="1430"/>
        <item x="1431"/>
        <item x="1432"/>
        <item x="1433"/>
        <item x="1434"/>
        <item x="1435"/>
        <item x="1436"/>
        <item x="1437"/>
        <item x="1438"/>
        <item x="1439"/>
        <item x="1440"/>
        <item x="1441"/>
        <item x="1442"/>
        <item x="1443"/>
        <item x="1444"/>
        <item x="1445"/>
        <item x="1446"/>
        <item x="1447"/>
        <item x="1448"/>
        <item x="1449"/>
        <item x="1450"/>
        <item x="1451"/>
        <item x="1452"/>
        <item x="1453"/>
        <item x="1454"/>
        <item x="1455"/>
        <item x="1456"/>
        <item x="1457"/>
        <item x="1458"/>
        <item x="1459"/>
        <item x="1460"/>
        <item x="1461"/>
        <item x="1462"/>
        <item x="1463"/>
        <item x="1464"/>
        <item x="1465"/>
        <item x="1466"/>
        <item x="1467"/>
        <item x="1468"/>
        <item x="1469"/>
        <item x="1470"/>
        <item x="1471"/>
        <item x="1472"/>
        <item x="1473"/>
        <item x="1474"/>
        <item x="1475"/>
        <item x="1476"/>
        <item x="1477"/>
        <item x="1478"/>
        <item x="1479"/>
        <item x="1480"/>
        <item x="1481"/>
        <item x="1482"/>
        <item x="1483"/>
        <item x="1484"/>
        <item x="1485"/>
        <item x="1486"/>
        <item x="1487"/>
        <item x="1488"/>
        <item x="1489"/>
        <item x="1490"/>
        <item x="1491"/>
        <item x="1492"/>
        <item x="1493"/>
        <item x="1494"/>
        <item x="1495"/>
        <item x="1496"/>
        <item x="1497"/>
        <item x="1498"/>
        <item x="1499"/>
        <item x="1500"/>
        <item x="1501"/>
        <item x="1502"/>
        <item x="1503"/>
        <item x="1504"/>
        <item x="1505"/>
        <item x="1506"/>
        <item x="1507"/>
        <item x="1508"/>
        <item x="1509"/>
        <item x="1510"/>
        <item x="1511"/>
        <item x="1512"/>
        <item x="1513"/>
        <item x="1514"/>
        <item x="1515"/>
        <item x="1516"/>
        <item x="1517"/>
        <item x="1518"/>
        <item x="1519"/>
        <item x="1520"/>
        <item x="1521"/>
        <item x="1522"/>
        <item x="1523"/>
        <item x="1524"/>
        <item x="1525"/>
        <item x="1526"/>
        <item x="1527"/>
        <item x="1528"/>
        <item x="1529"/>
        <item x="1530"/>
        <item x="1531"/>
        <item x="1532"/>
        <item x="1533"/>
        <item x="1534"/>
        <item x="1535"/>
        <item x="1536"/>
        <item x="1537"/>
        <item x="1538"/>
        <item x="1539"/>
        <item x="1540"/>
        <item x="1541"/>
        <item x="1542"/>
        <item x="1543"/>
        <item x="1544"/>
        <item x="1545"/>
        <item x="1546"/>
        <item x="1547"/>
        <item x="1548"/>
        <item x="1549"/>
        <item x="1550"/>
        <item x="1551"/>
        <item x="1552"/>
        <item x="1553"/>
        <item x="1554"/>
        <item x="1555"/>
        <item x="1556"/>
        <item x="1557"/>
        <item x="1558"/>
        <item x="1559"/>
        <item x="1560"/>
        <item x="1561"/>
        <item x="1562"/>
        <item x="1563"/>
        <item x="1564"/>
        <item x="1565"/>
        <item x="1566"/>
        <item x="1567"/>
        <item x="1568"/>
        <item x="1569"/>
        <item x="1570"/>
        <item x="1571"/>
        <item x="1572"/>
        <item x="1573"/>
        <item x="1574"/>
        <item x="1575"/>
        <item x="1576"/>
        <item x="1577"/>
        <item x="1578"/>
        <item x="1579"/>
        <item x="1580"/>
        <item x="1581"/>
        <item x="1582"/>
        <item x="1583"/>
        <item x="1584"/>
        <item x="1585"/>
        <item x="1586"/>
        <item x="1587"/>
        <item x="1588"/>
        <item x="1589"/>
        <item x="1590"/>
        <item x="1591"/>
        <item x="1592"/>
        <item x="1593"/>
        <item x="1594"/>
        <item x="1595"/>
        <item x="1596"/>
        <item x="1597"/>
        <item x="1598"/>
        <item x="1599"/>
        <item x="1600"/>
        <item x="1601"/>
        <item x="1602"/>
        <item x="1603"/>
        <item x="1604"/>
        <item x="1605"/>
        <item x="1606"/>
        <item x="1607"/>
        <item x="1608"/>
        <item x="1609"/>
        <item x="1610"/>
        <item x="1611"/>
        <item x="1612"/>
        <item x="1613"/>
        <item x="1614"/>
        <item x="1615"/>
        <item x="1616"/>
        <item x="1617"/>
        <item x="1618"/>
        <item x="1619"/>
        <item x="1620"/>
        <item x="1621"/>
        <item x="1622"/>
        <item x="1623"/>
        <item x="1624"/>
        <item x="1625"/>
        <item x="1626"/>
        <item x="1627"/>
        <item x="1628"/>
        <item x="1629"/>
        <item x="1630"/>
        <item x="1631"/>
        <item x="1632"/>
        <item x="1633"/>
        <item x="1634"/>
        <item x="1635"/>
        <item x="1636"/>
        <item x="1637"/>
        <item x="1638"/>
        <item x="1639"/>
        <item x="1640"/>
        <item x="1641"/>
        <item x="1642"/>
        <item x="1643"/>
        <item x="1644"/>
        <item x="1645"/>
        <item x="1646"/>
        <item x="1647"/>
        <item x="1648"/>
        <item x="1649"/>
        <item x="1650"/>
        <item x="1651"/>
        <item x="1652"/>
        <item x="1653"/>
        <item x="1654"/>
        <item x="1655"/>
        <item x="1656"/>
        <item x="1657"/>
        <item x="1658"/>
        <item x="1659"/>
        <item x="1660"/>
        <item x="1661"/>
        <item x="1662"/>
        <item x="1663"/>
        <item x="1664"/>
        <item x="1665"/>
        <item x="1666"/>
        <item x="1667"/>
        <item x="1668"/>
        <item x="1669"/>
        <item x="1670"/>
        <item x="1671"/>
        <item x="1672"/>
        <item x="1673"/>
        <item x="1674"/>
        <item x="1675"/>
        <item x="1676"/>
        <item x="1677"/>
        <item x="1678"/>
        <item x="1679"/>
        <item x="1680"/>
        <item x="1681"/>
        <item x="1682"/>
        <item x="1683"/>
        <item x="1684"/>
        <item x="1685"/>
        <item x="1686"/>
        <item x="1687"/>
        <item x="1688"/>
        <item x="1689"/>
        <item x="1690"/>
        <item x="1691"/>
        <item x="1692"/>
        <item x="1693"/>
        <item x="1694"/>
        <item x="1695"/>
        <item x="1696"/>
        <item x="1697"/>
        <item x="1698"/>
        <item x="1699"/>
        <item x="1700"/>
        <item x="1701"/>
        <item x="1702"/>
        <item x="1703"/>
        <item x="1704"/>
        <item x="1705"/>
        <item x="1706"/>
        <item x="1707"/>
        <item x="1708"/>
        <item x="1709"/>
        <item x="1710"/>
        <item x="1711"/>
        <item x="1712"/>
        <item x="1713"/>
        <item x="1714"/>
        <item x="1715"/>
        <item x="1716"/>
        <item x="1717"/>
        <item x="1718"/>
        <item x="1719"/>
        <item x="1720"/>
        <item x="1721"/>
        <item x="1722"/>
        <item x="1723"/>
        <item x="1724"/>
        <item x="1725"/>
        <item x="1726"/>
        <item x="1727"/>
        <item x="1728"/>
        <item x="1729"/>
        <item x="1730"/>
        <item x="1731"/>
        <item x="1732"/>
        <item x="1733"/>
        <item x="1734"/>
        <item x="1735"/>
        <item x="1736"/>
        <item x="1737"/>
        <item x="1738"/>
        <item x="1739"/>
        <item x="1740"/>
        <item x="1741"/>
        <item x="1742"/>
        <item x="1743"/>
        <item x="1744"/>
        <item x="1745"/>
        <item x="1746"/>
        <item x="1747"/>
        <item x="1748"/>
        <item x="1749"/>
        <item x="1750"/>
        <item x="1751"/>
        <item x="1752"/>
        <item x="1753"/>
        <item x="1754"/>
        <item x="1755"/>
        <item x="1756"/>
        <item x="1757"/>
        <item x="1758"/>
        <item x="1759"/>
        <item x="1760"/>
        <item x="1761"/>
        <item x="1762"/>
        <item x="1763"/>
        <item x="1764"/>
        <item x="1765"/>
        <item x="1766"/>
        <item x="1767"/>
        <item x="1768"/>
        <item x="1769"/>
        <item x="1770"/>
        <item x="1771"/>
        <item x="1772"/>
        <item x="1773"/>
        <item x="1774"/>
        <item x="1775"/>
        <item x="1776"/>
        <item x="1777"/>
        <item x="1778"/>
        <item x="1779"/>
        <item x="1780"/>
        <item x="1781"/>
        <item x="1782"/>
        <item x="1783"/>
        <item x="1784"/>
        <item x="1785"/>
        <item x="1786"/>
        <item x="1787"/>
        <item x="1788"/>
        <item x="1789"/>
        <item x="1790"/>
        <item x="1791"/>
        <item x="1792"/>
        <item x="1793"/>
        <item x="1794"/>
        <item x="1795"/>
        <item x="1796"/>
        <item x="1797"/>
        <item x="1798"/>
        <item x="1799"/>
        <item x="1800"/>
        <item x="1801"/>
        <item x="1802"/>
        <item x="1803"/>
        <item x="1804"/>
        <item x="1805"/>
        <item x="1806"/>
        <item x="1807"/>
        <item x="1808"/>
        <item x="1809"/>
        <item x="1810"/>
        <item x="1811"/>
        <item x="1812"/>
        <item x="1813"/>
        <item x="1814"/>
        <item x="1815"/>
        <item x="1816"/>
        <item x="1817"/>
        <item x="1818"/>
        <item x="1819"/>
        <item x="1820"/>
        <item x="1821"/>
        <item x="1822"/>
        <item x="1823"/>
        <item x="1824"/>
        <item x="1825"/>
        <item x="1826"/>
        <item x="1827"/>
        <item x="1828"/>
        <item x="1829"/>
        <item x="1830"/>
        <item x="1831"/>
        <item x="1832"/>
        <item x="1833"/>
        <item x="1834"/>
        <item x="1835"/>
        <item x="1836"/>
        <item x="1837"/>
        <item x="1838"/>
        <item x="1839"/>
        <item x="1840"/>
        <item x="1841"/>
        <item x="1842"/>
        <item x="1843"/>
        <item x="1844"/>
        <item x="1845"/>
        <item x="1846"/>
        <item x="1847"/>
        <item x="1848"/>
        <item x="1849"/>
        <item x="1850"/>
        <item x="1851"/>
        <item x="1852"/>
        <item x="1853"/>
        <item x="1854"/>
        <item x="1855"/>
        <item x="1856"/>
        <item x="1857"/>
        <item x="1858"/>
        <item x="1859"/>
        <item x="1860"/>
        <item x="1861"/>
        <item x="1862"/>
        <item x="1863"/>
        <item x="1864"/>
        <item x="1865"/>
        <item x="1866"/>
        <item x="1867"/>
        <item x="1868"/>
        <item x="1869"/>
        <item x="1870"/>
        <item x="1871"/>
        <item x="1872"/>
        <item x="1873"/>
        <item x="1874"/>
        <item x="1875"/>
        <item x="1876"/>
        <item x="1877"/>
        <item x="1878"/>
        <item x="1879"/>
        <item x="1880"/>
        <item x="1881"/>
        <item x="1882"/>
        <item x="1883"/>
        <item x="1884"/>
        <item x="1885"/>
        <item x="1886"/>
        <item x="1887"/>
        <item x="1888"/>
        <item x="1889"/>
        <item x="1890"/>
        <item t="default"/>
      </items>
    </pivotField>
    <pivotField axis="axisRow" showAll="0">
      <items count="10">
        <item x="2"/>
        <item x="0"/>
        <item x="8"/>
        <item x="4"/>
        <item x="5"/>
        <item x="6"/>
        <item x="1"/>
        <item x="7"/>
        <item x="3"/>
        <item t="default"/>
      </items>
    </pivotField>
    <pivotField showAll="0"/>
    <pivotField numFmtId="14" showAll="0"/>
    <pivotField axis="axisCol" showAll="0">
      <items count="6">
        <item x="3"/>
        <item x="1"/>
        <item x="0"/>
        <item x="2"/>
        <item x="4"/>
        <item t="default"/>
      </items>
    </pivotField>
    <pivotField numFmtId="3" showAll="0"/>
    <pivotField numFmtId="165" showAll="0"/>
    <pivotField dragToRow="0" dragToCol="0" dragToPage="0" showAll="0" defaultSubtotal="0"/>
    <pivotField dragToRow="0" dragToCol="0" dragToPage="0" showAll="0" defaultSubtotal="0"/>
    <pivotField dragToRow="0" dragToCol="0" dragToPage="0" showAll="0" defaultSubtotal="0"/>
  </pivotFields>
  <rowFields count="1">
    <field x="1"/>
  </rowFields>
  <rowItems count="9">
    <i>
      <x/>
    </i>
    <i>
      <x v="1"/>
    </i>
    <i>
      <x v="2"/>
    </i>
    <i>
      <x v="3"/>
    </i>
    <i>
      <x v="4"/>
    </i>
    <i>
      <x v="5"/>
    </i>
    <i>
      <x v="6"/>
    </i>
    <i>
      <x v="7"/>
    </i>
    <i>
      <x v="8"/>
    </i>
  </rowItems>
  <colFields count="1">
    <field x="4"/>
  </colFields>
  <colItems count="5">
    <i>
      <x/>
    </i>
    <i>
      <x v="1"/>
    </i>
    <i>
      <x v="2"/>
    </i>
    <i>
      <x v="3"/>
    </i>
    <i>
      <x v="4"/>
    </i>
  </colItems>
  <dataFields count="1">
    <dataField name="Count of Transactions" fld="0" subtotal="count" baseField="1" baseItem="0"/>
  </dataFields>
  <formats count="2">
    <format dxfId="6">
      <pivotArea collapsedLevelsAreSubtotals="1" fieldPosition="0">
        <references count="1">
          <reference field="1" count="0"/>
        </references>
      </pivotArea>
    </format>
    <format dxfId="5">
      <pivotArea grandRow="1"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AB34A7AC-1F17-495F-8FB3-875930C722A9}" name="PivotTable8"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chartFormat="1" rowHeaderCaption="Products" colHeaderCaption="Locations">
  <location ref="A3:E9" firstHeaderRow="1" firstDataRow="2" firstDataCol="1"/>
  <pivotFields count="10">
    <pivotField showAll="0"/>
    <pivotField showAll="0"/>
    <pivotField axis="axisCol" showAll="0">
      <items count="5">
        <item x="3"/>
        <item x="1"/>
        <item x="0"/>
        <item x="2"/>
        <item t="default"/>
      </items>
    </pivotField>
    <pivotField numFmtId="14" showAll="0"/>
    <pivotField axis="axisRow" showAll="0">
      <items count="6">
        <item x="3"/>
        <item x="1"/>
        <item x="0"/>
        <item x="2"/>
        <item x="4"/>
        <item t="default"/>
      </items>
    </pivotField>
    <pivotField numFmtId="3" showAll="0"/>
    <pivotField dataField="1" numFmtId="165" showAll="0"/>
    <pivotField dragToRow="0" dragToCol="0" dragToPage="0" showAll="0" defaultSubtotal="0"/>
    <pivotField dragToRow="0" dragToCol="0" dragToPage="0" showAll="0" defaultSubtotal="0"/>
    <pivotField dragToRow="0" dragToCol="0" dragToPage="0" showAll="0" defaultSubtotal="0"/>
  </pivotFields>
  <rowFields count="1">
    <field x="4"/>
  </rowFields>
  <rowItems count="5">
    <i>
      <x/>
    </i>
    <i>
      <x v="1"/>
    </i>
    <i>
      <x v="2"/>
    </i>
    <i>
      <x v="3"/>
    </i>
    <i>
      <x v="4"/>
    </i>
  </rowItems>
  <colFields count="1">
    <field x="2"/>
  </colFields>
  <colItems count="4">
    <i>
      <x/>
    </i>
    <i>
      <x v="1"/>
    </i>
    <i>
      <x v="2"/>
    </i>
    <i>
      <x v="3"/>
    </i>
  </colItems>
  <dataFields count="1">
    <dataField name="Average of Dollars" fld="6" subtotal="average" baseField="4" baseItem="0" numFmtId="165"/>
  </dataFields>
  <chartFormats count="4">
    <chartFormat chart="0" format="0" series="1">
      <pivotArea type="data" outline="0" fieldPosition="0">
        <references count="2">
          <reference field="4294967294" count="1" selected="0">
            <x v="0"/>
          </reference>
          <reference field="2" count="1" selected="0">
            <x v="0"/>
          </reference>
        </references>
      </pivotArea>
    </chartFormat>
    <chartFormat chart="0" format="1" series="1">
      <pivotArea type="data" outline="0" fieldPosition="0">
        <references count="2">
          <reference field="4294967294" count="1" selected="0">
            <x v="0"/>
          </reference>
          <reference field="2" count="1" selected="0">
            <x v="1"/>
          </reference>
        </references>
      </pivotArea>
    </chartFormat>
    <chartFormat chart="0" format="2" series="1">
      <pivotArea type="data" outline="0" fieldPosition="0">
        <references count="2">
          <reference field="4294967294" count="1" selected="0">
            <x v="0"/>
          </reference>
          <reference field="2" count="1" selected="0">
            <x v="2"/>
          </reference>
        </references>
      </pivotArea>
    </chartFormat>
    <chartFormat chart="0" format="3" series="1">
      <pivotArea type="data" outline="0" fieldPosition="0">
        <references count="2">
          <reference field="4294967294" count="1" selected="0">
            <x v="0"/>
          </reference>
          <reference field="2" count="1" selected="0">
            <x v="3"/>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FCBEA2-F4ED-44A4-A1AF-0A97C6964484}" name="PivotTable9" cacheId="16" applyNumberFormats="0" applyBorderFormats="0" applyFontFormats="0" applyPatternFormats="0" applyAlignmentFormats="0" applyWidthHeightFormats="1" dataCaption="Values" updatedVersion="6" minRefreshableVersion="3" useAutoFormatting="1" rowGrandTotals="0" colGrandTotals="0" itemPrintTitles="1" createdVersion="6" indent="0" outline="1" outlineData="1" multipleFieldFilters="0" rowHeaderCaption="SalesPerson" colHeaderCaption="Product">
  <location ref="A3:F44" firstHeaderRow="1" firstDataRow="2" firstDataCol="1"/>
  <pivotFields count="10">
    <pivotField showAll="0"/>
    <pivotField axis="axisRow" showAll="0">
      <items count="10">
        <item x="2"/>
        <item x="0"/>
        <item x="8"/>
        <item x="4"/>
        <item x="5"/>
        <item x="6"/>
        <item x="1"/>
        <item x="7"/>
        <item x="3"/>
        <item t="default"/>
      </items>
    </pivotField>
    <pivotField axis="axisRow" showAll="0">
      <items count="5">
        <item x="3"/>
        <item x="1"/>
        <item x="0"/>
        <item x="2"/>
        <item t="default"/>
      </items>
    </pivotField>
    <pivotField numFmtId="14" showAll="0"/>
    <pivotField axis="axisCol" showAll="0">
      <items count="6">
        <item x="3"/>
        <item x="1"/>
        <item x="0"/>
        <item x="2"/>
        <item x="4"/>
        <item t="default"/>
      </items>
    </pivotField>
    <pivotField numFmtId="3" showAll="0"/>
    <pivotField dataField="1" numFmtId="165" showAll="0"/>
    <pivotField dragToRow="0" dragToCol="0" dragToPage="0" showAll="0" defaultSubtotal="0"/>
    <pivotField dragToRow="0" dragToCol="0" dragToPage="0" showAll="0" defaultSubtotal="0"/>
    <pivotField dragToRow="0" dragToCol="0" dragToPage="0" showAll="0" defaultSubtotal="0"/>
  </pivotFields>
  <rowFields count="2">
    <field x="2"/>
    <field x="1"/>
  </rowFields>
  <rowItems count="40">
    <i>
      <x/>
    </i>
    <i r="1">
      <x/>
    </i>
    <i r="1">
      <x v="1"/>
    </i>
    <i r="1">
      <x v="2"/>
    </i>
    <i r="1">
      <x v="3"/>
    </i>
    <i r="1">
      <x v="4"/>
    </i>
    <i r="1">
      <x v="5"/>
    </i>
    <i r="1">
      <x v="6"/>
    </i>
    <i r="1">
      <x v="7"/>
    </i>
    <i r="1">
      <x v="8"/>
    </i>
    <i>
      <x v="1"/>
    </i>
    <i r="1">
      <x/>
    </i>
    <i r="1">
      <x v="1"/>
    </i>
    <i r="1">
      <x v="2"/>
    </i>
    <i r="1">
      <x v="3"/>
    </i>
    <i r="1">
      <x v="4"/>
    </i>
    <i r="1">
      <x v="5"/>
    </i>
    <i r="1">
      <x v="6"/>
    </i>
    <i r="1">
      <x v="7"/>
    </i>
    <i r="1">
      <x v="8"/>
    </i>
    <i>
      <x v="2"/>
    </i>
    <i r="1">
      <x/>
    </i>
    <i r="1">
      <x v="1"/>
    </i>
    <i r="1">
      <x v="2"/>
    </i>
    <i r="1">
      <x v="3"/>
    </i>
    <i r="1">
      <x v="4"/>
    </i>
    <i r="1">
      <x v="5"/>
    </i>
    <i r="1">
      <x v="6"/>
    </i>
    <i r="1">
      <x v="7"/>
    </i>
    <i r="1">
      <x v="8"/>
    </i>
    <i>
      <x v="3"/>
    </i>
    <i r="1">
      <x/>
    </i>
    <i r="1">
      <x v="1"/>
    </i>
    <i r="1">
      <x v="2"/>
    </i>
    <i r="1">
      <x v="3"/>
    </i>
    <i r="1">
      <x v="4"/>
    </i>
    <i r="1">
      <x v="5"/>
    </i>
    <i r="1">
      <x v="6"/>
    </i>
    <i r="1">
      <x v="7"/>
    </i>
    <i r="1">
      <x v="8"/>
    </i>
  </rowItems>
  <colFields count="1">
    <field x="4"/>
  </colFields>
  <colItems count="5">
    <i>
      <x/>
    </i>
    <i>
      <x v="1"/>
    </i>
    <i>
      <x v="2"/>
    </i>
    <i>
      <x v="3"/>
    </i>
    <i>
      <x v="4"/>
    </i>
  </colItems>
  <dataFields count="1">
    <dataField name="Total Sales" fld="6" baseField="0" baseItem="0" numFmtId="169"/>
  </dataFields>
  <formats count="1">
    <format dxfId="4">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5122AA06-032B-48C5-BDA4-ED1EA7D5345A}" name="PivotTable10" cacheId="16" applyNumberFormats="0" applyBorderFormats="0" applyFontFormats="0" applyPatternFormats="0" applyAlignmentFormats="0" applyWidthHeightFormats="1" dataCaption="Values" updatedVersion="6" minRefreshableVersion="3" useAutoFormatting="1" itemPrintTitles="1" createdVersion="6" indent="0" outline="1" outlineData="1" multipleFieldFilters="0">
  <location ref="A3:C13" firstHeaderRow="0" firstDataRow="1" firstDataCol="1"/>
  <pivotFields count="10">
    <pivotField showAll="0"/>
    <pivotField axis="axisRow" showAll="0">
      <items count="10">
        <item x="2"/>
        <item x="0"/>
        <item x="8"/>
        <item x="4"/>
        <item x="5"/>
        <item x="6"/>
        <item x="1"/>
        <item x="7"/>
        <item x="3"/>
        <item t="default"/>
      </items>
    </pivotField>
    <pivotField showAll="0"/>
    <pivotField numFmtId="14" showAll="0"/>
    <pivotField showAll="0"/>
    <pivotField numFmtId="3" showAll="0"/>
    <pivotField dataField="1" numFmtId="165" showAll="0"/>
    <pivotField dragToRow="0" dragToCol="0" dragToPage="0" showAll="0" defaultSubtotal="0"/>
    <pivotField dragToRow="0" dragToCol="0" dragToPage="0" showAll="0" defaultSubtotal="0"/>
    <pivotField dataField="1" dragToRow="0" dragToCol="0" dragToPage="0" showAll="0" defaultSubtotal="0"/>
  </pivotFields>
  <rowFields count="1">
    <field x="1"/>
  </rowFields>
  <rowItems count="10">
    <i>
      <x/>
    </i>
    <i>
      <x v="1"/>
    </i>
    <i>
      <x v="2"/>
    </i>
    <i>
      <x v="3"/>
    </i>
    <i>
      <x v="4"/>
    </i>
    <i>
      <x v="5"/>
    </i>
    <i>
      <x v="6"/>
    </i>
    <i>
      <x v="7"/>
    </i>
    <i>
      <x v="8"/>
    </i>
    <i t="grand">
      <x/>
    </i>
  </rowItems>
  <colFields count="1">
    <field x="-2"/>
  </colFields>
  <colItems count="2">
    <i>
      <x/>
    </i>
    <i i="1">
      <x v="1"/>
    </i>
  </colItems>
  <dataFields count="2">
    <dataField name="Total Sales" fld="6" baseField="0" baseItem="0"/>
    <dataField name="Sales Per Unit (2 decimal)" fld="9" baseField="1" baseItem="0"/>
  </dataFields>
  <formats count="4">
    <format dxfId="3">
      <pivotArea collapsedLevelsAreSubtotals="1" fieldPosition="0">
        <references count="2">
          <reference field="4294967294" count="1" selected="0">
            <x v="0"/>
          </reference>
          <reference field="1" count="0"/>
        </references>
      </pivotArea>
    </format>
    <format dxfId="2">
      <pivotArea collapsedLevelsAreSubtotals="1" fieldPosition="0">
        <references count="2">
          <reference field="4294967294" count="1" selected="0">
            <x v="1"/>
          </reference>
          <reference field="1" count="0"/>
        </references>
      </pivotArea>
    </format>
    <format dxfId="1">
      <pivotArea field="1" grandRow="1" outline="0" collapsedLevelsAreSubtotals="1" axis="axisRow" fieldPosition="0">
        <references count="1">
          <reference field="4294967294" count="1" selected="0">
            <x v="0"/>
          </reference>
        </references>
      </pivotArea>
    </format>
    <format dxfId="0">
      <pivotArea field="1" grandRow="1" outline="0" collapsedLevelsAreSubtotals="1" axis="axisRow"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Location" xr10:uid="{337CBC9D-8B2F-4955-A953-76E357A7DBAA}" sourceName="Location">
  <pivotTables>
    <pivotTable tabId="25" name="PivotTable9"/>
  </pivotTables>
  <data>
    <tabular pivotCacheId="1230881612">
      <items count="4">
        <i x="3" s="1"/>
        <i x="1" s="1"/>
        <i x="0" s="1"/>
        <i x="2"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roduct" xr10:uid="{33E0F56C-3585-4A08-A51E-67798972B5A5}" sourceName="Product">
  <pivotTables>
    <pivotTable tabId="25" name="PivotTable9"/>
  </pivotTables>
  <data>
    <tabular pivotCacheId="1230881612">
      <items count="5">
        <i x="3" s="1"/>
        <i x="1" s="1"/>
        <i x="0" s="1"/>
        <i x="2" s="1"/>
        <i x="4"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Location" xr10:uid="{8E64936B-2207-46E4-87FE-E1BDD0DCAC04}" cache="Slicer_Location" caption="Location" rowHeight="241300"/>
  <slicer name="Product" xr10:uid="{5BC0B251-8804-4F03-B868-215E5F7E911C}" cache="Slicer_Product" caption="Product"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makeup" displayName="makeup" ref="A21:G1912" totalsRowShown="0" headerRowDxfId="12">
  <autoFilter ref="A21:G1912" xr:uid="{00000000-0009-0000-0100-000001000000}"/>
  <tableColumns count="7">
    <tableColumn id="1" xr3:uid="{00000000-0010-0000-0000-000001000000}" name="Trans Number" dataDxfId="11"/>
    <tableColumn id="2" xr3:uid="{00000000-0010-0000-0000-000002000000}" name="Salesperson"/>
    <tableColumn id="3" xr3:uid="{00000000-0010-0000-0000-000003000000}" name="Location"/>
    <tableColumn id="4" xr3:uid="{00000000-0010-0000-0000-000004000000}" name="Date" dataDxfId="10"/>
    <tableColumn id="5" xr3:uid="{00000000-0010-0000-0000-000005000000}" name="Product"/>
    <tableColumn id="6" xr3:uid="{00000000-0010-0000-0000-000006000000}" name="Units" dataDxfId="9"/>
    <tableColumn id="7" xr3:uid="{00000000-0010-0000-0000-000007000000}" name="Dollars" dataDxfId="8"/>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1.xml"/></Relationships>
</file>

<file path=xl/worksheets/_rels/sheet8.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_rels/sheet9.xml.rels><?xml version="1.0" encoding="UTF-8" standalone="yes"?>
<Relationships xmlns="http://schemas.openxmlformats.org/package/2006/relationships"><Relationship Id="rId1" Type="http://schemas.openxmlformats.org/officeDocument/2006/relationships/pivotTable" Target="../pivotTables/pivotTable2.xml"/></Relationships>
</file>

<file path=xl/worksheets/_rels/sheet10.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ivotTable" Target="../pivotTables/pivotTable3.xml"/></Relationships>
</file>

<file path=xl/worksheets/_rels/sheet11.xml.rels><?xml version="1.0" encoding="UTF-8" standalone="yes"?>
<Relationships xmlns="http://schemas.openxmlformats.org/package/2006/relationships"><Relationship Id="rId3" Type="http://schemas.microsoft.com/office/2007/relationships/slicer" Target="../slicers/slicer1.xml"/><Relationship Id="rId2" Type="http://schemas.openxmlformats.org/officeDocument/2006/relationships/drawing" Target="../drawings/drawing2.xml"/><Relationship Id="rId1" Type="http://schemas.openxmlformats.org/officeDocument/2006/relationships/pivotTable" Target="../pivotTables/pivotTable4.xml"/></Relationships>
</file>

<file path=xl/worksheets/_rels/sheet12.xml.rels><?xml version="1.0" encoding="UTF-8" standalone="yes"?>
<Relationships xmlns="http://schemas.openxmlformats.org/package/2006/relationships"><Relationship Id="rId1" Type="http://schemas.openxmlformats.org/officeDocument/2006/relationships/pivotTable" Target="../pivotTables/pivotTable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39"/>
  <sheetViews>
    <sheetView tabSelected="1" workbookViewId="0"/>
  </sheetViews>
  <sheetFormatPr defaultRowHeight="12.75" x14ac:dyDescent="0.2"/>
  <cols>
    <col min="1" max="1" width="26.7109375" style="1" customWidth="1"/>
    <col min="2" max="2" width="12.42578125" style="1" customWidth="1"/>
    <col min="3" max="3" width="14" style="1" customWidth="1"/>
    <col min="4" max="4" width="12.28515625" style="1" customWidth="1"/>
    <col min="5" max="6" width="13.140625" style="1" customWidth="1"/>
    <col min="7" max="16384" width="9.140625" style="1"/>
  </cols>
  <sheetData>
    <row r="1" spans="1:3" x14ac:dyDescent="0.2">
      <c r="A1" s="1" t="s">
        <v>309</v>
      </c>
    </row>
    <row r="2" spans="1:3" x14ac:dyDescent="0.2">
      <c r="A2" s="29" t="s">
        <v>329</v>
      </c>
    </row>
    <row r="3" spans="1:3" x14ac:dyDescent="0.2">
      <c r="A3" s="1" t="s">
        <v>345</v>
      </c>
    </row>
    <row r="4" spans="1:3" s="90" customFormat="1" x14ac:dyDescent="0.2">
      <c r="A4" s="117" t="s">
        <v>328</v>
      </c>
    </row>
    <row r="5" spans="1:3" x14ac:dyDescent="0.2">
      <c r="A5" s="10" t="s">
        <v>31</v>
      </c>
    </row>
    <row r="6" spans="1:3" ht="13.5" thickBot="1" x14ac:dyDescent="0.25"/>
    <row r="7" spans="1:3" x14ac:dyDescent="0.2">
      <c r="A7" s="30" t="s">
        <v>18</v>
      </c>
      <c r="B7" s="31" t="s">
        <v>17</v>
      </c>
      <c r="C7" s="32"/>
    </row>
    <row r="8" spans="1:3" x14ac:dyDescent="0.2">
      <c r="A8" s="33" t="s">
        <v>16</v>
      </c>
      <c r="B8" s="34" t="s">
        <v>12</v>
      </c>
      <c r="C8" s="35">
        <v>0.22500000000000001</v>
      </c>
    </row>
    <row r="9" spans="1:3" x14ac:dyDescent="0.2">
      <c r="A9" s="33" t="s">
        <v>5</v>
      </c>
      <c r="B9" s="34" t="s">
        <v>15</v>
      </c>
      <c r="C9" s="36">
        <v>50000</v>
      </c>
    </row>
    <row r="10" spans="1:3" x14ac:dyDescent="0.2">
      <c r="A10" s="33" t="s">
        <v>19</v>
      </c>
      <c r="B10" s="34" t="s">
        <v>13</v>
      </c>
      <c r="C10" s="35">
        <v>0.05</v>
      </c>
    </row>
    <row r="11" spans="1:3" x14ac:dyDescent="0.2">
      <c r="A11" s="33" t="s">
        <v>21</v>
      </c>
      <c r="B11" s="34" t="s">
        <v>0</v>
      </c>
      <c r="C11" s="37">
        <v>20</v>
      </c>
    </row>
    <row r="12" spans="1:3" x14ac:dyDescent="0.2">
      <c r="A12" s="33" t="s">
        <v>22</v>
      </c>
      <c r="B12" s="34" t="s">
        <v>1</v>
      </c>
      <c r="C12" s="37">
        <v>15</v>
      </c>
    </row>
    <row r="13" spans="1:3" x14ac:dyDescent="0.2">
      <c r="A13" s="33" t="s">
        <v>23</v>
      </c>
      <c r="B13" s="34" t="s">
        <v>14</v>
      </c>
      <c r="C13" s="35">
        <v>0.04</v>
      </c>
    </row>
    <row r="14" spans="1:3" x14ac:dyDescent="0.2">
      <c r="A14" s="33" t="s">
        <v>24</v>
      </c>
      <c r="B14" s="34" t="s">
        <v>2</v>
      </c>
      <c r="C14" s="35">
        <v>0.03</v>
      </c>
    </row>
    <row r="15" spans="1:3" ht="13.5" thickBot="1" x14ac:dyDescent="0.25">
      <c r="A15" s="38" t="s">
        <v>25</v>
      </c>
      <c r="B15" s="39" t="s">
        <v>3</v>
      </c>
      <c r="C15" s="40">
        <v>4.4999999999999998E-2</v>
      </c>
    </row>
    <row r="16" spans="1:3" x14ac:dyDescent="0.2">
      <c r="B16" s="3"/>
      <c r="C16" s="4"/>
    </row>
    <row r="17" spans="1:7" x14ac:dyDescent="0.2">
      <c r="B17" s="5" t="s">
        <v>4</v>
      </c>
      <c r="C17" s="6"/>
      <c r="D17" s="5"/>
      <c r="E17" s="5"/>
      <c r="F17" s="5"/>
    </row>
    <row r="18" spans="1:7" x14ac:dyDescent="0.2">
      <c r="B18" s="7">
        <v>1</v>
      </c>
      <c r="C18" s="7">
        <v>2</v>
      </c>
      <c r="D18" s="7">
        <v>3</v>
      </c>
      <c r="E18" s="7">
        <v>4</v>
      </c>
      <c r="F18" s="7">
        <v>5</v>
      </c>
    </row>
    <row r="19" spans="1:7" x14ac:dyDescent="0.2">
      <c r="A19" s="29" t="s">
        <v>5</v>
      </c>
      <c r="B19" s="41">
        <f>Year1units</f>
        <v>50000</v>
      </c>
      <c r="C19" s="43">
        <f>B19 * (1 + salesgrowth)</f>
        <v>52500</v>
      </c>
      <c r="D19" s="43">
        <f>C19 * (1 + salesgrowth)</f>
        <v>55125</v>
      </c>
      <c r="E19" s="43">
        <f>D19 * (1 + salesgrowth)</f>
        <v>57881.25</v>
      </c>
      <c r="F19" s="43">
        <f>E19 * (1 + salesgrowth)</f>
        <v>60775.3125</v>
      </c>
      <c r="G19" s="1" t="s">
        <v>325</v>
      </c>
    </row>
    <row r="20" spans="1:7" x14ac:dyDescent="0.2">
      <c r="A20" s="29" t="s">
        <v>6</v>
      </c>
      <c r="B20" s="42">
        <f>Year1price</f>
        <v>20</v>
      </c>
      <c r="C20" s="44">
        <f>B20 * (1 + pricegrowth)</f>
        <v>20.9</v>
      </c>
      <c r="D20" s="44">
        <f>C20 * (1 + pricegrowth)</f>
        <v>21.840499999999999</v>
      </c>
      <c r="E20" s="44">
        <f>D20 * (1 + pricegrowth)</f>
        <v>22.823322499999996</v>
      </c>
      <c r="F20" s="44">
        <f>E20 * (1 + pricegrowth)</f>
        <v>23.850372012499996</v>
      </c>
      <c r="G20" s="1" t="s">
        <v>326</v>
      </c>
    </row>
    <row r="21" spans="1:7" x14ac:dyDescent="0.2">
      <c r="A21" s="29" t="s">
        <v>7</v>
      </c>
      <c r="B21" s="42">
        <f>Year1cost</f>
        <v>15</v>
      </c>
      <c r="C21" s="44">
        <f>B21 * (1 + costgrowth)</f>
        <v>15.450000000000001</v>
      </c>
      <c r="D21" s="44">
        <f>C21 * (1 + costgrowth)</f>
        <v>15.913500000000001</v>
      </c>
      <c r="E21" s="44">
        <f>D21 * (1 + costgrowth)</f>
        <v>16.390905</v>
      </c>
      <c r="F21" s="44">
        <f>E21 * (1 + costgrowth)</f>
        <v>16.882632149999999</v>
      </c>
      <c r="G21" s="1" t="s">
        <v>327</v>
      </c>
    </row>
    <row r="22" spans="1:7" x14ac:dyDescent="0.2">
      <c r="B22" s="2"/>
      <c r="C22" s="2"/>
      <c r="D22" s="2"/>
      <c r="E22" s="2"/>
      <c r="F22" s="2"/>
    </row>
    <row r="23" spans="1:7" x14ac:dyDescent="0.2">
      <c r="A23" s="29" t="s">
        <v>8</v>
      </c>
      <c r="B23" s="45">
        <f>B19 * B20</f>
        <v>1000000</v>
      </c>
      <c r="C23" s="45">
        <f t="shared" ref="C23:F23" si="0">C19 * C20</f>
        <v>1097250</v>
      </c>
      <c r="D23" s="45">
        <f t="shared" si="0"/>
        <v>1203957.5625</v>
      </c>
      <c r="E23" s="45">
        <f t="shared" si="0"/>
        <v>1321042.4354531248</v>
      </c>
      <c r="F23" s="45">
        <f t="shared" si="0"/>
        <v>1449513.8123009412</v>
      </c>
      <c r="G23" s="1" t="s">
        <v>81</v>
      </c>
    </row>
    <row r="24" spans="1:7" x14ac:dyDescent="0.2">
      <c r="A24" s="29" t="s">
        <v>9</v>
      </c>
      <c r="B24" s="45">
        <f>B19 * B21</f>
        <v>750000</v>
      </c>
      <c r="C24" s="45">
        <f t="shared" ref="C24:F24" si="1">C19 * C21</f>
        <v>811125</v>
      </c>
      <c r="D24" s="45">
        <f t="shared" si="1"/>
        <v>877231.6875</v>
      </c>
      <c r="E24" s="45">
        <f t="shared" si="1"/>
        <v>948726.07003125001</v>
      </c>
      <c r="F24" s="45">
        <f t="shared" si="1"/>
        <v>1026047.2447387968</v>
      </c>
      <c r="G24" s="1" t="s">
        <v>82</v>
      </c>
    </row>
    <row r="25" spans="1:7" x14ac:dyDescent="0.2">
      <c r="A25" s="29" t="s">
        <v>10</v>
      </c>
      <c r="B25" s="46">
        <f>B23-B24</f>
        <v>250000</v>
      </c>
      <c r="C25" s="46">
        <f>C23-C24</f>
        <v>286125</v>
      </c>
      <c r="D25" s="46">
        <f>D23-D24</f>
        <v>326725.875</v>
      </c>
      <c r="E25" s="46">
        <f>E23-E24</f>
        <v>372316.3654218748</v>
      </c>
      <c r="F25" s="46">
        <f>F23-F24</f>
        <v>423466.56756214437</v>
      </c>
    </row>
    <row r="26" spans="1:7" x14ac:dyDescent="0.2">
      <c r="A26" s="29" t="s">
        <v>11</v>
      </c>
      <c r="B26" s="45">
        <f xml:space="preserve"> B25 *taxes</f>
        <v>56250</v>
      </c>
      <c r="C26" s="45">
        <f xml:space="preserve"> C25 *taxes</f>
        <v>64378.125</v>
      </c>
      <c r="D26" s="45">
        <f xml:space="preserve"> D25 *taxes</f>
        <v>73513.321875000009</v>
      </c>
      <c r="E26" s="45">
        <f xml:space="preserve"> E25 *taxes</f>
        <v>83771.18221992183</v>
      </c>
      <c r="F26" s="45">
        <f xml:space="preserve"> F25 *taxes</f>
        <v>95279.977701482479</v>
      </c>
      <c r="G26" s="1" t="s">
        <v>83</v>
      </c>
    </row>
    <row r="27" spans="1:7" ht="13.5" thickBot="1" x14ac:dyDescent="0.25">
      <c r="A27" s="1" t="s">
        <v>29</v>
      </c>
      <c r="B27" s="9">
        <f>B25-B26</f>
        <v>193750</v>
      </c>
      <c r="C27" s="9">
        <f>C25-C26</f>
        <v>221746.875</v>
      </c>
      <c r="D27" s="9">
        <f>D25-D26</f>
        <v>253212.55312499998</v>
      </c>
      <c r="E27" s="9">
        <f>E25-E26</f>
        <v>288545.18320195295</v>
      </c>
      <c r="F27" s="9">
        <f>F25-F26</f>
        <v>328186.58986066189</v>
      </c>
    </row>
    <row r="28" spans="1:7" ht="13.5" thickTop="1" x14ac:dyDescent="0.2">
      <c r="B28" s="8"/>
      <c r="C28" s="8"/>
      <c r="D28" s="8"/>
      <c r="E28" s="8"/>
      <c r="F28" s="8"/>
    </row>
    <row r="30" spans="1:7" x14ac:dyDescent="0.2">
      <c r="A30" s="22" t="s">
        <v>26</v>
      </c>
      <c r="B30" s="23" t="s">
        <v>5</v>
      </c>
      <c r="C30" s="23" t="s">
        <v>19</v>
      </c>
      <c r="D30" s="23" t="s">
        <v>28</v>
      </c>
      <c r="E30" s="23" t="s">
        <v>20</v>
      </c>
    </row>
    <row r="31" spans="1:7" x14ac:dyDescent="0.2">
      <c r="A31" s="24" t="s">
        <v>305</v>
      </c>
      <c r="B31" s="25">
        <v>80500</v>
      </c>
      <c r="C31" s="26">
        <v>0.05</v>
      </c>
      <c r="D31" s="26">
        <v>0.02</v>
      </c>
      <c r="E31" s="26">
        <v>0.08</v>
      </c>
    </row>
    <row r="32" spans="1:7" x14ac:dyDescent="0.2">
      <c r="A32" s="24" t="s">
        <v>306</v>
      </c>
      <c r="B32" s="25">
        <v>74750</v>
      </c>
      <c r="C32" s="26">
        <v>0.03</v>
      </c>
      <c r="D32" s="26">
        <v>0.04</v>
      </c>
      <c r="E32" s="26">
        <v>0.05</v>
      </c>
      <c r="G32" s="90"/>
    </row>
    <row r="33" spans="1:7" x14ac:dyDescent="0.2">
      <c r="A33" s="24" t="s">
        <v>27</v>
      </c>
      <c r="B33" s="25">
        <v>63249.999999999993</v>
      </c>
      <c r="C33" s="26">
        <v>0.01</v>
      </c>
      <c r="D33" s="26">
        <v>0.01</v>
      </c>
      <c r="E33" s="26">
        <v>0.01</v>
      </c>
      <c r="G33" s="90"/>
    </row>
    <row r="34" spans="1:7" x14ac:dyDescent="0.2">
      <c r="A34" s="24" t="s">
        <v>307</v>
      </c>
      <c r="B34" s="25">
        <v>55199.999999999993</v>
      </c>
      <c r="C34" s="26">
        <v>-1.4999999999999999E-2</v>
      </c>
      <c r="D34" s="26">
        <v>0.03</v>
      </c>
      <c r="E34" s="26">
        <v>5.0000000000000001E-3</v>
      </c>
      <c r="G34" s="90"/>
    </row>
    <row r="35" spans="1:7" x14ac:dyDescent="0.2">
      <c r="A35" s="24" t="s">
        <v>308</v>
      </c>
      <c r="B35" s="25">
        <v>46000</v>
      </c>
      <c r="C35" s="26">
        <v>-3.5000000000000003E-2</v>
      </c>
      <c r="D35" s="26">
        <v>0.05</v>
      </c>
      <c r="E35" s="26">
        <v>-1.4999999999999999E-2</v>
      </c>
      <c r="G35" s="90"/>
    </row>
    <row r="38" spans="1:7" x14ac:dyDescent="0.2">
      <c r="A38" s="1" t="s">
        <v>379</v>
      </c>
    </row>
    <row r="39" spans="1:7" x14ac:dyDescent="0.2">
      <c r="A39" s="1" t="s">
        <v>31</v>
      </c>
    </row>
  </sheetData>
  <scenarios current="4" sqref="B27:F27">
    <scenario name="Very Strong Economoy" locked="1" count="4" user="James'" comment="Created by James' on 9/19/2020">
      <inputCells r="C9" val="80500" numFmtId="3"/>
      <inputCells r="C10" val="0.05" numFmtId="164"/>
      <inputCells r="C14" val="0.02" numFmtId="164"/>
      <inputCells r="C15" val="0.08" numFmtId="164"/>
    </scenario>
    <scenario name="Moderate Growth Economy" locked="1" count="4" user="James'" comment="Created by James' on 9/19/2020">
      <inputCells r="C9" val="74750" numFmtId="3"/>
      <inputCells r="C10" val="0.03" numFmtId="164"/>
      <inputCells r="C14" val="0.04" numFmtId="164"/>
      <inputCells r="C15" val="0.05" numFmtId="164"/>
    </scenario>
    <scenario name="Flat Economy" locked="1" count="4" user="James'" comment="Created by James' on 9/19/2020">
      <inputCells r="C9" val="63250" numFmtId="3"/>
      <inputCells r="C10" val="0.01" numFmtId="164"/>
      <inputCells r="C14" val="0.01" numFmtId="164"/>
      <inputCells r="C15" val="0.01" numFmtId="164"/>
    </scenario>
    <scenario name="Contracting Economy" locked="1" count="4" user="James'" comment="Created by James' on 9/19/2020">
      <inputCells r="C9" val="55200" numFmtId="3"/>
      <inputCells r="C10" val="-0.015" numFmtId="164"/>
      <inputCells r="C14" val="0.03" numFmtId="164"/>
      <inputCells r="C15" val="0.005" numFmtId="164"/>
    </scenario>
    <scenario name="Early Recession Economy" locked="1" count="4" user="James'" comment="Created by James' on 9/19/2020_x000a_Modified by James' on 9/20/2020">
      <inputCells r="C9" val="46000" numFmtId="3"/>
      <inputCells r="C10" val="-0.035" numFmtId="164"/>
      <inputCells r="C14" val="0.05" numFmtId="164"/>
      <inputCells r="C15" val="-0.015" numFmtId="164"/>
    </scenario>
  </scenario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F76E47E-BCFB-444A-B421-E78C6F0A902B}">
  <sheetPr>
    <outlinePr summaryBelow="0"/>
  </sheetPr>
  <dimension ref="B1:I18"/>
  <sheetViews>
    <sheetView showGridLines="0" workbookViewId="0">
      <selection activeCell="H26" sqref="H26"/>
    </sheetView>
  </sheetViews>
  <sheetFormatPr defaultRowHeight="15" outlineLevelRow="1" outlineLevelCol="1" x14ac:dyDescent="0.25"/>
  <cols>
    <col min="3" max="3" width="18.140625" bestFit="1" customWidth="1"/>
    <col min="4" max="9" width="22.5703125" bestFit="1" customWidth="1" outlineLevel="1"/>
  </cols>
  <sheetData>
    <row r="1" spans="2:9" ht="15.75" thickBot="1" x14ac:dyDescent="0.3"/>
    <row r="2" spans="2:9" ht="15.75" x14ac:dyDescent="0.25">
      <c r="B2" s="126" t="s">
        <v>348</v>
      </c>
      <c r="C2" s="126"/>
      <c r="D2" s="131"/>
      <c r="E2" s="131"/>
      <c r="F2" s="131"/>
      <c r="G2" s="131"/>
      <c r="H2" s="131"/>
      <c r="I2" s="131"/>
    </row>
    <row r="3" spans="2:9" ht="15.75" collapsed="1" x14ac:dyDescent="0.25">
      <c r="B3" s="125"/>
      <c r="C3" s="125"/>
      <c r="D3" s="132" t="s">
        <v>350</v>
      </c>
      <c r="E3" s="132" t="s">
        <v>346</v>
      </c>
      <c r="F3" s="132" t="s">
        <v>306</v>
      </c>
      <c r="G3" s="132" t="s">
        <v>27</v>
      </c>
      <c r="H3" s="132" t="s">
        <v>307</v>
      </c>
      <c r="I3" s="132" t="s">
        <v>308</v>
      </c>
    </row>
    <row r="4" spans="2:9" ht="22.5" hidden="1" outlineLevel="1" x14ac:dyDescent="0.25">
      <c r="B4" s="128"/>
      <c r="C4" s="128"/>
      <c r="D4" s="120"/>
      <c r="E4" s="135" t="s">
        <v>347</v>
      </c>
      <c r="F4" s="135" t="s">
        <v>347</v>
      </c>
      <c r="G4" s="135" t="s">
        <v>347</v>
      </c>
      <c r="H4" s="135" t="s">
        <v>347</v>
      </c>
      <c r="I4" s="135" t="s">
        <v>347</v>
      </c>
    </row>
    <row r="5" spans="2:9" x14ac:dyDescent="0.25">
      <c r="B5" s="129" t="s">
        <v>349</v>
      </c>
      <c r="C5" s="129"/>
      <c r="D5" s="127"/>
      <c r="E5" s="127"/>
      <c r="F5" s="127"/>
      <c r="G5" s="127"/>
      <c r="H5" s="127"/>
      <c r="I5" s="127"/>
    </row>
    <row r="6" spans="2:9" outlineLevel="1" x14ac:dyDescent="0.25">
      <c r="B6" s="128"/>
      <c r="C6" s="128" t="s">
        <v>15</v>
      </c>
      <c r="D6" s="121">
        <v>50000</v>
      </c>
      <c r="E6" s="133">
        <v>80500</v>
      </c>
      <c r="F6" s="133">
        <v>74750</v>
      </c>
      <c r="G6" s="133">
        <v>63250</v>
      </c>
      <c r="H6" s="133">
        <v>55200</v>
      </c>
      <c r="I6" s="133">
        <v>46000</v>
      </c>
    </row>
    <row r="7" spans="2:9" outlineLevel="1" x14ac:dyDescent="0.25">
      <c r="B7" s="128"/>
      <c r="C7" s="128" t="s">
        <v>13</v>
      </c>
      <c r="D7" s="122">
        <v>0.05</v>
      </c>
      <c r="E7" s="134">
        <v>0.05</v>
      </c>
      <c r="F7" s="134">
        <v>0.03</v>
      </c>
      <c r="G7" s="134">
        <v>0.01</v>
      </c>
      <c r="H7" s="134">
        <v>-1.4999999999999999E-2</v>
      </c>
      <c r="I7" s="134">
        <v>-3.5000000000000003E-2</v>
      </c>
    </row>
    <row r="8" spans="2:9" outlineLevel="1" x14ac:dyDescent="0.25">
      <c r="B8" s="128"/>
      <c r="C8" s="128" t="s">
        <v>2</v>
      </c>
      <c r="D8" s="122">
        <v>0.03</v>
      </c>
      <c r="E8" s="134">
        <v>0.02</v>
      </c>
      <c r="F8" s="134">
        <v>0.04</v>
      </c>
      <c r="G8" s="134">
        <v>0.01</v>
      </c>
      <c r="H8" s="134">
        <v>0.03</v>
      </c>
      <c r="I8" s="134">
        <v>0.05</v>
      </c>
    </row>
    <row r="9" spans="2:9" outlineLevel="1" x14ac:dyDescent="0.25">
      <c r="B9" s="128"/>
      <c r="C9" s="128" t="s">
        <v>3</v>
      </c>
      <c r="D9" s="122">
        <v>4.4999999999999998E-2</v>
      </c>
      <c r="E9" s="134">
        <v>0.08</v>
      </c>
      <c r="F9" s="134">
        <v>0.05</v>
      </c>
      <c r="G9" s="134">
        <v>0.01</v>
      </c>
      <c r="H9" s="134">
        <v>5.0000000000000001E-3</v>
      </c>
      <c r="I9" s="134">
        <v>-1.4999999999999999E-2</v>
      </c>
    </row>
    <row r="10" spans="2:9" x14ac:dyDescent="0.25">
      <c r="B10" s="129" t="s">
        <v>351</v>
      </c>
      <c r="C10" s="129"/>
      <c r="D10" s="127"/>
      <c r="E10" s="127"/>
      <c r="F10" s="127"/>
      <c r="G10" s="127"/>
      <c r="H10" s="127"/>
      <c r="I10" s="127"/>
    </row>
    <row r="11" spans="2:9" outlineLevel="1" x14ac:dyDescent="0.25">
      <c r="B11" s="128"/>
      <c r="C11" s="128" t="s">
        <v>355</v>
      </c>
      <c r="D11" s="123">
        <v>193750</v>
      </c>
      <c r="E11" s="123">
        <v>311937.5</v>
      </c>
      <c r="F11" s="123">
        <v>289656.25</v>
      </c>
      <c r="G11" s="123">
        <v>245093.75</v>
      </c>
      <c r="H11" s="123">
        <v>213900</v>
      </c>
      <c r="I11" s="123">
        <v>178250</v>
      </c>
    </row>
    <row r="12" spans="2:9" outlineLevel="1" x14ac:dyDescent="0.25">
      <c r="B12" s="128"/>
      <c r="C12" s="128" t="s">
        <v>356</v>
      </c>
      <c r="D12" s="123">
        <v>221746.875</v>
      </c>
      <c r="E12" s="123">
        <v>412693.3125</v>
      </c>
      <c r="F12" s="123">
        <v>322213.61249999999</v>
      </c>
      <c r="G12" s="123">
        <v>250020.13437499999</v>
      </c>
      <c r="H12" s="123">
        <v>195943.095</v>
      </c>
      <c r="I12" s="123">
        <v>135888.88750000001</v>
      </c>
    </row>
    <row r="13" spans="2:9" outlineLevel="1" x14ac:dyDescent="0.25">
      <c r="B13" s="128"/>
      <c r="C13" s="128" t="s">
        <v>357</v>
      </c>
      <c r="D13" s="123">
        <v>253212.55312500001</v>
      </c>
      <c r="E13" s="123">
        <v>531136.29318749998</v>
      </c>
      <c r="F13" s="123">
        <v>358061.66696624999</v>
      </c>
      <c r="G13" s="123">
        <v>255045.539075938</v>
      </c>
      <c r="H13" s="123">
        <v>177937.18871849999</v>
      </c>
      <c r="I13" s="123">
        <v>95179.156973749894</v>
      </c>
    </row>
    <row r="14" spans="2:9" outlineLevel="1" x14ac:dyDescent="0.25">
      <c r="B14" s="128"/>
      <c r="C14" s="128" t="s">
        <v>358</v>
      </c>
      <c r="D14" s="123">
        <v>288545.18320195301</v>
      </c>
      <c r="E14" s="123">
        <v>669933.72074081295</v>
      </c>
      <c r="F14" s="123">
        <v>397513.97819888103</v>
      </c>
      <c r="G14" s="123">
        <v>260171.95441136399</v>
      </c>
      <c r="H14" s="123">
        <v>159879.42954961499</v>
      </c>
      <c r="I14" s="123">
        <v>56033.217546708402</v>
      </c>
    </row>
    <row r="15" spans="2:9" ht="15.75" outlineLevel="1" thickBot="1" x14ac:dyDescent="0.3">
      <c r="B15" s="130"/>
      <c r="C15" s="130" t="s">
        <v>359</v>
      </c>
      <c r="D15" s="124">
        <v>328186.589860662</v>
      </c>
      <c r="E15" s="124">
        <v>832131.39024916803</v>
      </c>
      <c r="F15" s="124">
        <v>440912.89711566397</v>
      </c>
      <c r="G15" s="124">
        <v>265401.41069503198</v>
      </c>
      <c r="H15" s="124">
        <v>141766.94594336499</v>
      </c>
      <c r="I15" s="124">
        <v>18367.7338768958</v>
      </c>
    </row>
    <row r="16" spans="2:9" x14ac:dyDescent="0.25">
      <c r="B16" t="s">
        <v>352</v>
      </c>
    </row>
    <row r="17" spans="2:2" x14ac:dyDescent="0.25">
      <c r="B17" t="s">
        <v>353</v>
      </c>
    </row>
    <row r="18" spans="2:2" x14ac:dyDescent="0.25">
      <c r="B18" t="s">
        <v>354</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5"/>
  <sheetViews>
    <sheetView workbookViewId="0">
      <selection activeCell="A25" sqref="A25"/>
    </sheetView>
  </sheetViews>
  <sheetFormatPr defaultRowHeight="15" x14ac:dyDescent="0.25"/>
  <cols>
    <col min="1" max="1" width="55.140625" customWidth="1"/>
    <col min="2" max="4" width="10.85546875" customWidth="1"/>
  </cols>
  <sheetData>
    <row r="1" spans="1:4" x14ac:dyDescent="0.25">
      <c r="A1" s="27" t="s">
        <v>310</v>
      </c>
    </row>
    <row r="2" spans="1:4" x14ac:dyDescent="0.25">
      <c r="A2" s="27" t="s">
        <v>289</v>
      </c>
    </row>
    <row r="3" spans="1:4" x14ac:dyDescent="0.25">
      <c r="A3" s="14" t="s">
        <v>31</v>
      </c>
    </row>
    <row r="5" spans="1:4" x14ac:dyDescent="0.25">
      <c r="A5" s="104" t="s">
        <v>290</v>
      </c>
      <c r="B5" s="109">
        <v>265</v>
      </c>
      <c r="C5" s="105"/>
      <c r="D5" s="105"/>
    </row>
    <row r="6" spans="1:4" x14ac:dyDescent="0.25">
      <c r="A6" s="104" t="s">
        <v>292</v>
      </c>
      <c r="B6" s="109">
        <v>240</v>
      </c>
      <c r="C6" s="106"/>
      <c r="D6" s="106"/>
    </row>
    <row r="7" spans="1:4" x14ac:dyDescent="0.25">
      <c r="A7" s="111" t="s">
        <v>291</v>
      </c>
      <c r="B7" s="81">
        <v>250</v>
      </c>
      <c r="C7" s="107"/>
      <c r="D7" s="107"/>
    </row>
    <row r="8" spans="1:4" x14ac:dyDescent="0.25">
      <c r="A8" s="104" t="s">
        <v>297</v>
      </c>
      <c r="B8" s="100">
        <v>80</v>
      </c>
      <c r="C8" s="100"/>
      <c r="D8" s="100"/>
    </row>
    <row r="9" spans="1:4" x14ac:dyDescent="0.25">
      <c r="A9" s="104" t="s">
        <v>293</v>
      </c>
      <c r="B9" s="100">
        <v>450</v>
      </c>
      <c r="C9" s="100"/>
      <c r="D9" s="100"/>
    </row>
    <row r="10" spans="1:4" x14ac:dyDescent="0.25">
      <c r="A10" s="104" t="s">
        <v>294</v>
      </c>
      <c r="B10" s="110">
        <v>300</v>
      </c>
      <c r="C10" s="104"/>
      <c r="D10" s="104"/>
    </row>
    <row r="11" spans="1:4" x14ac:dyDescent="0.25">
      <c r="A11" s="108"/>
      <c r="B11" s="104"/>
      <c r="C11" s="104"/>
      <c r="D11" s="104"/>
    </row>
    <row r="12" spans="1:4" s="80" customFormat="1" x14ac:dyDescent="0.25">
      <c r="A12" s="118" t="s">
        <v>330</v>
      </c>
      <c r="B12" s="104"/>
      <c r="C12" s="104"/>
      <c r="D12" s="104"/>
    </row>
    <row r="13" spans="1:4" s="80" customFormat="1" x14ac:dyDescent="0.25">
      <c r="A13" s="118" t="s">
        <v>331</v>
      </c>
      <c r="B13" s="104"/>
      <c r="C13" s="104"/>
      <c r="D13" s="104"/>
    </row>
    <row r="14" spans="1:4" s="80" customFormat="1" x14ac:dyDescent="0.25">
      <c r="A14" s="118" t="s">
        <v>332</v>
      </c>
      <c r="B14" s="104"/>
      <c r="C14" s="104"/>
      <c r="D14" s="104"/>
    </row>
    <row r="15" spans="1:4" s="80" customFormat="1" x14ac:dyDescent="0.25">
      <c r="A15" s="118" t="s">
        <v>295</v>
      </c>
      <c r="B15" s="104"/>
      <c r="C15" s="104"/>
      <c r="D15" s="104"/>
    </row>
    <row r="16" spans="1:4" s="80" customFormat="1" x14ac:dyDescent="0.25">
      <c r="A16" s="108"/>
      <c r="B16" s="104"/>
      <c r="C16" s="104"/>
      <c r="D16" s="104"/>
    </row>
    <row r="17" spans="1:4" x14ac:dyDescent="0.25">
      <c r="A17" s="113" t="s">
        <v>311</v>
      </c>
      <c r="B17" s="114" t="s">
        <v>312</v>
      </c>
      <c r="C17" s="104"/>
      <c r="D17" s="104"/>
    </row>
    <row r="18" spans="1:4" x14ac:dyDescent="0.25">
      <c r="A18" s="104" t="s">
        <v>296</v>
      </c>
      <c r="B18" s="112">
        <f>B5*B10</f>
        <v>79500</v>
      </c>
      <c r="C18" s="104"/>
      <c r="D18" s="104"/>
    </row>
    <row r="19" spans="1:4" x14ac:dyDescent="0.25">
      <c r="A19" s="104" t="s">
        <v>298</v>
      </c>
      <c r="B19" s="112">
        <f>IF(B7 &gt;= B6, B6 *B8,B7 *B8)</f>
        <v>19200</v>
      </c>
      <c r="C19" s="104"/>
      <c r="D19" s="104"/>
    </row>
    <row r="20" spans="1:4" x14ac:dyDescent="0.25">
      <c r="A20" s="104" t="s">
        <v>299</v>
      </c>
      <c r="B20" s="112">
        <f>IF(B7&gt;B6,(B7-B6)*B9,0)</f>
        <v>4500</v>
      </c>
      <c r="C20" s="104"/>
      <c r="D20" s="104"/>
    </row>
    <row r="21" spans="1:4" ht="15.75" thickBot="1" x14ac:dyDescent="0.3">
      <c r="A21" s="104" t="s">
        <v>333</v>
      </c>
      <c r="B21" s="156">
        <f>B18 - (B19+B20)</f>
        <v>55800</v>
      </c>
      <c r="C21" s="104"/>
      <c r="D21" s="104"/>
    </row>
    <row r="22" spans="1:4" ht="15.75" thickTop="1" x14ac:dyDescent="0.25"/>
    <row r="24" spans="1:4" x14ac:dyDescent="0.25">
      <c r="A24" s="90" t="s">
        <v>379</v>
      </c>
    </row>
    <row r="25" spans="1:4" x14ac:dyDescent="0.25">
      <c r="A25" s="90" t="s">
        <v>31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25"/>
  <sheetViews>
    <sheetView workbookViewId="0">
      <selection activeCell="A21" sqref="A21"/>
    </sheetView>
  </sheetViews>
  <sheetFormatPr defaultRowHeight="15" x14ac:dyDescent="0.25"/>
  <cols>
    <col min="1" max="1" width="20.42578125" customWidth="1"/>
    <col min="2" max="2" width="11" customWidth="1"/>
    <col min="3" max="3" width="11.28515625" customWidth="1"/>
    <col min="4" max="4" width="12.7109375" bestFit="1" customWidth="1"/>
    <col min="5" max="5" width="11.140625" bestFit="1" customWidth="1"/>
    <col min="9" max="9" width="11.85546875" bestFit="1" customWidth="1"/>
  </cols>
  <sheetData>
    <row r="1" spans="1:9" x14ac:dyDescent="0.25">
      <c r="A1" t="s">
        <v>313</v>
      </c>
    </row>
    <row r="2" spans="1:9" x14ac:dyDescent="0.25">
      <c r="A2" t="s">
        <v>334</v>
      </c>
    </row>
    <row r="3" spans="1:9" x14ac:dyDescent="0.25">
      <c r="A3" t="s">
        <v>335</v>
      </c>
    </row>
    <row r="4" spans="1:9" x14ac:dyDescent="0.25">
      <c r="A4" s="14" t="s">
        <v>30</v>
      </c>
    </row>
    <row r="5" spans="1:9" x14ac:dyDescent="0.25">
      <c r="A5" s="14"/>
    </row>
    <row r="6" spans="1:9" x14ac:dyDescent="0.25">
      <c r="A6" s="14"/>
    </row>
    <row r="7" spans="1:9" x14ac:dyDescent="0.25">
      <c r="A7" t="s">
        <v>61</v>
      </c>
      <c r="B7" s="19">
        <v>150000</v>
      </c>
    </row>
    <row r="8" spans="1:9" x14ac:dyDescent="0.25">
      <c r="A8" t="s">
        <v>62</v>
      </c>
      <c r="B8" s="20">
        <v>7.95</v>
      </c>
      <c r="C8" s="20"/>
    </row>
    <row r="9" spans="1:9" x14ac:dyDescent="0.25">
      <c r="A9" t="s">
        <v>63</v>
      </c>
      <c r="B9" s="20">
        <v>4.6500000000000004</v>
      </c>
      <c r="C9" s="20"/>
      <c r="D9" s="20">
        <f>B7 *B8</f>
        <v>1192500</v>
      </c>
      <c r="E9" s="20">
        <f>B7*B9</f>
        <v>697500</v>
      </c>
      <c r="F9">
        <f>fixedCost</f>
        <v>150000</v>
      </c>
    </row>
    <row r="10" spans="1:9" x14ac:dyDescent="0.25">
      <c r="A10" t="s">
        <v>64</v>
      </c>
      <c r="B10" s="15">
        <v>150000</v>
      </c>
    </row>
    <row r="11" spans="1:9" x14ac:dyDescent="0.25">
      <c r="C11" s="16" t="s">
        <v>63</v>
      </c>
      <c r="D11" s="16"/>
      <c r="E11" s="16"/>
      <c r="F11" s="16"/>
      <c r="G11" s="16"/>
      <c r="H11" s="16"/>
    </row>
    <row r="12" spans="1:9" x14ac:dyDescent="0.25">
      <c r="B12" s="17">
        <f>D9-E9-F9</f>
        <v>345000</v>
      </c>
      <c r="C12" s="20">
        <v>3</v>
      </c>
      <c r="D12" s="20">
        <v>3.25</v>
      </c>
      <c r="E12" s="20">
        <v>3.65</v>
      </c>
      <c r="F12" s="20">
        <v>4.1500000000000004</v>
      </c>
      <c r="G12" s="20">
        <v>4.5</v>
      </c>
      <c r="H12" s="20">
        <v>4.75</v>
      </c>
      <c r="I12" s="136"/>
    </row>
    <row r="13" spans="1:9" x14ac:dyDescent="0.25">
      <c r="A13" s="12" t="s">
        <v>62</v>
      </c>
      <c r="B13" s="20">
        <v>4.95</v>
      </c>
      <c r="C13" s="18">
        <f t="dataTable" ref="C13:H18" dt2D="1" dtr="1" r1="B9" r2="B8"/>
        <v>142500</v>
      </c>
      <c r="D13" s="18">
        <v>105000</v>
      </c>
      <c r="E13" s="18">
        <v>45000</v>
      </c>
      <c r="F13" s="18">
        <v>-30000</v>
      </c>
      <c r="G13" s="18">
        <v>-82500</v>
      </c>
      <c r="H13" s="18">
        <v>-120000</v>
      </c>
      <c r="I13" s="137"/>
    </row>
    <row r="14" spans="1:9" x14ac:dyDescent="0.25">
      <c r="B14" s="20">
        <v>5.95</v>
      </c>
      <c r="C14" s="18">
        <v>292500</v>
      </c>
      <c r="D14" s="18">
        <v>255000</v>
      </c>
      <c r="E14" s="18">
        <v>195000</v>
      </c>
      <c r="F14" s="18">
        <v>120000</v>
      </c>
      <c r="G14" s="18">
        <v>67500</v>
      </c>
      <c r="H14" s="18">
        <v>30000</v>
      </c>
      <c r="I14" s="137"/>
    </row>
    <row r="15" spans="1:9" x14ac:dyDescent="0.25">
      <c r="B15" s="20">
        <v>6.95</v>
      </c>
      <c r="C15" s="18">
        <v>442500</v>
      </c>
      <c r="D15" s="18">
        <v>405000</v>
      </c>
      <c r="E15" s="18">
        <v>345000</v>
      </c>
      <c r="F15" s="18">
        <v>270000</v>
      </c>
      <c r="G15" s="18">
        <v>217500</v>
      </c>
      <c r="H15" s="18">
        <v>180000</v>
      </c>
      <c r="I15" s="137"/>
    </row>
    <row r="16" spans="1:9" x14ac:dyDescent="0.25">
      <c r="B16" s="20">
        <v>7.95</v>
      </c>
      <c r="C16" s="18">
        <v>592500</v>
      </c>
      <c r="D16" s="18">
        <v>555000</v>
      </c>
      <c r="E16" s="18">
        <v>495000</v>
      </c>
      <c r="F16" s="18">
        <v>420000</v>
      </c>
      <c r="G16" s="18">
        <v>367500</v>
      </c>
      <c r="H16" s="18">
        <v>330000</v>
      </c>
      <c r="I16" s="137"/>
    </row>
    <row r="17" spans="1:9" x14ac:dyDescent="0.25">
      <c r="B17" s="20">
        <v>8.9499999999999993</v>
      </c>
      <c r="C17" s="18">
        <v>742500</v>
      </c>
      <c r="D17" s="18">
        <v>705000</v>
      </c>
      <c r="E17" s="18">
        <v>645000</v>
      </c>
      <c r="F17" s="18">
        <v>570000</v>
      </c>
      <c r="G17" s="18">
        <v>517500</v>
      </c>
      <c r="H17" s="18">
        <v>480000</v>
      </c>
      <c r="I17" s="137"/>
    </row>
    <row r="18" spans="1:9" x14ac:dyDescent="0.25">
      <c r="B18" s="20">
        <v>9.4499999999999993</v>
      </c>
      <c r="C18" s="18">
        <v>817500</v>
      </c>
      <c r="D18" s="18">
        <v>780000</v>
      </c>
      <c r="E18" s="18">
        <v>720000</v>
      </c>
      <c r="F18" s="18">
        <v>645000</v>
      </c>
      <c r="G18" s="18">
        <v>592500</v>
      </c>
      <c r="H18" s="18">
        <v>555000</v>
      </c>
      <c r="I18" s="137"/>
    </row>
    <row r="20" spans="1:9" x14ac:dyDescent="0.25">
      <c r="B20" s="20"/>
    </row>
    <row r="21" spans="1:9" x14ac:dyDescent="0.25">
      <c r="A21" s="90" t="s">
        <v>379</v>
      </c>
      <c r="B21" s="20"/>
    </row>
    <row r="22" spans="1:9" x14ac:dyDescent="0.25">
      <c r="A22" s="90" t="s">
        <v>30</v>
      </c>
      <c r="B22" s="20"/>
    </row>
    <row r="23" spans="1:9" x14ac:dyDescent="0.25">
      <c r="B23" s="20"/>
    </row>
    <row r="24" spans="1:9" x14ac:dyDescent="0.25">
      <c r="B24" s="20"/>
    </row>
    <row r="25" spans="1:9" x14ac:dyDescent="0.25">
      <c r="B25" s="20"/>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M32"/>
  <sheetViews>
    <sheetView workbookViewId="0">
      <selection activeCell="A26" sqref="A26"/>
    </sheetView>
  </sheetViews>
  <sheetFormatPr defaultRowHeight="15" x14ac:dyDescent="0.25"/>
  <cols>
    <col min="1" max="1" width="61.85546875" customWidth="1"/>
    <col min="2" max="2" width="24" bestFit="1" customWidth="1"/>
    <col min="4" max="4" width="22.42578125" customWidth="1"/>
    <col min="5" max="5" width="11.85546875" customWidth="1"/>
    <col min="6" max="6" width="13.28515625" bestFit="1" customWidth="1"/>
    <col min="7" max="8" width="12.7109375" bestFit="1" customWidth="1"/>
  </cols>
  <sheetData>
    <row r="1" spans="1:13" x14ac:dyDescent="0.25">
      <c r="A1" s="1" t="s">
        <v>314</v>
      </c>
    </row>
    <row r="2" spans="1:13" x14ac:dyDescent="0.25">
      <c r="A2" t="s">
        <v>66</v>
      </c>
    </row>
    <row r="3" spans="1:13" x14ac:dyDescent="0.25">
      <c r="A3" t="s">
        <v>337</v>
      </c>
    </row>
    <row r="4" spans="1:13" x14ac:dyDescent="0.25">
      <c r="A4" s="14" t="s">
        <v>31</v>
      </c>
    </row>
    <row r="5" spans="1:13" ht="15.75" thickBot="1" x14ac:dyDescent="0.3"/>
    <row r="6" spans="1:13" x14ac:dyDescent="0.25">
      <c r="A6" s="47" t="s">
        <v>336</v>
      </c>
      <c r="B6" s="48">
        <v>15000000</v>
      </c>
      <c r="D6" s="11"/>
      <c r="E6" s="54" t="s">
        <v>77</v>
      </c>
      <c r="F6" s="54" t="s">
        <v>77</v>
      </c>
      <c r="G6" s="54" t="s">
        <v>79</v>
      </c>
    </row>
    <row r="7" spans="1:13" x14ac:dyDescent="0.25">
      <c r="A7" s="49" t="s">
        <v>67</v>
      </c>
      <c r="B7" s="50">
        <v>1250000</v>
      </c>
      <c r="D7" s="55" t="s">
        <v>76</v>
      </c>
      <c r="E7" s="28" t="s">
        <v>70</v>
      </c>
      <c r="F7" s="28" t="s">
        <v>78</v>
      </c>
      <c r="G7" s="28" t="s">
        <v>78</v>
      </c>
    </row>
    <row r="8" spans="1:13" x14ac:dyDescent="0.25">
      <c r="A8" s="49" t="s">
        <v>68</v>
      </c>
      <c r="B8" s="51">
        <v>4.5</v>
      </c>
      <c r="D8" t="s">
        <v>317</v>
      </c>
      <c r="E8" s="56">
        <v>1250000</v>
      </c>
      <c r="F8" s="20">
        <v>6</v>
      </c>
      <c r="G8" s="20">
        <v>4</v>
      </c>
    </row>
    <row r="9" spans="1:13" x14ac:dyDescent="0.25">
      <c r="A9" s="49" t="s">
        <v>69</v>
      </c>
      <c r="B9" s="51">
        <v>18.989999999999998</v>
      </c>
      <c r="D9" t="s">
        <v>318</v>
      </c>
      <c r="E9" s="57">
        <v>480185.131617009</v>
      </c>
      <c r="F9" s="20">
        <v>4.5</v>
      </c>
      <c r="G9" s="20">
        <v>2.95</v>
      </c>
    </row>
    <row r="10" spans="1:13" x14ac:dyDescent="0.25">
      <c r="A10" s="49" t="s">
        <v>71</v>
      </c>
      <c r="B10" s="52">
        <v>1000000</v>
      </c>
      <c r="D10" t="s">
        <v>319</v>
      </c>
      <c r="E10" s="56">
        <v>600000</v>
      </c>
      <c r="F10" s="20">
        <v>3.5</v>
      </c>
      <c r="G10" s="20">
        <v>2.25</v>
      </c>
    </row>
    <row r="11" spans="1:13" x14ac:dyDescent="0.25">
      <c r="A11" s="49" t="s">
        <v>72</v>
      </c>
      <c r="B11" s="50">
        <v>350000</v>
      </c>
    </row>
    <row r="12" spans="1:13" x14ac:dyDescent="0.25">
      <c r="A12" s="49" t="s">
        <v>73</v>
      </c>
      <c r="B12" s="51">
        <v>2.95</v>
      </c>
      <c r="D12" s="58" t="s">
        <v>316</v>
      </c>
      <c r="E12" s="58"/>
      <c r="F12" s="58"/>
      <c r="G12" s="58"/>
      <c r="H12" s="58"/>
      <c r="I12" s="58"/>
      <c r="J12" s="58"/>
      <c r="K12" s="58"/>
      <c r="L12" s="58"/>
      <c r="M12" s="58"/>
    </row>
    <row r="13" spans="1:13" x14ac:dyDescent="0.25">
      <c r="A13" s="49" t="s">
        <v>74</v>
      </c>
      <c r="B13" s="51">
        <v>12.99</v>
      </c>
      <c r="D13" s="58" t="s">
        <v>315</v>
      </c>
      <c r="E13" s="58"/>
      <c r="F13" s="58"/>
      <c r="G13" s="58"/>
      <c r="H13" s="58"/>
      <c r="I13" s="58"/>
      <c r="J13" s="58"/>
      <c r="K13" s="58"/>
      <c r="L13" s="58"/>
      <c r="M13" s="58"/>
    </row>
    <row r="14" spans="1:13" ht="15.75" thickBot="1" x14ac:dyDescent="0.3">
      <c r="A14" s="53" t="s">
        <v>75</v>
      </c>
      <c r="B14" s="154">
        <f>B10 * 2</f>
        <v>2000000</v>
      </c>
    </row>
    <row r="15" spans="1:13" x14ac:dyDescent="0.25">
      <c r="B15" s="15"/>
    </row>
    <row r="16" spans="1:13" x14ac:dyDescent="0.25">
      <c r="B16" s="15"/>
    </row>
    <row r="17" spans="1:2" x14ac:dyDescent="0.25">
      <c r="A17" s="11" t="s">
        <v>80</v>
      </c>
      <c r="B17" s="15"/>
    </row>
    <row r="18" spans="1:2" x14ac:dyDescent="0.25">
      <c r="B18" s="15"/>
    </row>
    <row r="19" spans="1:2" s="80" customFormat="1" x14ac:dyDescent="0.25">
      <c r="A19" s="55" t="s">
        <v>320</v>
      </c>
      <c r="B19" s="115" t="s">
        <v>312</v>
      </c>
    </row>
    <row r="20" spans="1:2" x14ac:dyDescent="0.25">
      <c r="A20" t="s">
        <v>85</v>
      </c>
      <c r="B20" s="15">
        <f>(B10 *B9) + ( B14 *B13)</f>
        <v>44970000</v>
      </c>
    </row>
    <row r="21" spans="1:2" x14ac:dyDescent="0.25">
      <c r="A21" t="s">
        <v>84</v>
      </c>
      <c r="B21" s="15">
        <f>(B14 *B12) + (B10 *B8)</f>
        <v>10400000</v>
      </c>
    </row>
    <row r="22" spans="1:2" x14ac:dyDescent="0.25">
      <c r="A22" t="s">
        <v>86</v>
      </c>
      <c r="B22" s="15">
        <f xml:space="preserve"> B6 +B7 +B11</f>
        <v>16600000</v>
      </c>
    </row>
    <row r="23" spans="1:2" ht="15.75" thickBot="1" x14ac:dyDescent="0.3">
      <c r="A23" t="s">
        <v>87</v>
      </c>
      <c r="B23" s="116">
        <f>B20-B21-B22</f>
        <v>17970000</v>
      </c>
    </row>
    <row r="24" spans="1:2" ht="15.75" thickTop="1" x14ac:dyDescent="0.25">
      <c r="B24" s="15"/>
    </row>
    <row r="25" spans="1:2" x14ac:dyDescent="0.25">
      <c r="B25" s="15"/>
    </row>
    <row r="26" spans="1:2" x14ac:dyDescent="0.25">
      <c r="A26" s="90" t="s">
        <v>379</v>
      </c>
      <c r="B26" s="15"/>
    </row>
    <row r="27" spans="1:2" x14ac:dyDescent="0.25">
      <c r="A27" s="90" t="s">
        <v>31</v>
      </c>
      <c r="B27" s="15"/>
    </row>
    <row r="28" spans="1:2" x14ac:dyDescent="0.25">
      <c r="B28" s="15"/>
    </row>
    <row r="29" spans="1:2" x14ac:dyDescent="0.25">
      <c r="B29" s="15"/>
    </row>
    <row r="30" spans="1:2" x14ac:dyDescent="0.25">
      <c r="B30" s="15"/>
    </row>
    <row r="31" spans="1:2" x14ac:dyDescent="0.25">
      <c r="B31" s="15"/>
    </row>
    <row r="32" spans="1:2" x14ac:dyDescent="0.25">
      <c r="B32" s="15"/>
    </row>
  </sheetData>
  <scenarios current="1" show="0" sqref="B20 B21 B22 B23">
    <scenario name="Strong Book Sales" locked="1" count="3" user="James'" comment="Created by James' on 9/20/2020_x000a_Modified by James' on 9/20/2020">
      <inputCells r="B10" val="1250000" numFmtId="3"/>
      <inputCells r="B8" val="6" numFmtId="165"/>
      <inputCells r="B12" val="4" numFmtId="165"/>
    </scenario>
    <scenario name="Break Even Book Sales" locked="1" count="3" user="James'" comment="Created by James' on 9/20/2020_x000a_Modified by James' on 9/20/2020">
      <inputCells r="B10" val="480185.131617009" numFmtId="3"/>
      <inputCells r="B8" val="4.5" numFmtId="165"/>
      <inputCells r="B12" val="2.95" numFmtId="165"/>
    </scenario>
    <scenario name="Weak Book Sales" locked="1" count="3" user="James'" comment="Created by James' on 9/20/2020_x000a_Modified by James' on 9/20/2020">
      <inputCells r="B10" val="600000" numFmtId="3"/>
      <inputCells r="B8" val="3.5" numFmtId="165"/>
      <inputCells r="B12" val="2.25" numFmtId="165"/>
    </scenario>
  </scenarios>
  <pageMargins left="0.7" right="0.7" top="0.75" bottom="0.75" header="0.3" footer="0.3"/>
  <pageSetup orientation="portrait" horizontalDpi="4294967295" verticalDpi="4294967295"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DB4C008-BA9E-4B73-B96F-6691771D0227}">
  <sheetPr>
    <outlinePr summaryBelow="0"/>
  </sheetPr>
  <dimension ref="B1:G16"/>
  <sheetViews>
    <sheetView showGridLines="0" workbookViewId="0">
      <selection activeCell="C21" sqref="C21"/>
    </sheetView>
  </sheetViews>
  <sheetFormatPr defaultRowHeight="15" outlineLevelRow="1" outlineLevelCol="1" x14ac:dyDescent="0.25"/>
  <cols>
    <col min="2" max="2" width="11.85546875" bestFit="1" customWidth="1"/>
    <col min="3" max="3" width="27.42578125" bestFit="1" customWidth="1"/>
    <col min="4" max="7" width="18.5703125" bestFit="1" customWidth="1" outlineLevel="1"/>
  </cols>
  <sheetData>
    <row r="1" spans="2:7" ht="15.75" thickBot="1" x14ac:dyDescent="0.3"/>
    <row r="2" spans="2:7" ht="15.75" x14ac:dyDescent="0.25">
      <c r="B2" s="143" t="s">
        <v>348</v>
      </c>
      <c r="C2" s="143"/>
      <c r="D2" s="131"/>
      <c r="E2" s="131"/>
      <c r="F2" s="131"/>
      <c r="G2" s="131"/>
    </row>
    <row r="3" spans="2:7" ht="15.75" collapsed="1" x14ac:dyDescent="0.25">
      <c r="B3" s="142"/>
      <c r="C3" s="142"/>
      <c r="D3" s="132" t="s">
        <v>350</v>
      </c>
      <c r="E3" s="132" t="s">
        <v>317</v>
      </c>
      <c r="F3" s="132" t="s">
        <v>361</v>
      </c>
      <c r="G3" s="132" t="s">
        <v>319</v>
      </c>
    </row>
    <row r="4" spans="2:7" ht="45" hidden="1" outlineLevel="1" x14ac:dyDescent="0.25">
      <c r="B4" s="144"/>
      <c r="C4" s="144"/>
      <c r="D4" s="120"/>
      <c r="E4" s="135" t="s">
        <v>362</v>
      </c>
      <c r="F4" s="135" t="s">
        <v>362</v>
      </c>
      <c r="G4" s="135" t="s">
        <v>362</v>
      </c>
    </row>
    <row r="5" spans="2:7" x14ac:dyDescent="0.25">
      <c r="B5" s="145" t="s">
        <v>349</v>
      </c>
      <c r="C5" s="145"/>
      <c r="D5" s="127"/>
      <c r="E5" s="127"/>
      <c r="F5" s="127"/>
      <c r="G5" s="127"/>
    </row>
    <row r="6" spans="2:7" outlineLevel="1" x14ac:dyDescent="0.25">
      <c r="B6" s="144"/>
      <c r="C6" s="144" t="s">
        <v>363</v>
      </c>
      <c r="D6" s="121">
        <v>1000000</v>
      </c>
      <c r="E6" s="133">
        <v>1250000</v>
      </c>
      <c r="F6" s="133">
        <v>480185.131617009</v>
      </c>
      <c r="G6" s="133">
        <v>600000</v>
      </c>
    </row>
    <row r="7" spans="2:7" outlineLevel="1" x14ac:dyDescent="0.25">
      <c r="B7" s="144"/>
      <c r="C7" s="144" t="s">
        <v>375</v>
      </c>
      <c r="D7" s="141">
        <v>4.5</v>
      </c>
      <c r="E7" s="147">
        <v>6</v>
      </c>
      <c r="F7" s="147">
        <v>4.5</v>
      </c>
      <c r="G7" s="147">
        <v>3.5</v>
      </c>
    </row>
    <row r="8" spans="2:7" outlineLevel="1" x14ac:dyDescent="0.25">
      <c r="B8" s="144"/>
      <c r="C8" s="144" t="s">
        <v>374</v>
      </c>
      <c r="D8" s="141">
        <v>2.95</v>
      </c>
      <c r="E8" s="147">
        <v>4</v>
      </c>
      <c r="F8" s="147">
        <v>2.95</v>
      </c>
      <c r="G8" s="147">
        <v>2.25</v>
      </c>
    </row>
    <row r="9" spans="2:7" x14ac:dyDescent="0.25">
      <c r="B9" s="145" t="s">
        <v>351</v>
      </c>
      <c r="C9" s="145"/>
      <c r="D9" s="127"/>
      <c r="E9" s="127"/>
      <c r="F9" s="127"/>
      <c r="G9" s="127"/>
    </row>
    <row r="10" spans="2:7" outlineLevel="1" x14ac:dyDescent="0.25">
      <c r="B10" s="144"/>
      <c r="C10" s="144" t="s">
        <v>364</v>
      </c>
      <c r="D10" s="123">
        <v>44970000</v>
      </c>
      <c r="E10" s="123">
        <v>56212500</v>
      </c>
      <c r="F10" s="123">
        <v>21593925.368816901</v>
      </c>
      <c r="G10" s="123">
        <v>26982000</v>
      </c>
    </row>
    <row r="11" spans="2:7" outlineLevel="1" x14ac:dyDescent="0.25">
      <c r="B11" s="144"/>
      <c r="C11" s="144" t="s">
        <v>376</v>
      </c>
      <c r="D11" s="123">
        <v>10400000</v>
      </c>
      <c r="E11" s="123">
        <v>17500000</v>
      </c>
      <c r="F11" s="123">
        <v>4993925.3688168898</v>
      </c>
      <c r="G11" s="123">
        <v>4800000</v>
      </c>
    </row>
    <row r="12" spans="2:7" outlineLevel="1" x14ac:dyDescent="0.25">
      <c r="B12" s="144"/>
      <c r="C12" s="144" t="s">
        <v>64</v>
      </c>
      <c r="D12" s="123">
        <v>16600000</v>
      </c>
      <c r="E12" s="123">
        <v>16600000</v>
      </c>
      <c r="F12" s="123">
        <v>16600000</v>
      </c>
      <c r="G12" s="123">
        <v>16600000</v>
      </c>
    </row>
    <row r="13" spans="2:7" ht="15.75" outlineLevel="1" thickBot="1" x14ac:dyDescent="0.3">
      <c r="B13" s="146"/>
      <c r="C13" s="146" t="s">
        <v>365</v>
      </c>
      <c r="D13" s="124">
        <v>17970000</v>
      </c>
      <c r="E13" s="124">
        <v>22112500</v>
      </c>
      <c r="F13" s="124">
        <v>0</v>
      </c>
      <c r="G13" s="124">
        <v>5582000</v>
      </c>
    </row>
    <row r="14" spans="2:7" x14ac:dyDescent="0.25">
      <c r="B14" t="s">
        <v>352</v>
      </c>
    </row>
    <row r="15" spans="2:7" x14ac:dyDescent="0.25">
      <c r="B15" t="s">
        <v>353</v>
      </c>
    </row>
    <row r="16" spans="2:7" x14ac:dyDescent="0.25">
      <c r="B16" t="s">
        <v>354</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J1912"/>
  <sheetViews>
    <sheetView workbookViewId="0">
      <selection activeCell="K29" sqref="K29"/>
    </sheetView>
  </sheetViews>
  <sheetFormatPr defaultRowHeight="15" x14ac:dyDescent="0.25"/>
  <cols>
    <col min="1" max="1" width="15.5703125" customWidth="1"/>
    <col min="2" max="2" width="13.85546875" customWidth="1"/>
    <col min="3" max="3" width="11.7109375" customWidth="1"/>
    <col min="4" max="4" width="10.7109375" bestFit="1" customWidth="1"/>
    <col min="5" max="5" width="12.7109375" customWidth="1"/>
    <col min="6" max="6" width="9.85546875" customWidth="1"/>
    <col min="7" max="7" width="12.42578125" customWidth="1"/>
  </cols>
  <sheetData>
    <row r="1" spans="1:1" x14ac:dyDescent="0.25">
      <c r="A1" t="s">
        <v>32</v>
      </c>
    </row>
    <row r="2" spans="1:1" x14ac:dyDescent="0.25">
      <c r="A2" t="s">
        <v>33</v>
      </c>
    </row>
    <row r="3" spans="1:1" x14ac:dyDescent="0.25">
      <c r="A3" t="s">
        <v>60</v>
      </c>
    </row>
    <row r="4" spans="1:1" x14ac:dyDescent="0.25">
      <c r="A4" s="10" t="s">
        <v>302</v>
      </c>
    </row>
    <row r="5" spans="1:1" x14ac:dyDescent="0.25">
      <c r="A5" s="10"/>
    </row>
    <row r="6" spans="1:1" x14ac:dyDescent="0.25">
      <c r="A6" t="s">
        <v>321</v>
      </c>
    </row>
    <row r="8" spans="1:1" x14ac:dyDescent="0.25">
      <c r="A8" t="s">
        <v>338</v>
      </c>
    </row>
    <row r="10" spans="1:1" x14ac:dyDescent="0.25">
      <c r="A10" t="s">
        <v>339</v>
      </c>
    </row>
    <row r="12" spans="1:1" x14ac:dyDescent="0.25">
      <c r="A12" t="s">
        <v>340</v>
      </c>
    </row>
    <row r="13" spans="1:1" x14ac:dyDescent="0.25">
      <c r="A13" t="s">
        <v>341</v>
      </c>
    </row>
    <row r="14" spans="1:1" x14ac:dyDescent="0.25">
      <c r="A14" s="84" t="s">
        <v>304</v>
      </c>
    </row>
    <row r="15" spans="1:1" s="80" customFormat="1" x14ac:dyDescent="0.25">
      <c r="A15" s="84"/>
    </row>
    <row r="16" spans="1:1" x14ac:dyDescent="0.25">
      <c r="A16" t="s">
        <v>303</v>
      </c>
    </row>
    <row r="18" spans="1:10" x14ac:dyDescent="0.25">
      <c r="A18" t="s">
        <v>65</v>
      </c>
    </row>
    <row r="19" spans="1:10" x14ac:dyDescent="0.25">
      <c r="A19" s="11" t="s">
        <v>59</v>
      </c>
    </row>
    <row r="21" spans="1:10" x14ac:dyDescent="0.25">
      <c r="A21" s="13" t="s">
        <v>34</v>
      </c>
      <c r="B21" s="13" t="s">
        <v>58</v>
      </c>
      <c r="C21" s="13" t="s">
        <v>39</v>
      </c>
      <c r="D21" s="13" t="s">
        <v>35</v>
      </c>
      <c r="E21" s="13" t="s">
        <v>36</v>
      </c>
      <c r="F21" s="13" t="s">
        <v>37</v>
      </c>
      <c r="G21" s="13" t="s">
        <v>38</v>
      </c>
    </row>
    <row r="22" spans="1:10" x14ac:dyDescent="0.25">
      <c r="A22" s="12">
        <v>1</v>
      </c>
      <c r="B22" t="s">
        <v>40</v>
      </c>
      <c r="C22" t="s">
        <v>42</v>
      </c>
      <c r="D22" s="21">
        <v>38078</v>
      </c>
      <c r="E22" t="s">
        <v>41</v>
      </c>
      <c r="F22" s="19">
        <v>50</v>
      </c>
      <c r="G22" s="20">
        <v>164.64</v>
      </c>
      <c r="I22" s="19"/>
      <c r="J22" s="119"/>
    </row>
    <row r="23" spans="1:10" x14ac:dyDescent="0.25">
      <c r="A23" s="12">
        <v>2</v>
      </c>
      <c r="B23" t="s">
        <v>43</v>
      </c>
      <c r="C23" t="s">
        <v>45</v>
      </c>
      <c r="D23" s="21">
        <v>38056</v>
      </c>
      <c r="E23" t="s">
        <v>44</v>
      </c>
      <c r="F23" s="19">
        <v>55</v>
      </c>
      <c r="G23" s="20">
        <v>182.41199999999998</v>
      </c>
      <c r="I23" s="19"/>
      <c r="J23" s="119"/>
    </row>
    <row r="24" spans="1:10" x14ac:dyDescent="0.25">
      <c r="A24" s="12">
        <v>3</v>
      </c>
      <c r="B24" t="s">
        <v>46</v>
      </c>
      <c r="C24" t="s">
        <v>45</v>
      </c>
      <c r="D24" s="21">
        <v>38408</v>
      </c>
      <c r="E24" t="s">
        <v>47</v>
      </c>
      <c r="F24" s="19">
        <v>14</v>
      </c>
      <c r="G24" s="20">
        <v>34.463999999999999</v>
      </c>
      <c r="I24" s="19"/>
      <c r="J24" s="119"/>
    </row>
    <row r="25" spans="1:10" x14ac:dyDescent="0.25">
      <c r="A25" s="12">
        <v>4</v>
      </c>
      <c r="B25" t="s">
        <v>43</v>
      </c>
      <c r="C25" t="s">
        <v>48</v>
      </c>
      <c r="D25" s="21">
        <v>38859</v>
      </c>
      <c r="E25" t="s">
        <v>41</v>
      </c>
      <c r="F25" s="19">
        <v>60</v>
      </c>
      <c r="G25" s="20">
        <v>236.48399999999998</v>
      </c>
      <c r="I25" s="19"/>
      <c r="J25" s="119"/>
    </row>
    <row r="26" spans="1:10" x14ac:dyDescent="0.25">
      <c r="A26" s="12">
        <v>5</v>
      </c>
      <c r="B26" t="s">
        <v>49</v>
      </c>
      <c r="C26" t="s">
        <v>45</v>
      </c>
      <c r="D26" s="21">
        <v>38155</v>
      </c>
      <c r="E26" t="s">
        <v>41</v>
      </c>
      <c r="F26" s="19">
        <v>48</v>
      </c>
      <c r="G26" s="20">
        <v>156.72</v>
      </c>
      <c r="I26" s="19"/>
      <c r="J26" s="119"/>
    </row>
    <row r="27" spans="1:10" x14ac:dyDescent="0.25">
      <c r="A27" s="12">
        <v>6</v>
      </c>
      <c r="B27" t="s">
        <v>50</v>
      </c>
      <c r="C27" t="s">
        <v>45</v>
      </c>
      <c r="D27" s="21">
        <v>38683</v>
      </c>
      <c r="E27" t="s">
        <v>51</v>
      </c>
      <c r="F27" s="19">
        <v>63</v>
      </c>
      <c r="G27" s="20">
        <v>211.18800000000002</v>
      </c>
      <c r="I27" s="19"/>
      <c r="J27" s="119"/>
    </row>
    <row r="28" spans="1:10" x14ac:dyDescent="0.25">
      <c r="A28" s="12">
        <v>7</v>
      </c>
      <c r="B28" t="s">
        <v>52</v>
      </c>
      <c r="C28" t="s">
        <v>45</v>
      </c>
      <c r="D28" s="21">
        <v>38067</v>
      </c>
      <c r="E28" t="s">
        <v>51</v>
      </c>
      <c r="F28" s="19">
        <v>13</v>
      </c>
      <c r="G28" s="20">
        <v>30.96</v>
      </c>
      <c r="I28" s="19"/>
      <c r="J28" s="119"/>
    </row>
    <row r="29" spans="1:10" x14ac:dyDescent="0.25">
      <c r="A29" s="12">
        <v>8</v>
      </c>
      <c r="B29" t="s">
        <v>50</v>
      </c>
      <c r="C29" t="s">
        <v>45</v>
      </c>
      <c r="D29" s="21">
        <v>39068</v>
      </c>
      <c r="E29" t="s">
        <v>41</v>
      </c>
      <c r="F29" s="19">
        <v>77</v>
      </c>
      <c r="G29" s="20">
        <v>297.40800000000002</v>
      </c>
      <c r="I29" s="19"/>
      <c r="J29" s="119"/>
    </row>
    <row r="30" spans="1:10" x14ac:dyDescent="0.25">
      <c r="A30" s="12">
        <v>9</v>
      </c>
      <c r="B30" t="s">
        <v>46</v>
      </c>
      <c r="C30" t="s">
        <v>42</v>
      </c>
      <c r="D30" s="21">
        <v>38903</v>
      </c>
      <c r="E30" t="s">
        <v>51</v>
      </c>
      <c r="F30" s="19">
        <v>80</v>
      </c>
      <c r="G30" s="20">
        <v>271.96799999999996</v>
      </c>
      <c r="I30" s="19"/>
      <c r="J30" s="119"/>
    </row>
    <row r="31" spans="1:10" x14ac:dyDescent="0.25">
      <c r="A31" s="12">
        <v>10</v>
      </c>
      <c r="B31" t="s">
        <v>40</v>
      </c>
      <c r="C31" t="s">
        <v>53</v>
      </c>
      <c r="D31" s="21">
        <v>38936</v>
      </c>
      <c r="E31" t="s">
        <v>41</v>
      </c>
      <c r="F31" s="19">
        <v>29</v>
      </c>
      <c r="G31" s="20">
        <v>88.2</v>
      </c>
      <c r="I31" s="19"/>
      <c r="J31" s="119"/>
    </row>
    <row r="32" spans="1:10" x14ac:dyDescent="0.25">
      <c r="A32" s="12">
        <v>11</v>
      </c>
      <c r="B32" t="s">
        <v>46</v>
      </c>
      <c r="C32" t="s">
        <v>53</v>
      </c>
      <c r="D32" s="21">
        <v>38320</v>
      </c>
      <c r="E32" t="s">
        <v>54</v>
      </c>
      <c r="F32" s="19">
        <v>48</v>
      </c>
      <c r="G32" s="20">
        <v>157.00800000000001</v>
      </c>
      <c r="I32" s="19"/>
      <c r="J32" s="119"/>
    </row>
    <row r="33" spans="1:10" x14ac:dyDescent="0.25">
      <c r="A33" s="12">
        <v>12</v>
      </c>
      <c r="B33" t="s">
        <v>46</v>
      </c>
      <c r="C33" t="s">
        <v>48</v>
      </c>
      <c r="D33" s="21">
        <v>38309</v>
      </c>
      <c r="E33" t="s">
        <v>41</v>
      </c>
      <c r="F33" s="19">
        <v>28</v>
      </c>
      <c r="G33" s="20">
        <v>85.236000000000004</v>
      </c>
      <c r="I33" s="19"/>
      <c r="J33" s="119"/>
    </row>
    <row r="34" spans="1:10" x14ac:dyDescent="0.25">
      <c r="A34" s="12">
        <v>13</v>
      </c>
      <c r="B34" t="s">
        <v>55</v>
      </c>
      <c r="C34" t="s">
        <v>48</v>
      </c>
      <c r="D34" s="21">
        <v>38595</v>
      </c>
      <c r="E34" t="s">
        <v>41</v>
      </c>
      <c r="F34" s="19">
        <v>54</v>
      </c>
      <c r="G34" s="20">
        <v>179.50800000000001</v>
      </c>
      <c r="I34" s="19"/>
      <c r="J34" s="119"/>
    </row>
    <row r="35" spans="1:10" x14ac:dyDescent="0.25">
      <c r="A35" s="12">
        <v>14</v>
      </c>
      <c r="B35" t="s">
        <v>43</v>
      </c>
      <c r="C35" t="s">
        <v>42</v>
      </c>
      <c r="D35" s="21">
        <v>38353</v>
      </c>
      <c r="E35" t="s">
        <v>51</v>
      </c>
      <c r="F35" s="19">
        <v>23</v>
      </c>
      <c r="G35" s="20">
        <v>187.76399999999998</v>
      </c>
      <c r="I35" s="19"/>
      <c r="J35" s="119"/>
    </row>
    <row r="36" spans="1:10" x14ac:dyDescent="0.25">
      <c r="A36" s="12">
        <v>15</v>
      </c>
      <c r="B36" t="s">
        <v>49</v>
      </c>
      <c r="C36" t="s">
        <v>53</v>
      </c>
      <c r="D36" s="21">
        <v>38980</v>
      </c>
      <c r="E36" t="s">
        <v>44</v>
      </c>
      <c r="F36" s="19">
        <v>-3</v>
      </c>
      <c r="G36" s="20">
        <v>-26.387999999999998</v>
      </c>
      <c r="I36" s="19"/>
      <c r="J36" s="119"/>
    </row>
    <row r="37" spans="1:10" x14ac:dyDescent="0.25">
      <c r="A37" s="12">
        <v>16</v>
      </c>
      <c r="B37" t="s">
        <v>55</v>
      </c>
      <c r="C37" t="s">
        <v>53</v>
      </c>
      <c r="D37" s="21">
        <v>38089</v>
      </c>
      <c r="E37" t="s">
        <v>54</v>
      </c>
      <c r="F37" s="19">
        <v>50</v>
      </c>
      <c r="G37" s="20">
        <v>284.86799999999999</v>
      </c>
      <c r="I37" s="19"/>
      <c r="J37" s="119"/>
    </row>
    <row r="38" spans="1:10" x14ac:dyDescent="0.25">
      <c r="A38" s="12">
        <v>17</v>
      </c>
      <c r="B38" t="s">
        <v>50</v>
      </c>
      <c r="C38" t="s">
        <v>42</v>
      </c>
      <c r="D38" s="21">
        <v>38837</v>
      </c>
      <c r="E38" t="s">
        <v>54</v>
      </c>
      <c r="F38" s="19">
        <v>71</v>
      </c>
      <c r="G38" s="20">
        <v>359.58</v>
      </c>
      <c r="I38" s="19"/>
      <c r="J38" s="119"/>
    </row>
    <row r="39" spans="1:10" x14ac:dyDescent="0.25">
      <c r="A39" s="12">
        <v>18</v>
      </c>
      <c r="B39" t="s">
        <v>56</v>
      </c>
      <c r="C39" t="s">
        <v>45</v>
      </c>
      <c r="D39" s="21">
        <v>38595</v>
      </c>
      <c r="E39" t="s">
        <v>41</v>
      </c>
      <c r="F39" s="19">
        <v>93</v>
      </c>
      <c r="G39" s="20">
        <v>438.22800000000001</v>
      </c>
      <c r="I39" s="19"/>
      <c r="J39" s="119"/>
    </row>
    <row r="40" spans="1:10" x14ac:dyDescent="0.25">
      <c r="A40" s="12">
        <v>19</v>
      </c>
      <c r="B40" t="s">
        <v>56</v>
      </c>
      <c r="C40" t="s">
        <v>42</v>
      </c>
      <c r="D40" s="21">
        <v>38287</v>
      </c>
      <c r="E40" t="s">
        <v>51</v>
      </c>
      <c r="F40" s="19">
        <v>83</v>
      </c>
      <c r="G40" s="20">
        <v>283.38</v>
      </c>
      <c r="I40" s="19"/>
      <c r="J40" s="119"/>
    </row>
    <row r="41" spans="1:10" x14ac:dyDescent="0.25">
      <c r="A41" s="12">
        <v>20</v>
      </c>
      <c r="B41" t="s">
        <v>49</v>
      </c>
      <c r="C41" t="s">
        <v>45</v>
      </c>
      <c r="D41" s="21">
        <v>38683</v>
      </c>
      <c r="E41" t="s">
        <v>41</v>
      </c>
      <c r="F41" s="19">
        <v>62</v>
      </c>
      <c r="G41" s="20">
        <v>207.744</v>
      </c>
      <c r="I41" s="19"/>
      <c r="J41" s="119"/>
    </row>
    <row r="42" spans="1:10" x14ac:dyDescent="0.25">
      <c r="A42" s="12">
        <v>21</v>
      </c>
      <c r="B42" t="s">
        <v>49</v>
      </c>
      <c r="C42" t="s">
        <v>48</v>
      </c>
      <c r="D42" s="21">
        <v>38870</v>
      </c>
      <c r="E42" t="s">
        <v>54</v>
      </c>
      <c r="F42" s="19">
        <v>17</v>
      </c>
      <c r="G42" s="20">
        <v>45.695999999999998</v>
      </c>
      <c r="I42" s="19"/>
      <c r="J42" s="119"/>
    </row>
    <row r="43" spans="1:10" x14ac:dyDescent="0.25">
      <c r="A43" s="12">
        <v>22</v>
      </c>
      <c r="B43" t="s">
        <v>40</v>
      </c>
      <c r="C43" t="s">
        <v>45</v>
      </c>
      <c r="D43" s="21">
        <v>38254</v>
      </c>
      <c r="E43" t="s">
        <v>51</v>
      </c>
      <c r="F43" s="19">
        <v>33</v>
      </c>
      <c r="G43" s="20">
        <v>103.812</v>
      </c>
      <c r="I43" s="19"/>
      <c r="J43" s="119"/>
    </row>
    <row r="44" spans="1:10" x14ac:dyDescent="0.25">
      <c r="A44" s="12">
        <v>23</v>
      </c>
      <c r="B44" t="s">
        <v>50</v>
      </c>
      <c r="C44" t="s">
        <v>45</v>
      </c>
      <c r="D44" s="21">
        <v>38749</v>
      </c>
      <c r="E44" t="s">
        <v>54</v>
      </c>
      <c r="F44" s="19">
        <v>30</v>
      </c>
      <c r="G44" s="20">
        <v>92.772000000000006</v>
      </c>
      <c r="I44" s="19"/>
      <c r="J44" s="119"/>
    </row>
    <row r="45" spans="1:10" x14ac:dyDescent="0.25">
      <c r="A45" s="12">
        <v>24</v>
      </c>
      <c r="B45" t="s">
        <v>55</v>
      </c>
      <c r="C45" t="s">
        <v>48</v>
      </c>
      <c r="D45" s="21">
        <v>39057</v>
      </c>
      <c r="E45" t="s">
        <v>41</v>
      </c>
      <c r="F45" s="19">
        <v>29</v>
      </c>
      <c r="G45" s="20">
        <v>89.543999999999997</v>
      </c>
      <c r="I45" s="19"/>
      <c r="J45" s="119"/>
    </row>
    <row r="46" spans="1:10" x14ac:dyDescent="0.25">
      <c r="A46" s="12">
        <v>25</v>
      </c>
      <c r="B46" t="s">
        <v>56</v>
      </c>
      <c r="C46" t="s">
        <v>45</v>
      </c>
      <c r="D46" s="21">
        <v>38089</v>
      </c>
      <c r="E46" t="s">
        <v>47</v>
      </c>
      <c r="F46" s="19">
        <v>43</v>
      </c>
      <c r="G46" s="20">
        <v>139.18799999999999</v>
      </c>
      <c r="I46" s="19"/>
      <c r="J46" s="119"/>
    </row>
    <row r="47" spans="1:10" x14ac:dyDescent="0.25">
      <c r="A47" s="12">
        <v>26</v>
      </c>
      <c r="B47" t="s">
        <v>52</v>
      </c>
      <c r="C47" t="s">
        <v>45</v>
      </c>
      <c r="D47" s="21">
        <v>38617</v>
      </c>
      <c r="E47" t="s">
        <v>44</v>
      </c>
      <c r="F47" s="19">
        <v>82</v>
      </c>
      <c r="G47" s="20">
        <v>279.66000000000003</v>
      </c>
      <c r="I47" s="19"/>
      <c r="J47" s="119"/>
    </row>
    <row r="48" spans="1:10" x14ac:dyDescent="0.25">
      <c r="A48" s="12">
        <v>27</v>
      </c>
      <c r="B48" t="s">
        <v>52</v>
      </c>
      <c r="C48" t="s">
        <v>45</v>
      </c>
      <c r="D48" s="21">
        <v>38804</v>
      </c>
      <c r="E48" t="s">
        <v>41</v>
      </c>
      <c r="F48" s="19">
        <v>58</v>
      </c>
      <c r="G48" s="20">
        <v>193.75200000000001</v>
      </c>
      <c r="I48" s="19"/>
      <c r="J48" s="119"/>
    </row>
    <row r="49" spans="1:10" x14ac:dyDescent="0.25">
      <c r="A49" s="12">
        <v>28</v>
      </c>
      <c r="B49" t="s">
        <v>57</v>
      </c>
      <c r="C49" t="s">
        <v>48</v>
      </c>
      <c r="D49" s="21">
        <v>38155</v>
      </c>
      <c r="E49" t="s">
        <v>54</v>
      </c>
      <c r="F49" s="19">
        <v>46</v>
      </c>
      <c r="G49" s="20">
        <v>150.32399999999998</v>
      </c>
      <c r="I49" s="19"/>
      <c r="J49" s="119"/>
    </row>
    <row r="50" spans="1:10" x14ac:dyDescent="0.25">
      <c r="A50" s="12">
        <v>29</v>
      </c>
      <c r="B50" t="s">
        <v>49</v>
      </c>
      <c r="C50" t="s">
        <v>48</v>
      </c>
      <c r="D50" s="21">
        <v>38969</v>
      </c>
      <c r="E50" t="s">
        <v>54</v>
      </c>
      <c r="F50" s="19">
        <v>24</v>
      </c>
      <c r="G50" s="20">
        <v>70.97999999999999</v>
      </c>
      <c r="I50" s="19"/>
      <c r="J50" s="119"/>
    </row>
    <row r="51" spans="1:10" x14ac:dyDescent="0.25">
      <c r="A51" s="12">
        <v>30</v>
      </c>
      <c r="B51" t="s">
        <v>57</v>
      </c>
      <c r="C51" t="s">
        <v>48</v>
      </c>
      <c r="D51" s="21">
        <v>38771</v>
      </c>
      <c r="E51" t="s">
        <v>44</v>
      </c>
      <c r="F51" s="19">
        <v>-4</v>
      </c>
      <c r="G51" s="20">
        <v>-29.555999999999997</v>
      </c>
      <c r="I51" s="19"/>
      <c r="J51" s="119"/>
    </row>
    <row r="52" spans="1:10" x14ac:dyDescent="0.25">
      <c r="A52" s="12">
        <v>31</v>
      </c>
      <c r="B52" t="s">
        <v>43</v>
      </c>
      <c r="C52" t="s">
        <v>42</v>
      </c>
      <c r="D52" s="21">
        <v>38892</v>
      </c>
      <c r="E52" t="s">
        <v>44</v>
      </c>
      <c r="F52" s="19">
        <v>43</v>
      </c>
      <c r="G52" s="20">
        <v>138.696</v>
      </c>
      <c r="I52" s="19"/>
      <c r="J52" s="119"/>
    </row>
    <row r="53" spans="1:10" x14ac:dyDescent="0.25">
      <c r="A53" s="12">
        <v>32</v>
      </c>
      <c r="B53" t="s">
        <v>55</v>
      </c>
      <c r="C53" t="s">
        <v>42</v>
      </c>
      <c r="D53" s="21">
        <v>38023</v>
      </c>
      <c r="E53" t="s">
        <v>51</v>
      </c>
      <c r="F53" s="19">
        <v>30</v>
      </c>
      <c r="G53" s="20">
        <v>91.872</v>
      </c>
      <c r="I53" s="19"/>
      <c r="J53" s="119"/>
    </row>
    <row r="54" spans="1:10" x14ac:dyDescent="0.25">
      <c r="A54" s="12">
        <v>33</v>
      </c>
      <c r="B54" t="s">
        <v>55</v>
      </c>
      <c r="C54" t="s">
        <v>45</v>
      </c>
      <c r="D54" s="21">
        <v>38452</v>
      </c>
      <c r="E54" t="s">
        <v>54</v>
      </c>
      <c r="F54" s="19">
        <v>24</v>
      </c>
      <c r="G54" s="20">
        <v>71.256</v>
      </c>
      <c r="I54" s="19"/>
      <c r="J54" s="119"/>
    </row>
    <row r="55" spans="1:10" x14ac:dyDescent="0.25">
      <c r="A55" s="12">
        <v>34</v>
      </c>
      <c r="B55" t="s">
        <v>40</v>
      </c>
      <c r="C55" t="s">
        <v>48</v>
      </c>
      <c r="D55" s="21">
        <v>38078</v>
      </c>
      <c r="E55" t="s">
        <v>44</v>
      </c>
      <c r="F55" s="19">
        <v>91</v>
      </c>
      <c r="G55" s="20">
        <v>311.83199999999999</v>
      </c>
      <c r="I55" s="19"/>
      <c r="J55" s="119"/>
    </row>
    <row r="56" spans="1:10" x14ac:dyDescent="0.25">
      <c r="A56" s="12">
        <v>35</v>
      </c>
      <c r="B56" t="s">
        <v>50</v>
      </c>
      <c r="C56" t="s">
        <v>45</v>
      </c>
      <c r="D56" s="21">
        <v>38144</v>
      </c>
      <c r="E56" t="s">
        <v>41</v>
      </c>
      <c r="F56" s="19">
        <v>60</v>
      </c>
      <c r="G56" s="20">
        <v>200.54400000000001</v>
      </c>
      <c r="I56" s="19"/>
      <c r="J56" s="119"/>
    </row>
    <row r="57" spans="1:10" x14ac:dyDescent="0.25">
      <c r="A57" s="12">
        <v>36</v>
      </c>
      <c r="B57" t="s">
        <v>55</v>
      </c>
      <c r="C57" t="s">
        <v>53</v>
      </c>
      <c r="D57" s="21">
        <v>38980</v>
      </c>
      <c r="E57" t="s">
        <v>41</v>
      </c>
      <c r="F57" s="19">
        <v>7</v>
      </c>
      <c r="G57" s="20">
        <v>9.42</v>
      </c>
      <c r="I57" s="19"/>
      <c r="J57" s="119"/>
    </row>
    <row r="58" spans="1:10" x14ac:dyDescent="0.25">
      <c r="A58" s="12">
        <v>37</v>
      </c>
      <c r="B58" t="s">
        <v>46</v>
      </c>
      <c r="C58" t="s">
        <v>53</v>
      </c>
      <c r="D58" s="21">
        <v>38573</v>
      </c>
      <c r="E58" t="s">
        <v>54</v>
      </c>
      <c r="F58" s="19">
        <v>98</v>
      </c>
      <c r="G58" s="20">
        <v>336.82799999999997</v>
      </c>
      <c r="I58" s="19"/>
      <c r="J58" s="119"/>
    </row>
    <row r="59" spans="1:10" x14ac:dyDescent="0.25">
      <c r="A59" s="12">
        <v>38</v>
      </c>
      <c r="B59" t="s">
        <v>49</v>
      </c>
      <c r="C59" t="s">
        <v>48</v>
      </c>
      <c r="D59" s="21">
        <v>38254</v>
      </c>
      <c r="E59" t="s">
        <v>51</v>
      </c>
      <c r="F59" s="19">
        <v>19</v>
      </c>
      <c r="G59" s="20">
        <v>52.716000000000001</v>
      </c>
      <c r="I59" s="19"/>
      <c r="J59" s="119"/>
    </row>
    <row r="60" spans="1:10" x14ac:dyDescent="0.25">
      <c r="A60" s="12">
        <v>39</v>
      </c>
      <c r="B60" t="s">
        <v>55</v>
      </c>
      <c r="C60" t="s">
        <v>42</v>
      </c>
      <c r="D60" s="21">
        <v>38496</v>
      </c>
      <c r="E60" t="s">
        <v>51</v>
      </c>
      <c r="F60" s="19">
        <v>42</v>
      </c>
      <c r="G60" s="20">
        <v>135.636</v>
      </c>
      <c r="I60" s="19"/>
      <c r="J60" s="119"/>
    </row>
    <row r="61" spans="1:10" x14ac:dyDescent="0.25">
      <c r="A61" s="12">
        <v>40</v>
      </c>
      <c r="B61" t="s">
        <v>40</v>
      </c>
      <c r="C61" t="s">
        <v>48</v>
      </c>
      <c r="D61" s="21">
        <v>38309</v>
      </c>
      <c r="E61" t="s">
        <v>44</v>
      </c>
      <c r="F61" s="19">
        <v>68</v>
      </c>
      <c r="G61" s="20">
        <v>228.83999999999997</v>
      </c>
      <c r="I61" s="19"/>
      <c r="J61" s="119"/>
    </row>
    <row r="62" spans="1:10" x14ac:dyDescent="0.25">
      <c r="A62" s="12">
        <v>41</v>
      </c>
      <c r="B62" t="s">
        <v>49</v>
      </c>
      <c r="C62" t="s">
        <v>48</v>
      </c>
      <c r="D62" s="21">
        <v>38309</v>
      </c>
      <c r="E62" t="s">
        <v>41</v>
      </c>
      <c r="F62" s="19">
        <v>6</v>
      </c>
      <c r="G62" s="20">
        <v>6.72</v>
      </c>
      <c r="I62" s="19"/>
      <c r="J62" s="119"/>
    </row>
    <row r="63" spans="1:10" x14ac:dyDescent="0.25">
      <c r="A63" s="12">
        <v>42</v>
      </c>
      <c r="B63" t="s">
        <v>49</v>
      </c>
      <c r="C63" t="s">
        <v>45</v>
      </c>
      <c r="D63" s="21">
        <v>38518</v>
      </c>
      <c r="E63" t="s">
        <v>51</v>
      </c>
      <c r="F63" s="19">
        <v>29</v>
      </c>
      <c r="G63" s="20">
        <v>88.32</v>
      </c>
      <c r="I63" s="19"/>
      <c r="J63" s="119"/>
    </row>
    <row r="64" spans="1:10" x14ac:dyDescent="0.25">
      <c r="A64" s="12">
        <v>43</v>
      </c>
      <c r="B64" t="s">
        <v>43</v>
      </c>
      <c r="C64" t="s">
        <v>45</v>
      </c>
      <c r="D64" s="21">
        <v>37990</v>
      </c>
      <c r="E64" t="s">
        <v>51</v>
      </c>
      <c r="F64" s="19">
        <v>88</v>
      </c>
      <c r="G64" s="20">
        <v>300.39600000000002</v>
      </c>
      <c r="I64" s="19"/>
      <c r="J64" s="119"/>
    </row>
    <row r="65" spans="1:10" x14ac:dyDescent="0.25">
      <c r="A65" s="12">
        <v>44</v>
      </c>
      <c r="B65" t="s">
        <v>57</v>
      </c>
      <c r="C65" t="s">
        <v>45</v>
      </c>
      <c r="D65" s="21">
        <v>38540</v>
      </c>
      <c r="E65" t="s">
        <v>51</v>
      </c>
      <c r="F65" s="19">
        <v>54</v>
      </c>
      <c r="G65" s="20">
        <v>178.21199999999999</v>
      </c>
      <c r="I65" s="19"/>
      <c r="J65" s="119"/>
    </row>
    <row r="66" spans="1:10" x14ac:dyDescent="0.25">
      <c r="A66" s="12">
        <v>45</v>
      </c>
      <c r="B66" t="s">
        <v>52</v>
      </c>
      <c r="C66" t="s">
        <v>48</v>
      </c>
      <c r="D66" s="21">
        <v>38452</v>
      </c>
      <c r="E66" t="s">
        <v>41</v>
      </c>
      <c r="F66" s="19">
        <v>31</v>
      </c>
      <c r="G66" s="20">
        <v>96.24</v>
      </c>
      <c r="I66" s="19"/>
      <c r="J66" s="119"/>
    </row>
    <row r="67" spans="1:10" x14ac:dyDescent="0.25">
      <c r="A67" s="12">
        <v>46</v>
      </c>
      <c r="B67" t="s">
        <v>56</v>
      </c>
      <c r="C67" t="s">
        <v>48</v>
      </c>
      <c r="D67" s="21">
        <v>38859</v>
      </c>
      <c r="E67" t="s">
        <v>41</v>
      </c>
      <c r="F67" s="19">
        <v>40</v>
      </c>
      <c r="G67" s="20">
        <v>129.58799999999999</v>
      </c>
      <c r="I67" s="19"/>
      <c r="J67" s="119"/>
    </row>
    <row r="68" spans="1:10" x14ac:dyDescent="0.25">
      <c r="A68" s="12">
        <v>47</v>
      </c>
      <c r="B68" t="s">
        <v>52</v>
      </c>
      <c r="C68" t="s">
        <v>42</v>
      </c>
      <c r="D68" s="21">
        <v>38089</v>
      </c>
      <c r="E68" t="s">
        <v>41</v>
      </c>
      <c r="F68" s="19">
        <v>13</v>
      </c>
      <c r="G68" s="20">
        <v>32.292000000000002</v>
      </c>
      <c r="I68" s="19"/>
      <c r="J68" s="119"/>
    </row>
    <row r="69" spans="1:10" x14ac:dyDescent="0.25">
      <c r="A69" s="12">
        <v>48</v>
      </c>
      <c r="B69" t="s">
        <v>57</v>
      </c>
      <c r="C69" t="s">
        <v>45</v>
      </c>
      <c r="D69" s="21">
        <v>38166</v>
      </c>
      <c r="E69" t="s">
        <v>54</v>
      </c>
      <c r="F69" s="19">
        <v>54</v>
      </c>
      <c r="G69" s="20">
        <v>178.536</v>
      </c>
      <c r="I69" s="19"/>
      <c r="J69" s="119"/>
    </row>
    <row r="70" spans="1:10" x14ac:dyDescent="0.25">
      <c r="A70" s="12">
        <v>49</v>
      </c>
      <c r="B70" t="s">
        <v>52</v>
      </c>
      <c r="C70" t="s">
        <v>53</v>
      </c>
      <c r="D70" s="21">
        <v>38089</v>
      </c>
      <c r="E70" t="s">
        <v>44</v>
      </c>
      <c r="F70" s="19">
        <v>39</v>
      </c>
      <c r="G70" s="20">
        <v>124.908</v>
      </c>
      <c r="I70" s="19"/>
      <c r="J70" s="119"/>
    </row>
    <row r="71" spans="1:10" x14ac:dyDescent="0.25">
      <c r="A71" s="12">
        <v>50</v>
      </c>
      <c r="B71" t="s">
        <v>52</v>
      </c>
      <c r="C71" t="s">
        <v>45</v>
      </c>
      <c r="D71" s="21">
        <v>38694</v>
      </c>
      <c r="E71" t="s">
        <v>41</v>
      </c>
      <c r="F71" s="19">
        <v>13</v>
      </c>
      <c r="G71" s="20">
        <v>31.487999999999996</v>
      </c>
      <c r="I71" s="19"/>
      <c r="J71" s="119"/>
    </row>
    <row r="72" spans="1:10" x14ac:dyDescent="0.25">
      <c r="A72" s="12">
        <v>51</v>
      </c>
      <c r="B72" t="s">
        <v>56</v>
      </c>
      <c r="C72" t="s">
        <v>53</v>
      </c>
      <c r="D72" s="21">
        <v>38287</v>
      </c>
      <c r="E72" t="s">
        <v>54</v>
      </c>
      <c r="F72" s="19">
        <v>94</v>
      </c>
      <c r="G72" s="20">
        <v>322.90799999999996</v>
      </c>
      <c r="I72" s="19"/>
      <c r="J72" s="119"/>
    </row>
    <row r="73" spans="1:10" x14ac:dyDescent="0.25">
      <c r="A73" s="12">
        <v>52</v>
      </c>
      <c r="B73" t="s">
        <v>50</v>
      </c>
      <c r="C73" t="s">
        <v>45</v>
      </c>
      <c r="D73" s="21">
        <v>38672</v>
      </c>
      <c r="E73" t="s">
        <v>44</v>
      </c>
      <c r="F73" s="19">
        <v>67</v>
      </c>
      <c r="G73" s="20">
        <v>227.1</v>
      </c>
      <c r="I73" s="19"/>
      <c r="J73" s="119"/>
    </row>
    <row r="74" spans="1:10" x14ac:dyDescent="0.25">
      <c r="A74" s="12">
        <v>53</v>
      </c>
      <c r="B74" t="s">
        <v>55</v>
      </c>
      <c r="C74" t="s">
        <v>42</v>
      </c>
      <c r="D74" s="21">
        <v>38210</v>
      </c>
      <c r="E74" t="s">
        <v>44</v>
      </c>
      <c r="F74" s="19">
        <v>28</v>
      </c>
      <c r="G74" s="20">
        <v>85.572000000000003</v>
      </c>
      <c r="I74" s="19"/>
      <c r="J74" s="119"/>
    </row>
    <row r="75" spans="1:10" x14ac:dyDescent="0.25">
      <c r="A75" s="12">
        <v>54</v>
      </c>
      <c r="B75" t="s">
        <v>57</v>
      </c>
      <c r="C75" t="s">
        <v>45</v>
      </c>
      <c r="D75" s="21">
        <v>38155</v>
      </c>
      <c r="E75" t="s">
        <v>51</v>
      </c>
      <c r="F75" s="19">
        <v>100</v>
      </c>
      <c r="G75" s="20">
        <v>345.31199999999995</v>
      </c>
      <c r="I75" s="19"/>
      <c r="J75" s="119"/>
    </row>
    <row r="76" spans="1:10" x14ac:dyDescent="0.25">
      <c r="A76" s="12">
        <v>55</v>
      </c>
      <c r="B76" t="s">
        <v>55</v>
      </c>
      <c r="C76" t="s">
        <v>42</v>
      </c>
      <c r="D76" s="21">
        <v>38848</v>
      </c>
      <c r="E76" t="s">
        <v>51</v>
      </c>
      <c r="F76" s="19">
        <v>46</v>
      </c>
      <c r="G76" s="20">
        <v>390</v>
      </c>
      <c r="I76" s="19"/>
      <c r="J76" s="119"/>
    </row>
    <row r="77" spans="1:10" x14ac:dyDescent="0.25">
      <c r="A77" s="12">
        <v>56</v>
      </c>
      <c r="B77" t="s">
        <v>46</v>
      </c>
      <c r="C77" t="s">
        <v>45</v>
      </c>
      <c r="D77" s="21">
        <v>38452</v>
      </c>
      <c r="E77" t="s">
        <v>41</v>
      </c>
      <c r="F77" s="19">
        <v>-1</v>
      </c>
      <c r="G77" s="20">
        <v>-19.128</v>
      </c>
      <c r="I77" s="19"/>
      <c r="J77" s="119"/>
    </row>
    <row r="78" spans="1:10" x14ac:dyDescent="0.25">
      <c r="A78" s="12">
        <v>57</v>
      </c>
      <c r="B78" t="s">
        <v>40</v>
      </c>
      <c r="C78" t="s">
        <v>42</v>
      </c>
      <c r="D78" s="21">
        <v>38353</v>
      </c>
      <c r="E78" t="s">
        <v>54</v>
      </c>
      <c r="F78" s="19">
        <v>89</v>
      </c>
      <c r="G78" s="20">
        <v>304.78800000000001</v>
      </c>
      <c r="I78" s="19"/>
      <c r="J78" s="119"/>
    </row>
    <row r="79" spans="1:10" x14ac:dyDescent="0.25">
      <c r="A79" s="12">
        <v>58</v>
      </c>
      <c r="B79" t="s">
        <v>43</v>
      </c>
      <c r="C79" t="s">
        <v>42</v>
      </c>
      <c r="D79" s="21">
        <v>38661</v>
      </c>
      <c r="E79" t="s">
        <v>44</v>
      </c>
      <c r="F79" s="19">
        <v>68</v>
      </c>
      <c r="G79" s="20">
        <v>229.64400000000001</v>
      </c>
      <c r="I79" s="19"/>
      <c r="J79" s="119"/>
    </row>
    <row r="80" spans="1:10" x14ac:dyDescent="0.25">
      <c r="A80" s="12">
        <v>59</v>
      </c>
      <c r="B80" t="s">
        <v>49</v>
      </c>
      <c r="C80" t="s">
        <v>48</v>
      </c>
      <c r="D80" s="21">
        <v>38914</v>
      </c>
      <c r="E80" t="s">
        <v>41</v>
      </c>
      <c r="F80" s="19">
        <v>5</v>
      </c>
      <c r="G80" s="20">
        <v>2.8439999999999999</v>
      </c>
      <c r="I80" s="19"/>
      <c r="J80" s="119"/>
    </row>
    <row r="81" spans="1:10" x14ac:dyDescent="0.25">
      <c r="A81" s="12">
        <v>60</v>
      </c>
      <c r="B81" t="s">
        <v>52</v>
      </c>
      <c r="C81" t="s">
        <v>53</v>
      </c>
      <c r="D81" s="21">
        <v>38375</v>
      </c>
      <c r="E81" t="s">
        <v>51</v>
      </c>
      <c r="F81" s="19">
        <v>78</v>
      </c>
      <c r="G81" s="20">
        <v>265.69200000000001</v>
      </c>
      <c r="I81" s="19"/>
      <c r="J81" s="119"/>
    </row>
    <row r="82" spans="1:10" x14ac:dyDescent="0.25">
      <c r="A82" s="12">
        <v>61</v>
      </c>
      <c r="B82" t="s">
        <v>55</v>
      </c>
      <c r="C82" t="s">
        <v>45</v>
      </c>
      <c r="D82" s="21">
        <v>38342</v>
      </c>
      <c r="E82" t="s">
        <v>51</v>
      </c>
      <c r="F82" s="19">
        <v>100</v>
      </c>
      <c r="G82" s="20">
        <v>344.46</v>
      </c>
      <c r="I82" s="19"/>
      <c r="J82" s="119"/>
    </row>
    <row r="83" spans="1:10" x14ac:dyDescent="0.25">
      <c r="A83" s="12">
        <v>62</v>
      </c>
      <c r="B83" t="s">
        <v>46</v>
      </c>
      <c r="C83" t="s">
        <v>48</v>
      </c>
      <c r="D83" s="21">
        <v>38672</v>
      </c>
      <c r="E83" t="s">
        <v>47</v>
      </c>
      <c r="F83" s="19">
        <v>98</v>
      </c>
      <c r="G83" s="20">
        <v>336.92399999999998</v>
      </c>
      <c r="I83" s="19"/>
      <c r="J83" s="119"/>
    </row>
    <row r="84" spans="1:10" x14ac:dyDescent="0.25">
      <c r="A84" s="12">
        <v>63</v>
      </c>
      <c r="B84" t="s">
        <v>49</v>
      </c>
      <c r="C84" t="s">
        <v>42</v>
      </c>
      <c r="D84" s="21">
        <v>38155</v>
      </c>
      <c r="E84" t="s">
        <v>47</v>
      </c>
      <c r="F84" s="19">
        <v>59</v>
      </c>
      <c r="G84" s="20">
        <v>196.64400000000001</v>
      </c>
      <c r="I84" s="19"/>
      <c r="J84" s="119"/>
    </row>
    <row r="85" spans="1:10" x14ac:dyDescent="0.25">
      <c r="A85" s="12">
        <v>64</v>
      </c>
      <c r="B85" t="s">
        <v>52</v>
      </c>
      <c r="C85" t="s">
        <v>42</v>
      </c>
      <c r="D85" s="21">
        <v>38529</v>
      </c>
      <c r="E85" t="s">
        <v>44</v>
      </c>
      <c r="F85" s="19">
        <v>38</v>
      </c>
      <c r="G85" s="20">
        <v>121.64400000000001</v>
      </c>
      <c r="I85" s="19"/>
      <c r="J85" s="119"/>
    </row>
    <row r="86" spans="1:10" x14ac:dyDescent="0.25">
      <c r="A86" s="12">
        <v>65</v>
      </c>
      <c r="B86" t="s">
        <v>46</v>
      </c>
      <c r="C86" t="s">
        <v>48</v>
      </c>
      <c r="D86" s="21">
        <v>38089</v>
      </c>
      <c r="E86" t="s">
        <v>54</v>
      </c>
      <c r="F86" s="19">
        <v>53</v>
      </c>
      <c r="G86" s="20">
        <v>175.00800000000001</v>
      </c>
      <c r="I86" s="19"/>
      <c r="J86" s="119"/>
    </row>
    <row r="87" spans="1:10" x14ac:dyDescent="0.25">
      <c r="A87" s="12">
        <v>66</v>
      </c>
      <c r="B87" t="s">
        <v>56</v>
      </c>
      <c r="C87" t="s">
        <v>45</v>
      </c>
      <c r="D87" s="21">
        <v>38375</v>
      </c>
      <c r="E87" t="s">
        <v>51</v>
      </c>
      <c r="F87" s="19">
        <v>-2</v>
      </c>
      <c r="G87" s="20">
        <v>-22.236000000000001</v>
      </c>
      <c r="I87" s="19"/>
      <c r="J87" s="119"/>
    </row>
    <row r="88" spans="1:10" x14ac:dyDescent="0.25">
      <c r="A88" s="12">
        <v>67</v>
      </c>
      <c r="B88" t="s">
        <v>50</v>
      </c>
      <c r="C88" t="s">
        <v>48</v>
      </c>
      <c r="D88" s="21">
        <v>38782</v>
      </c>
      <c r="E88" t="s">
        <v>44</v>
      </c>
      <c r="F88" s="19">
        <v>-1</v>
      </c>
      <c r="G88" s="20">
        <v>-4.7279999999999998</v>
      </c>
      <c r="I88" s="19"/>
      <c r="J88" s="119"/>
    </row>
    <row r="89" spans="1:10" x14ac:dyDescent="0.25">
      <c r="A89" s="12">
        <v>68</v>
      </c>
      <c r="B89" t="s">
        <v>52</v>
      </c>
      <c r="C89" t="s">
        <v>53</v>
      </c>
      <c r="D89" s="21">
        <v>38001</v>
      </c>
      <c r="E89" t="s">
        <v>54</v>
      </c>
      <c r="F89" s="19">
        <v>32</v>
      </c>
      <c r="G89" s="20">
        <v>99.948000000000008</v>
      </c>
      <c r="I89" s="19"/>
      <c r="J89" s="119"/>
    </row>
    <row r="90" spans="1:10" x14ac:dyDescent="0.25">
      <c r="A90" s="12">
        <v>69</v>
      </c>
      <c r="B90" t="s">
        <v>55</v>
      </c>
      <c r="C90" t="s">
        <v>42</v>
      </c>
      <c r="D90" s="21">
        <v>39068</v>
      </c>
      <c r="E90" t="s">
        <v>44</v>
      </c>
      <c r="F90" s="19">
        <v>61</v>
      </c>
      <c r="G90" s="20">
        <v>204.28800000000001</v>
      </c>
      <c r="I90" s="19"/>
      <c r="J90" s="119"/>
    </row>
    <row r="91" spans="1:10" x14ac:dyDescent="0.25">
      <c r="A91" s="12">
        <v>70</v>
      </c>
      <c r="B91" t="s">
        <v>52</v>
      </c>
      <c r="C91" t="s">
        <v>42</v>
      </c>
      <c r="D91" s="21">
        <v>38397</v>
      </c>
      <c r="E91" t="s">
        <v>54</v>
      </c>
      <c r="F91" s="19">
        <v>75</v>
      </c>
      <c r="G91" s="20">
        <v>254.74799999999999</v>
      </c>
      <c r="I91" s="19"/>
      <c r="J91" s="119"/>
    </row>
    <row r="92" spans="1:10" x14ac:dyDescent="0.25">
      <c r="A92" s="12">
        <v>71</v>
      </c>
      <c r="B92" t="s">
        <v>56</v>
      </c>
      <c r="C92" t="s">
        <v>48</v>
      </c>
      <c r="D92" s="21">
        <v>38441</v>
      </c>
      <c r="E92" t="s">
        <v>54</v>
      </c>
      <c r="F92" s="19">
        <v>21</v>
      </c>
      <c r="G92" s="20">
        <v>59.351999999999997</v>
      </c>
      <c r="I92" s="19"/>
      <c r="J92" s="119"/>
    </row>
    <row r="93" spans="1:10" x14ac:dyDescent="0.25">
      <c r="A93" s="12">
        <v>72</v>
      </c>
      <c r="B93" t="s">
        <v>56</v>
      </c>
      <c r="C93" t="s">
        <v>53</v>
      </c>
      <c r="D93" s="21">
        <v>38727</v>
      </c>
      <c r="E93" t="s">
        <v>41</v>
      </c>
      <c r="F93" s="19">
        <v>74</v>
      </c>
      <c r="G93" s="20">
        <v>250.428</v>
      </c>
      <c r="I93" s="19"/>
      <c r="J93" s="119"/>
    </row>
    <row r="94" spans="1:10" x14ac:dyDescent="0.25">
      <c r="A94" s="12">
        <v>73</v>
      </c>
      <c r="B94" t="s">
        <v>50</v>
      </c>
      <c r="C94" t="s">
        <v>45</v>
      </c>
      <c r="D94" s="21">
        <v>38562</v>
      </c>
      <c r="E94" t="s">
        <v>44</v>
      </c>
      <c r="F94" s="19">
        <v>72</v>
      </c>
      <c r="G94" s="20">
        <v>243.61199999999997</v>
      </c>
      <c r="I94" s="19"/>
      <c r="J94" s="119"/>
    </row>
    <row r="95" spans="1:10" x14ac:dyDescent="0.25">
      <c r="A95" s="12">
        <v>74</v>
      </c>
      <c r="B95" t="s">
        <v>57</v>
      </c>
      <c r="C95" t="s">
        <v>48</v>
      </c>
      <c r="D95" s="21">
        <v>38298</v>
      </c>
      <c r="E95" t="s">
        <v>44</v>
      </c>
      <c r="F95" s="19">
        <v>87</v>
      </c>
      <c r="G95" s="20">
        <v>297.71999999999997</v>
      </c>
      <c r="I95" s="19"/>
      <c r="J95" s="119"/>
    </row>
    <row r="96" spans="1:10" x14ac:dyDescent="0.25">
      <c r="A96" s="12">
        <v>75</v>
      </c>
      <c r="B96" t="s">
        <v>46</v>
      </c>
      <c r="C96" t="s">
        <v>48</v>
      </c>
      <c r="D96" s="21">
        <v>38991</v>
      </c>
      <c r="E96" t="s">
        <v>51</v>
      </c>
      <c r="F96" s="19">
        <v>78</v>
      </c>
      <c r="G96" s="20">
        <v>265.77599999999995</v>
      </c>
      <c r="I96" s="19"/>
      <c r="J96" s="119"/>
    </row>
    <row r="97" spans="1:10" x14ac:dyDescent="0.25">
      <c r="A97" s="12">
        <v>76</v>
      </c>
      <c r="B97" t="s">
        <v>57</v>
      </c>
      <c r="C97" t="s">
        <v>42</v>
      </c>
      <c r="D97" s="21">
        <v>38034</v>
      </c>
      <c r="E97" t="s">
        <v>44</v>
      </c>
      <c r="F97" s="19">
        <v>85</v>
      </c>
      <c r="G97" s="20">
        <v>289.512</v>
      </c>
      <c r="I97" s="19"/>
      <c r="J97" s="119"/>
    </row>
    <row r="98" spans="1:10" x14ac:dyDescent="0.25">
      <c r="A98" s="12">
        <v>77</v>
      </c>
      <c r="B98" t="s">
        <v>56</v>
      </c>
      <c r="C98" t="s">
        <v>53</v>
      </c>
      <c r="D98" s="21">
        <v>38573</v>
      </c>
      <c r="E98" t="s">
        <v>51</v>
      </c>
      <c r="F98" s="19">
        <v>-1</v>
      </c>
      <c r="G98" s="20">
        <v>-5.0880000000000001</v>
      </c>
      <c r="I98" s="19"/>
      <c r="J98" s="119"/>
    </row>
    <row r="99" spans="1:10" x14ac:dyDescent="0.25">
      <c r="A99" s="12">
        <v>78</v>
      </c>
      <c r="B99" t="s">
        <v>55</v>
      </c>
      <c r="C99" t="s">
        <v>53</v>
      </c>
      <c r="D99" s="21">
        <v>38595</v>
      </c>
      <c r="E99" t="s">
        <v>51</v>
      </c>
      <c r="F99" s="19">
        <v>10</v>
      </c>
      <c r="G99" s="20">
        <v>20.436</v>
      </c>
      <c r="I99" s="19"/>
      <c r="J99" s="119"/>
    </row>
    <row r="100" spans="1:10" x14ac:dyDescent="0.25">
      <c r="A100" s="12">
        <v>79</v>
      </c>
      <c r="B100" t="s">
        <v>49</v>
      </c>
      <c r="C100" t="s">
        <v>42</v>
      </c>
      <c r="D100" s="21">
        <v>38705</v>
      </c>
      <c r="E100" t="s">
        <v>51</v>
      </c>
      <c r="F100" s="19">
        <v>31</v>
      </c>
      <c r="G100" s="20">
        <v>96.36</v>
      </c>
      <c r="I100" s="19"/>
      <c r="J100" s="119"/>
    </row>
    <row r="101" spans="1:10" x14ac:dyDescent="0.25">
      <c r="A101" s="12">
        <v>80</v>
      </c>
      <c r="B101" t="s">
        <v>57</v>
      </c>
      <c r="C101" t="s">
        <v>45</v>
      </c>
      <c r="D101" s="21">
        <v>38430</v>
      </c>
      <c r="E101" t="s">
        <v>44</v>
      </c>
      <c r="F101" s="19">
        <v>6</v>
      </c>
      <c r="G101" s="20">
        <v>6.0119999999999996</v>
      </c>
      <c r="I101" s="19"/>
      <c r="J101" s="119"/>
    </row>
    <row r="102" spans="1:10" x14ac:dyDescent="0.25">
      <c r="A102" s="12">
        <v>81</v>
      </c>
      <c r="B102" t="s">
        <v>57</v>
      </c>
      <c r="C102" t="s">
        <v>42</v>
      </c>
      <c r="D102" s="21">
        <v>38881</v>
      </c>
      <c r="E102" t="s">
        <v>47</v>
      </c>
      <c r="F102" s="19">
        <v>-2</v>
      </c>
      <c r="G102" s="20">
        <v>-9.1440000000000001</v>
      </c>
      <c r="I102" s="19"/>
      <c r="J102" s="119"/>
    </row>
    <row r="103" spans="1:10" x14ac:dyDescent="0.25">
      <c r="A103" s="12">
        <v>82</v>
      </c>
      <c r="B103" t="s">
        <v>40</v>
      </c>
      <c r="C103" t="s">
        <v>42</v>
      </c>
      <c r="D103" s="21">
        <v>38947</v>
      </c>
      <c r="E103" t="s">
        <v>51</v>
      </c>
      <c r="F103" s="19">
        <v>88</v>
      </c>
      <c r="G103" s="20">
        <v>301.416</v>
      </c>
      <c r="I103" s="19"/>
      <c r="J103" s="119"/>
    </row>
    <row r="104" spans="1:10" x14ac:dyDescent="0.25">
      <c r="A104" s="12">
        <v>83</v>
      </c>
      <c r="B104" t="s">
        <v>56</v>
      </c>
      <c r="C104" t="s">
        <v>45</v>
      </c>
      <c r="D104" s="21">
        <v>38133</v>
      </c>
      <c r="E104" t="s">
        <v>54</v>
      </c>
      <c r="F104" s="19">
        <v>38</v>
      </c>
      <c r="G104" s="20">
        <v>120.39599999999999</v>
      </c>
      <c r="I104" s="19"/>
      <c r="J104" s="119"/>
    </row>
    <row r="105" spans="1:10" x14ac:dyDescent="0.25">
      <c r="A105" s="12">
        <v>84</v>
      </c>
      <c r="B105" t="s">
        <v>49</v>
      </c>
      <c r="C105" t="s">
        <v>48</v>
      </c>
      <c r="D105" s="21">
        <v>38089</v>
      </c>
      <c r="E105" t="s">
        <v>44</v>
      </c>
      <c r="F105" s="19">
        <v>67</v>
      </c>
      <c r="G105" s="20">
        <v>225.672</v>
      </c>
      <c r="I105" s="19"/>
      <c r="J105" s="119"/>
    </row>
    <row r="106" spans="1:10" x14ac:dyDescent="0.25">
      <c r="A106" s="12">
        <v>85</v>
      </c>
      <c r="B106" t="s">
        <v>50</v>
      </c>
      <c r="C106" t="s">
        <v>45</v>
      </c>
      <c r="D106" s="21">
        <v>38848</v>
      </c>
      <c r="E106" t="s">
        <v>51</v>
      </c>
      <c r="F106" s="19">
        <v>63</v>
      </c>
      <c r="G106" s="20">
        <v>211.76399999999998</v>
      </c>
      <c r="I106" s="19"/>
      <c r="J106" s="119"/>
    </row>
    <row r="107" spans="1:10" x14ac:dyDescent="0.25">
      <c r="A107" s="12">
        <v>86</v>
      </c>
      <c r="B107" t="s">
        <v>55</v>
      </c>
      <c r="C107" t="s">
        <v>42</v>
      </c>
      <c r="D107" s="21">
        <v>38584</v>
      </c>
      <c r="E107" t="s">
        <v>44</v>
      </c>
      <c r="F107" s="19">
        <v>33</v>
      </c>
      <c r="G107" s="20">
        <v>102.64800000000001</v>
      </c>
      <c r="I107" s="19"/>
      <c r="J107" s="119"/>
    </row>
    <row r="108" spans="1:10" x14ac:dyDescent="0.25">
      <c r="A108" s="12">
        <v>87</v>
      </c>
      <c r="B108" t="s">
        <v>56</v>
      </c>
      <c r="C108" t="s">
        <v>48</v>
      </c>
      <c r="D108" s="21">
        <v>39068</v>
      </c>
      <c r="E108" t="s">
        <v>41</v>
      </c>
      <c r="F108" s="19">
        <v>38</v>
      </c>
      <c r="G108" s="20">
        <v>120.82799999999999</v>
      </c>
      <c r="I108" s="19"/>
      <c r="J108" s="119"/>
    </row>
    <row r="109" spans="1:10" x14ac:dyDescent="0.25">
      <c r="A109" s="12">
        <v>88</v>
      </c>
      <c r="B109" t="s">
        <v>52</v>
      </c>
      <c r="C109" t="s">
        <v>42</v>
      </c>
      <c r="D109" s="21">
        <v>39046</v>
      </c>
      <c r="E109" t="s">
        <v>44</v>
      </c>
      <c r="F109" s="19">
        <v>97</v>
      </c>
      <c r="G109" s="20">
        <v>333.79200000000003</v>
      </c>
      <c r="I109" s="19"/>
      <c r="J109" s="119"/>
    </row>
    <row r="110" spans="1:10" x14ac:dyDescent="0.25">
      <c r="A110" s="12">
        <v>89</v>
      </c>
      <c r="B110" t="s">
        <v>56</v>
      </c>
      <c r="C110" t="s">
        <v>53</v>
      </c>
      <c r="D110" s="21">
        <v>38089</v>
      </c>
      <c r="E110" t="s">
        <v>41</v>
      </c>
      <c r="F110" s="19">
        <v>97</v>
      </c>
      <c r="G110" s="20">
        <v>333.048</v>
      </c>
      <c r="I110" s="19"/>
      <c r="J110" s="119"/>
    </row>
    <row r="111" spans="1:10" x14ac:dyDescent="0.25">
      <c r="A111" s="12">
        <v>90</v>
      </c>
      <c r="B111" t="s">
        <v>50</v>
      </c>
      <c r="C111" t="s">
        <v>42</v>
      </c>
      <c r="D111" s="21">
        <v>38738</v>
      </c>
      <c r="E111" t="s">
        <v>41</v>
      </c>
      <c r="F111" s="19">
        <v>80</v>
      </c>
      <c r="G111" s="20">
        <v>272.08800000000002</v>
      </c>
      <c r="I111" s="19"/>
      <c r="J111" s="119"/>
    </row>
    <row r="112" spans="1:10" x14ac:dyDescent="0.25">
      <c r="A112" s="12">
        <v>91</v>
      </c>
      <c r="B112" t="s">
        <v>40</v>
      </c>
      <c r="C112" t="s">
        <v>48</v>
      </c>
      <c r="D112" s="21">
        <v>38628</v>
      </c>
      <c r="E112" t="s">
        <v>51</v>
      </c>
      <c r="F112" s="19">
        <v>79</v>
      </c>
      <c r="G112" s="20">
        <v>269.07599999999996</v>
      </c>
      <c r="I112" s="19"/>
      <c r="J112" s="119"/>
    </row>
    <row r="113" spans="1:10" x14ac:dyDescent="0.25">
      <c r="A113" s="12">
        <v>92</v>
      </c>
      <c r="B113" t="s">
        <v>49</v>
      </c>
      <c r="C113" t="s">
        <v>48</v>
      </c>
      <c r="D113" s="21">
        <v>38001</v>
      </c>
      <c r="E113" t="s">
        <v>44</v>
      </c>
      <c r="F113" s="19">
        <v>72</v>
      </c>
      <c r="G113" s="20">
        <v>242.93999999999997</v>
      </c>
      <c r="I113" s="19"/>
      <c r="J113" s="119"/>
    </row>
    <row r="114" spans="1:10" x14ac:dyDescent="0.25">
      <c r="A114" s="12">
        <v>93</v>
      </c>
      <c r="B114" t="s">
        <v>52</v>
      </c>
      <c r="C114" t="s">
        <v>42</v>
      </c>
      <c r="D114" s="21">
        <v>38210</v>
      </c>
      <c r="E114" t="s">
        <v>44</v>
      </c>
      <c r="F114" s="19">
        <v>21</v>
      </c>
      <c r="G114" s="20">
        <v>59.34</v>
      </c>
      <c r="I114" s="19"/>
      <c r="J114" s="119"/>
    </row>
    <row r="115" spans="1:10" x14ac:dyDescent="0.25">
      <c r="A115" s="12">
        <v>94</v>
      </c>
      <c r="B115" t="s">
        <v>43</v>
      </c>
      <c r="C115" t="s">
        <v>48</v>
      </c>
      <c r="D115" s="21">
        <v>38485</v>
      </c>
      <c r="E115" t="s">
        <v>44</v>
      </c>
      <c r="F115" s="19">
        <v>95</v>
      </c>
      <c r="G115" s="20">
        <v>446.80799999999994</v>
      </c>
      <c r="I115" s="19"/>
      <c r="J115" s="119"/>
    </row>
    <row r="116" spans="1:10" x14ac:dyDescent="0.25">
      <c r="A116" s="12">
        <v>95</v>
      </c>
      <c r="B116" t="s">
        <v>56</v>
      </c>
      <c r="C116" t="s">
        <v>48</v>
      </c>
      <c r="D116" s="21">
        <v>38793</v>
      </c>
      <c r="E116" t="s">
        <v>47</v>
      </c>
      <c r="F116" s="19">
        <v>-3</v>
      </c>
      <c r="G116" s="20">
        <v>-26.532</v>
      </c>
      <c r="I116" s="19"/>
      <c r="J116" s="119"/>
    </row>
    <row r="117" spans="1:10" x14ac:dyDescent="0.25">
      <c r="A117" s="12">
        <v>96</v>
      </c>
      <c r="B117" t="s">
        <v>52</v>
      </c>
      <c r="C117" t="s">
        <v>45</v>
      </c>
      <c r="D117" s="21">
        <v>38243</v>
      </c>
      <c r="E117" t="s">
        <v>47</v>
      </c>
      <c r="F117" s="19">
        <v>56</v>
      </c>
      <c r="G117" s="20">
        <v>234.36</v>
      </c>
      <c r="I117" s="19"/>
      <c r="J117" s="119"/>
    </row>
    <row r="118" spans="1:10" x14ac:dyDescent="0.25">
      <c r="A118" s="12">
        <v>97</v>
      </c>
      <c r="B118" t="s">
        <v>56</v>
      </c>
      <c r="C118" t="s">
        <v>42</v>
      </c>
      <c r="D118" s="21">
        <v>38441</v>
      </c>
      <c r="E118" t="s">
        <v>44</v>
      </c>
      <c r="F118" s="19">
        <v>-2</v>
      </c>
      <c r="G118" s="20">
        <v>-23.436</v>
      </c>
      <c r="I118" s="19"/>
      <c r="J118" s="119"/>
    </row>
    <row r="119" spans="1:10" x14ac:dyDescent="0.25">
      <c r="A119" s="12">
        <v>98</v>
      </c>
      <c r="B119" t="s">
        <v>55</v>
      </c>
      <c r="C119" t="s">
        <v>45</v>
      </c>
      <c r="D119" s="21">
        <v>38067</v>
      </c>
      <c r="E119" t="s">
        <v>41</v>
      </c>
      <c r="F119" s="19">
        <v>14</v>
      </c>
      <c r="G119" s="20">
        <v>35.136000000000003</v>
      </c>
      <c r="I119" s="19"/>
      <c r="J119" s="119"/>
    </row>
    <row r="120" spans="1:10" x14ac:dyDescent="0.25">
      <c r="A120" s="12">
        <v>99</v>
      </c>
      <c r="B120" t="s">
        <v>57</v>
      </c>
      <c r="C120" t="s">
        <v>53</v>
      </c>
      <c r="D120" s="21">
        <v>38595</v>
      </c>
      <c r="E120" t="s">
        <v>41</v>
      </c>
      <c r="F120" s="19">
        <v>-5</v>
      </c>
      <c r="G120" s="20">
        <v>-34.091999999999999</v>
      </c>
      <c r="I120" s="19"/>
      <c r="J120" s="119"/>
    </row>
    <row r="121" spans="1:10" x14ac:dyDescent="0.25">
      <c r="A121" s="12">
        <v>100</v>
      </c>
      <c r="B121" t="s">
        <v>46</v>
      </c>
      <c r="C121" t="s">
        <v>42</v>
      </c>
      <c r="D121" s="21">
        <v>38914</v>
      </c>
      <c r="E121" t="s">
        <v>44</v>
      </c>
      <c r="F121" s="19">
        <v>15</v>
      </c>
      <c r="G121" s="20">
        <v>38.531999999999996</v>
      </c>
      <c r="I121" s="19"/>
      <c r="J121" s="119"/>
    </row>
    <row r="122" spans="1:10" x14ac:dyDescent="0.25">
      <c r="A122" s="12">
        <v>101</v>
      </c>
      <c r="B122" t="s">
        <v>46</v>
      </c>
      <c r="C122" t="s">
        <v>45</v>
      </c>
      <c r="D122" s="21">
        <v>38419</v>
      </c>
      <c r="E122" t="s">
        <v>54</v>
      </c>
      <c r="F122" s="19">
        <v>40</v>
      </c>
      <c r="G122" s="20">
        <v>129.108</v>
      </c>
      <c r="I122" s="19"/>
      <c r="J122" s="119"/>
    </row>
    <row r="123" spans="1:10" x14ac:dyDescent="0.25">
      <c r="A123" s="12">
        <v>102</v>
      </c>
      <c r="B123" t="s">
        <v>57</v>
      </c>
      <c r="C123" t="s">
        <v>48</v>
      </c>
      <c r="D123" s="21">
        <v>38265</v>
      </c>
      <c r="E123" t="s">
        <v>54</v>
      </c>
      <c r="F123" s="19">
        <v>86</v>
      </c>
      <c r="G123" s="20">
        <v>293.35199999999998</v>
      </c>
      <c r="I123" s="19"/>
      <c r="J123" s="119"/>
    </row>
    <row r="124" spans="1:10" x14ac:dyDescent="0.25">
      <c r="A124" s="12">
        <v>103</v>
      </c>
      <c r="B124" t="s">
        <v>57</v>
      </c>
      <c r="C124" t="s">
        <v>42</v>
      </c>
      <c r="D124" s="21">
        <v>38309</v>
      </c>
      <c r="E124" t="s">
        <v>54</v>
      </c>
      <c r="F124" s="19">
        <v>43</v>
      </c>
      <c r="G124" s="20">
        <v>139.03199999999998</v>
      </c>
      <c r="I124" s="19"/>
      <c r="J124" s="119"/>
    </row>
    <row r="125" spans="1:10" x14ac:dyDescent="0.25">
      <c r="A125" s="12">
        <v>104</v>
      </c>
      <c r="B125" t="s">
        <v>55</v>
      </c>
      <c r="C125" t="s">
        <v>48</v>
      </c>
      <c r="D125" s="21">
        <v>39057</v>
      </c>
      <c r="E125" t="s">
        <v>54</v>
      </c>
      <c r="F125" s="19">
        <v>31</v>
      </c>
      <c r="G125" s="20">
        <v>96.587999999999994</v>
      </c>
      <c r="I125" s="19"/>
      <c r="J125" s="119"/>
    </row>
    <row r="126" spans="1:10" x14ac:dyDescent="0.25">
      <c r="A126" s="12">
        <v>105</v>
      </c>
      <c r="B126" t="s">
        <v>40</v>
      </c>
      <c r="C126" t="s">
        <v>53</v>
      </c>
      <c r="D126" s="21">
        <v>38617</v>
      </c>
      <c r="E126" t="s">
        <v>47</v>
      </c>
      <c r="F126" s="19">
        <v>82</v>
      </c>
      <c r="G126" s="20">
        <v>279.99599999999998</v>
      </c>
      <c r="I126" s="19"/>
      <c r="J126" s="119"/>
    </row>
    <row r="127" spans="1:10" x14ac:dyDescent="0.25">
      <c r="A127" s="12">
        <v>106</v>
      </c>
      <c r="B127" t="s">
        <v>55</v>
      </c>
      <c r="C127" t="s">
        <v>42</v>
      </c>
      <c r="D127" s="21">
        <v>38738</v>
      </c>
      <c r="E127" t="s">
        <v>44</v>
      </c>
      <c r="F127" s="19">
        <v>44</v>
      </c>
      <c r="G127" s="20">
        <v>142.35599999999999</v>
      </c>
      <c r="I127" s="19"/>
      <c r="J127" s="119"/>
    </row>
    <row r="128" spans="1:10" x14ac:dyDescent="0.25">
      <c r="A128" s="12">
        <v>107</v>
      </c>
      <c r="B128" t="s">
        <v>49</v>
      </c>
      <c r="C128" t="s">
        <v>53</v>
      </c>
      <c r="D128" s="21">
        <v>38892</v>
      </c>
      <c r="E128" t="s">
        <v>51</v>
      </c>
      <c r="F128" s="19">
        <v>27</v>
      </c>
      <c r="G128" s="20">
        <v>81.683999999999983</v>
      </c>
      <c r="I128" s="19"/>
      <c r="J128" s="119"/>
    </row>
    <row r="129" spans="1:10" x14ac:dyDescent="0.25">
      <c r="A129" s="12">
        <v>108</v>
      </c>
      <c r="B129" t="s">
        <v>49</v>
      </c>
      <c r="C129" t="s">
        <v>45</v>
      </c>
      <c r="D129" s="21">
        <v>38870</v>
      </c>
      <c r="E129" t="s">
        <v>44</v>
      </c>
      <c r="F129" s="19">
        <v>73</v>
      </c>
      <c r="G129" s="20">
        <v>246.92400000000001</v>
      </c>
      <c r="I129" s="19"/>
      <c r="J129" s="119"/>
    </row>
    <row r="130" spans="1:10" x14ac:dyDescent="0.25">
      <c r="A130" s="12">
        <v>109</v>
      </c>
      <c r="B130" t="s">
        <v>57</v>
      </c>
      <c r="C130" t="s">
        <v>45</v>
      </c>
      <c r="D130" s="21">
        <v>38496</v>
      </c>
      <c r="E130" t="s">
        <v>44</v>
      </c>
      <c r="F130" s="19">
        <v>64</v>
      </c>
      <c r="G130" s="20">
        <v>214.452</v>
      </c>
      <c r="I130" s="19"/>
      <c r="J130" s="119"/>
    </row>
    <row r="131" spans="1:10" x14ac:dyDescent="0.25">
      <c r="A131" s="12">
        <v>110</v>
      </c>
      <c r="B131" t="s">
        <v>50</v>
      </c>
      <c r="C131" t="s">
        <v>53</v>
      </c>
      <c r="D131" s="21">
        <v>38859</v>
      </c>
      <c r="E131" t="s">
        <v>51</v>
      </c>
      <c r="F131" s="19">
        <v>25</v>
      </c>
      <c r="G131" s="20">
        <v>74.843999999999994</v>
      </c>
      <c r="I131" s="19"/>
      <c r="J131" s="119"/>
    </row>
    <row r="132" spans="1:10" x14ac:dyDescent="0.25">
      <c r="A132" s="12">
        <v>111</v>
      </c>
      <c r="B132" t="s">
        <v>43</v>
      </c>
      <c r="C132" t="s">
        <v>42</v>
      </c>
      <c r="D132" s="21">
        <v>38650</v>
      </c>
      <c r="E132" t="s">
        <v>54</v>
      </c>
      <c r="F132" s="19">
        <v>66</v>
      </c>
      <c r="G132" s="20">
        <v>221.47200000000001</v>
      </c>
      <c r="I132" s="19"/>
      <c r="J132" s="119"/>
    </row>
    <row r="133" spans="1:10" x14ac:dyDescent="0.25">
      <c r="A133" s="12">
        <v>112</v>
      </c>
      <c r="B133" t="s">
        <v>49</v>
      </c>
      <c r="C133" t="s">
        <v>42</v>
      </c>
      <c r="D133" s="21">
        <v>38782</v>
      </c>
      <c r="E133" t="s">
        <v>44</v>
      </c>
      <c r="F133" s="19">
        <v>35</v>
      </c>
      <c r="G133" s="20">
        <v>110.91600000000001</v>
      </c>
      <c r="I133" s="19"/>
      <c r="J133" s="119"/>
    </row>
    <row r="134" spans="1:10" x14ac:dyDescent="0.25">
      <c r="A134" s="12">
        <v>113</v>
      </c>
      <c r="B134" t="s">
        <v>56</v>
      </c>
      <c r="C134" t="s">
        <v>48</v>
      </c>
      <c r="D134" s="21">
        <v>38925</v>
      </c>
      <c r="E134" t="s">
        <v>54</v>
      </c>
      <c r="F134" s="19">
        <v>15</v>
      </c>
      <c r="G134" s="20">
        <v>38.76</v>
      </c>
      <c r="I134" s="19"/>
      <c r="J134" s="119"/>
    </row>
    <row r="135" spans="1:10" x14ac:dyDescent="0.25">
      <c r="A135" s="12">
        <v>114</v>
      </c>
      <c r="B135" t="s">
        <v>49</v>
      </c>
      <c r="C135" t="s">
        <v>42</v>
      </c>
      <c r="D135" s="21">
        <v>38837</v>
      </c>
      <c r="E135" t="s">
        <v>51</v>
      </c>
      <c r="F135" s="19">
        <v>77</v>
      </c>
      <c r="G135" s="20">
        <v>260.94</v>
      </c>
      <c r="I135" s="19"/>
      <c r="J135" s="119"/>
    </row>
    <row r="136" spans="1:10" x14ac:dyDescent="0.25">
      <c r="A136" s="12">
        <v>115</v>
      </c>
      <c r="B136" t="s">
        <v>46</v>
      </c>
      <c r="C136" t="s">
        <v>48</v>
      </c>
      <c r="D136" s="21">
        <v>38727</v>
      </c>
      <c r="E136" t="s">
        <v>51</v>
      </c>
      <c r="F136" s="19">
        <v>62</v>
      </c>
      <c r="G136" s="20">
        <v>208.03200000000001</v>
      </c>
      <c r="I136" s="19"/>
      <c r="J136" s="119"/>
    </row>
    <row r="137" spans="1:10" x14ac:dyDescent="0.25">
      <c r="A137" s="12">
        <v>116</v>
      </c>
      <c r="B137" t="s">
        <v>43</v>
      </c>
      <c r="C137" t="s">
        <v>45</v>
      </c>
      <c r="D137" s="21">
        <v>38672</v>
      </c>
      <c r="E137" t="s">
        <v>41</v>
      </c>
      <c r="F137" s="19">
        <v>46</v>
      </c>
      <c r="G137" s="20">
        <v>149.268</v>
      </c>
      <c r="I137" s="19"/>
      <c r="J137" s="119"/>
    </row>
    <row r="138" spans="1:10" x14ac:dyDescent="0.25">
      <c r="A138" s="12">
        <v>117</v>
      </c>
      <c r="B138" t="s">
        <v>49</v>
      </c>
      <c r="C138" t="s">
        <v>48</v>
      </c>
      <c r="D138" s="21">
        <v>38100</v>
      </c>
      <c r="E138" t="s">
        <v>51</v>
      </c>
      <c r="F138" s="19">
        <v>59</v>
      </c>
      <c r="G138" s="20">
        <v>196.5</v>
      </c>
      <c r="I138" s="19"/>
      <c r="J138" s="119"/>
    </row>
    <row r="139" spans="1:10" x14ac:dyDescent="0.25">
      <c r="A139" s="12">
        <v>118</v>
      </c>
      <c r="B139" t="s">
        <v>55</v>
      </c>
      <c r="C139" t="s">
        <v>45</v>
      </c>
      <c r="D139" s="21">
        <v>38540</v>
      </c>
      <c r="E139" t="s">
        <v>47</v>
      </c>
      <c r="F139" s="19">
        <v>14</v>
      </c>
      <c r="G139" s="20">
        <v>35.112000000000002</v>
      </c>
      <c r="I139" s="19"/>
      <c r="J139" s="119"/>
    </row>
    <row r="140" spans="1:10" x14ac:dyDescent="0.25">
      <c r="A140" s="12">
        <v>119</v>
      </c>
      <c r="B140" t="s">
        <v>57</v>
      </c>
      <c r="C140" t="s">
        <v>42</v>
      </c>
      <c r="D140" s="21">
        <v>38485</v>
      </c>
      <c r="E140" t="s">
        <v>41</v>
      </c>
      <c r="F140" s="19">
        <v>6</v>
      </c>
      <c r="G140" s="20">
        <v>6.0119999999999996</v>
      </c>
      <c r="I140" s="19"/>
      <c r="J140" s="119"/>
    </row>
    <row r="141" spans="1:10" x14ac:dyDescent="0.25">
      <c r="A141" s="12">
        <v>120</v>
      </c>
      <c r="B141" t="s">
        <v>49</v>
      </c>
      <c r="C141" t="s">
        <v>48</v>
      </c>
      <c r="D141" s="21">
        <v>38760</v>
      </c>
      <c r="E141" t="s">
        <v>54</v>
      </c>
      <c r="F141" s="19">
        <v>-5</v>
      </c>
      <c r="G141" s="20">
        <v>-34.667999999999999</v>
      </c>
      <c r="I141" s="19"/>
      <c r="J141" s="119"/>
    </row>
    <row r="142" spans="1:10" x14ac:dyDescent="0.25">
      <c r="A142" s="12">
        <v>121</v>
      </c>
      <c r="B142" t="s">
        <v>46</v>
      </c>
      <c r="C142" t="s">
        <v>48</v>
      </c>
      <c r="D142" s="21">
        <v>39035</v>
      </c>
      <c r="E142" t="s">
        <v>44</v>
      </c>
      <c r="F142" s="19">
        <v>-4</v>
      </c>
      <c r="G142" s="20">
        <v>-30.071999999999996</v>
      </c>
      <c r="I142" s="19"/>
      <c r="J142" s="119"/>
    </row>
    <row r="143" spans="1:10" x14ac:dyDescent="0.25">
      <c r="A143" s="12">
        <v>122</v>
      </c>
      <c r="B143" t="s">
        <v>56</v>
      </c>
      <c r="C143" t="s">
        <v>53</v>
      </c>
      <c r="D143" s="21">
        <v>38320</v>
      </c>
      <c r="E143" t="s">
        <v>54</v>
      </c>
      <c r="F143" s="19">
        <v>61</v>
      </c>
      <c r="G143" s="20">
        <v>202.64400000000001</v>
      </c>
      <c r="I143" s="19"/>
      <c r="J143" s="119"/>
    </row>
    <row r="144" spans="1:10" x14ac:dyDescent="0.25">
      <c r="A144" s="12">
        <v>123</v>
      </c>
      <c r="B144" t="s">
        <v>57</v>
      </c>
      <c r="C144" t="s">
        <v>45</v>
      </c>
      <c r="D144" s="21">
        <v>38067</v>
      </c>
      <c r="E144" t="s">
        <v>47</v>
      </c>
      <c r="F144" s="19">
        <v>33</v>
      </c>
      <c r="G144" s="20">
        <v>102.71999999999998</v>
      </c>
      <c r="I144" s="19"/>
      <c r="J144" s="119"/>
    </row>
    <row r="145" spans="1:10" x14ac:dyDescent="0.25">
      <c r="A145" s="12">
        <v>124</v>
      </c>
      <c r="B145" t="s">
        <v>40</v>
      </c>
      <c r="C145" t="s">
        <v>53</v>
      </c>
      <c r="D145" s="21">
        <v>38177</v>
      </c>
      <c r="E145" t="s">
        <v>54</v>
      </c>
      <c r="F145" s="19">
        <v>16</v>
      </c>
      <c r="G145" s="20">
        <v>41.304000000000002</v>
      </c>
      <c r="I145" s="19"/>
      <c r="J145" s="119"/>
    </row>
    <row r="146" spans="1:10" x14ac:dyDescent="0.25">
      <c r="A146" s="12">
        <v>125</v>
      </c>
      <c r="B146" t="s">
        <v>52</v>
      </c>
      <c r="C146" t="s">
        <v>42</v>
      </c>
      <c r="D146" s="21">
        <v>39068</v>
      </c>
      <c r="E146" t="s">
        <v>41</v>
      </c>
      <c r="F146" s="19">
        <v>16</v>
      </c>
      <c r="G146" s="20">
        <v>41.891999999999996</v>
      </c>
      <c r="I146" s="19"/>
      <c r="J146" s="119"/>
    </row>
    <row r="147" spans="1:10" x14ac:dyDescent="0.25">
      <c r="A147" s="12">
        <v>126</v>
      </c>
      <c r="B147" t="s">
        <v>52</v>
      </c>
      <c r="C147" t="s">
        <v>48</v>
      </c>
      <c r="D147" s="21">
        <v>38397</v>
      </c>
      <c r="E147" t="s">
        <v>51</v>
      </c>
      <c r="F147" s="19">
        <v>72</v>
      </c>
      <c r="G147" s="20">
        <v>243.44399999999999</v>
      </c>
      <c r="I147" s="19"/>
      <c r="J147" s="119"/>
    </row>
    <row r="148" spans="1:10" x14ac:dyDescent="0.25">
      <c r="A148" s="12">
        <v>127</v>
      </c>
      <c r="B148" t="s">
        <v>50</v>
      </c>
      <c r="C148" t="s">
        <v>48</v>
      </c>
      <c r="D148" s="21">
        <v>38441</v>
      </c>
      <c r="E148" t="s">
        <v>41</v>
      </c>
      <c r="F148" s="19">
        <v>15</v>
      </c>
      <c r="G148" s="20">
        <v>37.716000000000001</v>
      </c>
      <c r="I148" s="19"/>
      <c r="J148" s="119"/>
    </row>
    <row r="149" spans="1:10" x14ac:dyDescent="0.25">
      <c r="A149" s="12">
        <v>128</v>
      </c>
      <c r="B149" t="s">
        <v>55</v>
      </c>
      <c r="C149" t="s">
        <v>48</v>
      </c>
      <c r="D149" s="21">
        <v>38287</v>
      </c>
      <c r="E149" t="s">
        <v>44</v>
      </c>
      <c r="F149" s="19">
        <v>45</v>
      </c>
      <c r="G149" s="20">
        <v>146.34</v>
      </c>
      <c r="I149" s="19"/>
      <c r="J149" s="119"/>
    </row>
    <row r="150" spans="1:10" x14ac:dyDescent="0.25">
      <c r="A150" s="12">
        <v>129</v>
      </c>
      <c r="B150" t="s">
        <v>50</v>
      </c>
      <c r="C150" t="s">
        <v>48</v>
      </c>
      <c r="D150" s="21">
        <v>38540</v>
      </c>
      <c r="E150" t="s">
        <v>54</v>
      </c>
      <c r="F150" s="19">
        <v>82</v>
      </c>
      <c r="G150" s="20">
        <v>279.69600000000003</v>
      </c>
      <c r="I150" s="19"/>
      <c r="J150" s="119"/>
    </row>
    <row r="151" spans="1:10" x14ac:dyDescent="0.25">
      <c r="A151" s="12">
        <v>130</v>
      </c>
      <c r="B151" t="s">
        <v>40</v>
      </c>
      <c r="C151" t="s">
        <v>42</v>
      </c>
      <c r="D151" s="21">
        <v>38496</v>
      </c>
      <c r="E151" t="s">
        <v>47</v>
      </c>
      <c r="F151" s="19">
        <v>55</v>
      </c>
      <c r="G151" s="20">
        <v>182.44799999999998</v>
      </c>
      <c r="I151" s="19"/>
      <c r="J151" s="119"/>
    </row>
    <row r="152" spans="1:10" x14ac:dyDescent="0.25">
      <c r="A152" s="12">
        <v>131</v>
      </c>
      <c r="B152" t="s">
        <v>56</v>
      </c>
      <c r="C152" t="s">
        <v>53</v>
      </c>
      <c r="D152" s="21">
        <v>38166</v>
      </c>
      <c r="E152" t="s">
        <v>51</v>
      </c>
      <c r="F152" s="19">
        <v>85</v>
      </c>
      <c r="G152" s="20">
        <v>291</v>
      </c>
      <c r="I152" s="19"/>
      <c r="J152" s="119"/>
    </row>
    <row r="153" spans="1:10" x14ac:dyDescent="0.25">
      <c r="A153" s="12">
        <v>132</v>
      </c>
      <c r="B153" t="s">
        <v>56</v>
      </c>
      <c r="C153" t="s">
        <v>42</v>
      </c>
      <c r="D153" s="21">
        <v>39079</v>
      </c>
      <c r="E153" t="s">
        <v>51</v>
      </c>
      <c r="F153" s="19">
        <v>88</v>
      </c>
      <c r="G153" s="20">
        <v>300.94799999999998</v>
      </c>
      <c r="I153" s="19"/>
      <c r="J153" s="119"/>
    </row>
    <row r="154" spans="1:10" x14ac:dyDescent="0.25">
      <c r="A154" s="12">
        <v>133</v>
      </c>
      <c r="B154" t="s">
        <v>40</v>
      </c>
      <c r="C154" t="s">
        <v>48</v>
      </c>
      <c r="D154" s="21">
        <v>38749</v>
      </c>
      <c r="E154" t="s">
        <v>41</v>
      </c>
      <c r="F154" s="19">
        <v>-1</v>
      </c>
      <c r="G154" s="20">
        <v>-11.4</v>
      </c>
      <c r="I154" s="19"/>
      <c r="J154" s="119"/>
    </row>
    <row r="155" spans="1:10" x14ac:dyDescent="0.25">
      <c r="A155" s="12">
        <v>134</v>
      </c>
      <c r="B155" t="s">
        <v>50</v>
      </c>
      <c r="C155" t="s">
        <v>42</v>
      </c>
      <c r="D155" s="21">
        <v>38386</v>
      </c>
      <c r="E155" t="s">
        <v>44</v>
      </c>
      <c r="F155" s="19">
        <v>51</v>
      </c>
      <c r="G155" s="20">
        <v>167.71199999999999</v>
      </c>
      <c r="I155" s="19"/>
      <c r="J155" s="119"/>
    </row>
    <row r="156" spans="1:10" x14ac:dyDescent="0.25">
      <c r="A156" s="12">
        <v>135</v>
      </c>
      <c r="B156" t="s">
        <v>46</v>
      </c>
      <c r="C156" t="s">
        <v>42</v>
      </c>
      <c r="D156" s="21">
        <v>39013</v>
      </c>
      <c r="E156" t="s">
        <v>54</v>
      </c>
      <c r="F156" s="19">
        <v>60</v>
      </c>
      <c r="G156" s="20">
        <v>236.62799999999999</v>
      </c>
      <c r="I156" s="19"/>
      <c r="J156" s="119"/>
    </row>
    <row r="157" spans="1:10" x14ac:dyDescent="0.25">
      <c r="A157" s="12">
        <v>136</v>
      </c>
      <c r="B157" t="s">
        <v>57</v>
      </c>
      <c r="C157" t="s">
        <v>53</v>
      </c>
      <c r="D157" s="21">
        <v>38254</v>
      </c>
      <c r="E157" t="s">
        <v>54</v>
      </c>
      <c r="F157" s="19">
        <v>94</v>
      </c>
      <c r="G157" s="20">
        <v>419.28</v>
      </c>
      <c r="I157" s="19"/>
      <c r="J157" s="119"/>
    </row>
    <row r="158" spans="1:10" x14ac:dyDescent="0.25">
      <c r="A158" s="12">
        <v>137</v>
      </c>
      <c r="B158" t="s">
        <v>55</v>
      </c>
      <c r="C158" t="s">
        <v>48</v>
      </c>
      <c r="D158" s="21">
        <v>38540</v>
      </c>
      <c r="E158" t="s">
        <v>51</v>
      </c>
      <c r="F158" s="19">
        <v>64</v>
      </c>
      <c r="G158" s="20">
        <v>214.94399999999999</v>
      </c>
      <c r="I158" s="19"/>
      <c r="J158" s="119"/>
    </row>
    <row r="159" spans="1:10" x14ac:dyDescent="0.25">
      <c r="A159" s="12">
        <v>138</v>
      </c>
      <c r="B159" t="s">
        <v>55</v>
      </c>
      <c r="C159" t="s">
        <v>53</v>
      </c>
      <c r="D159" s="21">
        <v>38419</v>
      </c>
      <c r="E159" t="s">
        <v>47</v>
      </c>
      <c r="F159" s="19">
        <v>95</v>
      </c>
      <c r="G159" s="20">
        <v>350.09999999999997</v>
      </c>
      <c r="I159" s="19"/>
      <c r="J159" s="119"/>
    </row>
    <row r="160" spans="1:10" x14ac:dyDescent="0.25">
      <c r="A160" s="12">
        <v>139</v>
      </c>
      <c r="B160" t="s">
        <v>46</v>
      </c>
      <c r="C160" t="s">
        <v>45</v>
      </c>
      <c r="D160" s="21">
        <v>39024</v>
      </c>
      <c r="E160" t="s">
        <v>47</v>
      </c>
      <c r="F160" s="19">
        <v>22</v>
      </c>
      <c r="G160" s="20">
        <v>64.403999999999996</v>
      </c>
      <c r="I160" s="19"/>
      <c r="J160" s="119"/>
    </row>
    <row r="161" spans="1:10" x14ac:dyDescent="0.25">
      <c r="A161" s="12">
        <v>140</v>
      </c>
      <c r="B161" t="s">
        <v>57</v>
      </c>
      <c r="C161" t="s">
        <v>53</v>
      </c>
      <c r="D161" s="21">
        <v>38419</v>
      </c>
      <c r="E161" t="s">
        <v>47</v>
      </c>
      <c r="F161" s="19">
        <v>42</v>
      </c>
      <c r="G161" s="20">
        <v>256.38</v>
      </c>
      <c r="I161" s="19"/>
      <c r="J161" s="119"/>
    </row>
    <row r="162" spans="1:10" x14ac:dyDescent="0.25">
      <c r="A162" s="12">
        <v>141</v>
      </c>
      <c r="B162" t="s">
        <v>52</v>
      </c>
      <c r="C162" t="s">
        <v>42</v>
      </c>
      <c r="D162" s="21">
        <v>38793</v>
      </c>
      <c r="E162" t="s">
        <v>44</v>
      </c>
      <c r="F162" s="19">
        <v>-1</v>
      </c>
      <c r="G162" s="20">
        <v>-11.304</v>
      </c>
      <c r="I162" s="19"/>
      <c r="J162" s="119"/>
    </row>
    <row r="163" spans="1:10" x14ac:dyDescent="0.25">
      <c r="A163" s="12">
        <v>142</v>
      </c>
      <c r="B163" t="s">
        <v>55</v>
      </c>
      <c r="C163" t="s">
        <v>48</v>
      </c>
      <c r="D163" s="21">
        <v>38540</v>
      </c>
      <c r="E163" t="s">
        <v>41</v>
      </c>
      <c r="F163" s="19">
        <v>-3</v>
      </c>
      <c r="G163" s="20">
        <v>-26.855999999999998</v>
      </c>
      <c r="I163" s="19"/>
      <c r="J163" s="119"/>
    </row>
    <row r="164" spans="1:10" x14ac:dyDescent="0.25">
      <c r="A164" s="12">
        <v>143</v>
      </c>
      <c r="B164" t="s">
        <v>49</v>
      </c>
      <c r="C164" t="s">
        <v>45</v>
      </c>
      <c r="D164" s="21">
        <v>38232</v>
      </c>
      <c r="E164" t="s">
        <v>47</v>
      </c>
      <c r="F164" s="19">
        <v>11</v>
      </c>
      <c r="G164" s="20">
        <v>24.384</v>
      </c>
      <c r="I164" s="19"/>
      <c r="J164" s="119"/>
    </row>
    <row r="165" spans="1:10" x14ac:dyDescent="0.25">
      <c r="A165" s="12">
        <v>144</v>
      </c>
      <c r="B165" t="s">
        <v>57</v>
      </c>
      <c r="C165" t="s">
        <v>48</v>
      </c>
      <c r="D165" s="21">
        <v>38276</v>
      </c>
      <c r="E165" t="s">
        <v>47</v>
      </c>
      <c r="F165" s="19">
        <v>68</v>
      </c>
      <c r="G165" s="20">
        <v>230.01599999999999</v>
      </c>
      <c r="I165" s="19"/>
      <c r="J165" s="119"/>
    </row>
    <row r="166" spans="1:10" x14ac:dyDescent="0.25">
      <c r="A166" s="12">
        <v>145</v>
      </c>
      <c r="B166" t="s">
        <v>56</v>
      </c>
      <c r="C166" t="s">
        <v>42</v>
      </c>
      <c r="D166" s="21">
        <v>38210</v>
      </c>
      <c r="E166" t="s">
        <v>47</v>
      </c>
      <c r="F166" s="19">
        <v>21</v>
      </c>
      <c r="G166" s="20">
        <v>59.927999999999997</v>
      </c>
      <c r="I166" s="19"/>
      <c r="J166" s="119"/>
    </row>
    <row r="167" spans="1:10" x14ac:dyDescent="0.25">
      <c r="A167" s="12">
        <v>146</v>
      </c>
      <c r="B167" t="s">
        <v>40</v>
      </c>
      <c r="C167" t="s">
        <v>42</v>
      </c>
      <c r="D167" s="21">
        <v>38386</v>
      </c>
      <c r="E167" t="s">
        <v>54</v>
      </c>
      <c r="F167" s="19">
        <v>27</v>
      </c>
      <c r="G167" s="20">
        <v>81.372</v>
      </c>
      <c r="I167" s="19"/>
      <c r="J167" s="119"/>
    </row>
    <row r="168" spans="1:10" x14ac:dyDescent="0.25">
      <c r="A168" s="12">
        <v>147</v>
      </c>
      <c r="B168" t="s">
        <v>55</v>
      </c>
      <c r="C168" t="s">
        <v>48</v>
      </c>
      <c r="D168" s="21">
        <v>38716</v>
      </c>
      <c r="E168" t="s">
        <v>44</v>
      </c>
      <c r="F168" s="19">
        <v>86</v>
      </c>
      <c r="G168" s="20">
        <v>293.964</v>
      </c>
      <c r="I168" s="19"/>
      <c r="J168" s="119"/>
    </row>
    <row r="169" spans="1:10" x14ac:dyDescent="0.25">
      <c r="A169" s="12">
        <v>148</v>
      </c>
      <c r="B169" t="s">
        <v>55</v>
      </c>
      <c r="C169" t="s">
        <v>42</v>
      </c>
      <c r="D169" s="21">
        <v>38606</v>
      </c>
      <c r="E169" t="s">
        <v>41</v>
      </c>
      <c r="F169" s="19">
        <v>90</v>
      </c>
      <c r="G169" s="20">
        <v>307.87200000000001</v>
      </c>
      <c r="I169" s="19"/>
      <c r="J169" s="119"/>
    </row>
    <row r="170" spans="1:10" x14ac:dyDescent="0.25">
      <c r="A170" s="12">
        <v>149</v>
      </c>
      <c r="B170" t="s">
        <v>56</v>
      </c>
      <c r="C170" t="s">
        <v>45</v>
      </c>
      <c r="D170" s="21">
        <v>38122</v>
      </c>
      <c r="E170" t="s">
        <v>44</v>
      </c>
      <c r="F170" s="19">
        <v>-2</v>
      </c>
      <c r="G170" s="20">
        <v>-8.4960000000000004</v>
      </c>
      <c r="I170" s="19"/>
      <c r="J170" s="119"/>
    </row>
    <row r="171" spans="1:10" x14ac:dyDescent="0.25">
      <c r="A171" s="12">
        <v>150</v>
      </c>
      <c r="B171" t="s">
        <v>55</v>
      </c>
      <c r="C171" t="s">
        <v>42</v>
      </c>
      <c r="D171" s="21">
        <v>38375</v>
      </c>
      <c r="E171" t="s">
        <v>41</v>
      </c>
      <c r="F171" s="19">
        <v>56</v>
      </c>
      <c r="G171" s="20">
        <v>185.38800000000001</v>
      </c>
      <c r="I171" s="19"/>
      <c r="J171" s="119"/>
    </row>
    <row r="172" spans="1:10" x14ac:dyDescent="0.25">
      <c r="A172" s="12">
        <v>151</v>
      </c>
      <c r="B172" t="s">
        <v>57</v>
      </c>
      <c r="C172" t="s">
        <v>42</v>
      </c>
      <c r="D172" s="21">
        <v>38353</v>
      </c>
      <c r="E172" t="s">
        <v>41</v>
      </c>
      <c r="F172" s="19">
        <v>77</v>
      </c>
      <c r="G172" s="20">
        <v>260.904</v>
      </c>
      <c r="I172" s="19"/>
      <c r="J172" s="119"/>
    </row>
    <row r="173" spans="1:10" x14ac:dyDescent="0.25">
      <c r="A173" s="12">
        <v>152</v>
      </c>
      <c r="B173" t="s">
        <v>52</v>
      </c>
      <c r="C173" t="s">
        <v>45</v>
      </c>
      <c r="D173" s="21">
        <v>38034</v>
      </c>
      <c r="E173" t="s">
        <v>41</v>
      </c>
      <c r="F173" s="19">
        <v>51</v>
      </c>
      <c r="G173" s="20">
        <v>167.916</v>
      </c>
      <c r="I173" s="19"/>
      <c r="J173" s="119"/>
    </row>
    <row r="174" spans="1:10" x14ac:dyDescent="0.25">
      <c r="A174" s="12">
        <v>153</v>
      </c>
      <c r="B174" t="s">
        <v>43</v>
      </c>
      <c r="C174" t="s">
        <v>42</v>
      </c>
      <c r="D174" s="21">
        <v>38408</v>
      </c>
      <c r="E174" t="s">
        <v>54</v>
      </c>
      <c r="F174" s="19">
        <v>-5</v>
      </c>
      <c r="G174" s="20">
        <v>-33.6</v>
      </c>
      <c r="I174" s="19"/>
      <c r="J174" s="119"/>
    </row>
    <row r="175" spans="1:10" x14ac:dyDescent="0.25">
      <c r="A175" s="12">
        <v>154</v>
      </c>
      <c r="B175" t="s">
        <v>57</v>
      </c>
      <c r="C175" t="s">
        <v>42</v>
      </c>
      <c r="D175" s="21">
        <v>38573</v>
      </c>
      <c r="E175" t="s">
        <v>44</v>
      </c>
      <c r="F175" s="19">
        <v>-1</v>
      </c>
      <c r="G175" s="20">
        <v>-14.639999999999999</v>
      </c>
      <c r="I175" s="19"/>
      <c r="J175" s="119"/>
    </row>
    <row r="176" spans="1:10" x14ac:dyDescent="0.25">
      <c r="A176" s="12">
        <v>155</v>
      </c>
      <c r="B176" t="s">
        <v>43</v>
      </c>
      <c r="C176" t="s">
        <v>53</v>
      </c>
      <c r="D176" s="21">
        <v>39002</v>
      </c>
      <c r="E176" t="s">
        <v>51</v>
      </c>
      <c r="F176" s="19">
        <v>21</v>
      </c>
      <c r="G176" s="20">
        <v>59.903999999999996</v>
      </c>
      <c r="I176" s="19"/>
      <c r="J176" s="119"/>
    </row>
    <row r="177" spans="1:10" x14ac:dyDescent="0.25">
      <c r="A177" s="12">
        <v>156</v>
      </c>
      <c r="B177" t="s">
        <v>43</v>
      </c>
      <c r="C177" t="s">
        <v>53</v>
      </c>
      <c r="D177" s="21">
        <v>38705</v>
      </c>
      <c r="E177" t="s">
        <v>44</v>
      </c>
      <c r="F177" s="19">
        <v>30</v>
      </c>
      <c r="G177" s="20">
        <v>92.387999999999991</v>
      </c>
      <c r="I177" s="19"/>
      <c r="J177" s="119"/>
    </row>
    <row r="178" spans="1:10" x14ac:dyDescent="0.25">
      <c r="A178" s="12">
        <v>157</v>
      </c>
      <c r="B178" t="s">
        <v>55</v>
      </c>
      <c r="C178" t="s">
        <v>45</v>
      </c>
      <c r="D178" s="21">
        <v>38441</v>
      </c>
      <c r="E178" t="s">
        <v>51</v>
      </c>
      <c r="F178" s="19">
        <v>54</v>
      </c>
      <c r="G178" s="20">
        <v>178.69199999999998</v>
      </c>
      <c r="I178" s="19"/>
      <c r="J178" s="119"/>
    </row>
    <row r="179" spans="1:10" x14ac:dyDescent="0.25">
      <c r="A179" s="12">
        <v>158</v>
      </c>
      <c r="B179" t="s">
        <v>40</v>
      </c>
      <c r="C179" t="s">
        <v>48</v>
      </c>
      <c r="D179" s="21">
        <v>38067</v>
      </c>
      <c r="E179" t="s">
        <v>41</v>
      </c>
      <c r="F179" s="19">
        <v>26</v>
      </c>
      <c r="G179" s="20">
        <v>77.195999999999998</v>
      </c>
      <c r="I179" s="19"/>
      <c r="J179" s="119"/>
    </row>
    <row r="180" spans="1:10" x14ac:dyDescent="0.25">
      <c r="A180" s="12">
        <v>159</v>
      </c>
      <c r="B180" t="s">
        <v>52</v>
      </c>
      <c r="C180" t="s">
        <v>42</v>
      </c>
      <c r="D180" s="21">
        <v>38859</v>
      </c>
      <c r="E180" t="s">
        <v>41</v>
      </c>
      <c r="F180" s="19">
        <v>34</v>
      </c>
      <c r="G180" s="20">
        <v>106.776</v>
      </c>
      <c r="I180" s="19"/>
      <c r="J180" s="119"/>
    </row>
    <row r="181" spans="1:10" x14ac:dyDescent="0.25">
      <c r="A181" s="12">
        <v>160</v>
      </c>
      <c r="B181" t="s">
        <v>46</v>
      </c>
      <c r="C181" t="s">
        <v>53</v>
      </c>
      <c r="D181" s="21">
        <v>38034</v>
      </c>
      <c r="E181" t="s">
        <v>41</v>
      </c>
      <c r="F181" s="19">
        <v>68</v>
      </c>
      <c r="G181" s="20">
        <v>229.33200000000002</v>
      </c>
      <c r="I181" s="19"/>
      <c r="J181" s="119"/>
    </row>
    <row r="182" spans="1:10" x14ac:dyDescent="0.25">
      <c r="A182" s="12">
        <v>161</v>
      </c>
      <c r="B182" t="s">
        <v>56</v>
      </c>
      <c r="C182" t="s">
        <v>42</v>
      </c>
      <c r="D182" s="21">
        <v>38881</v>
      </c>
      <c r="E182" t="s">
        <v>41</v>
      </c>
      <c r="F182" s="19">
        <v>26</v>
      </c>
      <c r="G182" s="20">
        <v>77.52</v>
      </c>
      <c r="I182" s="19"/>
      <c r="J182" s="119"/>
    </row>
    <row r="183" spans="1:10" x14ac:dyDescent="0.25">
      <c r="A183" s="12">
        <v>162</v>
      </c>
      <c r="B183" t="s">
        <v>40</v>
      </c>
      <c r="C183" t="s">
        <v>48</v>
      </c>
      <c r="D183" s="21">
        <v>38639</v>
      </c>
      <c r="E183" t="s">
        <v>44</v>
      </c>
      <c r="F183" s="19">
        <v>98</v>
      </c>
      <c r="G183" s="20">
        <v>336.20400000000001</v>
      </c>
      <c r="I183" s="19"/>
      <c r="J183" s="119"/>
    </row>
    <row r="184" spans="1:10" x14ac:dyDescent="0.25">
      <c r="A184" s="12">
        <v>163</v>
      </c>
      <c r="B184" t="s">
        <v>50</v>
      </c>
      <c r="C184" t="s">
        <v>42</v>
      </c>
      <c r="D184" s="21">
        <v>38045</v>
      </c>
      <c r="E184" t="s">
        <v>44</v>
      </c>
      <c r="F184" s="19">
        <v>60</v>
      </c>
      <c r="G184" s="20">
        <v>201.06</v>
      </c>
      <c r="I184" s="19"/>
      <c r="J184" s="119"/>
    </row>
    <row r="185" spans="1:10" x14ac:dyDescent="0.25">
      <c r="A185" s="12">
        <v>164</v>
      </c>
      <c r="B185" t="s">
        <v>55</v>
      </c>
      <c r="C185" t="s">
        <v>42</v>
      </c>
      <c r="D185" s="21">
        <v>38914</v>
      </c>
      <c r="E185" t="s">
        <v>44</v>
      </c>
      <c r="F185" s="19">
        <v>19</v>
      </c>
      <c r="G185" s="20">
        <v>52.68</v>
      </c>
      <c r="I185" s="19"/>
      <c r="J185" s="119"/>
    </row>
    <row r="186" spans="1:10" x14ac:dyDescent="0.25">
      <c r="A186" s="12">
        <v>165</v>
      </c>
      <c r="B186" t="s">
        <v>56</v>
      </c>
      <c r="C186" t="s">
        <v>42</v>
      </c>
      <c r="D186" s="21">
        <v>38056</v>
      </c>
      <c r="E186" t="s">
        <v>47</v>
      </c>
      <c r="F186" s="19">
        <v>96</v>
      </c>
      <c r="G186" s="20">
        <v>330.28800000000001</v>
      </c>
      <c r="I186" s="19"/>
      <c r="J186" s="119"/>
    </row>
    <row r="187" spans="1:10" x14ac:dyDescent="0.25">
      <c r="A187" s="12">
        <v>166</v>
      </c>
      <c r="B187" t="s">
        <v>55</v>
      </c>
      <c r="C187" t="s">
        <v>42</v>
      </c>
      <c r="D187" s="21">
        <v>38100</v>
      </c>
      <c r="E187" t="s">
        <v>51</v>
      </c>
      <c r="F187" s="19">
        <v>85</v>
      </c>
      <c r="G187" s="20">
        <v>290.94</v>
      </c>
      <c r="I187" s="19"/>
      <c r="J187" s="119"/>
    </row>
    <row r="188" spans="1:10" x14ac:dyDescent="0.25">
      <c r="A188" s="12">
        <v>167</v>
      </c>
      <c r="B188" t="s">
        <v>40</v>
      </c>
      <c r="C188" t="s">
        <v>42</v>
      </c>
      <c r="D188" s="21">
        <v>38683</v>
      </c>
      <c r="E188" t="s">
        <v>51</v>
      </c>
      <c r="F188" s="19">
        <v>75</v>
      </c>
      <c r="G188" s="20">
        <v>254.11199999999997</v>
      </c>
      <c r="I188" s="19"/>
      <c r="J188" s="119"/>
    </row>
    <row r="189" spans="1:10" x14ac:dyDescent="0.25">
      <c r="A189" s="12">
        <v>168</v>
      </c>
      <c r="B189" t="s">
        <v>57</v>
      </c>
      <c r="C189" t="s">
        <v>48</v>
      </c>
      <c r="D189" s="21">
        <v>38188</v>
      </c>
      <c r="E189" t="s">
        <v>54</v>
      </c>
      <c r="F189" s="19">
        <v>59</v>
      </c>
      <c r="G189" s="20">
        <v>197.16</v>
      </c>
      <c r="I189" s="19"/>
      <c r="J189" s="119"/>
    </row>
    <row r="190" spans="1:10" x14ac:dyDescent="0.25">
      <c r="A190" s="12">
        <v>169</v>
      </c>
      <c r="B190" t="s">
        <v>46</v>
      </c>
      <c r="C190" t="s">
        <v>53</v>
      </c>
      <c r="D190" s="21">
        <v>38705</v>
      </c>
      <c r="E190" t="s">
        <v>54</v>
      </c>
      <c r="F190" s="19">
        <v>24</v>
      </c>
      <c r="G190" s="20">
        <v>70.031999999999996</v>
      </c>
      <c r="I190" s="19"/>
      <c r="J190" s="119"/>
    </row>
    <row r="191" spans="1:10" x14ac:dyDescent="0.25">
      <c r="A191" s="12">
        <v>170</v>
      </c>
      <c r="B191" t="s">
        <v>43</v>
      </c>
      <c r="C191" t="s">
        <v>42</v>
      </c>
      <c r="D191" s="21">
        <v>38617</v>
      </c>
      <c r="E191" t="s">
        <v>44</v>
      </c>
      <c r="F191" s="19">
        <v>43</v>
      </c>
      <c r="G191" s="20">
        <v>138.99599999999998</v>
      </c>
      <c r="I191" s="19"/>
      <c r="J191" s="119"/>
    </row>
    <row r="192" spans="1:10" x14ac:dyDescent="0.25">
      <c r="A192" s="12">
        <v>171</v>
      </c>
      <c r="B192" t="s">
        <v>50</v>
      </c>
      <c r="C192" t="s">
        <v>53</v>
      </c>
      <c r="D192" s="21">
        <v>38133</v>
      </c>
      <c r="E192" t="s">
        <v>47</v>
      </c>
      <c r="F192" s="19">
        <v>65</v>
      </c>
      <c r="G192" s="20">
        <v>218.42400000000001</v>
      </c>
      <c r="I192" s="19"/>
      <c r="J192" s="119"/>
    </row>
    <row r="193" spans="1:10" x14ac:dyDescent="0.25">
      <c r="A193" s="12">
        <v>172</v>
      </c>
      <c r="B193" t="s">
        <v>43</v>
      </c>
      <c r="C193" t="s">
        <v>45</v>
      </c>
      <c r="D193" s="21">
        <v>38639</v>
      </c>
      <c r="E193" t="s">
        <v>47</v>
      </c>
      <c r="F193" s="19">
        <v>56</v>
      </c>
      <c r="G193" s="20">
        <v>186.88800000000001</v>
      </c>
      <c r="I193" s="19"/>
      <c r="J193" s="119"/>
    </row>
    <row r="194" spans="1:10" x14ac:dyDescent="0.25">
      <c r="A194" s="12">
        <v>173</v>
      </c>
      <c r="B194" t="s">
        <v>46</v>
      </c>
      <c r="C194" t="s">
        <v>45</v>
      </c>
      <c r="D194" s="21">
        <v>38111</v>
      </c>
      <c r="E194" t="s">
        <v>41</v>
      </c>
      <c r="F194" s="19">
        <v>83</v>
      </c>
      <c r="G194" s="20">
        <v>283.36799999999999</v>
      </c>
      <c r="I194" s="19"/>
      <c r="J194" s="119"/>
    </row>
    <row r="195" spans="1:10" x14ac:dyDescent="0.25">
      <c r="A195" s="12">
        <v>174</v>
      </c>
      <c r="B195" t="s">
        <v>43</v>
      </c>
      <c r="C195" t="s">
        <v>48</v>
      </c>
      <c r="D195" s="21">
        <v>38320</v>
      </c>
      <c r="E195" t="s">
        <v>44</v>
      </c>
      <c r="F195" s="19">
        <v>22</v>
      </c>
      <c r="G195" s="20">
        <v>62.963999999999999</v>
      </c>
      <c r="I195" s="19"/>
      <c r="J195" s="119"/>
    </row>
    <row r="196" spans="1:10" x14ac:dyDescent="0.25">
      <c r="A196" s="12">
        <v>175</v>
      </c>
      <c r="B196" t="s">
        <v>56</v>
      </c>
      <c r="C196" t="s">
        <v>45</v>
      </c>
      <c r="D196" s="21">
        <v>38221</v>
      </c>
      <c r="E196" t="s">
        <v>51</v>
      </c>
      <c r="F196" s="19">
        <v>18</v>
      </c>
      <c r="G196" s="20">
        <v>48.972000000000001</v>
      </c>
      <c r="I196" s="19"/>
      <c r="J196" s="119"/>
    </row>
    <row r="197" spans="1:10" x14ac:dyDescent="0.25">
      <c r="A197" s="12">
        <v>176</v>
      </c>
      <c r="B197" t="s">
        <v>55</v>
      </c>
      <c r="C197" t="s">
        <v>42</v>
      </c>
      <c r="D197" s="21">
        <v>38540</v>
      </c>
      <c r="E197" t="s">
        <v>54</v>
      </c>
      <c r="F197" s="19">
        <v>7</v>
      </c>
      <c r="G197" s="20">
        <v>9.6479999999999979</v>
      </c>
      <c r="I197" s="19"/>
      <c r="J197" s="119"/>
    </row>
    <row r="198" spans="1:10" x14ac:dyDescent="0.25">
      <c r="A198" s="12">
        <v>177</v>
      </c>
      <c r="B198" t="s">
        <v>40</v>
      </c>
      <c r="C198" t="s">
        <v>53</v>
      </c>
      <c r="D198" s="21">
        <v>39046</v>
      </c>
      <c r="E198" t="s">
        <v>54</v>
      </c>
      <c r="F198" s="19">
        <v>79</v>
      </c>
      <c r="G198" s="20">
        <v>268.65600000000001</v>
      </c>
      <c r="I198" s="19"/>
      <c r="J198" s="119"/>
    </row>
    <row r="199" spans="1:10" x14ac:dyDescent="0.25">
      <c r="A199" s="12">
        <v>178</v>
      </c>
      <c r="B199" t="s">
        <v>50</v>
      </c>
      <c r="C199" t="s">
        <v>42</v>
      </c>
      <c r="D199" s="21">
        <v>38793</v>
      </c>
      <c r="E199" t="s">
        <v>44</v>
      </c>
      <c r="F199" s="19">
        <v>62</v>
      </c>
      <c r="G199" s="20">
        <v>327.50400000000002</v>
      </c>
      <c r="I199" s="19"/>
      <c r="J199" s="119"/>
    </row>
    <row r="200" spans="1:10" x14ac:dyDescent="0.25">
      <c r="A200" s="12">
        <v>179</v>
      </c>
      <c r="B200" t="s">
        <v>56</v>
      </c>
      <c r="C200" t="s">
        <v>48</v>
      </c>
      <c r="D200" s="21">
        <v>38111</v>
      </c>
      <c r="E200" t="s">
        <v>54</v>
      </c>
      <c r="F200" s="19">
        <v>84</v>
      </c>
      <c r="G200" s="20">
        <v>407.20799999999997</v>
      </c>
      <c r="I200" s="19"/>
      <c r="J200" s="119"/>
    </row>
    <row r="201" spans="1:10" x14ac:dyDescent="0.25">
      <c r="A201" s="12">
        <v>180</v>
      </c>
      <c r="B201" t="s">
        <v>50</v>
      </c>
      <c r="C201" t="s">
        <v>48</v>
      </c>
      <c r="D201" s="21">
        <v>38518</v>
      </c>
      <c r="E201" t="s">
        <v>44</v>
      </c>
      <c r="F201" s="19">
        <v>87</v>
      </c>
      <c r="G201" s="20">
        <v>416.95199999999994</v>
      </c>
      <c r="I201" s="19"/>
      <c r="J201" s="119"/>
    </row>
    <row r="202" spans="1:10" x14ac:dyDescent="0.25">
      <c r="A202" s="12">
        <v>181</v>
      </c>
      <c r="B202" t="s">
        <v>57</v>
      </c>
      <c r="C202" t="s">
        <v>42</v>
      </c>
      <c r="D202" s="21">
        <v>38991</v>
      </c>
      <c r="E202" t="s">
        <v>41</v>
      </c>
      <c r="F202" s="19">
        <v>33</v>
      </c>
      <c r="G202" s="20">
        <v>103.15199999999999</v>
      </c>
      <c r="I202" s="19"/>
      <c r="J202" s="119"/>
    </row>
    <row r="203" spans="1:10" x14ac:dyDescent="0.25">
      <c r="A203" s="12">
        <v>182</v>
      </c>
      <c r="B203" t="s">
        <v>56</v>
      </c>
      <c r="C203" t="s">
        <v>45</v>
      </c>
      <c r="D203" s="21">
        <v>38023</v>
      </c>
      <c r="E203" t="s">
        <v>54</v>
      </c>
      <c r="F203" s="19">
        <v>68</v>
      </c>
      <c r="G203" s="20">
        <v>229.23599999999999</v>
      </c>
      <c r="I203" s="19"/>
      <c r="J203" s="119"/>
    </row>
    <row r="204" spans="1:10" x14ac:dyDescent="0.25">
      <c r="A204" s="12">
        <v>183</v>
      </c>
      <c r="B204" t="s">
        <v>52</v>
      </c>
      <c r="C204" t="s">
        <v>48</v>
      </c>
      <c r="D204" s="21">
        <v>38628</v>
      </c>
      <c r="E204" t="s">
        <v>44</v>
      </c>
      <c r="F204" s="19">
        <v>77</v>
      </c>
      <c r="G204" s="20">
        <v>261.108</v>
      </c>
      <c r="I204" s="19"/>
      <c r="J204" s="119"/>
    </row>
    <row r="205" spans="1:10" x14ac:dyDescent="0.25">
      <c r="A205" s="12">
        <v>184</v>
      </c>
      <c r="B205" t="s">
        <v>52</v>
      </c>
      <c r="C205" t="s">
        <v>45</v>
      </c>
      <c r="D205" s="21">
        <v>38727</v>
      </c>
      <c r="E205" t="s">
        <v>47</v>
      </c>
      <c r="F205" s="19">
        <v>73</v>
      </c>
      <c r="G205" s="20">
        <v>247.11599999999999</v>
      </c>
      <c r="I205" s="19"/>
      <c r="J205" s="119"/>
    </row>
    <row r="206" spans="1:10" x14ac:dyDescent="0.25">
      <c r="A206" s="12">
        <v>185</v>
      </c>
      <c r="B206" t="s">
        <v>55</v>
      </c>
      <c r="C206" t="s">
        <v>48</v>
      </c>
      <c r="D206" s="21">
        <v>38738</v>
      </c>
      <c r="E206" t="s">
        <v>51</v>
      </c>
      <c r="F206" s="19">
        <v>13</v>
      </c>
      <c r="G206" s="20">
        <v>31.367999999999999</v>
      </c>
      <c r="I206" s="19"/>
      <c r="J206" s="119"/>
    </row>
    <row r="207" spans="1:10" x14ac:dyDescent="0.25">
      <c r="A207" s="12">
        <v>186</v>
      </c>
      <c r="B207" t="s">
        <v>43</v>
      </c>
      <c r="C207" t="s">
        <v>45</v>
      </c>
      <c r="D207" s="21">
        <v>38331</v>
      </c>
      <c r="E207" t="s">
        <v>47</v>
      </c>
      <c r="F207" s="19">
        <v>67</v>
      </c>
      <c r="G207" s="20">
        <v>226.22400000000002</v>
      </c>
      <c r="I207" s="19"/>
      <c r="J207" s="119"/>
    </row>
    <row r="208" spans="1:10" x14ac:dyDescent="0.25">
      <c r="A208" s="12">
        <v>187</v>
      </c>
      <c r="B208" t="s">
        <v>56</v>
      </c>
      <c r="C208" t="s">
        <v>53</v>
      </c>
      <c r="D208" s="21">
        <v>38430</v>
      </c>
      <c r="E208" t="s">
        <v>51</v>
      </c>
      <c r="F208" s="19">
        <v>10</v>
      </c>
      <c r="G208" s="20">
        <v>19.62</v>
      </c>
      <c r="I208" s="19"/>
      <c r="J208" s="119"/>
    </row>
    <row r="209" spans="1:10" x14ac:dyDescent="0.25">
      <c r="A209" s="12">
        <v>188</v>
      </c>
      <c r="B209" t="s">
        <v>50</v>
      </c>
      <c r="C209" t="s">
        <v>53</v>
      </c>
      <c r="D209" s="21">
        <v>38023</v>
      </c>
      <c r="E209" t="s">
        <v>54</v>
      </c>
      <c r="F209" s="19">
        <v>-1</v>
      </c>
      <c r="G209" s="20">
        <v>-15.48</v>
      </c>
      <c r="I209" s="19"/>
      <c r="J209" s="119"/>
    </row>
    <row r="210" spans="1:10" x14ac:dyDescent="0.25">
      <c r="A210" s="12">
        <v>189</v>
      </c>
      <c r="B210" t="s">
        <v>50</v>
      </c>
      <c r="C210" t="s">
        <v>48</v>
      </c>
      <c r="D210" s="21">
        <v>38859</v>
      </c>
      <c r="E210" t="s">
        <v>54</v>
      </c>
      <c r="F210" s="19">
        <v>-1</v>
      </c>
      <c r="G210" s="20">
        <v>-12</v>
      </c>
      <c r="I210" s="19"/>
      <c r="J210" s="119"/>
    </row>
    <row r="211" spans="1:10" x14ac:dyDescent="0.25">
      <c r="A211" s="12">
        <v>190</v>
      </c>
      <c r="B211" t="s">
        <v>52</v>
      </c>
      <c r="C211" t="s">
        <v>48</v>
      </c>
      <c r="D211" s="21">
        <v>39046</v>
      </c>
      <c r="E211" t="s">
        <v>54</v>
      </c>
      <c r="F211" s="19">
        <v>86</v>
      </c>
      <c r="G211" s="20">
        <v>293.61599999999999</v>
      </c>
      <c r="I211" s="19"/>
      <c r="J211" s="119"/>
    </row>
    <row r="212" spans="1:10" x14ac:dyDescent="0.25">
      <c r="A212" s="12">
        <v>191</v>
      </c>
      <c r="B212" t="s">
        <v>52</v>
      </c>
      <c r="C212" t="s">
        <v>42</v>
      </c>
      <c r="D212" s="21">
        <v>38793</v>
      </c>
      <c r="E212" t="s">
        <v>51</v>
      </c>
      <c r="F212" s="19">
        <v>26</v>
      </c>
      <c r="G212" s="20">
        <v>77.687999999999988</v>
      </c>
      <c r="I212" s="19"/>
      <c r="J212" s="119"/>
    </row>
    <row r="213" spans="1:10" x14ac:dyDescent="0.25">
      <c r="A213" s="12">
        <v>192</v>
      </c>
      <c r="B213" t="s">
        <v>57</v>
      </c>
      <c r="C213" t="s">
        <v>53</v>
      </c>
      <c r="D213" s="21">
        <v>38529</v>
      </c>
      <c r="E213" t="s">
        <v>51</v>
      </c>
      <c r="F213" s="19">
        <v>26</v>
      </c>
      <c r="G213" s="20">
        <v>77.831999999999994</v>
      </c>
      <c r="I213" s="19"/>
      <c r="J213" s="119"/>
    </row>
    <row r="214" spans="1:10" x14ac:dyDescent="0.25">
      <c r="A214" s="12">
        <v>193</v>
      </c>
      <c r="B214" t="s">
        <v>43</v>
      </c>
      <c r="C214" t="s">
        <v>42</v>
      </c>
      <c r="D214" s="21">
        <v>38716</v>
      </c>
      <c r="E214" t="s">
        <v>44</v>
      </c>
      <c r="F214" s="19">
        <v>-1</v>
      </c>
      <c r="G214" s="20">
        <v>-8.58</v>
      </c>
      <c r="I214" s="19"/>
      <c r="J214" s="119"/>
    </row>
    <row r="215" spans="1:10" x14ac:dyDescent="0.25">
      <c r="A215" s="12">
        <v>194</v>
      </c>
      <c r="B215" t="s">
        <v>57</v>
      </c>
      <c r="C215" t="s">
        <v>48</v>
      </c>
      <c r="D215" s="21">
        <v>39079</v>
      </c>
      <c r="E215" t="s">
        <v>41</v>
      </c>
      <c r="F215" s="19">
        <v>62</v>
      </c>
      <c r="G215" s="20">
        <v>208.36799999999997</v>
      </c>
      <c r="I215" s="19"/>
      <c r="J215" s="119"/>
    </row>
    <row r="216" spans="1:10" x14ac:dyDescent="0.25">
      <c r="A216" s="12">
        <v>195</v>
      </c>
      <c r="B216" t="s">
        <v>57</v>
      </c>
      <c r="C216" t="s">
        <v>48</v>
      </c>
      <c r="D216" s="21">
        <v>38947</v>
      </c>
      <c r="E216" t="s">
        <v>41</v>
      </c>
      <c r="F216" s="19">
        <v>91</v>
      </c>
      <c r="G216" s="20">
        <v>311.17199999999997</v>
      </c>
      <c r="I216" s="19"/>
      <c r="J216" s="119"/>
    </row>
    <row r="217" spans="1:10" x14ac:dyDescent="0.25">
      <c r="A217" s="12">
        <v>196</v>
      </c>
      <c r="B217" t="s">
        <v>56</v>
      </c>
      <c r="C217" t="s">
        <v>48</v>
      </c>
      <c r="D217" s="21">
        <v>38826</v>
      </c>
      <c r="E217" t="s">
        <v>44</v>
      </c>
      <c r="F217" s="19">
        <v>19</v>
      </c>
      <c r="G217" s="20">
        <v>52.967999999999996</v>
      </c>
      <c r="I217" s="19"/>
      <c r="J217" s="119"/>
    </row>
    <row r="218" spans="1:10" x14ac:dyDescent="0.25">
      <c r="A218" s="12">
        <v>197</v>
      </c>
      <c r="B218" t="s">
        <v>43</v>
      </c>
      <c r="C218" t="s">
        <v>45</v>
      </c>
      <c r="D218" s="21">
        <v>39057</v>
      </c>
      <c r="E218" t="s">
        <v>47</v>
      </c>
      <c r="F218" s="19">
        <v>25</v>
      </c>
      <c r="G218" s="20">
        <v>74.352000000000004</v>
      </c>
      <c r="I218" s="19"/>
      <c r="J218" s="119"/>
    </row>
    <row r="219" spans="1:10" x14ac:dyDescent="0.25">
      <c r="A219" s="12">
        <v>198</v>
      </c>
      <c r="B219" t="s">
        <v>50</v>
      </c>
      <c r="C219" t="s">
        <v>53</v>
      </c>
      <c r="D219" s="21">
        <v>38023</v>
      </c>
      <c r="E219" t="s">
        <v>54</v>
      </c>
      <c r="F219" s="19">
        <v>65</v>
      </c>
      <c r="G219" s="20">
        <v>218.328</v>
      </c>
      <c r="I219" s="19"/>
      <c r="J219" s="119"/>
    </row>
    <row r="220" spans="1:10" x14ac:dyDescent="0.25">
      <c r="A220" s="12">
        <v>199</v>
      </c>
      <c r="B220" t="s">
        <v>56</v>
      </c>
      <c r="C220" t="s">
        <v>48</v>
      </c>
      <c r="D220" s="21">
        <v>38903</v>
      </c>
      <c r="E220" t="s">
        <v>51</v>
      </c>
      <c r="F220" s="19">
        <v>50</v>
      </c>
      <c r="G220" s="20">
        <v>164.59199999999998</v>
      </c>
      <c r="I220" s="19"/>
      <c r="J220" s="119"/>
    </row>
    <row r="221" spans="1:10" x14ac:dyDescent="0.25">
      <c r="A221" s="12">
        <v>200</v>
      </c>
      <c r="B221" t="s">
        <v>56</v>
      </c>
      <c r="C221" t="s">
        <v>45</v>
      </c>
      <c r="D221" s="21">
        <v>38078</v>
      </c>
      <c r="E221" t="s">
        <v>51</v>
      </c>
      <c r="F221" s="19">
        <v>12</v>
      </c>
      <c r="G221" s="20">
        <v>27.599999999999998</v>
      </c>
      <c r="I221" s="19"/>
      <c r="J221" s="119"/>
    </row>
    <row r="222" spans="1:10" x14ac:dyDescent="0.25">
      <c r="A222" s="12">
        <v>201</v>
      </c>
      <c r="B222" t="s">
        <v>40</v>
      </c>
      <c r="C222" t="s">
        <v>45</v>
      </c>
      <c r="D222" s="21">
        <v>38782</v>
      </c>
      <c r="E222" t="s">
        <v>41</v>
      </c>
      <c r="F222" s="19">
        <v>-1</v>
      </c>
      <c r="G222" s="20">
        <v>-19.595999999999997</v>
      </c>
      <c r="I222" s="19"/>
      <c r="J222" s="119"/>
    </row>
    <row r="223" spans="1:10" x14ac:dyDescent="0.25">
      <c r="A223" s="12">
        <v>202</v>
      </c>
      <c r="B223" t="s">
        <v>56</v>
      </c>
      <c r="C223" t="s">
        <v>42</v>
      </c>
      <c r="D223" s="21">
        <v>38837</v>
      </c>
      <c r="E223" t="s">
        <v>41</v>
      </c>
      <c r="F223" s="19">
        <v>40</v>
      </c>
      <c r="G223" s="20">
        <v>128.28</v>
      </c>
      <c r="I223" s="19"/>
      <c r="J223" s="119"/>
    </row>
    <row r="224" spans="1:10" x14ac:dyDescent="0.25">
      <c r="A224" s="12">
        <v>203</v>
      </c>
      <c r="B224" t="s">
        <v>50</v>
      </c>
      <c r="C224" t="s">
        <v>53</v>
      </c>
      <c r="D224" s="21">
        <v>38848</v>
      </c>
      <c r="E224" t="s">
        <v>44</v>
      </c>
      <c r="F224" s="19">
        <v>36</v>
      </c>
      <c r="G224" s="20">
        <v>114.15599999999999</v>
      </c>
      <c r="I224" s="19"/>
      <c r="J224" s="119"/>
    </row>
    <row r="225" spans="1:10" x14ac:dyDescent="0.25">
      <c r="A225" s="12">
        <v>204</v>
      </c>
      <c r="B225" t="s">
        <v>56</v>
      </c>
      <c r="C225" t="s">
        <v>48</v>
      </c>
      <c r="D225" s="21">
        <v>38672</v>
      </c>
      <c r="E225" t="s">
        <v>41</v>
      </c>
      <c r="F225" s="19">
        <v>24</v>
      </c>
      <c r="G225" s="20">
        <v>70.896000000000001</v>
      </c>
      <c r="I225" s="19"/>
      <c r="J225" s="119"/>
    </row>
    <row r="226" spans="1:10" x14ac:dyDescent="0.25">
      <c r="A226" s="12">
        <v>205</v>
      </c>
      <c r="B226" t="s">
        <v>49</v>
      </c>
      <c r="C226" t="s">
        <v>48</v>
      </c>
      <c r="D226" s="21">
        <v>38760</v>
      </c>
      <c r="E226" t="s">
        <v>51</v>
      </c>
      <c r="F226" s="19">
        <v>40</v>
      </c>
      <c r="G226" s="20">
        <v>127.96799999999999</v>
      </c>
      <c r="I226" s="19"/>
      <c r="J226" s="119"/>
    </row>
    <row r="227" spans="1:10" x14ac:dyDescent="0.25">
      <c r="A227" s="12">
        <v>206</v>
      </c>
      <c r="B227" t="s">
        <v>40</v>
      </c>
      <c r="C227" t="s">
        <v>53</v>
      </c>
      <c r="D227" s="21">
        <v>38353</v>
      </c>
      <c r="E227" t="s">
        <v>47</v>
      </c>
      <c r="F227" s="19">
        <v>56</v>
      </c>
      <c r="G227" s="20">
        <v>185.51999999999998</v>
      </c>
      <c r="I227" s="19"/>
      <c r="J227" s="119"/>
    </row>
    <row r="228" spans="1:10" x14ac:dyDescent="0.25">
      <c r="A228" s="12">
        <v>207</v>
      </c>
      <c r="B228" t="s">
        <v>43</v>
      </c>
      <c r="C228" t="s">
        <v>53</v>
      </c>
      <c r="D228" s="21">
        <v>38771</v>
      </c>
      <c r="E228" t="s">
        <v>54</v>
      </c>
      <c r="F228" s="19">
        <v>6</v>
      </c>
      <c r="G228" s="20">
        <v>6.4679999999999991</v>
      </c>
      <c r="I228" s="19"/>
      <c r="J228" s="119"/>
    </row>
    <row r="229" spans="1:10" x14ac:dyDescent="0.25">
      <c r="A229" s="12">
        <v>208</v>
      </c>
      <c r="B229" t="s">
        <v>57</v>
      </c>
      <c r="C229" t="s">
        <v>45</v>
      </c>
      <c r="D229" s="21">
        <v>38254</v>
      </c>
      <c r="E229" t="s">
        <v>44</v>
      </c>
      <c r="F229" s="19">
        <v>72</v>
      </c>
      <c r="G229" s="20">
        <v>244.03200000000001</v>
      </c>
      <c r="I229" s="19"/>
      <c r="J229" s="119"/>
    </row>
    <row r="230" spans="1:10" x14ac:dyDescent="0.25">
      <c r="A230" s="12">
        <v>209</v>
      </c>
      <c r="B230" t="s">
        <v>57</v>
      </c>
      <c r="C230" t="s">
        <v>45</v>
      </c>
      <c r="D230" s="21">
        <v>38441</v>
      </c>
      <c r="E230" t="s">
        <v>54</v>
      </c>
      <c r="F230" s="19">
        <v>28</v>
      </c>
      <c r="G230" s="20">
        <v>85.691999999999993</v>
      </c>
      <c r="I230" s="19"/>
      <c r="J230" s="119"/>
    </row>
    <row r="231" spans="1:10" x14ac:dyDescent="0.25">
      <c r="A231" s="12">
        <v>210</v>
      </c>
      <c r="B231" t="s">
        <v>50</v>
      </c>
      <c r="C231" t="s">
        <v>53</v>
      </c>
      <c r="D231" s="21">
        <v>38386</v>
      </c>
      <c r="E231" t="s">
        <v>44</v>
      </c>
      <c r="F231" s="19">
        <v>46</v>
      </c>
      <c r="G231" s="20">
        <v>150.27600000000001</v>
      </c>
      <c r="I231" s="19"/>
      <c r="J231" s="119"/>
    </row>
    <row r="232" spans="1:10" x14ac:dyDescent="0.25">
      <c r="A232" s="12">
        <v>211</v>
      </c>
      <c r="B232" t="s">
        <v>46</v>
      </c>
      <c r="C232" t="s">
        <v>48</v>
      </c>
      <c r="D232" s="21">
        <v>38001</v>
      </c>
      <c r="E232" t="s">
        <v>54</v>
      </c>
      <c r="F232" s="19">
        <v>32</v>
      </c>
      <c r="G232" s="20">
        <v>99.84</v>
      </c>
      <c r="I232" s="19"/>
      <c r="J232" s="119"/>
    </row>
    <row r="233" spans="1:10" x14ac:dyDescent="0.25">
      <c r="A233" s="12">
        <v>212</v>
      </c>
      <c r="B233" t="s">
        <v>52</v>
      </c>
      <c r="C233" t="s">
        <v>45</v>
      </c>
      <c r="D233" s="21">
        <v>38980</v>
      </c>
      <c r="E233" t="s">
        <v>44</v>
      </c>
      <c r="F233" s="19">
        <v>61</v>
      </c>
      <c r="G233" s="20">
        <v>204.21600000000001</v>
      </c>
      <c r="I233" s="19"/>
      <c r="J233" s="119"/>
    </row>
    <row r="234" spans="1:10" x14ac:dyDescent="0.25">
      <c r="A234" s="12">
        <v>213</v>
      </c>
      <c r="B234" t="s">
        <v>46</v>
      </c>
      <c r="C234" t="s">
        <v>48</v>
      </c>
      <c r="D234" s="21">
        <v>38188</v>
      </c>
      <c r="E234" t="s">
        <v>54</v>
      </c>
      <c r="F234" s="19">
        <v>72</v>
      </c>
      <c r="G234" s="20">
        <v>244.01999999999998</v>
      </c>
      <c r="I234" s="19"/>
      <c r="J234" s="119"/>
    </row>
    <row r="235" spans="1:10" x14ac:dyDescent="0.25">
      <c r="A235" s="12">
        <v>214</v>
      </c>
      <c r="B235" t="s">
        <v>40</v>
      </c>
      <c r="C235" t="s">
        <v>48</v>
      </c>
      <c r="D235" s="21">
        <v>38243</v>
      </c>
      <c r="E235" t="s">
        <v>44</v>
      </c>
      <c r="F235" s="19">
        <v>99</v>
      </c>
      <c r="G235" s="20">
        <v>340.488</v>
      </c>
      <c r="I235" s="19"/>
      <c r="J235" s="119"/>
    </row>
    <row r="236" spans="1:10" x14ac:dyDescent="0.25">
      <c r="A236" s="12">
        <v>215</v>
      </c>
      <c r="B236" t="s">
        <v>52</v>
      </c>
      <c r="C236" t="s">
        <v>48</v>
      </c>
      <c r="D236" s="21">
        <v>38265</v>
      </c>
      <c r="E236" t="s">
        <v>51</v>
      </c>
      <c r="F236" s="19">
        <v>57</v>
      </c>
      <c r="G236" s="20">
        <v>189.96</v>
      </c>
      <c r="I236" s="19"/>
      <c r="J236" s="119"/>
    </row>
    <row r="237" spans="1:10" x14ac:dyDescent="0.25">
      <c r="A237" s="12">
        <v>216</v>
      </c>
      <c r="B237" t="s">
        <v>49</v>
      </c>
      <c r="C237" t="s">
        <v>48</v>
      </c>
      <c r="D237" s="21">
        <v>38023</v>
      </c>
      <c r="E237" t="s">
        <v>47</v>
      </c>
      <c r="F237" s="19">
        <v>29</v>
      </c>
      <c r="G237" s="20">
        <v>89.087999999999994</v>
      </c>
      <c r="I237" s="19"/>
      <c r="J237" s="119"/>
    </row>
    <row r="238" spans="1:10" x14ac:dyDescent="0.25">
      <c r="A238" s="12">
        <v>217</v>
      </c>
      <c r="B238" t="s">
        <v>56</v>
      </c>
      <c r="C238" t="s">
        <v>42</v>
      </c>
      <c r="D238" s="21">
        <v>38144</v>
      </c>
      <c r="E238" t="s">
        <v>41</v>
      </c>
      <c r="F238" s="19">
        <v>-1</v>
      </c>
      <c r="G238" s="20">
        <v>-1.1040000000000001</v>
      </c>
      <c r="I238" s="19"/>
      <c r="J238" s="119"/>
    </row>
    <row r="239" spans="1:10" x14ac:dyDescent="0.25">
      <c r="A239" s="12">
        <v>218</v>
      </c>
      <c r="B239" t="s">
        <v>43</v>
      </c>
      <c r="C239" t="s">
        <v>42</v>
      </c>
      <c r="D239" s="21">
        <v>38738</v>
      </c>
      <c r="E239" t="s">
        <v>51</v>
      </c>
      <c r="F239" s="19">
        <v>42</v>
      </c>
      <c r="G239" s="20">
        <v>183.024</v>
      </c>
      <c r="I239" s="19"/>
      <c r="J239" s="119"/>
    </row>
    <row r="240" spans="1:10" x14ac:dyDescent="0.25">
      <c r="A240" s="12">
        <v>219</v>
      </c>
      <c r="B240" t="s">
        <v>40</v>
      </c>
      <c r="C240" t="s">
        <v>42</v>
      </c>
      <c r="D240" s="21">
        <v>38771</v>
      </c>
      <c r="E240" t="s">
        <v>44</v>
      </c>
      <c r="F240" s="19">
        <v>68</v>
      </c>
      <c r="G240" s="20">
        <v>229.73999999999998</v>
      </c>
      <c r="I240" s="19"/>
      <c r="J240" s="119"/>
    </row>
    <row r="241" spans="1:10" x14ac:dyDescent="0.25">
      <c r="A241" s="12">
        <v>220</v>
      </c>
      <c r="B241" t="s">
        <v>57</v>
      </c>
      <c r="C241" t="s">
        <v>48</v>
      </c>
      <c r="D241" s="21">
        <v>38089</v>
      </c>
      <c r="E241" t="s">
        <v>41</v>
      </c>
      <c r="F241" s="19">
        <v>18</v>
      </c>
      <c r="G241" s="20">
        <v>49.211999999999996</v>
      </c>
      <c r="I241" s="19"/>
      <c r="J241" s="119"/>
    </row>
    <row r="242" spans="1:10" x14ac:dyDescent="0.25">
      <c r="A242" s="12">
        <v>221</v>
      </c>
      <c r="B242" t="s">
        <v>43</v>
      </c>
      <c r="C242" t="s">
        <v>48</v>
      </c>
      <c r="D242" s="21">
        <v>39046</v>
      </c>
      <c r="E242" t="s">
        <v>41</v>
      </c>
      <c r="F242" s="19">
        <v>12</v>
      </c>
      <c r="G242" s="20">
        <v>26.795999999999996</v>
      </c>
      <c r="I242" s="19"/>
      <c r="J242" s="119"/>
    </row>
    <row r="243" spans="1:10" x14ac:dyDescent="0.25">
      <c r="A243" s="12">
        <v>222</v>
      </c>
      <c r="B243" t="s">
        <v>49</v>
      </c>
      <c r="C243" t="s">
        <v>48</v>
      </c>
      <c r="D243" s="21">
        <v>38067</v>
      </c>
      <c r="E243" t="s">
        <v>41</v>
      </c>
      <c r="F243" s="19">
        <v>69</v>
      </c>
      <c r="G243" s="20">
        <v>232.608</v>
      </c>
      <c r="I243" s="19"/>
      <c r="J243" s="119"/>
    </row>
    <row r="244" spans="1:10" x14ac:dyDescent="0.25">
      <c r="A244" s="12">
        <v>223</v>
      </c>
      <c r="B244" t="s">
        <v>46</v>
      </c>
      <c r="C244" t="s">
        <v>45</v>
      </c>
      <c r="D244" s="21">
        <v>38144</v>
      </c>
      <c r="E244" t="s">
        <v>41</v>
      </c>
      <c r="F244" s="19">
        <v>68</v>
      </c>
      <c r="G244" s="20">
        <v>229.09199999999998</v>
      </c>
      <c r="I244" s="19"/>
      <c r="J244" s="119"/>
    </row>
    <row r="245" spans="1:10" x14ac:dyDescent="0.25">
      <c r="A245" s="12">
        <v>224</v>
      </c>
      <c r="B245" t="s">
        <v>55</v>
      </c>
      <c r="C245" t="s">
        <v>45</v>
      </c>
      <c r="D245" s="21">
        <v>38210</v>
      </c>
      <c r="E245" t="s">
        <v>54</v>
      </c>
      <c r="F245" s="19">
        <v>62</v>
      </c>
      <c r="G245" s="20">
        <v>208.30799999999999</v>
      </c>
      <c r="I245" s="19"/>
      <c r="J245" s="119"/>
    </row>
    <row r="246" spans="1:10" x14ac:dyDescent="0.25">
      <c r="A246" s="12">
        <v>225</v>
      </c>
      <c r="B246" t="s">
        <v>55</v>
      </c>
      <c r="C246" t="s">
        <v>53</v>
      </c>
      <c r="D246" s="21">
        <v>38298</v>
      </c>
      <c r="E246" t="s">
        <v>54</v>
      </c>
      <c r="F246" s="19">
        <v>64</v>
      </c>
      <c r="G246" s="20">
        <v>214.71600000000001</v>
      </c>
      <c r="I246" s="19"/>
      <c r="J246" s="119"/>
    </row>
    <row r="247" spans="1:10" x14ac:dyDescent="0.25">
      <c r="A247" s="12">
        <v>226</v>
      </c>
      <c r="B247" t="s">
        <v>56</v>
      </c>
      <c r="C247" t="s">
        <v>45</v>
      </c>
      <c r="D247" s="21">
        <v>38342</v>
      </c>
      <c r="E247" t="s">
        <v>44</v>
      </c>
      <c r="F247" s="19">
        <v>-1</v>
      </c>
      <c r="G247" s="20">
        <v>-8.7119999999999997</v>
      </c>
      <c r="I247" s="19"/>
      <c r="J247" s="119"/>
    </row>
    <row r="248" spans="1:10" x14ac:dyDescent="0.25">
      <c r="A248" s="12">
        <v>227</v>
      </c>
      <c r="B248" t="s">
        <v>57</v>
      </c>
      <c r="C248" t="s">
        <v>42</v>
      </c>
      <c r="D248" s="21">
        <v>38991</v>
      </c>
      <c r="E248" t="s">
        <v>41</v>
      </c>
      <c r="F248" s="19">
        <v>91</v>
      </c>
      <c r="G248" s="20">
        <v>312.39599999999996</v>
      </c>
      <c r="I248" s="19"/>
      <c r="J248" s="119"/>
    </row>
    <row r="249" spans="1:10" x14ac:dyDescent="0.25">
      <c r="A249" s="12">
        <v>228</v>
      </c>
      <c r="B249" t="s">
        <v>52</v>
      </c>
      <c r="C249" t="s">
        <v>53</v>
      </c>
      <c r="D249" s="21">
        <v>38254</v>
      </c>
      <c r="E249" t="s">
        <v>51</v>
      </c>
      <c r="F249" s="19">
        <v>-2</v>
      </c>
      <c r="G249" s="20">
        <v>-11.988</v>
      </c>
      <c r="I249" s="19"/>
      <c r="J249" s="119"/>
    </row>
    <row r="250" spans="1:10" x14ac:dyDescent="0.25">
      <c r="A250" s="12">
        <v>229</v>
      </c>
      <c r="B250" t="s">
        <v>46</v>
      </c>
      <c r="C250" t="s">
        <v>48</v>
      </c>
      <c r="D250" s="21">
        <v>38353</v>
      </c>
      <c r="E250" t="s">
        <v>41</v>
      </c>
      <c r="F250" s="19">
        <v>12</v>
      </c>
      <c r="G250" s="20">
        <v>28.38</v>
      </c>
      <c r="I250" s="19"/>
      <c r="J250" s="119"/>
    </row>
    <row r="251" spans="1:10" x14ac:dyDescent="0.25">
      <c r="A251" s="12">
        <v>230</v>
      </c>
      <c r="B251" t="s">
        <v>57</v>
      </c>
      <c r="C251" t="s">
        <v>53</v>
      </c>
      <c r="D251" s="21">
        <v>38991</v>
      </c>
      <c r="E251" t="s">
        <v>41</v>
      </c>
      <c r="F251" s="19">
        <v>48</v>
      </c>
      <c r="G251" s="20">
        <v>158.01599999999999</v>
      </c>
      <c r="I251" s="19"/>
      <c r="J251" s="119"/>
    </row>
    <row r="252" spans="1:10" x14ac:dyDescent="0.25">
      <c r="A252" s="12">
        <v>231</v>
      </c>
      <c r="B252" t="s">
        <v>55</v>
      </c>
      <c r="C252" t="s">
        <v>42</v>
      </c>
      <c r="D252" s="21">
        <v>38661</v>
      </c>
      <c r="E252" t="s">
        <v>41</v>
      </c>
      <c r="F252" s="19">
        <v>7</v>
      </c>
      <c r="G252" s="20">
        <v>9.1559999999999988</v>
      </c>
      <c r="I252" s="19"/>
      <c r="J252" s="119"/>
    </row>
    <row r="253" spans="1:10" x14ac:dyDescent="0.25">
      <c r="A253" s="12">
        <v>232</v>
      </c>
      <c r="B253" t="s">
        <v>55</v>
      </c>
      <c r="C253" t="s">
        <v>45</v>
      </c>
      <c r="D253" s="21">
        <v>38474</v>
      </c>
      <c r="E253" t="s">
        <v>54</v>
      </c>
      <c r="F253" s="19">
        <v>90</v>
      </c>
      <c r="G253" s="20">
        <v>308.25599999999997</v>
      </c>
      <c r="I253" s="19"/>
      <c r="J253" s="119"/>
    </row>
    <row r="254" spans="1:10" x14ac:dyDescent="0.25">
      <c r="A254" s="12">
        <v>233</v>
      </c>
      <c r="B254" t="s">
        <v>55</v>
      </c>
      <c r="C254" t="s">
        <v>45</v>
      </c>
      <c r="D254" s="21">
        <v>38463</v>
      </c>
      <c r="E254" t="s">
        <v>51</v>
      </c>
      <c r="F254" s="19">
        <v>57</v>
      </c>
      <c r="G254" s="20">
        <v>189.828</v>
      </c>
      <c r="I254" s="19"/>
      <c r="J254" s="119"/>
    </row>
    <row r="255" spans="1:10" x14ac:dyDescent="0.25">
      <c r="A255" s="12">
        <v>234</v>
      </c>
      <c r="B255" t="s">
        <v>50</v>
      </c>
      <c r="C255" t="s">
        <v>42</v>
      </c>
      <c r="D255" s="21">
        <v>38177</v>
      </c>
      <c r="E255" t="s">
        <v>47</v>
      </c>
      <c r="F255" s="19">
        <v>-1</v>
      </c>
      <c r="G255" s="20">
        <v>-8.8800000000000008</v>
      </c>
      <c r="I255" s="19"/>
      <c r="J255" s="119"/>
    </row>
    <row r="256" spans="1:10" x14ac:dyDescent="0.25">
      <c r="A256" s="12">
        <v>235</v>
      </c>
      <c r="B256" t="s">
        <v>52</v>
      </c>
      <c r="C256" t="s">
        <v>53</v>
      </c>
      <c r="D256" s="21">
        <v>38408</v>
      </c>
      <c r="E256" t="s">
        <v>51</v>
      </c>
      <c r="F256" s="19">
        <v>13</v>
      </c>
      <c r="G256" s="20">
        <v>30.66</v>
      </c>
      <c r="I256" s="19"/>
      <c r="J256" s="119"/>
    </row>
    <row r="257" spans="1:10" x14ac:dyDescent="0.25">
      <c r="A257" s="12">
        <v>236</v>
      </c>
      <c r="B257" t="s">
        <v>57</v>
      </c>
      <c r="C257" t="s">
        <v>53</v>
      </c>
      <c r="D257" s="21">
        <v>38177</v>
      </c>
      <c r="E257" t="s">
        <v>54</v>
      </c>
      <c r="F257" s="19">
        <v>10</v>
      </c>
      <c r="G257" s="20">
        <v>20.639999999999997</v>
      </c>
      <c r="I257" s="19"/>
      <c r="J257" s="119"/>
    </row>
    <row r="258" spans="1:10" x14ac:dyDescent="0.25">
      <c r="A258" s="12">
        <v>237</v>
      </c>
      <c r="B258" t="s">
        <v>43</v>
      </c>
      <c r="C258" t="s">
        <v>42</v>
      </c>
      <c r="D258" s="21">
        <v>38958</v>
      </c>
      <c r="E258" t="s">
        <v>54</v>
      </c>
      <c r="F258" s="19">
        <v>95</v>
      </c>
      <c r="G258" s="20">
        <v>326.52000000000004</v>
      </c>
      <c r="I258" s="19"/>
      <c r="J258" s="119"/>
    </row>
    <row r="259" spans="1:10" x14ac:dyDescent="0.25">
      <c r="A259" s="12">
        <v>238</v>
      </c>
      <c r="B259" t="s">
        <v>40</v>
      </c>
      <c r="C259" t="s">
        <v>53</v>
      </c>
      <c r="D259" s="21">
        <v>39035</v>
      </c>
      <c r="E259" t="s">
        <v>54</v>
      </c>
      <c r="F259" s="19">
        <v>41</v>
      </c>
      <c r="G259" s="20">
        <v>132.40799999999999</v>
      </c>
      <c r="I259" s="19"/>
      <c r="J259" s="119"/>
    </row>
    <row r="260" spans="1:10" x14ac:dyDescent="0.25">
      <c r="A260" s="12">
        <v>239</v>
      </c>
      <c r="B260" t="s">
        <v>49</v>
      </c>
      <c r="C260" t="s">
        <v>48</v>
      </c>
      <c r="D260" s="21">
        <v>38584</v>
      </c>
      <c r="E260" t="s">
        <v>54</v>
      </c>
      <c r="F260" s="19">
        <v>30</v>
      </c>
      <c r="G260" s="20">
        <v>92.412000000000006</v>
      </c>
      <c r="I260" s="19"/>
      <c r="J260" s="119"/>
    </row>
    <row r="261" spans="1:10" x14ac:dyDescent="0.25">
      <c r="A261" s="12">
        <v>240</v>
      </c>
      <c r="B261" t="s">
        <v>40</v>
      </c>
      <c r="C261" t="s">
        <v>53</v>
      </c>
      <c r="D261" s="21">
        <v>38430</v>
      </c>
      <c r="E261" t="s">
        <v>54</v>
      </c>
      <c r="F261" s="19">
        <v>12</v>
      </c>
      <c r="G261" s="20">
        <v>27.755999999999997</v>
      </c>
      <c r="I261" s="19"/>
      <c r="J261" s="119"/>
    </row>
    <row r="262" spans="1:10" x14ac:dyDescent="0.25">
      <c r="A262" s="12">
        <v>241</v>
      </c>
      <c r="B262" t="s">
        <v>50</v>
      </c>
      <c r="C262" t="s">
        <v>53</v>
      </c>
      <c r="D262" s="21">
        <v>39024</v>
      </c>
      <c r="E262" t="s">
        <v>54</v>
      </c>
      <c r="F262" s="19">
        <v>69</v>
      </c>
      <c r="G262" s="20">
        <v>233.1</v>
      </c>
      <c r="I262" s="19"/>
      <c r="J262" s="119"/>
    </row>
    <row r="263" spans="1:10" x14ac:dyDescent="0.25">
      <c r="A263" s="12">
        <v>242</v>
      </c>
      <c r="B263" t="s">
        <v>50</v>
      </c>
      <c r="C263" t="s">
        <v>48</v>
      </c>
      <c r="D263" s="21">
        <v>38111</v>
      </c>
      <c r="E263" t="s">
        <v>54</v>
      </c>
      <c r="F263" s="19">
        <v>76</v>
      </c>
      <c r="G263" s="20">
        <v>258.58800000000002</v>
      </c>
      <c r="I263" s="19"/>
      <c r="J263" s="119"/>
    </row>
    <row r="264" spans="1:10" x14ac:dyDescent="0.25">
      <c r="A264" s="12">
        <v>243</v>
      </c>
      <c r="B264" t="s">
        <v>46</v>
      </c>
      <c r="C264" t="s">
        <v>53</v>
      </c>
      <c r="D264" s="21">
        <v>38452</v>
      </c>
      <c r="E264" t="s">
        <v>51</v>
      </c>
      <c r="F264" s="19">
        <v>46</v>
      </c>
      <c r="G264" s="20">
        <v>149.77199999999999</v>
      </c>
      <c r="I264" s="19"/>
      <c r="J264" s="119"/>
    </row>
    <row r="265" spans="1:10" x14ac:dyDescent="0.25">
      <c r="A265" s="12">
        <v>244</v>
      </c>
      <c r="B265" t="s">
        <v>46</v>
      </c>
      <c r="C265" t="s">
        <v>53</v>
      </c>
      <c r="D265" s="21">
        <v>38254</v>
      </c>
      <c r="E265" t="s">
        <v>44</v>
      </c>
      <c r="F265" s="19">
        <v>89</v>
      </c>
      <c r="G265" s="20">
        <v>303.94799999999998</v>
      </c>
      <c r="I265" s="19"/>
      <c r="J265" s="119"/>
    </row>
    <row r="266" spans="1:10" x14ac:dyDescent="0.25">
      <c r="A266" s="12">
        <v>245</v>
      </c>
      <c r="B266" t="s">
        <v>55</v>
      </c>
      <c r="C266" t="s">
        <v>53</v>
      </c>
      <c r="D266" s="21">
        <v>38441</v>
      </c>
      <c r="E266" t="s">
        <v>51</v>
      </c>
      <c r="F266" s="19">
        <v>8</v>
      </c>
      <c r="G266" s="20">
        <v>12.839999999999998</v>
      </c>
      <c r="I266" s="19"/>
      <c r="J266" s="119"/>
    </row>
    <row r="267" spans="1:10" x14ac:dyDescent="0.25">
      <c r="A267" s="12">
        <v>246</v>
      </c>
      <c r="B267" t="s">
        <v>46</v>
      </c>
      <c r="C267" t="s">
        <v>48</v>
      </c>
      <c r="D267" s="21">
        <v>38078</v>
      </c>
      <c r="E267" t="s">
        <v>44</v>
      </c>
      <c r="F267" s="19">
        <v>20</v>
      </c>
      <c r="G267" s="20">
        <v>56.111999999999995</v>
      </c>
      <c r="I267" s="19"/>
      <c r="J267" s="119"/>
    </row>
    <row r="268" spans="1:10" x14ac:dyDescent="0.25">
      <c r="A268" s="12">
        <v>247</v>
      </c>
      <c r="B268" t="s">
        <v>43</v>
      </c>
      <c r="C268" t="s">
        <v>42</v>
      </c>
      <c r="D268" s="21">
        <v>38023</v>
      </c>
      <c r="E268" t="s">
        <v>51</v>
      </c>
      <c r="F268" s="19">
        <v>6</v>
      </c>
      <c r="G268" s="20">
        <v>5.8559999999999999</v>
      </c>
      <c r="I268" s="19"/>
      <c r="J268" s="119"/>
    </row>
    <row r="269" spans="1:10" x14ac:dyDescent="0.25">
      <c r="A269" s="12">
        <v>248</v>
      </c>
      <c r="B269" t="s">
        <v>43</v>
      </c>
      <c r="C269" t="s">
        <v>53</v>
      </c>
      <c r="D269" s="21">
        <v>38540</v>
      </c>
      <c r="E269" t="s">
        <v>54</v>
      </c>
      <c r="F269" s="19">
        <v>15</v>
      </c>
      <c r="G269" s="20">
        <v>38.963999999999999</v>
      </c>
      <c r="I269" s="19"/>
      <c r="J269" s="119"/>
    </row>
    <row r="270" spans="1:10" x14ac:dyDescent="0.25">
      <c r="A270" s="12">
        <v>249</v>
      </c>
      <c r="B270" t="s">
        <v>55</v>
      </c>
      <c r="C270" t="s">
        <v>48</v>
      </c>
      <c r="D270" s="21">
        <v>38364</v>
      </c>
      <c r="E270" t="s">
        <v>51</v>
      </c>
      <c r="F270" s="19">
        <v>82</v>
      </c>
      <c r="G270" s="20">
        <v>280.08</v>
      </c>
      <c r="I270" s="19"/>
      <c r="J270" s="119"/>
    </row>
    <row r="271" spans="1:10" x14ac:dyDescent="0.25">
      <c r="A271" s="12">
        <v>250</v>
      </c>
      <c r="B271" t="s">
        <v>50</v>
      </c>
      <c r="C271" t="s">
        <v>42</v>
      </c>
      <c r="D271" s="21">
        <v>38397</v>
      </c>
      <c r="E271" t="s">
        <v>47</v>
      </c>
      <c r="F271" s="19">
        <v>70</v>
      </c>
      <c r="G271" s="20">
        <v>235.78800000000001</v>
      </c>
      <c r="I271" s="19"/>
      <c r="J271" s="119"/>
    </row>
    <row r="272" spans="1:10" x14ac:dyDescent="0.25">
      <c r="A272" s="12">
        <v>251</v>
      </c>
      <c r="B272" t="s">
        <v>49</v>
      </c>
      <c r="C272" t="s">
        <v>45</v>
      </c>
      <c r="D272" s="21">
        <v>38001</v>
      </c>
      <c r="E272" t="s">
        <v>51</v>
      </c>
      <c r="F272" s="19">
        <v>30</v>
      </c>
      <c r="G272" s="20">
        <v>92.795999999999992</v>
      </c>
      <c r="I272" s="19"/>
      <c r="J272" s="119"/>
    </row>
    <row r="273" spans="1:10" x14ac:dyDescent="0.25">
      <c r="A273" s="12">
        <v>252</v>
      </c>
      <c r="B273" t="s">
        <v>57</v>
      </c>
      <c r="C273" t="s">
        <v>42</v>
      </c>
      <c r="D273" s="21">
        <v>38914</v>
      </c>
      <c r="E273" t="s">
        <v>54</v>
      </c>
      <c r="F273" s="19">
        <v>-1</v>
      </c>
      <c r="G273" s="20">
        <v>-2.3159999999999998</v>
      </c>
      <c r="I273" s="19"/>
      <c r="J273" s="119"/>
    </row>
    <row r="274" spans="1:10" x14ac:dyDescent="0.25">
      <c r="A274" s="12">
        <v>253</v>
      </c>
      <c r="B274" t="s">
        <v>56</v>
      </c>
      <c r="C274" t="s">
        <v>45</v>
      </c>
      <c r="D274" s="21">
        <v>38958</v>
      </c>
      <c r="E274" t="s">
        <v>44</v>
      </c>
      <c r="F274" s="19">
        <v>7</v>
      </c>
      <c r="G274" s="20">
        <v>9.5640000000000001</v>
      </c>
      <c r="I274" s="19"/>
      <c r="J274" s="119"/>
    </row>
    <row r="275" spans="1:10" x14ac:dyDescent="0.25">
      <c r="A275" s="12">
        <v>254</v>
      </c>
      <c r="B275" t="s">
        <v>49</v>
      </c>
      <c r="C275" t="s">
        <v>45</v>
      </c>
      <c r="D275" s="21">
        <v>39024</v>
      </c>
      <c r="E275" t="s">
        <v>41</v>
      </c>
      <c r="F275" s="19">
        <v>67</v>
      </c>
      <c r="G275" s="20">
        <v>225.14400000000001</v>
      </c>
      <c r="I275" s="19"/>
      <c r="J275" s="119"/>
    </row>
    <row r="276" spans="1:10" x14ac:dyDescent="0.25">
      <c r="A276" s="12">
        <v>255</v>
      </c>
      <c r="B276" t="s">
        <v>50</v>
      </c>
      <c r="C276" t="s">
        <v>48</v>
      </c>
      <c r="D276" s="21">
        <v>38485</v>
      </c>
      <c r="E276" t="s">
        <v>44</v>
      </c>
      <c r="F276" s="19">
        <v>33</v>
      </c>
      <c r="G276" s="20">
        <v>104.14800000000001</v>
      </c>
      <c r="I276" s="19"/>
      <c r="J276" s="119"/>
    </row>
    <row r="277" spans="1:10" x14ac:dyDescent="0.25">
      <c r="A277" s="12">
        <v>256</v>
      </c>
      <c r="B277" t="s">
        <v>43</v>
      </c>
      <c r="C277" t="s">
        <v>42</v>
      </c>
      <c r="D277" s="21">
        <v>38551</v>
      </c>
      <c r="E277" t="s">
        <v>51</v>
      </c>
      <c r="F277" s="19">
        <v>60</v>
      </c>
      <c r="G277" s="20">
        <v>320.45999999999998</v>
      </c>
      <c r="I277" s="19"/>
      <c r="J277" s="119"/>
    </row>
    <row r="278" spans="1:10" x14ac:dyDescent="0.25">
      <c r="A278" s="12">
        <v>257</v>
      </c>
      <c r="B278" t="s">
        <v>50</v>
      </c>
      <c r="C278" t="s">
        <v>42</v>
      </c>
      <c r="D278" s="21">
        <v>38518</v>
      </c>
      <c r="E278" t="s">
        <v>41</v>
      </c>
      <c r="F278" s="19">
        <v>33</v>
      </c>
      <c r="G278" s="20">
        <v>223.96799999999999</v>
      </c>
      <c r="I278" s="19"/>
      <c r="J278" s="119"/>
    </row>
    <row r="279" spans="1:10" x14ac:dyDescent="0.25">
      <c r="A279" s="12">
        <v>258</v>
      </c>
      <c r="B279" t="s">
        <v>52</v>
      </c>
      <c r="C279" t="s">
        <v>42</v>
      </c>
      <c r="D279" s="21">
        <v>38562</v>
      </c>
      <c r="E279" t="s">
        <v>44</v>
      </c>
      <c r="F279" s="19">
        <v>10</v>
      </c>
      <c r="G279" s="20">
        <v>68.004000000000005</v>
      </c>
      <c r="I279" s="19"/>
      <c r="J279" s="119"/>
    </row>
    <row r="280" spans="1:10" x14ac:dyDescent="0.25">
      <c r="A280" s="12">
        <v>259</v>
      </c>
      <c r="B280" t="s">
        <v>52</v>
      </c>
      <c r="C280" t="s">
        <v>53</v>
      </c>
      <c r="D280" s="21">
        <v>38298</v>
      </c>
      <c r="E280" t="s">
        <v>51</v>
      </c>
      <c r="F280" s="19">
        <v>6</v>
      </c>
      <c r="G280" s="20">
        <v>53.724000000000004</v>
      </c>
      <c r="I280" s="19"/>
      <c r="J280" s="119"/>
    </row>
    <row r="281" spans="1:10" x14ac:dyDescent="0.25">
      <c r="A281" s="12">
        <v>260</v>
      </c>
      <c r="B281" t="s">
        <v>52</v>
      </c>
      <c r="C281" t="s">
        <v>53</v>
      </c>
      <c r="D281" s="21">
        <v>38518</v>
      </c>
      <c r="E281" t="s">
        <v>44</v>
      </c>
      <c r="F281" s="19">
        <v>31</v>
      </c>
      <c r="G281" s="20">
        <v>120.012</v>
      </c>
      <c r="I281" s="19"/>
      <c r="J281" s="119"/>
    </row>
    <row r="282" spans="1:10" x14ac:dyDescent="0.25">
      <c r="A282" s="12">
        <v>261</v>
      </c>
      <c r="B282" t="s">
        <v>49</v>
      </c>
      <c r="C282" t="s">
        <v>42</v>
      </c>
      <c r="D282" s="21">
        <v>38144</v>
      </c>
      <c r="E282" t="s">
        <v>44</v>
      </c>
      <c r="F282" s="19">
        <v>52</v>
      </c>
      <c r="G282" s="20">
        <v>291.41999999999996</v>
      </c>
      <c r="I282" s="19"/>
      <c r="J282" s="119"/>
    </row>
    <row r="283" spans="1:10" x14ac:dyDescent="0.25">
      <c r="A283" s="12">
        <v>262</v>
      </c>
      <c r="B283" t="s">
        <v>43</v>
      </c>
      <c r="C283" t="s">
        <v>53</v>
      </c>
      <c r="D283" s="21">
        <v>38474</v>
      </c>
      <c r="E283" t="s">
        <v>51</v>
      </c>
      <c r="F283" s="19">
        <v>79</v>
      </c>
      <c r="G283" s="20">
        <v>389.7</v>
      </c>
      <c r="I283" s="19"/>
      <c r="J283" s="119"/>
    </row>
    <row r="284" spans="1:10" x14ac:dyDescent="0.25">
      <c r="A284" s="12">
        <v>263</v>
      </c>
      <c r="B284" t="s">
        <v>57</v>
      </c>
      <c r="C284" t="s">
        <v>45</v>
      </c>
      <c r="D284" s="21">
        <v>38848</v>
      </c>
      <c r="E284" t="s">
        <v>41</v>
      </c>
      <c r="F284" s="19">
        <v>27</v>
      </c>
      <c r="G284" s="20">
        <v>82.451999999999984</v>
      </c>
      <c r="I284" s="19"/>
      <c r="J284" s="119"/>
    </row>
    <row r="285" spans="1:10" x14ac:dyDescent="0.25">
      <c r="A285" s="12">
        <v>264</v>
      </c>
      <c r="B285" t="s">
        <v>46</v>
      </c>
      <c r="C285" t="s">
        <v>42</v>
      </c>
      <c r="D285" s="21">
        <v>38892</v>
      </c>
      <c r="E285" t="s">
        <v>47</v>
      </c>
      <c r="F285" s="19">
        <v>75</v>
      </c>
      <c r="G285" s="20">
        <v>254.71199999999999</v>
      </c>
      <c r="I285" s="19"/>
      <c r="J285" s="119"/>
    </row>
    <row r="286" spans="1:10" x14ac:dyDescent="0.25">
      <c r="A286" s="12">
        <v>265</v>
      </c>
      <c r="B286" t="s">
        <v>57</v>
      </c>
      <c r="C286" t="s">
        <v>45</v>
      </c>
      <c r="D286" s="21">
        <v>38683</v>
      </c>
      <c r="E286" t="s">
        <v>44</v>
      </c>
      <c r="F286" s="19">
        <v>88</v>
      </c>
      <c r="G286" s="20">
        <v>301.572</v>
      </c>
      <c r="I286" s="19"/>
      <c r="J286" s="119"/>
    </row>
    <row r="287" spans="1:10" x14ac:dyDescent="0.25">
      <c r="A287" s="12">
        <v>266</v>
      </c>
      <c r="B287" t="s">
        <v>43</v>
      </c>
      <c r="C287" t="s">
        <v>48</v>
      </c>
      <c r="D287" s="21">
        <v>38694</v>
      </c>
      <c r="E287" t="s">
        <v>51</v>
      </c>
      <c r="F287" s="19">
        <v>64</v>
      </c>
      <c r="G287" s="20">
        <v>215.26799999999997</v>
      </c>
      <c r="I287" s="19"/>
      <c r="J287" s="119"/>
    </row>
    <row r="288" spans="1:10" x14ac:dyDescent="0.25">
      <c r="A288" s="12">
        <v>267</v>
      </c>
      <c r="B288" t="s">
        <v>57</v>
      </c>
      <c r="C288" t="s">
        <v>45</v>
      </c>
      <c r="D288" s="21">
        <v>38573</v>
      </c>
      <c r="E288" t="s">
        <v>54</v>
      </c>
      <c r="F288" s="19">
        <v>5</v>
      </c>
      <c r="G288" s="20">
        <v>1.8959999999999999</v>
      </c>
      <c r="I288" s="19"/>
      <c r="J288" s="119"/>
    </row>
    <row r="289" spans="1:10" x14ac:dyDescent="0.25">
      <c r="A289" s="12">
        <v>268</v>
      </c>
      <c r="B289" t="s">
        <v>43</v>
      </c>
      <c r="C289" t="s">
        <v>48</v>
      </c>
      <c r="D289" s="21">
        <v>38364</v>
      </c>
      <c r="E289" t="s">
        <v>51</v>
      </c>
      <c r="F289" s="19">
        <v>87</v>
      </c>
      <c r="G289" s="20">
        <v>297.096</v>
      </c>
      <c r="I289" s="19"/>
      <c r="J289" s="119"/>
    </row>
    <row r="290" spans="1:10" x14ac:dyDescent="0.25">
      <c r="A290" s="12">
        <v>269</v>
      </c>
      <c r="B290" t="s">
        <v>40</v>
      </c>
      <c r="C290" t="s">
        <v>48</v>
      </c>
      <c r="D290" s="21">
        <v>38419</v>
      </c>
      <c r="E290" t="s">
        <v>51</v>
      </c>
      <c r="F290" s="19">
        <v>34</v>
      </c>
      <c r="G290" s="20">
        <v>106.86</v>
      </c>
      <c r="I290" s="19"/>
      <c r="J290" s="119"/>
    </row>
    <row r="291" spans="1:10" x14ac:dyDescent="0.25">
      <c r="A291" s="12">
        <v>270</v>
      </c>
      <c r="B291" t="s">
        <v>57</v>
      </c>
      <c r="C291" t="s">
        <v>53</v>
      </c>
      <c r="D291" s="21">
        <v>38122</v>
      </c>
      <c r="E291" t="s">
        <v>44</v>
      </c>
      <c r="F291" s="19">
        <v>68</v>
      </c>
      <c r="G291" s="20">
        <v>229.30799999999999</v>
      </c>
      <c r="I291" s="19"/>
      <c r="J291" s="119"/>
    </row>
    <row r="292" spans="1:10" x14ac:dyDescent="0.25">
      <c r="A292" s="12">
        <v>271</v>
      </c>
      <c r="B292" t="s">
        <v>56</v>
      </c>
      <c r="C292" t="s">
        <v>53</v>
      </c>
      <c r="D292" s="21">
        <v>38991</v>
      </c>
      <c r="E292" t="s">
        <v>41</v>
      </c>
      <c r="F292" s="19">
        <v>72</v>
      </c>
      <c r="G292" s="20">
        <v>243.732</v>
      </c>
      <c r="I292" s="19"/>
      <c r="J292" s="119"/>
    </row>
    <row r="293" spans="1:10" x14ac:dyDescent="0.25">
      <c r="A293" s="12">
        <v>272</v>
      </c>
      <c r="B293" t="s">
        <v>52</v>
      </c>
      <c r="C293" t="s">
        <v>53</v>
      </c>
      <c r="D293" s="21">
        <v>38562</v>
      </c>
      <c r="E293" t="s">
        <v>51</v>
      </c>
      <c r="F293" s="19">
        <v>8</v>
      </c>
      <c r="G293" s="20">
        <v>12.935999999999998</v>
      </c>
      <c r="I293" s="19"/>
      <c r="J293" s="119"/>
    </row>
    <row r="294" spans="1:10" x14ac:dyDescent="0.25">
      <c r="A294" s="12">
        <v>273</v>
      </c>
      <c r="B294" t="s">
        <v>43</v>
      </c>
      <c r="C294" t="s">
        <v>53</v>
      </c>
      <c r="D294" s="21">
        <v>38331</v>
      </c>
      <c r="E294" t="s">
        <v>51</v>
      </c>
      <c r="F294" s="19">
        <v>70</v>
      </c>
      <c r="G294" s="20">
        <v>236.892</v>
      </c>
      <c r="I294" s="19"/>
      <c r="J294" s="119"/>
    </row>
    <row r="295" spans="1:10" x14ac:dyDescent="0.25">
      <c r="A295" s="12">
        <v>274</v>
      </c>
      <c r="B295" t="s">
        <v>55</v>
      </c>
      <c r="C295" t="s">
        <v>48</v>
      </c>
      <c r="D295" s="21">
        <v>38133</v>
      </c>
      <c r="E295" t="s">
        <v>47</v>
      </c>
      <c r="F295" s="19">
        <v>80</v>
      </c>
      <c r="G295" s="20">
        <v>272.952</v>
      </c>
      <c r="I295" s="19"/>
      <c r="J295" s="119"/>
    </row>
    <row r="296" spans="1:10" x14ac:dyDescent="0.25">
      <c r="A296" s="12">
        <v>275</v>
      </c>
      <c r="B296" t="s">
        <v>55</v>
      </c>
      <c r="C296" t="s">
        <v>48</v>
      </c>
      <c r="D296" s="21">
        <v>38221</v>
      </c>
      <c r="E296" t="s">
        <v>41</v>
      </c>
      <c r="F296" s="19">
        <v>84</v>
      </c>
      <c r="G296" s="20">
        <v>287.88</v>
      </c>
      <c r="I296" s="19"/>
      <c r="J296" s="119"/>
    </row>
    <row r="297" spans="1:10" x14ac:dyDescent="0.25">
      <c r="A297" s="12">
        <v>276</v>
      </c>
      <c r="B297" t="s">
        <v>56</v>
      </c>
      <c r="C297" t="s">
        <v>45</v>
      </c>
      <c r="D297" s="21">
        <v>38947</v>
      </c>
      <c r="E297" t="s">
        <v>54</v>
      </c>
      <c r="F297" s="19">
        <v>-2</v>
      </c>
      <c r="G297" s="20">
        <v>-15.504</v>
      </c>
      <c r="I297" s="19"/>
      <c r="J297" s="119"/>
    </row>
    <row r="298" spans="1:10" x14ac:dyDescent="0.25">
      <c r="A298" s="12">
        <v>277</v>
      </c>
      <c r="B298" t="s">
        <v>56</v>
      </c>
      <c r="C298" t="s">
        <v>42</v>
      </c>
      <c r="D298" s="21">
        <v>38441</v>
      </c>
      <c r="E298" t="s">
        <v>44</v>
      </c>
      <c r="F298" s="19">
        <v>36</v>
      </c>
      <c r="G298" s="20">
        <v>114.61200000000001</v>
      </c>
      <c r="I298" s="19"/>
      <c r="J298" s="119"/>
    </row>
    <row r="299" spans="1:10" x14ac:dyDescent="0.25">
      <c r="A299" s="12">
        <v>278</v>
      </c>
      <c r="B299" t="s">
        <v>46</v>
      </c>
      <c r="C299" t="s">
        <v>42</v>
      </c>
      <c r="D299" s="21">
        <v>39068</v>
      </c>
      <c r="E299" t="s">
        <v>54</v>
      </c>
      <c r="F299" s="19">
        <v>26</v>
      </c>
      <c r="G299" s="20">
        <v>78.408000000000001</v>
      </c>
      <c r="I299" s="19"/>
      <c r="J299" s="119"/>
    </row>
    <row r="300" spans="1:10" x14ac:dyDescent="0.25">
      <c r="A300" s="12">
        <v>279</v>
      </c>
      <c r="B300" t="s">
        <v>46</v>
      </c>
      <c r="C300" t="s">
        <v>53</v>
      </c>
      <c r="D300" s="21">
        <v>38606</v>
      </c>
      <c r="E300" t="s">
        <v>47</v>
      </c>
      <c r="F300" s="19">
        <v>-3</v>
      </c>
      <c r="G300" s="20">
        <v>-26.291999999999998</v>
      </c>
      <c r="I300" s="19"/>
      <c r="J300" s="119"/>
    </row>
    <row r="301" spans="1:10" x14ac:dyDescent="0.25">
      <c r="A301" s="12">
        <v>280</v>
      </c>
      <c r="B301" t="s">
        <v>56</v>
      </c>
      <c r="C301" t="s">
        <v>48</v>
      </c>
      <c r="D301" s="21">
        <v>38540</v>
      </c>
      <c r="E301" t="s">
        <v>47</v>
      </c>
      <c r="F301" s="19">
        <v>93</v>
      </c>
      <c r="G301" s="20">
        <v>319.26</v>
      </c>
      <c r="I301" s="19"/>
      <c r="J301" s="119"/>
    </row>
    <row r="302" spans="1:10" x14ac:dyDescent="0.25">
      <c r="A302" s="12">
        <v>281</v>
      </c>
      <c r="B302" t="s">
        <v>55</v>
      </c>
      <c r="C302" t="s">
        <v>45</v>
      </c>
      <c r="D302" s="21">
        <v>38672</v>
      </c>
      <c r="E302" t="s">
        <v>44</v>
      </c>
      <c r="F302" s="19">
        <v>99</v>
      </c>
      <c r="G302" s="20">
        <v>340.62</v>
      </c>
      <c r="I302" s="19"/>
      <c r="J302" s="119"/>
    </row>
    <row r="303" spans="1:10" x14ac:dyDescent="0.25">
      <c r="A303" s="12">
        <v>282</v>
      </c>
      <c r="B303" t="s">
        <v>49</v>
      </c>
      <c r="C303" t="s">
        <v>45</v>
      </c>
      <c r="D303" s="21">
        <v>38991</v>
      </c>
      <c r="E303" t="s">
        <v>54</v>
      </c>
      <c r="F303" s="19">
        <v>88</v>
      </c>
      <c r="G303" s="20">
        <v>301.8</v>
      </c>
      <c r="I303" s="19"/>
      <c r="J303" s="119"/>
    </row>
    <row r="304" spans="1:10" x14ac:dyDescent="0.25">
      <c r="A304" s="12">
        <v>283</v>
      </c>
      <c r="B304" t="s">
        <v>46</v>
      </c>
      <c r="C304" t="s">
        <v>42</v>
      </c>
      <c r="D304" s="21">
        <v>38210</v>
      </c>
      <c r="E304" t="s">
        <v>54</v>
      </c>
      <c r="F304" s="19">
        <v>21</v>
      </c>
      <c r="G304" s="20">
        <v>59.951999999999998</v>
      </c>
      <c r="I304" s="19"/>
      <c r="J304" s="119"/>
    </row>
    <row r="305" spans="1:10" x14ac:dyDescent="0.25">
      <c r="A305" s="12">
        <v>284</v>
      </c>
      <c r="B305" t="s">
        <v>40</v>
      </c>
      <c r="C305" t="s">
        <v>45</v>
      </c>
      <c r="D305" s="21">
        <v>38936</v>
      </c>
      <c r="E305" t="s">
        <v>54</v>
      </c>
      <c r="F305" s="19">
        <v>38</v>
      </c>
      <c r="G305" s="20">
        <v>120.624</v>
      </c>
      <c r="I305" s="19"/>
      <c r="J305" s="119"/>
    </row>
    <row r="306" spans="1:10" x14ac:dyDescent="0.25">
      <c r="A306" s="12">
        <v>285</v>
      </c>
      <c r="B306" t="s">
        <v>40</v>
      </c>
      <c r="C306" t="s">
        <v>45</v>
      </c>
      <c r="D306" s="21">
        <v>38045</v>
      </c>
      <c r="E306" t="s">
        <v>51</v>
      </c>
      <c r="F306" s="19">
        <v>-1</v>
      </c>
      <c r="G306" s="20">
        <v>-1.0920000000000001</v>
      </c>
      <c r="I306" s="19"/>
      <c r="J306" s="119"/>
    </row>
    <row r="307" spans="1:10" x14ac:dyDescent="0.25">
      <c r="A307" s="12">
        <v>286</v>
      </c>
      <c r="B307" t="s">
        <v>40</v>
      </c>
      <c r="C307" t="s">
        <v>48</v>
      </c>
      <c r="D307" s="21">
        <v>38925</v>
      </c>
      <c r="E307" t="s">
        <v>54</v>
      </c>
      <c r="F307" s="19">
        <v>99</v>
      </c>
      <c r="G307" s="20">
        <v>340.96799999999996</v>
      </c>
      <c r="I307" s="19"/>
      <c r="J307" s="119"/>
    </row>
    <row r="308" spans="1:10" x14ac:dyDescent="0.25">
      <c r="A308" s="12">
        <v>287</v>
      </c>
      <c r="B308" t="s">
        <v>56</v>
      </c>
      <c r="C308" t="s">
        <v>45</v>
      </c>
      <c r="D308" s="21">
        <v>38463</v>
      </c>
      <c r="E308" t="s">
        <v>44</v>
      </c>
      <c r="F308" s="19">
        <v>81</v>
      </c>
      <c r="G308" s="20">
        <v>276.31199999999995</v>
      </c>
      <c r="I308" s="19"/>
      <c r="J308" s="119"/>
    </row>
    <row r="309" spans="1:10" x14ac:dyDescent="0.25">
      <c r="A309" s="12">
        <v>288</v>
      </c>
      <c r="B309" t="s">
        <v>40</v>
      </c>
      <c r="C309" t="s">
        <v>53</v>
      </c>
      <c r="D309" s="21">
        <v>38782</v>
      </c>
      <c r="E309" t="s">
        <v>44</v>
      </c>
      <c r="F309" s="19">
        <v>76</v>
      </c>
      <c r="G309" s="20">
        <v>258.19200000000001</v>
      </c>
      <c r="I309" s="19"/>
      <c r="J309" s="119"/>
    </row>
    <row r="310" spans="1:10" x14ac:dyDescent="0.25">
      <c r="A310" s="12">
        <v>289</v>
      </c>
      <c r="B310" t="s">
        <v>49</v>
      </c>
      <c r="C310" t="s">
        <v>42</v>
      </c>
      <c r="D310" s="21">
        <v>38133</v>
      </c>
      <c r="E310" t="s">
        <v>47</v>
      </c>
      <c r="F310" s="19">
        <v>61</v>
      </c>
      <c r="G310" s="20">
        <v>203.02799999999999</v>
      </c>
      <c r="I310" s="19"/>
      <c r="J310" s="119"/>
    </row>
    <row r="311" spans="1:10" x14ac:dyDescent="0.25">
      <c r="A311" s="12">
        <v>290</v>
      </c>
      <c r="B311" t="s">
        <v>43</v>
      </c>
      <c r="C311" t="s">
        <v>42</v>
      </c>
      <c r="D311" s="21">
        <v>38595</v>
      </c>
      <c r="E311" t="s">
        <v>41</v>
      </c>
      <c r="F311" s="19">
        <v>86</v>
      </c>
      <c r="G311" s="20">
        <v>294.70799999999997</v>
      </c>
      <c r="I311" s="19"/>
      <c r="J311" s="119"/>
    </row>
    <row r="312" spans="1:10" x14ac:dyDescent="0.25">
      <c r="A312" s="12">
        <v>291</v>
      </c>
      <c r="B312" t="s">
        <v>49</v>
      </c>
      <c r="C312" t="s">
        <v>42</v>
      </c>
      <c r="D312" s="21">
        <v>38166</v>
      </c>
      <c r="E312" t="s">
        <v>51</v>
      </c>
      <c r="F312" s="19">
        <v>8</v>
      </c>
      <c r="G312" s="20">
        <v>13.391999999999999</v>
      </c>
      <c r="I312" s="19"/>
      <c r="J312" s="119"/>
    </row>
    <row r="313" spans="1:10" x14ac:dyDescent="0.25">
      <c r="A313" s="12">
        <v>292</v>
      </c>
      <c r="B313" t="s">
        <v>49</v>
      </c>
      <c r="C313" t="s">
        <v>53</v>
      </c>
      <c r="D313" s="21">
        <v>38463</v>
      </c>
      <c r="E313" t="s">
        <v>41</v>
      </c>
      <c r="F313" s="19">
        <v>65</v>
      </c>
      <c r="G313" s="20">
        <v>218.65200000000002</v>
      </c>
      <c r="I313" s="19"/>
      <c r="J313" s="119"/>
    </row>
    <row r="314" spans="1:10" x14ac:dyDescent="0.25">
      <c r="A314" s="12">
        <v>293</v>
      </c>
      <c r="B314" t="s">
        <v>56</v>
      </c>
      <c r="C314" t="s">
        <v>42</v>
      </c>
      <c r="D314" s="21">
        <v>39013</v>
      </c>
      <c r="E314" t="s">
        <v>44</v>
      </c>
      <c r="F314" s="19">
        <v>86</v>
      </c>
      <c r="G314" s="20">
        <v>294.64799999999997</v>
      </c>
      <c r="I314" s="19"/>
      <c r="J314" s="119"/>
    </row>
    <row r="315" spans="1:10" x14ac:dyDescent="0.25">
      <c r="A315" s="12">
        <v>294</v>
      </c>
      <c r="B315" t="s">
        <v>50</v>
      </c>
      <c r="C315" t="s">
        <v>45</v>
      </c>
      <c r="D315" s="21">
        <v>38111</v>
      </c>
      <c r="E315" t="s">
        <v>44</v>
      </c>
      <c r="F315" s="19">
        <v>75</v>
      </c>
      <c r="G315" s="20">
        <v>253.71600000000001</v>
      </c>
      <c r="I315" s="19"/>
      <c r="J315" s="119"/>
    </row>
    <row r="316" spans="1:10" x14ac:dyDescent="0.25">
      <c r="A316" s="12">
        <v>295</v>
      </c>
      <c r="B316" t="s">
        <v>57</v>
      </c>
      <c r="C316" t="s">
        <v>45</v>
      </c>
      <c r="D316" s="21">
        <v>38859</v>
      </c>
      <c r="E316" t="s">
        <v>54</v>
      </c>
      <c r="F316" s="19">
        <v>23</v>
      </c>
      <c r="G316" s="20">
        <v>67.524000000000001</v>
      </c>
      <c r="I316" s="19"/>
      <c r="J316" s="119"/>
    </row>
    <row r="317" spans="1:10" x14ac:dyDescent="0.25">
      <c r="A317" s="12">
        <v>296</v>
      </c>
      <c r="B317" t="s">
        <v>43</v>
      </c>
      <c r="C317" t="s">
        <v>48</v>
      </c>
      <c r="D317" s="21">
        <v>38397</v>
      </c>
      <c r="E317" t="s">
        <v>47</v>
      </c>
      <c r="F317" s="19">
        <v>78</v>
      </c>
      <c r="G317" s="20">
        <v>265.404</v>
      </c>
      <c r="I317" s="19"/>
      <c r="J317" s="119"/>
    </row>
    <row r="318" spans="1:10" x14ac:dyDescent="0.25">
      <c r="A318" s="12">
        <v>297</v>
      </c>
      <c r="B318" t="s">
        <v>49</v>
      </c>
      <c r="C318" t="s">
        <v>53</v>
      </c>
      <c r="D318" s="21">
        <v>38408</v>
      </c>
      <c r="E318" t="s">
        <v>44</v>
      </c>
      <c r="F318" s="19">
        <v>-2</v>
      </c>
      <c r="G318" s="20">
        <v>-22.536000000000001</v>
      </c>
      <c r="I318" s="19"/>
      <c r="J318" s="119"/>
    </row>
    <row r="319" spans="1:10" x14ac:dyDescent="0.25">
      <c r="A319" s="12">
        <v>298</v>
      </c>
      <c r="B319" t="s">
        <v>49</v>
      </c>
      <c r="C319" t="s">
        <v>45</v>
      </c>
      <c r="D319" s="21">
        <v>38584</v>
      </c>
      <c r="E319" t="s">
        <v>44</v>
      </c>
      <c r="F319" s="19">
        <v>60</v>
      </c>
      <c r="G319" s="20">
        <v>199.93200000000002</v>
      </c>
      <c r="I319" s="19"/>
      <c r="J319" s="119"/>
    </row>
    <row r="320" spans="1:10" x14ac:dyDescent="0.25">
      <c r="A320" s="12">
        <v>299</v>
      </c>
      <c r="B320" t="s">
        <v>57</v>
      </c>
      <c r="C320" t="s">
        <v>53</v>
      </c>
      <c r="D320" s="21">
        <v>38122</v>
      </c>
      <c r="E320" t="s">
        <v>41</v>
      </c>
      <c r="F320" s="19">
        <v>12</v>
      </c>
      <c r="G320" s="20">
        <v>28.068000000000001</v>
      </c>
      <c r="I320" s="19"/>
      <c r="J320" s="119"/>
    </row>
    <row r="321" spans="1:10" x14ac:dyDescent="0.25">
      <c r="A321" s="12">
        <v>300</v>
      </c>
      <c r="B321" t="s">
        <v>57</v>
      </c>
      <c r="C321" t="s">
        <v>45</v>
      </c>
      <c r="D321" s="21">
        <v>38309</v>
      </c>
      <c r="E321" t="s">
        <v>51</v>
      </c>
      <c r="F321" s="19">
        <v>68</v>
      </c>
      <c r="G321" s="20">
        <v>349.73999999999995</v>
      </c>
      <c r="I321" s="19"/>
      <c r="J321" s="119"/>
    </row>
    <row r="322" spans="1:10" x14ac:dyDescent="0.25">
      <c r="A322" s="12">
        <v>301</v>
      </c>
      <c r="B322" t="s">
        <v>49</v>
      </c>
      <c r="C322" t="s">
        <v>48</v>
      </c>
      <c r="D322" s="21">
        <v>38540</v>
      </c>
      <c r="E322" t="s">
        <v>41</v>
      </c>
      <c r="F322" s="19">
        <v>88</v>
      </c>
      <c r="G322" s="20">
        <v>421.95599999999996</v>
      </c>
      <c r="I322" s="19"/>
      <c r="J322" s="119"/>
    </row>
    <row r="323" spans="1:10" x14ac:dyDescent="0.25">
      <c r="A323" s="12">
        <v>302</v>
      </c>
      <c r="B323" t="s">
        <v>40</v>
      </c>
      <c r="C323" t="s">
        <v>53</v>
      </c>
      <c r="D323" s="21">
        <v>38045</v>
      </c>
      <c r="E323" t="s">
        <v>41</v>
      </c>
      <c r="F323" s="19">
        <v>48</v>
      </c>
      <c r="G323" s="20">
        <v>277.16399999999999</v>
      </c>
      <c r="I323" s="19"/>
      <c r="J323" s="119"/>
    </row>
    <row r="324" spans="1:10" x14ac:dyDescent="0.25">
      <c r="A324" s="12">
        <v>303</v>
      </c>
      <c r="B324" t="s">
        <v>49</v>
      </c>
      <c r="C324" t="s">
        <v>42</v>
      </c>
      <c r="D324" s="21">
        <v>38199</v>
      </c>
      <c r="E324" t="s">
        <v>51</v>
      </c>
      <c r="F324" s="19">
        <v>72</v>
      </c>
      <c r="G324" s="20">
        <v>363.96</v>
      </c>
      <c r="I324" s="19"/>
      <c r="J324" s="119"/>
    </row>
    <row r="325" spans="1:10" x14ac:dyDescent="0.25">
      <c r="A325" s="12">
        <v>304</v>
      </c>
      <c r="B325" t="s">
        <v>50</v>
      </c>
      <c r="C325" t="s">
        <v>45</v>
      </c>
      <c r="D325" s="21">
        <v>38716</v>
      </c>
      <c r="E325" t="s">
        <v>51</v>
      </c>
      <c r="F325" s="19">
        <v>-4</v>
      </c>
      <c r="G325" s="20">
        <v>-29.963999999999999</v>
      </c>
      <c r="I325" s="19"/>
      <c r="J325" s="119"/>
    </row>
    <row r="326" spans="1:10" x14ac:dyDescent="0.25">
      <c r="A326" s="12">
        <v>305</v>
      </c>
      <c r="B326" t="s">
        <v>57</v>
      </c>
      <c r="C326" t="s">
        <v>45</v>
      </c>
      <c r="D326" s="21">
        <v>38166</v>
      </c>
      <c r="E326" t="s">
        <v>44</v>
      </c>
      <c r="F326" s="19">
        <v>-1</v>
      </c>
      <c r="G326" s="20">
        <v>-1.776</v>
      </c>
      <c r="I326" s="19"/>
      <c r="J326" s="119"/>
    </row>
    <row r="327" spans="1:10" x14ac:dyDescent="0.25">
      <c r="A327" s="12">
        <v>306</v>
      </c>
      <c r="B327" t="s">
        <v>40</v>
      </c>
      <c r="C327" t="s">
        <v>42</v>
      </c>
      <c r="D327" s="21">
        <v>38364</v>
      </c>
      <c r="E327" t="s">
        <v>44</v>
      </c>
      <c r="F327" s="19">
        <v>26</v>
      </c>
      <c r="G327" s="20">
        <v>78.239999999999995</v>
      </c>
      <c r="I327" s="19"/>
      <c r="J327" s="119"/>
    </row>
    <row r="328" spans="1:10" x14ac:dyDescent="0.25">
      <c r="A328" s="12">
        <v>307</v>
      </c>
      <c r="B328" t="s">
        <v>52</v>
      </c>
      <c r="C328" t="s">
        <v>53</v>
      </c>
      <c r="D328" s="21">
        <v>38661</v>
      </c>
      <c r="E328" t="s">
        <v>54</v>
      </c>
      <c r="F328" s="19">
        <v>11</v>
      </c>
      <c r="G328" s="20">
        <v>24.12</v>
      </c>
      <c r="I328" s="19"/>
      <c r="J328" s="119"/>
    </row>
    <row r="329" spans="1:10" x14ac:dyDescent="0.25">
      <c r="A329" s="12">
        <v>308</v>
      </c>
      <c r="B329" t="s">
        <v>52</v>
      </c>
      <c r="C329" t="s">
        <v>53</v>
      </c>
      <c r="D329" s="21">
        <v>38001</v>
      </c>
      <c r="E329" t="s">
        <v>51</v>
      </c>
      <c r="F329" s="19">
        <v>5</v>
      </c>
      <c r="G329" s="20">
        <v>1.9319999999999999</v>
      </c>
      <c r="I329" s="19"/>
      <c r="J329" s="119"/>
    </row>
    <row r="330" spans="1:10" x14ac:dyDescent="0.25">
      <c r="A330" s="12">
        <v>309</v>
      </c>
      <c r="B330" t="s">
        <v>56</v>
      </c>
      <c r="C330" t="s">
        <v>53</v>
      </c>
      <c r="D330" s="21">
        <v>38276</v>
      </c>
      <c r="E330" t="s">
        <v>51</v>
      </c>
      <c r="F330" s="19">
        <v>25</v>
      </c>
      <c r="G330" s="20">
        <v>74.388000000000005</v>
      </c>
      <c r="I330" s="19"/>
      <c r="J330" s="119"/>
    </row>
    <row r="331" spans="1:10" x14ac:dyDescent="0.25">
      <c r="A331" s="12">
        <v>310</v>
      </c>
      <c r="B331" t="s">
        <v>46</v>
      </c>
      <c r="C331" t="s">
        <v>42</v>
      </c>
      <c r="D331" s="21">
        <v>38298</v>
      </c>
      <c r="E331" t="s">
        <v>44</v>
      </c>
      <c r="F331" s="19">
        <v>75</v>
      </c>
      <c r="G331" s="20">
        <v>255</v>
      </c>
      <c r="I331" s="19"/>
      <c r="J331" s="119"/>
    </row>
    <row r="332" spans="1:10" x14ac:dyDescent="0.25">
      <c r="A332" s="12">
        <v>311</v>
      </c>
      <c r="B332" t="s">
        <v>56</v>
      </c>
      <c r="C332" t="s">
        <v>53</v>
      </c>
      <c r="D332" s="21">
        <v>38122</v>
      </c>
      <c r="E332" t="s">
        <v>51</v>
      </c>
      <c r="F332" s="19">
        <v>99</v>
      </c>
      <c r="G332" s="20">
        <v>340.65600000000001</v>
      </c>
      <c r="I332" s="19"/>
      <c r="J332" s="119"/>
    </row>
    <row r="333" spans="1:10" x14ac:dyDescent="0.25">
      <c r="A333" s="12">
        <v>312</v>
      </c>
      <c r="B333" t="s">
        <v>43</v>
      </c>
      <c r="C333" t="s">
        <v>48</v>
      </c>
      <c r="D333" s="21">
        <v>38276</v>
      </c>
      <c r="E333" t="s">
        <v>41</v>
      </c>
      <c r="F333" s="19">
        <v>14</v>
      </c>
      <c r="G333" s="20">
        <v>34.595999999999997</v>
      </c>
      <c r="I333" s="19"/>
      <c r="J333" s="119"/>
    </row>
    <row r="334" spans="1:10" x14ac:dyDescent="0.25">
      <c r="A334" s="12">
        <v>313</v>
      </c>
      <c r="B334" t="s">
        <v>56</v>
      </c>
      <c r="C334" t="s">
        <v>53</v>
      </c>
      <c r="D334" s="21">
        <v>38529</v>
      </c>
      <c r="E334" t="s">
        <v>54</v>
      </c>
      <c r="F334" s="19">
        <v>32</v>
      </c>
      <c r="G334" s="20">
        <v>100.36799999999999</v>
      </c>
      <c r="I334" s="19"/>
      <c r="J334" s="119"/>
    </row>
    <row r="335" spans="1:10" x14ac:dyDescent="0.25">
      <c r="A335" s="12">
        <v>314</v>
      </c>
      <c r="B335" t="s">
        <v>50</v>
      </c>
      <c r="C335" t="s">
        <v>42</v>
      </c>
      <c r="D335" s="21">
        <v>38793</v>
      </c>
      <c r="E335" t="s">
        <v>47</v>
      </c>
      <c r="F335" s="19">
        <v>48</v>
      </c>
      <c r="G335" s="20">
        <v>157.13999999999999</v>
      </c>
      <c r="I335" s="19"/>
      <c r="J335" s="119"/>
    </row>
    <row r="336" spans="1:10" x14ac:dyDescent="0.25">
      <c r="A336" s="12">
        <v>315</v>
      </c>
      <c r="B336" t="s">
        <v>55</v>
      </c>
      <c r="C336" t="s">
        <v>53</v>
      </c>
      <c r="D336" s="21">
        <v>38980</v>
      </c>
      <c r="E336" t="s">
        <v>44</v>
      </c>
      <c r="F336" s="19">
        <v>89</v>
      </c>
      <c r="G336" s="20">
        <v>305.26799999999997</v>
      </c>
      <c r="I336" s="19"/>
      <c r="J336" s="119"/>
    </row>
    <row r="337" spans="1:10" x14ac:dyDescent="0.25">
      <c r="A337" s="12">
        <v>316</v>
      </c>
      <c r="B337" t="s">
        <v>43</v>
      </c>
      <c r="C337" t="s">
        <v>45</v>
      </c>
      <c r="D337" s="21">
        <v>38144</v>
      </c>
      <c r="E337" t="s">
        <v>51</v>
      </c>
      <c r="F337" s="19">
        <v>88</v>
      </c>
      <c r="G337" s="20">
        <v>301.95599999999996</v>
      </c>
      <c r="I337" s="19"/>
      <c r="J337" s="119"/>
    </row>
    <row r="338" spans="1:10" x14ac:dyDescent="0.25">
      <c r="A338" s="12">
        <v>317</v>
      </c>
      <c r="B338" t="s">
        <v>43</v>
      </c>
      <c r="C338" t="s">
        <v>45</v>
      </c>
      <c r="D338" s="21">
        <v>38210</v>
      </c>
      <c r="E338" t="s">
        <v>47</v>
      </c>
      <c r="F338" s="19">
        <v>94</v>
      </c>
      <c r="G338" s="20">
        <v>322.404</v>
      </c>
      <c r="I338" s="19"/>
      <c r="J338" s="119"/>
    </row>
    <row r="339" spans="1:10" x14ac:dyDescent="0.25">
      <c r="A339" s="12">
        <v>318</v>
      </c>
      <c r="B339" t="s">
        <v>55</v>
      </c>
      <c r="C339" t="s">
        <v>42</v>
      </c>
      <c r="D339" s="21">
        <v>39002</v>
      </c>
      <c r="E339" t="s">
        <v>41</v>
      </c>
      <c r="F339" s="19">
        <v>12</v>
      </c>
      <c r="G339" s="20">
        <v>27.204000000000001</v>
      </c>
      <c r="I339" s="19"/>
      <c r="J339" s="119"/>
    </row>
    <row r="340" spans="1:10" x14ac:dyDescent="0.25">
      <c r="A340" s="12">
        <v>319</v>
      </c>
      <c r="B340" t="s">
        <v>43</v>
      </c>
      <c r="C340" t="s">
        <v>42</v>
      </c>
      <c r="D340" s="21">
        <v>38177</v>
      </c>
      <c r="E340" t="s">
        <v>44</v>
      </c>
      <c r="F340" s="19">
        <v>73</v>
      </c>
      <c r="G340" s="20">
        <v>246.91199999999998</v>
      </c>
      <c r="I340" s="19"/>
      <c r="J340" s="119"/>
    </row>
    <row r="341" spans="1:10" x14ac:dyDescent="0.25">
      <c r="A341" s="12">
        <v>320</v>
      </c>
      <c r="B341" t="s">
        <v>55</v>
      </c>
      <c r="C341" t="s">
        <v>48</v>
      </c>
      <c r="D341" s="21">
        <v>38639</v>
      </c>
      <c r="E341" t="s">
        <v>51</v>
      </c>
      <c r="F341" s="19">
        <v>43</v>
      </c>
      <c r="G341" s="20">
        <v>139.36799999999999</v>
      </c>
      <c r="I341" s="19"/>
      <c r="J341" s="119"/>
    </row>
    <row r="342" spans="1:10" x14ac:dyDescent="0.25">
      <c r="A342" s="12">
        <v>321</v>
      </c>
      <c r="B342" t="s">
        <v>57</v>
      </c>
      <c r="C342" t="s">
        <v>45</v>
      </c>
      <c r="D342" s="21">
        <v>38012</v>
      </c>
      <c r="E342" t="s">
        <v>51</v>
      </c>
      <c r="F342" s="19">
        <v>95</v>
      </c>
      <c r="G342" s="20">
        <v>325.59599999999995</v>
      </c>
      <c r="I342" s="19"/>
      <c r="J342" s="119"/>
    </row>
    <row r="343" spans="1:10" x14ac:dyDescent="0.25">
      <c r="A343" s="12">
        <v>322</v>
      </c>
      <c r="B343" t="s">
        <v>57</v>
      </c>
      <c r="C343" t="s">
        <v>48</v>
      </c>
      <c r="D343" s="21">
        <v>38210</v>
      </c>
      <c r="E343" t="s">
        <v>51</v>
      </c>
      <c r="F343" s="19">
        <v>15</v>
      </c>
      <c r="G343" s="20">
        <v>38.087999999999994</v>
      </c>
      <c r="I343" s="19"/>
      <c r="J343" s="119"/>
    </row>
    <row r="344" spans="1:10" x14ac:dyDescent="0.25">
      <c r="A344" s="12">
        <v>323</v>
      </c>
      <c r="B344" t="s">
        <v>52</v>
      </c>
      <c r="C344" t="s">
        <v>53</v>
      </c>
      <c r="D344" s="21">
        <v>39024</v>
      </c>
      <c r="E344" t="s">
        <v>44</v>
      </c>
      <c r="F344" s="19">
        <v>18</v>
      </c>
      <c r="G344" s="20">
        <v>48.216000000000001</v>
      </c>
      <c r="I344" s="19"/>
      <c r="J344" s="119"/>
    </row>
    <row r="345" spans="1:10" x14ac:dyDescent="0.25">
      <c r="A345" s="12">
        <v>324</v>
      </c>
      <c r="B345" t="s">
        <v>56</v>
      </c>
      <c r="C345" t="s">
        <v>48</v>
      </c>
      <c r="D345" s="21">
        <v>38155</v>
      </c>
      <c r="E345" t="s">
        <v>41</v>
      </c>
      <c r="F345" s="19">
        <v>73</v>
      </c>
      <c r="G345" s="20">
        <v>247.65599999999998</v>
      </c>
      <c r="I345" s="19"/>
      <c r="J345" s="119"/>
    </row>
    <row r="346" spans="1:10" x14ac:dyDescent="0.25">
      <c r="A346" s="12">
        <v>325</v>
      </c>
      <c r="B346" t="s">
        <v>49</v>
      </c>
      <c r="C346" t="s">
        <v>42</v>
      </c>
      <c r="D346" s="21">
        <v>38144</v>
      </c>
      <c r="E346" t="s">
        <v>44</v>
      </c>
      <c r="F346" s="19">
        <v>45</v>
      </c>
      <c r="G346" s="20">
        <v>146.60399999999998</v>
      </c>
      <c r="I346" s="19"/>
      <c r="J346" s="119"/>
    </row>
    <row r="347" spans="1:10" x14ac:dyDescent="0.25">
      <c r="A347" s="12">
        <v>326</v>
      </c>
      <c r="B347" t="s">
        <v>56</v>
      </c>
      <c r="C347" t="s">
        <v>48</v>
      </c>
      <c r="D347" s="21">
        <v>38507</v>
      </c>
      <c r="E347" t="s">
        <v>44</v>
      </c>
      <c r="F347" s="19">
        <v>22</v>
      </c>
      <c r="G347" s="20">
        <v>63.095999999999997</v>
      </c>
      <c r="I347" s="19"/>
      <c r="J347" s="119"/>
    </row>
    <row r="348" spans="1:10" x14ac:dyDescent="0.25">
      <c r="A348" s="12">
        <v>327</v>
      </c>
      <c r="B348" t="s">
        <v>52</v>
      </c>
      <c r="C348" t="s">
        <v>48</v>
      </c>
      <c r="D348" s="21">
        <v>38320</v>
      </c>
      <c r="E348" t="s">
        <v>44</v>
      </c>
      <c r="F348" s="19">
        <v>11</v>
      </c>
      <c r="G348" s="20">
        <v>23.076000000000001</v>
      </c>
      <c r="I348" s="19"/>
      <c r="J348" s="119"/>
    </row>
    <row r="349" spans="1:10" x14ac:dyDescent="0.25">
      <c r="A349" s="12">
        <v>328</v>
      </c>
      <c r="B349" t="s">
        <v>52</v>
      </c>
      <c r="C349" t="s">
        <v>48</v>
      </c>
      <c r="D349" s="21">
        <v>38848</v>
      </c>
      <c r="E349" t="s">
        <v>44</v>
      </c>
      <c r="F349" s="19">
        <v>32</v>
      </c>
      <c r="G349" s="20">
        <v>100.548</v>
      </c>
      <c r="I349" s="19"/>
      <c r="J349" s="119"/>
    </row>
    <row r="350" spans="1:10" x14ac:dyDescent="0.25">
      <c r="A350" s="12">
        <v>329</v>
      </c>
      <c r="B350" t="s">
        <v>49</v>
      </c>
      <c r="C350" t="s">
        <v>45</v>
      </c>
      <c r="D350" s="21">
        <v>38925</v>
      </c>
      <c r="E350" t="s">
        <v>44</v>
      </c>
      <c r="F350" s="19">
        <v>85</v>
      </c>
      <c r="G350" s="20">
        <v>290.62799999999999</v>
      </c>
      <c r="I350" s="19"/>
      <c r="J350" s="119"/>
    </row>
    <row r="351" spans="1:10" x14ac:dyDescent="0.25">
      <c r="A351" s="12">
        <v>330</v>
      </c>
      <c r="B351" t="s">
        <v>50</v>
      </c>
      <c r="C351" t="s">
        <v>48</v>
      </c>
      <c r="D351" s="21">
        <v>38210</v>
      </c>
      <c r="E351" t="s">
        <v>54</v>
      </c>
      <c r="F351" s="19">
        <v>-1</v>
      </c>
      <c r="G351" s="20">
        <v>-1.1160000000000001</v>
      </c>
      <c r="I351" s="19"/>
      <c r="J351" s="119"/>
    </row>
    <row r="352" spans="1:10" x14ac:dyDescent="0.25">
      <c r="A352" s="12">
        <v>331</v>
      </c>
      <c r="B352" t="s">
        <v>43</v>
      </c>
      <c r="C352" t="s">
        <v>42</v>
      </c>
      <c r="D352" s="21">
        <v>38804</v>
      </c>
      <c r="E352" t="s">
        <v>54</v>
      </c>
      <c r="F352" s="19">
        <v>94</v>
      </c>
      <c r="G352" s="20">
        <v>323.11199999999997</v>
      </c>
      <c r="I352" s="19"/>
      <c r="J352" s="119"/>
    </row>
    <row r="353" spans="1:10" x14ac:dyDescent="0.25">
      <c r="A353" s="12">
        <v>332</v>
      </c>
      <c r="B353" t="s">
        <v>43</v>
      </c>
      <c r="C353" t="s">
        <v>45</v>
      </c>
      <c r="D353" s="21">
        <v>38441</v>
      </c>
      <c r="E353" t="s">
        <v>51</v>
      </c>
      <c r="F353" s="19">
        <v>26</v>
      </c>
      <c r="G353" s="20">
        <v>78.263999999999996</v>
      </c>
      <c r="I353" s="19"/>
      <c r="J353" s="119"/>
    </row>
    <row r="354" spans="1:10" x14ac:dyDescent="0.25">
      <c r="A354" s="12">
        <v>333</v>
      </c>
      <c r="B354" t="s">
        <v>52</v>
      </c>
      <c r="C354" t="s">
        <v>53</v>
      </c>
      <c r="D354" s="21">
        <v>39068</v>
      </c>
      <c r="E354" t="s">
        <v>41</v>
      </c>
      <c r="F354" s="19">
        <v>42</v>
      </c>
      <c r="G354" s="20">
        <v>135.744</v>
      </c>
      <c r="I354" s="19"/>
      <c r="J354" s="119"/>
    </row>
    <row r="355" spans="1:10" x14ac:dyDescent="0.25">
      <c r="A355" s="12">
        <v>334</v>
      </c>
      <c r="B355" t="s">
        <v>50</v>
      </c>
      <c r="C355" t="s">
        <v>53</v>
      </c>
      <c r="D355" s="21">
        <v>38397</v>
      </c>
      <c r="E355" t="s">
        <v>47</v>
      </c>
      <c r="F355" s="19">
        <v>20</v>
      </c>
      <c r="G355" s="20">
        <v>55.967999999999996</v>
      </c>
      <c r="I355" s="19"/>
      <c r="J355" s="119"/>
    </row>
    <row r="356" spans="1:10" x14ac:dyDescent="0.25">
      <c r="A356" s="12">
        <v>335</v>
      </c>
      <c r="B356" t="s">
        <v>46</v>
      </c>
      <c r="C356" t="s">
        <v>45</v>
      </c>
      <c r="D356" s="21">
        <v>38133</v>
      </c>
      <c r="E356" t="s">
        <v>54</v>
      </c>
      <c r="F356" s="19">
        <v>99</v>
      </c>
      <c r="G356" s="20">
        <v>340.34399999999999</v>
      </c>
      <c r="I356" s="19"/>
      <c r="J356" s="119"/>
    </row>
    <row r="357" spans="1:10" x14ac:dyDescent="0.25">
      <c r="A357" s="12">
        <v>336</v>
      </c>
      <c r="B357" t="s">
        <v>57</v>
      </c>
      <c r="C357" t="s">
        <v>42</v>
      </c>
      <c r="D357" s="21">
        <v>38551</v>
      </c>
      <c r="E357" t="s">
        <v>54</v>
      </c>
      <c r="F357" s="19">
        <v>90</v>
      </c>
      <c r="G357" s="20">
        <v>308.74799999999999</v>
      </c>
      <c r="I357" s="19"/>
      <c r="J357" s="119"/>
    </row>
    <row r="358" spans="1:10" x14ac:dyDescent="0.25">
      <c r="A358" s="12">
        <v>337</v>
      </c>
      <c r="B358" t="s">
        <v>50</v>
      </c>
      <c r="C358" t="s">
        <v>48</v>
      </c>
      <c r="D358" s="21">
        <v>38309</v>
      </c>
      <c r="E358" t="s">
        <v>41</v>
      </c>
      <c r="F358" s="19">
        <v>100</v>
      </c>
      <c r="G358" s="20">
        <v>344.23200000000003</v>
      </c>
      <c r="I358" s="19"/>
      <c r="J358" s="119"/>
    </row>
    <row r="359" spans="1:10" x14ac:dyDescent="0.25">
      <c r="A359" s="12">
        <v>338</v>
      </c>
      <c r="B359" t="s">
        <v>55</v>
      </c>
      <c r="C359" t="s">
        <v>42</v>
      </c>
      <c r="D359" s="21">
        <v>38496</v>
      </c>
      <c r="E359" t="s">
        <v>47</v>
      </c>
      <c r="F359" s="19">
        <v>30</v>
      </c>
      <c r="G359" s="20">
        <v>91.644000000000005</v>
      </c>
      <c r="I359" s="19"/>
      <c r="J359" s="119"/>
    </row>
    <row r="360" spans="1:10" x14ac:dyDescent="0.25">
      <c r="A360" s="12">
        <v>339</v>
      </c>
      <c r="B360" t="s">
        <v>43</v>
      </c>
      <c r="C360" t="s">
        <v>48</v>
      </c>
      <c r="D360" s="21">
        <v>38826</v>
      </c>
      <c r="E360" t="s">
        <v>54</v>
      </c>
      <c r="F360" s="19">
        <v>74</v>
      </c>
      <c r="G360" s="20">
        <v>250.33199999999999</v>
      </c>
      <c r="I360" s="19"/>
      <c r="J360" s="119"/>
    </row>
    <row r="361" spans="1:10" x14ac:dyDescent="0.25">
      <c r="A361" s="12">
        <v>340</v>
      </c>
      <c r="B361" t="s">
        <v>56</v>
      </c>
      <c r="C361" t="s">
        <v>45</v>
      </c>
      <c r="D361" s="21">
        <v>38595</v>
      </c>
      <c r="E361" t="s">
        <v>44</v>
      </c>
      <c r="F361" s="19">
        <v>77</v>
      </c>
      <c r="G361" s="20">
        <v>262.404</v>
      </c>
      <c r="I361" s="19"/>
      <c r="J361" s="119"/>
    </row>
    <row r="362" spans="1:10" x14ac:dyDescent="0.25">
      <c r="A362" s="12">
        <v>341</v>
      </c>
      <c r="B362" t="s">
        <v>49</v>
      </c>
      <c r="C362" t="s">
        <v>48</v>
      </c>
      <c r="D362" s="21">
        <v>38760</v>
      </c>
      <c r="E362" t="s">
        <v>47</v>
      </c>
      <c r="F362" s="19">
        <v>-2</v>
      </c>
      <c r="G362" s="20">
        <v>-11.4</v>
      </c>
      <c r="I362" s="19"/>
      <c r="J362" s="119"/>
    </row>
    <row r="363" spans="1:10" x14ac:dyDescent="0.25">
      <c r="A363" s="12">
        <v>342</v>
      </c>
      <c r="B363" t="s">
        <v>50</v>
      </c>
      <c r="C363" t="s">
        <v>48</v>
      </c>
      <c r="D363" s="21">
        <v>38529</v>
      </c>
      <c r="E363" t="s">
        <v>47</v>
      </c>
      <c r="F363" s="19">
        <v>26</v>
      </c>
      <c r="G363" s="20">
        <v>197.82</v>
      </c>
      <c r="I363" s="19"/>
      <c r="J363" s="119"/>
    </row>
    <row r="364" spans="1:10" x14ac:dyDescent="0.25">
      <c r="A364" s="12">
        <v>343</v>
      </c>
      <c r="B364" t="s">
        <v>50</v>
      </c>
      <c r="C364" t="s">
        <v>53</v>
      </c>
      <c r="D364" s="21">
        <v>38364</v>
      </c>
      <c r="E364" t="s">
        <v>51</v>
      </c>
      <c r="F364" s="19">
        <v>90</v>
      </c>
      <c r="G364" s="20">
        <v>308.36400000000003</v>
      </c>
      <c r="I364" s="19"/>
      <c r="J364" s="119"/>
    </row>
    <row r="365" spans="1:10" x14ac:dyDescent="0.25">
      <c r="A365" s="12">
        <v>344</v>
      </c>
      <c r="B365" t="s">
        <v>55</v>
      </c>
      <c r="C365" t="s">
        <v>42</v>
      </c>
      <c r="D365" s="21">
        <v>38606</v>
      </c>
      <c r="E365" t="s">
        <v>51</v>
      </c>
      <c r="F365" s="19">
        <v>90</v>
      </c>
      <c r="G365" s="20">
        <v>308.52000000000004</v>
      </c>
      <c r="I365" s="19"/>
      <c r="J365" s="119"/>
    </row>
    <row r="366" spans="1:10" x14ac:dyDescent="0.25">
      <c r="A366" s="12">
        <v>345</v>
      </c>
      <c r="B366" t="s">
        <v>46</v>
      </c>
      <c r="C366" t="s">
        <v>42</v>
      </c>
      <c r="D366" s="21">
        <v>38639</v>
      </c>
      <c r="E366" t="s">
        <v>41</v>
      </c>
      <c r="F366" s="19">
        <v>84</v>
      </c>
      <c r="G366" s="20">
        <v>287.71199999999999</v>
      </c>
      <c r="I366" s="19"/>
      <c r="J366" s="119"/>
    </row>
    <row r="367" spans="1:10" x14ac:dyDescent="0.25">
      <c r="A367" s="12">
        <v>346</v>
      </c>
      <c r="B367" t="s">
        <v>56</v>
      </c>
      <c r="C367" t="s">
        <v>42</v>
      </c>
      <c r="D367" s="21">
        <v>38969</v>
      </c>
      <c r="E367" t="s">
        <v>41</v>
      </c>
      <c r="F367" s="19">
        <v>86</v>
      </c>
      <c r="G367" s="20">
        <v>294.012</v>
      </c>
      <c r="I367" s="19"/>
      <c r="J367" s="119"/>
    </row>
    <row r="368" spans="1:10" x14ac:dyDescent="0.25">
      <c r="A368" s="12">
        <v>347</v>
      </c>
      <c r="B368" t="s">
        <v>46</v>
      </c>
      <c r="C368" t="s">
        <v>53</v>
      </c>
      <c r="D368" s="21">
        <v>38958</v>
      </c>
      <c r="E368" t="s">
        <v>51</v>
      </c>
      <c r="F368" s="19">
        <v>81</v>
      </c>
      <c r="G368" s="20">
        <v>275.49599999999998</v>
      </c>
      <c r="I368" s="19"/>
      <c r="J368" s="119"/>
    </row>
    <row r="369" spans="1:10" x14ac:dyDescent="0.25">
      <c r="A369" s="12">
        <v>348</v>
      </c>
      <c r="B369" t="s">
        <v>46</v>
      </c>
      <c r="C369" t="s">
        <v>53</v>
      </c>
      <c r="D369" s="21">
        <v>38518</v>
      </c>
      <c r="E369" t="s">
        <v>41</v>
      </c>
      <c r="F369" s="19">
        <v>36</v>
      </c>
      <c r="G369" s="20">
        <v>114.49199999999999</v>
      </c>
      <c r="I369" s="19"/>
      <c r="J369" s="119"/>
    </row>
    <row r="370" spans="1:10" x14ac:dyDescent="0.25">
      <c r="A370" s="12">
        <v>349</v>
      </c>
      <c r="B370" t="s">
        <v>49</v>
      </c>
      <c r="C370" t="s">
        <v>42</v>
      </c>
      <c r="D370" s="21">
        <v>38617</v>
      </c>
      <c r="E370" t="s">
        <v>51</v>
      </c>
      <c r="F370" s="19">
        <v>49</v>
      </c>
      <c r="G370" s="20">
        <v>160.608</v>
      </c>
      <c r="I370" s="19"/>
      <c r="J370" s="119"/>
    </row>
    <row r="371" spans="1:10" x14ac:dyDescent="0.25">
      <c r="A371" s="12">
        <v>350</v>
      </c>
      <c r="B371" t="s">
        <v>40</v>
      </c>
      <c r="C371" t="s">
        <v>48</v>
      </c>
      <c r="D371" s="21">
        <v>39068</v>
      </c>
      <c r="E371" t="s">
        <v>47</v>
      </c>
      <c r="F371" s="19">
        <v>49</v>
      </c>
      <c r="G371" s="20">
        <v>160.69199999999998</v>
      </c>
      <c r="I371" s="19"/>
      <c r="J371" s="119"/>
    </row>
    <row r="372" spans="1:10" x14ac:dyDescent="0.25">
      <c r="A372" s="12">
        <v>351</v>
      </c>
      <c r="B372" t="s">
        <v>52</v>
      </c>
      <c r="C372" t="s">
        <v>42</v>
      </c>
      <c r="D372" s="21">
        <v>38133</v>
      </c>
      <c r="E372" t="s">
        <v>54</v>
      </c>
      <c r="F372" s="19">
        <v>75</v>
      </c>
      <c r="G372" s="20">
        <v>254.02799999999999</v>
      </c>
      <c r="I372" s="19"/>
      <c r="J372" s="119"/>
    </row>
    <row r="373" spans="1:10" x14ac:dyDescent="0.25">
      <c r="A373" s="12">
        <v>352</v>
      </c>
      <c r="B373" t="s">
        <v>52</v>
      </c>
      <c r="C373" t="s">
        <v>53</v>
      </c>
      <c r="D373" s="21">
        <v>38320</v>
      </c>
      <c r="E373" t="s">
        <v>44</v>
      </c>
      <c r="F373" s="19">
        <v>-2</v>
      </c>
      <c r="G373" s="20">
        <v>-11.339999999999998</v>
      </c>
      <c r="I373" s="19"/>
      <c r="J373" s="119"/>
    </row>
    <row r="374" spans="1:10" x14ac:dyDescent="0.25">
      <c r="A374" s="12">
        <v>353</v>
      </c>
      <c r="B374" t="s">
        <v>56</v>
      </c>
      <c r="C374" t="s">
        <v>45</v>
      </c>
      <c r="D374" s="21">
        <v>38672</v>
      </c>
      <c r="E374" t="s">
        <v>41</v>
      </c>
      <c r="F374" s="19">
        <v>33</v>
      </c>
      <c r="G374" s="20">
        <v>103.59599999999999</v>
      </c>
      <c r="I374" s="19"/>
      <c r="J374" s="119"/>
    </row>
    <row r="375" spans="1:10" x14ac:dyDescent="0.25">
      <c r="A375" s="12">
        <v>354</v>
      </c>
      <c r="B375" t="s">
        <v>46</v>
      </c>
      <c r="C375" t="s">
        <v>42</v>
      </c>
      <c r="D375" s="21">
        <v>39002</v>
      </c>
      <c r="E375" t="s">
        <v>54</v>
      </c>
      <c r="F375" s="19">
        <v>88</v>
      </c>
      <c r="G375" s="20">
        <v>300.73200000000003</v>
      </c>
      <c r="I375" s="19"/>
      <c r="J375" s="119"/>
    </row>
    <row r="376" spans="1:10" x14ac:dyDescent="0.25">
      <c r="A376" s="12">
        <v>355</v>
      </c>
      <c r="B376" t="s">
        <v>57</v>
      </c>
      <c r="C376" t="s">
        <v>42</v>
      </c>
      <c r="D376" s="21">
        <v>38903</v>
      </c>
      <c r="E376" t="s">
        <v>41</v>
      </c>
      <c r="F376" s="19">
        <v>51</v>
      </c>
      <c r="G376" s="20">
        <v>168.57599999999999</v>
      </c>
      <c r="I376" s="19"/>
      <c r="J376" s="119"/>
    </row>
    <row r="377" spans="1:10" x14ac:dyDescent="0.25">
      <c r="A377" s="12">
        <v>356</v>
      </c>
      <c r="B377" t="s">
        <v>56</v>
      </c>
      <c r="C377" t="s">
        <v>48</v>
      </c>
      <c r="D377" s="21">
        <v>38859</v>
      </c>
      <c r="E377" t="s">
        <v>41</v>
      </c>
      <c r="F377" s="19">
        <v>93</v>
      </c>
      <c r="G377" s="20">
        <v>319.62</v>
      </c>
      <c r="I377" s="19"/>
      <c r="J377" s="119"/>
    </row>
    <row r="378" spans="1:10" x14ac:dyDescent="0.25">
      <c r="A378" s="12">
        <v>357</v>
      </c>
      <c r="B378" t="s">
        <v>55</v>
      </c>
      <c r="C378" t="s">
        <v>53</v>
      </c>
      <c r="D378" s="21">
        <v>38639</v>
      </c>
      <c r="E378" t="s">
        <v>41</v>
      </c>
      <c r="F378" s="19">
        <v>-4</v>
      </c>
      <c r="G378" s="20">
        <v>-29.447999999999997</v>
      </c>
      <c r="I378" s="19"/>
      <c r="J378" s="119"/>
    </row>
    <row r="379" spans="1:10" x14ac:dyDescent="0.25">
      <c r="A379" s="12">
        <v>358</v>
      </c>
      <c r="B379" t="s">
        <v>43</v>
      </c>
      <c r="C379" t="s">
        <v>48</v>
      </c>
      <c r="D379" s="21">
        <v>38573</v>
      </c>
      <c r="E379" t="s">
        <v>44</v>
      </c>
      <c r="F379" s="19">
        <v>-3</v>
      </c>
      <c r="G379" s="20">
        <v>-26.195999999999998</v>
      </c>
      <c r="I379" s="19"/>
      <c r="J379" s="119"/>
    </row>
    <row r="380" spans="1:10" x14ac:dyDescent="0.25">
      <c r="A380" s="12">
        <v>359</v>
      </c>
      <c r="B380" t="s">
        <v>50</v>
      </c>
      <c r="C380" t="s">
        <v>45</v>
      </c>
      <c r="D380" s="21">
        <v>38903</v>
      </c>
      <c r="E380" t="s">
        <v>44</v>
      </c>
      <c r="F380" s="19">
        <v>42</v>
      </c>
      <c r="G380" s="20">
        <v>135.61199999999999</v>
      </c>
      <c r="I380" s="19"/>
      <c r="J380" s="119"/>
    </row>
    <row r="381" spans="1:10" x14ac:dyDescent="0.25">
      <c r="A381" s="12">
        <v>360</v>
      </c>
      <c r="B381" t="s">
        <v>43</v>
      </c>
      <c r="C381" t="s">
        <v>53</v>
      </c>
      <c r="D381" s="21">
        <v>38045</v>
      </c>
      <c r="E381" t="s">
        <v>44</v>
      </c>
      <c r="F381" s="19">
        <v>25</v>
      </c>
      <c r="G381" s="20">
        <v>74.015999999999991</v>
      </c>
      <c r="I381" s="19"/>
      <c r="J381" s="119"/>
    </row>
    <row r="382" spans="1:10" x14ac:dyDescent="0.25">
      <c r="A382" s="12">
        <v>361</v>
      </c>
      <c r="B382" t="s">
        <v>52</v>
      </c>
      <c r="C382" t="s">
        <v>48</v>
      </c>
      <c r="D382" s="21">
        <v>38606</v>
      </c>
      <c r="E382" t="s">
        <v>41</v>
      </c>
      <c r="F382" s="19">
        <v>7</v>
      </c>
      <c r="G382" s="20">
        <v>9.2999999999999989</v>
      </c>
      <c r="I382" s="19"/>
      <c r="J382" s="119"/>
    </row>
    <row r="383" spans="1:10" x14ac:dyDescent="0.25">
      <c r="A383" s="12">
        <v>362</v>
      </c>
      <c r="B383" t="s">
        <v>46</v>
      </c>
      <c r="C383" t="s">
        <v>42</v>
      </c>
      <c r="D383" s="21">
        <v>38584</v>
      </c>
      <c r="E383" t="s">
        <v>51</v>
      </c>
      <c r="F383" s="19">
        <v>41</v>
      </c>
      <c r="G383" s="20">
        <v>132.708</v>
      </c>
      <c r="I383" s="19"/>
      <c r="J383" s="119"/>
    </row>
    <row r="384" spans="1:10" x14ac:dyDescent="0.25">
      <c r="A384" s="12">
        <v>363</v>
      </c>
      <c r="B384" t="s">
        <v>46</v>
      </c>
      <c r="C384" t="s">
        <v>48</v>
      </c>
      <c r="D384" s="21">
        <v>38628</v>
      </c>
      <c r="E384" t="s">
        <v>54</v>
      </c>
      <c r="F384" s="19">
        <v>39</v>
      </c>
      <c r="G384" s="20">
        <v>124.66799999999999</v>
      </c>
      <c r="I384" s="19"/>
      <c r="J384" s="119"/>
    </row>
    <row r="385" spans="1:10" x14ac:dyDescent="0.25">
      <c r="A385" s="12">
        <v>364</v>
      </c>
      <c r="B385" t="s">
        <v>57</v>
      </c>
      <c r="C385" t="s">
        <v>45</v>
      </c>
      <c r="D385" s="21">
        <v>38837</v>
      </c>
      <c r="E385" t="s">
        <v>51</v>
      </c>
      <c r="F385" s="19">
        <v>89</v>
      </c>
      <c r="G385" s="20">
        <v>304.66799999999995</v>
      </c>
      <c r="I385" s="19"/>
      <c r="J385" s="119"/>
    </row>
    <row r="386" spans="1:10" x14ac:dyDescent="0.25">
      <c r="A386" s="12">
        <v>365</v>
      </c>
      <c r="B386" t="s">
        <v>43</v>
      </c>
      <c r="C386" t="s">
        <v>53</v>
      </c>
      <c r="D386" s="21">
        <v>38947</v>
      </c>
      <c r="E386" t="s">
        <v>54</v>
      </c>
      <c r="F386" s="19">
        <v>94</v>
      </c>
      <c r="G386" s="20">
        <v>322.17599999999999</v>
      </c>
      <c r="I386" s="19"/>
      <c r="J386" s="119"/>
    </row>
    <row r="387" spans="1:10" x14ac:dyDescent="0.25">
      <c r="A387" s="12">
        <v>366</v>
      </c>
      <c r="B387" t="s">
        <v>49</v>
      </c>
      <c r="C387" t="s">
        <v>42</v>
      </c>
      <c r="D387" s="21">
        <v>38749</v>
      </c>
      <c r="E387" t="s">
        <v>41</v>
      </c>
      <c r="F387" s="19">
        <v>36</v>
      </c>
      <c r="G387" s="20">
        <v>114.816</v>
      </c>
      <c r="I387" s="19"/>
      <c r="J387" s="119"/>
    </row>
    <row r="388" spans="1:10" x14ac:dyDescent="0.25">
      <c r="A388" s="12">
        <v>367</v>
      </c>
      <c r="B388" t="s">
        <v>57</v>
      </c>
      <c r="C388" t="s">
        <v>48</v>
      </c>
      <c r="D388" s="21">
        <v>38067</v>
      </c>
      <c r="E388" t="s">
        <v>41</v>
      </c>
      <c r="F388" s="19">
        <v>12</v>
      </c>
      <c r="G388" s="20">
        <v>27.06</v>
      </c>
      <c r="I388" s="19"/>
      <c r="J388" s="119"/>
    </row>
    <row r="389" spans="1:10" x14ac:dyDescent="0.25">
      <c r="A389" s="12">
        <v>368</v>
      </c>
      <c r="B389" t="s">
        <v>43</v>
      </c>
      <c r="C389" t="s">
        <v>48</v>
      </c>
      <c r="D389" s="21">
        <v>38023</v>
      </c>
      <c r="E389" t="s">
        <v>41</v>
      </c>
      <c r="F389" s="19">
        <v>12</v>
      </c>
      <c r="G389" s="20">
        <v>27.528000000000002</v>
      </c>
      <c r="I389" s="19"/>
      <c r="J389" s="119"/>
    </row>
    <row r="390" spans="1:10" x14ac:dyDescent="0.25">
      <c r="A390" s="12">
        <v>369</v>
      </c>
      <c r="B390" t="s">
        <v>55</v>
      </c>
      <c r="C390" t="s">
        <v>53</v>
      </c>
      <c r="D390" s="21">
        <v>38771</v>
      </c>
      <c r="E390" t="s">
        <v>51</v>
      </c>
      <c r="F390" s="19">
        <v>81</v>
      </c>
      <c r="G390" s="20">
        <v>275.86799999999999</v>
      </c>
      <c r="I390" s="19"/>
      <c r="J390" s="119"/>
    </row>
    <row r="391" spans="1:10" x14ac:dyDescent="0.25">
      <c r="A391" s="12">
        <v>370</v>
      </c>
      <c r="B391" t="s">
        <v>49</v>
      </c>
      <c r="C391" t="s">
        <v>48</v>
      </c>
      <c r="D391" s="21">
        <v>38199</v>
      </c>
      <c r="E391" t="s">
        <v>44</v>
      </c>
      <c r="F391" s="19">
        <v>11</v>
      </c>
      <c r="G391" s="20">
        <v>23.471999999999998</v>
      </c>
      <c r="I391" s="19"/>
      <c r="J391" s="119"/>
    </row>
    <row r="392" spans="1:10" x14ac:dyDescent="0.25">
      <c r="A392" s="12">
        <v>371</v>
      </c>
      <c r="B392" t="s">
        <v>52</v>
      </c>
      <c r="C392" t="s">
        <v>48</v>
      </c>
      <c r="D392" s="21">
        <v>39013</v>
      </c>
      <c r="E392" t="s">
        <v>41</v>
      </c>
      <c r="F392" s="19">
        <v>48</v>
      </c>
      <c r="G392" s="20">
        <v>156.34799999999998</v>
      </c>
      <c r="I392" s="19"/>
      <c r="J392" s="119"/>
    </row>
    <row r="393" spans="1:10" x14ac:dyDescent="0.25">
      <c r="A393" s="12">
        <v>372</v>
      </c>
      <c r="B393" t="s">
        <v>57</v>
      </c>
      <c r="C393" t="s">
        <v>48</v>
      </c>
      <c r="D393" s="21">
        <v>38001</v>
      </c>
      <c r="E393" t="s">
        <v>54</v>
      </c>
      <c r="F393" s="19">
        <v>25</v>
      </c>
      <c r="G393" s="20">
        <v>74.616</v>
      </c>
      <c r="I393" s="19"/>
      <c r="J393" s="119"/>
    </row>
    <row r="394" spans="1:10" x14ac:dyDescent="0.25">
      <c r="A394" s="12">
        <v>373</v>
      </c>
      <c r="B394" t="s">
        <v>49</v>
      </c>
      <c r="C394" t="s">
        <v>42</v>
      </c>
      <c r="D394" s="21">
        <v>38793</v>
      </c>
      <c r="E394" t="s">
        <v>47</v>
      </c>
      <c r="F394" s="19">
        <v>16</v>
      </c>
      <c r="G394" s="20">
        <v>42.095999999999997</v>
      </c>
      <c r="I394" s="19"/>
      <c r="J394" s="119"/>
    </row>
    <row r="395" spans="1:10" x14ac:dyDescent="0.25">
      <c r="A395" s="12">
        <v>374</v>
      </c>
      <c r="B395" t="s">
        <v>56</v>
      </c>
      <c r="C395" t="s">
        <v>53</v>
      </c>
      <c r="D395" s="21">
        <v>38529</v>
      </c>
      <c r="E395" t="s">
        <v>51</v>
      </c>
      <c r="F395" s="19">
        <v>40</v>
      </c>
      <c r="G395" s="20">
        <v>128.45999999999998</v>
      </c>
      <c r="I395" s="19"/>
      <c r="J395" s="119"/>
    </row>
    <row r="396" spans="1:10" x14ac:dyDescent="0.25">
      <c r="A396" s="12">
        <v>375</v>
      </c>
      <c r="B396" t="s">
        <v>55</v>
      </c>
      <c r="C396" t="s">
        <v>42</v>
      </c>
      <c r="D396" s="21">
        <v>38793</v>
      </c>
      <c r="E396" t="s">
        <v>44</v>
      </c>
      <c r="F396" s="19">
        <v>77</v>
      </c>
      <c r="G396" s="20">
        <v>261.77999999999997</v>
      </c>
      <c r="I396" s="19"/>
      <c r="J396" s="119"/>
    </row>
    <row r="397" spans="1:10" x14ac:dyDescent="0.25">
      <c r="A397" s="12">
        <v>376</v>
      </c>
      <c r="B397" t="s">
        <v>57</v>
      </c>
      <c r="C397" t="s">
        <v>48</v>
      </c>
      <c r="D397" s="21">
        <v>38133</v>
      </c>
      <c r="E397" t="s">
        <v>44</v>
      </c>
      <c r="F397" s="19">
        <v>54</v>
      </c>
      <c r="G397" s="20">
        <v>178.71600000000001</v>
      </c>
      <c r="I397" s="19"/>
      <c r="J397" s="119"/>
    </row>
    <row r="398" spans="1:10" x14ac:dyDescent="0.25">
      <c r="A398" s="12">
        <v>377</v>
      </c>
      <c r="B398" t="s">
        <v>56</v>
      </c>
      <c r="C398" t="s">
        <v>45</v>
      </c>
      <c r="D398" s="21">
        <v>38782</v>
      </c>
      <c r="E398" t="s">
        <v>44</v>
      </c>
      <c r="F398" s="19">
        <v>93</v>
      </c>
      <c r="G398" s="20">
        <v>319.97999999999996</v>
      </c>
      <c r="I398" s="19"/>
      <c r="J398" s="119"/>
    </row>
    <row r="399" spans="1:10" x14ac:dyDescent="0.25">
      <c r="A399" s="12">
        <v>378</v>
      </c>
      <c r="B399" t="s">
        <v>46</v>
      </c>
      <c r="C399" t="s">
        <v>45</v>
      </c>
      <c r="D399" s="21">
        <v>38804</v>
      </c>
      <c r="E399" t="s">
        <v>44</v>
      </c>
      <c r="F399" s="19">
        <v>50</v>
      </c>
      <c r="G399" s="20">
        <v>163.21199999999999</v>
      </c>
      <c r="I399" s="19"/>
      <c r="J399" s="119"/>
    </row>
    <row r="400" spans="1:10" x14ac:dyDescent="0.25">
      <c r="A400" s="12">
        <v>379</v>
      </c>
      <c r="B400" t="s">
        <v>46</v>
      </c>
      <c r="C400" t="s">
        <v>45</v>
      </c>
      <c r="D400" s="21">
        <v>38067</v>
      </c>
      <c r="E400" t="s">
        <v>41</v>
      </c>
      <c r="F400" s="19">
        <v>42</v>
      </c>
      <c r="G400" s="20">
        <v>135.51599999999999</v>
      </c>
      <c r="I400" s="19"/>
      <c r="J400" s="119"/>
    </row>
    <row r="401" spans="1:10" x14ac:dyDescent="0.25">
      <c r="A401" s="12">
        <v>380</v>
      </c>
      <c r="B401" t="s">
        <v>50</v>
      </c>
      <c r="C401" t="s">
        <v>45</v>
      </c>
      <c r="D401" s="21">
        <v>38452</v>
      </c>
      <c r="E401" t="s">
        <v>41</v>
      </c>
      <c r="F401" s="19">
        <v>17</v>
      </c>
      <c r="G401" s="20">
        <v>46.343999999999994</v>
      </c>
      <c r="I401" s="19"/>
      <c r="J401" s="119"/>
    </row>
    <row r="402" spans="1:10" x14ac:dyDescent="0.25">
      <c r="A402" s="12">
        <v>381</v>
      </c>
      <c r="B402" t="s">
        <v>56</v>
      </c>
      <c r="C402" t="s">
        <v>45</v>
      </c>
      <c r="D402" s="21">
        <v>38122</v>
      </c>
      <c r="E402" t="s">
        <v>54</v>
      </c>
      <c r="F402" s="19">
        <v>23</v>
      </c>
      <c r="G402" s="20">
        <v>187.11600000000001</v>
      </c>
      <c r="I402" s="19"/>
      <c r="J402" s="119"/>
    </row>
    <row r="403" spans="1:10" x14ac:dyDescent="0.25">
      <c r="A403" s="12">
        <v>382</v>
      </c>
      <c r="B403" t="s">
        <v>43</v>
      </c>
      <c r="C403" t="s">
        <v>42</v>
      </c>
      <c r="D403" s="21">
        <v>38738</v>
      </c>
      <c r="E403" t="s">
        <v>41</v>
      </c>
      <c r="F403" s="19">
        <v>80</v>
      </c>
      <c r="G403" s="20">
        <v>512.4</v>
      </c>
      <c r="I403" s="19"/>
      <c r="J403" s="119"/>
    </row>
    <row r="404" spans="1:10" x14ac:dyDescent="0.25">
      <c r="A404" s="12">
        <v>383</v>
      </c>
      <c r="B404" t="s">
        <v>56</v>
      </c>
      <c r="C404" t="s">
        <v>42</v>
      </c>
      <c r="D404" s="21">
        <v>38408</v>
      </c>
      <c r="E404" t="s">
        <v>44</v>
      </c>
      <c r="F404" s="19">
        <v>13</v>
      </c>
      <c r="G404" s="20">
        <v>151.572</v>
      </c>
      <c r="I404" s="19"/>
      <c r="J404" s="119"/>
    </row>
    <row r="405" spans="1:10" x14ac:dyDescent="0.25">
      <c r="A405" s="12">
        <v>384</v>
      </c>
      <c r="B405" t="s">
        <v>40</v>
      </c>
      <c r="C405" t="s">
        <v>53</v>
      </c>
      <c r="D405" s="21">
        <v>38078</v>
      </c>
      <c r="E405" t="s">
        <v>41</v>
      </c>
      <c r="F405" s="19">
        <v>42</v>
      </c>
      <c r="G405" s="20">
        <v>135.048</v>
      </c>
      <c r="I405" s="19"/>
      <c r="J405" s="119"/>
    </row>
    <row r="406" spans="1:10" x14ac:dyDescent="0.25">
      <c r="A406" s="12">
        <v>385</v>
      </c>
      <c r="B406" t="s">
        <v>46</v>
      </c>
      <c r="C406" t="s">
        <v>42</v>
      </c>
      <c r="D406" s="21">
        <v>38342</v>
      </c>
      <c r="E406" t="s">
        <v>41</v>
      </c>
      <c r="F406" s="19">
        <v>-1</v>
      </c>
      <c r="G406" s="20">
        <v>-19.692</v>
      </c>
      <c r="I406" s="19"/>
      <c r="J406" s="119"/>
    </row>
    <row r="407" spans="1:10" x14ac:dyDescent="0.25">
      <c r="A407" s="12">
        <v>386</v>
      </c>
      <c r="B407" t="s">
        <v>40</v>
      </c>
      <c r="C407" t="s">
        <v>45</v>
      </c>
      <c r="D407" s="21">
        <v>38122</v>
      </c>
      <c r="E407" t="s">
        <v>47</v>
      </c>
      <c r="F407" s="19">
        <v>61</v>
      </c>
      <c r="G407" s="20">
        <v>203.136</v>
      </c>
      <c r="I407" s="19"/>
      <c r="J407" s="119"/>
    </row>
    <row r="408" spans="1:10" x14ac:dyDescent="0.25">
      <c r="A408" s="12">
        <v>387</v>
      </c>
      <c r="B408" t="s">
        <v>56</v>
      </c>
      <c r="C408" t="s">
        <v>45</v>
      </c>
      <c r="D408" s="21">
        <v>38331</v>
      </c>
      <c r="E408" t="s">
        <v>51</v>
      </c>
      <c r="F408" s="19">
        <v>58</v>
      </c>
      <c r="G408" s="20">
        <v>193.596</v>
      </c>
      <c r="I408" s="19"/>
      <c r="J408" s="119"/>
    </row>
    <row r="409" spans="1:10" x14ac:dyDescent="0.25">
      <c r="A409" s="12">
        <v>388</v>
      </c>
      <c r="B409" t="s">
        <v>52</v>
      </c>
      <c r="C409" t="s">
        <v>42</v>
      </c>
      <c r="D409" s="21">
        <v>38133</v>
      </c>
      <c r="E409" t="s">
        <v>41</v>
      </c>
      <c r="F409" s="19">
        <v>67</v>
      </c>
      <c r="G409" s="20">
        <v>225.26399999999998</v>
      </c>
      <c r="I409" s="19"/>
      <c r="J409" s="119"/>
    </row>
    <row r="410" spans="1:10" x14ac:dyDescent="0.25">
      <c r="A410" s="12">
        <v>389</v>
      </c>
      <c r="B410" t="s">
        <v>46</v>
      </c>
      <c r="C410" t="s">
        <v>45</v>
      </c>
      <c r="D410" s="21">
        <v>38441</v>
      </c>
      <c r="E410" t="s">
        <v>54</v>
      </c>
      <c r="F410" s="19">
        <v>95</v>
      </c>
      <c r="G410" s="20">
        <v>325.572</v>
      </c>
      <c r="I410" s="19"/>
      <c r="J410" s="119"/>
    </row>
    <row r="411" spans="1:10" x14ac:dyDescent="0.25">
      <c r="A411" s="12">
        <v>390</v>
      </c>
      <c r="B411" t="s">
        <v>46</v>
      </c>
      <c r="C411" t="s">
        <v>45</v>
      </c>
      <c r="D411" s="21">
        <v>38001</v>
      </c>
      <c r="E411" t="s">
        <v>51</v>
      </c>
      <c r="F411" s="19">
        <v>35</v>
      </c>
      <c r="G411" s="20">
        <v>110.748</v>
      </c>
      <c r="I411" s="19"/>
      <c r="J411" s="119"/>
    </row>
    <row r="412" spans="1:10" x14ac:dyDescent="0.25">
      <c r="A412" s="12">
        <v>391</v>
      </c>
      <c r="B412" t="s">
        <v>50</v>
      </c>
      <c r="C412" t="s">
        <v>53</v>
      </c>
      <c r="D412" s="21">
        <v>38397</v>
      </c>
      <c r="E412" t="s">
        <v>44</v>
      </c>
      <c r="F412" s="19">
        <v>41</v>
      </c>
      <c r="G412" s="20">
        <v>132.46799999999999</v>
      </c>
      <c r="I412" s="19"/>
      <c r="J412" s="119"/>
    </row>
    <row r="413" spans="1:10" x14ac:dyDescent="0.25">
      <c r="A413" s="12">
        <v>392</v>
      </c>
      <c r="B413" t="s">
        <v>52</v>
      </c>
      <c r="C413" t="s">
        <v>48</v>
      </c>
      <c r="D413" s="21">
        <v>38419</v>
      </c>
      <c r="E413" t="s">
        <v>51</v>
      </c>
      <c r="F413" s="19">
        <v>81</v>
      </c>
      <c r="G413" s="20">
        <v>276.14400000000001</v>
      </c>
      <c r="I413" s="19"/>
      <c r="J413" s="119"/>
    </row>
    <row r="414" spans="1:10" x14ac:dyDescent="0.25">
      <c r="A414" s="12">
        <v>393</v>
      </c>
      <c r="B414" t="s">
        <v>55</v>
      </c>
      <c r="C414" t="s">
        <v>42</v>
      </c>
      <c r="D414" s="21">
        <v>38452</v>
      </c>
      <c r="E414" t="s">
        <v>41</v>
      </c>
      <c r="F414" s="19">
        <v>1</v>
      </c>
      <c r="G414" s="20">
        <v>-12.06</v>
      </c>
      <c r="I414" s="19"/>
      <c r="J414" s="119"/>
    </row>
    <row r="415" spans="1:10" x14ac:dyDescent="0.25">
      <c r="A415" s="12">
        <v>394</v>
      </c>
      <c r="B415" t="s">
        <v>50</v>
      </c>
      <c r="C415" t="s">
        <v>45</v>
      </c>
      <c r="D415" s="21">
        <v>38331</v>
      </c>
      <c r="E415" t="s">
        <v>47</v>
      </c>
      <c r="F415" s="19">
        <v>31</v>
      </c>
      <c r="G415" s="20">
        <v>96.083999999999989</v>
      </c>
      <c r="I415" s="19"/>
      <c r="J415" s="119"/>
    </row>
    <row r="416" spans="1:10" x14ac:dyDescent="0.25">
      <c r="A416" s="12">
        <v>395</v>
      </c>
      <c r="B416" t="s">
        <v>52</v>
      </c>
      <c r="C416" t="s">
        <v>48</v>
      </c>
      <c r="D416" s="21">
        <v>38485</v>
      </c>
      <c r="E416" t="s">
        <v>41</v>
      </c>
      <c r="F416" s="19">
        <v>-2</v>
      </c>
      <c r="G416" s="20">
        <v>-15.36</v>
      </c>
      <c r="I416" s="19"/>
      <c r="J416" s="119"/>
    </row>
    <row r="417" spans="1:10" x14ac:dyDescent="0.25">
      <c r="A417" s="12">
        <v>396</v>
      </c>
      <c r="B417" t="s">
        <v>49</v>
      </c>
      <c r="C417" t="s">
        <v>45</v>
      </c>
      <c r="D417" s="21">
        <v>38111</v>
      </c>
      <c r="E417" t="s">
        <v>44</v>
      </c>
      <c r="F417" s="19">
        <v>49</v>
      </c>
      <c r="G417" s="20">
        <v>160.70399999999998</v>
      </c>
      <c r="I417" s="19"/>
      <c r="J417" s="119"/>
    </row>
    <row r="418" spans="1:10" x14ac:dyDescent="0.25">
      <c r="A418" s="12">
        <v>397</v>
      </c>
      <c r="B418" t="s">
        <v>50</v>
      </c>
      <c r="C418" t="s">
        <v>42</v>
      </c>
      <c r="D418" s="21">
        <v>38034</v>
      </c>
      <c r="E418" t="s">
        <v>54</v>
      </c>
      <c r="F418" s="19">
        <v>96</v>
      </c>
      <c r="G418" s="20">
        <v>329.77199999999999</v>
      </c>
      <c r="I418" s="19"/>
      <c r="J418" s="119"/>
    </row>
    <row r="419" spans="1:10" x14ac:dyDescent="0.25">
      <c r="A419" s="12">
        <v>398</v>
      </c>
      <c r="B419" t="s">
        <v>55</v>
      </c>
      <c r="C419" t="s">
        <v>48</v>
      </c>
      <c r="D419" s="21">
        <v>38056</v>
      </c>
      <c r="E419" t="s">
        <v>41</v>
      </c>
      <c r="F419" s="19">
        <v>83</v>
      </c>
      <c r="G419" s="20">
        <v>283.18799999999999</v>
      </c>
      <c r="I419" s="19"/>
      <c r="J419" s="119"/>
    </row>
    <row r="420" spans="1:10" x14ac:dyDescent="0.25">
      <c r="A420" s="12">
        <v>399</v>
      </c>
      <c r="B420" t="s">
        <v>56</v>
      </c>
      <c r="C420" t="s">
        <v>45</v>
      </c>
      <c r="D420" s="21">
        <v>38859</v>
      </c>
      <c r="E420" t="s">
        <v>41</v>
      </c>
      <c r="F420" s="19">
        <v>74</v>
      </c>
      <c r="G420" s="20">
        <v>250.30799999999999</v>
      </c>
      <c r="I420" s="19"/>
      <c r="J420" s="119"/>
    </row>
    <row r="421" spans="1:10" x14ac:dyDescent="0.25">
      <c r="A421" s="12">
        <v>400</v>
      </c>
      <c r="B421" t="s">
        <v>40</v>
      </c>
      <c r="C421" t="s">
        <v>53</v>
      </c>
      <c r="D421" s="21">
        <v>38276</v>
      </c>
      <c r="E421" t="s">
        <v>54</v>
      </c>
      <c r="F421" s="19">
        <v>79</v>
      </c>
      <c r="G421" s="20">
        <v>268.84799999999996</v>
      </c>
      <c r="I421" s="19"/>
      <c r="J421" s="119"/>
    </row>
    <row r="422" spans="1:10" x14ac:dyDescent="0.25">
      <c r="A422" s="12">
        <v>401</v>
      </c>
      <c r="B422" t="s">
        <v>49</v>
      </c>
      <c r="C422" t="s">
        <v>42</v>
      </c>
      <c r="D422" s="21">
        <v>38562</v>
      </c>
      <c r="E422" t="s">
        <v>44</v>
      </c>
      <c r="F422" s="19">
        <v>76</v>
      </c>
      <c r="G422" s="20">
        <v>258.14400000000001</v>
      </c>
      <c r="I422" s="19"/>
      <c r="J422" s="119"/>
    </row>
    <row r="423" spans="1:10" x14ac:dyDescent="0.25">
      <c r="A423" s="12">
        <v>402</v>
      </c>
      <c r="B423" t="s">
        <v>40</v>
      </c>
      <c r="C423" t="s">
        <v>45</v>
      </c>
      <c r="D423" s="21">
        <v>38969</v>
      </c>
      <c r="E423" t="s">
        <v>47</v>
      </c>
      <c r="F423" s="19">
        <v>39</v>
      </c>
      <c r="G423" s="20">
        <v>124.61999999999999</v>
      </c>
      <c r="I423" s="19"/>
      <c r="J423" s="119"/>
    </row>
    <row r="424" spans="1:10" x14ac:dyDescent="0.25">
      <c r="A424" s="12">
        <v>403</v>
      </c>
      <c r="B424" t="s">
        <v>56</v>
      </c>
      <c r="C424" t="s">
        <v>42</v>
      </c>
      <c r="D424" s="21">
        <v>38507</v>
      </c>
      <c r="E424" t="s">
        <v>54</v>
      </c>
      <c r="F424" s="19">
        <v>98</v>
      </c>
      <c r="G424" s="20">
        <v>337.404</v>
      </c>
      <c r="I424" s="19"/>
      <c r="J424" s="119"/>
    </row>
    <row r="425" spans="1:10" x14ac:dyDescent="0.25">
      <c r="A425" s="12">
        <v>404</v>
      </c>
      <c r="B425" t="s">
        <v>43</v>
      </c>
      <c r="C425" t="s">
        <v>48</v>
      </c>
      <c r="D425" s="21">
        <v>38408</v>
      </c>
      <c r="E425" t="s">
        <v>44</v>
      </c>
      <c r="F425" s="19">
        <v>65</v>
      </c>
      <c r="G425" s="20">
        <v>219.13200000000001</v>
      </c>
      <c r="I425" s="19"/>
      <c r="J425" s="119"/>
    </row>
    <row r="426" spans="1:10" x14ac:dyDescent="0.25">
      <c r="A426" s="12">
        <v>405</v>
      </c>
      <c r="B426" t="s">
        <v>57</v>
      </c>
      <c r="C426" t="s">
        <v>45</v>
      </c>
      <c r="D426" s="21">
        <v>38100</v>
      </c>
      <c r="E426" t="s">
        <v>44</v>
      </c>
      <c r="F426" s="19">
        <v>42</v>
      </c>
      <c r="G426" s="20">
        <v>134.916</v>
      </c>
      <c r="I426" s="19"/>
      <c r="J426" s="119"/>
    </row>
    <row r="427" spans="1:10" x14ac:dyDescent="0.25">
      <c r="A427" s="12">
        <v>406</v>
      </c>
      <c r="B427" t="s">
        <v>56</v>
      </c>
      <c r="C427" t="s">
        <v>42</v>
      </c>
      <c r="D427" s="21">
        <v>38166</v>
      </c>
      <c r="E427" t="s">
        <v>51</v>
      </c>
      <c r="F427" s="19">
        <v>31</v>
      </c>
      <c r="G427" s="20">
        <v>95.891999999999996</v>
      </c>
      <c r="I427" s="19"/>
      <c r="J427" s="119"/>
    </row>
    <row r="428" spans="1:10" x14ac:dyDescent="0.25">
      <c r="A428" s="12">
        <v>407</v>
      </c>
      <c r="B428" t="s">
        <v>49</v>
      </c>
      <c r="C428" t="s">
        <v>53</v>
      </c>
      <c r="D428" s="21">
        <v>38540</v>
      </c>
      <c r="E428" t="s">
        <v>51</v>
      </c>
      <c r="F428" s="19">
        <v>7</v>
      </c>
      <c r="G428" s="20">
        <v>10.247999999999999</v>
      </c>
      <c r="I428" s="19"/>
      <c r="J428" s="119"/>
    </row>
    <row r="429" spans="1:10" x14ac:dyDescent="0.25">
      <c r="A429" s="12">
        <v>408</v>
      </c>
      <c r="B429" t="s">
        <v>52</v>
      </c>
      <c r="C429" t="s">
        <v>53</v>
      </c>
      <c r="D429" s="21">
        <v>38628</v>
      </c>
      <c r="E429" t="s">
        <v>44</v>
      </c>
      <c r="F429" s="19">
        <v>-4</v>
      </c>
      <c r="G429" s="20">
        <v>-31.103999999999999</v>
      </c>
      <c r="I429" s="19"/>
      <c r="J429" s="119"/>
    </row>
    <row r="430" spans="1:10" x14ac:dyDescent="0.25">
      <c r="A430" s="12">
        <v>409</v>
      </c>
      <c r="B430" t="s">
        <v>40</v>
      </c>
      <c r="C430" t="s">
        <v>48</v>
      </c>
      <c r="D430" s="21">
        <v>38771</v>
      </c>
      <c r="E430" t="s">
        <v>44</v>
      </c>
      <c r="F430" s="19">
        <v>51</v>
      </c>
      <c r="G430" s="20">
        <v>167.62799999999999</v>
      </c>
      <c r="I430" s="19"/>
      <c r="J430" s="119"/>
    </row>
    <row r="431" spans="1:10" x14ac:dyDescent="0.25">
      <c r="A431" s="12">
        <v>410</v>
      </c>
      <c r="B431" t="s">
        <v>52</v>
      </c>
      <c r="C431" t="s">
        <v>45</v>
      </c>
      <c r="D431" s="21">
        <v>38056</v>
      </c>
      <c r="E431" t="s">
        <v>54</v>
      </c>
      <c r="F431" s="19">
        <v>5</v>
      </c>
      <c r="G431" s="20">
        <v>2.82</v>
      </c>
      <c r="I431" s="19"/>
      <c r="J431" s="119"/>
    </row>
    <row r="432" spans="1:10" x14ac:dyDescent="0.25">
      <c r="A432" s="12">
        <v>411</v>
      </c>
      <c r="B432" t="s">
        <v>43</v>
      </c>
      <c r="C432" t="s">
        <v>53</v>
      </c>
      <c r="D432" s="21">
        <v>38320</v>
      </c>
      <c r="E432" t="s">
        <v>44</v>
      </c>
      <c r="F432" s="19">
        <v>84</v>
      </c>
      <c r="G432" s="20">
        <v>287.06399999999996</v>
      </c>
      <c r="I432" s="19"/>
      <c r="J432" s="119"/>
    </row>
    <row r="433" spans="1:10" x14ac:dyDescent="0.25">
      <c r="A433" s="12">
        <v>412</v>
      </c>
      <c r="B433" t="s">
        <v>46</v>
      </c>
      <c r="C433" t="s">
        <v>45</v>
      </c>
      <c r="D433" s="21">
        <v>38364</v>
      </c>
      <c r="E433" t="s">
        <v>44</v>
      </c>
      <c r="F433" s="19">
        <v>53</v>
      </c>
      <c r="G433" s="20">
        <v>175.81199999999998</v>
      </c>
      <c r="I433" s="19"/>
      <c r="J433" s="119"/>
    </row>
    <row r="434" spans="1:10" x14ac:dyDescent="0.25">
      <c r="A434" s="12">
        <v>413</v>
      </c>
      <c r="B434" t="s">
        <v>49</v>
      </c>
      <c r="C434" t="s">
        <v>48</v>
      </c>
      <c r="D434" s="21">
        <v>38738</v>
      </c>
      <c r="E434" t="s">
        <v>51</v>
      </c>
      <c r="F434" s="19">
        <v>82</v>
      </c>
      <c r="G434" s="20">
        <v>279.69600000000003</v>
      </c>
      <c r="I434" s="19"/>
      <c r="J434" s="119"/>
    </row>
    <row r="435" spans="1:10" x14ac:dyDescent="0.25">
      <c r="A435" s="12">
        <v>414</v>
      </c>
      <c r="B435" t="s">
        <v>56</v>
      </c>
      <c r="C435" t="s">
        <v>53</v>
      </c>
      <c r="D435" s="21">
        <v>38760</v>
      </c>
      <c r="E435" t="s">
        <v>44</v>
      </c>
      <c r="F435" s="19">
        <v>-5</v>
      </c>
      <c r="G435" s="20">
        <v>-32.363999999999997</v>
      </c>
      <c r="I435" s="19"/>
      <c r="J435" s="119"/>
    </row>
    <row r="436" spans="1:10" x14ac:dyDescent="0.25">
      <c r="A436" s="12">
        <v>415</v>
      </c>
      <c r="B436" t="s">
        <v>40</v>
      </c>
      <c r="C436" t="s">
        <v>48</v>
      </c>
      <c r="D436" s="21">
        <v>38573</v>
      </c>
      <c r="E436" t="s">
        <v>47</v>
      </c>
      <c r="F436" s="19">
        <v>50</v>
      </c>
      <c r="G436" s="20">
        <v>164.67599999999999</v>
      </c>
      <c r="I436" s="19"/>
      <c r="J436" s="119"/>
    </row>
    <row r="437" spans="1:10" x14ac:dyDescent="0.25">
      <c r="A437" s="12">
        <v>416</v>
      </c>
      <c r="B437" t="s">
        <v>50</v>
      </c>
      <c r="C437" t="s">
        <v>53</v>
      </c>
      <c r="D437" s="21">
        <v>38375</v>
      </c>
      <c r="E437" t="s">
        <v>44</v>
      </c>
      <c r="F437" s="19">
        <v>22</v>
      </c>
      <c r="G437" s="20">
        <v>64.283999999999992</v>
      </c>
      <c r="I437" s="19"/>
      <c r="J437" s="119"/>
    </row>
    <row r="438" spans="1:10" x14ac:dyDescent="0.25">
      <c r="A438" s="12">
        <v>417</v>
      </c>
      <c r="B438" t="s">
        <v>56</v>
      </c>
      <c r="C438" t="s">
        <v>42</v>
      </c>
      <c r="D438" s="21">
        <v>38584</v>
      </c>
      <c r="E438" t="s">
        <v>51</v>
      </c>
      <c r="F438" s="19">
        <v>-2</v>
      </c>
      <c r="G438" s="20">
        <v>-12.431999999999999</v>
      </c>
      <c r="I438" s="19"/>
      <c r="J438" s="119"/>
    </row>
    <row r="439" spans="1:10" x14ac:dyDescent="0.25">
      <c r="A439" s="12">
        <v>418</v>
      </c>
      <c r="B439" t="s">
        <v>49</v>
      </c>
      <c r="C439" t="s">
        <v>48</v>
      </c>
      <c r="D439" s="21">
        <v>39068</v>
      </c>
      <c r="E439" t="s">
        <v>54</v>
      </c>
      <c r="F439" s="19">
        <v>48</v>
      </c>
      <c r="G439" s="20">
        <v>156.96</v>
      </c>
      <c r="I439" s="19"/>
      <c r="J439" s="119"/>
    </row>
    <row r="440" spans="1:10" x14ac:dyDescent="0.25">
      <c r="A440" s="12">
        <v>419</v>
      </c>
      <c r="B440" t="s">
        <v>50</v>
      </c>
      <c r="C440" t="s">
        <v>48</v>
      </c>
      <c r="D440" s="21">
        <v>38265</v>
      </c>
      <c r="E440" t="s">
        <v>51</v>
      </c>
      <c r="F440" s="19">
        <v>46</v>
      </c>
      <c r="G440" s="20">
        <v>150.22799999999998</v>
      </c>
      <c r="I440" s="19"/>
      <c r="J440" s="119"/>
    </row>
    <row r="441" spans="1:10" x14ac:dyDescent="0.25">
      <c r="A441" s="12">
        <v>420</v>
      </c>
      <c r="B441" t="s">
        <v>56</v>
      </c>
      <c r="C441" t="s">
        <v>45</v>
      </c>
      <c r="D441" s="21">
        <v>38892</v>
      </c>
      <c r="E441" t="s">
        <v>47</v>
      </c>
      <c r="F441" s="19">
        <v>-2</v>
      </c>
      <c r="G441" s="20">
        <v>-11.856</v>
      </c>
      <c r="I441" s="19"/>
      <c r="J441" s="119"/>
    </row>
    <row r="442" spans="1:10" x14ac:dyDescent="0.25">
      <c r="A442" s="12">
        <v>421</v>
      </c>
      <c r="B442" t="s">
        <v>55</v>
      </c>
      <c r="C442" t="s">
        <v>42</v>
      </c>
      <c r="D442" s="21">
        <v>38243</v>
      </c>
      <c r="E442" t="s">
        <v>44</v>
      </c>
      <c r="F442" s="19">
        <v>11</v>
      </c>
      <c r="G442" s="20">
        <v>24.468</v>
      </c>
      <c r="I442" s="19"/>
      <c r="J442" s="119"/>
    </row>
    <row r="443" spans="1:10" x14ac:dyDescent="0.25">
      <c r="A443" s="12">
        <v>422</v>
      </c>
      <c r="B443" t="s">
        <v>46</v>
      </c>
      <c r="C443" t="s">
        <v>53</v>
      </c>
      <c r="D443" s="21">
        <v>38848</v>
      </c>
      <c r="E443" t="s">
        <v>44</v>
      </c>
      <c r="F443" s="19">
        <v>13</v>
      </c>
      <c r="G443" s="20">
        <v>150.14400000000001</v>
      </c>
      <c r="I443" s="19"/>
      <c r="J443" s="119"/>
    </row>
    <row r="444" spans="1:10" x14ac:dyDescent="0.25">
      <c r="A444" s="12">
        <v>423</v>
      </c>
      <c r="B444" t="s">
        <v>43</v>
      </c>
      <c r="C444" t="s">
        <v>48</v>
      </c>
      <c r="D444" s="21">
        <v>38177</v>
      </c>
      <c r="E444" t="s">
        <v>51</v>
      </c>
      <c r="F444" s="19">
        <v>48</v>
      </c>
      <c r="G444" s="20">
        <v>277.44</v>
      </c>
      <c r="I444" s="19"/>
      <c r="J444" s="119"/>
    </row>
    <row r="445" spans="1:10" x14ac:dyDescent="0.25">
      <c r="A445" s="12">
        <v>424</v>
      </c>
      <c r="B445" t="s">
        <v>40</v>
      </c>
      <c r="C445" t="s">
        <v>42</v>
      </c>
      <c r="D445" s="21">
        <v>38144</v>
      </c>
      <c r="E445" t="s">
        <v>51</v>
      </c>
      <c r="F445" s="19">
        <v>52</v>
      </c>
      <c r="G445" s="20">
        <v>411.20400000000001</v>
      </c>
      <c r="I445" s="19"/>
      <c r="J445" s="119"/>
    </row>
    <row r="446" spans="1:10" x14ac:dyDescent="0.25">
      <c r="A446" s="12">
        <v>425</v>
      </c>
      <c r="B446" t="s">
        <v>43</v>
      </c>
      <c r="C446" t="s">
        <v>42</v>
      </c>
      <c r="D446" s="21">
        <v>38947</v>
      </c>
      <c r="E446" t="s">
        <v>41</v>
      </c>
      <c r="F446" s="19">
        <v>18</v>
      </c>
      <c r="G446" s="20">
        <v>169.608</v>
      </c>
      <c r="I446" s="19"/>
      <c r="J446" s="119"/>
    </row>
    <row r="447" spans="1:10" x14ac:dyDescent="0.25">
      <c r="A447" s="12">
        <v>426</v>
      </c>
      <c r="B447" t="s">
        <v>56</v>
      </c>
      <c r="C447" t="s">
        <v>48</v>
      </c>
      <c r="D447" s="21">
        <v>38749</v>
      </c>
      <c r="E447" t="s">
        <v>44</v>
      </c>
      <c r="F447" s="19">
        <v>14</v>
      </c>
      <c r="G447" s="20">
        <v>34.56</v>
      </c>
      <c r="I447" s="19"/>
      <c r="J447" s="119"/>
    </row>
    <row r="448" spans="1:10" x14ac:dyDescent="0.25">
      <c r="A448" s="12">
        <v>427</v>
      </c>
      <c r="B448" t="s">
        <v>40</v>
      </c>
      <c r="C448" t="s">
        <v>53</v>
      </c>
      <c r="D448" s="21">
        <v>38045</v>
      </c>
      <c r="E448" t="s">
        <v>51</v>
      </c>
      <c r="F448" s="19">
        <v>27</v>
      </c>
      <c r="G448" s="20">
        <v>81.012</v>
      </c>
      <c r="I448" s="19"/>
      <c r="J448" s="119"/>
    </row>
    <row r="449" spans="1:10" x14ac:dyDescent="0.25">
      <c r="A449" s="12">
        <v>428</v>
      </c>
      <c r="B449" t="s">
        <v>49</v>
      </c>
      <c r="C449" t="s">
        <v>42</v>
      </c>
      <c r="D449" s="21">
        <v>38793</v>
      </c>
      <c r="E449" t="s">
        <v>51</v>
      </c>
      <c r="F449" s="19">
        <v>92</v>
      </c>
      <c r="G449" s="20">
        <v>315.68399999999997</v>
      </c>
      <c r="I449" s="19"/>
      <c r="J449" s="119"/>
    </row>
    <row r="450" spans="1:10" x14ac:dyDescent="0.25">
      <c r="A450" s="12">
        <v>429</v>
      </c>
      <c r="B450" t="s">
        <v>52</v>
      </c>
      <c r="C450" t="s">
        <v>48</v>
      </c>
      <c r="D450" s="21">
        <v>39013</v>
      </c>
      <c r="E450" t="s">
        <v>44</v>
      </c>
      <c r="F450" s="19">
        <v>20</v>
      </c>
      <c r="G450" s="20">
        <v>55.559999999999995</v>
      </c>
      <c r="I450" s="19"/>
      <c r="J450" s="119"/>
    </row>
    <row r="451" spans="1:10" x14ac:dyDescent="0.25">
      <c r="A451" s="12">
        <v>430</v>
      </c>
      <c r="B451" t="s">
        <v>57</v>
      </c>
      <c r="C451" t="s">
        <v>48</v>
      </c>
      <c r="D451" s="21">
        <v>39013</v>
      </c>
      <c r="E451" t="s">
        <v>51</v>
      </c>
      <c r="F451" s="19">
        <v>32</v>
      </c>
      <c r="G451" s="20">
        <v>100.092</v>
      </c>
      <c r="I451" s="19"/>
      <c r="J451" s="119"/>
    </row>
    <row r="452" spans="1:10" x14ac:dyDescent="0.25">
      <c r="A452" s="12">
        <v>431</v>
      </c>
      <c r="B452" t="s">
        <v>50</v>
      </c>
      <c r="C452" t="s">
        <v>45</v>
      </c>
      <c r="D452" s="21">
        <v>38837</v>
      </c>
      <c r="E452" t="s">
        <v>47</v>
      </c>
      <c r="F452" s="19">
        <v>83</v>
      </c>
      <c r="G452" s="20">
        <v>283.72800000000001</v>
      </c>
      <c r="I452" s="19"/>
      <c r="J452" s="119"/>
    </row>
    <row r="453" spans="1:10" x14ac:dyDescent="0.25">
      <c r="A453" s="12">
        <v>432</v>
      </c>
      <c r="B453" t="s">
        <v>57</v>
      </c>
      <c r="C453" t="s">
        <v>42</v>
      </c>
      <c r="D453" s="21">
        <v>38430</v>
      </c>
      <c r="E453" t="s">
        <v>54</v>
      </c>
      <c r="F453" s="19">
        <v>32</v>
      </c>
      <c r="G453" s="20">
        <v>99.6</v>
      </c>
      <c r="I453" s="19"/>
      <c r="J453" s="119"/>
    </row>
    <row r="454" spans="1:10" x14ac:dyDescent="0.25">
      <c r="A454" s="12">
        <v>433</v>
      </c>
      <c r="B454" t="s">
        <v>57</v>
      </c>
      <c r="C454" t="s">
        <v>53</v>
      </c>
      <c r="D454" s="21">
        <v>38012</v>
      </c>
      <c r="E454" t="s">
        <v>44</v>
      </c>
      <c r="F454" s="19">
        <v>24</v>
      </c>
      <c r="G454" s="20">
        <v>71.543999999999997</v>
      </c>
      <c r="I454" s="19"/>
      <c r="J454" s="119"/>
    </row>
    <row r="455" spans="1:10" x14ac:dyDescent="0.25">
      <c r="A455" s="12">
        <v>434</v>
      </c>
      <c r="B455" t="s">
        <v>46</v>
      </c>
      <c r="C455" t="s">
        <v>48</v>
      </c>
      <c r="D455" s="21">
        <v>38034</v>
      </c>
      <c r="E455" t="s">
        <v>54</v>
      </c>
      <c r="F455" s="19">
        <v>5</v>
      </c>
      <c r="G455" s="20">
        <v>2.8439999999999999</v>
      </c>
      <c r="I455" s="19"/>
      <c r="J455" s="119"/>
    </row>
    <row r="456" spans="1:10" x14ac:dyDescent="0.25">
      <c r="A456" s="12">
        <v>435</v>
      </c>
      <c r="B456" t="s">
        <v>40</v>
      </c>
      <c r="C456" t="s">
        <v>42</v>
      </c>
      <c r="D456" s="21">
        <v>38331</v>
      </c>
      <c r="E456" t="s">
        <v>51</v>
      </c>
      <c r="F456" s="19">
        <v>35</v>
      </c>
      <c r="G456" s="20">
        <v>110.36399999999999</v>
      </c>
      <c r="I456" s="19"/>
      <c r="J456" s="119"/>
    </row>
    <row r="457" spans="1:10" x14ac:dyDescent="0.25">
      <c r="A457" s="12">
        <v>436</v>
      </c>
      <c r="B457" t="s">
        <v>52</v>
      </c>
      <c r="C457" t="s">
        <v>45</v>
      </c>
      <c r="D457" s="21">
        <v>38936</v>
      </c>
      <c r="E457" t="s">
        <v>47</v>
      </c>
      <c r="F457" s="19">
        <v>22</v>
      </c>
      <c r="G457" s="20">
        <v>63.527999999999992</v>
      </c>
      <c r="I457" s="19"/>
      <c r="J457" s="119"/>
    </row>
    <row r="458" spans="1:10" x14ac:dyDescent="0.25">
      <c r="A458" s="12">
        <v>437</v>
      </c>
      <c r="B458" t="s">
        <v>43</v>
      </c>
      <c r="C458" t="s">
        <v>42</v>
      </c>
      <c r="D458" s="21">
        <v>38507</v>
      </c>
      <c r="E458" t="s">
        <v>41</v>
      </c>
      <c r="F458" s="19">
        <v>41</v>
      </c>
      <c r="G458" s="20">
        <v>131.94</v>
      </c>
      <c r="I458" s="19"/>
      <c r="J458" s="119"/>
    </row>
    <row r="459" spans="1:10" x14ac:dyDescent="0.25">
      <c r="A459" s="12">
        <v>438</v>
      </c>
      <c r="B459" t="s">
        <v>43</v>
      </c>
      <c r="C459" t="s">
        <v>42</v>
      </c>
      <c r="D459" s="21">
        <v>38738</v>
      </c>
      <c r="E459" t="s">
        <v>44</v>
      </c>
      <c r="F459" s="19">
        <v>-1</v>
      </c>
      <c r="G459" s="20">
        <v>-12.288</v>
      </c>
      <c r="I459" s="19"/>
      <c r="J459" s="119"/>
    </row>
    <row r="460" spans="1:10" x14ac:dyDescent="0.25">
      <c r="A460" s="12">
        <v>439</v>
      </c>
      <c r="B460" t="s">
        <v>57</v>
      </c>
      <c r="C460" t="s">
        <v>53</v>
      </c>
      <c r="D460" s="21">
        <v>38001</v>
      </c>
      <c r="E460" t="s">
        <v>54</v>
      </c>
      <c r="F460" s="19">
        <v>9</v>
      </c>
      <c r="G460" s="20">
        <v>17.003999999999998</v>
      </c>
      <c r="I460" s="19"/>
      <c r="J460" s="119"/>
    </row>
    <row r="461" spans="1:10" x14ac:dyDescent="0.25">
      <c r="A461" s="12">
        <v>440</v>
      </c>
      <c r="B461" t="s">
        <v>46</v>
      </c>
      <c r="C461" t="s">
        <v>53</v>
      </c>
      <c r="D461" s="21">
        <v>38144</v>
      </c>
      <c r="E461" t="s">
        <v>51</v>
      </c>
      <c r="F461" s="19">
        <v>86</v>
      </c>
      <c r="G461" s="20">
        <v>293.964</v>
      </c>
      <c r="I461" s="19"/>
      <c r="J461" s="119"/>
    </row>
    <row r="462" spans="1:10" x14ac:dyDescent="0.25">
      <c r="A462" s="12">
        <v>441</v>
      </c>
      <c r="B462" t="s">
        <v>52</v>
      </c>
      <c r="C462" t="s">
        <v>42</v>
      </c>
      <c r="D462" s="21">
        <v>38342</v>
      </c>
      <c r="E462" t="s">
        <v>51</v>
      </c>
      <c r="F462" s="19">
        <v>92</v>
      </c>
      <c r="G462" s="20">
        <v>316.59599999999995</v>
      </c>
      <c r="I462" s="19"/>
      <c r="J462" s="119"/>
    </row>
    <row r="463" spans="1:10" x14ac:dyDescent="0.25">
      <c r="A463" s="12">
        <v>442</v>
      </c>
      <c r="B463" t="s">
        <v>40</v>
      </c>
      <c r="C463" t="s">
        <v>42</v>
      </c>
      <c r="D463" s="21">
        <v>38023</v>
      </c>
      <c r="E463" t="s">
        <v>51</v>
      </c>
      <c r="F463" s="19">
        <v>18</v>
      </c>
      <c r="G463" s="20">
        <v>48.611999999999995</v>
      </c>
      <c r="I463" s="19"/>
      <c r="J463" s="119"/>
    </row>
    <row r="464" spans="1:10" x14ac:dyDescent="0.25">
      <c r="A464" s="12">
        <v>443</v>
      </c>
      <c r="B464" t="s">
        <v>49</v>
      </c>
      <c r="C464" t="s">
        <v>53</v>
      </c>
      <c r="D464" s="21">
        <v>38111</v>
      </c>
      <c r="E464" t="s">
        <v>41</v>
      </c>
      <c r="F464" s="19">
        <v>53</v>
      </c>
      <c r="G464" s="20">
        <v>175.01999999999998</v>
      </c>
      <c r="I464" s="19"/>
      <c r="J464" s="119"/>
    </row>
    <row r="465" spans="1:10" x14ac:dyDescent="0.25">
      <c r="A465" s="12">
        <v>444</v>
      </c>
      <c r="B465" t="s">
        <v>40</v>
      </c>
      <c r="C465" t="s">
        <v>48</v>
      </c>
      <c r="D465" s="21">
        <v>38628</v>
      </c>
      <c r="E465" t="s">
        <v>47</v>
      </c>
      <c r="F465" s="19">
        <v>7</v>
      </c>
      <c r="G465" s="20">
        <v>8.52</v>
      </c>
      <c r="I465" s="19"/>
      <c r="J465" s="119"/>
    </row>
    <row r="466" spans="1:10" x14ac:dyDescent="0.25">
      <c r="A466" s="12">
        <v>445</v>
      </c>
      <c r="B466" t="s">
        <v>56</v>
      </c>
      <c r="C466" t="s">
        <v>53</v>
      </c>
      <c r="D466" s="21">
        <v>38155</v>
      </c>
      <c r="E466" t="s">
        <v>41</v>
      </c>
      <c r="F466" s="19">
        <v>37</v>
      </c>
      <c r="G466" s="20">
        <v>118.044</v>
      </c>
      <c r="I466" s="19"/>
      <c r="J466" s="119"/>
    </row>
    <row r="467" spans="1:10" x14ac:dyDescent="0.25">
      <c r="A467" s="12">
        <v>446</v>
      </c>
      <c r="B467" t="s">
        <v>46</v>
      </c>
      <c r="C467" t="s">
        <v>48</v>
      </c>
      <c r="D467" s="21">
        <v>38595</v>
      </c>
      <c r="E467" t="s">
        <v>41</v>
      </c>
      <c r="F467" s="19">
        <v>18</v>
      </c>
      <c r="G467" s="20">
        <v>49.404000000000003</v>
      </c>
      <c r="I467" s="19"/>
      <c r="J467" s="119"/>
    </row>
    <row r="468" spans="1:10" x14ac:dyDescent="0.25">
      <c r="A468" s="12">
        <v>447</v>
      </c>
      <c r="B468" t="s">
        <v>57</v>
      </c>
      <c r="C468" t="s">
        <v>48</v>
      </c>
      <c r="D468" s="21">
        <v>38991</v>
      </c>
      <c r="E468" t="s">
        <v>54</v>
      </c>
      <c r="F468" s="19">
        <v>99</v>
      </c>
      <c r="G468" s="20">
        <v>340.14</v>
      </c>
      <c r="I468" s="19"/>
      <c r="J468" s="119"/>
    </row>
    <row r="469" spans="1:10" x14ac:dyDescent="0.25">
      <c r="A469" s="12">
        <v>448</v>
      </c>
      <c r="B469" t="s">
        <v>56</v>
      </c>
      <c r="C469" t="s">
        <v>53</v>
      </c>
      <c r="D469" s="21">
        <v>38782</v>
      </c>
      <c r="E469" t="s">
        <v>54</v>
      </c>
      <c r="F469" s="19">
        <v>68</v>
      </c>
      <c r="G469" s="20">
        <v>229.00800000000001</v>
      </c>
      <c r="I469" s="19"/>
      <c r="J469" s="119"/>
    </row>
    <row r="470" spans="1:10" x14ac:dyDescent="0.25">
      <c r="A470" s="12">
        <v>449</v>
      </c>
      <c r="B470" t="s">
        <v>49</v>
      </c>
      <c r="C470" t="s">
        <v>48</v>
      </c>
      <c r="D470" s="21">
        <v>38881</v>
      </c>
      <c r="E470" t="s">
        <v>44</v>
      </c>
      <c r="F470" s="19">
        <v>50</v>
      </c>
      <c r="G470" s="20">
        <v>164.37599999999998</v>
      </c>
      <c r="I470" s="19"/>
      <c r="J470" s="119"/>
    </row>
    <row r="471" spans="1:10" x14ac:dyDescent="0.25">
      <c r="A471" s="12">
        <v>450</v>
      </c>
      <c r="B471" t="s">
        <v>50</v>
      </c>
      <c r="C471" t="s">
        <v>42</v>
      </c>
      <c r="D471" s="21">
        <v>38452</v>
      </c>
      <c r="E471" t="s">
        <v>54</v>
      </c>
      <c r="F471" s="19">
        <v>76</v>
      </c>
      <c r="G471" s="20">
        <v>257.72399999999999</v>
      </c>
      <c r="I471" s="19"/>
      <c r="J471" s="119"/>
    </row>
    <row r="472" spans="1:10" x14ac:dyDescent="0.25">
      <c r="A472" s="12">
        <v>451</v>
      </c>
      <c r="B472" t="s">
        <v>50</v>
      </c>
      <c r="C472" t="s">
        <v>53</v>
      </c>
      <c r="D472" s="21">
        <v>38100</v>
      </c>
      <c r="E472" t="s">
        <v>54</v>
      </c>
      <c r="F472" s="19">
        <v>79</v>
      </c>
      <c r="G472" s="20">
        <v>269.01600000000002</v>
      </c>
      <c r="I472" s="19"/>
      <c r="J472" s="119"/>
    </row>
    <row r="473" spans="1:10" x14ac:dyDescent="0.25">
      <c r="A473" s="12">
        <v>452</v>
      </c>
      <c r="B473" t="s">
        <v>46</v>
      </c>
      <c r="C473" t="s">
        <v>48</v>
      </c>
      <c r="D473" s="21">
        <v>38012</v>
      </c>
      <c r="E473" t="s">
        <v>54</v>
      </c>
      <c r="F473" s="19">
        <v>53</v>
      </c>
      <c r="G473" s="20">
        <v>174.78</v>
      </c>
      <c r="I473" s="19"/>
      <c r="J473" s="119"/>
    </row>
    <row r="474" spans="1:10" x14ac:dyDescent="0.25">
      <c r="A474" s="12">
        <v>453</v>
      </c>
      <c r="B474" t="s">
        <v>52</v>
      </c>
      <c r="C474" t="s">
        <v>53</v>
      </c>
      <c r="D474" s="21">
        <v>38045</v>
      </c>
      <c r="E474" t="s">
        <v>41</v>
      </c>
      <c r="F474" s="19">
        <v>68</v>
      </c>
      <c r="G474" s="20">
        <v>229.428</v>
      </c>
      <c r="I474" s="19"/>
      <c r="J474" s="119"/>
    </row>
    <row r="475" spans="1:10" x14ac:dyDescent="0.25">
      <c r="A475" s="12">
        <v>454</v>
      </c>
      <c r="B475" t="s">
        <v>50</v>
      </c>
      <c r="C475" t="s">
        <v>48</v>
      </c>
      <c r="D475" s="21">
        <v>38463</v>
      </c>
      <c r="E475" t="s">
        <v>41</v>
      </c>
      <c r="F475" s="19">
        <v>53</v>
      </c>
      <c r="G475" s="20">
        <v>174.828</v>
      </c>
      <c r="I475" s="19"/>
      <c r="J475" s="119"/>
    </row>
    <row r="476" spans="1:10" x14ac:dyDescent="0.25">
      <c r="A476" s="12">
        <v>455</v>
      </c>
      <c r="B476" t="s">
        <v>43</v>
      </c>
      <c r="C476" t="s">
        <v>45</v>
      </c>
      <c r="D476" s="21">
        <v>38958</v>
      </c>
      <c r="E476" t="s">
        <v>54</v>
      </c>
      <c r="F476" s="19">
        <v>31</v>
      </c>
      <c r="G476" s="20">
        <v>96.731999999999999</v>
      </c>
      <c r="I476" s="19"/>
      <c r="J476" s="119"/>
    </row>
    <row r="477" spans="1:10" x14ac:dyDescent="0.25">
      <c r="A477" s="12">
        <v>456</v>
      </c>
      <c r="B477" t="s">
        <v>46</v>
      </c>
      <c r="C477" t="s">
        <v>42</v>
      </c>
      <c r="D477" s="21">
        <v>38881</v>
      </c>
      <c r="E477" t="s">
        <v>51</v>
      </c>
      <c r="F477" s="19">
        <v>63</v>
      </c>
      <c r="G477" s="20">
        <v>211.524</v>
      </c>
      <c r="I477" s="19"/>
      <c r="J477" s="119"/>
    </row>
    <row r="478" spans="1:10" x14ac:dyDescent="0.25">
      <c r="A478" s="12">
        <v>457</v>
      </c>
      <c r="B478" t="s">
        <v>49</v>
      </c>
      <c r="C478" t="s">
        <v>45</v>
      </c>
      <c r="D478" s="21">
        <v>38760</v>
      </c>
      <c r="E478" t="s">
        <v>41</v>
      </c>
      <c r="F478" s="19">
        <v>7</v>
      </c>
      <c r="G478" s="20">
        <v>10.5</v>
      </c>
      <c r="I478" s="19"/>
      <c r="J478" s="119"/>
    </row>
    <row r="479" spans="1:10" x14ac:dyDescent="0.25">
      <c r="A479" s="12">
        <v>458</v>
      </c>
      <c r="B479" t="s">
        <v>50</v>
      </c>
      <c r="C479" t="s">
        <v>45</v>
      </c>
      <c r="D479" s="21">
        <v>38936</v>
      </c>
      <c r="E479" t="s">
        <v>41</v>
      </c>
      <c r="F479" s="19">
        <v>41</v>
      </c>
      <c r="G479" s="20">
        <v>131.61600000000001</v>
      </c>
      <c r="I479" s="19"/>
      <c r="J479" s="119"/>
    </row>
    <row r="480" spans="1:10" x14ac:dyDescent="0.25">
      <c r="A480" s="12">
        <v>459</v>
      </c>
      <c r="B480" t="s">
        <v>57</v>
      </c>
      <c r="C480" t="s">
        <v>53</v>
      </c>
      <c r="D480" s="21">
        <v>38529</v>
      </c>
      <c r="E480" t="s">
        <v>54</v>
      </c>
      <c r="F480" s="19">
        <v>27</v>
      </c>
      <c r="G480" s="20">
        <v>82.031999999999996</v>
      </c>
      <c r="I480" s="19"/>
      <c r="J480" s="119"/>
    </row>
    <row r="481" spans="1:10" x14ac:dyDescent="0.25">
      <c r="A481" s="12">
        <v>460</v>
      </c>
      <c r="B481" t="s">
        <v>57</v>
      </c>
      <c r="C481" t="s">
        <v>45</v>
      </c>
      <c r="D481" s="21">
        <v>38573</v>
      </c>
      <c r="E481" t="s">
        <v>41</v>
      </c>
      <c r="F481" s="19">
        <v>97</v>
      </c>
      <c r="G481" s="20">
        <v>333.20400000000001</v>
      </c>
      <c r="I481" s="19"/>
      <c r="J481" s="119"/>
    </row>
    <row r="482" spans="1:10" x14ac:dyDescent="0.25">
      <c r="A482" s="12">
        <v>461</v>
      </c>
      <c r="B482" t="s">
        <v>40</v>
      </c>
      <c r="C482" t="s">
        <v>53</v>
      </c>
      <c r="D482" s="21">
        <v>38265</v>
      </c>
      <c r="E482" t="s">
        <v>44</v>
      </c>
      <c r="F482" s="19">
        <v>34</v>
      </c>
      <c r="G482" s="20">
        <v>106.45199999999998</v>
      </c>
      <c r="I482" s="19"/>
      <c r="J482" s="119"/>
    </row>
    <row r="483" spans="1:10" x14ac:dyDescent="0.25">
      <c r="A483" s="12">
        <v>462</v>
      </c>
      <c r="B483" t="s">
        <v>46</v>
      </c>
      <c r="C483" t="s">
        <v>42</v>
      </c>
      <c r="D483" s="21">
        <v>39002</v>
      </c>
      <c r="E483" t="s">
        <v>41</v>
      </c>
      <c r="F483" s="19">
        <v>47</v>
      </c>
      <c r="G483" s="20">
        <v>393.80400000000003</v>
      </c>
      <c r="I483" s="19"/>
      <c r="J483" s="119"/>
    </row>
    <row r="484" spans="1:10" x14ac:dyDescent="0.25">
      <c r="A484" s="12">
        <v>463</v>
      </c>
      <c r="B484" t="s">
        <v>52</v>
      </c>
      <c r="C484" t="s">
        <v>42</v>
      </c>
      <c r="D484" s="21">
        <v>38100</v>
      </c>
      <c r="E484" t="s">
        <v>41</v>
      </c>
      <c r="F484" s="19">
        <v>30</v>
      </c>
      <c r="G484" s="20">
        <v>92.783999999999992</v>
      </c>
      <c r="I484" s="19"/>
      <c r="J484" s="119"/>
    </row>
    <row r="485" spans="1:10" x14ac:dyDescent="0.25">
      <c r="A485" s="12">
        <v>464</v>
      </c>
      <c r="B485" t="s">
        <v>50</v>
      </c>
      <c r="C485" t="s">
        <v>45</v>
      </c>
      <c r="D485" s="21">
        <v>38430</v>
      </c>
      <c r="E485" t="s">
        <v>44</v>
      </c>
      <c r="F485" s="19">
        <v>45</v>
      </c>
      <c r="G485" s="20">
        <v>267.048</v>
      </c>
      <c r="I485" s="19"/>
      <c r="J485" s="119"/>
    </row>
    <row r="486" spans="1:10" x14ac:dyDescent="0.25">
      <c r="A486" s="12">
        <v>465</v>
      </c>
      <c r="B486" t="s">
        <v>57</v>
      </c>
      <c r="C486" t="s">
        <v>42</v>
      </c>
      <c r="D486" s="21">
        <v>38111</v>
      </c>
      <c r="E486" t="s">
        <v>41</v>
      </c>
      <c r="F486" s="19">
        <v>8</v>
      </c>
      <c r="G486" s="20">
        <v>132.684</v>
      </c>
      <c r="I486" s="19"/>
      <c r="J486" s="119"/>
    </row>
    <row r="487" spans="1:10" x14ac:dyDescent="0.25">
      <c r="A487" s="12">
        <v>466</v>
      </c>
      <c r="B487" t="s">
        <v>40</v>
      </c>
      <c r="C487" t="s">
        <v>42</v>
      </c>
      <c r="D487" s="21">
        <v>38551</v>
      </c>
      <c r="E487" t="s">
        <v>44</v>
      </c>
      <c r="F487" s="19">
        <v>-1</v>
      </c>
      <c r="G487" s="20">
        <v>-0.98399999999999987</v>
      </c>
      <c r="I487" s="19"/>
      <c r="J487" s="119"/>
    </row>
    <row r="488" spans="1:10" x14ac:dyDescent="0.25">
      <c r="A488" s="12">
        <v>467</v>
      </c>
      <c r="B488" t="s">
        <v>46</v>
      </c>
      <c r="C488" t="s">
        <v>53</v>
      </c>
      <c r="D488" s="21">
        <v>38969</v>
      </c>
      <c r="E488" t="s">
        <v>44</v>
      </c>
      <c r="F488" s="19">
        <v>17</v>
      </c>
      <c r="G488" s="20">
        <v>45.227999999999994</v>
      </c>
      <c r="I488" s="19"/>
      <c r="J488" s="119"/>
    </row>
    <row r="489" spans="1:10" x14ac:dyDescent="0.25">
      <c r="A489" s="12">
        <v>468</v>
      </c>
      <c r="B489" t="s">
        <v>57</v>
      </c>
      <c r="C489" t="s">
        <v>42</v>
      </c>
      <c r="D489" s="21">
        <v>38155</v>
      </c>
      <c r="E489" t="s">
        <v>51</v>
      </c>
      <c r="F489" s="19">
        <v>5</v>
      </c>
      <c r="G489" s="20">
        <v>2.4</v>
      </c>
      <c r="I489" s="19"/>
      <c r="J489" s="119"/>
    </row>
    <row r="490" spans="1:10" x14ac:dyDescent="0.25">
      <c r="A490" s="12">
        <v>469</v>
      </c>
      <c r="B490" t="s">
        <v>43</v>
      </c>
      <c r="C490" t="s">
        <v>42</v>
      </c>
      <c r="D490" s="21">
        <v>38760</v>
      </c>
      <c r="E490" t="s">
        <v>41</v>
      </c>
      <c r="F490" s="19">
        <v>40</v>
      </c>
      <c r="G490" s="20">
        <v>127.512</v>
      </c>
      <c r="I490" s="19"/>
      <c r="J490" s="119"/>
    </row>
    <row r="491" spans="1:10" x14ac:dyDescent="0.25">
      <c r="A491" s="12">
        <v>470</v>
      </c>
      <c r="B491" t="s">
        <v>55</v>
      </c>
      <c r="C491" t="s">
        <v>53</v>
      </c>
      <c r="D491" s="21">
        <v>38496</v>
      </c>
      <c r="E491" t="s">
        <v>44</v>
      </c>
      <c r="F491" s="19">
        <v>7</v>
      </c>
      <c r="G491" s="20">
        <v>9.2159999999999993</v>
      </c>
      <c r="I491" s="19"/>
      <c r="J491" s="119"/>
    </row>
    <row r="492" spans="1:10" x14ac:dyDescent="0.25">
      <c r="A492" s="12">
        <v>471</v>
      </c>
      <c r="B492" t="s">
        <v>49</v>
      </c>
      <c r="C492" t="s">
        <v>53</v>
      </c>
      <c r="D492" s="21">
        <v>38859</v>
      </c>
      <c r="E492" t="s">
        <v>47</v>
      </c>
      <c r="F492" s="19">
        <v>15</v>
      </c>
      <c r="G492" s="20">
        <v>38.147999999999996</v>
      </c>
      <c r="I492" s="19"/>
      <c r="J492" s="119"/>
    </row>
    <row r="493" spans="1:10" x14ac:dyDescent="0.25">
      <c r="A493" s="12">
        <v>472</v>
      </c>
      <c r="B493" t="s">
        <v>56</v>
      </c>
      <c r="C493" t="s">
        <v>45</v>
      </c>
      <c r="D493" s="21">
        <v>38639</v>
      </c>
      <c r="E493" t="s">
        <v>51</v>
      </c>
      <c r="F493" s="19">
        <v>11</v>
      </c>
      <c r="G493" s="20">
        <v>23.675999999999998</v>
      </c>
      <c r="I493" s="19"/>
      <c r="J493" s="119"/>
    </row>
    <row r="494" spans="1:10" x14ac:dyDescent="0.25">
      <c r="A494" s="12">
        <v>473</v>
      </c>
      <c r="B494" t="s">
        <v>56</v>
      </c>
      <c r="C494" t="s">
        <v>48</v>
      </c>
      <c r="D494" s="21">
        <v>38056</v>
      </c>
      <c r="E494" t="s">
        <v>41</v>
      </c>
      <c r="F494" s="19">
        <v>9</v>
      </c>
      <c r="G494" s="20">
        <v>16.919999999999998</v>
      </c>
      <c r="I494" s="19"/>
      <c r="J494" s="119"/>
    </row>
    <row r="495" spans="1:10" x14ac:dyDescent="0.25">
      <c r="A495" s="12">
        <v>474</v>
      </c>
      <c r="B495" t="s">
        <v>57</v>
      </c>
      <c r="C495" t="s">
        <v>53</v>
      </c>
      <c r="D495" s="21">
        <v>39002</v>
      </c>
      <c r="E495" t="s">
        <v>54</v>
      </c>
      <c r="F495" s="19">
        <v>96</v>
      </c>
      <c r="G495" s="20">
        <v>329.904</v>
      </c>
      <c r="I495" s="19"/>
      <c r="J495" s="119"/>
    </row>
    <row r="496" spans="1:10" x14ac:dyDescent="0.25">
      <c r="A496" s="12">
        <v>475</v>
      </c>
      <c r="B496" t="s">
        <v>56</v>
      </c>
      <c r="C496" t="s">
        <v>53</v>
      </c>
      <c r="D496" s="21">
        <v>38903</v>
      </c>
      <c r="E496" t="s">
        <v>41</v>
      </c>
      <c r="F496" s="19">
        <v>17</v>
      </c>
      <c r="G496" s="20">
        <v>45.456000000000003</v>
      </c>
      <c r="I496" s="19"/>
      <c r="J496" s="119"/>
    </row>
    <row r="497" spans="1:10" x14ac:dyDescent="0.25">
      <c r="A497" s="12">
        <v>476</v>
      </c>
      <c r="B497" t="s">
        <v>49</v>
      </c>
      <c r="C497" t="s">
        <v>48</v>
      </c>
      <c r="D497" s="21">
        <v>38298</v>
      </c>
      <c r="E497" t="s">
        <v>44</v>
      </c>
      <c r="F497" s="19">
        <v>26</v>
      </c>
      <c r="G497" s="20">
        <v>78.335999999999999</v>
      </c>
      <c r="I497" s="19"/>
      <c r="J497" s="119"/>
    </row>
    <row r="498" spans="1:10" x14ac:dyDescent="0.25">
      <c r="A498" s="12">
        <v>477</v>
      </c>
      <c r="B498" t="s">
        <v>56</v>
      </c>
      <c r="C498" t="s">
        <v>48</v>
      </c>
      <c r="D498" s="21">
        <v>38441</v>
      </c>
      <c r="E498" t="s">
        <v>54</v>
      </c>
      <c r="F498" s="19">
        <v>49</v>
      </c>
      <c r="G498" s="20">
        <v>161.172</v>
      </c>
      <c r="I498" s="19"/>
      <c r="J498" s="119"/>
    </row>
    <row r="499" spans="1:10" x14ac:dyDescent="0.25">
      <c r="A499" s="12">
        <v>478</v>
      </c>
      <c r="B499" t="s">
        <v>40</v>
      </c>
      <c r="C499" t="s">
        <v>48</v>
      </c>
      <c r="D499" s="21">
        <v>38375</v>
      </c>
      <c r="E499" t="s">
        <v>51</v>
      </c>
      <c r="F499" s="19">
        <v>80</v>
      </c>
      <c r="G499" s="20">
        <v>272.52</v>
      </c>
      <c r="I499" s="19"/>
      <c r="J499" s="119"/>
    </row>
    <row r="500" spans="1:10" x14ac:dyDescent="0.25">
      <c r="A500" s="12">
        <v>479</v>
      </c>
      <c r="B500" t="s">
        <v>40</v>
      </c>
      <c r="C500" t="s">
        <v>42</v>
      </c>
      <c r="D500" s="21">
        <v>38188</v>
      </c>
      <c r="E500" t="s">
        <v>51</v>
      </c>
      <c r="F500" s="19">
        <v>42</v>
      </c>
      <c r="G500" s="20">
        <v>135.6</v>
      </c>
      <c r="I500" s="19"/>
      <c r="J500" s="119"/>
    </row>
    <row r="501" spans="1:10" x14ac:dyDescent="0.25">
      <c r="A501" s="12">
        <v>480</v>
      </c>
      <c r="B501" t="s">
        <v>49</v>
      </c>
      <c r="C501" t="s">
        <v>45</v>
      </c>
      <c r="D501" s="21">
        <v>38925</v>
      </c>
      <c r="E501" t="s">
        <v>51</v>
      </c>
      <c r="F501" s="19">
        <v>63</v>
      </c>
      <c r="G501" s="20">
        <v>211.28399999999999</v>
      </c>
      <c r="I501" s="19"/>
      <c r="J501" s="119"/>
    </row>
    <row r="502" spans="1:10" x14ac:dyDescent="0.25">
      <c r="A502" s="12">
        <v>481</v>
      </c>
      <c r="B502" t="s">
        <v>56</v>
      </c>
      <c r="C502" t="s">
        <v>42</v>
      </c>
      <c r="D502" s="21">
        <v>38760</v>
      </c>
      <c r="E502" t="s">
        <v>51</v>
      </c>
      <c r="F502" s="19">
        <v>79</v>
      </c>
      <c r="G502" s="20">
        <v>268.33199999999999</v>
      </c>
      <c r="I502" s="19"/>
      <c r="J502" s="119"/>
    </row>
    <row r="503" spans="1:10" x14ac:dyDescent="0.25">
      <c r="A503" s="12">
        <v>482</v>
      </c>
      <c r="B503" t="s">
        <v>43</v>
      </c>
      <c r="C503" t="s">
        <v>42</v>
      </c>
      <c r="D503" s="21">
        <v>38144</v>
      </c>
      <c r="E503" t="s">
        <v>44</v>
      </c>
      <c r="F503" s="19">
        <v>69</v>
      </c>
      <c r="G503" s="20">
        <v>232.26</v>
      </c>
      <c r="I503" s="19"/>
      <c r="J503" s="119"/>
    </row>
    <row r="504" spans="1:10" x14ac:dyDescent="0.25">
      <c r="A504" s="12">
        <v>483</v>
      </c>
      <c r="B504" t="s">
        <v>40</v>
      </c>
      <c r="C504" t="s">
        <v>42</v>
      </c>
      <c r="D504" s="21">
        <v>38683</v>
      </c>
      <c r="E504" t="s">
        <v>47</v>
      </c>
      <c r="F504" s="19">
        <v>58</v>
      </c>
      <c r="G504" s="20">
        <v>192.55199999999999</v>
      </c>
      <c r="I504" s="19"/>
      <c r="J504" s="119"/>
    </row>
    <row r="505" spans="1:10" x14ac:dyDescent="0.25">
      <c r="A505" s="12">
        <v>484</v>
      </c>
      <c r="B505" t="s">
        <v>46</v>
      </c>
      <c r="C505" t="s">
        <v>45</v>
      </c>
      <c r="D505" s="21">
        <v>38100</v>
      </c>
      <c r="E505" t="s">
        <v>51</v>
      </c>
      <c r="F505" s="19">
        <v>-1</v>
      </c>
      <c r="G505" s="20">
        <v>-0.54</v>
      </c>
      <c r="I505" s="19"/>
      <c r="J505" s="119"/>
    </row>
    <row r="506" spans="1:10" x14ac:dyDescent="0.25">
      <c r="A506" s="12">
        <v>485</v>
      </c>
      <c r="B506" t="s">
        <v>46</v>
      </c>
      <c r="C506" t="s">
        <v>48</v>
      </c>
      <c r="D506" s="21">
        <v>38782</v>
      </c>
      <c r="E506" t="s">
        <v>54</v>
      </c>
      <c r="F506" s="19">
        <v>26</v>
      </c>
      <c r="G506" s="20">
        <v>78.083999999999989</v>
      </c>
      <c r="I506" s="19"/>
      <c r="J506" s="119"/>
    </row>
    <row r="507" spans="1:10" x14ac:dyDescent="0.25">
      <c r="A507" s="12">
        <v>486</v>
      </c>
      <c r="B507" t="s">
        <v>56</v>
      </c>
      <c r="C507" t="s">
        <v>53</v>
      </c>
      <c r="D507" s="21">
        <v>38771</v>
      </c>
      <c r="E507" t="s">
        <v>54</v>
      </c>
      <c r="F507" s="19">
        <v>95</v>
      </c>
      <c r="G507" s="20">
        <v>325.60799999999995</v>
      </c>
      <c r="I507" s="19"/>
      <c r="J507" s="119"/>
    </row>
    <row r="508" spans="1:10" x14ac:dyDescent="0.25">
      <c r="A508" s="12">
        <v>487</v>
      </c>
      <c r="B508" t="s">
        <v>56</v>
      </c>
      <c r="C508" t="s">
        <v>45</v>
      </c>
      <c r="D508" s="21">
        <v>38650</v>
      </c>
      <c r="E508" t="s">
        <v>47</v>
      </c>
      <c r="F508" s="19">
        <v>66</v>
      </c>
      <c r="G508" s="20">
        <v>221.79600000000002</v>
      </c>
      <c r="I508" s="19"/>
      <c r="J508" s="119"/>
    </row>
    <row r="509" spans="1:10" x14ac:dyDescent="0.25">
      <c r="A509" s="12">
        <v>488</v>
      </c>
      <c r="B509" t="s">
        <v>40</v>
      </c>
      <c r="C509" t="s">
        <v>53</v>
      </c>
      <c r="D509" s="21">
        <v>38485</v>
      </c>
      <c r="E509" t="s">
        <v>54</v>
      </c>
      <c r="F509" s="19">
        <v>69</v>
      </c>
      <c r="G509" s="20">
        <v>232.77599999999998</v>
      </c>
      <c r="I509" s="19"/>
      <c r="J509" s="119"/>
    </row>
    <row r="510" spans="1:10" x14ac:dyDescent="0.25">
      <c r="A510" s="12">
        <v>489</v>
      </c>
      <c r="B510" t="s">
        <v>49</v>
      </c>
      <c r="C510" t="s">
        <v>53</v>
      </c>
      <c r="D510" s="21">
        <v>38782</v>
      </c>
      <c r="E510" t="s">
        <v>51</v>
      </c>
      <c r="F510" s="19">
        <v>84</v>
      </c>
      <c r="G510" s="20">
        <v>286.33199999999999</v>
      </c>
      <c r="I510" s="19"/>
      <c r="J510" s="119"/>
    </row>
    <row r="511" spans="1:10" x14ac:dyDescent="0.25">
      <c r="A511" s="12">
        <v>490</v>
      </c>
      <c r="B511" t="s">
        <v>49</v>
      </c>
      <c r="C511" t="s">
        <v>48</v>
      </c>
      <c r="D511" s="21">
        <v>38848</v>
      </c>
      <c r="E511" t="s">
        <v>44</v>
      </c>
      <c r="F511" s="19">
        <v>16</v>
      </c>
      <c r="G511" s="20">
        <v>41.495999999999995</v>
      </c>
      <c r="I511" s="19"/>
      <c r="J511" s="119"/>
    </row>
    <row r="512" spans="1:10" x14ac:dyDescent="0.25">
      <c r="A512" s="12">
        <v>491</v>
      </c>
      <c r="B512" t="s">
        <v>50</v>
      </c>
      <c r="C512" t="s">
        <v>45</v>
      </c>
      <c r="D512" s="21">
        <v>38881</v>
      </c>
      <c r="E512" t="s">
        <v>54</v>
      </c>
      <c r="F512" s="19">
        <v>22</v>
      </c>
      <c r="G512" s="20">
        <v>63.588000000000001</v>
      </c>
      <c r="I512" s="19"/>
      <c r="J512" s="119"/>
    </row>
    <row r="513" spans="1:10" x14ac:dyDescent="0.25">
      <c r="A513" s="12">
        <v>492</v>
      </c>
      <c r="B513" t="s">
        <v>50</v>
      </c>
      <c r="C513" t="s">
        <v>53</v>
      </c>
      <c r="D513" s="21">
        <v>39002</v>
      </c>
      <c r="E513" t="s">
        <v>41</v>
      </c>
      <c r="F513" s="19">
        <v>-5</v>
      </c>
      <c r="G513" s="20">
        <v>-34.212000000000003</v>
      </c>
      <c r="I513" s="19"/>
      <c r="J513" s="119"/>
    </row>
    <row r="514" spans="1:10" x14ac:dyDescent="0.25">
      <c r="A514" s="12">
        <v>493</v>
      </c>
      <c r="B514" t="s">
        <v>52</v>
      </c>
      <c r="C514" t="s">
        <v>42</v>
      </c>
      <c r="D514" s="21">
        <v>38111</v>
      </c>
      <c r="E514" t="s">
        <v>54</v>
      </c>
      <c r="F514" s="19">
        <v>66</v>
      </c>
      <c r="G514" s="20">
        <v>222.45599999999999</v>
      </c>
      <c r="I514" s="19"/>
      <c r="J514" s="119"/>
    </row>
    <row r="515" spans="1:10" x14ac:dyDescent="0.25">
      <c r="A515" s="12">
        <v>494</v>
      </c>
      <c r="B515" t="s">
        <v>46</v>
      </c>
      <c r="C515" t="s">
        <v>48</v>
      </c>
      <c r="D515" s="21">
        <v>38540</v>
      </c>
      <c r="E515" t="s">
        <v>51</v>
      </c>
      <c r="F515" s="19">
        <v>86</v>
      </c>
      <c r="G515" s="20">
        <v>294.22800000000001</v>
      </c>
      <c r="I515" s="19"/>
      <c r="J515" s="119"/>
    </row>
    <row r="516" spans="1:10" x14ac:dyDescent="0.25">
      <c r="A516" s="12">
        <v>495</v>
      </c>
      <c r="B516" t="s">
        <v>50</v>
      </c>
      <c r="C516" t="s">
        <v>53</v>
      </c>
      <c r="D516" s="21">
        <v>38342</v>
      </c>
      <c r="E516" t="s">
        <v>54</v>
      </c>
      <c r="F516" s="19">
        <v>91</v>
      </c>
      <c r="G516" s="20">
        <v>311.58</v>
      </c>
      <c r="I516" s="19"/>
      <c r="J516" s="119"/>
    </row>
    <row r="517" spans="1:10" x14ac:dyDescent="0.25">
      <c r="A517" s="12">
        <v>496</v>
      </c>
      <c r="B517" t="s">
        <v>52</v>
      </c>
      <c r="C517" t="s">
        <v>53</v>
      </c>
      <c r="D517" s="21">
        <v>38166</v>
      </c>
      <c r="E517" t="s">
        <v>51</v>
      </c>
      <c r="F517" s="19">
        <v>-1</v>
      </c>
      <c r="G517" s="20">
        <v>-19.920000000000002</v>
      </c>
      <c r="I517" s="19"/>
      <c r="J517" s="119"/>
    </row>
    <row r="518" spans="1:10" x14ac:dyDescent="0.25">
      <c r="A518" s="12">
        <v>497</v>
      </c>
      <c r="B518" t="s">
        <v>56</v>
      </c>
      <c r="C518" t="s">
        <v>48</v>
      </c>
      <c r="D518" s="21">
        <v>38617</v>
      </c>
      <c r="E518" t="s">
        <v>47</v>
      </c>
      <c r="F518" s="19">
        <v>80</v>
      </c>
      <c r="G518" s="20">
        <v>271.548</v>
      </c>
      <c r="I518" s="19"/>
      <c r="J518" s="119"/>
    </row>
    <row r="519" spans="1:10" x14ac:dyDescent="0.25">
      <c r="A519" s="12">
        <v>498</v>
      </c>
      <c r="B519" t="s">
        <v>49</v>
      </c>
      <c r="C519" t="s">
        <v>48</v>
      </c>
      <c r="D519" s="21">
        <v>38551</v>
      </c>
      <c r="E519" t="s">
        <v>54</v>
      </c>
      <c r="F519" s="19">
        <v>92</v>
      </c>
      <c r="G519" s="20">
        <v>315</v>
      </c>
      <c r="I519" s="19"/>
      <c r="J519" s="119"/>
    </row>
    <row r="520" spans="1:10" x14ac:dyDescent="0.25">
      <c r="A520" s="12">
        <v>499</v>
      </c>
      <c r="B520" t="s">
        <v>57</v>
      </c>
      <c r="C520" t="s">
        <v>48</v>
      </c>
      <c r="D520" s="21">
        <v>38914</v>
      </c>
      <c r="E520" t="s">
        <v>44</v>
      </c>
      <c r="F520" s="19">
        <v>20</v>
      </c>
      <c r="G520" s="20">
        <v>56.567999999999998</v>
      </c>
      <c r="I520" s="19"/>
      <c r="J520" s="119"/>
    </row>
    <row r="521" spans="1:10" x14ac:dyDescent="0.25">
      <c r="A521" s="12">
        <v>500</v>
      </c>
      <c r="B521" t="s">
        <v>56</v>
      </c>
      <c r="C521" t="s">
        <v>53</v>
      </c>
      <c r="D521" s="21">
        <v>38430</v>
      </c>
      <c r="E521" t="s">
        <v>47</v>
      </c>
      <c r="F521" s="19">
        <v>11</v>
      </c>
      <c r="G521" s="20">
        <v>24.047999999999998</v>
      </c>
      <c r="I521" s="19"/>
      <c r="J521" s="119"/>
    </row>
    <row r="522" spans="1:10" x14ac:dyDescent="0.25">
      <c r="A522" s="12">
        <v>501</v>
      </c>
      <c r="B522" t="s">
        <v>49</v>
      </c>
      <c r="C522" t="s">
        <v>53</v>
      </c>
      <c r="D522" s="21">
        <v>38045</v>
      </c>
      <c r="E522" t="s">
        <v>51</v>
      </c>
      <c r="F522" s="19">
        <v>9</v>
      </c>
      <c r="G522" s="20">
        <v>16.811999999999998</v>
      </c>
      <c r="I522" s="19"/>
      <c r="J522" s="119"/>
    </row>
    <row r="523" spans="1:10" x14ac:dyDescent="0.25">
      <c r="A523" s="12">
        <v>502</v>
      </c>
      <c r="B523" t="s">
        <v>56</v>
      </c>
      <c r="C523" t="s">
        <v>48</v>
      </c>
      <c r="D523" s="21">
        <v>38815</v>
      </c>
      <c r="E523" t="s">
        <v>51</v>
      </c>
      <c r="F523" s="19">
        <v>61</v>
      </c>
      <c r="G523" s="20">
        <v>203.1</v>
      </c>
      <c r="I523" s="19"/>
      <c r="J523" s="119"/>
    </row>
    <row r="524" spans="1:10" x14ac:dyDescent="0.25">
      <c r="A524" s="12">
        <v>503</v>
      </c>
      <c r="B524" t="s">
        <v>40</v>
      </c>
      <c r="C524" t="s">
        <v>42</v>
      </c>
      <c r="D524" s="21">
        <v>38111</v>
      </c>
      <c r="E524" t="s">
        <v>44</v>
      </c>
      <c r="F524" s="19">
        <v>81</v>
      </c>
      <c r="G524" s="20">
        <v>276.21600000000001</v>
      </c>
      <c r="I524" s="19"/>
      <c r="J524" s="119"/>
    </row>
    <row r="525" spans="1:10" x14ac:dyDescent="0.25">
      <c r="A525" s="12">
        <v>504</v>
      </c>
      <c r="B525" t="s">
        <v>43</v>
      </c>
      <c r="C525" t="s">
        <v>42</v>
      </c>
      <c r="D525" s="21">
        <v>38540</v>
      </c>
      <c r="E525" t="s">
        <v>47</v>
      </c>
      <c r="F525" s="19">
        <v>32</v>
      </c>
      <c r="G525" s="20">
        <v>219.11999999999998</v>
      </c>
      <c r="I525" s="19"/>
      <c r="J525" s="119"/>
    </row>
    <row r="526" spans="1:10" x14ac:dyDescent="0.25">
      <c r="A526" s="12">
        <v>505</v>
      </c>
      <c r="B526" t="s">
        <v>40</v>
      </c>
      <c r="C526" t="s">
        <v>42</v>
      </c>
      <c r="D526" s="21">
        <v>38705</v>
      </c>
      <c r="E526" t="s">
        <v>44</v>
      </c>
      <c r="F526" s="19">
        <v>63</v>
      </c>
      <c r="G526" s="20">
        <v>330.92399999999998</v>
      </c>
      <c r="I526" s="19"/>
      <c r="J526" s="119"/>
    </row>
    <row r="527" spans="1:10" x14ac:dyDescent="0.25">
      <c r="A527" s="12">
        <v>506</v>
      </c>
      <c r="B527" t="s">
        <v>56</v>
      </c>
      <c r="C527" t="s">
        <v>53</v>
      </c>
      <c r="D527" s="21">
        <v>38034</v>
      </c>
      <c r="E527" t="s">
        <v>47</v>
      </c>
      <c r="F527" s="19">
        <v>72</v>
      </c>
      <c r="G527" s="20">
        <v>363.14400000000001</v>
      </c>
      <c r="I527" s="19"/>
      <c r="J527" s="119"/>
    </row>
    <row r="528" spans="1:10" x14ac:dyDescent="0.25">
      <c r="A528" s="12">
        <v>507</v>
      </c>
      <c r="B528" t="s">
        <v>50</v>
      </c>
      <c r="C528" t="s">
        <v>42</v>
      </c>
      <c r="D528" s="21">
        <v>38606</v>
      </c>
      <c r="E528" t="s">
        <v>41</v>
      </c>
      <c r="F528" s="19">
        <v>84</v>
      </c>
      <c r="G528" s="20">
        <v>406.548</v>
      </c>
      <c r="I528" s="19"/>
      <c r="J528" s="119"/>
    </row>
    <row r="529" spans="1:10" x14ac:dyDescent="0.25">
      <c r="A529" s="12">
        <v>508</v>
      </c>
      <c r="B529" t="s">
        <v>52</v>
      </c>
      <c r="C529" t="s">
        <v>42</v>
      </c>
      <c r="D529" s="21">
        <v>38243</v>
      </c>
      <c r="E529" t="s">
        <v>54</v>
      </c>
      <c r="F529" s="19">
        <v>43</v>
      </c>
      <c r="G529" s="20">
        <v>260.02799999999996</v>
      </c>
      <c r="I529" s="19"/>
      <c r="J529" s="119"/>
    </row>
    <row r="530" spans="1:10" x14ac:dyDescent="0.25">
      <c r="A530" s="12">
        <v>509</v>
      </c>
      <c r="B530" t="s">
        <v>40</v>
      </c>
      <c r="C530" t="s">
        <v>42</v>
      </c>
      <c r="D530" s="21">
        <v>38078</v>
      </c>
      <c r="E530" t="s">
        <v>54</v>
      </c>
      <c r="F530" s="19">
        <v>9</v>
      </c>
      <c r="G530" s="20">
        <v>16.367999999999999</v>
      </c>
      <c r="I530" s="19"/>
      <c r="J530" s="119"/>
    </row>
    <row r="531" spans="1:10" x14ac:dyDescent="0.25">
      <c r="A531" s="12">
        <v>510</v>
      </c>
      <c r="B531" t="s">
        <v>49</v>
      </c>
      <c r="C531" t="s">
        <v>42</v>
      </c>
      <c r="D531" s="21">
        <v>38793</v>
      </c>
      <c r="E531" t="s">
        <v>51</v>
      </c>
      <c r="F531" s="19">
        <v>50</v>
      </c>
      <c r="G531" s="20">
        <v>164.48399999999998</v>
      </c>
      <c r="I531" s="19"/>
      <c r="J531" s="119"/>
    </row>
    <row r="532" spans="1:10" x14ac:dyDescent="0.25">
      <c r="A532" s="12">
        <v>511</v>
      </c>
      <c r="B532" t="s">
        <v>40</v>
      </c>
      <c r="C532" t="s">
        <v>48</v>
      </c>
      <c r="D532" s="21">
        <v>38122</v>
      </c>
      <c r="E532" t="s">
        <v>44</v>
      </c>
      <c r="F532" s="19">
        <v>15</v>
      </c>
      <c r="G532" s="20">
        <v>38.627999999999993</v>
      </c>
      <c r="I532" s="19"/>
      <c r="J532" s="119"/>
    </row>
    <row r="533" spans="1:10" x14ac:dyDescent="0.25">
      <c r="A533" s="12">
        <v>512</v>
      </c>
      <c r="B533" t="s">
        <v>43</v>
      </c>
      <c r="C533" t="s">
        <v>45</v>
      </c>
      <c r="D533" s="21">
        <v>38661</v>
      </c>
      <c r="E533" t="s">
        <v>44</v>
      </c>
      <c r="F533" s="19">
        <v>91</v>
      </c>
      <c r="G533" s="20">
        <v>312.47999999999996</v>
      </c>
      <c r="I533" s="19"/>
      <c r="J533" s="119"/>
    </row>
    <row r="534" spans="1:10" x14ac:dyDescent="0.25">
      <c r="A534" s="12">
        <v>513</v>
      </c>
      <c r="B534" t="s">
        <v>57</v>
      </c>
      <c r="C534" t="s">
        <v>48</v>
      </c>
      <c r="D534" s="21">
        <v>38848</v>
      </c>
      <c r="E534" t="s">
        <v>44</v>
      </c>
      <c r="F534" s="19">
        <v>80</v>
      </c>
      <c r="G534" s="20">
        <v>272.05200000000002</v>
      </c>
      <c r="I534" s="19"/>
      <c r="J534" s="119"/>
    </row>
    <row r="535" spans="1:10" x14ac:dyDescent="0.25">
      <c r="A535" s="12">
        <v>514</v>
      </c>
      <c r="B535" t="s">
        <v>55</v>
      </c>
      <c r="C535" t="s">
        <v>48</v>
      </c>
      <c r="D535" s="21">
        <v>38430</v>
      </c>
      <c r="E535" t="s">
        <v>51</v>
      </c>
      <c r="F535" s="19">
        <v>82</v>
      </c>
      <c r="G535" s="20">
        <v>279</v>
      </c>
      <c r="I535" s="19"/>
      <c r="J535" s="119"/>
    </row>
    <row r="536" spans="1:10" x14ac:dyDescent="0.25">
      <c r="A536" s="12">
        <v>515</v>
      </c>
      <c r="B536" t="s">
        <v>55</v>
      </c>
      <c r="C536" t="s">
        <v>48</v>
      </c>
      <c r="D536" s="21">
        <v>38067</v>
      </c>
      <c r="E536" t="s">
        <v>51</v>
      </c>
      <c r="F536" s="19">
        <v>15</v>
      </c>
      <c r="G536" s="20">
        <v>38.183999999999997</v>
      </c>
      <c r="I536" s="19"/>
      <c r="J536" s="119"/>
    </row>
    <row r="537" spans="1:10" x14ac:dyDescent="0.25">
      <c r="A537" s="12">
        <v>516</v>
      </c>
      <c r="B537" t="s">
        <v>52</v>
      </c>
      <c r="C537" t="s">
        <v>48</v>
      </c>
      <c r="D537" s="21">
        <v>38265</v>
      </c>
      <c r="E537" t="s">
        <v>44</v>
      </c>
      <c r="F537" s="19">
        <v>67</v>
      </c>
      <c r="G537" s="20">
        <v>226.05599999999998</v>
      </c>
      <c r="I537" s="19"/>
      <c r="J537" s="119"/>
    </row>
    <row r="538" spans="1:10" x14ac:dyDescent="0.25">
      <c r="A538" s="12">
        <v>517</v>
      </c>
      <c r="B538" t="s">
        <v>40</v>
      </c>
      <c r="C538" t="s">
        <v>53</v>
      </c>
      <c r="D538" s="21">
        <v>38012</v>
      </c>
      <c r="E538" t="s">
        <v>41</v>
      </c>
      <c r="F538" s="19">
        <v>78</v>
      </c>
      <c r="G538" s="20">
        <v>265.548</v>
      </c>
      <c r="I538" s="19"/>
      <c r="J538" s="119"/>
    </row>
    <row r="539" spans="1:10" x14ac:dyDescent="0.25">
      <c r="A539" s="12">
        <v>518</v>
      </c>
      <c r="B539" t="s">
        <v>56</v>
      </c>
      <c r="C539" t="s">
        <v>42</v>
      </c>
      <c r="D539" s="21">
        <v>38001</v>
      </c>
      <c r="E539" t="s">
        <v>44</v>
      </c>
      <c r="F539" s="19">
        <v>67</v>
      </c>
      <c r="G539" s="20">
        <v>224.67599999999999</v>
      </c>
      <c r="I539" s="19"/>
      <c r="J539" s="119"/>
    </row>
    <row r="540" spans="1:10" x14ac:dyDescent="0.25">
      <c r="A540" s="12">
        <v>519</v>
      </c>
      <c r="B540" t="s">
        <v>49</v>
      </c>
      <c r="C540" t="s">
        <v>53</v>
      </c>
      <c r="D540" s="21">
        <v>38892</v>
      </c>
      <c r="E540" t="s">
        <v>54</v>
      </c>
      <c r="F540" s="19">
        <v>16</v>
      </c>
      <c r="G540" s="20">
        <v>42.863999999999997</v>
      </c>
      <c r="I540" s="19"/>
      <c r="J540" s="119"/>
    </row>
    <row r="541" spans="1:10" x14ac:dyDescent="0.25">
      <c r="A541" s="12">
        <v>520</v>
      </c>
      <c r="B541" t="s">
        <v>43</v>
      </c>
      <c r="C541" t="s">
        <v>42</v>
      </c>
      <c r="D541" s="21">
        <v>38705</v>
      </c>
      <c r="E541" t="s">
        <v>54</v>
      </c>
      <c r="F541" s="19">
        <v>33</v>
      </c>
      <c r="G541" s="20">
        <v>103.29599999999999</v>
      </c>
      <c r="I541" s="19"/>
      <c r="J541" s="119"/>
    </row>
    <row r="542" spans="1:10" x14ac:dyDescent="0.25">
      <c r="A542" s="12">
        <v>521</v>
      </c>
      <c r="B542" t="s">
        <v>43</v>
      </c>
      <c r="C542" t="s">
        <v>48</v>
      </c>
      <c r="D542" s="21">
        <v>38221</v>
      </c>
      <c r="E542" t="s">
        <v>54</v>
      </c>
      <c r="F542" s="19">
        <v>62</v>
      </c>
      <c r="G542" s="20">
        <v>206.83200000000002</v>
      </c>
      <c r="I542" s="19"/>
      <c r="J542" s="119"/>
    </row>
    <row r="543" spans="1:10" x14ac:dyDescent="0.25">
      <c r="A543" s="12">
        <v>522</v>
      </c>
      <c r="B543" t="s">
        <v>57</v>
      </c>
      <c r="C543" t="s">
        <v>42</v>
      </c>
      <c r="D543" s="21">
        <v>38331</v>
      </c>
      <c r="E543" t="s">
        <v>51</v>
      </c>
      <c r="F543" s="19">
        <v>39</v>
      </c>
      <c r="G543" s="20">
        <v>124.18799999999999</v>
      </c>
      <c r="I543" s="19"/>
      <c r="J543" s="119"/>
    </row>
    <row r="544" spans="1:10" x14ac:dyDescent="0.25">
      <c r="A544" s="12">
        <v>523</v>
      </c>
      <c r="B544" t="s">
        <v>56</v>
      </c>
      <c r="C544" t="s">
        <v>48</v>
      </c>
      <c r="D544" s="21">
        <v>38639</v>
      </c>
      <c r="E544" t="s">
        <v>51</v>
      </c>
      <c r="F544" s="19">
        <v>94</v>
      </c>
      <c r="G544" s="20">
        <v>321.43200000000002</v>
      </c>
      <c r="I544" s="19"/>
      <c r="J544" s="119"/>
    </row>
    <row r="545" spans="1:10" x14ac:dyDescent="0.25">
      <c r="A545" s="12">
        <v>524</v>
      </c>
      <c r="B545" t="s">
        <v>43</v>
      </c>
      <c r="C545" t="s">
        <v>45</v>
      </c>
      <c r="D545" s="21">
        <v>38254</v>
      </c>
      <c r="E545" t="s">
        <v>41</v>
      </c>
      <c r="F545" s="19">
        <v>37</v>
      </c>
      <c r="G545" s="20">
        <v>117.46799999999999</v>
      </c>
      <c r="I545" s="19"/>
      <c r="J545" s="119"/>
    </row>
    <row r="546" spans="1:10" x14ac:dyDescent="0.25">
      <c r="A546" s="12">
        <v>525</v>
      </c>
      <c r="B546" t="s">
        <v>49</v>
      </c>
      <c r="C546" t="s">
        <v>53</v>
      </c>
      <c r="D546" s="21">
        <v>39046</v>
      </c>
      <c r="E546" t="s">
        <v>51</v>
      </c>
      <c r="F546" s="19">
        <v>43</v>
      </c>
      <c r="G546" s="20">
        <v>139.24799999999999</v>
      </c>
      <c r="I546" s="19"/>
      <c r="J546" s="119"/>
    </row>
    <row r="547" spans="1:10" x14ac:dyDescent="0.25">
      <c r="A547" s="12">
        <v>526</v>
      </c>
      <c r="B547" t="s">
        <v>52</v>
      </c>
      <c r="C547" t="s">
        <v>53</v>
      </c>
      <c r="D547" s="21">
        <v>38584</v>
      </c>
      <c r="E547" t="s">
        <v>41</v>
      </c>
      <c r="F547" s="19">
        <v>87</v>
      </c>
      <c r="G547" s="20">
        <v>297.66000000000003</v>
      </c>
      <c r="I547" s="19"/>
      <c r="J547" s="119"/>
    </row>
    <row r="548" spans="1:10" x14ac:dyDescent="0.25">
      <c r="A548" s="12">
        <v>527</v>
      </c>
      <c r="B548" t="s">
        <v>56</v>
      </c>
      <c r="C548" t="s">
        <v>42</v>
      </c>
      <c r="D548" s="21">
        <v>38133</v>
      </c>
      <c r="E548" t="s">
        <v>44</v>
      </c>
      <c r="F548" s="19">
        <v>34</v>
      </c>
      <c r="G548" s="20">
        <v>107.14800000000001</v>
      </c>
      <c r="I548" s="19"/>
      <c r="J548" s="119"/>
    </row>
    <row r="549" spans="1:10" x14ac:dyDescent="0.25">
      <c r="A549" s="12">
        <v>528</v>
      </c>
      <c r="B549" t="s">
        <v>55</v>
      </c>
      <c r="C549" t="s">
        <v>48</v>
      </c>
      <c r="D549" s="21">
        <v>38991</v>
      </c>
      <c r="E549" t="s">
        <v>47</v>
      </c>
      <c r="F549" s="19">
        <v>22</v>
      </c>
      <c r="G549" s="20">
        <v>62.699999999999996</v>
      </c>
      <c r="I549" s="19"/>
      <c r="J549" s="119"/>
    </row>
    <row r="550" spans="1:10" x14ac:dyDescent="0.25">
      <c r="A550" s="12">
        <v>529</v>
      </c>
      <c r="B550" t="s">
        <v>43</v>
      </c>
      <c r="C550" t="s">
        <v>53</v>
      </c>
      <c r="D550" s="21">
        <v>38210</v>
      </c>
      <c r="E550" t="s">
        <v>51</v>
      </c>
      <c r="F550" s="19">
        <v>55</v>
      </c>
      <c r="G550" s="20">
        <v>182.244</v>
      </c>
      <c r="I550" s="19"/>
      <c r="J550" s="119"/>
    </row>
    <row r="551" spans="1:10" x14ac:dyDescent="0.25">
      <c r="A551" s="12">
        <v>530</v>
      </c>
      <c r="B551" t="s">
        <v>50</v>
      </c>
      <c r="C551" t="s">
        <v>53</v>
      </c>
      <c r="D551" s="21">
        <v>38078</v>
      </c>
      <c r="E551" t="s">
        <v>47</v>
      </c>
      <c r="F551" s="19">
        <v>12</v>
      </c>
      <c r="G551" s="20">
        <v>27.552</v>
      </c>
      <c r="I551" s="19"/>
      <c r="J551" s="119"/>
    </row>
    <row r="552" spans="1:10" x14ac:dyDescent="0.25">
      <c r="A552" s="12">
        <v>531</v>
      </c>
      <c r="B552" t="s">
        <v>46</v>
      </c>
      <c r="C552" t="s">
        <v>53</v>
      </c>
      <c r="D552" s="21">
        <v>38430</v>
      </c>
      <c r="E552" t="s">
        <v>41</v>
      </c>
      <c r="F552" s="19">
        <v>55</v>
      </c>
      <c r="G552" s="20">
        <v>181.63200000000001</v>
      </c>
      <c r="I552" s="19"/>
      <c r="J552" s="119"/>
    </row>
    <row r="553" spans="1:10" x14ac:dyDescent="0.25">
      <c r="A553" s="12">
        <v>532</v>
      </c>
      <c r="B553" t="s">
        <v>52</v>
      </c>
      <c r="C553" t="s">
        <v>45</v>
      </c>
      <c r="D553" s="21">
        <v>38408</v>
      </c>
      <c r="E553" t="s">
        <v>47</v>
      </c>
      <c r="F553" s="19">
        <v>25</v>
      </c>
      <c r="G553" s="20">
        <v>74.256</v>
      </c>
      <c r="I553" s="19"/>
      <c r="J553" s="119"/>
    </row>
    <row r="554" spans="1:10" x14ac:dyDescent="0.25">
      <c r="A554" s="12">
        <v>533</v>
      </c>
      <c r="B554" t="s">
        <v>56</v>
      </c>
      <c r="C554" t="s">
        <v>53</v>
      </c>
      <c r="D554" s="21">
        <v>38408</v>
      </c>
      <c r="E554" t="s">
        <v>44</v>
      </c>
      <c r="F554" s="19">
        <v>42</v>
      </c>
      <c r="G554" s="20">
        <v>135.39599999999999</v>
      </c>
      <c r="I554" s="19"/>
      <c r="J554" s="119"/>
    </row>
    <row r="555" spans="1:10" x14ac:dyDescent="0.25">
      <c r="A555" s="12">
        <v>534</v>
      </c>
      <c r="B555" t="s">
        <v>49</v>
      </c>
      <c r="C555" t="s">
        <v>53</v>
      </c>
      <c r="D555" s="21">
        <v>38232</v>
      </c>
      <c r="E555" t="s">
        <v>54</v>
      </c>
      <c r="F555" s="19">
        <v>63</v>
      </c>
      <c r="G555" s="20">
        <v>211.93200000000002</v>
      </c>
      <c r="I555" s="19"/>
      <c r="J555" s="119"/>
    </row>
    <row r="556" spans="1:10" x14ac:dyDescent="0.25">
      <c r="A556" s="12">
        <v>535</v>
      </c>
      <c r="B556" t="s">
        <v>50</v>
      </c>
      <c r="C556" t="s">
        <v>42</v>
      </c>
      <c r="D556" s="21">
        <v>38738</v>
      </c>
      <c r="E556" t="s">
        <v>44</v>
      </c>
      <c r="F556" s="19">
        <v>30</v>
      </c>
      <c r="G556" s="20">
        <v>92.304000000000002</v>
      </c>
      <c r="I556" s="19"/>
      <c r="J556" s="119"/>
    </row>
    <row r="557" spans="1:10" x14ac:dyDescent="0.25">
      <c r="A557" s="12">
        <v>536</v>
      </c>
      <c r="B557" t="s">
        <v>43</v>
      </c>
      <c r="C557" t="s">
        <v>45</v>
      </c>
      <c r="D557" s="21">
        <v>38078</v>
      </c>
      <c r="E557" t="s">
        <v>51</v>
      </c>
      <c r="F557" s="19">
        <v>39</v>
      </c>
      <c r="G557" s="20">
        <v>123.816</v>
      </c>
      <c r="I557" s="19"/>
      <c r="J557" s="119"/>
    </row>
    <row r="558" spans="1:10" x14ac:dyDescent="0.25">
      <c r="A558" s="12">
        <v>537</v>
      </c>
      <c r="B558" t="s">
        <v>40</v>
      </c>
      <c r="C558" t="s">
        <v>45</v>
      </c>
      <c r="D558" s="21">
        <v>39013</v>
      </c>
      <c r="E558" t="s">
        <v>44</v>
      </c>
      <c r="F558" s="19">
        <v>8</v>
      </c>
      <c r="G558" s="20">
        <v>13.895999999999999</v>
      </c>
      <c r="I558" s="19"/>
      <c r="J558" s="119"/>
    </row>
    <row r="559" spans="1:10" x14ac:dyDescent="0.25">
      <c r="A559" s="12">
        <v>538</v>
      </c>
      <c r="B559" t="s">
        <v>40</v>
      </c>
      <c r="C559" t="s">
        <v>53</v>
      </c>
      <c r="D559" s="21">
        <v>38991</v>
      </c>
      <c r="E559" t="s">
        <v>47</v>
      </c>
      <c r="F559" s="19">
        <v>68</v>
      </c>
      <c r="G559" s="20">
        <v>228.708</v>
      </c>
      <c r="I559" s="19"/>
      <c r="J559" s="119"/>
    </row>
    <row r="560" spans="1:10" x14ac:dyDescent="0.25">
      <c r="A560" s="12">
        <v>539</v>
      </c>
      <c r="B560" t="s">
        <v>40</v>
      </c>
      <c r="C560" t="s">
        <v>45</v>
      </c>
      <c r="D560" s="21">
        <v>38727</v>
      </c>
      <c r="E560" t="s">
        <v>51</v>
      </c>
      <c r="F560" s="19">
        <v>49</v>
      </c>
      <c r="G560" s="20">
        <v>160.34399999999999</v>
      </c>
      <c r="I560" s="19"/>
      <c r="J560" s="119"/>
    </row>
    <row r="561" spans="1:10" x14ac:dyDescent="0.25">
      <c r="A561" s="12">
        <v>540</v>
      </c>
      <c r="B561" t="s">
        <v>57</v>
      </c>
      <c r="C561" t="s">
        <v>45</v>
      </c>
      <c r="D561" s="21">
        <v>38089</v>
      </c>
      <c r="E561" t="s">
        <v>51</v>
      </c>
      <c r="F561" s="19">
        <v>92</v>
      </c>
      <c r="G561" s="20">
        <v>315.79200000000003</v>
      </c>
      <c r="I561" s="19"/>
      <c r="J561" s="119"/>
    </row>
    <row r="562" spans="1:10" x14ac:dyDescent="0.25">
      <c r="A562" s="12">
        <v>541</v>
      </c>
      <c r="B562" t="s">
        <v>56</v>
      </c>
      <c r="C562" t="s">
        <v>42</v>
      </c>
      <c r="D562" s="21">
        <v>38408</v>
      </c>
      <c r="E562" t="s">
        <v>47</v>
      </c>
      <c r="F562" s="19">
        <v>9</v>
      </c>
      <c r="G562" s="20">
        <v>17.027999999999999</v>
      </c>
      <c r="I562" s="19"/>
      <c r="J562" s="119"/>
    </row>
    <row r="563" spans="1:10" x14ac:dyDescent="0.25">
      <c r="A563" s="12">
        <v>542</v>
      </c>
      <c r="B563" t="s">
        <v>46</v>
      </c>
      <c r="C563" t="s">
        <v>45</v>
      </c>
      <c r="D563" s="21">
        <v>38826</v>
      </c>
      <c r="E563" t="s">
        <v>44</v>
      </c>
      <c r="F563" s="19">
        <v>98</v>
      </c>
      <c r="G563" s="20">
        <v>337.404</v>
      </c>
      <c r="I563" s="19"/>
      <c r="J563" s="119"/>
    </row>
    <row r="564" spans="1:10" x14ac:dyDescent="0.25">
      <c r="A564" s="12">
        <v>543</v>
      </c>
      <c r="B564" t="s">
        <v>52</v>
      </c>
      <c r="C564" t="s">
        <v>53</v>
      </c>
      <c r="D564" s="21">
        <v>38320</v>
      </c>
      <c r="E564" t="s">
        <v>47</v>
      </c>
      <c r="F564" s="19">
        <v>15</v>
      </c>
      <c r="G564" s="20">
        <v>38.484000000000002</v>
      </c>
      <c r="I564" s="19"/>
      <c r="J564" s="119"/>
    </row>
    <row r="565" spans="1:10" x14ac:dyDescent="0.25">
      <c r="A565" s="12">
        <v>544</v>
      </c>
      <c r="B565" t="s">
        <v>49</v>
      </c>
      <c r="C565" t="s">
        <v>53</v>
      </c>
      <c r="D565" s="21">
        <v>39068</v>
      </c>
      <c r="E565" t="s">
        <v>54</v>
      </c>
      <c r="F565" s="19">
        <v>24</v>
      </c>
      <c r="G565" s="20">
        <v>70.763999999999996</v>
      </c>
      <c r="I565" s="19"/>
      <c r="J565" s="119"/>
    </row>
    <row r="566" spans="1:10" x14ac:dyDescent="0.25">
      <c r="A566" s="12">
        <v>545</v>
      </c>
      <c r="B566" t="s">
        <v>43</v>
      </c>
      <c r="C566" t="s">
        <v>42</v>
      </c>
      <c r="D566" s="21">
        <v>38551</v>
      </c>
      <c r="E566" t="s">
        <v>51</v>
      </c>
      <c r="F566" s="19">
        <v>35</v>
      </c>
      <c r="G566" s="20">
        <v>111.036</v>
      </c>
      <c r="I566" s="19"/>
      <c r="J566" s="119"/>
    </row>
    <row r="567" spans="1:10" x14ac:dyDescent="0.25">
      <c r="A567" s="12">
        <v>546</v>
      </c>
      <c r="B567" t="s">
        <v>46</v>
      </c>
      <c r="C567" t="s">
        <v>42</v>
      </c>
      <c r="D567" s="21">
        <v>39035</v>
      </c>
      <c r="E567" t="s">
        <v>54</v>
      </c>
      <c r="F567" s="19">
        <v>-1</v>
      </c>
      <c r="G567" s="20">
        <v>-1.536</v>
      </c>
      <c r="I567" s="19"/>
      <c r="J567" s="119"/>
    </row>
    <row r="568" spans="1:10" x14ac:dyDescent="0.25">
      <c r="A568" s="12">
        <v>547</v>
      </c>
      <c r="B568" t="s">
        <v>56</v>
      </c>
      <c r="C568" t="s">
        <v>53</v>
      </c>
      <c r="D568" s="21">
        <v>38837</v>
      </c>
      <c r="E568" t="s">
        <v>51</v>
      </c>
      <c r="F568" s="19">
        <v>51</v>
      </c>
      <c r="G568" s="20">
        <v>287.29199999999997</v>
      </c>
      <c r="I568" s="19"/>
      <c r="J568" s="119"/>
    </row>
    <row r="569" spans="1:10" x14ac:dyDescent="0.25">
      <c r="A569" s="12">
        <v>548</v>
      </c>
      <c r="B569" t="s">
        <v>52</v>
      </c>
      <c r="C569" t="s">
        <v>45</v>
      </c>
      <c r="D569" s="21">
        <v>38232</v>
      </c>
      <c r="E569" t="s">
        <v>44</v>
      </c>
      <c r="F569" s="19">
        <v>49</v>
      </c>
      <c r="G569" s="20">
        <v>280.21199999999999</v>
      </c>
      <c r="I569" s="19"/>
      <c r="J569" s="119"/>
    </row>
    <row r="570" spans="1:10" x14ac:dyDescent="0.25">
      <c r="A570" s="12">
        <v>549</v>
      </c>
      <c r="B570" t="s">
        <v>40</v>
      </c>
      <c r="C570" t="s">
        <v>45</v>
      </c>
      <c r="D570" s="21">
        <v>38287</v>
      </c>
      <c r="E570" t="s">
        <v>51</v>
      </c>
      <c r="F570" s="19">
        <v>52</v>
      </c>
      <c r="G570" s="20">
        <v>291.85199999999998</v>
      </c>
      <c r="I570" s="19"/>
      <c r="J570" s="119"/>
    </row>
    <row r="571" spans="1:10" x14ac:dyDescent="0.25">
      <c r="A571" s="12">
        <v>550</v>
      </c>
      <c r="B571" t="s">
        <v>56</v>
      </c>
      <c r="C571" t="s">
        <v>53</v>
      </c>
      <c r="D571" s="21">
        <v>38969</v>
      </c>
      <c r="E571" t="s">
        <v>51</v>
      </c>
      <c r="F571" s="19">
        <v>91</v>
      </c>
      <c r="G571" s="20">
        <v>432.46799999999996</v>
      </c>
      <c r="I571" s="19"/>
      <c r="J571" s="119"/>
    </row>
    <row r="572" spans="1:10" x14ac:dyDescent="0.25">
      <c r="A572" s="12">
        <v>551</v>
      </c>
      <c r="B572" t="s">
        <v>56</v>
      </c>
      <c r="C572" t="s">
        <v>45</v>
      </c>
      <c r="D572" s="21">
        <v>38925</v>
      </c>
      <c r="E572" t="s">
        <v>44</v>
      </c>
      <c r="F572" s="19">
        <v>81</v>
      </c>
      <c r="G572" s="20">
        <v>395.95199999999994</v>
      </c>
      <c r="I572" s="19"/>
      <c r="J572" s="119"/>
    </row>
    <row r="573" spans="1:10" x14ac:dyDescent="0.25">
      <c r="A573" s="12">
        <v>552</v>
      </c>
      <c r="B573" t="s">
        <v>49</v>
      </c>
      <c r="C573" t="s">
        <v>48</v>
      </c>
      <c r="D573" s="21">
        <v>38078</v>
      </c>
      <c r="E573" t="s">
        <v>54</v>
      </c>
      <c r="F573" s="19">
        <v>60</v>
      </c>
      <c r="G573" s="20">
        <v>200.38800000000001</v>
      </c>
      <c r="I573" s="19"/>
      <c r="J573" s="119"/>
    </row>
    <row r="574" spans="1:10" x14ac:dyDescent="0.25">
      <c r="A574" s="12">
        <v>553</v>
      </c>
      <c r="B574" t="s">
        <v>46</v>
      </c>
      <c r="C574" t="s">
        <v>42</v>
      </c>
      <c r="D574" s="21">
        <v>38133</v>
      </c>
      <c r="E574" t="s">
        <v>51</v>
      </c>
      <c r="F574" s="19">
        <v>-1</v>
      </c>
      <c r="G574" s="20">
        <v>-0.94799999999999995</v>
      </c>
      <c r="I574" s="19"/>
      <c r="J574" s="119"/>
    </row>
    <row r="575" spans="1:10" x14ac:dyDescent="0.25">
      <c r="A575" s="12">
        <v>554</v>
      </c>
      <c r="B575" t="s">
        <v>46</v>
      </c>
      <c r="C575" t="s">
        <v>48</v>
      </c>
      <c r="D575" s="21">
        <v>38188</v>
      </c>
      <c r="E575" t="s">
        <v>54</v>
      </c>
      <c r="F575" s="19">
        <v>67</v>
      </c>
      <c r="G575" s="20">
        <v>225.15599999999998</v>
      </c>
      <c r="I575" s="19"/>
      <c r="J575" s="119"/>
    </row>
    <row r="576" spans="1:10" x14ac:dyDescent="0.25">
      <c r="A576" s="12">
        <v>555</v>
      </c>
      <c r="B576" t="s">
        <v>46</v>
      </c>
      <c r="C576" t="s">
        <v>45</v>
      </c>
      <c r="D576" s="21">
        <v>38012</v>
      </c>
      <c r="E576" t="s">
        <v>44</v>
      </c>
      <c r="F576" s="19">
        <v>78</v>
      </c>
      <c r="G576" s="20">
        <v>265.16399999999999</v>
      </c>
      <c r="I576" s="19"/>
      <c r="J576" s="119"/>
    </row>
    <row r="577" spans="1:10" x14ac:dyDescent="0.25">
      <c r="A577" s="12">
        <v>556</v>
      </c>
      <c r="B577" t="s">
        <v>43</v>
      </c>
      <c r="C577" t="s">
        <v>48</v>
      </c>
      <c r="D577" s="21">
        <v>38298</v>
      </c>
      <c r="E577" t="s">
        <v>47</v>
      </c>
      <c r="F577" s="19">
        <v>17</v>
      </c>
      <c r="G577" s="20">
        <v>46.127999999999993</v>
      </c>
      <c r="I577" s="19"/>
      <c r="J577" s="119"/>
    </row>
    <row r="578" spans="1:10" x14ac:dyDescent="0.25">
      <c r="A578" s="12">
        <v>557</v>
      </c>
      <c r="B578" t="s">
        <v>55</v>
      </c>
      <c r="C578" t="s">
        <v>48</v>
      </c>
      <c r="D578" s="21">
        <v>38221</v>
      </c>
      <c r="E578" t="s">
        <v>54</v>
      </c>
      <c r="F578" s="19">
        <v>5</v>
      </c>
      <c r="G578" s="20">
        <v>1.92</v>
      </c>
      <c r="I578" s="19"/>
      <c r="J578" s="119"/>
    </row>
    <row r="579" spans="1:10" x14ac:dyDescent="0.25">
      <c r="A579" s="12">
        <v>558</v>
      </c>
      <c r="B579" t="s">
        <v>57</v>
      </c>
      <c r="C579" t="s">
        <v>48</v>
      </c>
      <c r="D579" s="21">
        <v>38947</v>
      </c>
      <c r="E579" t="s">
        <v>51</v>
      </c>
      <c r="F579" s="19">
        <v>28</v>
      </c>
      <c r="G579" s="20">
        <v>85.68</v>
      </c>
      <c r="I579" s="19"/>
      <c r="J579" s="119"/>
    </row>
    <row r="580" spans="1:10" x14ac:dyDescent="0.25">
      <c r="A580" s="12">
        <v>559</v>
      </c>
      <c r="B580" t="s">
        <v>57</v>
      </c>
      <c r="C580" t="s">
        <v>45</v>
      </c>
      <c r="D580" s="21">
        <v>38375</v>
      </c>
      <c r="E580" t="s">
        <v>51</v>
      </c>
      <c r="F580" s="19">
        <v>78</v>
      </c>
      <c r="G580" s="20">
        <v>264.97199999999998</v>
      </c>
      <c r="I580" s="19"/>
      <c r="J580" s="119"/>
    </row>
    <row r="581" spans="1:10" x14ac:dyDescent="0.25">
      <c r="A581" s="12">
        <v>560</v>
      </c>
      <c r="B581" t="s">
        <v>56</v>
      </c>
      <c r="C581" t="s">
        <v>48</v>
      </c>
      <c r="D581" s="21">
        <v>38507</v>
      </c>
      <c r="E581" t="s">
        <v>41</v>
      </c>
      <c r="F581" s="19">
        <v>78</v>
      </c>
      <c r="G581" s="20">
        <v>266.13599999999997</v>
      </c>
      <c r="I581" s="19"/>
      <c r="J581" s="119"/>
    </row>
    <row r="582" spans="1:10" x14ac:dyDescent="0.25">
      <c r="A582" s="12">
        <v>561</v>
      </c>
      <c r="B582" t="s">
        <v>55</v>
      </c>
      <c r="C582" t="s">
        <v>42</v>
      </c>
      <c r="D582" s="21">
        <v>38430</v>
      </c>
      <c r="E582" t="s">
        <v>44</v>
      </c>
      <c r="F582" s="19">
        <v>48</v>
      </c>
      <c r="G582" s="20">
        <v>157.27199999999999</v>
      </c>
      <c r="I582" s="19"/>
      <c r="J582" s="119"/>
    </row>
    <row r="583" spans="1:10" x14ac:dyDescent="0.25">
      <c r="A583" s="12">
        <v>562</v>
      </c>
      <c r="B583" t="s">
        <v>43</v>
      </c>
      <c r="C583" t="s">
        <v>53</v>
      </c>
      <c r="D583" s="21">
        <v>38925</v>
      </c>
      <c r="E583" t="s">
        <v>47</v>
      </c>
      <c r="F583" s="19">
        <v>65</v>
      </c>
      <c r="G583" s="20">
        <v>218.74799999999999</v>
      </c>
      <c r="I583" s="19"/>
      <c r="J583" s="119"/>
    </row>
    <row r="584" spans="1:10" x14ac:dyDescent="0.25">
      <c r="A584" s="12">
        <v>563</v>
      </c>
      <c r="B584" t="s">
        <v>55</v>
      </c>
      <c r="C584" t="s">
        <v>45</v>
      </c>
      <c r="D584" s="21">
        <v>39057</v>
      </c>
      <c r="E584" t="s">
        <v>41</v>
      </c>
      <c r="F584" s="19">
        <v>45</v>
      </c>
      <c r="G584" s="20">
        <v>146.244</v>
      </c>
      <c r="I584" s="19"/>
      <c r="J584" s="119"/>
    </row>
    <row r="585" spans="1:10" x14ac:dyDescent="0.25">
      <c r="A585" s="12">
        <v>564</v>
      </c>
      <c r="B585" t="s">
        <v>56</v>
      </c>
      <c r="C585" t="s">
        <v>45</v>
      </c>
      <c r="D585" s="21">
        <v>38562</v>
      </c>
      <c r="E585" t="s">
        <v>41</v>
      </c>
      <c r="F585" s="19">
        <v>-2</v>
      </c>
      <c r="G585" s="20">
        <v>-22.704000000000001</v>
      </c>
      <c r="I585" s="19"/>
      <c r="J585" s="119"/>
    </row>
    <row r="586" spans="1:10" x14ac:dyDescent="0.25">
      <c r="A586" s="12">
        <v>565</v>
      </c>
      <c r="B586" t="s">
        <v>40</v>
      </c>
      <c r="C586" t="s">
        <v>45</v>
      </c>
      <c r="D586" s="21">
        <v>38254</v>
      </c>
      <c r="E586" t="s">
        <v>44</v>
      </c>
      <c r="F586" s="19">
        <v>44</v>
      </c>
      <c r="G586" s="20">
        <v>142.04400000000001</v>
      </c>
      <c r="I586" s="19"/>
      <c r="J586" s="119"/>
    </row>
    <row r="587" spans="1:10" x14ac:dyDescent="0.25">
      <c r="A587" s="12">
        <v>566</v>
      </c>
      <c r="B587" t="s">
        <v>50</v>
      </c>
      <c r="C587" t="s">
        <v>48</v>
      </c>
      <c r="D587" s="21">
        <v>38353</v>
      </c>
      <c r="E587" t="s">
        <v>54</v>
      </c>
      <c r="F587" s="19">
        <v>89</v>
      </c>
      <c r="G587" s="20">
        <v>304.548</v>
      </c>
      <c r="I587" s="19"/>
      <c r="J587" s="119"/>
    </row>
    <row r="588" spans="1:10" x14ac:dyDescent="0.25">
      <c r="A588" s="12">
        <v>567</v>
      </c>
      <c r="B588" t="s">
        <v>56</v>
      </c>
      <c r="C588" t="s">
        <v>48</v>
      </c>
      <c r="D588" s="21">
        <v>38837</v>
      </c>
      <c r="E588" t="s">
        <v>47</v>
      </c>
      <c r="F588" s="19">
        <v>97</v>
      </c>
      <c r="G588" s="20">
        <v>333.37200000000001</v>
      </c>
      <c r="I588" s="19"/>
      <c r="J588" s="119"/>
    </row>
    <row r="589" spans="1:10" x14ac:dyDescent="0.25">
      <c r="A589" s="12">
        <v>568</v>
      </c>
      <c r="B589" t="s">
        <v>43</v>
      </c>
      <c r="C589" t="s">
        <v>42</v>
      </c>
      <c r="D589" s="21">
        <v>38628</v>
      </c>
      <c r="E589" t="s">
        <v>54</v>
      </c>
      <c r="F589" s="19">
        <v>73</v>
      </c>
      <c r="G589" s="20">
        <v>247.29599999999999</v>
      </c>
      <c r="I589" s="19"/>
      <c r="J589" s="119"/>
    </row>
    <row r="590" spans="1:10" x14ac:dyDescent="0.25">
      <c r="A590" s="12">
        <v>569</v>
      </c>
      <c r="B590" t="s">
        <v>43</v>
      </c>
      <c r="C590" t="s">
        <v>53</v>
      </c>
      <c r="D590" s="21">
        <v>38298</v>
      </c>
      <c r="E590" t="s">
        <v>41</v>
      </c>
      <c r="F590" s="19">
        <v>12</v>
      </c>
      <c r="G590" s="20">
        <v>27.827999999999999</v>
      </c>
      <c r="I590" s="19"/>
      <c r="J590" s="119"/>
    </row>
    <row r="591" spans="1:10" x14ac:dyDescent="0.25">
      <c r="A591" s="12">
        <v>570</v>
      </c>
      <c r="B591" t="s">
        <v>49</v>
      </c>
      <c r="C591" t="s">
        <v>42</v>
      </c>
      <c r="D591" s="21">
        <v>39002</v>
      </c>
      <c r="E591" t="s">
        <v>51</v>
      </c>
      <c r="F591" s="19">
        <v>-4</v>
      </c>
      <c r="G591" s="20">
        <v>-29.808</v>
      </c>
      <c r="I591" s="19"/>
      <c r="J591" s="119"/>
    </row>
    <row r="592" spans="1:10" x14ac:dyDescent="0.25">
      <c r="A592" s="12">
        <v>571</v>
      </c>
      <c r="B592" t="s">
        <v>57</v>
      </c>
      <c r="C592" t="s">
        <v>45</v>
      </c>
      <c r="D592" s="21">
        <v>38639</v>
      </c>
      <c r="E592" t="s">
        <v>54</v>
      </c>
      <c r="F592" s="19">
        <v>56</v>
      </c>
      <c r="G592" s="20">
        <v>185.28</v>
      </c>
      <c r="I592" s="19"/>
      <c r="J592" s="119"/>
    </row>
    <row r="593" spans="1:10" x14ac:dyDescent="0.25">
      <c r="A593" s="12">
        <v>572</v>
      </c>
      <c r="B593" t="s">
        <v>43</v>
      </c>
      <c r="C593" t="s">
        <v>42</v>
      </c>
      <c r="D593" s="21">
        <v>38683</v>
      </c>
      <c r="E593" t="s">
        <v>41</v>
      </c>
      <c r="F593" s="19">
        <v>64</v>
      </c>
      <c r="G593" s="20">
        <v>214.68</v>
      </c>
      <c r="I593" s="19"/>
      <c r="J593" s="119"/>
    </row>
    <row r="594" spans="1:10" x14ac:dyDescent="0.25">
      <c r="A594" s="12">
        <v>573</v>
      </c>
      <c r="B594" t="s">
        <v>52</v>
      </c>
      <c r="C594" t="s">
        <v>48</v>
      </c>
      <c r="D594" s="21">
        <v>38661</v>
      </c>
      <c r="E594" t="s">
        <v>54</v>
      </c>
      <c r="F594" s="19">
        <v>69</v>
      </c>
      <c r="G594" s="20">
        <v>233.32799999999997</v>
      </c>
      <c r="I594" s="19"/>
      <c r="J594" s="119"/>
    </row>
    <row r="595" spans="1:10" x14ac:dyDescent="0.25">
      <c r="A595" s="12">
        <v>574</v>
      </c>
      <c r="B595" t="s">
        <v>57</v>
      </c>
      <c r="C595" t="s">
        <v>53</v>
      </c>
      <c r="D595" s="21">
        <v>38672</v>
      </c>
      <c r="E595" t="s">
        <v>41</v>
      </c>
      <c r="F595" s="19">
        <v>5</v>
      </c>
      <c r="G595" s="20">
        <v>3.024</v>
      </c>
      <c r="I595" s="19"/>
      <c r="J595" s="119"/>
    </row>
    <row r="596" spans="1:10" x14ac:dyDescent="0.25">
      <c r="A596" s="12">
        <v>575</v>
      </c>
      <c r="B596" t="s">
        <v>56</v>
      </c>
      <c r="C596" t="s">
        <v>45</v>
      </c>
      <c r="D596" s="21">
        <v>38397</v>
      </c>
      <c r="E596" t="s">
        <v>54</v>
      </c>
      <c r="F596" s="19">
        <v>86</v>
      </c>
      <c r="G596" s="20">
        <v>292.584</v>
      </c>
      <c r="I596" s="19"/>
      <c r="J596" s="119"/>
    </row>
    <row r="597" spans="1:10" x14ac:dyDescent="0.25">
      <c r="A597" s="12">
        <v>576</v>
      </c>
      <c r="B597" t="s">
        <v>55</v>
      </c>
      <c r="C597" t="s">
        <v>45</v>
      </c>
      <c r="D597" s="21">
        <v>38452</v>
      </c>
      <c r="E597" t="s">
        <v>47</v>
      </c>
      <c r="F597" s="19">
        <v>98</v>
      </c>
      <c r="G597" s="20">
        <v>336.96</v>
      </c>
      <c r="I597" s="19"/>
      <c r="J597" s="119"/>
    </row>
    <row r="598" spans="1:10" x14ac:dyDescent="0.25">
      <c r="A598" s="12">
        <v>577</v>
      </c>
      <c r="B598" t="s">
        <v>57</v>
      </c>
      <c r="C598" t="s">
        <v>42</v>
      </c>
      <c r="D598" s="21">
        <v>38749</v>
      </c>
      <c r="E598" t="s">
        <v>41</v>
      </c>
      <c r="F598" s="19">
        <v>25</v>
      </c>
      <c r="G598" s="20">
        <v>74.36399999999999</v>
      </c>
      <c r="I598" s="19"/>
      <c r="J598" s="119"/>
    </row>
    <row r="599" spans="1:10" x14ac:dyDescent="0.25">
      <c r="A599" s="12">
        <v>578</v>
      </c>
      <c r="B599" t="s">
        <v>46</v>
      </c>
      <c r="C599" t="s">
        <v>53</v>
      </c>
      <c r="D599" s="21">
        <v>38507</v>
      </c>
      <c r="E599" t="s">
        <v>51</v>
      </c>
      <c r="F599" s="19">
        <v>44</v>
      </c>
      <c r="G599" s="20">
        <v>143.892</v>
      </c>
      <c r="I599" s="19"/>
      <c r="J599" s="119"/>
    </row>
    <row r="600" spans="1:10" x14ac:dyDescent="0.25">
      <c r="A600" s="12">
        <v>579</v>
      </c>
      <c r="B600" t="s">
        <v>52</v>
      </c>
      <c r="C600" t="s">
        <v>42</v>
      </c>
      <c r="D600" s="21">
        <v>38287</v>
      </c>
      <c r="E600" t="s">
        <v>44</v>
      </c>
      <c r="F600" s="19">
        <v>11</v>
      </c>
      <c r="G600" s="20">
        <v>24.023999999999997</v>
      </c>
      <c r="I600" s="19"/>
      <c r="J600" s="119"/>
    </row>
    <row r="601" spans="1:10" x14ac:dyDescent="0.25">
      <c r="A601" s="12">
        <v>580</v>
      </c>
      <c r="B601" t="s">
        <v>52</v>
      </c>
      <c r="C601" t="s">
        <v>42</v>
      </c>
      <c r="D601" s="21">
        <v>38034</v>
      </c>
      <c r="E601" t="s">
        <v>44</v>
      </c>
      <c r="F601" s="19">
        <v>39</v>
      </c>
      <c r="G601" s="20">
        <v>124.416</v>
      </c>
      <c r="I601" s="19"/>
      <c r="J601" s="119"/>
    </row>
    <row r="602" spans="1:10" x14ac:dyDescent="0.25">
      <c r="A602" s="12">
        <v>581</v>
      </c>
      <c r="B602" t="s">
        <v>43</v>
      </c>
      <c r="C602" t="s">
        <v>48</v>
      </c>
      <c r="D602" s="21">
        <v>38749</v>
      </c>
      <c r="E602" t="s">
        <v>41</v>
      </c>
      <c r="F602" s="19">
        <v>38</v>
      </c>
      <c r="G602" s="20">
        <v>121.572</v>
      </c>
      <c r="I602" s="19"/>
      <c r="J602" s="119"/>
    </row>
    <row r="603" spans="1:10" x14ac:dyDescent="0.25">
      <c r="A603" s="12">
        <v>582</v>
      </c>
      <c r="B603" t="s">
        <v>46</v>
      </c>
      <c r="C603" t="s">
        <v>48</v>
      </c>
      <c r="D603" s="21">
        <v>38001</v>
      </c>
      <c r="E603" t="s">
        <v>47</v>
      </c>
      <c r="F603" s="19">
        <v>-5</v>
      </c>
      <c r="G603" s="20">
        <v>-34.152000000000001</v>
      </c>
      <c r="I603" s="19"/>
      <c r="J603" s="119"/>
    </row>
    <row r="604" spans="1:10" x14ac:dyDescent="0.25">
      <c r="A604" s="12">
        <v>583</v>
      </c>
      <c r="B604" t="s">
        <v>57</v>
      </c>
      <c r="C604" t="s">
        <v>45</v>
      </c>
      <c r="D604" s="21">
        <v>38936</v>
      </c>
      <c r="E604" t="s">
        <v>51</v>
      </c>
      <c r="F604" s="19">
        <v>52</v>
      </c>
      <c r="G604" s="20">
        <v>170.364</v>
      </c>
      <c r="I604" s="19"/>
      <c r="J604" s="119"/>
    </row>
    <row r="605" spans="1:10" x14ac:dyDescent="0.25">
      <c r="A605" s="12">
        <v>584</v>
      </c>
      <c r="B605" t="s">
        <v>55</v>
      </c>
      <c r="C605" t="s">
        <v>53</v>
      </c>
      <c r="D605" s="21">
        <v>38001</v>
      </c>
      <c r="E605" t="s">
        <v>44</v>
      </c>
      <c r="F605" s="19">
        <v>99</v>
      </c>
      <c r="G605" s="20">
        <v>341.53199999999998</v>
      </c>
      <c r="I605" s="19"/>
      <c r="J605" s="119"/>
    </row>
    <row r="606" spans="1:10" x14ac:dyDescent="0.25">
      <c r="A606" s="12">
        <v>585</v>
      </c>
      <c r="B606" t="s">
        <v>43</v>
      </c>
      <c r="C606" t="s">
        <v>45</v>
      </c>
      <c r="D606" s="21">
        <v>38870</v>
      </c>
      <c r="E606" t="s">
        <v>44</v>
      </c>
      <c r="F606" s="19">
        <v>97</v>
      </c>
      <c r="G606" s="20">
        <v>333.87600000000003</v>
      </c>
      <c r="I606" s="19"/>
      <c r="J606" s="119"/>
    </row>
    <row r="607" spans="1:10" x14ac:dyDescent="0.25">
      <c r="A607" s="12">
        <v>586</v>
      </c>
      <c r="B607" t="s">
        <v>50</v>
      </c>
      <c r="C607" t="s">
        <v>42</v>
      </c>
      <c r="D607" s="21">
        <v>38364</v>
      </c>
      <c r="E607" t="s">
        <v>41</v>
      </c>
      <c r="F607" s="19">
        <v>73</v>
      </c>
      <c r="G607" s="20">
        <v>247.15199999999999</v>
      </c>
      <c r="I607" s="19"/>
      <c r="J607" s="119"/>
    </row>
    <row r="608" spans="1:10" x14ac:dyDescent="0.25">
      <c r="A608" s="12">
        <v>587</v>
      </c>
      <c r="B608" t="s">
        <v>56</v>
      </c>
      <c r="C608" t="s">
        <v>45</v>
      </c>
      <c r="D608" s="21">
        <v>38067</v>
      </c>
      <c r="E608" t="s">
        <v>41</v>
      </c>
      <c r="F608" s="19">
        <v>42</v>
      </c>
      <c r="G608" s="20">
        <v>135.41999999999999</v>
      </c>
      <c r="I608" s="19"/>
      <c r="J608" s="119"/>
    </row>
    <row r="609" spans="1:10" x14ac:dyDescent="0.25">
      <c r="A609" s="12">
        <v>588</v>
      </c>
      <c r="B609" t="s">
        <v>55</v>
      </c>
      <c r="C609" t="s">
        <v>42</v>
      </c>
      <c r="D609" s="21">
        <v>38188</v>
      </c>
      <c r="E609" t="s">
        <v>51</v>
      </c>
      <c r="F609" s="19">
        <v>83</v>
      </c>
      <c r="G609" s="20">
        <v>282.44400000000002</v>
      </c>
      <c r="I609" s="19"/>
      <c r="J609" s="119"/>
    </row>
    <row r="610" spans="1:10" x14ac:dyDescent="0.25">
      <c r="A610" s="12">
        <v>589</v>
      </c>
      <c r="B610" t="s">
        <v>43</v>
      </c>
      <c r="C610" t="s">
        <v>53</v>
      </c>
      <c r="D610" s="21">
        <v>39057</v>
      </c>
      <c r="E610" t="s">
        <v>51</v>
      </c>
      <c r="F610" s="19">
        <v>19</v>
      </c>
      <c r="G610" s="20">
        <v>52.511999999999993</v>
      </c>
      <c r="I610" s="19"/>
      <c r="J610" s="119"/>
    </row>
    <row r="611" spans="1:10" x14ac:dyDescent="0.25">
      <c r="A611" s="12">
        <v>590</v>
      </c>
      <c r="B611" t="s">
        <v>57</v>
      </c>
      <c r="C611" t="s">
        <v>53</v>
      </c>
      <c r="D611" s="21">
        <v>39024</v>
      </c>
      <c r="E611" t="s">
        <v>44</v>
      </c>
      <c r="F611" s="19">
        <v>38</v>
      </c>
      <c r="G611" s="20">
        <v>240.66</v>
      </c>
      <c r="I611" s="19"/>
      <c r="J611" s="119"/>
    </row>
    <row r="612" spans="1:10" x14ac:dyDescent="0.25">
      <c r="A612" s="12">
        <v>591</v>
      </c>
      <c r="B612" t="s">
        <v>55</v>
      </c>
      <c r="C612" t="s">
        <v>48</v>
      </c>
      <c r="D612" s="21">
        <v>38155</v>
      </c>
      <c r="E612" t="s">
        <v>51</v>
      </c>
      <c r="F612" s="19">
        <v>69</v>
      </c>
      <c r="G612" s="20">
        <v>233.01599999999999</v>
      </c>
      <c r="I612" s="19"/>
      <c r="J612" s="119"/>
    </row>
    <row r="613" spans="1:10" x14ac:dyDescent="0.25">
      <c r="A613" s="12">
        <v>592</v>
      </c>
      <c r="B613" t="s">
        <v>49</v>
      </c>
      <c r="C613" t="s">
        <v>42</v>
      </c>
      <c r="D613" s="21">
        <v>38936</v>
      </c>
      <c r="E613" t="s">
        <v>41</v>
      </c>
      <c r="F613" s="19">
        <v>11</v>
      </c>
      <c r="G613" s="20">
        <v>24.276</v>
      </c>
      <c r="I613" s="19"/>
      <c r="J613" s="119"/>
    </row>
    <row r="614" spans="1:10" x14ac:dyDescent="0.25">
      <c r="A614" s="12">
        <v>593</v>
      </c>
      <c r="B614" t="s">
        <v>57</v>
      </c>
      <c r="C614" t="s">
        <v>48</v>
      </c>
      <c r="D614" s="21">
        <v>38870</v>
      </c>
      <c r="E614" t="s">
        <v>47</v>
      </c>
      <c r="F614" s="19">
        <v>70</v>
      </c>
      <c r="G614" s="20">
        <v>236.988</v>
      </c>
      <c r="I614" s="19"/>
      <c r="J614" s="119"/>
    </row>
    <row r="615" spans="1:10" x14ac:dyDescent="0.25">
      <c r="A615" s="12">
        <v>594</v>
      </c>
      <c r="B615" t="s">
        <v>40</v>
      </c>
      <c r="C615" t="s">
        <v>42</v>
      </c>
      <c r="D615" s="21">
        <v>38001</v>
      </c>
      <c r="E615" t="s">
        <v>54</v>
      </c>
      <c r="F615" s="19">
        <v>29</v>
      </c>
      <c r="G615" s="20">
        <v>89.135999999999996</v>
      </c>
      <c r="I615" s="19"/>
      <c r="J615" s="119"/>
    </row>
    <row r="616" spans="1:10" x14ac:dyDescent="0.25">
      <c r="A616" s="12">
        <v>595</v>
      </c>
      <c r="B616" t="s">
        <v>50</v>
      </c>
      <c r="C616" t="s">
        <v>45</v>
      </c>
      <c r="D616" s="21">
        <v>38705</v>
      </c>
      <c r="E616" t="s">
        <v>47</v>
      </c>
      <c r="F616" s="19">
        <v>94</v>
      </c>
      <c r="G616" s="20">
        <v>322.81199999999995</v>
      </c>
      <c r="I616" s="19"/>
      <c r="J616" s="119"/>
    </row>
    <row r="617" spans="1:10" x14ac:dyDescent="0.25">
      <c r="A617" s="12">
        <v>596</v>
      </c>
      <c r="B617" t="s">
        <v>50</v>
      </c>
      <c r="C617" t="s">
        <v>53</v>
      </c>
      <c r="D617" s="21">
        <v>38628</v>
      </c>
      <c r="E617" t="s">
        <v>54</v>
      </c>
      <c r="F617" s="19">
        <v>99</v>
      </c>
      <c r="G617" s="20">
        <v>341.09999999999997</v>
      </c>
      <c r="I617" s="19"/>
      <c r="J617" s="119"/>
    </row>
    <row r="618" spans="1:10" x14ac:dyDescent="0.25">
      <c r="A618" s="12">
        <v>597</v>
      </c>
      <c r="B618" t="s">
        <v>49</v>
      </c>
      <c r="C618" t="s">
        <v>42</v>
      </c>
      <c r="D618" s="21">
        <v>38694</v>
      </c>
      <c r="E618" t="s">
        <v>44</v>
      </c>
      <c r="F618" s="19">
        <v>72</v>
      </c>
      <c r="G618" s="20">
        <v>244.452</v>
      </c>
      <c r="I618" s="19"/>
      <c r="J618" s="119"/>
    </row>
    <row r="619" spans="1:10" x14ac:dyDescent="0.25">
      <c r="A619" s="12">
        <v>598</v>
      </c>
      <c r="B619" t="s">
        <v>50</v>
      </c>
      <c r="C619" t="s">
        <v>42</v>
      </c>
      <c r="D619" s="21">
        <v>38210</v>
      </c>
      <c r="E619" t="s">
        <v>54</v>
      </c>
      <c r="F619" s="19">
        <v>12</v>
      </c>
      <c r="G619" s="20">
        <v>28.116</v>
      </c>
      <c r="I619" s="19"/>
      <c r="J619" s="119"/>
    </row>
    <row r="620" spans="1:10" x14ac:dyDescent="0.25">
      <c r="A620" s="12">
        <v>599</v>
      </c>
      <c r="B620" t="s">
        <v>50</v>
      </c>
      <c r="C620" t="s">
        <v>53</v>
      </c>
      <c r="D620" s="21">
        <v>38254</v>
      </c>
      <c r="E620" t="s">
        <v>44</v>
      </c>
      <c r="F620" s="19">
        <v>63</v>
      </c>
      <c r="G620" s="20">
        <v>211.2</v>
      </c>
      <c r="I620" s="19"/>
      <c r="J620" s="119"/>
    </row>
    <row r="621" spans="1:10" x14ac:dyDescent="0.25">
      <c r="A621" s="12">
        <v>600</v>
      </c>
      <c r="B621" t="s">
        <v>56</v>
      </c>
      <c r="C621" t="s">
        <v>45</v>
      </c>
      <c r="D621" s="21">
        <v>38155</v>
      </c>
      <c r="E621" t="s">
        <v>54</v>
      </c>
      <c r="F621" s="19">
        <v>82</v>
      </c>
      <c r="G621" s="20">
        <v>279.20399999999995</v>
      </c>
      <c r="I621" s="19"/>
      <c r="J621" s="119"/>
    </row>
    <row r="622" spans="1:10" x14ac:dyDescent="0.25">
      <c r="A622" s="12">
        <v>601</v>
      </c>
      <c r="B622" t="s">
        <v>49</v>
      </c>
      <c r="C622" t="s">
        <v>53</v>
      </c>
      <c r="D622" s="21">
        <v>38606</v>
      </c>
      <c r="E622" t="s">
        <v>51</v>
      </c>
      <c r="F622" s="19">
        <v>55</v>
      </c>
      <c r="G622" s="20">
        <v>181.34399999999999</v>
      </c>
      <c r="I622" s="19"/>
      <c r="J622" s="119"/>
    </row>
    <row r="623" spans="1:10" x14ac:dyDescent="0.25">
      <c r="A623" s="12">
        <v>602</v>
      </c>
      <c r="B623" t="s">
        <v>40</v>
      </c>
      <c r="C623" t="s">
        <v>42</v>
      </c>
      <c r="D623" s="21">
        <v>38936</v>
      </c>
      <c r="E623" t="s">
        <v>41</v>
      </c>
      <c r="F623" s="19">
        <v>15</v>
      </c>
      <c r="G623" s="20">
        <v>38.567999999999998</v>
      </c>
      <c r="I623" s="19"/>
      <c r="J623" s="119"/>
    </row>
    <row r="624" spans="1:10" x14ac:dyDescent="0.25">
      <c r="A624" s="12">
        <v>603</v>
      </c>
      <c r="B624" t="s">
        <v>43</v>
      </c>
      <c r="C624" t="s">
        <v>48</v>
      </c>
      <c r="D624" s="21">
        <v>38595</v>
      </c>
      <c r="E624" t="s">
        <v>54</v>
      </c>
      <c r="F624" s="19">
        <v>7</v>
      </c>
      <c r="G624" s="20">
        <v>9.3360000000000003</v>
      </c>
      <c r="I624" s="19"/>
      <c r="J624" s="119"/>
    </row>
    <row r="625" spans="1:10" x14ac:dyDescent="0.25">
      <c r="A625" s="12">
        <v>604</v>
      </c>
      <c r="B625" t="s">
        <v>46</v>
      </c>
      <c r="C625" t="s">
        <v>53</v>
      </c>
      <c r="D625" s="21">
        <v>38925</v>
      </c>
      <c r="E625" t="s">
        <v>54</v>
      </c>
      <c r="F625" s="19">
        <v>22</v>
      </c>
      <c r="G625" s="20">
        <v>64.427999999999997</v>
      </c>
      <c r="I625" s="19"/>
      <c r="J625" s="119"/>
    </row>
    <row r="626" spans="1:10" x14ac:dyDescent="0.25">
      <c r="A626" s="12">
        <v>605</v>
      </c>
      <c r="B626" t="s">
        <v>52</v>
      </c>
      <c r="C626" t="s">
        <v>45</v>
      </c>
      <c r="D626" s="21">
        <v>38474</v>
      </c>
      <c r="E626" t="s">
        <v>54</v>
      </c>
      <c r="F626" s="19">
        <v>95</v>
      </c>
      <c r="G626" s="20">
        <v>326.892</v>
      </c>
      <c r="I626" s="19"/>
      <c r="J626" s="119"/>
    </row>
    <row r="627" spans="1:10" x14ac:dyDescent="0.25">
      <c r="A627" s="12">
        <v>606</v>
      </c>
      <c r="B627" t="s">
        <v>43</v>
      </c>
      <c r="C627" t="s">
        <v>42</v>
      </c>
      <c r="D627" s="21">
        <v>39046</v>
      </c>
      <c r="E627" t="s">
        <v>44</v>
      </c>
      <c r="F627" s="19">
        <v>63</v>
      </c>
      <c r="G627" s="20">
        <v>210.708</v>
      </c>
      <c r="I627" s="19"/>
      <c r="J627" s="119"/>
    </row>
    <row r="628" spans="1:10" x14ac:dyDescent="0.25">
      <c r="A628" s="12">
        <v>607</v>
      </c>
      <c r="B628" t="s">
        <v>52</v>
      </c>
      <c r="C628" t="s">
        <v>45</v>
      </c>
      <c r="D628" s="21">
        <v>38738</v>
      </c>
      <c r="E628" t="s">
        <v>54</v>
      </c>
      <c r="F628" s="19">
        <v>71</v>
      </c>
      <c r="G628" s="20">
        <v>239.916</v>
      </c>
      <c r="I628" s="19"/>
      <c r="J628" s="119"/>
    </row>
    <row r="629" spans="1:10" x14ac:dyDescent="0.25">
      <c r="A629" s="12">
        <v>608</v>
      </c>
      <c r="B629" t="s">
        <v>56</v>
      </c>
      <c r="C629" t="s">
        <v>45</v>
      </c>
      <c r="D629" s="21">
        <v>38166</v>
      </c>
      <c r="E629" t="s">
        <v>51</v>
      </c>
      <c r="F629" s="19">
        <v>11</v>
      </c>
      <c r="G629" s="20">
        <v>24.287999999999997</v>
      </c>
      <c r="I629" s="19"/>
      <c r="J629" s="119"/>
    </row>
    <row r="630" spans="1:10" x14ac:dyDescent="0.25">
      <c r="A630" s="12">
        <v>609</v>
      </c>
      <c r="B630" t="s">
        <v>50</v>
      </c>
      <c r="C630" t="s">
        <v>42</v>
      </c>
      <c r="D630" s="21">
        <v>38826</v>
      </c>
      <c r="E630" t="s">
        <v>41</v>
      </c>
      <c r="F630" s="19">
        <v>95</v>
      </c>
      <c r="G630" s="20">
        <v>327.10799999999995</v>
      </c>
      <c r="I630" s="19"/>
      <c r="J630" s="119"/>
    </row>
    <row r="631" spans="1:10" x14ac:dyDescent="0.25">
      <c r="A631" s="12">
        <v>610</v>
      </c>
      <c r="B631" t="s">
        <v>50</v>
      </c>
      <c r="C631" t="s">
        <v>48</v>
      </c>
      <c r="D631" s="21">
        <v>38859</v>
      </c>
      <c r="E631" t="s">
        <v>41</v>
      </c>
      <c r="F631" s="19">
        <v>43</v>
      </c>
      <c r="G631" s="20">
        <v>139.03199999999998</v>
      </c>
      <c r="I631" s="19"/>
      <c r="J631" s="119"/>
    </row>
    <row r="632" spans="1:10" x14ac:dyDescent="0.25">
      <c r="A632" s="12">
        <v>611</v>
      </c>
      <c r="B632" t="s">
        <v>52</v>
      </c>
      <c r="C632" t="s">
        <v>45</v>
      </c>
      <c r="D632" s="21">
        <v>38265</v>
      </c>
      <c r="E632" t="s">
        <v>54</v>
      </c>
      <c r="F632" s="19">
        <v>8</v>
      </c>
      <c r="G632" s="20">
        <v>13.092000000000001</v>
      </c>
      <c r="I632" s="19"/>
      <c r="J632" s="119"/>
    </row>
    <row r="633" spans="1:10" x14ac:dyDescent="0.25">
      <c r="A633" s="12">
        <v>612</v>
      </c>
      <c r="B633" t="s">
        <v>55</v>
      </c>
      <c r="C633" t="s">
        <v>45</v>
      </c>
      <c r="D633" s="21">
        <v>38089</v>
      </c>
      <c r="E633" t="s">
        <v>44</v>
      </c>
      <c r="F633" s="19">
        <v>-2</v>
      </c>
      <c r="G633" s="20">
        <v>-12.468</v>
      </c>
      <c r="I633" s="19"/>
      <c r="J633" s="119"/>
    </row>
    <row r="634" spans="1:10" x14ac:dyDescent="0.25">
      <c r="A634" s="12">
        <v>613</v>
      </c>
      <c r="B634" t="s">
        <v>46</v>
      </c>
      <c r="C634" t="s">
        <v>48</v>
      </c>
      <c r="D634" s="21">
        <v>38155</v>
      </c>
      <c r="E634" t="s">
        <v>51</v>
      </c>
      <c r="F634" s="19">
        <v>13</v>
      </c>
      <c r="G634" s="20">
        <v>31.08</v>
      </c>
      <c r="I634" s="19"/>
      <c r="J634" s="119"/>
    </row>
    <row r="635" spans="1:10" x14ac:dyDescent="0.25">
      <c r="A635" s="12">
        <v>614</v>
      </c>
      <c r="B635" t="s">
        <v>50</v>
      </c>
      <c r="C635" t="s">
        <v>48</v>
      </c>
      <c r="D635" s="21">
        <v>38078</v>
      </c>
      <c r="E635" t="s">
        <v>54</v>
      </c>
      <c r="F635" s="19">
        <v>-3</v>
      </c>
      <c r="G635" s="20">
        <v>-26.675999999999998</v>
      </c>
      <c r="I635" s="19"/>
      <c r="J635" s="119"/>
    </row>
    <row r="636" spans="1:10" x14ac:dyDescent="0.25">
      <c r="A636" s="12">
        <v>615</v>
      </c>
      <c r="B636" t="s">
        <v>43</v>
      </c>
      <c r="C636" t="s">
        <v>45</v>
      </c>
      <c r="D636" s="21">
        <v>38254</v>
      </c>
      <c r="E636" t="s">
        <v>54</v>
      </c>
      <c r="F636" s="19">
        <v>77</v>
      </c>
      <c r="G636" s="20">
        <v>262.428</v>
      </c>
      <c r="I636" s="19"/>
      <c r="J636" s="119"/>
    </row>
    <row r="637" spans="1:10" x14ac:dyDescent="0.25">
      <c r="A637" s="12">
        <v>616</v>
      </c>
      <c r="B637" t="s">
        <v>56</v>
      </c>
      <c r="C637" t="s">
        <v>48</v>
      </c>
      <c r="D637" s="21">
        <v>38738</v>
      </c>
      <c r="E637" t="s">
        <v>51</v>
      </c>
      <c r="F637" s="19">
        <v>88</v>
      </c>
      <c r="G637" s="20">
        <v>300.80399999999997</v>
      </c>
      <c r="I637" s="19"/>
      <c r="J637" s="119"/>
    </row>
    <row r="638" spans="1:10" x14ac:dyDescent="0.25">
      <c r="A638" s="12">
        <v>617</v>
      </c>
      <c r="B638" t="s">
        <v>49</v>
      </c>
      <c r="C638" t="s">
        <v>48</v>
      </c>
      <c r="D638" s="21">
        <v>38870</v>
      </c>
      <c r="E638" t="s">
        <v>44</v>
      </c>
      <c r="F638" s="19">
        <v>17</v>
      </c>
      <c r="G638" s="20">
        <v>46.775999999999996</v>
      </c>
      <c r="I638" s="19"/>
      <c r="J638" s="119"/>
    </row>
    <row r="639" spans="1:10" x14ac:dyDescent="0.25">
      <c r="A639" s="12">
        <v>618</v>
      </c>
      <c r="B639" t="s">
        <v>50</v>
      </c>
      <c r="C639" t="s">
        <v>42</v>
      </c>
      <c r="D639" s="21">
        <v>38859</v>
      </c>
      <c r="E639" t="s">
        <v>44</v>
      </c>
      <c r="F639" s="19">
        <v>-3</v>
      </c>
      <c r="G639" s="20">
        <v>-25.836000000000002</v>
      </c>
      <c r="I639" s="19"/>
      <c r="J639" s="119"/>
    </row>
    <row r="640" spans="1:10" x14ac:dyDescent="0.25">
      <c r="A640" s="12">
        <v>619</v>
      </c>
      <c r="B640" t="s">
        <v>40</v>
      </c>
      <c r="C640" t="s">
        <v>48</v>
      </c>
      <c r="D640" s="21">
        <v>38760</v>
      </c>
      <c r="E640" t="s">
        <v>51</v>
      </c>
      <c r="F640" s="19">
        <v>27</v>
      </c>
      <c r="G640" s="20">
        <v>81.755999999999986</v>
      </c>
      <c r="I640" s="19"/>
      <c r="J640" s="119"/>
    </row>
    <row r="641" spans="1:10" x14ac:dyDescent="0.25">
      <c r="A641" s="12">
        <v>620</v>
      </c>
      <c r="B641" t="s">
        <v>52</v>
      </c>
      <c r="C641" t="s">
        <v>48</v>
      </c>
      <c r="D641" s="21">
        <v>39024</v>
      </c>
      <c r="E641" t="s">
        <v>54</v>
      </c>
      <c r="F641" s="19">
        <v>-1</v>
      </c>
      <c r="G641" s="20">
        <v>-4.5960000000000001</v>
      </c>
      <c r="I641" s="19"/>
      <c r="J641" s="119"/>
    </row>
    <row r="642" spans="1:10" x14ac:dyDescent="0.25">
      <c r="A642" s="12">
        <v>621</v>
      </c>
      <c r="B642" t="s">
        <v>43</v>
      </c>
      <c r="C642" t="s">
        <v>42</v>
      </c>
      <c r="D642" s="21">
        <v>38727</v>
      </c>
      <c r="E642" t="s">
        <v>44</v>
      </c>
      <c r="F642" s="19">
        <v>60</v>
      </c>
      <c r="G642" s="20">
        <v>200.124</v>
      </c>
      <c r="I642" s="19"/>
      <c r="J642" s="119"/>
    </row>
    <row r="643" spans="1:10" x14ac:dyDescent="0.25">
      <c r="A643" s="12">
        <v>622</v>
      </c>
      <c r="B643" t="s">
        <v>56</v>
      </c>
      <c r="C643" t="s">
        <v>48</v>
      </c>
      <c r="D643" s="21">
        <v>38892</v>
      </c>
      <c r="E643" t="s">
        <v>51</v>
      </c>
      <c r="F643" s="19">
        <v>45</v>
      </c>
      <c r="G643" s="20">
        <v>147.06</v>
      </c>
      <c r="I643" s="19"/>
      <c r="J643" s="119"/>
    </row>
    <row r="644" spans="1:10" x14ac:dyDescent="0.25">
      <c r="A644" s="12">
        <v>623</v>
      </c>
      <c r="B644" t="s">
        <v>40</v>
      </c>
      <c r="C644" t="s">
        <v>45</v>
      </c>
      <c r="D644" s="21">
        <v>38529</v>
      </c>
      <c r="E644" t="s">
        <v>44</v>
      </c>
      <c r="F644" s="19">
        <v>66</v>
      </c>
      <c r="G644" s="20">
        <v>220.75200000000001</v>
      </c>
      <c r="I644" s="19"/>
      <c r="J644" s="119"/>
    </row>
    <row r="645" spans="1:10" x14ac:dyDescent="0.25">
      <c r="A645" s="12">
        <v>624</v>
      </c>
      <c r="B645" t="s">
        <v>43</v>
      </c>
      <c r="C645" t="s">
        <v>42</v>
      </c>
      <c r="D645" s="21">
        <v>38518</v>
      </c>
      <c r="E645" t="s">
        <v>51</v>
      </c>
      <c r="F645" s="19">
        <v>45</v>
      </c>
      <c r="G645" s="20">
        <v>147.048</v>
      </c>
      <c r="I645" s="19"/>
      <c r="J645" s="119"/>
    </row>
    <row r="646" spans="1:10" x14ac:dyDescent="0.25">
      <c r="A646" s="12">
        <v>625</v>
      </c>
      <c r="B646" t="s">
        <v>56</v>
      </c>
      <c r="C646" t="s">
        <v>45</v>
      </c>
      <c r="D646" s="21">
        <v>38969</v>
      </c>
      <c r="E646" t="s">
        <v>51</v>
      </c>
      <c r="F646" s="19">
        <v>36</v>
      </c>
      <c r="G646" s="20">
        <v>113.616</v>
      </c>
      <c r="I646" s="19"/>
      <c r="J646" s="119"/>
    </row>
    <row r="647" spans="1:10" x14ac:dyDescent="0.25">
      <c r="A647" s="12">
        <v>626</v>
      </c>
      <c r="B647" t="s">
        <v>40</v>
      </c>
      <c r="C647" t="s">
        <v>45</v>
      </c>
      <c r="D647" s="21">
        <v>38100</v>
      </c>
      <c r="E647" t="s">
        <v>54</v>
      </c>
      <c r="F647" s="19">
        <v>11</v>
      </c>
      <c r="G647" s="20">
        <v>24.54</v>
      </c>
      <c r="I647" s="19"/>
      <c r="J647" s="119"/>
    </row>
    <row r="648" spans="1:10" x14ac:dyDescent="0.25">
      <c r="A648" s="12">
        <v>627</v>
      </c>
      <c r="B648" t="s">
        <v>43</v>
      </c>
      <c r="C648" t="s">
        <v>42</v>
      </c>
      <c r="D648" s="21">
        <v>38650</v>
      </c>
      <c r="E648" t="s">
        <v>44</v>
      </c>
      <c r="F648" s="19">
        <v>-1</v>
      </c>
      <c r="G648" s="20">
        <v>-19.32</v>
      </c>
      <c r="I648" s="19"/>
      <c r="J648" s="119"/>
    </row>
    <row r="649" spans="1:10" x14ac:dyDescent="0.25">
      <c r="A649" s="12">
        <v>628</v>
      </c>
      <c r="B649" t="s">
        <v>43</v>
      </c>
      <c r="C649" t="s">
        <v>45</v>
      </c>
      <c r="D649" s="21">
        <v>38540</v>
      </c>
      <c r="E649" t="s">
        <v>51</v>
      </c>
      <c r="F649" s="19">
        <v>19</v>
      </c>
      <c r="G649" s="20">
        <v>52.08</v>
      </c>
      <c r="I649" s="19"/>
      <c r="J649" s="119"/>
    </row>
    <row r="650" spans="1:10" x14ac:dyDescent="0.25">
      <c r="A650" s="12">
        <v>629</v>
      </c>
      <c r="B650" t="s">
        <v>43</v>
      </c>
      <c r="C650" t="s">
        <v>53</v>
      </c>
      <c r="D650" s="21">
        <v>38199</v>
      </c>
      <c r="E650" t="s">
        <v>54</v>
      </c>
      <c r="F650" s="19">
        <v>99</v>
      </c>
      <c r="G650" s="20">
        <v>460.65599999999995</v>
      </c>
      <c r="I650" s="19"/>
      <c r="J650" s="119"/>
    </row>
    <row r="651" spans="1:10" x14ac:dyDescent="0.25">
      <c r="A651" s="12">
        <v>630</v>
      </c>
      <c r="B651" t="s">
        <v>56</v>
      </c>
      <c r="C651" t="s">
        <v>53</v>
      </c>
      <c r="D651" s="21">
        <v>38562</v>
      </c>
      <c r="E651" t="s">
        <v>54</v>
      </c>
      <c r="F651" s="19">
        <v>75</v>
      </c>
      <c r="G651" s="20">
        <v>374.72399999999999</v>
      </c>
      <c r="I651" s="19"/>
      <c r="J651" s="119"/>
    </row>
    <row r="652" spans="1:10" x14ac:dyDescent="0.25">
      <c r="A652" s="12">
        <v>631</v>
      </c>
      <c r="B652" t="s">
        <v>55</v>
      </c>
      <c r="C652" t="s">
        <v>42</v>
      </c>
      <c r="D652" s="21">
        <v>38298</v>
      </c>
      <c r="E652" t="s">
        <v>41</v>
      </c>
      <c r="F652" s="19">
        <v>-3</v>
      </c>
      <c r="G652" s="20">
        <v>-25.728000000000002</v>
      </c>
      <c r="I652" s="19"/>
      <c r="J652" s="119"/>
    </row>
    <row r="653" spans="1:10" x14ac:dyDescent="0.25">
      <c r="A653" s="12">
        <v>632</v>
      </c>
      <c r="B653" t="s">
        <v>55</v>
      </c>
      <c r="C653" t="s">
        <v>42</v>
      </c>
      <c r="D653" s="21">
        <v>39024</v>
      </c>
      <c r="E653" t="s">
        <v>41</v>
      </c>
      <c r="F653" s="19">
        <v>-3</v>
      </c>
      <c r="G653" s="20">
        <v>-26.291999999999998</v>
      </c>
      <c r="I653" s="19"/>
      <c r="J653" s="119"/>
    </row>
    <row r="654" spans="1:10" x14ac:dyDescent="0.25">
      <c r="A654" s="12">
        <v>633</v>
      </c>
      <c r="B654" t="s">
        <v>46</v>
      </c>
      <c r="C654" t="s">
        <v>45</v>
      </c>
      <c r="D654" s="21">
        <v>38716</v>
      </c>
      <c r="E654" t="s">
        <v>54</v>
      </c>
      <c r="F654" s="19">
        <v>7</v>
      </c>
      <c r="G654" s="20">
        <v>9.1679999999999993</v>
      </c>
      <c r="I654" s="19"/>
      <c r="J654" s="119"/>
    </row>
    <row r="655" spans="1:10" x14ac:dyDescent="0.25">
      <c r="A655" s="12">
        <v>634</v>
      </c>
      <c r="B655" t="s">
        <v>43</v>
      </c>
      <c r="C655" t="s">
        <v>42</v>
      </c>
      <c r="D655" s="21">
        <v>37990</v>
      </c>
      <c r="E655" t="s">
        <v>47</v>
      </c>
      <c r="F655" s="19">
        <v>15</v>
      </c>
      <c r="G655" s="20">
        <v>38.207999999999998</v>
      </c>
      <c r="I655" s="19"/>
      <c r="J655" s="119"/>
    </row>
    <row r="656" spans="1:10" x14ac:dyDescent="0.25">
      <c r="A656" s="12">
        <v>635</v>
      </c>
      <c r="B656" t="s">
        <v>57</v>
      </c>
      <c r="C656" t="s">
        <v>42</v>
      </c>
      <c r="D656" s="21">
        <v>38474</v>
      </c>
      <c r="E656" t="s">
        <v>51</v>
      </c>
      <c r="F656" s="19">
        <v>56</v>
      </c>
      <c r="G656" s="20">
        <v>185.43600000000001</v>
      </c>
      <c r="I656" s="19"/>
      <c r="J656" s="119"/>
    </row>
    <row r="657" spans="1:10" x14ac:dyDescent="0.25">
      <c r="A657" s="12">
        <v>636</v>
      </c>
      <c r="B657" t="s">
        <v>57</v>
      </c>
      <c r="C657" t="s">
        <v>42</v>
      </c>
      <c r="D657" s="21">
        <v>38078</v>
      </c>
      <c r="E657" t="s">
        <v>51</v>
      </c>
      <c r="F657" s="19">
        <v>10</v>
      </c>
      <c r="G657" s="20">
        <v>20.220000000000002</v>
      </c>
      <c r="I657" s="19"/>
      <c r="J657" s="119"/>
    </row>
    <row r="658" spans="1:10" x14ac:dyDescent="0.25">
      <c r="A658" s="12">
        <v>637</v>
      </c>
      <c r="B658" t="s">
        <v>55</v>
      </c>
      <c r="C658" t="s">
        <v>42</v>
      </c>
      <c r="D658" s="21">
        <v>38870</v>
      </c>
      <c r="E658" t="s">
        <v>51</v>
      </c>
      <c r="F658" s="19">
        <v>44</v>
      </c>
      <c r="G658" s="20">
        <v>143.38799999999998</v>
      </c>
      <c r="I658" s="19"/>
      <c r="J658" s="119"/>
    </row>
    <row r="659" spans="1:10" x14ac:dyDescent="0.25">
      <c r="A659" s="12">
        <v>638</v>
      </c>
      <c r="B659" t="s">
        <v>46</v>
      </c>
      <c r="C659" t="s">
        <v>48</v>
      </c>
      <c r="D659" s="21">
        <v>38067</v>
      </c>
      <c r="E659" t="s">
        <v>51</v>
      </c>
      <c r="F659" s="19">
        <v>25</v>
      </c>
      <c r="G659" s="20">
        <v>74.316000000000003</v>
      </c>
      <c r="I659" s="19"/>
      <c r="J659" s="119"/>
    </row>
    <row r="660" spans="1:10" x14ac:dyDescent="0.25">
      <c r="A660" s="12">
        <v>639</v>
      </c>
      <c r="B660" t="s">
        <v>55</v>
      </c>
      <c r="C660" t="s">
        <v>42</v>
      </c>
      <c r="D660" s="21">
        <v>38320</v>
      </c>
      <c r="E660" t="s">
        <v>44</v>
      </c>
      <c r="F660" s="19">
        <v>34</v>
      </c>
      <c r="G660" s="20">
        <v>106.548</v>
      </c>
      <c r="I660" s="19"/>
      <c r="J660" s="119"/>
    </row>
    <row r="661" spans="1:10" x14ac:dyDescent="0.25">
      <c r="A661" s="12">
        <v>640</v>
      </c>
      <c r="B661" t="s">
        <v>49</v>
      </c>
      <c r="C661" t="s">
        <v>45</v>
      </c>
      <c r="D661" s="21">
        <v>38749</v>
      </c>
      <c r="E661" t="s">
        <v>44</v>
      </c>
      <c r="F661" s="19">
        <v>48</v>
      </c>
      <c r="G661" s="20">
        <v>156.72</v>
      </c>
      <c r="I661" s="19"/>
      <c r="J661" s="119"/>
    </row>
    <row r="662" spans="1:10" x14ac:dyDescent="0.25">
      <c r="A662" s="12">
        <v>641</v>
      </c>
      <c r="B662" t="s">
        <v>46</v>
      </c>
      <c r="C662" t="s">
        <v>45</v>
      </c>
      <c r="D662" s="21">
        <v>38232</v>
      </c>
      <c r="E662" t="s">
        <v>54</v>
      </c>
      <c r="F662" s="19">
        <v>45</v>
      </c>
      <c r="G662" s="20">
        <v>146.80799999999999</v>
      </c>
      <c r="I662" s="19"/>
      <c r="J662" s="119"/>
    </row>
    <row r="663" spans="1:10" x14ac:dyDescent="0.25">
      <c r="A663" s="12">
        <v>642</v>
      </c>
      <c r="B663" t="s">
        <v>55</v>
      </c>
      <c r="C663" t="s">
        <v>42</v>
      </c>
      <c r="D663" s="21">
        <v>38760</v>
      </c>
      <c r="E663" t="s">
        <v>44</v>
      </c>
      <c r="F663" s="19">
        <v>41</v>
      </c>
      <c r="G663" s="20">
        <v>131.292</v>
      </c>
      <c r="I663" s="19"/>
      <c r="J663" s="119"/>
    </row>
    <row r="664" spans="1:10" x14ac:dyDescent="0.25">
      <c r="A664" s="12">
        <v>643</v>
      </c>
      <c r="B664" t="s">
        <v>55</v>
      </c>
      <c r="C664" t="s">
        <v>42</v>
      </c>
      <c r="D664" s="21">
        <v>38375</v>
      </c>
      <c r="E664" t="s">
        <v>51</v>
      </c>
      <c r="F664" s="19">
        <v>93</v>
      </c>
      <c r="G664" s="20">
        <v>318.83999999999997</v>
      </c>
      <c r="I664" s="19"/>
      <c r="J664" s="119"/>
    </row>
    <row r="665" spans="1:10" x14ac:dyDescent="0.25">
      <c r="A665" s="12">
        <v>644</v>
      </c>
      <c r="B665" t="s">
        <v>40</v>
      </c>
      <c r="C665" t="s">
        <v>42</v>
      </c>
      <c r="D665" s="21">
        <v>38386</v>
      </c>
      <c r="E665" t="s">
        <v>54</v>
      </c>
      <c r="F665" s="19">
        <v>60</v>
      </c>
      <c r="G665" s="20">
        <v>199.71600000000001</v>
      </c>
      <c r="I665" s="19"/>
      <c r="J665" s="119"/>
    </row>
    <row r="666" spans="1:10" x14ac:dyDescent="0.25">
      <c r="A666" s="12">
        <v>645</v>
      </c>
      <c r="B666" t="s">
        <v>56</v>
      </c>
      <c r="C666" t="s">
        <v>48</v>
      </c>
      <c r="D666" s="21">
        <v>38342</v>
      </c>
      <c r="E666" t="s">
        <v>51</v>
      </c>
      <c r="F666" s="19">
        <v>70</v>
      </c>
      <c r="G666" s="20">
        <v>236.232</v>
      </c>
      <c r="I666" s="19"/>
      <c r="J666" s="119"/>
    </row>
    <row r="667" spans="1:10" x14ac:dyDescent="0.25">
      <c r="A667" s="12">
        <v>646</v>
      </c>
      <c r="B667" t="s">
        <v>56</v>
      </c>
      <c r="C667" t="s">
        <v>48</v>
      </c>
      <c r="D667" s="21">
        <v>38540</v>
      </c>
      <c r="E667" t="s">
        <v>41</v>
      </c>
      <c r="F667" s="19">
        <v>11</v>
      </c>
      <c r="G667" s="20">
        <v>23.387999999999998</v>
      </c>
      <c r="I667" s="19"/>
      <c r="J667" s="119"/>
    </row>
    <row r="668" spans="1:10" x14ac:dyDescent="0.25">
      <c r="A668" s="12">
        <v>647</v>
      </c>
      <c r="B668" t="s">
        <v>57</v>
      </c>
      <c r="C668" t="s">
        <v>45</v>
      </c>
      <c r="D668" s="21">
        <v>38859</v>
      </c>
      <c r="E668" t="s">
        <v>44</v>
      </c>
      <c r="F668" s="19">
        <v>-1</v>
      </c>
      <c r="G668" s="20">
        <v>-1.476</v>
      </c>
      <c r="I668" s="19"/>
      <c r="J668" s="119"/>
    </row>
    <row r="669" spans="1:10" x14ac:dyDescent="0.25">
      <c r="A669" s="12">
        <v>648</v>
      </c>
      <c r="B669" t="s">
        <v>56</v>
      </c>
      <c r="C669" t="s">
        <v>42</v>
      </c>
      <c r="D669" s="21">
        <v>38980</v>
      </c>
      <c r="E669" t="s">
        <v>44</v>
      </c>
      <c r="F669" s="19">
        <v>37</v>
      </c>
      <c r="G669" s="20">
        <v>117.372</v>
      </c>
      <c r="I669" s="19"/>
      <c r="J669" s="119"/>
    </row>
    <row r="670" spans="1:10" x14ac:dyDescent="0.25">
      <c r="A670" s="12">
        <v>649</v>
      </c>
      <c r="B670" t="s">
        <v>43</v>
      </c>
      <c r="C670" t="s">
        <v>42</v>
      </c>
      <c r="D670" s="21">
        <v>38738</v>
      </c>
      <c r="E670" t="s">
        <v>54</v>
      </c>
      <c r="F670" s="19">
        <v>22</v>
      </c>
      <c r="G670" s="20">
        <v>63.671999999999997</v>
      </c>
      <c r="I670" s="19"/>
      <c r="J670" s="119"/>
    </row>
    <row r="671" spans="1:10" x14ac:dyDescent="0.25">
      <c r="A671" s="12">
        <v>650</v>
      </c>
      <c r="B671" t="s">
        <v>49</v>
      </c>
      <c r="C671" t="s">
        <v>53</v>
      </c>
      <c r="D671" s="21">
        <v>38177</v>
      </c>
      <c r="E671" t="s">
        <v>51</v>
      </c>
      <c r="F671" s="19">
        <v>30</v>
      </c>
      <c r="G671" s="20">
        <v>91.655999999999992</v>
      </c>
      <c r="I671" s="19"/>
      <c r="J671" s="119"/>
    </row>
    <row r="672" spans="1:10" x14ac:dyDescent="0.25">
      <c r="A672" s="12">
        <v>651</v>
      </c>
      <c r="B672" t="s">
        <v>49</v>
      </c>
      <c r="C672" t="s">
        <v>53</v>
      </c>
      <c r="D672" s="21">
        <v>38441</v>
      </c>
      <c r="E672" t="s">
        <v>51</v>
      </c>
      <c r="F672" s="19">
        <v>16</v>
      </c>
      <c r="G672" s="20">
        <v>42.9</v>
      </c>
      <c r="I672" s="19"/>
      <c r="J672" s="119"/>
    </row>
    <row r="673" spans="1:10" x14ac:dyDescent="0.25">
      <c r="A673" s="12">
        <v>652</v>
      </c>
      <c r="B673" t="s">
        <v>49</v>
      </c>
      <c r="C673" t="s">
        <v>42</v>
      </c>
      <c r="D673" s="21">
        <v>38034</v>
      </c>
      <c r="E673" t="s">
        <v>54</v>
      </c>
      <c r="F673" s="19">
        <v>56</v>
      </c>
      <c r="G673" s="20">
        <v>186.024</v>
      </c>
      <c r="I673" s="19"/>
      <c r="J673" s="119"/>
    </row>
    <row r="674" spans="1:10" x14ac:dyDescent="0.25">
      <c r="A674" s="12">
        <v>653</v>
      </c>
      <c r="B674" t="s">
        <v>55</v>
      </c>
      <c r="C674" t="s">
        <v>48</v>
      </c>
      <c r="D674" s="21">
        <v>39024</v>
      </c>
      <c r="E674" t="s">
        <v>47</v>
      </c>
      <c r="F674" s="19">
        <v>30</v>
      </c>
      <c r="G674" s="20">
        <v>93.683999999999983</v>
      </c>
      <c r="I674" s="19"/>
      <c r="J674" s="119"/>
    </row>
    <row r="675" spans="1:10" x14ac:dyDescent="0.25">
      <c r="A675" s="12">
        <v>654</v>
      </c>
      <c r="B675" t="s">
        <v>43</v>
      </c>
      <c r="C675" t="s">
        <v>53</v>
      </c>
      <c r="D675" s="21">
        <v>39035</v>
      </c>
      <c r="E675" t="s">
        <v>51</v>
      </c>
      <c r="F675" s="19">
        <v>32</v>
      </c>
      <c r="G675" s="20">
        <v>98.94</v>
      </c>
      <c r="I675" s="19"/>
      <c r="J675" s="119"/>
    </row>
    <row r="676" spans="1:10" x14ac:dyDescent="0.25">
      <c r="A676" s="12">
        <v>655</v>
      </c>
      <c r="B676" t="s">
        <v>40</v>
      </c>
      <c r="C676" t="s">
        <v>48</v>
      </c>
      <c r="D676" s="21">
        <v>38518</v>
      </c>
      <c r="E676" t="s">
        <v>41</v>
      </c>
      <c r="F676" s="19">
        <v>43</v>
      </c>
      <c r="G676" s="20">
        <v>140.148</v>
      </c>
      <c r="I676" s="19"/>
      <c r="J676" s="119"/>
    </row>
    <row r="677" spans="1:10" x14ac:dyDescent="0.25">
      <c r="A677" s="12">
        <v>656</v>
      </c>
      <c r="B677" t="s">
        <v>52</v>
      </c>
      <c r="C677" t="s">
        <v>45</v>
      </c>
      <c r="D677" s="21">
        <v>38980</v>
      </c>
      <c r="E677" t="s">
        <v>44</v>
      </c>
      <c r="F677" s="19">
        <v>32</v>
      </c>
      <c r="G677" s="20">
        <v>99.083999999999989</v>
      </c>
      <c r="I677" s="19"/>
      <c r="J677" s="119"/>
    </row>
    <row r="678" spans="1:10" x14ac:dyDescent="0.25">
      <c r="A678" s="12">
        <v>657</v>
      </c>
      <c r="B678" t="s">
        <v>56</v>
      </c>
      <c r="C678" t="s">
        <v>48</v>
      </c>
      <c r="D678" s="21">
        <v>38881</v>
      </c>
      <c r="E678" t="s">
        <v>51</v>
      </c>
      <c r="F678" s="19">
        <v>64</v>
      </c>
      <c r="G678" s="20">
        <v>214.35599999999999</v>
      </c>
      <c r="I678" s="19"/>
      <c r="J678" s="119"/>
    </row>
    <row r="679" spans="1:10" x14ac:dyDescent="0.25">
      <c r="A679" s="12">
        <v>658</v>
      </c>
      <c r="B679" t="s">
        <v>57</v>
      </c>
      <c r="C679" t="s">
        <v>48</v>
      </c>
      <c r="D679" s="21">
        <v>38760</v>
      </c>
      <c r="E679" t="s">
        <v>44</v>
      </c>
      <c r="F679" s="19">
        <v>78</v>
      </c>
      <c r="G679" s="20">
        <v>264.53999999999996</v>
      </c>
      <c r="I679" s="19"/>
      <c r="J679" s="119"/>
    </row>
    <row r="680" spans="1:10" x14ac:dyDescent="0.25">
      <c r="A680" s="12">
        <v>659</v>
      </c>
      <c r="B680" t="s">
        <v>50</v>
      </c>
      <c r="C680" t="s">
        <v>45</v>
      </c>
      <c r="D680" s="21">
        <v>38595</v>
      </c>
      <c r="E680" t="s">
        <v>51</v>
      </c>
      <c r="F680" s="19">
        <v>48</v>
      </c>
      <c r="G680" s="20">
        <v>157.73999999999998</v>
      </c>
      <c r="I680" s="19"/>
      <c r="J680" s="119"/>
    </row>
    <row r="681" spans="1:10" x14ac:dyDescent="0.25">
      <c r="A681" s="12">
        <v>660</v>
      </c>
      <c r="B681" t="s">
        <v>52</v>
      </c>
      <c r="C681" t="s">
        <v>48</v>
      </c>
      <c r="D681" s="21">
        <v>38903</v>
      </c>
      <c r="E681" t="s">
        <v>54</v>
      </c>
      <c r="F681" s="19">
        <v>56</v>
      </c>
      <c r="G681" s="20">
        <v>185.73599999999999</v>
      </c>
      <c r="I681" s="19"/>
      <c r="J681" s="119"/>
    </row>
    <row r="682" spans="1:10" x14ac:dyDescent="0.25">
      <c r="A682" s="12">
        <v>661</v>
      </c>
      <c r="B682" t="s">
        <v>40</v>
      </c>
      <c r="C682" t="s">
        <v>45</v>
      </c>
      <c r="D682" s="21">
        <v>38243</v>
      </c>
      <c r="E682" t="s">
        <v>41</v>
      </c>
      <c r="F682" s="19">
        <v>37</v>
      </c>
      <c r="G682" s="20">
        <v>117.61199999999999</v>
      </c>
      <c r="I682" s="19"/>
      <c r="J682" s="119"/>
    </row>
    <row r="683" spans="1:10" x14ac:dyDescent="0.25">
      <c r="A683" s="12">
        <v>662</v>
      </c>
      <c r="B683" t="s">
        <v>49</v>
      </c>
      <c r="C683" t="s">
        <v>45</v>
      </c>
      <c r="D683" s="21">
        <v>38815</v>
      </c>
      <c r="E683" t="s">
        <v>41</v>
      </c>
      <c r="F683" s="19">
        <v>94</v>
      </c>
      <c r="G683" s="20">
        <v>322.30799999999994</v>
      </c>
      <c r="I683" s="19"/>
      <c r="J683" s="119"/>
    </row>
    <row r="684" spans="1:10" x14ac:dyDescent="0.25">
      <c r="A684" s="12">
        <v>663</v>
      </c>
      <c r="B684" t="s">
        <v>56</v>
      </c>
      <c r="C684" t="s">
        <v>53</v>
      </c>
      <c r="D684" s="21">
        <v>38683</v>
      </c>
      <c r="E684" t="s">
        <v>54</v>
      </c>
      <c r="F684" s="19">
        <v>-1</v>
      </c>
      <c r="G684" s="20">
        <v>-0.73199999999999998</v>
      </c>
      <c r="I684" s="19"/>
      <c r="J684" s="119"/>
    </row>
    <row r="685" spans="1:10" x14ac:dyDescent="0.25">
      <c r="A685" s="12">
        <v>664</v>
      </c>
      <c r="B685" t="s">
        <v>43</v>
      </c>
      <c r="C685" t="s">
        <v>53</v>
      </c>
      <c r="D685" s="21">
        <v>38793</v>
      </c>
      <c r="E685" t="s">
        <v>51</v>
      </c>
      <c r="F685" s="19">
        <v>31</v>
      </c>
      <c r="G685" s="20">
        <v>97.308000000000007</v>
      </c>
      <c r="I685" s="19"/>
      <c r="J685" s="119"/>
    </row>
    <row r="686" spans="1:10" x14ac:dyDescent="0.25">
      <c r="A686" s="12">
        <v>665</v>
      </c>
      <c r="B686" t="s">
        <v>56</v>
      </c>
      <c r="C686" t="s">
        <v>45</v>
      </c>
      <c r="D686" s="21">
        <v>38408</v>
      </c>
      <c r="E686" t="s">
        <v>44</v>
      </c>
      <c r="F686" s="19">
        <v>61</v>
      </c>
      <c r="G686" s="20">
        <v>324.34800000000001</v>
      </c>
      <c r="I686" s="19"/>
      <c r="J686" s="119"/>
    </row>
    <row r="687" spans="1:10" x14ac:dyDescent="0.25">
      <c r="A687" s="12">
        <v>666</v>
      </c>
      <c r="B687" t="s">
        <v>40</v>
      </c>
      <c r="C687" t="s">
        <v>45</v>
      </c>
      <c r="D687" s="21">
        <v>38221</v>
      </c>
      <c r="E687" t="s">
        <v>41</v>
      </c>
      <c r="F687" s="19">
        <v>15</v>
      </c>
      <c r="G687" s="20">
        <v>38.940000000000005</v>
      </c>
      <c r="I687" s="19"/>
      <c r="J687" s="119"/>
    </row>
    <row r="688" spans="1:10" x14ac:dyDescent="0.25">
      <c r="A688" s="12">
        <v>667</v>
      </c>
      <c r="B688" t="s">
        <v>43</v>
      </c>
      <c r="C688" t="s">
        <v>53</v>
      </c>
      <c r="D688" s="21">
        <v>38023</v>
      </c>
      <c r="E688" t="s">
        <v>47</v>
      </c>
      <c r="F688" s="19">
        <v>13</v>
      </c>
      <c r="G688" s="20">
        <v>30.768000000000001</v>
      </c>
      <c r="I688" s="19"/>
      <c r="J688" s="119"/>
    </row>
    <row r="689" spans="1:10" x14ac:dyDescent="0.25">
      <c r="A689" s="12">
        <v>668</v>
      </c>
      <c r="B689" t="s">
        <v>50</v>
      </c>
      <c r="C689" t="s">
        <v>42</v>
      </c>
      <c r="D689" s="21">
        <v>38474</v>
      </c>
      <c r="E689" t="s">
        <v>51</v>
      </c>
      <c r="F689" s="19">
        <v>80</v>
      </c>
      <c r="G689" s="20">
        <v>272.17199999999997</v>
      </c>
      <c r="I689" s="19"/>
      <c r="J689" s="119"/>
    </row>
    <row r="690" spans="1:10" x14ac:dyDescent="0.25">
      <c r="A690" s="12">
        <v>669</v>
      </c>
      <c r="B690" t="s">
        <v>56</v>
      </c>
      <c r="C690" t="s">
        <v>53</v>
      </c>
      <c r="D690" s="21">
        <v>38386</v>
      </c>
      <c r="E690" t="s">
        <v>44</v>
      </c>
      <c r="F690" s="19">
        <v>84</v>
      </c>
      <c r="G690" s="20">
        <v>287.37599999999998</v>
      </c>
      <c r="I690" s="19"/>
      <c r="J690" s="119"/>
    </row>
    <row r="691" spans="1:10" x14ac:dyDescent="0.25">
      <c r="A691" s="12">
        <v>670</v>
      </c>
      <c r="B691" t="s">
        <v>50</v>
      </c>
      <c r="C691" t="s">
        <v>42</v>
      </c>
      <c r="D691" s="21">
        <v>38485</v>
      </c>
      <c r="E691" t="s">
        <v>44</v>
      </c>
      <c r="F691" s="19">
        <v>30</v>
      </c>
      <c r="G691" s="20">
        <v>91.128</v>
      </c>
      <c r="I691" s="19"/>
      <c r="J691" s="119"/>
    </row>
    <row r="692" spans="1:10" x14ac:dyDescent="0.25">
      <c r="A692" s="12">
        <v>671</v>
      </c>
      <c r="B692" t="s">
        <v>52</v>
      </c>
      <c r="C692" t="s">
        <v>53</v>
      </c>
      <c r="D692" s="21">
        <v>39002</v>
      </c>
      <c r="E692" t="s">
        <v>41</v>
      </c>
      <c r="F692" s="19">
        <v>27</v>
      </c>
      <c r="G692" s="20">
        <v>82.572000000000003</v>
      </c>
      <c r="I692" s="19"/>
      <c r="J692" s="119"/>
    </row>
    <row r="693" spans="1:10" x14ac:dyDescent="0.25">
      <c r="A693" s="12">
        <v>672</v>
      </c>
      <c r="B693" t="s">
        <v>40</v>
      </c>
      <c r="C693" t="s">
        <v>48</v>
      </c>
      <c r="D693" s="21">
        <v>38243</v>
      </c>
      <c r="E693" t="s">
        <v>47</v>
      </c>
      <c r="F693" s="19">
        <v>93</v>
      </c>
      <c r="G693" s="20">
        <v>318.76799999999997</v>
      </c>
      <c r="I693" s="19"/>
      <c r="J693" s="119"/>
    </row>
    <row r="694" spans="1:10" x14ac:dyDescent="0.25">
      <c r="A694" s="12">
        <v>673</v>
      </c>
      <c r="B694" t="s">
        <v>55</v>
      </c>
      <c r="C694" t="s">
        <v>45</v>
      </c>
      <c r="D694" s="21">
        <v>38298</v>
      </c>
      <c r="E694" t="s">
        <v>44</v>
      </c>
      <c r="F694" s="19">
        <v>99</v>
      </c>
      <c r="G694" s="20">
        <v>341.19599999999997</v>
      </c>
      <c r="I694" s="19"/>
      <c r="J694" s="119"/>
    </row>
    <row r="695" spans="1:10" x14ac:dyDescent="0.25">
      <c r="A695" s="12">
        <v>674</v>
      </c>
      <c r="B695" t="s">
        <v>56</v>
      </c>
      <c r="C695" t="s">
        <v>42</v>
      </c>
      <c r="D695" s="21">
        <v>38628</v>
      </c>
      <c r="E695" t="s">
        <v>54</v>
      </c>
      <c r="F695" s="19">
        <v>63</v>
      </c>
      <c r="G695" s="20">
        <v>212.07599999999999</v>
      </c>
      <c r="I695" s="19"/>
      <c r="J695" s="119"/>
    </row>
    <row r="696" spans="1:10" x14ac:dyDescent="0.25">
      <c r="A696" s="12">
        <v>675</v>
      </c>
      <c r="B696" t="s">
        <v>55</v>
      </c>
      <c r="C696" t="s">
        <v>42</v>
      </c>
      <c r="D696" s="21">
        <v>38507</v>
      </c>
      <c r="E696" t="s">
        <v>41</v>
      </c>
      <c r="F696" s="19">
        <v>71</v>
      </c>
      <c r="G696" s="20">
        <v>240.25200000000001</v>
      </c>
      <c r="I696" s="19"/>
      <c r="J696" s="119"/>
    </row>
    <row r="697" spans="1:10" x14ac:dyDescent="0.25">
      <c r="A697" s="12">
        <v>676</v>
      </c>
      <c r="B697" t="s">
        <v>56</v>
      </c>
      <c r="C697" t="s">
        <v>48</v>
      </c>
      <c r="D697" s="21">
        <v>38936</v>
      </c>
      <c r="E697" t="s">
        <v>51</v>
      </c>
      <c r="F697" s="19">
        <v>87</v>
      </c>
      <c r="G697" s="20">
        <v>297.52799999999996</v>
      </c>
      <c r="I697" s="19"/>
      <c r="J697" s="119"/>
    </row>
    <row r="698" spans="1:10" x14ac:dyDescent="0.25">
      <c r="A698" s="12">
        <v>677</v>
      </c>
      <c r="B698" t="s">
        <v>43</v>
      </c>
      <c r="C698" t="s">
        <v>42</v>
      </c>
      <c r="D698" s="21">
        <v>38991</v>
      </c>
      <c r="E698" t="s">
        <v>44</v>
      </c>
      <c r="F698" s="19">
        <v>99</v>
      </c>
      <c r="G698" s="20">
        <v>340.52399999999994</v>
      </c>
      <c r="I698" s="19"/>
      <c r="J698" s="119"/>
    </row>
    <row r="699" spans="1:10" x14ac:dyDescent="0.25">
      <c r="A699" s="12">
        <v>678</v>
      </c>
      <c r="B699" t="s">
        <v>46</v>
      </c>
      <c r="C699" t="s">
        <v>48</v>
      </c>
      <c r="D699" s="21">
        <v>39079</v>
      </c>
      <c r="E699" t="s">
        <v>41</v>
      </c>
      <c r="F699" s="19">
        <v>32</v>
      </c>
      <c r="G699" s="20">
        <v>99.455999999999989</v>
      </c>
      <c r="I699" s="19"/>
      <c r="J699" s="119"/>
    </row>
    <row r="700" spans="1:10" x14ac:dyDescent="0.25">
      <c r="A700" s="12">
        <v>679</v>
      </c>
      <c r="B700" t="s">
        <v>40</v>
      </c>
      <c r="C700" t="s">
        <v>45</v>
      </c>
      <c r="D700" s="21">
        <v>38089</v>
      </c>
      <c r="E700" t="s">
        <v>47</v>
      </c>
      <c r="F700" s="19">
        <v>61</v>
      </c>
      <c r="G700" s="20">
        <v>203.952</v>
      </c>
      <c r="I700" s="19"/>
      <c r="J700" s="119"/>
    </row>
    <row r="701" spans="1:10" x14ac:dyDescent="0.25">
      <c r="A701" s="12">
        <v>680</v>
      </c>
      <c r="B701" t="s">
        <v>55</v>
      </c>
      <c r="C701" t="s">
        <v>42</v>
      </c>
      <c r="D701" s="21">
        <v>38826</v>
      </c>
      <c r="E701" t="s">
        <v>54</v>
      </c>
      <c r="F701" s="19">
        <v>87</v>
      </c>
      <c r="G701" s="20">
        <v>297.36</v>
      </c>
      <c r="I701" s="19"/>
      <c r="J701" s="119"/>
    </row>
    <row r="702" spans="1:10" x14ac:dyDescent="0.25">
      <c r="A702" s="12">
        <v>681</v>
      </c>
      <c r="B702" t="s">
        <v>55</v>
      </c>
      <c r="C702" t="s">
        <v>42</v>
      </c>
      <c r="D702" s="21">
        <v>38606</v>
      </c>
      <c r="E702" t="s">
        <v>54</v>
      </c>
      <c r="F702" s="19">
        <v>12</v>
      </c>
      <c r="G702" s="20">
        <v>27.684000000000001</v>
      </c>
      <c r="I702" s="19"/>
      <c r="J702" s="119"/>
    </row>
    <row r="703" spans="1:10" x14ac:dyDescent="0.25">
      <c r="A703" s="12">
        <v>682</v>
      </c>
      <c r="B703" t="s">
        <v>40</v>
      </c>
      <c r="C703" t="s">
        <v>48</v>
      </c>
      <c r="D703" s="21">
        <v>38727</v>
      </c>
      <c r="E703" t="s">
        <v>41</v>
      </c>
      <c r="F703" s="19">
        <v>30</v>
      </c>
      <c r="G703" s="20">
        <v>92.844000000000008</v>
      </c>
      <c r="I703" s="19"/>
      <c r="J703" s="119"/>
    </row>
    <row r="704" spans="1:10" x14ac:dyDescent="0.25">
      <c r="A704" s="12">
        <v>683</v>
      </c>
      <c r="B704" t="s">
        <v>46</v>
      </c>
      <c r="C704" t="s">
        <v>42</v>
      </c>
      <c r="D704" s="21">
        <v>39079</v>
      </c>
      <c r="E704" t="s">
        <v>44</v>
      </c>
      <c r="F704" s="19">
        <v>20</v>
      </c>
      <c r="G704" s="20">
        <v>56.172000000000004</v>
      </c>
      <c r="I704" s="19"/>
      <c r="J704" s="119"/>
    </row>
    <row r="705" spans="1:10" x14ac:dyDescent="0.25">
      <c r="A705" s="12">
        <v>684</v>
      </c>
      <c r="B705" t="s">
        <v>56</v>
      </c>
      <c r="C705" t="s">
        <v>42</v>
      </c>
      <c r="D705" s="21">
        <v>38265</v>
      </c>
      <c r="E705" t="s">
        <v>44</v>
      </c>
      <c r="F705" s="19">
        <v>44</v>
      </c>
      <c r="G705" s="20">
        <v>142.58399999999997</v>
      </c>
      <c r="I705" s="19"/>
      <c r="J705" s="119"/>
    </row>
    <row r="706" spans="1:10" x14ac:dyDescent="0.25">
      <c r="A706" s="12">
        <v>685</v>
      </c>
      <c r="B706" t="s">
        <v>40</v>
      </c>
      <c r="C706" t="s">
        <v>45</v>
      </c>
      <c r="D706" s="21">
        <v>38628</v>
      </c>
      <c r="E706" t="s">
        <v>41</v>
      </c>
      <c r="F706" s="19">
        <v>27</v>
      </c>
      <c r="G706" s="20">
        <v>81.504000000000005</v>
      </c>
      <c r="I706" s="19"/>
      <c r="J706" s="119"/>
    </row>
    <row r="707" spans="1:10" x14ac:dyDescent="0.25">
      <c r="A707" s="12">
        <v>686</v>
      </c>
      <c r="B707" t="s">
        <v>49</v>
      </c>
      <c r="C707" t="s">
        <v>48</v>
      </c>
      <c r="D707" s="21">
        <v>38430</v>
      </c>
      <c r="E707" t="s">
        <v>47</v>
      </c>
      <c r="F707" s="19">
        <v>5</v>
      </c>
      <c r="G707" s="20">
        <v>1.8959999999999999</v>
      </c>
      <c r="I707" s="19"/>
      <c r="J707" s="119"/>
    </row>
    <row r="708" spans="1:10" x14ac:dyDescent="0.25">
      <c r="A708" s="12">
        <v>687</v>
      </c>
      <c r="B708" t="s">
        <v>40</v>
      </c>
      <c r="C708" t="s">
        <v>42</v>
      </c>
      <c r="D708" s="21">
        <v>38188</v>
      </c>
      <c r="E708" t="s">
        <v>54</v>
      </c>
      <c r="F708" s="19">
        <v>52</v>
      </c>
      <c r="G708" s="20">
        <v>171.15599999999998</v>
      </c>
      <c r="I708" s="19"/>
      <c r="J708" s="119"/>
    </row>
    <row r="709" spans="1:10" x14ac:dyDescent="0.25">
      <c r="A709" s="12">
        <v>688</v>
      </c>
      <c r="B709" t="s">
        <v>56</v>
      </c>
      <c r="C709" t="s">
        <v>53</v>
      </c>
      <c r="D709" s="21">
        <v>38782</v>
      </c>
      <c r="E709" t="s">
        <v>47</v>
      </c>
      <c r="F709" s="19">
        <v>41</v>
      </c>
      <c r="G709" s="20">
        <v>132.31200000000001</v>
      </c>
      <c r="I709" s="19"/>
      <c r="J709" s="119"/>
    </row>
    <row r="710" spans="1:10" x14ac:dyDescent="0.25">
      <c r="A710" s="12">
        <v>689</v>
      </c>
      <c r="B710" t="s">
        <v>56</v>
      </c>
      <c r="C710" t="s">
        <v>48</v>
      </c>
      <c r="D710" s="21">
        <v>38243</v>
      </c>
      <c r="E710" t="s">
        <v>51</v>
      </c>
      <c r="F710" s="19">
        <v>51</v>
      </c>
      <c r="G710" s="20">
        <v>167.43600000000001</v>
      </c>
      <c r="I710" s="19"/>
      <c r="J710" s="119"/>
    </row>
    <row r="711" spans="1:10" x14ac:dyDescent="0.25">
      <c r="A711" s="12">
        <v>690</v>
      </c>
      <c r="B711" t="s">
        <v>55</v>
      </c>
      <c r="C711" t="s">
        <v>53</v>
      </c>
      <c r="D711" s="21">
        <v>38837</v>
      </c>
      <c r="E711" t="s">
        <v>51</v>
      </c>
      <c r="F711" s="19">
        <v>89</v>
      </c>
      <c r="G711" s="20">
        <v>304.416</v>
      </c>
      <c r="I711" s="19"/>
      <c r="J711" s="119"/>
    </row>
    <row r="712" spans="1:10" x14ac:dyDescent="0.25">
      <c r="A712" s="12">
        <v>691</v>
      </c>
      <c r="B712" t="s">
        <v>52</v>
      </c>
      <c r="C712" t="s">
        <v>53</v>
      </c>
      <c r="D712" s="21">
        <v>38067</v>
      </c>
      <c r="E712" t="s">
        <v>41</v>
      </c>
      <c r="F712" s="19">
        <v>43</v>
      </c>
      <c r="G712" s="20">
        <v>138.92399999999998</v>
      </c>
      <c r="I712" s="19"/>
      <c r="J712" s="119"/>
    </row>
    <row r="713" spans="1:10" x14ac:dyDescent="0.25">
      <c r="A713" s="12">
        <v>692</v>
      </c>
      <c r="B713" t="s">
        <v>40</v>
      </c>
      <c r="C713" t="s">
        <v>53</v>
      </c>
      <c r="D713" s="21">
        <v>38133</v>
      </c>
      <c r="E713" t="s">
        <v>41</v>
      </c>
      <c r="F713" s="19">
        <v>18</v>
      </c>
      <c r="G713" s="20">
        <v>48.564</v>
      </c>
      <c r="I713" s="19"/>
      <c r="J713" s="119"/>
    </row>
    <row r="714" spans="1:10" x14ac:dyDescent="0.25">
      <c r="A714" s="12">
        <v>693</v>
      </c>
      <c r="B714" t="s">
        <v>55</v>
      </c>
      <c r="C714" t="s">
        <v>45</v>
      </c>
      <c r="D714" s="21">
        <v>38826</v>
      </c>
      <c r="E714" t="s">
        <v>44</v>
      </c>
      <c r="F714" s="19">
        <v>45</v>
      </c>
      <c r="G714" s="20">
        <v>146.904</v>
      </c>
      <c r="I714" s="19"/>
      <c r="J714" s="119"/>
    </row>
    <row r="715" spans="1:10" x14ac:dyDescent="0.25">
      <c r="A715" s="12">
        <v>694</v>
      </c>
      <c r="B715" t="s">
        <v>50</v>
      </c>
      <c r="C715" t="s">
        <v>45</v>
      </c>
      <c r="D715" s="21">
        <v>38155</v>
      </c>
      <c r="E715" t="s">
        <v>47</v>
      </c>
      <c r="F715" s="19">
        <v>51</v>
      </c>
      <c r="G715" s="20">
        <v>167.292</v>
      </c>
      <c r="I715" s="19"/>
      <c r="J715" s="119"/>
    </row>
    <row r="716" spans="1:10" x14ac:dyDescent="0.25">
      <c r="A716" s="12">
        <v>695</v>
      </c>
      <c r="B716" t="s">
        <v>57</v>
      </c>
      <c r="C716" t="s">
        <v>53</v>
      </c>
      <c r="D716" s="21">
        <v>38199</v>
      </c>
      <c r="E716" t="s">
        <v>51</v>
      </c>
      <c r="F716" s="19">
        <v>16</v>
      </c>
      <c r="G716" s="20">
        <v>42.131999999999998</v>
      </c>
      <c r="I716" s="19"/>
      <c r="J716" s="119"/>
    </row>
    <row r="717" spans="1:10" x14ac:dyDescent="0.25">
      <c r="A717" s="12">
        <v>696</v>
      </c>
      <c r="B717" t="s">
        <v>46</v>
      </c>
      <c r="C717" t="s">
        <v>48</v>
      </c>
      <c r="D717" s="21">
        <v>38518</v>
      </c>
      <c r="E717" t="s">
        <v>41</v>
      </c>
      <c r="F717" s="19">
        <v>-1</v>
      </c>
      <c r="G717" s="20">
        <v>-1.08</v>
      </c>
      <c r="I717" s="19"/>
      <c r="J717" s="119"/>
    </row>
    <row r="718" spans="1:10" x14ac:dyDescent="0.25">
      <c r="A718" s="12">
        <v>697</v>
      </c>
      <c r="B718" t="s">
        <v>46</v>
      </c>
      <c r="C718" t="s">
        <v>53</v>
      </c>
      <c r="D718" s="21">
        <v>38056</v>
      </c>
      <c r="E718" t="s">
        <v>41</v>
      </c>
      <c r="F718" s="19">
        <v>37</v>
      </c>
      <c r="G718" s="20">
        <v>118.34399999999999</v>
      </c>
      <c r="I718" s="19"/>
      <c r="J718" s="119"/>
    </row>
    <row r="719" spans="1:10" x14ac:dyDescent="0.25">
      <c r="A719" s="12">
        <v>698</v>
      </c>
      <c r="B719" t="s">
        <v>57</v>
      </c>
      <c r="C719" t="s">
        <v>45</v>
      </c>
      <c r="D719" s="21">
        <v>38001</v>
      </c>
      <c r="E719" t="s">
        <v>44</v>
      </c>
      <c r="F719" s="19">
        <v>83</v>
      </c>
      <c r="G719" s="20">
        <v>282.45599999999996</v>
      </c>
      <c r="I719" s="19"/>
      <c r="J719" s="119"/>
    </row>
    <row r="720" spans="1:10" x14ac:dyDescent="0.25">
      <c r="A720" s="12">
        <v>699</v>
      </c>
      <c r="B720" t="s">
        <v>46</v>
      </c>
      <c r="C720" t="s">
        <v>53</v>
      </c>
      <c r="D720" s="21">
        <v>38375</v>
      </c>
      <c r="E720" t="s">
        <v>47</v>
      </c>
      <c r="F720" s="19">
        <v>76</v>
      </c>
      <c r="G720" s="20">
        <v>258.16799999999995</v>
      </c>
      <c r="I720" s="19"/>
      <c r="J720" s="119"/>
    </row>
    <row r="721" spans="1:10" x14ac:dyDescent="0.25">
      <c r="A721" s="12">
        <v>700</v>
      </c>
      <c r="B721" t="s">
        <v>50</v>
      </c>
      <c r="C721" t="s">
        <v>45</v>
      </c>
      <c r="D721" s="21">
        <v>38100</v>
      </c>
      <c r="E721" t="s">
        <v>41</v>
      </c>
      <c r="F721" s="19">
        <v>41</v>
      </c>
      <c r="G721" s="20">
        <v>131.76</v>
      </c>
      <c r="I721" s="19"/>
      <c r="J721" s="119"/>
    </row>
    <row r="722" spans="1:10" x14ac:dyDescent="0.25">
      <c r="A722" s="12">
        <v>701</v>
      </c>
      <c r="B722" t="s">
        <v>56</v>
      </c>
      <c r="C722" t="s">
        <v>48</v>
      </c>
      <c r="D722" s="21">
        <v>38221</v>
      </c>
      <c r="E722" t="s">
        <v>54</v>
      </c>
      <c r="F722" s="19">
        <v>84</v>
      </c>
      <c r="G722" s="20">
        <v>286.5</v>
      </c>
      <c r="I722" s="19"/>
      <c r="J722" s="119"/>
    </row>
    <row r="723" spans="1:10" x14ac:dyDescent="0.25">
      <c r="A723" s="12">
        <v>702</v>
      </c>
      <c r="B723" t="s">
        <v>46</v>
      </c>
      <c r="C723" t="s">
        <v>48</v>
      </c>
      <c r="D723" s="21">
        <v>38573</v>
      </c>
      <c r="E723" t="s">
        <v>47</v>
      </c>
      <c r="F723" s="19">
        <v>97</v>
      </c>
      <c r="G723" s="20">
        <v>334.00799999999998</v>
      </c>
      <c r="I723" s="19"/>
      <c r="J723" s="119"/>
    </row>
    <row r="724" spans="1:10" x14ac:dyDescent="0.25">
      <c r="A724" s="12">
        <v>703</v>
      </c>
      <c r="B724" t="s">
        <v>43</v>
      </c>
      <c r="C724" t="s">
        <v>45</v>
      </c>
      <c r="D724" s="21">
        <v>38001</v>
      </c>
      <c r="E724" t="s">
        <v>44</v>
      </c>
      <c r="F724" s="19">
        <v>43</v>
      </c>
      <c r="G724" s="20">
        <v>259.44</v>
      </c>
      <c r="I724" s="19"/>
      <c r="J724" s="119"/>
    </row>
    <row r="725" spans="1:10" x14ac:dyDescent="0.25">
      <c r="A725" s="12">
        <v>704</v>
      </c>
      <c r="B725" t="s">
        <v>40</v>
      </c>
      <c r="C725" t="s">
        <v>53</v>
      </c>
      <c r="D725" s="21">
        <v>39057</v>
      </c>
      <c r="E725" t="s">
        <v>54</v>
      </c>
      <c r="F725" s="19">
        <v>55</v>
      </c>
      <c r="G725" s="20">
        <v>422.49599999999998</v>
      </c>
      <c r="I725" s="19"/>
      <c r="J725" s="119"/>
    </row>
    <row r="726" spans="1:10" x14ac:dyDescent="0.25">
      <c r="A726" s="12">
        <v>705</v>
      </c>
      <c r="B726" t="s">
        <v>52</v>
      </c>
      <c r="C726" t="s">
        <v>48</v>
      </c>
      <c r="D726" s="21">
        <v>38771</v>
      </c>
      <c r="E726" t="s">
        <v>44</v>
      </c>
      <c r="F726" s="19">
        <v>36</v>
      </c>
      <c r="G726" s="20">
        <v>112.476</v>
      </c>
      <c r="I726" s="19"/>
      <c r="J726" s="119"/>
    </row>
    <row r="727" spans="1:10" x14ac:dyDescent="0.25">
      <c r="A727" s="12">
        <v>706</v>
      </c>
      <c r="B727" t="s">
        <v>56</v>
      </c>
      <c r="C727" t="s">
        <v>53</v>
      </c>
      <c r="D727" s="21">
        <v>38881</v>
      </c>
      <c r="E727" t="s">
        <v>41</v>
      </c>
      <c r="F727" s="19">
        <v>14</v>
      </c>
      <c r="G727" s="20">
        <v>35.268000000000001</v>
      </c>
      <c r="I727" s="19"/>
      <c r="J727" s="119"/>
    </row>
    <row r="728" spans="1:10" x14ac:dyDescent="0.25">
      <c r="A728" s="12">
        <v>707</v>
      </c>
      <c r="B728" t="s">
        <v>43</v>
      </c>
      <c r="C728" t="s">
        <v>48</v>
      </c>
      <c r="D728" s="21">
        <v>38408</v>
      </c>
      <c r="E728" t="s">
        <v>51</v>
      </c>
      <c r="F728" s="19">
        <v>29</v>
      </c>
      <c r="G728" s="20">
        <v>87.935999999999993</v>
      </c>
      <c r="I728" s="19"/>
      <c r="J728" s="119"/>
    </row>
    <row r="729" spans="1:10" x14ac:dyDescent="0.25">
      <c r="A729" s="12">
        <v>708</v>
      </c>
      <c r="B729" t="s">
        <v>46</v>
      </c>
      <c r="C729" t="s">
        <v>48</v>
      </c>
      <c r="D729" s="21">
        <v>38364</v>
      </c>
      <c r="E729" t="s">
        <v>41</v>
      </c>
      <c r="F729" s="19">
        <v>55</v>
      </c>
      <c r="G729" s="20">
        <v>183.108</v>
      </c>
      <c r="I729" s="19"/>
      <c r="J729" s="119"/>
    </row>
    <row r="730" spans="1:10" x14ac:dyDescent="0.25">
      <c r="A730" s="12">
        <v>709</v>
      </c>
      <c r="B730" t="s">
        <v>56</v>
      </c>
      <c r="C730" t="s">
        <v>48</v>
      </c>
      <c r="D730" s="21">
        <v>38760</v>
      </c>
      <c r="E730" t="s">
        <v>47</v>
      </c>
      <c r="F730" s="19">
        <v>37</v>
      </c>
      <c r="G730" s="20">
        <v>117.82799999999999</v>
      </c>
      <c r="I730" s="19"/>
      <c r="J730" s="119"/>
    </row>
    <row r="731" spans="1:10" x14ac:dyDescent="0.25">
      <c r="A731" s="12">
        <v>710</v>
      </c>
      <c r="B731" t="s">
        <v>57</v>
      </c>
      <c r="C731" t="s">
        <v>42</v>
      </c>
      <c r="D731" s="21">
        <v>38243</v>
      </c>
      <c r="E731" t="s">
        <v>44</v>
      </c>
      <c r="F731" s="19">
        <v>76</v>
      </c>
      <c r="G731" s="20">
        <v>257.916</v>
      </c>
      <c r="I731" s="19"/>
      <c r="J731" s="119"/>
    </row>
    <row r="732" spans="1:10" x14ac:dyDescent="0.25">
      <c r="A732" s="12">
        <v>711</v>
      </c>
      <c r="B732" t="s">
        <v>52</v>
      </c>
      <c r="C732" t="s">
        <v>42</v>
      </c>
      <c r="D732" s="21">
        <v>39024</v>
      </c>
      <c r="E732" t="s">
        <v>54</v>
      </c>
      <c r="F732" s="19">
        <v>33</v>
      </c>
      <c r="G732" s="20">
        <v>103.33199999999999</v>
      </c>
      <c r="I732" s="19"/>
      <c r="J732" s="119"/>
    </row>
    <row r="733" spans="1:10" x14ac:dyDescent="0.25">
      <c r="A733" s="12">
        <v>712</v>
      </c>
      <c r="B733" t="s">
        <v>46</v>
      </c>
      <c r="C733" t="s">
        <v>53</v>
      </c>
      <c r="D733" s="21">
        <v>39013</v>
      </c>
      <c r="E733" t="s">
        <v>41</v>
      </c>
      <c r="F733" s="19">
        <v>45</v>
      </c>
      <c r="G733" s="20">
        <v>146.196</v>
      </c>
      <c r="I733" s="19"/>
      <c r="J733" s="119"/>
    </row>
    <row r="734" spans="1:10" x14ac:dyDescent="0.25">
      <c r="A734" s="12">
        <v>713</v>
      </c>
      <c r="B734" t="s">
        <v>52</v>
      </c>
      <c r="C734" t="s">
        <v>53</v>
      </c>
      <c r="D734" s="21">
        <v>38001</v>
      </c>
      <c r="E734" t="s">
        <v>51</v>
      </c>
      <c r="F734" s="19">
        <v>80</v>
      </c>
      <c r="G734" s="20">
        <v>272.38799999999998</v>
      </c>
      <c r="I734" s="19"/>
      <c r="J734" s="119"/>
    </row>
    <row r="735" spans="1:10" x14ac:dyDescent="0.25">
      <c r="A735" s="12">
        <v>714</v>
      </c>
      <c r="B735" t="s">
        <v>49</v>
      </c>
      <c r="C735" t="s">
        <v>45</v>
      </c>
      <c r="D735" s="21">
        <v>38221</v>
      </c>
      <c r="E735" t="s">
        <v>41</v>
      </c>
      <c r="F735" s="19">
        <v>35</v>
      </c>
      <c r="G735" s="20">
        <v>110.43599999999999</v>
      </c>
      <c r="I735" s="19"/>
      <c r="J735" s="119"/>
    </row>
    <row r="736" spans="1:10" x14ac:dyDescent="0.25">
      <c r="A736" s="12">
        <v>715</v>
      </c>
      <c r="B736" t="s">
        <v>56</v>
      </c>
      <c r="C736" t="s">
        <v>42</v>
      </c>
      <c r="D736" s="21">
        <v>38694</v>
      </c>
      <c r="E736" t="s">
        <v>41</v>
      </c>
      <c r="F736" s="19">
        <v>83</v>
      </c>
      <c r="G736" s="20">
        <v>283.08</v>
      </c>
      <c r="I736" s="19"/>
      <c r="J736" s="119"/>
    </row>
    <row r="737" spans="1:10" x14ac:dyDescent="0.25">
      <c r="A737" s="12">
        <v>716</v>
      </c>
      <c r="B737" t="s">
        <v>50</v>
      </c>
      <c r="C737" t="s">
        <v>42</v>
      </c>
      <c r="D737" s="21">
        <v>38573</v>
      </c>
      <c r="E737" t="s">
        <v>54</v>
      </c>
      <c r="F737" s="19">
        <v>20</v>
      </c>
      <c r="G737" s="20">
        <v>56.52</v>
      </c>
      <c r="I737" s="19"/>
      <c r="J737" s="119"/>
    </row>
    <row r="738" spans="1:10" x14ac:dyDescent="0.25">
      <c r="A738" s="12">
        <v>717</v>
      </c>
      <c r="B738" t="s">
        <v>52</v>
      </c>
      <c r="C738" t="s">
        <v>48</v>
      </c>
      <c r="D738" s="21">
        <v>38298</v>
      </c>
      <c r="E738" t="s">
        <v>47</v>
      </c>
      <c r="F738" s="19">
        <v>35</v>
      </c>
      <c r="G738" s="20">
        <v>110.16</v>
      </c>
      <c r="I738" s="19"/>
      <c r="J738" s="119"/>
    </row>
    <row r="739" spans="1:10" x14ac:dyDescent="0.25">
      <c r="A739" s="12">
        <v>718</v>
      </c>
      <c r="B739" t="s">
        <v>49</v>
      </c>
      <c r="C739" t="s">
        <v>48</v>
      </c>
      <c r="D739" s="21">
        <v>38628</v>
      </c>
      <c r="E739" t="s">
        <v>44</v>
      </c>
      <c r="F739" s="19">
        <v>32</v>
      </c>
      <c r="G739" s="20">
        <v>100.27200000000001</v>
      </c>
      <c r="I739" s="19"/>
      <c r="J739" s="119"/>
    </row>
    <row r="740" spans="1:10" x14ac:dyDescent="0.25">
      <c r="A740" s="12">
        <v>719</v>
      </c>
      <c r="B740" t="s">
        <v>43</v>
      </c>
      <c r="C740" t="s">
        <v>45</v>
      </c>
      <c r="D740" s="21">
        <v>38881</v>
      </c>
      <c r="E740" t="s">
        <v>41</v>
      </c>
      <c r="F740" s="19">
        <v>100</v>
      </c>
      <c r="G740" s="20">
        <v>344.01600000000002</v>
      </c>
      <c r="I740" s="19"/>
      <c r="J740" s="119"/>
    </row>
    <row r="741" spans="1:10" x14ac:dyDescent="0.25">
      <c r="A741" s="12">
        <v>720</v>
      </c>
      <c r="B741" t="s">
        <v>56</v>
      </c>
      <c r="C741" t="s">
        <v>42</v>
      </c>
      <c r="D741" s="21">
        <v>38034</v>
      </c>
      <c r="E741" t="s">
        <v>44</v>
      </c>
      <c r="F741" s="19">
        <v>67</v>
      </c>
      <c r="G741" s="20">
        <v>226.43999999999997</v>
      </c>
      <c r="I741" s="19"/>
      <c r="J741" s="119"/>
    </row>
    <row r="742" spans="1:10" x14ac:dyDescent="0.25">
      <c r="A742" s="12">
        <v>721</v>
      </c>
      <c r="B742" t="s">
        <v>52</v>
      </c>
      <c r="C742" t="s">
        <v>48</v>
      </c>
      <c r="D742" s="21">
        <v>38793</v>
      </c>
      <c r="E742" t="s">
        <v>41</v>
      </c>
      <c r="F742" s="19">
        <v>-3</v>
      </c>
      <c r="G742" s="20">
        <v>-12.18</v>
      </c>
      <c r="I742" s="19"/>
      <c r="J742" s="119"/>
    </row>
    <row r="743" spans="1:10" x14ac:dyDescent="0.25">
      <c r="A743" s="12">
        <v>722</v>
      </c>
      <c r="B743" t="s">
        <v>40</v>
      </c>
      <c r="C743" t="s">
        <v>48</v>
      </c>
      <c r="D743" s="21">
        <v>38188</v>
      </c>
      <c r="E743" t="s">
        <v>54</v>
      </c>
      <c r="F743" s="19">
        <v>-2</v>
      </c>
      <c r="G743" s="20">
        <v>-8.6760000000000002</v>
      </c>
      <c r="I743" s="19"/>
      <c r="J743" s="119"/>
    </row>
    <row r="744" spans="1:10" x14ac:dyDescent="0.25">
      <c r="A744" s="12">
        <v>723</v>
      </c>
      <c r="B744" t="s">
        <v>43</v>
      </c>
      <c r="C744" t="s">
        <v>45</v>
      </c>
      <c r="D744" s="21">
        <v>38540</v>
      </c>
      <c r="E744" t="s">
        <v>54</v>
      </c>
      <c r="F744" s="19">
        <v>67</v>
      </c>
      <c r="G744" s="20">
        <v>225.25200000000001</v>
      </c>
      <c r="I744" s="19"/>
      <c r="J744" s="119"/>
    </row>
    <row r="745" spans="1:10" x14ac:dyDescent="0.25">
      <c r="A745" s="12">
        <v>724</v>
      </c>
      <c r="B745" t="s">
        <v>40</v>
      </c>
      <c r="C745" t="s">
        <v>45</v>
      </c>
      <c r="D745" s="21">
        <v>38210</v>
      </c>
      <c r="E745" t="s">
        <v>47</v>
      </c>
      <c r="F745" s="19">
        <v>97</v>
      </c>
      <c r="G745" s="20">
        <v>333.21600000000001</v>
      </c>
      <c r="I745" s="19"/>
      <c r="J745" s="119"/>
    </row>
    <row r="746" spans="1:10" x14ac:dyDescent="0.25">
      <c r="A746" s="12">
        <v>725</v>
      </c>
      <c r="B746" t="s">
        <v>49</v>
      </c>
      <c r="C746" t="s">
        <v>42</v>
      </c>
      <c r="D746" s="21">
        <v>39068</v>
      </c>
      <c r="E746" t="s">
        <v>44</v>
      </c>
      <c r="F746" s="19">
        <v>40</v>
      </c>
      <c r="G746" s="20">
        <v>128.51999999999998</v>
      </c>
      <c r="I746" s="19"/>
      <c r="J746" s="119"/>
    </row>
    <row r="747" spans="1:10" x14ac:dyDescent="0.25">
      <c r="A747" s="12">
        <v>726</v>
      </c>
      <c r="B747" t="s">
        <v>40</v>
      </c>
      <c r="C747" t="s">
        <v>48</v>
      </c>
      <c r="D747" s="21">
        <v>38474</v>
      </c>
      <c r="E747" t="s">
        <v>51</v>
      </c>
      <c r="F747" s="19">
        <v>96</v>
      </c>
      <c r="G747" s="20">
        <v>329.95199999999994</v>
      </c>
      <c r="I747" s="19"/>
      <c r="J747" s="119"/>
    </row>
    <row r="748" spans="1:10" x14ac:dyDescent="0.25">
      <c r="A748" s="12">
        <v>727</v>
      </c>
      <c r="B748" t="s">
        <v>52</v>
      </c>
      <c r="C748" t="s">
        <v>42</v>
      </c>
      <c r="D748" s="21">
        <v>38177</v>
      </c>
      <c r="E748" t="s">
        <v>54</v>
      </c>
      <c r="F748" s="19">
        <v>26</v>
      </c>
      <c r="G748" s="20">
        <v>77.183999999999983</v>
      </c>
      <c r="I748" s="19"/>
      <c r="J748" s="119"/>
    </row>
    <row r="749" spans="1:10" x14ac:dyDescent="0.25">
      <c r="A749" s="12">
        <v>728</v>
      </c>
      <c r="B749" t="s">
        <v>50</v>
      </c>
      <c r="C749" t="s">
        <v>42</v>
      </c>
      <c r="D749" s="21">
        <v>38738</v>
      </c>
      <c r="E749" t="s">
        <v>54</v>
      </c>
      <c r="F749" s="19">
        <v>54</v>
      </c>
      <c r="G749" s="20">
        <v>178.488</v>
      </c>
      <c r="I749" s="19"/>
      <c r="J749" s="119"/>
    </row>
    <row r="750" spans="1:10" x14ac:dyDescent="0.25">
      <c r="A750" s="12">
        <v>729</v>
      </c>
      <c r="B750" t="s">
        <v>49</v>
      </c>
      <c r="C750" t="s">
        <v>45</v>
      </c>
      <c r="D750" s="21">
        <v>38430</v>
      </c>
      <c r="E750" t="s">
        <v>44</v>
      </c>
      <c r="F750" s="19">
        <v>39</v>
      </c>
      <c r="G750" s="20">
        <v>124.01999999999998</v>
      </c>
      <c r="I750" s="19"/>
      <c r="J750" s="119"/>
    </row>
    <row r="751" spans="1:10" x14ac:dyDescent="0.25">
      <c r="A751" s="12">
        <v>730</v>
      </c>
      <c r="B751" t="s">
        <v>43</v>
      </c>
      <c r="C751" t="s">
        <v>53</v>
      </c>
      <c r="D751" s="21">
        <v>38375</v>
      </c>
      <c r="E751" t="s">
        <v>41</v>
      </c>
      <c r="F751" s="19">
        <v>61</v>
      </c>
      <c r="G751" s="20">
        <v>204.14400000000001</v>
      </c>
      <c r="I751" s="19"/>
      <c r="J751" s="119"/>
    </row>
    <row r="752" spans="1:10" x14ac:dyDescent="0.25">
      <c r="A752" s="12">
        <v>731</v>
      </c>
      <c r="B752" t="s">
        <v>52</v>
      </c>
      <c r="C752" t="s">
        <v>48</v>
      </c>
      <c r="D752" s="21">
        <v>38133</v>
      </c>
      <c r="E752" t="s">
        <v>51</v>
      </c>
      <c r="F752" s="19">
        <v>86</v>
      </c>
      <c r="G752" s="20">
        <v>293.82</v>
      </c>
      <c r="I752" s="19"/>
      <c r="J752" s="119"/>
    </row>
    <row r="753" spans="1:10" x14ac:dyDescent="0.25">
      <c r="A753" s="12">
        <v>732</v>
      </c>
      <c r="B753" t="s">
        <v>40</v>
      </c>
      <c r="C753" t="s">
        <v>48</v>
      </c>
      <c r="D753" s="21">
        <v>38089</v>
      </c>
      <c r="E753" t="s">
        <v>51</v>
      </c>
      <c r="F753" s="19">
        <v>68</v>
      </c>
      <c r="G753" s="20">
        <v>229.5</v>
      </c>
      <c r="I753" s="19"/>
      <c r="J753" s="119"/>
    </row>
    <row r="754" spans="1:10" x14ac:dyDescent="0.25">
      <c r="A754" s="12">
        <v>733</v>
      </c>
      <c r="B754" t="s">
        <v>52</v>
      </c>
      <c r="C754" t="s">
        <v>45</v>
      </c>
      <c r="D754" s="21">
        <v>38474</v>
      </c>
      <c r="E754" t="s">
        <v>44</v>
      </c>
      <c r="F754" s="19">
        <v>-2</v>
      </c>
      <c r="G754" s="20">
        <v>-8.8439999999999994</v>
      </c>
      <c r="I754" s="19"/>
      <c r="J754" s="119"/>
    </row>
    <row r="755" spans="1:10" x14ac:dyDescent="0.25">
      <c r="A755" s="12">
        <v>734</v>
      </c>
      <c r="B755" t="s">
        <v>50</v>
      </c>
      <c r="C755" t="s">
        <v>53</v>
      </c>
      <c r="D755" s="21">
        <v>38540</v>
      </c>
      <c r="E755" t="s">
        <v>44</v>
      </c>
      <c r="F755" s="19">
        <v>13</v>
      </c>
      <c r="G755" s="20">
        <v>30.971999999999998</v>
      </c>
      <c r="I755" s="19"/>
      <c r="J755" s="119"/>
    </row>
    <row r="756" spans="1:10" x14ac:dyDescent="0.25">
      <c r="A756" s="12">
        <v>735</v>
      </c>
      <c r="B756" t="s">
        <v>56</v>
      </c>
      <c r="C756" t="s">
        <v>48</v>
      </c>
      <c r="D756" s="21">
        <v>38078</v>
      </c>
      <c r="E756" t="s">
        <v>41</v>
      </c>
      <c r="F756" s="19">
        <v>51</v>
      </c>
      <c r="G756" s="20">
        <v>167.54400000000001</v>
      </c>
      <c r="I756" s="19"/>
      <c r="J756" s="119"/>
    </row>
    <row r="757" spans="1:10" x14ac:dyDescent="0.25">
      <c r="A757" s="12">
        <v>736</v>
      </c>
      <c r="B757" t="s">
        <v>50</v>
      </c>
      <c r="C757" t="s">
        <v>42</v>
      </c>
      <c r="D757" s="21">
        <v>38397</v>
      </c>
      <c r="E757" t="s">
        <v>41</v>
      </c>
      <c r="F757" s="19">
        <v>8</v>
      </c>
      <c r="G757" s="20">
        <v>13.056000000000001</v>
      </c>
      <c r="I757" s="19"/>
      <c r="J757" s="119"/>
    </row>
    <row r="758" spans="1:10" x14ac:dyDescent="0.25">
      <c r="A758" s="12">
        <v>737</v>
      </c>
      <c r="B758" t="s">
        <v>50</v>
      </c>
      <c r="C758" t="s">
        <v>48</v>
      </c>
      <c r="D758" s="21">
        <v>38859</v>
      </c>
      <c r="E758" t="s">
        <v>44</v>
      </c>
      <c r="F758" s="19">
        <v>73</v>
      </c>
      <c r="G758" s="20">
        <v>247.03200000000001</v>
      </c>
      <c r="I758" s="19"/>
      <c r="J758" s="119"/>
    </row>
    <row r="759" spans="1:10" x14ac:dyDescent="0.25">
      <c r="A759" s="12">
        <v>738</v>
      </c>
      <c r="B759" t="s">
        <v>40</v>
      </c>
      <c r="C759" t="s">
        <v>53</v>
      </c>
      <c r="D759" s="21">
        <v>38826</v>
      </c>
      <c r="E759" t="s">
        <v>44</v>
      </c>
      <c r="F759" s="19">
        <v>88</v>
      </c>
      <c r="G759" s="20">
        <v>301.27199999999999</v>
      </c>
      <c r="I759" s="19"/>
      <c r="J759" s="119"/>
    </row>
    <row r="760" spans="1:10" x14ac:dyDescent="0.25">
      <c r="A760" s="12">
        <v>739</v>
      </c>
      <c r="B760" t="s">
        <v>52</v>
      </c>
      <c r="C760" t="s">
        <v>48</v>
      </c>
      <c r="D760" s="21">
        <v>38397</v>
      </c>
      <c r="E760" t="s">
        <v>51</v>
      </c>
      <c r="F760" s="19">
        <v>56</v>
      </c>
      <c r="G760" s="20">
        <v>186.14400000000001</v>
      </c>
      <c r="I760" s="19"/>
      <c r="J760" s="119"/>
    </row>
    <row r="761" spans="1:10" x14ac:dyDescent="0.25">
      <c r="A761" s="12">
        <v>740</v>
      </c>
      <c r="B761" t="s">
        <v>57</v>
      </c>
      <c r="C761" t="s">
        <v>48</v>
      </c>
      <c r="D761" s="21">
        <v>38826</v>
      </c>
      <c r="E761" t="s">
        <v>44</v>
      </c>
      <c r="F761" s="19">
        <v>21</v>
      </c>
      <c r="G761" s="20">
        <v>60.24</v>
      </c>
      <c r="I761" s="19"/>
      <c r="J761" s="119"/>
    </row>
    <row r="762" spans="1:10" x14ac:dyDescent="0.25">
      <c r="A762" s="12">
        <v>741</v>
      </c>
      <c r="B762" t="s">
        <v>57</v>
      </c>
      <c r="C762" t="s">
        <v>42</v>
      </c>
      <c r="D762" s="21">
        <v>38848</v>
      </c>
      <c r="E762" t="s">
        <v>51</v>
      </c>
      <c r="F762" s="19">
        <v>-1</v>
      </c>
      <c r="G762" s="20">
        <v>-4.6920000000000002</v>
      </c>
      <c r="I762" s="19"/>
      <c r="J762" s="119"/>
    </row>
    <row r="763" spans="1:10" x14ac:dyDescent="0.25">
      <c r="A763" s="12">
        <v>742</v>
      </c>
      <c r="B763" t="s">
        <v>52</v>
      </c>
      <c r="C763" t="s">
        <v>42</v>
      </c>
      <c r="D763" s="21">
        <v>38320</v>
      </c>
      <c r="E763" t="s">
        <v>41</v>
      </c>
      <c r="F763" s="19">
        <v>11</v>
      </c>
      <c r="G763" s="20">
        <v>24.443999999999999</v>
      </c>
      <c r="I763" s="19"/>
      <c r="J763" s="119"/>
    </row>
    <row r="764" spans="1:10" x14ac:dyDescent="0.25">
      <c r="A764" s="12">
        <v>743</v>
      </c>
      <c r="B764" t="s">
        <v>50</v>
      </c>
      <c r="C764" t="s">
        <v>53</v>
      </c>
      <c r="D764" s="21">
        <v>38650</v>
      </c>
      <c r="E764" t="s">
        <v>41</v>
      </c>
      <c r="F764" s="19">
        <v>-4</v>
      </c>
      <c r="G764" s="20">
        <v>-15.084</v>
      </c>
      <c r="I764" s="19"/>
      <c r="J764" s="119"/>
    </row>
    <row r="765" spans="1:10" x14ac:dyDescent="0.25">
      <c r="A765" s="12">
        <v>744</v>
      </c>
      <c r="B765" t="s">
        <v>40</v>
      </c>
      <c r="C765" t="s">
        <v>42</v>
      </c>
      <c r="D765" s="21">
        <v>38738</v>
      </c>
      <c r="E765" t="s">
        <v>51</v>
      </c>
      <c r="F765" s="19">
        <v>47</v>
      </c>
      <c r="G765" s="20">
        <v>153.25199999999998</v>
      </c>
      <c r="I765" s="19"/>
      <c r="J765" s="119"/>
    </row>
    <row r="766" spans="1:10" x14ac:dyDescent="0.25">
      <c r="A766" s="12">
        <v>745</v>
      </c>
      <c r="B766" t="s">
        <v>52</v>
      </c>
      <c r="C766" t="s">
        <v>45</v>
      </c>
      <c r="D766" s="21">
        <v>38364</v>
      </c>
      <c r="E766" t="s">
        <v>51</v>
      </c>
      <c r="F766" s="19">
        <v>52</v>
      </c>
      <c r="G766" s="20">
        <v>172.05599999999998</v>
      </c>
      <c r="I766" s="19"/>
      <c r="J766" s="119"/>
    </row>
    <row r="767" spans="1:10" x14ac:dyDescent="0.25">
      <c r="A767" s="12">
        <v>746</v>
      </c>
      <c r="B767" t="s">
        <v>43</v>
      </c>
      <c r="C767" t="s">
        <v>48</v>
      </c>
      <c r="D767" s="21">
        <v>38925</v>
      </c>
      <c r="E767" t="s">
        <v>54</v>
      </c>
      <c r="F767" s="19">
        <v>21</v>
      </c>
      <c r="G767" s="20">
        <v>60.227999999999994</v>
      </c>
      <c r="I767" s="19"/>
      <c r="J767" s="119"/>
    </row>
    <row r="768" spans="1:10" x14ac:dyDescent="0.25">
      <c r="A768" s="12">
        <v>747</v>
      </c>
      <c r="B768" t="s">
        <v>57</v>
      </c>
      <c r="C768" t="s">
        <v>48</v>
      </c>
      <c r="D768" s="21">
        <v>38122</v>
      </c>
      <c r="E768" t="s">
        <v>41</v>
      </c>
      <c r="F768" s="19">
        <v>16</v>
      </c>
      <c r="G768" s="20">
        <v>42.431999999999995</v>
      </c>
      <c r="I768" s="19"/>
      <c r="J768" s="119"/>
    </row>
    <row r="769" spans="1:10" x14ac:dyDescent="0.25">
      <c r="A769" s="12">
        <v>748</v>
      </c>
      <c r="B769" t="s">
        <v>40</v>
      </c>
      <c r="C769" t="s">
        <v>53</v>
      </c>
      <c r="D769" s="21">
        <v>38320</v>
      </c>
      <c r="E769" t="s">
        <v>51</v>
      </c>
      <c r="F769" s="19">
        <v>-5</v>
      </c>
      <c r="G769" s="20">
        <v>-33.479999999999997</v>
      </c>
      <c r="I769" s="19"/>
      <c r="J769" s="119"/>
    </row>
    <row r="770" spans="1:10" x14ac:dyDescent="0.25">
      <c r="A770" s="12">
        <v>749</v>
      </c>
      <c r="B770" t="s">
        <v>46</v>
      </c>
      <c r="C770" t="s">
        <v>42</v>
      </c>
      <c r="D770" s="21">
        <v>38056</v>
      </c>
      <c r="E770" t="s">
        <v>51</v>
      </c>
      <c r="F770" s="19">
        <v>26</v>
      </c>
      <c r="G770" s="20">
        <v>78.455999999999989</v>
      </c>
      <c r="I770" s="19"/>
      <c r="J770" s="119"/>
    </row>
    <row r="771" spans="1:10" x14ac:dyDescent="0.25">
      <c r="A771" s="12">
        <v>750</v>
      </c>
      <c r="B771" t="s">
        <v>57</v>
      </c>
      <c r="C771" t="s">
        <v>53</v>
      </c>
      <c r="D771" s="21">
        <v>38650</v>
      </c>
      <c r="E771" t="s">
        <v>54</v>
      </c>
      <c r="F771" s="19">
        <v>57</v>
      </c>
      <c r="G771" s="20">
        <v>189.27599999999998</v>
      </c>
      <c r="I771" s="19"/>
      <c r="J771" s="119"/>
    </row>
    <row r="772" spans="1:10" x14ac:dyDescent="0.25">
      <c r="A772" s="12">
        <v>751</v>
      </c>
      <c r="B772" t="s">
        <v>52</v>
      </c>
      <c r="C772" t="s">
        <v>42</v>
      </c>
      <c r="D772" s="21">
        <v>38089</v>
      </c>
      <c r="E772" t="s">
        <v>47</v>
      </c>
      <c r="F772" s="19">
        <v>10</v>
      </c>
      <c r="G772" s="20">
        <v>20.412000000000003</v>
      </c>
      <c r="I772" s="19"/>
      <c r="J772" s="119"/>
    </row>
    <row r="773" spans="1:10" x14ac:dyDescent="0.25">
      <c r="A773" s="12">
        <v>752</v>
      </c>
      <c r="B773" t="s">
        <v>52</v>
      </c>
      <c r="C773" t="s">
        <v>45</v>
      </c>
      <c r="D773" s="21">
        <v>38562</v>
      </c>
      <c r="E773" t="s">
        <v>51</v>
      </c>
      <c r="F773" s="19">
        <v>57</v>
      </c>
      <c r="G773" s="20">
        <v>190.11600000000001</v>
      </c>
      <c r="I773" s="19"/>
      <c r="J773" s="119"/>
    </row>
    <row r="774" spans="1:10" x14ac:dyDescent="0.25">
      <c r="A774" s="12">
        <v>753</v>
      </c>
      <c r="B774" t="s">
        <v>50</v>
      </c>
      <c r="C774" t="s">
        <v>42</v>
      </c>
      <c r="D774" s="21">
        <v>38441</v>
      </c>
      <c r="E774" t="s">
        <v>54</v>
      </c>
      <c r="F774" s="19">
        <v>43</v>
      </c>
      <c r="G774" s="20">
        <v>138.46799999999999</v>
      </c>
      <c r="I774" s="19"/>
      <c r="J774" s="119"/>
    </row>
    <row r="775" spans="1:10" x14ac:dyDescent="0.25">
      <c r="A775" s="12">
        <v>754</v>
      </c>
      <c r="B775" t="s">
        <v>55</v>
      </c>
      <c r="C775" t="s">
        <v>53</v>
      </c>
      <c r="D775" s="21">
        <v>38848</v>
      </c>
      <c r="E775" t="s">
        <v>54</v>
      </c>
      <c r="F775" s="19">
        <v>89</v>
      </c>
      <c r="G775" s="20">
        <v>305.11199999999997</v>
      </c>
      <c r="I775" s="19"/>
      <c r="J775" s="119"/>
    </row>
    <row r="776" spans="1:10" x14ac:dyDescent="0.25">
      <c r="A776" s="12">
        <v>755</v>
      </c>
      <c r="B776" t="s">
        <v>57</v>
      </c>
      <c r="C776" t="s">
        <v>42</v>
      </c>
      <c r="D776" s="21">
        <v>39057</v>
      </c>
      <c r="E776" t="s">
        <v>47</v>
      </c>
      <c r="F776" s="19">
        <v>23</v>
      </c>
      <c r="G776" s="20">
        <v>66.408000000000001</v>
      </c>
      <c r="I776" s="19"/>
      <c r="J776" s="119"/>
    </row>
    <row r="777" spans="1:10" x14ac:dyDescent="0.25">
      <c r="A777" s="12">
        <v>756</v>
      </c>
      <c r="B777" t="s">
        <v>56</v>
      </c>
      <c r="C777" t="s">
        <v>48</v>
      </c>
      <c r="D777" s="21">
        <v>38111</v>
      </c>
      <c r="E777" t="s">
        <v>41</v>
      </c>
      <c r="F777" s="19">
        <v>-1</v>
      </c>
      <c r="G777" s="20">
        <v>-18.887999999999998</v>
      </c>
      <c r="I777" s="19"/>
      <c r="J777" s="119"/>
    </row>
    <row r="778" spans="1:10" x14ac:dyDescent="0.25">
      <c r="A778" s="12">
        <v>757</v>
      </c>
      <c r="B778" t="s">
        <v>57</v>
      </c>
      <c r="C778" t="s">
        <v>48</v>
      </c>
      <c r="D778" s="21">
        <v>38078</v>
      </c>
      <c r="E778" t="s">
        <v>41</v>
      </c>
      <c r="F778" s="19">
        <v>10</v>
      </c>
      <c r="G778" s="20">
        <v>20.291999999999998</v>
      </c>
      <c r="I778" s="19"/>
      <c r="J778" s="119"/>
    </row>
    <row r="779" spans="1:10" x14ac:dyDescent="0.25">
      <c r="A779" s="12">
        <v>758</v>
      </c>
      <c r="B779" t="s">
        <v>50</v>
      </c>
      <c r="C779" t="s">
        <v>42</v>
      </c>
      <c r="D779" s="21">
        <v>39057</v>
      </c>
      <c r="E779" t="s">
        <v>44</v>
      </c>
      <c r="F779" s="19">
        <v>64</v>
      </c>
      <c r="G779" s="20">
        <v>214.68</v>
      </c>
      <c r="I779" s="19"/>
      <c r="J779" s="119"/>
    </row>
    <row r="780" spans="1:10" x14ac:dyDescent="0.25">
      <c r="A780" s="12">
        <v>759</v>
      </c>
      <c r="B780" t="s">
        <v>50</v>
      </c>
      <c r="C780" t="s">
        <v>53</v>
      </c>
      <c r="D780" s="21">
        <v>38529</v>
      </c>
      <c r="E780" t="s">
        <v>54</v>
      </c>
      <c r="F780" s="19">
        <v>-1</v>
      </c>
      <c r="G780" s="20">
        <v>-1.716</v>
      </c>
      <c r="I780" s="19"/>
      <c r="J780" s="119"/>
    </row>
    <row r="781" spans="1:10" x14ac:dyDescent="0.25">
      <c r="A781" s="12">
        <v>760</v>
      </c>
      <c r="B781" t="s">
        <v>56</v>
      </c>
      <c r="C781" t="s">
        <v>53</v>
      </c>
      <c r="D781" s="21">
        <v>38375</v>
      </c>
      <c r="E781" t="s">
        <v>47</v>
      </c>
      <c r="F781" s="19">
        <v>17</v>
      </c>
      <c r="G781" s="20">
        <v>45.42</v>
      </c>
      <c r="I781" s="19"/>
      <c r="J781" s="119"/>
    </row>
    <row r="782" spans="1:10" x14ac:dyDescent="0.25">
      <c r="A782" s="12">
        <v>761</v>
      </c>
      <c r="B782" t="s">
        <v>50</v>
      </c>
      <c r="C782" t="s">
        <v>53</v>
      </c>
      <c r="D782" s="21">
        <v>38067</v>
      </c>
      <c r="E782" t="s">
        <v>47</v>
      </c>
      <c r="F782" s="19">
        <v>30</v>
      </c>
      <c r="G782" s="20">
        <v>92.171999999999997</v>
      </c>
      <c r="I782" s="19"/>
      <c r="J782" s="119"/>
    </row>
    <row r="783" spans="1:10" x14ac:dyDescent="0.25">
      <c r="A783" s="12">
        <v>762</v>
      </c>
      <c r="B783" t="s">
        <v>52</v>
      </c>
      <c r="C783" t="s">
        <v>53</v>
      </c>
      <c r="D783" s="21">
        <v>38529</v>
      </c>
      <c r="E783" t="s">
        <v>54</v>
      </c>
      <c r="F783" s="19">
        <v>38</v>
      </c>
      <c r="G783" s="20">
        <v>121.70399999999999</v>
      </c>
      <c r="I783" s="19"/>
      <c r="J783" s="119"/>
    </row>
    <row r="784" spans="1:10" x14ac:dyDescent="0.25">
      <c r="A784" s="12">
        <v>763</v>
      </c>
      <c r="B784" t="s">
        <v>40</v>
      </c>
      <c r="C784" t="s">
        <v>48</v>
      </c>
      <c r="D784" s="21">
        <v>38045</v>
      </c>
      <c r="E784" t="s">
        <v>54</v>
      </c>
      <c r="F784" s="19">
        <v>17</v>
      </c>
      <c r="G784" s="20">
        <v>45.467999999999996</v>
      </c>
      <c r="I784" s="19"/>
      <c r="J784" s="119"/>
    </row>
    <row r="785" spans="1:10" x14ac:dyDescent="0.25">
      <c r="A785" s="12">
        <v>764</v>
      </c>
      <c r="B785" t="s">
        <v>55</v>
      </c>
      <c r="C785" t="s">
        <v>53</v>
      </c>
      <c r="D785" s="21">
        <v>38573</v>
      </c>
      <c r="E785" t="s">
        <v>51</v>
      </c>
      <c r="F785" s="19">
        <v>57</v>
      </c>
      <c r="G785" s="20">
        <v>189.97200000000001</v>
      </c>
      <c r="I785" s="19"/>
      <c r="J785" s="119"/>
    </row>
    <row r="786" spans="1:10" x14ac:dyDescent="0.25">
      <c r="A786" s="12">
        <v>765</v>
      </c>
      <c r="B786" t="s">
        <v>56</v>
      </c>
      <c r="C786" t="s">
        <v>48</v>
      </c>
      <c r="D786" s="21">
        <v>38441</v>
      </c>
      <c r="E786" t="s">
        <v>51</v>
      </c>
      <c r="F786" s="19">
        <v>39</v>
      </c>
      <c r="G786" s="20">
        <v>124.34399999999999</v>
      </c>
      <c r="I786" s="19"/>
      <c r="J786" s="119"/>
    </row>
    <row r="787" spans="1:10" x14ac:dyDescent="0.25">
      <c r="A787" s="12">
        <v>766</v>
      </c>
      <c r="B787" t="s">
        <v>52</v>
      </c>
      <c r="C787" t="s">
        <v>42</v>
      </c>
      <c r="D787" s="21">
        <v>38562</v>
      </c>
      <c r="E787" t="s">
        <v>44</v>
      </c>
      <c r="F787" s="19">
        <v>71</v>
      </c>
      <c r="G787" s="20">
        <v>240.79199999999997</v>
      </c>
      <c r="I787" s="19"/>
      <c r="J787" s="119"/>
    </row>
    <row r="788" spans="1:10" x14ac:dyDescent="0.25">
      <c r="A788" s="12">
        <v>767</v>
      </c>
      <c r="B788" t="s">
        <v>52</v>
      </c>
      <c r="C788" t="s">
        <v>42</v>
      </c>
      <c r="D788" s="21">
        <v>38199</v>
      </c>
      <c r="E788" t="s">
        <v>47</v>
      </c>
      <c r="F788" s="19">
        <v>15</v>
      </c>
      <c r="G788" s="20">
        <v>38.22</v>
      </c>
      <c r="I788" s="19"/>
      <c r="J788" s="119"/>
    </row>
    <row r="789" spans="1:10" x14ac:dyDescent="0.25">
      <c r="A789" s="12">
        <v>768</v>
      </c>
      <c r="B789" t="s">
        <v>57</v>
      </c>
      <c r="C789" t="s">
        <v>45</v>
      </c>
      <c r="D789" s="21">
        <v>38045</v>
      </c>
      <c r="E789" t="s">
        <v>44</v>
      </c>
      <c r="F789" s="19">
        <v>-2</v>
      </c>
      <c r="G789" s="20">
        <v>-15.06</v>
      </c>
      <c r="I789" s="19"/>
      <c r="J789" s="119"/>
    </row>
    <row r="790" spans="1:10" x14ac:dyDescent="0.25">
      <c r="A790" s="12">
        <v>769</v>
      </c>
      <c r="B790" t="s">
        <v>46</v>
      </c>
      <c r="C790" t="s">
        <v>42</v>
      </c>
      <c r="D790" s="21">
        <v>38573</v>
      </c>
      <c r="E790" t="s">
        <v>54</v>
      </c>
      <c r="F790" s="19">
        <v>94</v>
      </c>
      <c r="G790" s="20">
        <v>323.38799999999998</v>
      </c>
      <c r="I790" s="19"/>
      <c r="J790" s="119"/>
    </row>
    <row r="791" spans="1:10" x14ac:dyDescent="0.25">
      <c r="A791" s="12">
        <v>770</v>
      </c>
      <c r="B791" t="s">
        <v>57</v>
      </c>
      <c r="C791" t="s">
        <v>42</v>
      </c>
      <c r="D791" s="21">
        <v>38452</v>
      </c>
      <c r="E791" t="s">
        <v>44</v>
      </c>
      <c r="F791" s="19">
        <v>10</v>
      </c>
      <c r="G791" s="20">
        <v>20.184000000000001</v>
      </c>
      <c r="I791" s="19"/>
      <c r="J791" s="119"/>
    </row>
    <row r="792" spans="1:10" x14ac:dyDescent="0.25">
      <c r="A792" s="12">
        <v>771</v>
      </c>
      <c r="B792" t="s">
        <v>56</v>
      </c>
      <c r="C792" t="s">
        <v>45</v>
      </c>
      <c r="D792" s="21">
        <v>39002</v>
      </c>
      <c r="E792" t="s">
        <v>54</v>
      </c>
      <c r="F792" s="19">
        <v>53</v>
      </c>
      <c r="G792" s="20">
        <v>175.18800000000002</v>
      </c>
      <c r="I792" s="19"/>
      <c r="J792" s="119"/>
    </row>
    <row r="793" spans="1:10" x14ac:dyDescent="0.25">
      <c r="A793" s="12">
        <v>772</v>
      </c>
      <c r="B793" t="s">
        <v>40</v>
      </c>
      <c r="C793" t="s">
        <v>45</v>
      </c>
      <c r="D793" s="21">
        <v>39057</v>
      </c>
      <c r="E793" t="s">
        <v>54</v>
      </c>
      <c r="F793" s="19">
        <v>41</v>
      </c>
      <c r="G793" s="20">
        <v>131.904</v>
      </c>
      <c r="I793" s="19"/>
      <c r="J793" s="119"/>
    </row>
    <row r="794" spans="1:10" x14ac:dyDescent="0.25">
      <c r="A794" s="12">
        <v>773</v>
      </c>
      <c r="B794" t="s">
        <v>52</v>
      </c>
      <c r="C794" t="s">
        <v>48</v>
      </c>
      <c r="D794" s="21">
        <v>39035</v>
      </c>
      <c r="E794" t="s">
        <v>54</v>
      </c>
      <c r="F794" s="19">
        <v>85</v>
      </c>
      <c r="G794" s="20">
        <v>290.39999999999998</v>
      </c>
      <c r="I794" s="19"/>
      <c r="J794" s="119"/>
    </row>
    <row r="795" spans="1:10" x14ac:dyDescent="0.25">
      <c r="A795" s="12">
        <v>774</v>
      </c>
      <c r="B795" t="s">
        <v>40</v>
      </c>
      <c r="C795" t="s">
        <v>48</v>
      </c>
      <c r="D795" s="21">
        <v>39046</v>
      </c>
      <c r="E795" t="s">
        <v>41</v>
      </c>
      <c r="F795" s="19">
        <v>69</v>
      </c>
      <c r="G795" s="20">
        <v>232.66799999999998</v>
      </c>
      <c r="I795" s="19"/>
      <c r="J795" s="119"/>
    </row>
    <row r="796" spans="1:10" x14ac:dyDescent="0.25">
      <c r="A796" s="12">
        <v>775</v>
      </c>
      <c r="B796" t="s">
        <v>40</v>
      </c>
      <c r="C796" t="s">
        <v>53</v>
      </c>
      <c r="D796" s="21">
        <v>38639</v>
      </c>
      <c r="E796" t="s">
        <v>44</v>
      </c>
      <c r="F796" s="19">
        <v>56</v>
      </c>
      <c r="G796" s="20">
        <v>186.6</v>
      </c>
      <c r="I796" s="19"/>
      <c r="J796" s="119"/>
    </row>
    <row r="797" spans="1:10" x14ac:dyDescent="0.25">
      <c r="A797" s="12">
        <v>776</v>
      </c>
      <c r="B797" t="s">
        <v>46</v>
      </c>
      <c r="C797" t="s">
        <v>53</v>
      </c>
      <c r="D797" s="21">
        <v>38452</v>
      </c>
      <c r="E797" t="s">
        <v>51</v>
      </c>
      <c r="F797" s="19">
        <v>97</v>
      </c>
      <c r="G797" s="20">
        <v>334.00799999999998</v>
      </c>
      <c r="I797" s="19"/>
      <c r="J797" s="119"/>
    </row>
    <row r="798" spans="1:10" x14ac:dyDescent="0.25">
      <c r="A798" s="12">
        <v>777</v>
      </c>
      <c r="B798" t="s">
        <v>57</v>
      </c>
      <c r="C798" t="s">
        <v>45</v>
      </c>
      <c r="D798" s="21">
        <v>38463</v>
      </c>
      <c r="E798" t="s">
        <v>51</v>
      </c>
      <c r="F798" s="19">
        <v>98</v>
      </c>
      <c r="G798" s="20">
        <v>337.03199999999998</v>
      </c>
      <c r="I798" s="19"/>
      <c r="J798" s="119"/>
    </row>
    <row r="799" spans="1:10" x14ac:dyDescent="0.25">
      <c r="A799" s="12">
        <v>778</v>
      </c>
      <c r="B799" t="s">
        <v>56</v>
      </c>
      <c r="C799" t="s">
        <v>48</v>
      </c>
      <c r="D799" s="21">
        <v>38386</v>
      </c>
      <c r="E799" t="s">
        <v>44</v>
      </c>
      <c r="F799" s="19">
        <v>41</v>
      </c>
      <c r="G799" s="20">
        <v>132.57599999999999</v>
      </c>
      <c r="I799" s="19"/>
      <c r="J799" s="119"/>
    </row>
    <row r="800" spans="1:10" x14ac:dyDescent="0.25">
      <c r="A800" s="12">
        <v>779</v>
      </c>
      <c r="B800" t="s">
        <v>46</v>
      </c>
      <c r="C800" t="s">
        <v>45</v>
      </c>
      <c r="D800" s="21">
        <v>39002</v>
      </c>
      <c r="E800" t="s">
        <v>41</v>
      </c>
      <c r="F800" s="19">
        <v>-4</v>
      </c>
      <c r="G800" s="20">
        <v>-29.795999999999996</v>
      </c>
      <c r="I800" s="19"/>
      <c r="J800" s="119"/>
    </row>
    <row r="801" spans="1:10" x14ac:dyDescent="0.25">
      <c r="A801" s="12">
        <v>780</v>
      </c>
      <c r="B801" t="s">
        <v>56</v>
      </c>
      <c r="C801" t="s">
        <v>48</v>
      </c>
      <c r="D801" s="21">
        <v>38496</v>
      </c>
      <c r="E801" t="s">
        <v>41</v>
      </c>
      <c r="F801" s="19">
        <v>53</v>
      </c>
      <c r="G801" s="20">
        <v>175.47599999999997</v>
      </c>
      <c r="I801" s="19"/>
      <c r="J801" s="119"/>
    </row>
    <row r="802" spans="1:10" x14ac:dyDescent="0.25">
      <c r="A802" s="12">
        <v>781</v>
      </c>
      <c r="B802" t="s">
        <v>57</v>
      </c>
      <c r="C802" t="s">
        <v>53</v>
      </c>
      <c r="D802" s="21">
        <v>38672</v>
      </c>
      <c r="E802" t="s">
        <v>51</v>
      </c>
      <c r="F802" s="19">
        <v>16</v>
      </c>
      <c r="G802" s="20">
        <v>41.459999999999994</v>
      </c>
      <c r="I802" s="19"/>
      <c r="J802" s="119"/>
    </row>
    <row r="803" spans="1:10" x14ac:dyDescent="0.25">
      <c r="A803" s="12">
        <v>782</v>
      </c>
      <c r="B803" t="s">
        <v>57</v>
      </c>
      <c r="C803" t="s">
        <v>48</v>
      </c>
      <c r="D803" s="21">
        <v>38188</v>
      </c>
      <c r="E803" t="s">
        <v>47</v>
      </c>
      <c r="F803" s="19">
        <v>13</v>
      </c>
      <c r="G803" s="20">
        <v>30.54</v>
      </c>
      <c r="I803" s="19"/>
      <c r="J803" s="119"/>
    </row>
    <row r="804" spans="1:10" x14ac:dyDescent="0.25">
      <c r="A804" s="12">
        <v>783</v>
      </c>
      <c r="B804" t="s">
        <v>50</v>
      </c>
      <c r="C804" t="s">
        <v>53</v>
      </c>
      <c r="D804" s="21">
        <v>38089</v>
      </c>
      <c r="E804" t="s">
        <v>44</v>
      </c>
      <c r="F804" s="19">
        <v>41</v>
      </c>
      <c r="G804" s="20">
        <v>132.108</v>
      </c>
      <c r="I804" s="19"/>
      <c r="J804" s="119"/>
    </row>
    <row r="805" spans="1:10" x14ac:dyDescent="0.25">
      <c r="A805" s="12">
        <v>784</v>
      </c>
      <c r="B805" t="s">
        <v>57</v>
      </c>
      <c r="C805" t="s">
        <v>48</v>
      </c>
      <c r="D805" s="21">
        <v>38661</v>
      </c>
      <c r="E805" t="s">
        <v>54</v>
      </c>
      <c r="F805" s="19">
        <v>98</v>
      </c>
      <c r="G805" s="20">
        <v>336.93599999999998</v>
      </c>
      <c r="I805" s="19"/>
      <c r="J805" s="119"/>
    </row>
    <row r="806" spans="1:10" x14ac:dyDescent="0.25">
      <c r="A806" s="12">
        <v>785</v>
      </c>
      <c r="B806" t="s">
        <v>43</v>
      </c>
      <c r="C806" t="s">
        <v>53</v>
      </c>
      <c r="D806" s="21">
        <v>38089</v>
      </c>
      <c r="E806" t="s">
        <v>41</v>
      </c>
      <c r="F806" s="19">
        <v>44</v>
      </c>
      <c r="G806" s="20">
        <v>143.04</v>
      </c>
      <c r="I806" s="19"/>
      <c r="J806" s="119"/>
    </row>
    <row r="807" spans="1:10" x14ac:dyDescent="0.25">
      <c r="A807" s="12">
        <v>786</v>
      </c>
      <c r="B807" t="s">
        <v>43</v>
      </c>
      <c r="C807" t="s">
        <v>42</v>
      </c>
      <c r="D807" s="21">
        <v>38133</v>
      </c>
      <c r="E807" t="s">
        <v>51</v>
      </c>
      <c r="F807" s="19">
        <v>77</v>
      </c>
      <c r="G807" s="20">
        <v>261.69600000000003</v>
      </c>
      <c r="I807" s="19"/>
      <c r="J807" s="119"/>
    </row>
    <row r="808" spans="1:10" x14ac:dyDescent="0.25">
      <c r="A808" s="12">
        <v>787</v>
      </c>
      <c r="B808" t="s">
        <v>55</v>
      </c>
      <c r="C808" t="s">
        <v>45</v>
      </c>
      <c r="D808" s="21">
        <v>38782</v>
      </c>
      <c r="E808" t="s">
        <v>41</v>
      </c>
      <c r="F808" s="19">
        <v>8</v>
      </c>
      <c r="G808" s="20">
        <v>12.504</v>
      </c>
      <c r="I808" s="19"/>
      <c r="J808" s="119"/>
    </row>
    <row r="809" spans="1:10" x14ac:dyDescent="0.25">
      <c r="A809" s="12">
        <v>788</v>
      </c>
      <c r="B809" t="s">
        <v>49</v>
      </c>
      <c r="C809" t="s">
        <v>53</v>
      </c>
      <c r="D809" s="21">
        <v>38353</v>
      </c>
      <c r="E809" t="s">
        <v>54</v>
      </c>
      <c r="F809" s="19">
        <v>52</v>
      </c>
      <c r="G809" s="20">
        <v>171.40799999999999</v>
      </c>
      <c r="I809" s="19"/>
      <c r="J809" s="119"/>
    </row>
    <row r="810" spans="1:10" x14ac:dyDescent="0.25">
      <c r="A810" s="12">
        <v>789</v>
      </c>
      <c r="B810" t="s">
        <v>52</v>
      </c>
      <c r="C810" t="s">
        <v>48</v>
      </c>
      <c r="D810" s="21">
        <v>39079</v>
      </c>
      <c r="E810" t="s">
        <v>54</v>
      </c>
      <c r="F810" s="19">
        <v>77</v>
      </c>
      <c r="G810" s="20">
        <v>260.78399999999999</v>
      </c>
      <c r="I810" s="19"/>
      <c r="J810" s="119"/>
    </row>
    <row r="811" spans="1:10" x14ac:dyDescent="0.25">
      <c r="A811" s="12">
        <v>790</v>
      </c>
      <c r="B811" t="s">
        <v>50</v>
      </c>
      <c r="C811" t="s">
        <v>45</v>
      </c>
      <c r="D811" s="21">
        <v>39057</v>
      </c>
      <c r="E811" t="s">
        <v>54</v>
      </c>
      <c r="F811" s="19">
        <v>31</v>
      </c>
      <c r="G811" s="20">
        <v>95.7</v>
      </c>
      <c r="I811" s="19"/>
      <c r="J811" s="119"/>
    </row>
    <row r="812" spans="1:10" x14ac:dyDescent="0.25">
      <c r="A812" s="12">
        <v>791</v>
      </c>
      <c r="B812" t="s">
        <v>49</v>
      </c>
      <c r="C812" t="s">
        <v>42</v>
      </c>
      <c r="D812" s="21">
        <v>38265</v>
      </c>
      <c r="E812" t="s">
        <v>51</v>
      </c>
      <c r="F812" s="19">
        <v>52</v>
      </c>
      <c r="G812" s="20">
        <v>170.988</v>
      </c>
      <c r="I812" s="19"/>
      <c r="J812" s="119"/>
    </row>
    <row r="813" spans="1:10" x14ac:dyDescent="0.25">
      <c r="A813" s="12">
        <v>792</v>
      </c>
      <c r="B813" t="s">
        <v>52</v>
      </c>
      <c r="C813" t="s">
        <v>53</v>
      </c>
      <c r="D813" s="21">
        <v>38727</v>
      </c>
      <c r="E813" t="s">
        <v>41</v>
      </c>
      <c r="F813" s="19">
        <v>19</v>
      </c>
      <c r="G813" s="20">
        <v>52.08</v>
      </c>
      <c r="I813" s="19"/>
      <c r="J813" s="119"/>
    </row>
    <row r="814" spans="1:10" x14ac:dyDescent="0.25">
      <c r="A814" s="12">
        <v>793</v>
      </c>
      <c r="B814" t="s">
        <v>49</v>
      </c>
      <c r="C814" t="s">
        <v>42</v>
      </c>
      <c r="D814" s="21">
        <v>38529</v>
      </c>
      <c r="E814" t="s">
        <v>54</v>
      </c>
      <c r="F814" s="19">
        <v>76</v>
      </c>
      <c r="G814" s="20">
        <v>258.096</v>
      </c>
      <c r="I814" s="19"/>
      <c r="J814" s="119"/>
    </row>
    <row r="815" spans="1:10" x14ac:dyDescent="0.25">
      <c r="A815" s="12">
        <v>794</v>
      </c>
      <c r="B815" t="s">
        <v>43</v>
      </c>
      <c r="C815" t="s">
        <v>45</v>
      </c>
      <c r="D815" s="21">
        <v>38947</v>
      </c>
      <c r="E815" t="s">
        <v>44</v>
      </c>
      <c r="F815" s="19">
        <v>100</v>
      </c>
      <c r="G815" s="20">
        <v>345.36</v>
      </c>
      <c r="I815" s="19"/>
      <c r="J815" s="119"/>
    </row>
    <row r="816" spans="1:10" x14ac:dyDescent="0.25">
      <c r="A816" s="12">
        <v>795</v>
      </c>
      <c r="B816" t="s">
        <v>57</v>
      </c>
      <c r="C816" t="s">
        <v>42</v>
      </c>
      <c r="D816" s="21">
        <v>38782</v>
      </c>
      <c r="E816" t="s">
        <v>54</v>
      </c>
      <c r="F816" s="19">
        <v>42</v>
      </c>
      <c r="G816" s="20">
        <v>135.33599999999998</v>
      </c>
      <c r="I816" s="19"/>
      <c r="J816" s="119"/>
    </row>
    <row r="817" spans="1:10" x14ac:dyDescent="0.25">
      <c r="A817" s="12">
        <v>796</v>
      </c>
      <c r="B817" t="s">
        <v>43</v>
      </c>
      <c r="C817" t="s">
        <v>53</v>
      </c>
      <c r="D817" s="21">
        <v>38694</v>
      </c>
      <c r="E817" t="s">
        <v>41</v>
      </c>
      <c r="F817" s="19">
        <v>4</v>
      </c>
      <c r="G817" s="20">
        <v>-0.46799999999999997</v>
      </c>
      <c r="I817" s="19"/>
      <c r="J817" s="119"/>
    </row>
    <row r="818" spans="1:10" x14ac:dyDescent="0.25">
      <c r="A818" s="12">
        <v>797</v>
      </c>
      <c r="B818" t="s">
        <v>55</v>
      </c>
      <c r="C818" t="s">
        <v>45</v>
      </c>
      <c r="D818" s="21">
        <v>38947</v>
      </c>
      <c r="E818" t="s">
        <v>51</v>
      </c>
      <c r="F818" s="19">
        <v>31</v>
      </c>
      <c r="G818" s="20">
        <v>96.251999999999995</v>
      </c>
      <c r="I818" s="19"/>
      <c r="J818" s="119"/>
    </row>
    <row r="819" spans="1:10" x14ac:dyDescent="0.25">
      <c r="A819" s="12">
        <v>798</v>
      </c>
      <c r="B819" t="s">
        <v>49</v>
      </c>
      <c r="C819" t="s">
        <v>53</v>
      </c>
      <c r="D819" s="21">
        <v>37990</v>
      </c>
      <c r="E819" t="s">
        <v>51</v>
      </c>
      <c r="F819" s="19">
        <v>72</v>
      </c>
      <c r="G819" s="20">
        <v>244.24799999999999</v>
      </c>
      <c r="I819" s="19"/>
      <c r="J819" s="119"/>
    </row>
    <row r="820" spans="1:10" x14ac:dyDescent="0.25">
      <c r="A820" s="12">
        <v>799</v>
      </c>
      <c r="B820" t="s">
        <v>55</v>
      </c>
      <c r="C820" t="s">
        <v>45</v>
      </c>
      <c r="D820" s="21">
        <v>38034</v>
      </c>
      <c r="E820" t="s">
        <v>41</v>
      </c>
      <c r="F820" s="19">
        <v>20</v>
      </c>
      <c r="G820" s="20">
        <v>56.64</v>
      </c>
      <c r="I820" s="19"/>
      <c r="J820" s="119"/>
    </row>
    <row r="821" spans="1:10" x14ac:dyDescent="0.25">
      <c r="A821" s="12">
        <v>800</v>
      </c>
      <c r="B821" t="s">
        <v>56</v>
      </c>
      <c r="C821" t="s">
        <v>42</v>
      </c>
      <c r="D821" s="21">
        <v>38771</v>
      </c>
      <c r="E821" t="s">
        <v>41</v>
      </c>
      <c r="F821" s="19">
        <v>78</v>
      </c>
      <c r="G821" s="20">
        <v>265.608</v>
      </c>
      <c r="I821" s="19"/>
      <c r="J821" s="119"/>
    </row>
    <row r="822" spans="1:10" x14ac:dyDescent="0.25">
      <c r="A822" s="12">
        <v>801</v>
      </c>
      <c r="B822" t="s">
        <v>56</v>
      </c>
      <c r="C822" t="s">
        <v>48</v>
      </c>
      <c r="D822" s="21">
        <v>38265</v>
      </c>
      <c r="E822" t="s">
        <v>54</v>
      </c>
      <c r="F822" s="19">
        <v>18</v>
      </c>
      <c r="G822" s="20">
        <v>49.08</v>
      </c>
      <c r="I822" s="19"/>
      <c r="J822" s="119"/>
    </row>
    <row r="823" spans="1:10" x14ac:dyDescent="0.25">
      <c r="A823" s="12">
        <v>802</v>
      </c>
      <c r="B823" t="s">
        <v>55</v>
      </c>
      <c r="C823" t="s">
        <v>53</v>
      </c>
      <c r="D823" s="21">
        <v>38067</v>
      </c>
      <c r="E823" t="s">
        <v>44</v>
      </c>
      <c r="F823" s="19">
        <v>81</v>
      </c>
      <c r="G823" s="20">
        <v>275.47199999999998</v>
      </c>
      <c r="I823" s="19"/>
      <c r="J823" s="119"/>
    </row>
    <row r="824" spans="1:10" x14ac:dyDescent="0.25">
      <c r="A824" s="12">
        <v>803</v>
      </c>
      <c r="B824" t="s">
        <v>57</v>
      </c>
      <c r="C824" t="s">
        <v>42</v>
      </c>
      <c r="D824" s="21">
        <v>38144</v>
      </c>
      <c r="E824" t="s">
        <v>51</v>
      </c>
      <c r="F824" s="19">
        <v>-4</v>
      </c>
      <c r="G824" s="20">
        <v>-29.915999999999997</v>
      </c>
      <c r="I824" s="19"/>
      <c r="J824" s="119"/>
    </row>
    <row r="825" spans="1:10" x14ac:dyDescent="0.25">
      <c r="A825" s="12">
        <v>804</v>
      </c>
      <c r="B825" t="s">
        <v>50</v>
      </c>
      <c r="C825" t="s">
        <v>48</v>
      </c>
      <c r="D825" s="21">
        <v>38507</v>
      </c>
      <c r="E825" t="s">
        <v>47</v>
      </c>
      <c r="F825" s="19">
        <v>41</v>
      </c>
      <c r="G825" s="20">
        <v>131.43600000000001</v>
      </c>
      <c r="I825" s="19"/>
      <c r="J825" s="119"/>
    </row>
    <row r="826" spans="1:10" x14ac:dyDescent="0.25">
      <c r="A826" s="12">
        <v>805</v>
      </c>
      <c r="B826" t="s">
        <v>46</v>
      </c>
      <c r="C826" t="s">
        <v>42</v>
      </c>
      <c r="D826" s="21">
        <v>38133</v>
      </c>
      <c r="E826" t="s">
        <v>44</v>
      </c>
      <c r="F826" s="19">
        <v>16</v>
      </c>
      <c r="G826" s="20">
        <v>42.624000000000002</v>
      </c>
      <c r="I826" s="19"/>
      <c r="J826" s="119"/>
    </row>
    <row r="827" spans="1:10" x14ac:dyDescent="0.25">
      <c r="A827" s="12">
        <v>806</v>
      </c>
      <c r="B827" t="s">
        <v>50</v>
      </c>
      <c r="C827" t="s">
        <v>53</v>
      </c>
      <c r="D827" s="21">
        <v>38738</v>
      </c>
      <c r="E827" t="s">
        <v>41</v>
      </c>
      <c r="F827" s="19">
        <v>78</v>
      </c>
      <c r="G827" s="20">
        <v>264.59999999999997</v>
      </c>
      <c r="I827" s="19"/>
      <c r="J827" s="119"/>
    </row>
    <row r="828" spans="1:10" x14ac:dyDescent="0.25">
      <c r="A828" s="12">
        <v>807</v>
      </c>
      <c r="B828" t="s">
        <v>56</v>
      </c>
      <c r="C828" t="s">
        <v>42</v>
      </c>
      <c r="D828" s="21">
        <v>38276</v>
      </c>
      <c r="E828" t="s">
        <v>47</v>
      </c>
      <c r="F828" s="19">
        <v>98</v>
      </c>
      <c r="G828" s="20">
        <v>336.32399999999996</v>
      </c>
      <c r="I828" s="19"/>
      <c r="J828" s="119"/>
    </row>
    <row r="829" spans="1:10" x14ac:dyDescent="0.25">
      <c r="A829" s="12">
        <v>808</v>
      </c>
      <c r="B829" t="s">
        <v>40</v>
      </c>
      <c r="C829" t="s">
        <v>53</v>
      </c>
      <c r="D829" s="21">
        <v>38815</v>
      </c>
      <c r="E829" t="s">
        <v>44</v>
      </c>
      <c r="F829" s="19">
        <v>74</v>
      </c>
      <c r="G829" s="20">
        <v>251.18399999999997</v>
      </c>
      <c r="I829" s="19"/>
      <c r="J829" s="119"/>
    </row>
    <row r="830" spans="1:10" x14ac:dyDescent="0.25">
      <c r="A830" s="12">
        <v>809</v>
      </c>
      <c r="B830" t="s">
        <v>43</v>
      </c>
      <c r="C830" t="s">
        <v>45</v>
      </c>
      <c r="D830" s="21">
        <v>38089</v>
      </c>
      <c r="E830" t="s">
        <v>51</v>
      </c>
      <c r="F830" s="19">
        <v>91</v>
      </c>
      <c r="G830" s="20">
        <v>311.37600000000003</v>
      </c>
      <c r="I830" s="19"/>
      <c r="J830" s="119"/>
    </row>
    <row r="831" spans="1:10" x14ac:dyDescent="0.25">
      <c r="A831" s="12">
        <v>810</v>
      </c>
      <c r="B831" t="s">
        <v>40</v>
      </c>
      <c r="C831" t="s">
        <v>42</v>
      </c>
      <c r="D831" s="21">
        <v>38870</v>
      </c>
      <c r="E831" t="s">
        <v>54</v>
      </c>
      <c r="F831" s="19">
        <v>59</v>
      </c>
      <c r="G831" s="20">
        <v>197.256</v>
      </c>
      <c r="I831" s="19"/>
      <c r="J831" s="119"/>
    </row>
    <row r="832" spans="1:10" x14ac:dyDescent="0.25">
      <c r="A832" s="12">
        <v>811</v>
      </c>
      <c r="B832" t="s">
        <v>52</v>
      </c>
      <c r="C832" t="s">
        <v>45</v>
      </c>
      <c r="D832" s="21">
        <v>38463</v>
      </c>
      <c r="E832" t="s">
        <v>54</v>
      </c>
      <c r="F832" s="19">
        <v>-2</v>
      </c>
      <c r="G832" s="20">
        <v>-4.8479999999999999</v>
      </c>
      <c r="I832" s="19"/>
      <c r="J832" s="119"/>
    </row>
    <row r="833" spans="1:10" x14ac:dyDescent="0.25">
      <c r="A833" s="12">
        <v>812</v>
      </c>
      <c r="B833" t="s">
        <v>49</v>
      </c>
      <c r="C833" t="s">
        <v>48</v>
      </c>
      <c r="D833" s="21">
        <v>38980</v>
      </c>
      <c r="E833" t="s">
        <v>44</v>
      </c>
      <c r="F833" s="19">
        <v>88</v>
      </c>
      <c r="G833" s="20">
        <v>300.20399999999995</v>
      </c>
      <c r="I833" s="19"/>
      <c r="J833" s="119"/>
    </row>
    <row r="834" spans="1:10" x14ac:dyDescent="0.25">
      <c r="A834" s="12">
        <v>813</v>
      </c>
      <c r="B834" t="s">
        <v>57</v>
      </c>
      <c r="C834" t="s">
        <v>48</v>
      </c>
      <c r="D834" s="21">
        <v>38639</v>
      </c>
      <c r="E834" t="s">
        <v>54</v>
      </c>
      <c r="F834" s="19">
        <v>7</v>
      </c>
      <c r="G834" s="20">
        <v>9.6</v>
      </c>
      <c r="I834" s="19"/>
      <c r="J834" s="119"/>
    </row>
    <row r="835" spans="1:10" x14ac:dyDescent="0.25">
      <c r="A835" s="12">
        <v>814</v>
      </c>
      <c r="B835" t="s">
        <v>50</v>
      </c>
      <c r="C835" t="s">
        <v>45</v>
      </c>
      <c r="D835" s="21">
        <v>38947</v>
      </c>
      <c r="E835" t="s">
        <v>51</v>
      </c>
      <c r="F835" s="19">
        <v>59</v>
      </c>
      <c r="G835" s="20">
        <v>196.98</v>
      </c>
      <c r="I835" s="19"/>
      <c r="J835" s="119"/>
    </row>
    <row r="836" spans="1:10" x14ac:dyDescent="0.25">
      <c r="A836" s="12">
        <v>815</v>
      </c>
      <c r="B836" t="s">
        <v>43</v>
      </c>
      <c r="C836" t="s">
        <v>53</v>
      </c>
      <c r="D836" s="21">
        <v>38078</v>
      </c>
      <c r="E836" t="s">
        <v>44</v>
      </c>
      <c r="F836" s="19">
        <v>81</v>
      </c>
      <c r="G836" s="20">
        <v>276.50399999999996</v>
      </c>
      <c r="I836" s="19"/>
      <c r="J836" s="119"/>
    </row>
    <row r="837" spans="1:10" x14ac:dyDescent="0.25">
      <c r="A837" s="12">
        <v>816</v>
      </c>
      <c r="B837" t="s">
        <v>40</v>
      </c>
      <c r="C837" t="s">
        <v>45</v>
      </c>
      <c r="D837" s="21">
        <v>38595</v>
      </c>
      <c r="E837" t="s">
        <v>51</v>
      </c>
      <c r="F837" s="19">
        <v>15</v>
      </c>
      <c r="G837" s="20">
        <v>38.699999999999996</v>
      </c>
      <c r="I837" s="19"/>
      <c r="J837" s="119"/>
    </row>
    <row r="838" spans="1:10" x14ac:dyDescent="0.25">
      <c r="A838" s="12">
        <v>817</v>
      </c>
      <c r="B838" t="s">
        <v>56</v>
      </c>
      <c r="C838" t="s">
        <v>48</v>
      </c>
      <c r="D838" s="21">
        <v>39002</v>
      </c>
      <c r="E838" t="s">
        <v>44</v>
      </c>
      <c r="F838" s="19">
        <v>86</v>
      </c>
      <c r="G838" s="20">
        <v>294.048</v>
      </c>
      <c r="I838" s="19"/>
      <c r="J838" s="119"/>
    </row>
    <row r="839" spans="1:10" x14ac:dyDescent="0.25">
      <c r="A839" s="12">
        <v>818</v>
      </c>
      <c r="B839" t="s">
        <v>56</v>
      </c>
      <c r="C839" t="s">
        <v>45</v>
      </c>
      <c r="D839" s="21">
        <v>38980</v>
      </c>
      <c r="E839" t="s">
        <v>51</v>
      </c>
      <c r="F839" s="19">
        <v>88</v>
      </c>
      <c r="G839" s="20">
        <v>301.36799999999999</v>
      </c>
      <c r="I839" s="19"/>
      <c r="J839" s="119"/>
    </row>
    <row r="840" spans="1:10" x14ac:dyDescent="0.25">
      <c r="A840" s="12">
        <v>819</v>
      </c>
      <c r="B840" t="s">
        <v>49</v>
      </c>
      <c r="C840" t="s">
        <v>42</v>
      </c>
      <c r="D840" s="21">
        <v>39024</v>
      </c>
      <c r="E840" t="s">
        <v>44</v>
      </c>
      <c r="F840" s="19">
        <v>11</v>
      </c>
      <c r="G840" s="20">
        <v>23.423999999999999</v>
      </c>
      <c r="I840" s="19"/>
      <c r="J840" s="119"/>
    </row>
    <row r="841" spans="1:10" x14ac:dyDescent="0.25">
      <c r="A841" s="12">
        <v>820</v>
      </c>
      <c r="B841" t="s">
        <v>50</v>
      </c>
      <c r="C841" t="s">
        <v>53</v>
      </c>
      <c r="D841" s="21">
        <v>39035</v>
      </c>
      <c r="E841" t="s">
        <v>54</v>
      </c>
      <c r="F841" s="19">
        <v>82</v>
      </c>
      <c r="G841" s="20">
        <v>279.79199999999997</v>
      </c>
      <c r="I841" s="19"/>
      <c r="J841" s="119"/>
    </row>
    <row r="842" spans="1:10" x14ac:dyDescent="0.25">
      <c r="A842" s="12">
        <v>821</v>
      </c>
      <c r="B842" t="s">
        <v>56</v>
      </c>
      <c r="C842" t="s">
        <v>48</v>
      </c>
      <c r="D842" s="21">
        <v>38804</v>
      </c>
      <c r="E842" t="s">
        <v>54</v>
      </c>
      <c r="F842" s="19">
        <v>46</v>
      </c>
      <c r="G842" s="20">
        <v>150.33599999999998</v>
      </c>
      <c r="I842" s="19"/>
      <c r="J842" s="119"/>
    </row>
    <row r="843" spans="1:10" x14ac:dyDescent="0.25">
      <c r="A843" s="12">
        <v>822</v>
      </c>
      <c r="B843" t="s">
        <v>46</v>
      </c>
      <c r="C843" t="s">
        <v>42</v>
      </c>
      <c r="D843" s="21">
        <v>39057</v>
      </c>
      <c r="E843" t="s">
        <v>41</v>
      </c>
      <c r="F843" s="19">
        <v>85</v>
      </c>
      <c r="G843" s="20">
        <v>290.05200000000002</v>
      </c>
      <c r="I843" s="19"/>
      <c r="J843" s="119"/>
    </row>
    <row r="844" spans="1:10" x14ac:dyDescent="0.25">
      <c r="A844" s="12">
        <v>823</v>
      </c>
      <c r="B844" t="s">
        <v>49</v>
      </c>
      <c r="C844" t="s">
        <v>53</v>
      </c>
      <c r="D844" s="21">
        <v>38859</v>
      </c>
      <c r="E844" t="s">
        <v>51</v>
      </c>
      <c r="F844" s="19">
        <v>25</v>
      </c>
      <c r="G844" s="20">
        <v>74.652000000000001</v>
      </c>
      <c r="I844" s="19"/>
      <c r="J844" s="119"/>
    </row>
    <row r="845" spans="1:10" x14ac:dyDescent="0.25">
      <c r="A845" s="12">
        <v>824</v>
      </c>
      <c r="B845" t="s">
        <v>55</v>
      </c>
      <c r="C845" t="s">
        <v>45</v>
      </c>
      <c r="D845" s="21">
        <v>38012</v>
      </c>
      <c r="E845" t="s">
        <v>51</v>
      </c>
      <c r="F845" s="19">
        <v>36</v>
      </c>
      <c r="G845" s="20">
        <v>114.396</v>
      </c>
      <c r="I845" s="19"/>
      <c r="J845" s="119"/>
    </row>
    <row r="846" spans="1:10" x14ac:dyDescent="0.25">
      <c r="A846" s="12">
        <v>825</v>
      </c>
      <c r="B846" t="s">
        <v>43</v>
      </c>
      <c r="C846" t="s">
        <v>53</v>
      </c>
      <c r="D846" s="21">
        <v>38727</v>
      </c>
      <c r="E846" t="s">
        <v>44</v>
      </c>
      <c r="F846" s="19">
        <v>39</v>
      </c>
      <c r="G846" s="20">
        <v>124.68</v>
      </c>
      <c r="I846" s="19"/>
      <c r="J846" s="119"/>
    </row>
    <row r="847" spans="1:10" x14ac:dyDescent="0.25">
      <c r="A847" s="12">
        <v>826</v>
      </c>
      <c r="B847" t="s">
        <v>46</v>
      </c>
      <c r="C847" t="s">
        <v>48</v>
      </c>
      <c r="D847" s="21">
        <v>38595</v>
      </c>
      <c r="E847" t="s">
        <v>44</v>
      </c>
      <c r="F847" s="19">
        <v>7</v>
      </c>
      <c r="G847" s="20">
        <v>9.6359999999999992</v>
      </c>
      <c r="I847" s="19"/>
      <c r="J847" s="119"/>
    </row>
    <row r="848" spans="1:10" x14ac:dyDescent="0.25">
      <c r="A848" s="12">
        <v>827</v>
      </c>
      <c r="B848" t="s">
        <v>56</v>
      </c>
      <c r="C848" t="s">
        <v>42</v>
      </c>
      <c r="D848" s="21">
        <v>38760</v>
      </c>
      <c r="E848" t="s">
        <v>44</v>
      </c>
      <c r="F848" s="19">
        <v>22</v>
      </c>
      <c r="G848" s="20">
        <v>63.995999999999995</v>
      </c>
      <c r="I848" s="19"/>
      <c r="J848" s="119"/>
    </row>
    <row r="849" spans="1:10" x14ac:dyDescent="0.25">
      <c r="A849" s="12">
        <v>828</v>
      </c>
      <c r="B849" t="s">
        <v>55</v>
      </c>
      <c r="C849" t="s">
        <v>42</v>
      </c>
      <c r="D849" s="21">
        <v>38870</v>
      </c>
      <c r="E849" t="s">
        <v>51</v>
      </c>
      <c r="F849" s="19">
        <v>21</v>
      </c>
      <c r="G849" s="20">
        <v>60.372</v>
      </c>
      <c r="I849" s="19"/>
      <c r="J849" s="119"/>
    </row>
    <row r="850" spans="1:10" x14ac:dyDescent="0.25">
      <c r="A850" s="12">
        <v>829</v>
      </c>
      <c r="B850" t="s">
        <v>52</v>
      </c>
      <c r="C850" t="s">
        <v>48</v>
      </c>
      <c r="D850" s="21">
        <v>38782</v>
      </c>
      <c r="E850" t="s">
        <v>44</v>
      </c>
      <c r="F850" s="19">
        <v>59</v>
      </c>
      <c r="G850" s="20">
        <v>196.43999999999997</v>
      </c>
      <c r="I850" s="19"/>
      <c r="J850" s="119"/>
    </row>
    <row r="851" spans="1:10" x14ac:dyDescent="0.25">
      <c r="A851" s="12">
        <v>830</v>
      </c>
      <c r="B851" t="s">
        <v>49</v>
      </c>
      <c r="C851" t="s">
        <v>53</v>
      </c>
      <c r="D851" s="21">
        <v>38034</v>
      </c>
      <c r="E851" t="s">
        <v>41</v>
      </c>
      <c r="F851" s="19">
        <v>-4</v>
      </c>
      <c r="G851" s="20">
        <v>-29.904</v>
      </c>
      <c r="I851" s="19"/>
      <c r="J851" s="119"/>
    </row>
    <row r="852" spans="1:10" x14ac:dyDescent="0.25">
      <c r="A852" s="12">
        <v>831</v>
      </c>
      <c r="B852" t="s">
        <v>49</v>
      </c>
      <c r="C852" t="s">
        <v>48</v>
      </c>
      <c r="D852" s="21">
        <v>38837</v>
      </c>
      <c r="E852" t="s">
        <v>51</v>
      </c>
      <c r="F852" s="19">
        <v>99</v>
      </c>
      <c r="G852" s="20">
        <v>341.44800000000004</v>
      </c>
      <c r="I852" s="19"/>
      <c r="J852" s="119"/>
    </row>
    <row r="853" spans="1:10" x14ac:dyDescent="0.25">
      <c r="A853" s="12">
        <v>832</v>
      </c>
      <c r="B853" t="s">
        <v>56</v>
      </c>
      <c r="C853" t="s">
        <v>45</v>
      </c>
      <c r="D853" s="21">
        <v>38232</v>
      </c>
      <c r="E853" t="s">
        <v>44</v>
      </c>
      <c r="F853" s="19">
        <v>-3</v>
      </c>
      <c r="G853" s="20">
        <v>-8.94</v>
      </c>
      <c r="I853" s="19"/>
      <c r="J853" s="119"/>
    </row>
    <row r="854" spans="1:10" x14ac:dyDescent="0.25">
      <c r="A854" s="12">
        <v>833</v>
      </c>
      <c r="B854" t="s">
        <v>52</v>
      </c>
      <c r="C854" t="s">
        <v>48</v>
      </c>
      <c r="D854" s="21">
        <v>38298</v>
      </c>
      <c r="E854" t="s">
        <v>54</v>
      </c>
      <c r="F854" s="19">
        <v>14</v>
      </c>
      <c r="G854" s="20">
        <v>34.595999999999997</v>
      </c>
      <c r="I854" s="19"/>
      <c r="J854" s="119"/>
    </row>
    <row r="855" spans="1:10" x14ac:dyDescent="0.25">
      <c r="A855" s="12">
        <v>834</v>
      </c>
      <c r="B855" t="s">
        <v>43</v>
      </c>
      <c r="C855" t="s">
        <v>53</v>
      </c>
      <c r="D855" s="21">
        <v>38067</v>
      </c>
      <c r="E855" t="s">
        <v>44</v>
      </c>
      <c r="F855" s="19">
        <v>30</v>
      </c>
      <c r="G855" s="20">
        <v>92.531999999999996</v>
      </c>
      <c r="I855" s="19"/>
      <c r="J855" s="119"/>
    </row>
    <row r="856" spans="1:10" x14ac:dyDescent="0.25">
      <c r="A856" s="12">
        <v>835</v>
      </c>
      <c r="B856" t="s">
        <v>46</v>
      </c>
      <c r="C856" t="s">
        <v>42</v>
      </c>
      <c r="D856" s="21">
        <v>39013</v>
      </c>
      <c r="E856" t="s">
        <v>41</v>
      </c>
      <c r="F856" s="19">
        <v>34</v>
      </c>
      <c r="G856" s="20">
        <v>107.172</v>
      </c>
      <c r="I856" s="19"/>
      <c r="J856" s="119"/>
    </row>
    <row r="857" spans="1:10" x14ac:dyDescent="0.25">
      <c r="A857" s="12">
        <v>836</v>
      </c>
      <c r="B857" t="s">
        <v>57</v>
      </c>
      <c r="C857" t="s">
        <v>53</v>
      </c>
      <c r="D857" s="21">
        <v>38221</v>
      </c>
      <c r="E857" t="s">
        <v>51</v>
      </c>
      <c r="F857" s="19">
        <v>42</v>
      </c>
      <c r="G857" s="20">
        <v>135.85199999999998</v>
      </c>
      <c r="I857" s="19"/>
      <c r="J857" s="119"/>
    </row>
    <row r="858" spans="1:10" x14ac:dyDescent="0.25">
      <c r="A858" s="12">
        <v>837</v>
      </c>
      <c r="B858" t="s">
        <v>49</v>
      </c>
      <c r="C858" t="s">
        <v>48</v>
      </c>
      <c r="D858" s="21">
        <v>38529</v>
      </c>
      <c r="E858" t="s">
        <v>44</v>
      </c>
      <c r="F858" s="19">
        <v>24</v>
      </c>
      <c r="G858" s="20">
        <v>70.8</v>
      </c>
      <c r="I858" s="19"/>
      <c r="J858" s="119"/>
    </row>
    <row r="859" spans="1:10" x14ac:dyDescent="0.25">
      <c r="A859" s="12">
        <v>838</v>
      </c>
      <c r="B859" t="s">
        <v>52</v>
      </c>
      <c r="C859" t="s">
        <v>45</v>
      </c>
      <c r="D859" s="21">
        <v>38089</v>
      </c>
      <c r="E859" t="s">
        <v>41</v>
      </c>
      <c r="F859" s="19">
        <v>33</v>
      </c>
      <c r="G859" s="20">
        <v>103.25999999999999</v>
      </c>
      <c r="I859" s="19"/>
      <c r="J859" s="119"/>
    </row>
    <row r="860" spans="1:10" x14ac:dyDescent="0.25">
      <c r="A860" s="12">
        <v>839</v>
      </c>
      <c r="B860" t="s">
        <v>56</v>
      </c>
      <c r="C860" t="s">
        <v>48</v>
      </c>
      <c r="D860" s="21">
        <v>38144</v>
      </c>
      <c r="E860" t="s">
        <v>51</v>
      </c>
      <c r="F860" s="19">
        <v>23</v>
      </c>
      <c r="G860" s="20">
        <v>67.031999999999996</v>
      </c>
      <c r="I860" s="19"/>
      <c r="J860" s="119"/>
    </row>
    <row r="861" spans="1:10" x14ac:dyDescent="0.25">
      <c r="A861" s="12">
        <v>840</v>
      </c>
      <c r="B861" t="s">
        <v>46</v>
      </c>
      <c r="C861" t="s">
        <v>42</v>
      </c>
      <c r="D861" s="21">
        <v>38870</v>
      </c>
      <c r="E861" t="s">
        <v>47</v>
      </c>
      <c r="F861" s="19">
        <v>89</v>
      </c>
      <c r="G861" s="20">
        <v>304.84799999999996</v>
      </c>
      <c r="I861" s="19"/>
      <c r="J861" s="119"/>
    </row>
    <row r="862" spans="1:10" x14ac:dyDescent="0.25">
      <c r="A862" s="12">
        <v>841</v>
      </c>
      <c r="B862" t="s">
        <v>55</v>
      </c>
      <c r="C862" t="s">
        <v>48</v>
      </c>
      <c r="D862" s="21">
        <v>38276</v>
      </c>
      <c r="E862" t="s">
        <v>44</v>
      </c>
      <c r="F862" s="19">
        <v>84</v>
      </c>
      <c r="G862" s="20">
        <v>286.596</v>
      </c>
      <c r="I862" s="19"/>
      <c r="J862" s="119"/>
    </row>
    <row r="863" spans="1:10" x14ac:dyDescent="0.25">
      <c r="A863" s="12">
        <v>842</v>
      </c>
      <c r="B863" t="s">
        <v>57</v>
      </c>
      <c r="C863" t="s">
        <v>45</v>
      </c>
      <c r="D863" s="21">
        <v>38298</v>
      </c>
      <c r="E863" t="s">
        <v>44</v>
      </c>
      <c r="F863" s="19">
        <v>36</v>
      </c>
      <c r="G863" s="20">
        <v>113.964</v>
      </c>
      <c r="I863" s="19"/>
      <c r="J863" s="119"/>
    </row>
    <row r="864" spans="1:10" x14ac:dyDescent="0.25">
      <c r="A864" s="12">
        <v>843</v>
      </c>
      <c r="B864" t="s">
        <v>56</v>
      </c>
      <c r="C864" t="s">
        <v>53</v>
      </c>
      <c r="D864" s="21">
        <v>38925</v>
      </c>
      <c r="E864" t="s">
        <v>47</v>
      </c>
      <c r="F864" s="19">
        <v>39</v>
      </c>
      <c r="G864" s="20">
        <v>124.08</v>
      </c>
      <c r="I864" s="19"/>
      <c r="J864" s="119"/>
    </row>
    <row r="865" spans="1:10" x14ac:dyDescent="0.25">
      <c r="A865" s="12">
        <v>844</v>
      </c>
      <c r="B865" t="s">
        <v>57</v>
      </c>
      <c r="C865" t="s">
        <v>42</v>
      </c>
      <c r="D865" s="21">
        <v>38672</v>
      </c>
      <c r="E865" t="s">
        <v>54</v>
      </c>
      <c r="F865" s="19">
        <v>71</v>
      </c>
      <c r="G865" s="20">
        <v>241.51199999999997</v>
      </c>
      <c r="I865" s="19"/>
      <c r="J865" s="119"/>
    </row>
    <row r="866" spans="1:10" x14ac:dyDescent="0.25">
      <c r="A866" s="12">
        <v>845</v>
      </c>
      <c r="B866" t="s">
        <v>55</v>
      </c>
      <c r="C866" t="s">
        <v>53</v>
      </c>
      <c r="D866" s="21">
        <v>38859</v>
      </c>
      <c r="E866" t="s">
        <v>54</v>
      </c>
      <c r="F866" s="19">
        <v>49</v>
      </c>
      <c r="G866" s="20">
        <v>161.33999999999997</v>
      </c>
      <c r="I866" s="19"/>
      <c r="J866" s="119"/>
    </row>
    <row r="867" spans="1:10" x14ac:dyDescent="0.25">
      <c r="A867" s="12">
        <v>846</v>
      </c>
      <c r="B867" t="s">
        <v>40</v>
      </c>
      <c r="C867" t="s">
        <v>42</v>
      </c>
      <c r="D867" s="21">
        <v>38375</v>
      </c>
      <c r="E867" t="s">
        <v>51</v>
      </c>
      <c r="F867" s="19">
        <v>99</v>
      </c>
      <c r="G867" s="20">
        <v>341.30400000000003</v>
      </c>
      <c r="I867" s="19"/>
      <c r="J867" s="119"/>
    </row>
    <row r="868" spans="1:10" x14ac:dyDescent="0.25">
      <c r="A868" s="12">
        <v>847</v>
      </c>
      <c r="B868" t="s">
        <v>50</v>
      </c>
      <c r="C868" t="s">
        <v>53</v>
      </c>
      <c r="D868" s="21">
        <v>38089</v>
      </c>
      <c r="E868" t="s">
        <v>44</v>
      </c>
      <c r="F868" s="19">
        <v>16</v>
      </c>
      <c r="G868" s="20">
        <v>42.359999999999992</v>
      </c>
      <c r="I868" s="19"/>
      <c r="J868" s="119"/>
    </row>
    <row r="869" spans="1:10" x14ac:dyDescent="0.25">
      <c r="A869" s="12">
        <v>848</v>
      </c>
      <c r="B869" t="s">
        <v>43</v>
      </c>
      <c r="C869" t="s">
        <v>53</v>
      </c>
      <c r="D869" s="21">
        <v>38221</v>
      </c>
      <c r="E869" t="s">
        <v>41</v>
      </c>
      <c r="F869" s="19">
        <v>79</v>
      </c>
      <c r="G869" s="20">
        <v>268.76400000000001</v>
      </c>
      <c r="I869" s="19"/>
      <c r="J869" s="119"/>
    </row>
    <row r="870" spans="1:10" x14ac:dyDescent="0.25">
      <c r="A870" s="12">
        <v>849</v>
      </c>
      <c r="B870" t="s">
        <v>56</v>
      </c>
      <c r="C870" t="s">
        <v>48</v>
      </c>
      <c r="D870" s="21">
        <v>39057</v>
      </c>
      <c r="E870" t="s">
        <v>54</v>
      </c>
      <c r="F870" s="19">
        <v>33</v>
      </c>
      <c r="G870" s="20">
        <v>103.788</v>
      </c>
      <c r="I870" s="19"/>
      <c r="J870" s="119"/>
    </row>
    <row r="871" spans="1:10" x14ac:dyDescent="0.25">
      <c r="A871" s="12">
        <v>850</v>
      </c>
      <c r="B871" t="s">
        <v>52</v>
      </c>
      <c r="C871" t="s">
        <v>48</v>
      </c>
      <c r="D871" s="21">
        <v>38507</v>
      </c>
      <c r="E871" t="s">
        <v>41</v>
      </c>
      <c r="F871" s="19">
        <v>45</v>
      </c>
      <c r="G871" s="20">
        <v>146.304</v>
      </c>
      <c r="I871" s="19"/>
      <c r="J871" s="119"/>
    </row>
    <row r="872" spans="1:10" x14ac:dyDescent="0.25">
      <c r="A872" s="12">
        <v>851</v>
      </c>
      <c r="B872" t="s">
        <v>52</v>
      </c>
      <c r="C872" t="s">
        <v>42</v>
      </c>
      <c r="D872" s="21">
        <v>38023</v>
      </c>
      <c r="E872" t="s">
        <v>41</v>
      </c>
      <c r="F872" s="19">
        <v>39</v>
      </c>
      <c r="G872" s="20">
        <v>125.00399999999999</v>
      </c>
      <c r="I872" s="19"/>
      <c r="J872" s="119"/>
    </row>
    <row r="873" spans="1:10" x14ac:dyDescent="0.25">
      <c r="A873" s="12">
        <v>852</v>
      </c>
      <c r="B873" t="s">
        <v>40</v>
      </c>
      <c r="C873" t="s">
        <v>42</v>
      </c>
      <c r="D873" s="21">
        <v>38606</v>
      </c>
      <c r="E873" t="s">
        <v>51</v>
      </c>
      <c r="F873" s="19">
        <v>43</v>
      </c>
      <c r="G873" s="20">
        <v>139.01999999999998</v>
      </c>
      <c r="I873" s="19"/>
      <c r="J873" s="119"/>
    </row>
    <row r="874" spans="1:10" x14ac:dyDescent="0.25">
      <c r="A874" s="12">
        <v>853</v>
      </c>
      <c r="B874" t="s">
        <v>43</v>
      </c>
      <c r="C874" t="s">
        <v>45</v>
      </c>
      <c r="D874" s="21">
        <v>38518</v>
      </c>
      <c r="E874" t="s">
        <v>54</v>
      </c>
      <c r="F874" s="19">
        <v>74</v>
      </c>
      <c r="G874" s="20">
        <v>250.96799999999996</v>
      </c>
      <c r="I874" s="19"/>
      <c r="J874" s="119"/>
    </row>
    <row r="875" spans="1:10" x14ac:dyDescent="0.25">
      <c r="A875" s="12">
        <v>854</v>
      </c>
      <c r="B875" t="s">
        <v>46</v>
      </c>
      <c r="C875" t="s">
        <v>45</v>
      </c>
      <c r="D875" s="21">
        <v>38584</v>
      </c>
      <c r="E875" t="s">
        <v>51</v>
      </c>
      <c r="F875" s="19">
        <v>39</v>
      </c>
      <c r="G875" s="20">
        <v>124.764</v>
      </c>
      <c r="I875" s="19"/>
      <c r="J875" s="119"/>
    </row>
    <row r="876" spans="1:10" x14ac:dyDescent="0.25">
      <c r="A876" s="12">
        <v>855</v>
      </c>
      <c r="B876" t="s">
        <v>40</v>
      </c>
      <c r="C876" t="s">
        <v>45</v>
      </c>
      <c r="D876" s="21">
        <v>38573</v>
      </c>
      <c r="E876" t="s">
        <v>54</v>
      </c>
      <c r="F876" s="19">
        <v>34</v>
      </c>
      <c r="G876" s="20">
        <v>107.25599999999999</v>
      </c>
      <c r="I876" s="19"/>
      <c r="J876" s="119"/>
    </row>
    <row r="877" spans="1:10" x14ac:dyDescent="0.25">
      <c r="A877" s="12">
        <v>856</v>
      </c>
      <c r="B877" t="s">
        <v>50</v>
      </c>
      <c r="C877" t="s">
        <v>45</v>
      </c>
      <c r="D877" s="21">
        <v>38034</v>
      </c>
      <c r="E877" t="s">
        <v>44</v>
      </c>
      <c r="F877" s="19">
        <v>-5</v>
      </c>
      <c r="G877" s="20">
        <v>-33.263999999999996</v>
      </c>
      <c r="I877" s="19"/>
      <c r="J877" s="119"/>
    </row>
    <row r="878" spans="1:10" x14ac:dyDescent="0.25">
      <c r="A878" s="12">
        <v>857</v>
      </c>
      <c r="B878" t="s">
        <v>57</v>
      </c>
      <c r="C878" t="s">
        <v>45</v>
      </c>
      <c r="D878" s="21">
        <v>38287</v>
      </c>
      <c r="E878" t="s">
        <v>47</v>
      </c>
      <c r="F878" s="19">
        <v>47</v>
      </c>
      <c r="G878" s="20">
        <v>154.11600000000001</v>
      </c>
      <c r="I878" s="19"/>
      <c r="J878" s="119"/>
    </row>
    <row r="879" spans="1:10" x14ac:dyDescent="0.25">
      <c r="A879" s="12">
        <v>858</v>
      </c>
      <c r="B879" t="s">
        <v>49</v>
      </c>
      <c r="C879" t="s">
        <v>48</v>
      </c>
      <c r="D879" s="21">
        <v>38793</v>
      </c>
      <c r="E879" t="s">
        <v>54</v>
      </c>
      <c r="F879" s="19">
        <v>63</v>
      </c>
      <c r="G879" s="20">
        <v>211.16399999999999</v>
      </c>
      <c r="I879" s="19"/>
      <c r="J879" s="119"/>
    </row>
    <row r="880" spans="1:10" x14ac:dyDescent="0.25">
      <c r="A880" s="12">
        <v>859</v>
      </c>
      <c r="B880" t="s">
        <v>55</v>
      </c>
      <c r="C880" t="s">
        <v>45</v>
      </c>
      <c r="D880" s="21">
        <v>38056</v>
      </c>
      <c r="E880" t="s">
        <v>44</v>
      </c>
      <c r="F880" s="19">
        <v>32</v>
      </c>
      <c r="G880" s="20">
        <v>99.623999999999995</v>
      </c>
      <c r="I880" s="19"/>
      <c r="J880" s="119"/>
    </row>
    <row r="881" spans="1:10" x14ac:dyDescent="0.25">
      <c r="A881" s="12">
        <v>860</v>
      </c>
      <c r="B881" t="s">
        <v>57</v>
      </c>
      <c r="C881" t="s">
        <v>53</v>
      </c>
      <c r="D881" s="21">
        <v>38903</v>
      </c>
      <c r="E881" t="s">
        <v>51</v>
      </c>
      <c r="F881" s="19">
        <v>52</v>
      </c>
      <c r="G881" s="20">
        <v>171.92400000000001</v>
      </c>
      <c r="I881" s="19"/>
      <c r="J881" s="119"/>
    </row>
    <row r="882" spans="1:10" x14ac:dyDescent="0.25">
      <c r="A882" s="12">
        <v>861</v>
      </c>
      <c r="B882" t="s">
        <v>55</v>
      </c>
      <c r="C882" t="s">
        <v>42</v>
      </c>
      <c r="D882" s="21">
        <v>38023</v>
      </c>
      <c r="E882" t="s">
        <v>44</v>
      </c>
      <c r="F882" s="19">
        <v>34</v>
      </c>
      <c r="G882" s="20">
        <v>106.44</v>
      </c>
      <c r="I882" s="19"/>
      <c r="J882" s="119"/>
    </row>
    <row r="883" spans="1:10" x14ac:dyDescent="0.25">
      <c r="A883" s="12">
        <v>862</v>
      </c>
      <c r="B883" t="s">
        <v>57</v>
      </c>
      <c r="C883" t="s">
        <v>42</v>
      </c>
      <c r="D883" s="21">
        <v>38848</v>
      </c>
      <c r="E883" t="s">
        <v>54</v>
      </c>
      <c r="F883" s="19">
        <v>33</v>
      </c>
      <c r="G883" s="20">
        <v>103.476</v>
      </c>
      <c r="I883" s="19"/>
      <c r="J883" s="119"/>
    </row>
    <row r="884" spans="1:10" x14ac:dyDescent="0.25">
      <c r="A884" s="12">
        <v>863</v>
      </c>
      <c r="B884" t="s">
        <v>40</v>
      </c>
      <c r="C884" t="s">
        <v>42</v>
      </c>
      <c r="D884" s="21">
        <v>38980</v>
      </c>
      <c r="E884" t="s">
        <v>51</v>
      </c>
      <c r="F884" s="19">
        <v>84</v>
      </c>
      <c r="G884" s="20">
        <v>286.87200000000001</v>
      </c>
      <c r="I884" s="19"/>
      <c r="J884" s="119"/>
    </row>
    <row r="885" spans="1:10" x14ac:dyDescent="0.25">
      <c r="A885" s="12">
        <v>864</v>
      </c>
      <c r="B885" t="s">
        <v>46</v>
      </c>
      <c r="C885" t="s">
        <v>53</v>
      </c>
      <c r="D885" s="21">
        <v>38298</v>
      </c>
      <c r="E885" t="s">
        <v>51</v>
      </c>
      <c r="F885" s="19">
        <v>46</v>
      </c>
      <c r="G885" s="20">
        <v>149.78399999999999</v>
      </c>
      <c r="I885" s="19"/>
      <c r="J885" s="119"/>
    </row>
    <row r="886" spans="1:10" x14ac:dyDescent="0.25">
      <c r="A886" s="12">
        <v>865</v>
      </c>
      <c r="B886" t="s">
        <v>55</v>
      </c>
      <c r="C886" t="s">
        <v>45</v>
      </c>
      <c r="D886" s="21">
        <v>38540</v>
      </c>
      <c r="E886" t="s">
        <v>47</v>
      </c>
      <c r="F886" s="19">
        <v>62</v>
      </c>
      <c r="G886" s="20">
        <v>207.55199999999999</v>
      </c>
      <c r="I886" s="19"/>
      <c r="J886" s="119"/>
    </row>
    <row r="887" spans="1:10" x14ac:dyDescent="0.25">
      <c r="A887" s="12">
        <v>866</v>
      </c>
      <c r="B887" t="s">
        <v>57</v>
      </c>
      <c r="C887" t="s">
        <v>48</v>
      </c>
      <c r="D887" s="21">
        <v>38914</v>
      </c>
      <c r="E887" t="s">
        <v>41</v>
      </c>
      <c r="F887" s="19">
        <v>50</v>
      </c>
      <c r="G887" s="20">
        <v>165.14400000000001</v>
      </c>
      <c r="I887" s="19"/>
      <c r="J887" s="119"/>
    </row>
    <row r="888" spans="1:10" x14ac:dyDescent="0.25">
      <c r="A888" s="12">
        <v>867</v>
      </c>
      <c r="B888" t="s">
        <v>56</v>
      </c>
      <c r="C888" t="s">
        <v>48</v>
      </c>
      <c r="D888" s="21">
        <v>38793</v>
      </c>
      <c r="E888" t="s">
        <v>54</v>
      </c>
      <c r="F888" s="19">
        <v>96</v>
      </c>
      <c r="G888" s="20">
        <v>329.892</v>
      </c>
      <c r="I888" s="19"/>
      <c r="J888" s="119"/>
    </row>
    <row r="889" spans="1:10" x14ac:dyDescent="0.25">
      <c r="A889" s="12">
        <v>868</v>
      </c>
      <c r="B889" t="s">
        <v>55</v>
      </c>
      <c r="C889" t="s">
        <v>48</v>
      </c>
      <c r="D889" s="21">
        <v>38375</v>
      </c>
      <c r="E889" t="s">
        <v>54</v>
      </c>
      <c r="F889" s="19">
        <v>54</v>
      </c>
      <c r="G889" s="20">
        <v>178.84799999999998</v>
      </c>
      <c r="I889" s="19"/>
      <c r="J889" s="119"/>
    </row>
    <row r="890" spans="1:10" x14ac:dyDescent="0.25">
      <c r="A890" s="12">
        <v>869</v>
      </c>
      <c r="B890" t="s">
        <v>40</v>
      </c>
      <c r="C890" t="s">
        <v>48</v>
      </c>
      <c r="D890" s="21">
        <v>38254</v>
      </c>
      <c r="E890" t="s">
        <v>41</v>
      </c>
      <c r="F890" s="19">
        <v>73</v>
      </c>
      <c r="G890" s="20">
        <v>247.392</v>
      </c>
      <c r="I890" s="19"/>
      <c r="J890" s="119"/>
    </row>
    <row r="891" spans="1:10" x14ac:dyDescent="0.25">
      <c r="A891" s="12">
        <v>870</v>
      </c>
      <c r="B891" t="s">
        <v>50</v>
      </c>
      <c r="C891" t="s">
        <v>48</v>
      </c>
      <c r="D891" s="21">
        <v>38397</v>
      </c>
      <c r="E891" t="s">
        <v>47</v>
      </c>
      <c r="F891" s="19">
        <v>43</v>
      </c>
      <c r="G891" s="20">
        <v>139.96799999999999</v>
      </c>
      <c r="I891" s="19"/>
      <c r="J891" s="119"/>
    </row>
    <row r="892" spans="1:10" x14ac:dyDescent="0.25">
      <c r="A892" s="12">
        <v>871</v>
      </c>
      <c r="B892" t="s">
        <v>46</v>
      </c>
      <c r="C892" t="s">
        <v>42</v>
      </c>
      <c r="D892" s="21">
        <v>38980</v>
      </c>
      <c r="E892" t="s">
        <v>44</v>
      </c>
      <c r="F892" s="19">
        <v>9</v>
      </c>
      <c r="G892" s="20">
        <v>18.251999999999999</v>
      </c>
      <c r="I892" s="19"/>
      <c r="J892" s="119"/>
    </row>
    <row r="893" spans="1:10" x14ac:dyDescent="0.25">
      <c r="A893" s="12">
        <v>872</v>
      </c>
      <c r="B893" t="s">
        <v>55</v>
      </c>
      <c r="C893" t="s">
        <v>53</v>
      </c>
      <c r="D893" s="21">
        <v>38452</v>
      </c>
      <c r="E893" t="s">
        <v>54</v>
      </c>
      <c r="F893" s="19">
        <v>50</v>
      </c>
      <c r="G893" s="20">
        <v>164.46</v>
      </c>
      <c r="I893" s="19"/>
      <c r="J893" s="119"/>
    </row>
    <row r="894" spans="1:10" x14ac:dyDescent="0.25">
      <c r="A894" s="12">
        <v>873</v>
      </c>
      <c r="B894" t="s">
        <v>52</v>
      </c>
      <c r="C894" t="s">
        <v>45</v>
      </c>
      <c r="D894" s="21">
        <v>38331</v>
      </c>
      <c r="E894" t="s">
        <v>54</v>
      </c>
      <c r="F894" s="19">
        <v>90</v>
      </c>
      <c r="G894" s="20">
        <v>307.99200000000002</v>
      </c>
      <c r="I894" s="19"/>
      <c r="J894" s="119"/>
    </row>
    <row r="895" spans="1:10" x14ac:dyDescent="0.25">
      <c r="A895" s="12">
        <v>874</v>
      </c>
      <c r="B895" t="s">
        <v>55</v>
      </c>
      <c r="C895" t="s">
        <v>45</v>
      </c>
      <c r="D895" s="21">
        <v>38540</v>
      </c>
      <c r="E895" t="s">
        <v>47</v>
      </c>
      <c r="F895" s="19">
        <v>62</v>
      </c>
      <c r="G895" s="20">
        <v>207.672</v>
      </c>
      <c r="I895" s="19"/>
      <c r="J895" s="119"/>
    </row>
    <row r="896" spans="1:10" x14ac:dyDescent="0.25">
      <c r="A896" s="12">
        <v>875</v>
      </c>
      <c r="B896" t="s">
        <v>49</v>
      </c>
      <c r="C896" t="s">
        <v>53</v>
      </c>
      <c r="D896" s="21">
        <v>38672</v>
      </c>
      <c r="E896" t="s">
        <v>54</v>
      </c>
      <c r="F896" s="19">
        <v>-2</v>
      </c>
      <c r="G896" s="20">
        <v>-7.6319999999999997</v>
      </c>
      <c r="I896" s="19"/>
      <c r="J896" s="119"/>
    </row>
    <row r="897" spans="1:10" x14ac:dyDescent="0.25">
      <c r="A897" s="12">
        <v>876</v>
      </c>
      <c r="B897" t="s">
        <v>57</v>
      </c>
      <c r="C897" t="s">
        <v>45</v>
      </c>
      <c r="D897" s="21">
        <v>38936</v>
      </c>
      <c r="E897" t="s">
        <v>44</v>
      </c>
      <c r="F897" s="19">
        <v>-4</v>
      </c>
      <c r="G897" s="20">
        <v>-29.831999999999997</v>
      </c>
      <c r="I897" s="19"/>
      <c r="J897" s="119"/>
    </row>
    <row r="898" spans="1:10" x14ac:dyDescent="0.25">
      <c r="A898" s="12">
        <v>877</v>
      </c>
      <c r="B898" t="s">
        <v>49</v>
      </c>
      <c r="C898" t="s">
        <v>45</v>
      </c>
      <c r="D898" s="21">
        <v>38100</v>
      </c>
      <c r="E898" t="s">
        <v>51</v>
      </c>
      <c r="F898" s="19">
        <v>91</v>
      </c>
      <c r="G898" s="20">
        <v>312.34800000000001</v>
      </c>
      <c r="I898" s="19"/>
      <c r="J898" s="119"/>
    </row>
    <row r="899" spans="1:10" x14ac:dyDescent="0.25">
      <c r="A899" s="12">
        <v>878</v>
      </c>
      <c r="B899" t="s">
        <v>56</v>
      </c>
      <c r="C899" t="s">
        <v>53</v>
      </c>
      <c r="D899" s="21">
        <v>38419</v>
      </c>
      <c r="E899" t="s">
        <v>44</v>
      </c>
      <c r="F899" s="19">
        <v>16</v>
      </c>
      <c r="G899" s="20">
        <v>42.047999999999995</v>
      </c>
      <c r="I899" s="19"/>
      <c r="J899" s="119"/>
    </row>
    <row r="900" spans="1:10" x14ac:dyDescent="0.25">
      <c r="A900" s="12">
        <v>879</v>
      </c>
      <c r="B900" t="s">
        <v>50</v>
      </c>
      <c r="C900" t="s">
        <v>45</v>
      </c>
      <c r="D900" s="21">
        <v>38001</v>
      </c>
      <c r="E900" t="s">
        <v>54</v>
      </c>
      <c r="F900" s="19">
        <v>92</v>
      </c>
      <c r="G900" s="20">
        <v>315.31199999999995</v>
      </c>
      <c r="I900" s="19"/>
      <c r="J900" s="119"/>
    </row>
    <row r="901" spans="1:10" x14ac:dyDescent="0.25">
      <c r="A901" s="12">
        <v>880</v>
      </c>
      <c r="B901" t="s">
        <v>50</v>
      </c>
      <c r="C901" t="s">
        <v>42</v>
      </c>
      <c r="D901" s="21">
        <v>38199</v>
      </c>
      <c r="E901" t="s">
        <v>51</v>
      </c>
      <c r="F901" s="19">
        <v>91</v>
      </c>
      <c r="G901" s="20">
        <v>312.012</v>
      </c>
      <c r="I901" s="19"/>
      <c r="J901" s="119"/>
    </row>
    <row r="902" spans="1:10" x14ac:dyDescent="0.25">
      <c r="A902" s="12">
        <v>881</v>
      </c>
      <c r="B902" t="s">
        <v>40</v>
      </c>
      <c r="C902" t="s">
        <v>48</v>
      </c>
      <c r="D902" s="21">
        <v>38749</v>
      </c>
      <c r="E902" t="s">
        <v>41</v>
      </c>
      <c r="F902" s="19">
        <v>67</v>
      </c>
      <c r="G902" s="20">
        <v>225.37199999999999</v>
      </c>
      <c r="I902" s="19"/>
      <c r="J902" s="119"/>
    </row>
    <row r="903" spans="1:10" x14ac:dyDescent="0.25">
      <c r="A903" s="12">
        <v>882</v>
      </c>
      <c r="B903" t="s">
        <v>55</v>
      </c>
      <c r="C903" t="s">
        <v>48</v>
      </c>
      <c r="D903" s="21">
        <v>38914</v>
      </c>
      <c r="E903" t="s">
        <v>54</v>
      </c>
      <c r="F903" s="19">
        <v>85</v>
      </c>
      <c r="G903" s="20">
        <v>290.23200000000003</v>
      </c>
      <c r="I903" s="19"/>
      <c r="J903" s="119"/>
    </row>
    <row r="904" spans="1:10" x14ac:dyDescent="0.25">
      <c r="A904" s="12">
        <v>883</v>
      </c>
      <c r="B904" t="s">
        <v>50</v>
      </c>
      <c r="C904" t="s">
        <v>42</v>
      </c>
      <c r="D904" s="21">
        <v>38188</v>
      </c>
      <c r="E904" t="s">
        <v>47</v>
      </c>
      <c r="F904" s="19">
        <v>16</v>
      </c>
      <c r="G904" s="20">
        <v>41.735999999999997</v>
      </c>
      <c r="I904" s="19"/>
      <c r="J904" s="119"/>
    </row>
    <row r="905" spans="1:10" x14ac:dyDescent="0.25">
      <c r="A905" s="12">
        <v>884</v>
      </c>
      <c r="B905" t="s">
        <v>50</v>
      </c>
      <c r="C905" t="s">
        <v>45</v>
      </c>
      <c r="D905" s="21">
        <v>38694</v>
      </c>
      <c r="E905" t="s">
        <v>47</v>
      </c>
      <c r="F905" s="19">
        <v>16</v>
      </c>
      <c r="G905" s="20">
        <v>41.616</v>
      </c>
      <c r="I905" s="19"/>
      <c r="J905" s="119"/>
    </row>
    <row r="906" spans="1:10" x14ac:dyDescent="0.25">
      <c r="A906" s="12">
        <v>885</v>
      </c>
      <c r="B906" t="s">
        <v>57</v>
      </c>
      <c r="C906" t="s">
        <v>42</v>
      </c>
      <c r="D906" s="21">
        <v>38661</v>
      </c>
      <c r="E906" t="s">
        <v>51</v>
      </c>
      <c r="F906" s="19">
        <v>-3</v>
      </c>
      <c r="G906" s="20">
        <v>-11.747999999999999</v>
      </c>
      <c r="I906" s="19"/>
      <c r="J906" s="119"/>
    </row>
    <row r="907" spans="1:10" x14ac:dyDescent="0.25">
      <c r="A907" s="12">
        <v>886</v>
      </c>
      <c r="B907" t="s">
        <v>52</v>
      </c>
      <c r="C907" t="s">
        <v>48</v>
      </c>
      <c r="D907" s="21">
        <v>38331</v>
      </c>
      <c r="E907" t="s">
        <v>47</v>
      </c>
      <c r="F907" s="19">
        <v>47</v>
      </c>
      <c r="G907" s="20">
        <v>153.636</v>
      </c>
      <c r="I907" s="19"/>
      <c r="J907" s="119"/>
    </row>
    <row r="908" spans="1:10" x14ac:dyDescent="0.25">
      <c r="A908" s="12">
        <v>887</v>
      </c>
      <c r="B908" t="s">
        <v>52</v>
      </c>
      <c r="C908" t="s">
        <v>42</v>
      </c>
      <c r="D908" s="21">
        <v>38166</v>
      </c>
      <c r="E908" t="s">
        <v>41</v>
      </c>
      <c r="F908" s="19">
        <v>56</v>
      </c>
      <c r="G908" s="20">
        <v>185.66399999999999</v>
      </c>
      <c r="I908" s="19"/>
      <c r="J908" s="119"/>
    </row>
    <row r="909" spans="1:10" x14ac:dyDescent="0.25">
      <c r="A909" s="12">
        <v>888</v>
      </c>
      <c r="B909" t="s">
        <v>50</v>
      </c>
      <c r="C909" t="s">
        <v>42</v>
      </c>
      <c r="D909" s="21">
        <v>38188</v>
      </c>
      <c r="E909" t="s">
        <v>44</v>
      </c>
      <c r="F909" s="19">
        <v>96</v>
      </c>
      <c r="G909" s="20">
        <v>329.72399999999999</v>
      </c>
      <c r="I909" s="19"/>
      <c r="J909" s="119"/>
    </row>
    <row r="910" spans="1:10" x14ac:dyDescent="0.25">
      <c r="A910" s="12">
        <v>889</v>
      </c>
      <c r="B910" t="s">
        <v>55</v>
      </c>
      <c r="C910" t="s">
        <v>48</v>
      </c>
      <c r="D910" s="21">
        <v>38947</v>
      </c>
      <c r="E910" t="s">
        <v>41</v>
      </c>
      <c r="F910" s="19">
        <v>29</v>
      </c>
      <c r="G910" s="20">
        <v>88.091999999999999</v>
      </c>
      <c r="I910" s="19"/>
      <c r="J910" s="119"/>
    </row>
    <row r="911" spans="1:10" x14ac:dyDescent="0.25">
      <c r="A911" s="12">
        <v>890</v>
      </c>
      <c r="B911" t="s">
        <v>55</v>
      </c>
      <c r="C911" t="s">
        <v>45</v>
      </c>
      <c r="D911" s="21">
        <v>38012</v>
      </c>
      <c r="E911" t="s">
        <v>51</v>
      </c>
      <c r="F911" s="19">
        <v>24</v>
      </c>
      <c r="G911" s="20">
        <v>70.943999999999988</v>
      </c>
      <c r="I911" s="19"/>
      <c r="J911" s="119"/>
    </row>
    <row r="912" spans="1:10" x14ac:dyDescent="0.25">
      <c r="A912" s="12">
        <v>891</v>
      </c>
      <c r="B912" t="s">
        <v>50</v>
      </c>
      <c r="C912" t="s">
        <v>45</v>
      </c>
      <c r="D912" s="21">
        <v>38067</v>
      </c>
      <c r="E912" t="s">
        <v>41</v>
      </c>
      <c r="F912" s="19">
        <v>85</v>
      </c>
      <c r="G912" s="20">
        <v>290.09999999999997</v>
      </c>
      <c r="I912" s="19"/>
      <c r="J912" s="119"/>
    </row>
    <row r="913" spans="1:10" x14ac:dyDescent="0.25">
      <c r="A913" s="12">
        <v>892</v>
      </c>
      <c r="B913" t="s">
        <v>40</v>
      </c>
      <c r="C913" t="s">
        <v>53</v>
      </c>
      <c r="D913" s="21">
        <v>39057</v>
      </c>
      <c r="E913" t="s">
        <v>44</v>
      </c>
      <c r="F913" s="19">
        <v>5</v>
      </c>
      <c r="G913" s="20">
        <v>2.016</v>
      </c>
      <c r="I913" s="19"/>
      <c r="J913" s="119"/>
    </row>
    <row r="914" spans="1:10" x14ac:dyDescent="0.25">
      <c r="A914" s="12">
        <v>893</v>
      </c>
      <c r="B914" t="s">
        <v>56</v>
      </c>
      <c r="C914" t="s">
        <v>53</v>
      </c>
      <c r="D914" s="21">
        <v>38991</v>
      </c>
      <c r="E914" t="s">
        <v>44</v>
      </c>
      <c r="F914" s="19">
        <v>74</v>
      </c>
      <c r="G914" s="20">
        <v>250.96799999999996</v>
      </c>
      <c r="I914" s="19"/>
      <c r="J914" s="119"/>
    </row>
    <row r="915" spans="1:10" x14ac:dyDescent="0.25">
      <c r="A915" s="12">
        <v>894</v>
      </c>
      <c r="B915" t="s">
        <v>55</v>
      </c>
      <c r="C915" t="s">
        <v>45</v>
      </c>
      <c r="D915" s="21">
        <v>38914</v>
      </c>
      <c r="E915" t="s">
        <v>54</v>
      </c>
      <c r="F915" s="19">
        <v>89</v>
      </c>
      <c r="G915" s="20">
        <v>304.536</v>
      </c>
      <c r="I915" s="19"/>
      <c r="J915" s="119"/>
    </row>
    <row r="916" spans="1:10" x14ac:dyDescent="0.25">
      <c r="A916" s="12">
        <v>895</v>
      </c>
      <c r="B916" t="s">
        <v>43</v>
      </c>
      <c r="C916" t="s">
        <v>48</v>
      </c>
      <c r="D916" s="21">
        <v>38584</v>
      </c>
      <c r="E916" t="s">
        <v>47</v>
      </c>
      <c r="F916" s="19">
        <v>36</v>
      </c>
      <c r="G916" s="20">
        <v>113.7</v>
      </c>
      <c r="I916" s="19"/>
      <c r="J916" s="119"/>
    </row>
    <row r="917" spans="1:10" x14ac:dyDescent="0.25">
      <c r="A917" s="12">
        <v>896</v>
      </c>
      <c r="B917" t="s">
        <v>49</v>
      </c>
      <c r="C917" t="s">
        <v>42</v>
      </c>
      <c r="D917" s="21">
        <v>38595</v>
      </c>
      <c r="E917" t="s">
        <v>51</v>
      </c>
      <c r="F917" s="19">
        <v>16</v>
      </c>
      <c r="G917" s="20">
        <v>42.324000000000005</v>
      </c>
      <c r="I917" s="19"/>
      <c r="J917" s="119"/>
    </row>
    <row r="918" spans="1:10" x14ac:dyDescent="0.25">
      <c r="A918" s="12">
        <v>897</v>
      </c>
      <c r="B918" t="s">
        <v>46</v>
      </c>
      <c r="C918" t="s">
        <v>45</v>
      </c>
      <c r="D918" s="21">
        <v>38441</v>
      </c>
      <c r="E918" t="s">
        <v>41</v>
      </c>
      <c r="F918" s="19">
        <v>84</v>
      </c>
      <c r="G918" s="20">
        <v>287.20799999999997</v>
      </c>
      <c r="I918" s="19"/>
      <c r="J918" s="119"/>
    </row>
    <row r="919" spans="1:10" x14ac:dyDescent="0.25">
      <c r="A919" s="12">
        <v>898</v>
      </c>
      <c r="B919" t="s">
        <v>56</v>
      </c>
      <c r="C919" t="s">
        <v>45</v>
      </c>
      <c r="D919" s="21">
        <v>38892</v>
      </c>
      <c r="E919" t="s">
        <v>51</v>
      </c>
      <c r="F919" s="19">
        <v>27</v>
      </c>
      <c r="G919" s="20">
        <v>82.259999999999991</v>
      </c>
      <c r="I919" s="19"/>
      <c r="J919" s="119"/>
    </row>
    <row r="920" spans="1:10" x14ac:dyDescent="0.25">
      <c r="A920" s="12">
        <v>899</v>
      </c>
      <c r="B920" t="s">
        <v>40</v>
      </c>
      <c r="C920" t="s">
        <v>53</v>
      </c>
      <c r="D920" s="21">
        <v>38386</v>
      </c>
      <c r="E920" t="s">
        <v>44</v>
      </c>
      <c r="F920" s="19">
        <v>81</v>
      </c>
      <c r="G920" s="20">
        <v>277.35599999999999</v>
      </c>
      <c r="I920" s="19"/>
      <c r="J920" s="119"/>
    </row>
    <row r="921" spans="1:10" x14ac:dyDescent="0.25">
      <c r="A921" s="12">
        <v>900</v>
      </c>
      <c r="B921" t="s">
        <v>46</v>
      </c>
      <c r="C921" t="s">
        <v>45</v>
      </c>
      <c r="D921" s="21">
        <v>38265</v>
      </c>
      <c r="E921" t="s">
        <v>51</v>
      </c>
      <c r="F921" s="19">
        <v>5</v>
      </c>
      <c r="G921" s="20">
        <v>3.2880000000000003</v>
      </c>
      <c r="I921" s="19"/>
      <c r="J921" s="119"/>
    </row>
    <row r="922" spans="1:10" x14ac:dyDescent="0.25">
      <c r="A922" s="12">
        <v>901</v>
      </c>
      <c r="B922" t="s">
        <v>55</v>
      </c>
      <c r="C922" t="s">
        <v>48</v>
      </c>
      <c r="D922" s="21">
        <v>38430</v>
      </c>
      <c r="E922" t="s">
        <v>41</v>
      </c>
      <c r="F922" s="19">
        <v>99</v>
      </c>
      <c r="G922" s="20">
        <v>340.27199999999999</v>
      </c>
      <c r="I922" s="19"/>
      <c r="J922" s="119"/>
    </row>
    <row r="923" spans="1:10" x14ac:dyDescent="0.25">
      <c r="A923" s="12">
        <v>902</v>
      </c>
      <c r="B923" t="s">
        <v>49</v>
      </c>
      <c r="C923" t="s">
        <v>42</v>
      </c>
      <c r="D923" s="21">
        <v>38298</v>
      </c>
      <c r="E923" t="s">
        <v>44</v>
      </c>
      <c r="F923" s="19">
        <v>19</v>
      </c>
      <c r="G923" s="20">
        <v>53.1</v>
      </c>
      <c r="I923" s="19"/>
      <c r="J923" s="119"/>
    </row>
    <row r="924" spans="1:10" x14ac:dyDescent="0.25">
      <c r="A924" s="12">
        <v>903</v>
      </c>
      <c r="B924" t="s">
        <v>55</v>
      </c>
      <c r="C924" t="s">
        <v>48</v>
      </c>
      <c r="D924" s="21">
        <v>38903</v>
      </c>
      <c r="E924" t="s">
        <v>54</v>
      </c>
      <c r="F924" s="19">
        <v>62</v>
      </c>
      <c r="G924" s="20">
        <v>207.23999999999998</v>
      </c>
      <c r="I924" s="19"/>
      <c r="J924" s="119"/>
    </row>
    <row r="925" spans="1:10" x14ac:dyDescent="0.25">
      <c r="A925" s="12">
        <v>904</v>
      </c>
      <c r="B925" t="s">
        <v>56</v>
      </c>
      <c r="C925" t="s">
        <v>53</v>
      </c>
      <c r="D925" s="21">
        <v>38463</v>
      </c>
      <c r="E925" t="s">
        <v>41</v>
      </c>
      <c r="F925" s="19">
        <v>8</v>
      </c>
      <c r="G925" s="20">
        <v>13.295999999999999</v>
      </c>
      <c r="I925" s="19"/>
      <c r="J925" s="119"/>
    </row>
    <row r="926" spans="1:10" x14ac:dyDescent="0.25">
      <c r="A926" s="12">
        <v>905</v>
      </c>
      <c r="B926" t="s">
        <v>57</v>
      </c>
      <c r="C926" t="s">
        <v>48</v>
      </c>
      <c r="D926" s="21">
        <v>38903</v>
      </c>
      <c r="E926" t="s">
        <v>41</v>
      </c>
      <c r="F926" s="19">
        <v>55</v>
      </c>
      <c r="G926" s="20">
        <v>182.352</v>
      </c>
      <c r="I926" s="19"/>
      <c r="J926" s="119"/>
    </row>
    <row r="927" spans="1:10" x14ac:dyDescent="0.25">
      <c r="A927" s="12">
        <v>906</v>
      </c>
      <c r="B927" t="s">
        <v>46</v>
      </c>
      <c r="C927" t="s">
        <v>53</v>
      </c>
      <c r="D927" s="21">
        <v>38881</v>
      </c>
      <c r="E927" t="s">
        <v>51</v>
      </c>
      <c r="F927" s="19">
        <v>30</v>
      </c>
      <c r="G927" s="20">
        <v>91.944000000000003</v>
      </c>
      <c r="I927" s="19"/>
      <c r="J927" s="119"/>
    </row>
    <row r="928" spans="1:10" x14ac:dyDescent="0.25">
      <c r="A928" s="12">
        <v>907</v>
      </c>
      <c r="B928" t="s">
        <v>52</v>
      </c>
      <c r="C928" t="s">
        <v>42</v>
      </c>
      <c r="D928" s="21">
        <v>38595</v>
      </c>
      <c r="E928" t="s">
        <v>44</v>
      </c>
      <c r="F928" s="19">
        <v>51</v>
      </c>
      <c r="G928" s="20">
        <v>168.32400000000001</v>
      </c>
      <c r="I928" s="19"/>
      <c r="J928" s="119"/>
    </row>
    <row r="929" spans="1:10" x14ac:dyDescent="0.25">
      <c r="A929" s="12">
        <v>908</v>
      </c>
      <c r="B929" t="s">
        <v>49</v>
      </c>
      <c r="C929" t="s">
        <v>53</v>
      </c>
      <c r="D929" s="21">
        <v>38914</v>
      </c>
      <c r="E929" t="s">
        <v>41</v>
      </c>
      <c r="F929" s="19">
        <v>24</v>
      </c>
      <c r="G929" s="20">
        <v>70.488</v>
      </c>
      <c r="I929" s="19"/>
      <c r="J929" s="119"/>
    </row>
    <row r="930" spans="1:10" x14ac:dyDescent="0.25">
      <c r="A930" s="12">
        <v>909</v>
      </c>
      <c r="B930" t="s">
        <v>55</v>
      </c>
      <c r="C930" t="s">
        <v>48</v>
      </c>
      <c r="D930" s="21">
        <v>38859</v>
      </c>
      <c r="E930" t="s">
        <v>51</v>
      </c>
      <c r="F930" s="19">
        <v>11</v>
      </c>
      <c r="G930" s="20">
        <v>24.12</v>
      </c>
      <c r="I930" s="19"/>
      <c r="J930" s="119"/>
    </row>
    <row r="931" spans="1:10" x14ac:dyDescent="0.25">
      <c r="A931" s="12">
        <v>910</v>
      </c>
      <c r="B931" t="s">
        <v>56</v>
      </c>
      <c r="C931" t="s">
        <v>45</v>
      </c>
      <c r="D931" s="21">
        <v>38903</v>
      </c>
      <c r="E931" t="s">
        <v>47</v>
      </c>
      <c r="F931" s="19">
        <v>13</v>
      </c>
      <c r="G931" s="20">
        <v>31.295999999999996</v>
      </c>
      <c r="I931" s="19"/>
      <c r="J931" s="119"/>
    </row>
    <row r="932" spans="1:10" x14ac:dyDescent="0.25">
      <c r="A932" s="12">
        <v>911</v>
      </c>
      <c r="B932" t="s">
        <v>55</v>
      </c>
      <c r="C932" t="s">
        <v>45</v>
      </c>
      <c r="D932" s="21">
        <v>38727</v>
      </c>
      <c r="E932" t="s">
        <v>54</v>
      </c>
      <c r="F932" s="19">
        <v>-2</v>
      </c>
      <c r="G932" s="20">
        <v>-4.476</v>
      </c>
      <c r="I932" s="19"/>
      <c r="J932" s="119"/>
    </row>
    <row r="933" spans="1:10" x14ac:dyDescent="0.25">
      <c r="A933" s="12">
        <v>912</v>
      </c>
      <c r="B933" t="s">
        <v>49</v>
      </c>
      <c r="C933" t="s">
        <v>53</v>
      </c>
      <c r="D933" s="21">
        <v>38452</v>
      </c>
      <c r="E933" t="s">
        <v>41</v>
      </c>
      <c r="F933" s="19">
        <v>85</v>
      </c>
      <c r="G933" s="20">
        <v>288.82799999999997</v>
      </c>
      <c r="I933" s="19"/>
      <c r="J933" s="119"/>
    </row>
    <row r="934" spans="1:10" x14ac:dyDescent="0.25">
      <c r="A934" s="12">
        <v>913</v>
      </c>
      <c r="B934" t="s">
        <v>56</v>
      </c>
      <c r="C934" t="s">
        <v>42</v>
      </c>
      <c r="D934" s="21">
        <v>38474</v>
      </c>
      <c r="E934" t="s">
        <v>44</v>
      </c>
      <c r="F934" s="19">
        <v>24</v>
      </c>
      <c r="G934" s="20">
        <v>70.679999999999993</v>
      </c>
      <c r="I934" s="19"/>
      <c r="J934" s="119"/>
    </row>
    <row r="935" spans="1:10" x14ac:dyDescent="0.25">
      <c r="A935" s="12">
        <v>914</v>
      </c>
      <c r="B935" t="s">
        <v>40</v>
      </c>
      <c r="C935" t="s">
        <v>42</v>
      </c>
      <c r="D935" s="21">
        <v>38452</v>
      </c>
      <c r="E935" t="s">
        <v>47</v>
      </c>
      <c r="F935" s="19">
        <v>32</v>
      </c>
      <c r="G935" s="20">
        <v>99.587999999999994</v>
      </c>
      <c r="I935" s="19"/>
      <c r="J935" s="119"/>
    </row>
    <row r="936" spans="1:10" x14ac:dyDescent="0.25">
      <c r="A936" s="12">
        <v>915</v>
      </c>
      <c r="B936" t="s">
        <v>46</v>
      </c>
      <c r="C936" t="s">
        <v>48</v>
      </c>
      <c r="D936" s="21">
        <v>38023</v>
      </c>
      <c r="E936" t="s">
        <v>54</v>
      </c>
      <c r="F936" s="19">
        <v>84</v>
      </c>
      <c r="G936" s="20">
        <v>287.33999999999997</v>
      </c>
      <c r="I936" s="19"/>
      <c r="J936" s="119"/>
    </row>
    <row r="937" spans="1:10" x14ac:dyDescent="0.25">
      <c r="A937" s="12">
        <v>916</v>
      </c>
      <c r="B937" t="s">
        <v>56</v>
      </c>
      <c r="C937" t="s">
        <v>42</v>
      </c>
      <c r="D937" s="21">
        <v>38727</v>
      </c>
      <c r="E937" t="s">
        <v>44</v>
      </c>
      <c r="F937" s="19">
        <v>62</v>
      </c>
      <c r="G937" s="20">
        <v>207.99600000000001</v>
      </c>
      <c r="I937" s="19"/>
      <c r="J937" s="119"/>
    </row>
    <row r="938" spans="1:10" x14ac:dyDescent="0.25">
      <c r="A938" s="12">
        <v>917</v>
      </c>
      <c r="B938" t="s">
        <v>57</v>
      </c>
      <c r="C938" t="s">
        <v>53</v>
      </c>
      <c r="D938" s="21">
        <v>38705</v>
      </c>
      <c r="E938" t="s">
        <v>41</v>
      </c>
      <c r="F938" s="19">
        <v>52</v>
      </c>
      <c r="G938" s="20">
        <v>172.32</v>
      </c>
      <c r="I938" s="19"/>
      <c r="J938" s="119"/>
    </row>
    <row r="939" spans="1:10" x14ac:dyDescent="0.25">
      <c r="A939" s="12">
        <v>918</v>
      </c>
      <c r="B939" t="s">
        <v>57</v>
      </c>
      <c r="C939" t="s">
        <v>42</v>
      </c>
      <c r="D939" s="21">
        <v>38298</v>
      </c>
      <c r="E939" t="s">
        <v>41</v>
      </c>
      <c r="F939" s="19">
        <v>14</v>
      </c>
      <c r="G939" s="20">
        <v>34.595999999999997</v>
      </c>
      <c r="I939" s="19"/>
      <c r="J939" s="119"/>
    </row>
    <row r="940" spans="1:10" x14ac:dyDescent="0.25">
      <c r="A940" s="12">
        <v>919</v>
      </c>
      <c r="B940" t="s">
        <v>56</v>
      </c>
      <c r="C940" t="s">
        <v>45</v>
      </c>
      <c r="D940" s="21">
        <v>38683</v>
      </c>
      <c r="E940" t="s">
        <v>41</v>
      </c>
      <c r="F940" s="19">
        <v>70</v>
      </c>
      <c r="G940" s="20">
        <v>236.232</v>
      </c>
      <c r="I940" s="19"/>
      <c r="J940" s="119"/>
    </row>
    <row r="941" spans="1:10" x14ac:dyDescent="0.25">
      <c r="A941" s="12">
        <v>920</v>
      </c>
      <c r="B941" t="s">
        <v>49</v>
      </c>
      <c r="C941" t="s">
        <v>48</v>
      </c>
      <c r="D941" s="21">
        <v>38056</v>
      </c>
      <c r="E941" t="s">
        <v>44</v>
      </c>
      <c r="F941" s="19">
        <v>63</v>
      </c>
      <c r="G941" s="20">
        <v>210.26399999999998</v>
      </c>
      <c r="I941" s="19"/>
      <c r="J941" s="119"/>
    </row>
    <row r="942" spans="1:10" x14ac:dyDescent="0.25">
      <c r="A942" s="12">
        <v>921</v>
      </c>
      <c r="B942" t="s">
        <v>57</v>
      </c>
      <c r="C942" t="s">
        <v>42</v>
      </c>
      <c r="D942" s="21">
        <v>38243</v>
      </c>
      <c r="E942" t="s">
        <v>54</v>
      </c>
      <c r="F942" s="19">
        <v>53</v>
      </c>
      <c r="G942" s="20">
        <v>175.12799999999999</v>
      </c>
      <c r="I942" s="19"/>
      <c r="J942" s="119"/>
    </row>
    <row r="943" spans="1:10" x14ac:dyDescent="0.25">
      <c r="A943" s="12">
        <v>922</v>
      </c>
      <c r="B943" t="s">
        <v>49</v>
      </c>
      <c r="C943" t="s">
        <v>53</v>
      </c>
      <c r="D943" s="21">
        <v>38639</v>
      </c>
      <c r="E943" t="s">
        <v>44</v>
      </c>
      <c r="F943" s="19">
        <v>80</v>
      </c>
      <c r="G943" s="20">
        <v>271.93200000000002</v>
      </c>
      <c r="I943" s="19"/>
      <c r="J943" s="119"/>
    </row>
    <row r="944" spans="1:10" x14ac:dyDescent="0.25">
      <c r="A944" s="12">
        <v>923</v>
      </c>
      <c r="B944" t="s">
        <v>57</v>
      </c>
      <c r="C944" t="s">
        <v>48</v>
      </c>
      <c r="D944" s="21">
        <v>38738</v>
      </c>
      <c r="E944" t="s">
        <v>44</v>
      </c>
      <c r="F944" s="19">
        <v>64</v>
      </c>
      <c r="G944" s="20">
        <v>215.244</v>
      </c>
      <c r="I944" s="19"/>
      <c r="J944" s="119"/>
    </row>
    <row r="945" spans="1:10" x14ac:dyDescent="0.25">
      <c r="A945" s="12">
        <v>924</v>
      </c>
      <c r="B945" t="s">
        <v>56</v>
      </c>
      <c r="C945" t="s">
        <v>45</v>
      </c>
      <c r="D945" s="21">
        <v>38375</v>
      </c>
      <c r="E945" t="s">
        <v>54</v>
      </c>
      <c r="F945" s="19">
        <v>39</v>
      </c>
      <c r="G945" s="20">
        <v>125.34</v>
      </c>
      <c r="I945" s="19"/>
      <c r="J945" s="119"/>
    </row>
    <row r="946" spans="1:10" x14ac:dyDescent="0.25">
      <c r="A946" s="12">
        <v>925</v>
      </c>
      <c r="B946" t="s">
        <v>49</v>
      </c>
      <c r="C946" t="s">
        <v>53</v>
      </c>
      <c r="D946" s="21">
        <v>38078</v>
      </c>
      <c r="E946" t="s">
        <v>47</v>
      </c>
      <c r="F946" s="19">
        <v>62</v>
      </c>
      <c r="G946" s="20">
        <v>207.684</v>
      </c>
      <c r="I946" s="19"/>
      <c r="J946" s="119"/>
    </row>
    <row r="947" spans="1:10" x14ac:dyDescent="0.25">
      <c r="A947" s="12">
        <v>926</v>
      </c>
      <c r="B947" t="s">
        <v>55</v>
      </c>
      <c r="C947" t="s">
        <v>42</v>
      </c>
      <c r="D947" s="21">
        <v>38804</v>
      </c>
      <c r="E947" t="s">
        <v>41</v>
      </c>
      <c r="F947" s="19">
        <v>67</v>
      </c>
      <c r="G947" s="20">
        <v>225.46799999999999</v>
      </c>
      <c r="I947" s="19"/>
      <c r="J947" s="119"/>
    </row>
    <row r="948" spans="1:10" x14ac:dyDescent="0.25">
      <c r="A948" s="12">
        <v>927</v>
      </c>
      <c r="B948" t="s">
        <v>52</v>
      </c>
      <c r="C948" t="s">
        <v>42</v>
      </c>
      <c r="D948" s="21">
        <v>38903</v>
      </c>
      <c r="E948" t="s">
        <v>47</v>
      </c>
      <c r="F948" s="19">
        <v>22</v>
      </c>
      <c r="G948" s="20">
        <v>63.66</v>
      </c>
      <c r="I948" s="19"/>
      <c r="J948" s="119"/>
    </row>
    <row r="949" spans="1:10" x14ac:dyDescent="0.25">
      <c r="A949" s="12">
        <v>928</v>
      </c>
      <c r="B949" t="s">
        <v>46</v>
      </c>
      <c r="C949" t="s">
        <v>48</v>
      </c>
      <c r="D949" s="21">
        <v>38562</v>
      </c>
      <c r="E949" t="s">
        <v>44</v>
      </c>
      <c r="F949" s="19">
        <v>88</v>
      </c>
      <c r="G949" s="20">
        <v>300.98399999999998</v>
      </c>
      <c r="I949" s="19"/>
      <c r="J949" s="119"/>
    </row>
    <row r="950" spans="1:10" x14ac:dyDescent="0.25">
      <c r="A950" s="12">
        <v>929</v>
      </c>
      <c r="B950" t="s">
        <v>46</v>
      </c>
      <c r="C950" t="s">
        <v>53</v>
      </c>
      <c r="D950" s="21">
        <v>38188</v>
      </c>
      <c r="E950" t="s">
        <v>41</v>
      </c>
      <c r="F950" s="19">
        <v>61</v>
      </c>
      <c r="G950" s="20">
        <v>203.80799999999999</v>
      </c>
      <c r="I950" s="19"/>
      <c r="J950" s="119"/>
    </row>
    <row r="951" spans="1:10" x14ac:dyDescent="0.25">
      <c r="A951" s="12">
        <v>930</v>
      </c>
      <c r="B951" t="s">
        <v>43</v>
      </c>
      <c r="C951" t="s">
        <v>48</v>
      </c>
      <c r="D951" s="21">
        <v>38045</v>
      </c>
      <c r="E951" t="s">
        <v>41</v>
      </c>
      <c r="F951" s="19">
        <v>19</v>
      </c>
      <c r="G951" s="20">
        <v>53.027999999999999</v>
      </c>
      <c r="I951" s="19"/>
      <c r="J951" s="119"/>
    </row>
    <row r="952" spans="1:10" x14ac:dyDescent="0.25">
      <c r="A952" s="12">
        <v>931</v>
      </c>
      <c r="B952" t="s">
        <v>50</v>
      </c>
      <c r="C952" t="s">
        <v>48</v>
      </c>
      <c r="D952" s="21">
        <v>38353</v>
      </c>
      <c r="E952" t="s">
        <v>47</v>
      </c>
      <c r="F952" s="19">
        <v>-4</v>
      </c>
      <c r="G952" s="20">
        <v>-29.471999999999998</v>
      </c>
      <c r="I952" s="19"/>
      <c r="J952" s="119"/>
    </row>
    <row r="953" spans="1:10" x14ac:dyDescent="0.25">
      <c r="A953" s="12">
        <v>932</v>
      </c>
      <c r="B953" t="s">
        <v>40</v>
      </c>
      <c r="C953" t="s">
        <v>42</v>
      </c>
      <c r="D953" s="21">
        <v>38551</v>
      </c>
      <c r="E953" t="s">
        <v>44</v>
      </c>
      <c r="F953" s="19">
        <v>49</v>
      </c>
      <c r="G953" s="20">
        <v>161.4</v>
      </c>
      <c r="I953" s="19"/>
      <c r="J953" s="119"/>
    </row>
    <row r="954" spans="1:10" x14ac:dyDescent="0.25">
      <c r="A954" s="12">
        <v>933</v>
      </c>
      <c r="B954" t="s">
        <v>49</v>
      </c>
      <c r="C954" t="s">
        <v>53</v>
      </c>
      <c r="D954" s="21">
        <v>38023</v>
      </c>
      <c r="E954" t="s">
        <v>51</v>
      </c>
      <c r="F954" s="19">
        <v>37</v>
      </c>
      <c r="G954" s="20">
        <v>117.18</v>
      </c>
      <c r="I954" s="19"/>
      <c r="J954" s="119"/>
    </row>
    <row r="955" spans="1:10" x14ac:dyDescent="0.25">
      <c r="A955" s="12">
        <v>934</v>
      </c>
      <c r="B955" t="s">
        <v>56</v>
      </c>
      <c r="C955" t="s">
        <v>53</v>
      </c>
      <c r="D955" s="21">
        <v>38364</v>
      </c>
      <c r="E955" t="s">
        <v>51</v>
      </c>
      <c r="F955" s="19">
        <v>90</v>
      </c>
      <c r="G955" s="20">
        <v>308.36400000000003</v>
      </c>
      <c r="I955" s="19"/>
      <c r="J955" s="119"/>
    </row>
    <row r="956" spans="1:10" x14ac:dyDescent="0.25">
      <c r="A956" s="12">
        <v>935</v>
      </c>
      <c r="B956" t="s">
        <v>40</v>
      </c>
      <c r="C956" t="s">
        <v>48</v>
      </c>
      <c r="D956" s="21">
        <v>38254</v>
      </c>
      <c r="E956" t="s">
        <v>41</v>
      </c>
      <c r="F956" s="19">
        <v>-2</v>
      </c>
      <c r="G956" s="20">
        <v>-4.4640000000000004</v>
      </c>
      <c r="I956" s="19"/>
      <c r="J956" s="119"/>
    </row>
    <row r="957" spans="1:10" x14ac:dyDescent="0.25">
      <c r="A957" s="12">
        <v>936</v>
      </c>
      <c r="B957" t="s">
        <v>55</v>
      </c>
      <c r="C957" t="s">
        <v>42</v>
      </c>
      <c r="D957" s="21">
        <v>38386</v>
      </c>
      <c r="E957" t="s">
        <v>47</v>
      </c>
      <c r="F957" s="19">
        <v>36</v>
      </c>
      <c r="G957" s="20">
        <v>113.32799999999999</v>
      </c>
      <c r="I957" s="19"/>
      <c r="J957" s="119"/>
    </row>
    <row r="958" spans="1:10" x14ac:dyDescent="0.25">
      <c r="A958" s="12">
        <v>937</v>
      </c>
      <c r="B958" t="s">
        <v>57</v>
      </c>
      <c r="C958" t="s">
        <v>42</v>
      </c>
      <c r="D958" s="21">
        <v>38221</v>
      </c>
      <c r="E958" t="s">
        <v>51</v>
      </c>
      <c r="F958" s="19">
        <v>-2</v>
      </c>
      <c r="G958" s="20">
        <v>-23.783999999999999</v>
      </c>
      <c r="I958" s="19"/>
      <c r="J958" s="119"/>
    </row>
    <row r="959" spans="1:10" x14ac:dyDescent="0.25">
      <c r="A959" s="12">
        <v>938</v>
      </c>
      <c r="B959" t="s">
        <v>50</v>
      </c>
      <c r="C959" t="s">
        <v>45</v>
      </c>
      <c r="D959" s="21">
        <v>38012</v>
      </c>
      <c r="E959" t="s">
        <v>47</v>
      </c>
      <c r="F959" s="19">
        <v>-1</v>
      </c>
      <c r="G959" s="20">
        <v>-0.34799999999999998</v>
      </c>
      <c r="I959" s="19"/>
      <c r="J959" s="119"/>
    </row>
    <row r="960" spans="1:10" x14ac:dyDescent="0.25">
      <c r="A960" s="12">
        <v>939</v>
      </c>
      <c r="B960" t="s">
        <v>46</v>
      </c>
      <c r="C960" t="s">
        <v>53</v>
      </c>
      <c r="D960" s="21">
        <v>39046</v>
      </c>
      <c r="E960" t="s">
        <v>41</v>
      </c>
      <c r="F960" s="19">
        <v>11</v>
      </c>
      <c r="G960" s="20">
        <v>24.479999999999997</v>
      </c>
      <c r="I960" s="19"/>
      <c r="J960" s="119"/>
    </row>
    <row r="961" spans="1:10" x14ac:dyDescent="0.25">
      <c r="A961" s="12">
        <v>940</v>
      </c>
      <c r="B961" t="s">
        <v>52</v>
      </c>
      <c r="C961" t="s">
        <v>48</v>
      </c>
      <c r="D961" s="21">
        <v>38144</v>
      </c>
      <c r="E961" t="s">
        <v>44</v>
      </c>
      <c r="F961" s="19">
        <v>18</v>
      </c>
      <c r="G961" s="20">
        <v>50.195999999999998</v>
      </c>
      <c r="I961" s="19"/>
      <c r="J961" s="119"/>
    </row>
    <row r="962" spans="1:10" x14ac:dyDescent="0.25">
      <c r="A962" s="12">
        <v>941</v>
      </c>
      <c r="B962" t="s">
        <v>46</v>
      </c>
      <c r="C962" t="s">
        <v>42</v>
      </c>
      <c r="D962" s="21">
        <v>38287</v>
      </c>
      <c r="E962" t="s">
        <v>41</v>
      </c>
      <c r="F962" s="19">
        <v>75</v>
      </c>
      <c r="G962" s="20">
        <v>254.952</v>
      </c>
      <c r="I962" s="19"/>
      <c r="J962" s="119"/>
    </row>
    <row r="963" spans="1:10" x14ac:dyDescent="0.25">
      <c r="A963" s="12">
        <v>942</v>
      </c>
      <c r="B963" t="s">
        <v>50</v>
      </c>
      <c r="C963" t="s">
        <v>48</v>
      </c>
      <c r="D963" s="21">
        <v>38155</v>
      </c>
      <c r="E963" t="s">
        <v>44</v>
      </c>
      <c r="F963" s="19">
        <v>20</v>
      </c>
      <c r="G963" s="20">
        <v>57.3</v>
      </c>
      <c r="I963" s="19"/>
      <c r="J963" s="119"/>
    </row>
    <row r="964" spans="1:10" x14ac:dyDescent="0.25">
      <c r="A964" s="12">
        <v>943</v>
      </c>
      <c r="B964" t="s">
        <v>52</v>
      </c>
      <c r="C964" t="s">
        <v>42</v>
      </c>
      <c r="D964" s="21">
        <v>38826</v>
      </c>
      <c r="E964" t="s">
        <v>54</v>
      </c>
      <c r="F964" s="19">
        <v>23</v>
      </c>
      <c r="G964" s="20">
        <v>67.512</v>
      </c>
      <c r="I964" s="19"/>
      <c r="J964" s="119"/>
    </row>
    <row r="965" spans="1:10" x14ac:dyDescent="0.25">
      <c r="A965" s="12">
        <v>944</v>
      </c>
      <c r="B965" t="s">
        <v>52</v>
      </c>
      <c r="C965" t="s">
        <v>42</v>
      </c>
      <c r="D965" s="21">
        <v>38771</v>
      </c>
      <c r="E965" t="s">
        <v>51</v>
      </c>
      <c r="F965" s="19">
        <v>35</v>
      </c>
      <c r="G965" s="20">
        <v>110.64</v>
      </c>
      <c r="I965" s="19"/>
      <c r="J965" s="119"/>
    </row>
    <row r="966" spans="1:10" x14ac:dyDescent="0.25">
      <c r="A966" s="12">
        <v>945</v>
      </c>
      <c r="B966" t="s">
        <v>49</v>
      </c>
      <c r="C966" t="s">
        <v>53</v>
      </c>
      <c r="D966" s="21">
        <v>39024</v>
      </c>
      <c r="E966" t="s">
        <v>54</v>
      </c>
      <c r="F966" s="19">
        <v>22</v>
      </c>
      <c r="G966" s="20">
        <v>63.683999999999997</v>
      </c>
      <c r="I966" s="19"/>
      <c r="J966" s="119"/>
    </row>
    <row r="967" spans="1:10" x14ac:dyDescent="0.25">
      <c r="A967" s="12">
        <v>946</v>
      </c>
      <c r="B967" t="s">
        <v>49</v>
      </c>
      <c r="C967" t="s">
        <v>45</v>
      </c>
      <c r="D967" s="21">
        <v>38364</v>
      </c>
      <c r="E967" t="s">
        <v>51</v>
      </c>
      <c r="F967" s="19">
        <v>-1</v>
      </c>
      <c r="G967" s="20">
        <v>-1.74</v>
      </c>
      <c r="I967" s="19"/>
      <c r="J967" s="119"/>
    </row>
    <row r="968" spans="1:10" x14ac:dyDescent="0.25">
      <c r="A968" s="12">
        <v>947</v>
      </c>
      <c r="B968" t="s">
        <v>56</v>
      </c>
      <c r="C968" t="s">
        <v>42</v>
      </c>
      <c r="D968" s="21">
        <v>38430</v>
      </c>
      <c r="E968" t="s">
        <v>44</v>
      </c>
      <c r="F968" s="19">
        <v>55</v>
      </c>
      <c r="G968" s="20">
        <v>182.78399999999999</v>
      </c>
      <c r="I968" s="19"/>
      <c r="J968" s="119"/>
    </row>
    <row r="969" spans="1:10" x14ac:dyDescent="0.25">
      <c r="A969" s="12">
        <v>948</v>
      </c>
      <c r="B969" t="s">
        <v>46</v>
      </c>
      <c r="C969" t="s">
        <v>53</v>
      </c>
      <c r="D969" s="21">
        <v>38716</v>
      </c>
      <c r="E969" t="s">
        <v>41</v>
      </c>
      <c r="F969" s="19">
        <v>88</v>
      </c>
      <c r="G969" s="20">
        <v>301.30799999999999</v>
      </c>
      <c r="I969" s="19"/>
      <c r="J969" s="119"/>
    </row>
    <row r="970" spans="1:10" x14ac:dyDescent="0.25">
      <c r="A970" s="12">
        <v>949</v>
      </c>
      <c r="B970" t="s">
        <v>55</v>
      </c>
      <c r="C970" t="s">
        <v>45</v>
      </c>
      <c r="D970" s="21">
        <v>38111</v>
      </c>
      <c r="E970" t="s">
        <v>54</v>
      </c>
      <c r="F970" s="19">
        <v>59</v>
      </c>
      <c r="G970" s="20">
        <v>196.89600000000002</v>
      </c>
      <c r="I970" s="19"/>
      <c r="J970" s="119"/>
    </row>
    <row r="971" spans="1:10" x14ac:dyDescent="0.25">
      <c r="A971" s="12">
        <v>950</v>
      </c>
      <c r="B971" t="s">
        <v>46</v>
      </c>
      <c r="C971" t="s">
        <v>42</v>
      </c>
      <c r="D971" s="21">
        <v>38463</v>
      </c>
      <c r="E971" t="s">
        <v>41</v>
      </c>
      <c r="F971" s="19">
        <v>21</v>
      </c>
      <c r="G971" s="20">
        <v>59.963999999999999</v>
      </c>
      <c r="I971" s="19"/>
      <c r="J971" s="119"/>
    </row>
    <row r="972" spans="1:10" x14ac:dyDescent="0.25">
      <c r="A972" s="12">
        <v>951</v>
      </c>
      <c r="B972" t="s">
        <v>55</v>
      </c>
      <c r="C972" t="s">
        <v>53</v>
      </c>
      <c r="D972" s="21">
        <v>38980</v>
      </c>
      <c r="E972" t="s">
        <v>41</v>
      </c>
      <c r="F972" s="19">
        <v>58</v>
      </c>
      <c r="G972" s="20">
        <v>193.15200000000002</v>
      </c>
      <c r="I972" s="19"/>
      <c r="J972" s="119"/>
    </row>
    <row r="973" spans="1:10" x14ac:dyDescent="0.25">
      <c r="A973" s="12">
        <v>952</v>
      </c>
      <c r="B973" t="s">
        <v>52</v>
      </c>
      <c r="C973" t="s">
        <v>48</v>
      </c>
      <c r="D973" s="21">
        <v>38727</v>
      </c>
      <c r="E973" t="s">
        <v>51</v>
      </c>
      <c r="F973" s="19">
        <v>100</v>
      </c>
      <c r="G973" s="20">
        <v>344.06400000000002</v>
      </c>
      <c r="I973" s="19"/>
      <c r="J973" s="119"/>
    </row>
    <row r="974" spans="1:10" x14ac:dyDescent="0.25">
      <c r="A974" s="12">
        <v>953</v>
      </c>
      <c r="B974" t="s">
        <v>46</v>
      </c>
      <c r="C974" t="s">
        <v>42</v>
      </c>
      <c r="D974" s="21">
        <v>37990</v>
      </c>
      <c r="E974" t="s">
        <v>54</v>
      </c>
      <c r="F974" s="19">
        <v>79</v>
      </c>
      <c r="G974" s="20">
        <v>268.95599999999996</v>
      </c>
      <c r="I974" s="19"/>
      <c r="J974" s="119"/>
    </row>
    <row r="975" spans="1:10" x14ac:dyDescent="0.25">
      <c r="A975" s="12">
        <v>954</v>
      </c>
      <c r="B975" t="s">
        <v>50</v>
      </c>
      <c r="C975" t="s">
        <v>45</v>
      </c>
      <c r="D975" s="21">
        <v>38584</v>
      </c>
      <c r="E975" t="s">
        <v>54</v>
      </c>
      <c r="F975" s="19">
        <v>16</v>
      </c>
      <c r="G975" s="20">
        <v>42.155999999999999</v>
      </c>
      <c r="I975" s="19"/>
      <c r="J975" s="119"/>
    </row>
    <row r="976" spans="1:10" x14ac:dyDescent="0.25">
      <c r="A976" s="12">
        <v>955</v>
      </c>
      <c r="B976" t="s">
        <v>43</v>
      </c>
      <c r="C976" t="s">
        <v>48</v>
      </c>
      <c r="D976" s="21">
        <v>38980</v>
      </c>
      <c r="E976" t="s">
        <v>44</v>
      </c>
      <c r="F976" s="19">
        <v>68</v>
      </c>
      <c r="G976" s="20">
        <v>229.2</v>
      </c>
      <c r="I976" s="19"/>
      <c r="J976" s="119"/>
    </row>
    <row r="977" spans="1:10" x14ac:dyDescent="0.25">
      <c r="A977" s="12">
        <v>956</v>
      </c>
      <c r="B977" t="s">
        <v>40</v>
      </c>
      <c r="C977" t="s">
        <v>53</v>
      </c>
      <c r="D977" s="21">
        <v>38595</v>
      </c>
      <c r="E977" t="s">
        <v>51</v>
      </c>
      <c r="F977" s="19">
        <v>58</v>
      </c>
      <c r="G977" s="20">
        <v>193.488</v>
      </c>
      <c r="I977" s="19"/>
      <c r="J977" s="119"/>
    </row>
    <row r="978" spans="1:10" x14ac:dyDescent="0.25">
      <c r="A978" s="12">
        <v>957</v>
      </c>
      <c r="B978" t="s">
        <v>49</v>
      </c>
      <c r="C978" t="s">
        <v>42</v>
      </c>
      <c r="D978" s="21">
        <v>38925</v>
      </c>
      <c r="E978" t="s">
        <v>41</v>
      </c>
      <c r="F978" s="19">
        <v>6</v>
      </c>
      <c r="G978" s="20">
        <v>6.3360000000000003</v>
      </c>
      <c r="I978" s="19"/>
      <c r="J978" s="119"/>
    </row>
    <row r="979" spans="1:10" x14ac:dyDescent="0.25">
      <c r="A979" s="12">
        <v>958</v>
      </c>
      <c r="B979" t="s">
        <v>52</v>
      </c>
      <c r="C979" t="s">
        <v>45</v>
      </c>
      <c r="D979" s="21">
        <v>38309</v>
      </c>
      <c r="E979" t="s">
        <v>44</v>
      </c>
      <c r="F979" s="19">
        <v>29</v>
      </c>
      <c r="G979" s="20">
        <v>89.171999999999997</v>
      </c>
      <c r="I979" s="19"/>
      <c r="J979" s="119"/>
    </row>
    <row r="980" spans="1:10" x14ac:dyDescent="0.25">
      <c r="A980" s="12">
        <v>959</v>
      </c>
      <c r="B980" t="s">
        <v>49</v>
      </c>
      <c r="C980" t="s">
        <v>48</v>
      </c>
      <c r="D980" s="21">
        <v>38815</v>
      </c>
      <c r="E980" t="s">
        <v>47</v>
      </c>
      <c r="F980" s="19">
        <v>10</v>
      </c>
      <c r="G980" s="20">
        <v>19.704000000000001</v>
      </c>
      <c r="I980" s="19"/>
      <c r="J980" s="119"/>
    </row>
    <row r="981" spans="1:10" x14ac:dyDescent="0.25">
      <c r="A981" s="12">
        <v>960</v>
      </c>
      <c r="B981" t="s">
        <v>40</v>
      </c>
      <c r="C981" t="s">
        <v>53</v>
      </c>
      <c r="D981" s="21">
        <v>38408</v>
      </c>
      <c r="E981" t="s">
        <v>41</v>
      </c>
      <c r="F981" s="19">
        <v>40</v>
      </c>
      <c r="G981" s="20">
        <v>128.80799999999999</v>
      </c>
      <c r="I981" s="19"/>
      <c r="J981" s="119"/>
    </row>
    <row r="982" spans="1:10" x14ac:dyDescent="0.25">
      <c r="A982" s="12">
        <v>961</v>
      </c>
      <c r="B982" t="s">
        <v>40</v>
      </c>
      <c r="C982" t="s">
        <v>42</v>
      </c>
      <c r="D982" s="21">
        <v>38859</v>
      </c>
      <c r="E982" t="s">
        <v>51</v>
      </c>
      <c r="F982" s="19">
        <v>38</v>
      </c>
      <c r="G982" s="20">
        <v>120.744</v>
      </c>
      <c r="I982" s="19"/>
      <c r="J982" s="119"/>
    </row>
    <row r="983" spans="1:10" x14ac:dyDescent="0.25">
      <c r="A983" s="12">
        <v>962</v>
      </c>
      <c r="B983" t="s">
        <v>55</v>
      </c>
      <c r="C983" t="s">
        <v>42</v>
      </c>
      <c r="D983" s="21">
        <v>38749</v>
      </c>
      <c r="E983" t="s">
        <v>54</v>
      </c>
      <c r="F983" s="19">
        <v>70</v>
      </c>
      <c r="G983" s="20">
        <v>235.96799999999996</v>
      </c>
      <c r="I983" s="19"/>
      <c r="J983" s="119"/>
    </row>
    <row r="984" spans="1:10" x14ac:dyDescent="0.25">
      <c r="A984" s="12">
        <v>963</v>
      </c>
      <c r="B984" t="s">
        <v>57</v>
      </c>
      <c r="C984" t="s">
        <v>53</v>
      </c>
      <c r="D984" s="21">
        <v>38760</v>
      </c>
      <c r="E984" t="s">
        <v>54</v>
      </c>
      <c r="F984" s="19">
        <v>57</v>
      </c>
      <c r="G984" s="20">
        <v>190.00800000000001</v>
      </c>
      <c r="I984" s="19"/>
      <c r="J984" s="119"/>
    </row>
    <row r="985" spans="1:10" x14ac:dyDescent="0.25">
      <c r="A985" s="12">
        <v>964</v>
      </c>
      <c r="B985" t="s">
        <v>57</v>
      </c>
      <c r="C985" t="s">
        <v>53</v>
      </c>
      <c r="D985" s="21">
        <v>38947</v>
      </c>
      <c r="E985" t="s">
        <v>54</v>
      </c>
      <c r="F985" s="19">
        <v>49</v>
      </c>
      <c r="G985" s="20">
        <v>160.10399999999998</v>
      </c>
      <c r="I985" s="19"/>
      <c r="J985" s="119"/>
    </row>
    <row r="986" spans="1:10" x14ac:dyDescent="0.25">
      <c r="A986" s="12">
        <v>965</v>
      </c>
      <c r="B986" t="s">
        <v>46</v>
      </c>
      <c r="C986" t="s">
        <v>53</v>
      </c>
      <c r="D986" s="21">
        <v>39002</v>
      </c>
      <c r="E986" t="s">
        <v>47</v>
      </c>
      <c r="F986" s="19">
        <v>77</v>
      </c>
      <c r="G986" s="20">
        <v>261.67199999999997</v>
      </c>
      <c r="I986" s="19"/>
      <c r="J986" s="119"/>
    </row>
    <row r="987" spans="1:10" x14ac:dyDescent="0.25">
      <c r="A987" s="12">
        <v>966</v>
      </c>
      <c r="B987" t="s">
        <v>55</v>
      </c>
      <c r="C987" t="s">
        <v>53</v>
      </c>
      <c r="D987" s="21">
        <v>38243</v>
      </c>
      <c r="E987" t="s">
        <v>54</v>
      </c>
      <c r="F987" s="19">
        <v>18</v>
      </c>
      <c r="G987" s="20">
        <v>49.368000000000002</v>
      </c>
      <c r="I987" s="19"/>
      <c r="J987" s="119"/>
    </row>
    <row r="988" spans="1:10" x14ac:dyDescent="0.25">
      <c r="A988" s="12">
        <v>967</v>
      </c>
      <c r="B988" t="s">
        <v>49</v>
      </c>
      <c r="C988" t="s">
        <v>42</v>
      </c>
      <c r="D988" s="21">
        <v>38969</v>
      </c>
      <c r="E988" t="s">
        <v>44</v>
      </c>
      <c r="F988" s="19">
        <v>21</v>
      </c>
      <c r="G988" s="20">
        <v>60.191999999999993</v>
      </c>
      <c r="I988" s="19"/>
      <c r="J988" s="119"/>
    </row>
    <row r="989" spans="1:10" x14ac:dyDescent="0.25">
      <c r="A989" s="12">
        <v>968</v>
      </c>
      <c r="B989" t="s">
        <v>57</v>
      </c>
      <c r="C989" t="s">
        <v>48</v>
      </c>
      <c r="D989" s="21">
        <v>38760</v>
      </c>
      <c r="E989" t="s">
        <v>44</v>
      </c>
      <c r="F989" s="19">
        <v>24</v>
      </c>
      <c r="G989" s="20">
        <v>71.123999999999995</v>
      </c>
      <c r="I989" s="19"/>
      <c r="J989" s="119"/>
    </row>
    <row r="990" spans="1:10" x14ac:dyDescent="0.25">
      <c r="A990" s="12">
        <v>969</v>
      </c>
      <c r="B990" t="s">
        <v>49</v>
      </c>
      <c r="C990" t="s">
        <v>48</v>
      </c>
      <c r="D990" s="21">
        <v>38485</v>
      </c>
      <c r="E990" t="s">
        <v>54</v>
      </c>
      <c r="F990" s="19">
        <v>72</v>
      </c>
      <c r="G990" s="20">
        <v>244.11599999999999</v>
      </c>
      <c r="I990" s="19"/>
      <c r="J990" s="119"/>
    </row>
    <row r="991" spans="1:10" x14ac:dyDescent="0.25">
      <c r="A991" s="12">
        <v>970</v>
      </c>
      <c r="B991" t="s">
        <v>55</v>
      </c>
      <c r="C991" t="s">
        <v>45</v>
      </c>
      <c r="D991" s="21">
        <v>38760</v>
      </c>
      <c r="E991" t="s">
        <v>41</v>
      </c>
      <c r="F991" s="19">
        <v>7</v>
      </c>
      <c r="G991" s="20">
        <v>9.9719999999999995</v>
      </c>
      <c r="I991" s="19"/>
      <c r="J991" s="119"/>
    </row>
    <row r="992" spans="1:10" x14ac:dyDescent="0.25">
      <c r="A992" s="12">
        <v>971</v>
      </c>
      <c r="B992" t="s">
        <v>49</v>
      </c>
      <c r="C992" t="s">
        <v>42</v>
      </c>
      <c r="D992" s="21">
        <v>38870</v>
      </c>
      <c r="E992" t="s">
        <v>54</v>
      </c>
      <c r="F992" s="19">
        <v>33</v>
      </c>
      <c r="G992" s="20">
        <v>102.94800000000001</v>
      </c>
      <c r="I992" s="19"/>
      <c r="J992" s="119"/>
    </row>
    <row r="993" spans="1:10" x14ac:dyDescent="0.25">
      <c r="A993" s="12">
        <v>972</v>
      </c>
      <c r="B993" t="s">
        <v>50</v>
      </c>
      <c r="C993" t="s">
        <v>45</v>
      </c>
      <c r="D993" s="21">
        <v>38584</v>
      </c>
      <c r="E993" t="s">
        <v>44</v>
      </c>
      <c r="F993" s="19">
        <v>-1</v>
      </c>
      <c r="G993" s="20">
        <v>-19.02</v>
      </c>
      <c r="I993" s="19"/>
      <c r="J993" s="119"/>
    </row>
    <row r="994" spans="1:10" x14ac:dyDescent="0.25">
      <c r="A994" s="12">
        <v>973</v>
      </c>
      <c r="B994" t="s">
        <v>46</v>
      </c>
      <c r="C994" t="s">
        <v>45</v>
      </c>
      <c r="D994" s="21">
        <v>38441</v>
      </c>
      <c r="E994" t="s">
        <v>54</v>
      </c>
      <c r="F994" s="19">
        <v>75</v>
      </c>
      <c r="G994" s="20">
        <v>254.43599999999998</v>
      </c>
      <c r="I994" s="19"/>
      <c r="J994" s="119"/>
    </row>
    <row r="995" spans="1:10" x14ac:dyDescent="0.25">
      <c r="A995" s="12">
        <v>974</v>
      </c>
      <c r="B995" t="s">
        <v>43</v>
      </c>
      <c r="C995" t="s">
        <v>42</v>
      </c>
      <c r="D995" s="21">
        <v>38771</v>
      </c>
      <c r="E995" t="s">
        <v>41</v>
      </c>
      <c r="F995" s="19">
        <v>70</v>
      </c>
      <c r="G995" s="20">
        <v>236.62799999999999</v>
      </c>
      <c r="I995" s="19"/>
      <c r="J995" s="119"/>
    </row>
    <row r="996" spans="1:10" x14ac:dyDescent="0.25">
      <c r="A996" s="12">
        <v>975</v>
      </c>
      <c r="B996" t="s">
        <v>55</v>
      </c>
      <c r="C996" t="s">
        <v>53</v>
      </c>
      <c r="D996" s="21">
        <v>39079</v>
      </c>
      <c r="E996" t="s">
        <v>44</v>
      </c>
      <c r="F996" s="19">
        <v>44</v>
      </c>
      <c r="G996" s="20">
        <v>142.85999999999999</v>
      </c>
      <c r="I996" s="19"/>
      <c r="J996" s="119"/>
    </row>
    <row r="997" spans="1:10" x14ac:dyDescent="0.25">
      <c r="A997" s="12">
        <v>976</v>
      </c>
      <c r="B997" t="s">
        <v>43</v>
      </c>
      <c r="C997" t="s">
        <v>48</v>
      </c>
      <c r="D997" s="21">
        <v>38958</v>
      </c>
      <c r="E997" t="s">
        <v>44</v>
      </c>
      <c r="F997" s="19">
        <v>77</v>
      </c>
      <c r="G997" s="20">
        <v>261.82799999999997</v>
      </c>
      <c r="I997" s="19"/>
      <c r="J997" s="119"/>
    </row>
    <row r="998" spans="1:10" x14ac:dyDescent="0.25">
      <c r="A998" s="12">
        <v>977</v>
      </c>
      <c r="B998" t="s">
        <v>40</v>
      </c>
      <c r="C998" t="s">
        <v>48</v>
      </c>
      <c r="D998" s="21">
        <v>38474</v>
      </c>
      <c r="E998" t="s">
        <v>47</v>
      </c>
      <c r="F998" s="19">
        <v>52</v>
      </c>
      <c r="G998" s="20">
        <v>171.04799999999997</v>
      </c>
      <c r="I998" s="19"/>
      <c r="J998" s="119"/>
    </row>
    <row r="999" spans="1:10" x14ac:dyDescent="0.25">
      <c r="A999" s="12">
        <v>978</v>
      </c>
      <c r="B999" t="s">
        <v>55</v>
      </c>
      <c r="C999" t="s">
        <v>53</v>
      </c>
      <c r="D999" s="21">
        <v>38848</v>
      </c>
      <c r="E999" t="s">
        <v>41</v>
      </c>
      <c r="F999" s="19">
        <v>99</v>
      </c>
      <c r="G999" s="20">
        <v>340.29599999999999</v>
      </c>
      <c r="I999" s="19"/>
      <c r="J999" s="119"/>
    </row>
    <row r="1000" spans="1:10" x14ac:dyDescent="0.25">
      <c r="A1000" s="12">
        <v>979</v>
      </c>
      <c r="B1000" t="s">
        <v>40</v>
      </c>
      <c r="C1000" t="s">
        <v>48</v>
      </c>
      <c r="D1000" s="21">
        <v>38485</v>
      </c>
      <c r="E1000" t="s">
        <v>41</v>
      </c>
      <c r="F1000" s="19">
        <v>63</v>
      </c>
      <c r="G1000" s="20">
        <v>210.98399999999998</v>
      </c>
      <c r="I1000" s="19"/>
      <c r="J1000" s="119"/>
    </row>
    <row r="1001" spans="1:10" x14ac:dyDescent="0.25">
      <c r="A1001" s="12">
        <v>980</v>
      </c>
      <c r="B1001" t="s">
        <v>56</v>
      </c>
      <c r="C1001" t="s">
        <v>53</v>
      </c>
      <c r="D1001" s="21">
        <v>38122</v>
      </c>
      <c r="E1001" t="s">
        <v>51</v>
      </c>
      <c r="F1001" s="19">
        <v>-1</v>
      </c>
      <c r="G1001" s="20">
        <v>-20.747999999999998</v>
      </c>
      <c r="I1001" s="19"/>
      <c r="J1001" s="119"/>
    </row>
    <row r="1002" spans="1:10" x14ac:dyDescent="0.25">
      <c r="A1002" s="12">
        <v>981</v>
      </c>
      <c r="B1002" t="s">
        <v>50</v>
      </c>
      <c r="C1002" t="s">
        <v>42</v>
      </c>
      <c r="D1002" s="21">
        <v>38034</v>
      </c>
      <c r="E1002" t="s">
        <v>51</v>
      </c>
      <c r="F1002" s="19">
        <v>43</v>
      </c>
      <c r="G1002" s="20">
        <v>139.15199999999999</v>
      </c>
      <c r="I1002" s="19"/>
      <c r="J1002" s="119"/>
    </row>
    <row r="1003" spans="1:10" x14ac:dyDescent="0.25">
      <c r="A1003" s="12">
        <v>982</v>
      </c>
      <c r="B1003" t="s">
        <v>52</v>
      </c>
      <c r="C1003" t="s">
        <v>45</v>
      </c>
      <c r="D1003" s="21">
        <v>38001</v>
      </c>
      <c r="E1003" t="s">
        <v>51</v>
      </c>
      <c r="F1003" s="19">
        <v>-1</v>
      </c>
      <c r="G1003" s="20">
        <v>-1.224</v>
      </c>
      <c r="I1003" s="19"/>
      <c r="J1003" s="119"/>
    </row>
    <row r="1004" spans="1:10" x14ac:dyDescent="0.25">
      <c r="A1004" s="12">
        <v>983</v>
      </c>
      <c r="B1004" t="s">
        <v>56</v>
      </c>
      <c r="C1004" t="s">
        <v>48</v>
      </c>
      <c r="D1004" s="21">
        <v>38672</v>
      </c>
      <c r="E1004" t="s">
        <v>51</v>
      </c>
      <c r="F1004" s="19">
        <v>39</v>
      </c>
      <c r="G1004" s="20">
        <v>125.496</v>
      </c>
      <c r="I1004" s="19"/>
      <c r="J1004" s="119"/>
    </row>
    <row r="1005" spans="1:10" x14ac:dyDescent="0.25">
      <c r="A1005" s="12">
        <v>984</v>
      </c>
      <c r="B1005" t="s">
        <v>49</v>
      </c>
      <c r="C1005" t="s">
        <v>48</v>
      </c>
      <c r="D1005" s="21">
        <v>38078</v>
      </c>
      <c r="E1005" t="s">
        <v>41</v>
      </c>
      <c r="F1005" s="19">
        <v>35</v>
      </c>
      <c r="G1005" s="20">
        <v>110.06399999999999</v>
      </c>
      <c r="I1005" s="19"/>
      <c r="J1005" s="119"/>
    </row>
    <row r="1006" spans="1:10" x14ac:dyDescent="0.25">
      <c r="A1006" s="12">
        <v>985</v>
      </c>
      <c r="B1006" t="s">
        <v>50</v>
      </c>
      <c r="C1006" t="s">
        <v>42</v>
      </c>
      <c r="D1006" s="21">
        <v>38133</v>
      </c>
      <c r="E1006" t="s">
        <v>44</v>
      </c>
      <c r="F1006" s="19">
        <v>67</v>
      </c>
      <c r="G1006" s="20">
        <v>224.916</v>
      </c>
      <c r="I1006" s="19"/>
      <c r="J1006" s="119"/>
    </row>
    <row r="1007" spans="1:10" x14ac:dyDescent="0.25">
      <c r="A1007" s="12">
        <v>986</v>
      </c>
      <c r="B1007" t="s">
        <v>40</v>
      </c>
      <c r="C1007" t="s">
        <v>53</v>
      </c>
      <c r="D1007" s="21">
        <v>38760</v>
      </c>
      <c r="E1007" t="s">
        <v>41</v>
      </c>
      <c r="F1007" s="19">
        <v>29</v>
      </c>
      <c r="G1007" s="20">
        <v>89.051999999999992</v>
      </c>
      <c r="I1007" s="19"/>
      <c r="J1007" s="119"/>
    </row>
    <row r="1008" spans="1:10" x14ac:dyDescent="0.25">
      <c r="A1008" s="12">
        <v>987</v>
      </c>
      <c r="B1008" t="s">
        <v>50</v>
      </c>
      <c r="C1008" t="s">
        <v>48</v>
      </c>
      <c r="D1008" s="21">
        <v>38243</v>
      </c>
      <c r="E1008" t="s">
        <v>51</v>
      </c>
      <c r="F1008" s="19">
        <v>9</v>
      </c>
      <c r="G1008" s="20">
        <v>16.38</v>
      </c>
      <c r="I1008" s="19"/>
      <c r="J1008" s="119"/>
    </row>
    <row r="1009" spans="1:10" x14ac:dyDescent="0.25">
      <c r="A1009" s="12">
        <v>988</v>
      </c>
      <c r="B1009" t="s">
        <v>55</v>
      </c>
      <c r="C1009" t="s">
        <v>48</v>
      </c>
      <c r="D1009" s="21">
        <v>38144</v>
      </c>
      <c r="E1009" t="s">
        <v>41</v>
      </c>
      <c r="F1009" s="19">
        <v>93</v>
      </c>
      <c r="G1009" s="20">
        <v>318.34800000000001</v>
      </c>
      <c r="I1009" s="19"/>
      <c r="J1009" s="119"/>
    </row>
    <row r="1010" spans="1:10" x14ac:dyDescent="0.25">
      <c r="A1010" s="12">
        <v>989</v>
      </c>
      <c r="B1010" t="s">
        <v>55</v>
      </c>
      <c r="C1010" t="s">
        <v>53</v>
      </c>
      <c r="D1010" s="21">
        <v>38628</v>
      </c>
      <c r="E1010" t="s">
        <v>51</v>
      </c>
      <c r="F1010" s="19">
        <v>83</v>
      </c>
      <c r="G1010" s="20">
        <v>282.82799999999997</v>
      </c>
      <c r="I1010" s="19"/>
      <c r="J1010" s="119"/>
    </row>
    <row r="1011" spans="1:10" x14ac:dyDescent="0.25">
      <c r="A1011" s="12">
        <v>990</v>
      </c>
      <c r="B1011" t="s">
        <v>46</v>
      </c>
      <c r="C1011" t="s">
        <v>48</v>
      </c>
      <c r="D1011" s="21">
        <v>38639</v>
      </c>
      <c r="E1011" t="s">
        <v>51</v>
      </c>
      <c r="F1011" s="19">
        <v>87</v>
      </c>
      <c r="G1011" s="20">
        <v>297.74399999999997</v>
      </c>
      <c r="I1011" s="19"/>
      <c r="J1011" s="119"/>
    </row>
    <row r="1012" spans="1:10" x14ac:dyDescent="0.25">
      <c r="A1012" s="12">
        <v>991</v>
      </c>
      <c r="B1012" t="s">
        <v>52</v>
      </c>
      <c r="C1012" t="s">
        <v>53</v>
      </c>
      <c r="D1012" s="21">
        <v>38485</v>
      </c>
      <c r="E1012" t="s">
        <v>41</v>
      </c>
      <c r="F1012" s="19">
        <v>73</v>
      </c>
      <c r="G1012" s="20">
        <v>248.244</v>
      </c>
      <c r="I1012" s="19"/>
      <c r="J1012" s="119"/>
    </row>
    <row r="1013" spans="1:10" x14ac:dyDescent="0.25">
      <c r="A1013" s="12">
        <v>992</v>
      </c>
      <c r="B1013" t="s">
        <v>52</v>
      </c>
      <c r="C1013" t="s">
        <v>45</v>
      </c>
      <c r="D1013" s="21">
        <v>38034</v>
      </c>
      <c r="E1013" t="s">
        <v>44</v>
      </c>
      <c r="F1013" s="19">
        <v>25</v>
      </c>
      <c r="G1013" s="20">
        <v>73.92</v>
      </c>
      <c r="I1013" s="19"/>
      <c r="J1013" s="119"/>
    </row>
    <row r="1014" spans="1:10" x14ac:dyDescent="0.25">
      <c r="A1014" s="12">
        <v>993</v>
      </c>
      <c r="B1014" t="s">
        <v>50</v>
      </c>
      <c r="C1014" t="s">
        <v>42</v>
      </c>
      <c r="D1014" s="21">
        <v>38265</v>
      </c>
      <c r="E1014" t="s">
        <v>41</v>
      </c>
      <c r="F1014" s="19">
        <v>-5</v>
      </c>
      <c r="G1014" s="20">
        <v>-33.995999999999995</v>
      </c>
      <c r="I1014" s="19"/>
      <c r="J1014" s="119"/>
    </row>
    <row r="1015" spans="1:10" x14ac:dyDescent="0.25">
      <c r="A1015" s="12">
        <v>994</v>
      </c>
      <c r="B1015" t="s">
        <v>49</v>
      </c>
      <c r="C1015" t="s">
        <v>42</v>
      </c>
      <c r="D1015" s="21">
        <v>38254</v>
      </c>
      <c r="E1015" t="s">
        <v>51</v>
      </c>
      <c r="F1015" s="19">
        <v>99</v>
      </c>
      <c r="G1015" s="20">
        <v>340.78800000000001</v>
      </c>
      <c r="I1015" s="19"/>
      <c r="J1015" s="119"/>
    </row>
    <row r="1016" spans="1:10" x14ac:dyDescent="0.25">
      <c r="A1016" s="12">
        <v>995</v>
      </c>
      <c r="B1016" t="s">
        <v>49</v>
      </c>
      <c r="C1016" t="s">
        <v>53</v>
      </c>
      <c r="D1016" s="21">
        <v>38815</v>
      </c>
      <c r="E1016" t="s">
        <v>44</v>
      </c>
      <c r="F1016" s="19">
        <v>67</v>
      </c>
      <c r="G1016" s="20">
        <v>225.6</v>
      </c>
      <c r="I1016" s="19"/>
      <c r="J1016" s="119"/>
    </row>
    <row r="1017" spans="1:10" x14ac:dyDescent="0.25">
      <c r="A1017" s="12">
        <v>996</v>
      </c>
      <c r="B1017" t="s">
        <v>55</v>
      </c>
      <c r="C1017" t="s">
        <v>48</v>
      </c>
      <c r="D1017" s="21">
        <v>38177</v>
      </c>
      <c r="E1017" t="s">
        <v>54</v>
      </c>
      <c r="F1017" s="19">
        <v>76</v>
      </c>
      <c r="G1017" s="20">
        <v>258.024</v>
      </c>
      <c r="I1017" s="19"/>
      <c r="J1017" s="119"/>
    </row>
    <row r="1018" spans="1:10" x14ac:dyDescent="0.25">
      <c r="A1018" s="12">
        <v>997</v>
      </c>
      <c r="B1018" t="s">
        <v>46</v>
      </c>
      <c r="C1018" t="s">
        <v>48</v>
      </c>
      <c r="D1018" s="21">
        <v>38067</v>
      </c>
      <c r="E1018" t="s">
        <v>47</v>
      </c>
      <c r="F1018" s="19">
        <v>75</v>
      </c>
      <c r="G1018" s="20">
        <v>253.82400000000001</v>
      </c>
      <c r="I1018" s="19"/>
      <c r="J1018" s="119"/>
    </row>
    <row r="1019" spans="1:10" x14ac:dyDescent="0.25">
      <c r="A1019" s="12">
        <v>998</v>
      </c>
      <c r="B1019" t="s">
        <v>57</v>
      </c>
      <c r="C1019" t="s">
        <v>53</v>
      </c>
      <c r="D1019" s="21">
        <v>38089</v>
      </c>
      <c r="E1019" t="s">
        <v>44</v>
      </c>
      <c r="F1019" s="19">
        <v>22</v>
      </c>
      <c r="G1019" s="20">
        <v>62.411999999999992</v>
      </c>
      <c r="I1019" s="19"/>
      <c r="J1019" s="119"/>
    </row>
    <row r="1020" spans="1:10" x14ac:dyDescent="0.25">
      <c r="A1020" s="12">
        <v>999</v>
      </c>
      <c r="B1020" t="s">
        <v>46</v>
      </c>
      <c r="C1020" t="s">
        <v>53</v>
      </c>
      <c r="D1020" s="21">
        <v>38694</v>
      </c>
      <c r="E1020" t="s">
        <v>51</v>
      </c>
      <c r="F1020" s="19">
        <v>56</v>
      </c>
      <c r="G1020" s="20">
        <v>185.84399999999999</v>
      </c>
      <c r="I1020" s="19"/>
      <c r="J1020" s="119"/>
    </row>
    <row r="1021" spans="1:10" x14ac:dyDescent="0.25">
      <c r="A1021" s="12">
        <v>1000</v>
      </c>
      <c r="B1021" t="s">
        <v>40</v>
      </c>
      <c r="C1021" t="s">
        <v>45</v>
      </c>
      <c r="D1021" s="21">
        <v>38837</v>
      </c>
      <c r="E1021" t="s">
        <v>54</v>
      </c>
      <c r="F1021" s="19">
        <v>75</v>
      </c>
      <c r="G1021" s="20">
        <v>254.62799999999999</v>
      </c>
      <c r="I1021" s="19"/>
      <c r="J1021" s="119"/>
    </row>
    <row r="1022" spans="1:10" x14ac:dyDescent="0.25">
      <c r="A1022" s="12">
        <v>1001</v>
      </c>
      <c r="B1022" t="s">
        <v>49</v>
      </c>
      <c r="C1022" t="s">
        <v>48</v>
      </c>
      <c r="D1022" s="21">
        <v>38892</v>
      </c>
      <c r="E1022" t="s">
        <v>51</v>
      </c>
      <c r="F1022" s="19">
        <v>99</v>
      </c>
      <c r="G1022" s="20">
        <v>340.70400000000001</v>
      </c>
      <c r="I1022" s="19"/>
      <c r="J1022" s="119"/>
    </row>
    <row r="1023" spans="1:10" x14ac:dyDescent="0.25">
      <c r="A1023" s="12">
        <v>1002</v>
      </c>
      <c r="B1023" t="s">
        <v>50</v>
      </c>
      <c r="C1023" t="s">
        <v>45</v>
      </c>
      <c r="D1023" s="21">
        <v>38331</v>
      </c>
      <c r="E1023" t="s">
        <v>54</v>
      </c>
      <c r="F1023" s="19">
        <v>75</v>
      </c>
      <c r="G1023" s="20">
        <v>254.21999999999997</v>
      </c>
      <c r="I1023" s="19"/>
      <c r="J1023" s="119"/>
    </row>
    <row r="1024" spans="1:10" x14ac:dyDescent="0.25">
      <c r="A1024" s="12">
        <v>1003</v>
      </c>
      <c r="B1024" t="s">
        <v>46</v>
      </c>
      <c r="C1024" t="s">
        <v>48</v>
      </c>
      <c r="D1024" s="21">
        <v>38485</v>
      </c>
      <c r="E1024" t="s">
        <v>41</v>
      </c>
      <c r="F1024" s="19">
        <v>94</v>
      </c>
      <c r="G1024" s="20">
        <v>323.02799999999996</v>
      </c>
      <c r="I1024" s="19"/>
      <c r="J1024" s="119"/>
    </row>
    <row r="1025" spans="1:10" x14ac:dyDescent="0.25">
      <c r="A1025" s="12">
        <v>1004</v>
      </c>
      <c r="B1025" t="s">
        <v>50</v>
      </c>
      <c r="C1025" t="s">
        <v>45</v>
      </c>
      <c r="D1025" s="21">
        <v>38639</v>
      </c>
      <c r="E1025" t="s">
        <v>41</v>
      </c>
      <c r="F1025" s="19">
        <v>31</v>
      </c>
      <c r="G1025" s="20">
        <v>95.171999999999997</v>
      </c>
      <c r="I1025" s="19"/>
      <c r="J1025" s="119"/>
    </row>
    <row r="1026" spans="1:10" x14ac:dyDescent="0.25">
      <c r="A1026" s="12">
        <v>1005</v>
      </c>
      <c r="B1026" t="s">
        <v>57</v>
      </c>
      <c r="C1026" t="s">
        <v>45</v>
      </c>
      <c r="D1026" s="21">
        <v>38694</v>
      </c>
      <c r="E1026" t="s">
        <v>51</v>
      </c>
      <c r="F1026" s="19">
        <v>13</v>
      </c>
      <c r="G1026" s="20">
        <v>31.32</v>
      </c>
      <c r="I1026" s="19"/>
      <c r="J1026" s="119"/>
    </row>
    <row r="1027" spans="1:10" x14ac:dyDescent="0.25">
      <c r="A1027" s="12">
        <v>1006</v>
      </c>
      <c r="B1027" t="s">
        <v>46</v>
      </c>
      <c r="C1027" t="s">
        <v>45</v>
      </c>
      <c r="D1027" s="21">
        <v>38749</v>
      </c>
      <c r="E1027" t="s">
        <v>44</v>
      </c>
      <c r="F1027" s="19">
        <v>13</v>
      </c>
      <c r="G1027" s="20">
        <v>31.295999999999996</v>
      </c>
      <c r="I1027" s="19"/>
      <c r="J1027" s="119"/>
    </row>
    <row r="1028" spans="1:10" x14ac:dyDescent="0.25">
      <c r="A1028" s="12">
        <v>1007</v>
      </c>
      <c r="B1028" t="s">
        <v>57</v>
      </c>
      <c r="C1028" t="s">
        <v>53</v>
      </c>
      <c r="D1028" s="21">
        <v>39002</v>
      </c>
      <c r="E1028" t="s">
        <v>51</v>
      </c>
      <c r="F1028" s="19">
        <v>67</v>
      </c>
      <c r="G1028" s="20">
        <v>225.22799999999998</v>
      </c>
      <c r="I1028" s="19"/>
      <c r="J1028" s="119"/>
    </row>
    <row r="1029" spans="1:10" x14ac:dyDescent="0.25">
      <c r="A1029" s="12">
        <v>1008</v>
      </c>
      <c r="B1029" t="s">
        <v>56</v>
      </c>
      <c r="C1029" t="s">
        <v>42</v>
      </c>
      <c r="D1029" s="21">
        <v>38947</v>
      </c>
      <c r="E1029" t="s">
        <v>51</v>
      </c>
      <c r="F1029" s="19">
        <v>-4</v>
      </c>
      <c r="G1029" s="20">
        <v>-29.783999999999999</v>
      </c>
      <c r="I1029" s="19"/>
      <c r="J1029" s="119"/>
    </row>
    <row r="1030" spans="1:10" x14ac:dyDescent="0.25">
      <c r="A1030" s="12">
        <v>1009</v>
      </c>
      <c r="B1030" t="s">
        <v>49</v>
      </c>
      <c r="C1030" t="s">
        <v>53</v>
      </c>
      <c r="D1030" s="21">
        <v>38221</v>
      </c>
      <c r="E1030" t="s">
        <v>44</v>
      </c>
      <c r="F1030" s="19">
        <v>60</v>
      </c>
      <c r="G1030" s="20">
        <v>200.184</v>
      </c>
      <c r="I1030" s="19"/>
      <c r="J1030" s="119"/>
    </row>
    <row r="1031" spans="1:10" x14ac:dyDescent="0.25">
      <c r="A1031" s="12">
        <v>1010</v>
      </c>
      <c r="B1031" t="s">
        <v>43</v>
      </c>
      <c r="C1031" t="s">
        <v>45</v>
      </c>
      <c r="D1031" s="21">
        <v>38232</v>
      </c>
      <c r="E1031" t="s">
        <v>47</v>
      </c>
      <c r="F1031" s="19">
        <v>76</v>
      </c>
      <c r="G1031" s="20">
        <v>258.41999999999996</v>
      </c>
      <c r="I1031" s="19"/>
      <c r="J1031" s="119"/>
    </row>
    <row r="1032" spans="1:10" x14ac:dyDescent="0.25">
      <c r="A1032" s="12">
        <v>1011</v>
      </c>
      <c r="B1032" t="s">
        <v>55</v>
      </c>
      <c r="C1032" t="s">
        <v>42</v>
      </c>
      <c r="D1032" s="21">
        <v>38793</v>
      </c>
      <c r="E1032" t="s">
        <v>54</v>
      </c>
      <c r="F1032" s="19">
        <v>10</v>
      </c>
      <c r="G1032" s="20">
        <v>20.916</v>
      </c>
      <c r="I1032" s="19"/>
      <c r="J1032" s="119"/>
    </row>
    <row r="1033" spans="1:10" x14ac:dyDescent="0.25">
      <c r="A1033" s="12">
        <v>1012</v>
      </c>
      <c r="B1033" t="s">
        <v>50</v>
      </c>
      <c r="C1033" t="s">
        <v>53</v>
      </c>
      <c r="D1033" s="21">
        <v>38595</v>
      </c>
      <c r="E1033" t="s">
        <v>44</v>
      </c>
      <c r="F1033" s="19">
        <v>33</v>
      </c>
      <c r="G1033" s="20">
        <v>103.58399999999999</v>
      </c>
      <c r="I1033" s="19"/>
      <c r="J1033" s="119"/>
    </row>
    <row r="1034" spans="1:10" x14ac:dyDescent="0.25">
      <c r="A1034" s="12">
        <v>1013</v>
      </c>
      <c r="B1034" t="s">
        <v>55</v>
      </c>
      <c r="C1034" t="s">
        <v>42</v>
      </c>
      <c r="D1034" s="21">
        <v>38848</v>
      </c>
      <c r="E1034" t="s">
        <v>47</v>
      </c>
      <c r="F1034" s="19">
        <v>100</v>
      </c>
      <c r="G1034" s="20">
        <v>344.31599999999997</v>
      </c>
      <c r="I1034" s="19"/>
      <c r="J1034" s="119"/>
    </row>
    <row r="1035" spans="1:10" x14ac:dyDescent="0.25">
      <c r="A1035" s="12">
        <v>1014</v>
      </c>
      <c r="B1035" t="s">
        <v>40</v>
      </c>
      <c r="C1035" t="s">
        <v>42</v>
      </c>
      <c r="D1035" s="21">
        <v>38617</v>
      </c>
      <c r="E1035" t="s">
        <v>51</v>
      </c>
      <c r="F1035" s="19">
        <v>61</v>
      </c>
      <c r="G1035" s="20">
        <v>203.60399999999998</v>
      </c>
      <c r="I1035" s="19"/>
      <c r="J1035" s="119"/>
    </row>
    <row r="1036" spans="1:10" x14ac:dyDescent="0.25">
      <c r="A1036" s="12">
        <v>1015</v>
      </c>
      <c r="B1036" t="s">
        <v>57</v>
      </c>
      <c r="C1036" t="s">
        <v>42</v>
      </c>
      <c r="D1036" s="21">
        <v>38650</v>
      </c>
      <c r="E1036" t="s">
        <v>44</v>
      </c>
      <c r="F1036" s="19">
        <v>84</v>
      </c>
      <c r="G1036" s="20">
        <v>286.464</v>
      </c>
      <c r="I1036" s="19"/>
      <c r="J1036" s="119"/>
    </row>
    <row r="1037" spans="1:10" x14ac:dyDescent="0.25">
      <c r="A1037" s="12">
        <v>1016</v>
      </c>
      <c r="B1037" t="s">
        <v>57</v>
      </c>
      <c r="C1037" t="s">
        <v>42</v>
      </c>
      <c r="D1037" s="21">
        <v>38562</v>
      </c>
      <c r="E1037" t="s">
        <v>51</v>
      </c>
      <c r="F1037" s="19">
        <v>15</v>
      </c>
      <c r="G1037" s="20">
        <v>38.688000000000002</v>
      </c>
      <c r="I1037" s="19"/>
      <c r="J1037" s="119"/>
    </row>
    <row r="1038" spans="1:10" x14ac:dyDescent="0.25">
      <c r="A1038" s="12">
        <v>1017</v>
      </c>
      <c r="B1038" t="s">
        <v>43</v>
      </c>
      <c r="C1038" t="s">
        <v>48</v>
      </c>
      <c r="D1038" s="21">
        <v>38254</v>
      </c>
      <c r="E1038" t="s">
        <v>47</v>
      </c>
      <c r="F1038" s="19">
        <v>74</v>
      </c>
      <c r="G1038" s="20">
        <v>250.34399999999999</v>
      </c>
      <c r="I1038" s="19"/>
      <c r="J1038" s="119"/>
    </row>
    <row r="1039" spans="1:10" x14ac:dyDescent="0.25">
      <c r="A1039" s="12">
        <v>1018</v>
      </c>
      <c r="B1039" t="s">
        <v>50</v>
      </c>
      <c r="C1039" t="s">
        <v>45</v>
      </c>
      <c r="D1039" s="21">
        <v>38793</v>
      </c>
      <c r="E1039" t="s">
        <v>41</v>
      </c>
      <c r="F1039" s="19">
        <v>20</v>
      </c>
      <c r="G1039" s="20">
        <v>56.124000000000002</v>
      </c>
      <c r="I1039" s="19"/>
      <c r="J1039" s="119"/>
    </row>
    <row r="1040" spans="1:10" x14ac:dyDescent="0.25">
      <c r="A1040" s="12">
        <v>1019</v>
      </c>
      <c r="B1040" t="s">
        <v>57</v>
      </c>
      <c r="C1040" t="s">
        <v>48</v>
      </c>
      <c r="D1040" s="21">
        <v>38749</v>
      </c>
      <c r="E1040" t="s">
        <v>51</v>
      </c>
      <c r="F1040" s="19">
        <v>5</v>
      </c>
      <c r="G1040" s="20">
        <v>2.1360000000000001</v>
      </c>
      <c r="I1040" s="19"/>
      <c r="J1040" s="119"/>
    </row>
    <row r="1041" spans="1:10" x14ac:dyDescent="0.25">
      <c r="A1041" s="12">
        <v>1020</v>
      </c>
      <c r="B1041" t="s">
        <v>57</v>
      </c>
      <c r="C1041" t="s">
        <v>53</v>
      </c>
      <c r="D1041" s="21">
        <v>38540</v>
      </c>
      <c r="E1041" t="s">
        <v>47</v>
      </c>
      <c r="F1041" s="19">
        <v>83</v>
      </c>
      <c r="G1041" s="20">
        <v>283.32</v>
      </c>
      <c r="I1041" s="19"/>
      <c r="J1041" s="119"/>
    </row>
    <row r="1042" spans="1:10" x14ac:dyDescent="0.25">
      <c r="A1042" s="12">
        <v>1021</v>
      </c>
      <c r="B1042" t="s">
        <v>43</v>
      </c>
      <c r="C1042" t="s">
        <v>42</v>
      </c>
      <c r="D1042" s="21">
        <v>38496</v>
      </c>
      <c r="E1042" t="s">
        <v>54</v>
      </c>
      <c r="F1042" s="19">
        <v>94</v>
      </c>
      <c r="G1042" s="20">
        <v>322.14</v>
      </c>
      <c r="I1042" s="19"/>
      <c r="J1042" s="119"/>
    </row>
    <row r="1043" spans="1:10" x14ac:dyDescent="0.25">
      <c r="A1043" s="12">
        <v>1022</v>
      </c>
      <c r="B1043" t="s">
        <v>57</v>
      </c>
      <c r="C1043" t="s">
        <v>53</v>
      </c>
      <c r="D1043" s="21">
        <v>38397</v>
      </c>
      <c r="E1043" t="s">
        <v>54</v>
      </c>
      <c r="F1043" s="19">
        <v>99</v>
      </c>
      <c r="G1043" s="20">
        <v>340.93200000000002</v>
      </c>
      <c r="I1043" s="19"/>
      <c r="J1043" s="119"/>
    </row>
    <row r="1044" spans="1:10" x14ac:dyDescent="0.25">
      <c r="A1044" s="12">
        <v>1023</v>
      </c>
      <c r="B1044" t="s">
        <v>40</v>
      </c>
      <c r="C1044" t="s">
        <v>48</v>
      </c>
      <c r="D1044" s="21">
        <v>38034</v>
      </c>
      <c r="E1044" t="s">
        <v>54</v>
      </c>
      <c r="F1044" s="19">
        <v>-3</v>
      </c>
      <c r="G1044" s="20">
        <v>-15.707999999999998</v>
      </c>
      <c r="I1044" s="19"/>
      <c r="J1044" s="119"/>
    </row>
    <row r="1045" spans="1:10" x14ac:dyDescent="0.25">
      <c r="A1045" s="12">
        <v>1024</v>
      </c>
      <c r="B1045" t="s">
        <v>43</v>
      </c>
      <c r="C1045" t="s">
        <v>45</v>
      </c>
      <c r="D1045" s="21">
        <v>39057</v>
      </c>
      <c r="E1045" t="s">
        <v>41</v>
      </c>
      <c r="F1045" s="19">
        <v>47</v>
      </c>
      <c r="G1045" s="20">
        <v>153.54</v>
      </c>
      <c r="I1045" s="19"/>
      <c r="J1045" s="119"/>
    </row>
    <row r="1046" spans="1:10" x14ac:dyDescent="0.25">
      <c r="A1046" s="12">
        <v>1025</v>
      </c>
      <c r="B1046" t="s">
        <v>55</v>
      </c>
      <c r="C1046" t="s">
        <v>48</v>
      </c>
      <c r="D1046" s="21">
        <v>38980</v>
      </c>
      <c r="E1046" t="s">
        <v>51</v>
      </c>
      <c r="F1046" s="19">
        <v>14</v>
      </c>
      <c r="G1046" s="20">
        <v>34.835999999999999</v>
      </c>
      <c r="I1046" s="19"/>
      <c r="J1046" s="119"/>
    </row>
    <row r="1047" spans="1:10" x14ac:dyDescent="0.25">
      <c r="A1047" s="12">
        <v>1026</v>
      </c>
      <c r="B1047" t="s">
        <v>55</v>
      </c>
      <c r="C1047" t="s">
        <v>53</v>
      </c>
      <c r="D1047" s="21">
        <v>38452</v>
      </c>
      <c r="E1047" t="s">
        <v>44</v>
      </c>
      <c r="F1047" s="19">
        <v>13</v>
      </c>
      <c r="G1047" s="20">
        <v>31.679999999999996</v>
      </c>
      <c r="I1047" s="19"/>
      <c r="J1047" s="119"/>
    </row>
    <row r="1048" spans="1:10" x14ac:dyDescent="0.25">
      <c r="A1048" s="12">
        <v>1027</v>
      </c>
      <c r="B1048" t="s">
        <v>40</v>
      </c>
      <c r="C1048" t="s">
        <v>42</v>
      </c>
      <c r="D1048" s="21">
        <v>38210</v>
      </c>
      <c r="E1048" t="s">
        <v>44</v>
      </c>
      <c r="F1048" s="19">
        <v>74</v>
      </c>
      <c r="G1048" s="20">
        <v>250.98</v>
      </c>
      <c r="I1048" s="19"/>
      <c r="J1048" s="119"/>
    </row>
    <row r="1049" spans="1:10" x14ac:dyDescent="0.25">
      <c r="A1049" s="12">
        <v>1028</v>
      </c>
      <c r="B1049" t="s">
        <v>52</v>
      </c>
      <c r="C1049" t="s">
        <v>42</v>
      </c>
      <c r="D1049" s="21">
        <v>39002</v>
      </c>
      <c r="E1049" t="s">
        <v>54</v>
      </c>
      <c r="F1049" s="19">
        <v>7</v>
      </c>
      <c r="G1049" s="20">
        <v>9.2759999999999998</v>
      </c>
      <c r="I1049" s="19"/>
      <c r="J1049" s="119"/>
    </row>
    <row r="1050" spans="1:10" x14ac:dyDescent="0.25">
      <c r="A1050" s="12">
        <v>1029</v>
      </c>
      <c r="B1050" t="s">
        <v>57</v>
      </c>
      <c r="C1050" t="s">
        <v>45</v>
      </c>
      <c r="D1050" s="21">
        <v>38254</v>
      </c>
      <c r="E1050" t="s">
        <v>51</v>
      </c>
      <c r="F1050" s="19">
        <v>8</v>
      </c>
      <c r="G1050" s="20">
        <v>12.587999999999999</v>
      </c>
      <c r="I1050" s="19"/>
      <c r="J1050" s="119"/>
    </row>
    <row r="1051" spans="1:10" x14ac:dyDescent="0.25">
      <c r="A1051" s="12">
        <v>1030</v>
      </c>
      <c r="B1051" t="s">
        <v>55</v>
      </c>
      <c r="C1051" t="s">
        <v>45</v>
      </c>
      <c r="D1051" s="21">
        <v>38518</v>
      </c>
      <c r="E1051" t="s">
        <v>47</v>
      </c>
      <c r="F1051" s="19">
        <v>81</v>
      </c>
      <c r="G1051" s="20">
        <v>276.16799999999995</v>
      </c>
      <c r="I1051" s="19"/>
      <c r="J1051" s="119"/>
    </row>
    <row r="1052" spans="1:10" x14ac:dyDescent="0.25">
      <c r="A1052" s="12">
        <v>1031</v>
      </c>
      <c r="B1052" t="s">
        <v>52</v>
      </c>
      <c r="C1052" t="s">
        <v>48</v>
      </c>
      <c r="D1052" s="21">
        <v>38166</v>
      </c>
      <c r="E1052" t="s">
        <v>51</v>
      </c>
      <c r="F1052" s="19">
        <v>-2</v>
      </c>
      <c r="G1052" s="20">
        <v>-22.116</v>
      </c>
      <c r="I1052" s="19"/>
      <c r="J1052" s="119"/>
    </row>
    <row r="1053" spans="1:10" x14ac:dyDescent="0.25">
      <c r="A1053" s="12">
        <v>1032</v>
      </c>
      <c r="B1053" t="s">
        <v>50</v>
      </c>
      <c r="C1053" t="s">
        <v>48</v>
      </c>
      <c r="D1053" s="21">
        <v>38903</v>
      </c>
      <c r="E1053" t="s">
        <v>54</v>
      </c>
      <c r="F1053" s="19">
        <v>29</v>
      </c>
      <c r="G1053" s="20">
        <v>88.847999999999999</v>
      </c>
      <c r="I1053" s="19"/>
      <c r="J1053" s="119"/>
    </row>
    <row r="1054" spans="1:10" x14ac:dyDescent="0.25">
      <c r="A1054" s="12">
        <v>1033</v>
      </c>
      <c r="B1054" t="s">
        <v>56</v>
      </c>
      <c r="C1054" t="s">
        <v>48</v>
      </c>
      <c r="D1054" s="21">
        <v>38969</v>
      </c>
      <c r="E1054" t="s">
        <v>44</v>
      </c>
      <c r="F1054" s="19">
        <v>40</v>
      </c>
      <c r="G1054" s="20">
        <v>128.00399999999999</v>
      </c>
      <c r="I1054" s="19"/>
      <c r="J1054" s="119"/>
    </row>
    <row r="1055" spans="1:10" x14ac:dyDescent="0.25">
      <c r="A1055" s="12">
        <v>1034</v>
      </c>
      <c r="B1055" t="s">
        <v>57</v>
      </c>
      <c r="C1055" t="s">
        <v>48</v>
      </c>
      <c r="D1055" s="21">
        <v>38067</v>
      </c>
      <c r="E1055" t="s">
        <v>44</v>
      </c>
      <c r="F1055" s="19">
        <v>28</v>
      </c>
      <c r="G1055" s="20">
        <v>85.32</v>
      </c>
      <c r="I1055" s="19"/>
      <c r="J1055" s="119"/>
    </row>
    <row r="1056" spans="1:10" x14ac:dyDescent="0.25">
      <c r="A1056" s="12">
        <v>1035</v>
      </c>
      <c r="B1056" t="s">
        <v>49</v>
      </c>
      <c r="C1056" t="s">
        <v>53</v>
      </c>
      <c r="D1056" s="21">
        <v>38837</v>
      </c>
      <c r="E1056" t="s">
        <v>51</v>
      </c>
      <c r="F1056" s="19">
        <v>37</v>
      </c>
      <c r="G1056" s="20">
        <v>117.57599999999999</v>
      </c>
      <c r="I1056" s="19"/>
      <c r="J1056" s="119"/>
    </row>
    <row r="1057" spans="1:10" x14ac:dyDescent="0.25">
      <c r="A1057" s="12">
        <v>1036</v>
      </c>
      <c r="B1057" t="s">
        <v>52</v>
      </c>
      <c r="C1057" t="s">
        <v>45</v>
      </c>
      <c r="D1057" s="21">
        <v>38232</v>
      </c>
      <c r="E1057" t="s">
        <v>54</v>
      </c>
      <c r="F1057" s="19">
        <v>51</v>
      </c>
      <c r="G1057" s="20">
        <v>167.78399999999999</v>
      </c>
      <c r="I1057" s="19"/>
      <c r="J1057" s="119"/>
    </row>
    <row r="1058" spans="1:10" x14ac:dyDescent="0.25">
      <c r="A1058" s="12">
        <v>1037</v>
      </c>
      <c r="B1058" t="s">
        <v>57</v>
      </c>
      <c r="C1058" t="s">
        <v>45</v>
      </c>
      <c r="D1058" s="21">
        <v>38023</v>
      </c>
      <c r="E1058" t="s">
        <v>41</v>
      </c>
      <c r="F1058" s="19">
        <v>33</v>
      </c>
      <c r="G1058" s="20">
        <v>103.092</v>
      </c>
      <c r="I1058" s="19"/>
      <c r="J1058" s="119"/>
    </row>
    <row r="1059" spans="1:10" x14ac:dyDescent="0.25">
      <c r="A1059" s="12">
        <v>1038</v>
      </c>
      <c r="B1059" t="s">
        <v>57</v>
      </c>
      <c r="C1059" t="s">
        <v>42</v>
      </c>
      <c r="D1059" s="21">
        <v>38386</v>
      </c>
      <c r="E1059" t="s">
        <v>47</v>
      </c>
      <c r="F1059" s="19">
        <v>63</v>
      </c>
      <c r="G1059" s="20">
        <v>211.65599999999998</v>
      </c>
      <c r="I1059" s="19"/>
      <c r="J1059" s="119"/>
    </row>
    <row r="1060" spans="1:10" x14ac:dyDescent="0.25">
      <c r="A1060" s="12">
        <v>1039</v>
      </c>
      <c r="B1060" t="s">
        <v>55</v>
      </c>
      <c r="C1060" t="s">
        <v>42</v>
      </c>
      <c r="D1060" s="21">
        <v>38672</v>
      </c>
      <c r="E1060" t="s">
        <v>41</v>
      </c>
      <c r="F1060" s="19">
        <v>24</v>
      </c>
      <c r="G1060" s="20">
        <v>70.896000000000001</v>
      </c>
      <c r="I1060" s="19"/>
      <c r="J1060" s="119"/>
    </row>
    <row r="1061" spans="1:10" x14ac:dyDescent="0.25">
      <c r="A1061" s="12">
        <v>1040</v>
      </c>
      <c r="B1061" t="s">
        <v>50</v>
      </c>
      <c r="C1061" t="s">
        <v>53</v>
      </c>
      <c r="D1061" s="21">
        <v>38210</v>
      </c>
      <c r="E1061" t="s">
        <v>41</v>
      </c>
      <c r="F1061" s="19">
        <v>84</v>
      </c>
      <c r="G1061" s="20">
        <v>286.36799999999999</v>
      </c>
      <c r="I1061" s="19"/>
      <c r="J1061" s="119"/>
    </row>
    <row r="1062" spans="1:10" x14ac:dyDescent="0.25">
      <c r="A1062" s="12">
        <v>1041</v>
      </c>
      <c r="B1062" t="s">
        <v>40</v>
      </c>
      <c r="C1062" t="s">
        <v>45</v>
      </c>
      <c r="D1062" s="21">
        <v>38331</v>
      </c>
      <c r="E1062" t="s">
        <v>54</v>
      </c>
      <c r="F1062" s="19">
        <v>36</v>
      </c>
      <c r="G1062" s="20">
        <v>112.944</v>
      </c>
      <c r="I1062" s="19"/>
      <c r="J1062" s="119"/>
    </row>
    <row r="1063" spans="1:10" x14ac:dyDescent="0.25">
      <c r="A1063" s="12">
        <v>1042</v>
      </c>
      <c r="B1063" t="s">
        <v>57</v>
      </c>
      <c r="C1063" t="s">
        <v>42</v>
      </c>
      <c r="D1063" s="21">
        <v>38672</v>
      </c>
      <c r="E1063" t="s">
        <v>51</v>
      </c>
      <c r="F1063" s="19">
        <v>9</v>
      </c>
      <c r="G1063" s="20">
        <v>17.148</v>
      </c>
      <c r="I1063" s="19"/>
      <c r="J1063" s="119"/>
    </row>
    <row r="1064" spans="1:10" x14ac:dyDescent="0.25">
      <c r="A1064" s="12">
        <v>1043</v>
      </c>
      <c r="B1064" t="s">
        <v>50</v>
      </c>
      <c r="C1064" t="s">
        <v>45</v>
      </c>
      <c r="D1064" s="21">
        <v>38804</v>
      </c>
      <c r="E1064" t="s">
        <v>44</v>
      </c>
      <c r="F1064" s="19">
        <v>96</v>
      </c>
      <c r="G1064" s="20">
        <v>330.61199999999997</v>
      </c>
      <c r="I1064" s="19"/>
      <c r="J1064" s="119"/>
    </row>
    <row r="1065" spans="1:10" x14ac:dyDescent="0.25">
      <c r="A1065" s="12">
        <v>1044</v>
      </c>
      <c r="B1065" t="s">
        <v>43</v>
      </c>
      <c r="C1065" t="s">
        <v>42</v>
      </c>
      <c r="D1065" s="21">
        <v>38518</v>
      </c>
      <c r="E1065" t="s">
        <v>41</v>
      </c>
      <c r="F1065" s="19">
        <v>56</v>
      </c>
      <c r="G1065" s="20">
        <v>185.7</v>
      </c>
      <c r="I1065" s="19"/>
      <c r="J1065" s="119"/>
    </row>
    <row r="1066" spans="1:10" x14ac:dyDescent="0.25">
      <c r="A1066" s="12">
        <v>1045</v>
      </c>
      <c r="B1066" t="s">
        <v>55</v>
      </c>
      <c r="C1066" t="s">
        <v>42</v>
      </c>
      <c r="D1066" s="21">
        <v>38001</v>
      </c>
      <c r="E1066" t="s">
        <v>51</v>
      </c>
      <c r="F1066" s="19">
        <v>7</v>
      </c>
      <c r="G1066" s="20">
        <v>10.007999999999999</v>
      </c>
      <c r="I1066" s="19"/>
      <c r="J1066" s="119"/>
    </row>
    <row r="1067" spans="1:10" x14ac:dyDescent="0.25">
      <c r="A1067" s="12">
        <v>1046</v>
      </c>
      <c r="B1067" t="s">
        <v>56</v>
      </c>
      <c r="C1067" t="s">
        <v>48</v>
      </c>
      <c r="D1067" s="21">
        <v>38540</v>
      </c>
      <c r="E1067" t="s">
        <v>47</v>
      </c>
      <c r="F1067" s="19">
        <v>47</v>
      </c>
      <c r="G1067" s="20">
        <v>153.21600000000001</v>
      </c>
      <c r="I1067" s="19"/>
      <c r="J1067" s="119"/>
    </row>
    <row r="1068" spans="1:10" x14ac:dyDescent="0.25">
      <c r="A1068" s="12">
        <v>1047</v>
      </c>
      <c r="B1068" t="s">
        <v>40</v>
      </c>
      <c r="C1068" t="s">
        <v>53</v>
      </c>
      <c r="D1068" s="21">
        <v>38309</v>
      </c>
      <c r="E1068" t="s">
        <v>41</v>
      </c>
      <c r="F1068" s="19">
        <v>62</v>
      </c>
      <c r="G1068" s="20">
        <v>207.72</v>
      </c>
      <c r="I1068" s="19"/>
      <c r="J1068" s="119"/>
    </row>
    <row r="1069" spans="1:10" x14ac:dyDescent="0.25">
      <c r="A1069" s="12">
        <v>1048</v>
      </c>
      <c r="B1069" t="s">
        <v>50</v>
      </c>
      <c r="C1069" t="s">
        <v>53</v>
      </c>
      <c r="D1069" s="21">
        <v>38254</v>
      </c>
      <c r="E1069" t="s">
        <v>44</v>
      </c>
      <c r="F1069" s="19">
        <v>68</v>
      </c>
      <c r="G1069" s="20">
        <v>228.25200000000001</v>
      </c>
      <c r="I1069" s="19"/>
      <c r="J1069" s="119"/>
    </row>
    <row r="1070" spans="1:10" x14ac:dyDescent="0.25">
      <c r="A1070" s="12">
        <v>1049</v>
      </c>
      <c r="B1070" t="s">
        <v>40</v>
      </c>
      <c r="C1070" t="s">
        <v>45</v>
      </c>
      <c r="D1070" s="21">
        <v>38111</v>
      </c>
      <c r="E1070" t="s">
        <v>54</v>
      </c>
      <c r="F1070" s="19">
        <v>42</v>
      </c>
      <c r="G1070" s="20">
        <v>135.56399999999999</v>
      </c>
      <c r="I1070" s="19"/>
      <c r="J1070" s="119"/>
    </row>
    <row r="1071" spans="1:10" x14ac:dyDescent="0.25">
      <c r="A1071" s="12">
        <v>1050</v>
      </c>
      <c r="B1071" t="s">
        <v>40</v>
      </c>
      <c r="C1071" t="s">
        <v>42</v>
      </c>
      <c r="D1071" s="21">
        <v>38056</v>
      </c>
      <c r="E1071" t="s">
        <v>41</v>
      </c>
      <c r="F1071" s="19">
        <v>35</v>
      </c>
      <c r="G1071" s="20">
        <v>111.13199999999999</v>
      </c>
      <c r="I1071" s="19"/>
      <c r="J1071" s="119"/>
    </row>
    <row r="1072" spans="1:10" x14ac:dyDescent="0.25">
      <c r="A1072" s="12">
        <v>1051</v>
      </c>
      <c r="B1072" t="s">
        <v>43</v>
      </c>
      <c r="C1072" t="s">
        <v>53</v>
      </c>
      <c r="D1072" s="21">
        <v>38804</v>
      </c>
      <c r="E1072" t="s">
        <v>44</v>
      </c>
      <c r="F1072" s="19">
        <v>36</v>
      </c>
      <c r="G1072" s="20">
        <v>114.264</v>
      </c>
      <c r="I1072" s="19"/>
      <c r="J1072" s="119"/>
    </row>
    <row r="1073" spans="1:10" x14ac:dyDescent="0.25">
      <c r="A1073" s="12">
        <v>1052</v>
      </c>
      <c r="B1073" t="s">
        <v>52</v>
      </c>
      <c r="C1073" t="s">
        <v>53</v>
      </c>
      <c r="D1073" s="21">
        <v>38056</v>
      </c>
      <c r="E1073" t="s">
        <v>51</v>
      </c>
      <c r="F1073" s="19">
        <v>60</v>
      </c>
      <c r="G1073" s="20">
        <v>200.79600000000002</v>
      </c>
      <c r="I1073" s="19"/>
      <c r="J1073" s="119"/>
    </row>
    <row r="1074" spans="1:10" x14ac:dyDescent="0.25">
      <c r="A1074" s="12">
        <v>1053</v>
      </c>
      <c r="B1074" t="s">
        <v>56</v>
      </c>
      <c r="C1074" t="s">
        <v>42</v>
      </c>
      <c r="D1074" s="21">
        <v>38705</v>
      </c>
      <c r="E1074" t="s">
        <v>51</v>
      </c>
      <c r="F1074" s="19">
        <v>-2</v>
      </c>
      <c r="G1074" s="20">
        <v>-15.167999999999999</v>
      </c>
      <c r="I1074" s="19"/>
      <c r="J1074" s="119"/>
    </row>
    <row r="1075" spans="1:10" x14ac:dyDescent="0.25">
      <c r="A1075" s="12">
        <v>1054</v>
      </c>
      <c r="B1075" t="s">
        <v>49</v>
      </c>
      <c r="C1075" t="s">
        <v>53</v>
      </c>
      <c r="D1075" s="21">
        <v>38100</v>
      </c>
      <c r="E1075" t="s">
        <v>41</v>
      </c>
      <c r="F1075" s="19">
        <v>33</v>
      </c>
      <c r="G1075" s="20">
        <v>102.55199999999999</v>
      </c>
      <c r="I1075" s="19"/>
      <c r="J1075" s="119"/>
    </row>
    <row r="1076" spans="1:10" x14ac:dyDescent="0.25">
      <c r="A1076" s="12">
        <v>1055</v>
      </c>
      <c r="B1076" t="s">
        <v>55</v>
      </c>
      <c r="C1076" t="s">
        <v>45</v>
      </c>
      <c r="D1076" s="21">
        <v>38584</v>
      </c>
      <c r="E1076" t="s">
        <v>51</v>
      </c>
      <c r="F1076" s="19">
        <v>98</v>
      </c>
      <c r="G1076" s="20">
        <v>336.17999999999995</v>
      </c>
      <c r="I1076" s="19"/>
      <c r="J1076" s="119"/>
    </row>
    <row r="1077" spans="1:10" x14ac:dyDescent="0.25">
      <c r="A1077" s="12">
        <v>1056</v>
      </c>
      <c r="B1077" t="s">
        <v>56</v>
      </c>
      <c r="C1077" t="s">
        <v>45</v>
      </c>
      <c r="D1077" s="21">
        <v>38639</v>
      </c>
      <c r="E1077" t="s">
        <v>47</v>
      </c>
      <c r="F1077" s="19">
        <v>18</v>
      </c>
      <c r="G1077" s="20">
        <v>49.163999999999994</v>
      </c>
      <c r="I1077" s="19"/>
      <c r="J1077" s="119"/>
    </row>
    <row r="1078" spans="1:10" x14ac:dyDescent="0.25">
      <c r="A1078" s="12">
        <v>1057</v>
      </c>
      <c r="B1078" t="s">
        <v>40</v>
      </c>
      <c r="C1078" t="s">
        <v>53</v>
      </c>
      <c r="D1078" s="21">
        <v>38782</v>
      </c>
      <c r="E1078" t="s">
        <v>44</v>
      </c>
      <c r="F1078" s="19">
        <v>99</v>
      </c>
      <c r="G1078" s="20">
        <v>340.67999999999995</v>
      </c>
      <c r="I1078" s="19"/>
      <c r="J1078" s="119"/>
    </row>
    <row r="1079" spans="1:10" x14ac:dyDescent="0.25">
      <c r="A1079" s="12">
        <v>1058</v>
      </c>
      <c r="B1079" t="s">
        <v>56</v>
      </c>
      <c r="C1079" t="s">
        <v>53</v>
      </c>
      <c r="D1079" s="21">
        <v>38430</v>
      </c>
      <c r="E1079" t="s">
        <v>44</v>
      </c>
      <c r="F1079" s="19">
        <v>6</v>
      </c>
      <c r="G1079" s="20">
        <v>5.8319999999999999</v>
      </c>
      <c r="I1079" s="19"/>
      <c r="J1079" s="119"/>
    </row>
    <row r="1080" spans="1:10" x14ac:dyDescent="0.25">
      <c r="A1080" s="12">
        <v>1059</v>
      </c>
      <c r="B1080" t="s">
        <v>57</v>
      </c>
      <c r="C1080" t="s">
        <v>48</v>
      </c>
      <c r="D1080" s="21">
        <v>38628</v>
      </c>
      <c r="E1080" t="s">
        <v>44</v>
      </c>
      <c r="F1080" s="19">
        <v>10</v>
      </c>
      <c r="G1080" s="20">
        <v>19.787999999999997</v>
      </c>
      <c r="I1080" s="19"/>
      <c r="J1080" s="119"/>
    </row>
    <row r="1081" spans="1:10" x14ac:dyDescent="0.25">
      <c r="A1081" s="12">
        <v>1060</v>
      </c>
      <c r="B1081" t="s">
        <v>50</v>
      </c>
      <c r="C1081" t="s">
        <v>42</v>
      </c>
      <c r="D1081" s="21">
        <v>38870</v>
      </c>
      <c r="E1081" t="s">
        <v>54</v>
      </c>
      <c r="F1081" s="19">
        <v>65</v>
      </c>
      <c r="G1081" s="20">
        <v>217.596</v>
      </c>
      <c r="I1081" s="19"/>
      <c r="J1081" s="119"/>
    </row>
    <row r="1082" spans="1:10" x14ac:dyDescent="0.25">
      <c r="A1082" s="12">
        <v>1061</v>
      </c>
      <c r="B1082" t="s">
        <v>43</v>
      </c>
      <c r="C1082" t="s">
        <v>42</v>
      </c>
      <c r="D1082" s="21">
        <v>38188</v>
      </c>
      <c r="E1082" t="s">
        <v>41</v>
      </c>
      <c r="F1082" s="19">
        <v>72</v>
      </c>
      <c r="G1082" s="20">
        <v>243.624</v>
      </c>
      <c r="I1082" s="19"/>
      <c r="J1082" s="119"/>
    </row>
    <row r="1083" spans="1:10" x14ac:dyDescent="0.25">
      <c r="A1083" s="12">
        <v>1062</v>
      </c>
      <c r="B1083" t="s">
        <v>43</v>
      </c>
      <c r="C1083" t="s">
        <v>42</v>
      </c>
      <c r="D1083" s="21">
        <v>38331</v>
      </c>
      <c r="E1083" t="s">
        <v>44</v>
      </c>
      <c r="F1083" s="19">
        <v>92</v>
      </c>
      <c r="G1083" s="20">
        <v>316.22399999999999</v>
      </c>
      <c r="I1083" s="19"/>
      <c r="J1083" s="119"/>
    </row>
    <row r="1084" spans="1:10" x14ac:dyDescent="0.25">
      <c r="A1084" s="12">
        <v>1063</v>
      </c>
      <c r="B1084" t="s">
        <v>43</v>
      </c>
      <c r="C1084" t="s">
        <v>48</v>
      </c>
      <c r="D1084" s="21">
        <v>38309</v>
      </c>
      <c r="E1084" t="s">
        <v>54</v>
      </c>
      <c r="F1084" s="19">
        <v>58</v>
      </c>
      <c r="G1084" s="20">
        <v>193.28399999999999</v>
      </c>
      <c r="I1084" s="19"/>
      <c r="J1084" s="119"/>
    </row>
    <row r="1085" spans="1:10" x14ac:dyDescent="0.25">
      <c r="A1085" s="12">
        <v>1064</v>
      </c>
      <c r="B1085" t="s">
        <v>56</v>
      </c>
      <c r="C1085" t="s">
        <v>42</v>
      </c>
      <c r="D1085" s="21">
        <v>38573</v>
      </c>
      <c r="E1085" t="s">
        <v>41</v>
      </c>
      <c r="F1085" s="19">
        <v>79</v>
      </c>
      <c r="G1085" s="20">
        <v>269.03999999999996</v>
      </c>
      <c r="I1085" s="19"/>
      <c r="J1085" s="119"/>
    </row>
    <row r="1086" spans="1:10" x14ac:dyDescent="0.25">
      <c r="A1086" s="12">
        <v>1065</v>
      </c>
      <c r="B1086" t="s">
        <v>40</v>
      </c>
      <c r="C1086" t="s">
        <v>53</v>
      </c>
      <c r="D1086" s="21">
        <v>39035</v>
      </c>
      <c r="E1086" t="s">
        <v>41</v>
      </c>
      <c r="F1086" s="19">
        <v>88</v>
      </c>
      <c r="G1086" s="20">
        <v>301.68</v>
      </c>
      <c r="I1086" s="19"/>
      <c r="J1086" s="119"/>
    </row>
    <row r="1087" spans="1:10" x14ac:dyDescent="0.25">
      <c r="A1087" s="12">
        <v>1066</v>
      </c>
      <c r="B1087" t="s">
        <v>57</v>
      </c>
      <c r="C1087" t="s">
        <v>45</v>
      </c>
      <c r="D1087" s="21">
        <v>38639</v>
      </c>
      <c r="E1087" t="s">
        <v>54</v>
      </c>
      <c r="F1087" s="19">
        <v>50</v>
      </c>
      <c r="G1087" s="20">
        <v>164.148</v>
      </c>
      <c r="I1087" s="19"/>
      <c r="J1087" s="119"/>
    </row>
    <row r="1088" spans="1:10" x14ac:dyDescent="0.25">
      <c r="A1088" s="12">
        <v>1067</v>
      </c>
      <c r="B1088" t="s">
        <v>56</v>
      </c>
      <c r="C1088" t="s">
        <v>53</v>
      </c>
      <c r="D1088" s="21">
        <v>38166</v>
      </c>
      <c r="E1088" t="s">
        <v>41</v>
      </c>
      <c r="F1088" s="19">
        <v>41</v>
      </c>
      <c r="G1088" s="20">
        <v>131.952</v>
      </c>
      <c r="I1088" s="19"/>
      <c r="J1088" s="119"/>
    </row>
    <row r="1089" spans="1:10" x14ac:dyDescent="0.25">
      <c r="A1089" s="12">
        <v>1068</v>
      </c>
      <c r="B1089" t="s">
        <v>43</v>
      </c>
      <c r="C1089" t="s">
        <v>45</v>
      </c>
      <c r="D1089" s="21">
        <v>38705</v>
      </c>
      <c r="E1089" t="s">
        <v>44</v>
      </c>
      <c r="F1089" s="19">
        <v>87</v>
      </c>
      <c r="G1089" s="20">
        <v>297.83999999999997</v>
      </c>
      <c r="I1089" s="19"/>
      <c r="J1089" s="119"/>
    </row>
    <row r="1090" spans="1:10" x14ac:dyDescent="0.25">
      <c r="A1090" s="12">
        <v>1069</v>
      </c>
      <c r="B1090" t="s">
        <v>46</v>
      </c>
      <c r="C1090" t="s">
        <v>53</v>
      </c>
      <c r="D1090" s="21">
        <v>38958</v>
      </c>
      <c r="E1090" t="s">
        <v>44</v>
      </c>
      <c r="F1090" s="19">
        <v>23</v>
      </c>
      <c r="G1090" s="20">
        <v>67.811999999999998</v>
      </c>
      <c r="I1090" s="19"/>
      <c r="J1090" s="119"/>
    </row>
    <row r="1091" spans="1:10" x14ac:dyDescent="0.25">
      <c r="A1091" s="12">
        <v>1070</v>
      </c>
      <c r="B1091" t="s">
        <v>55</v>
      </c>
      <c r="C1091" t="s">
        <v>42</v>
      </c>
      <c r="D1091" s="21">
        <v>38089</v>
      </c>
      <c r="E1091" t="s">
        <v>44</v>
      </c>
      <c r="F1091" s="19">
        <v>26</v>
      </c>
      <c r="G1091" s="20">
        <v>77.483999999999995</v>
      </c>
      <c r="I1091" s="19"/>
      <c r="J1091" s="119"/>
    </row>
    <row r="1092" spans="1:10" x14ac:dyDescent="0.25">
      <c r="A1092" s="12">
        <v>1071</v>
      </c>
      <c r="B1092" t="s">
        <v>50</v>
      </c>
      <c r="C1092" t="s">
        <v>42</v>
      </c>
      <c r="D1092" s="21">
        <v>38529</v>
      </c>
      <c r="E1092" t="s">
        <v>44</v>
      </c>
      <c r="F1092" s="19">
        <v>61</v>
      </c>
      <c r="G1092" s="20">
        <v>204.20399999999998</v>
      </c>
      <c r="I1092" s="19"/>
      <c r="J1092" s="119"/>
    </row>
    <row r="1093" spans="1:10" x14ac:dyDescent="0.25">
      <c r="A1093" s="12">
        <v>1072</v>
      </c>
      <c r="B1093" t="s">
        <v>57</v>
      </c>
      <c r="C1093" t="s">
        <v>53</v>
      </c>
      <c r="D1093" s="21">
        <v>38837</v>
      </c>
      <c r="E1093" t="s">
        <v>51</v>
      </c>
      <c r="F1093" s="19">
        <v>56</v>
      </c>
      <c r="G1093" s="20">
        <v>185.952</v>
      </c>
      <c r="I1093" s="19"/>
      <c r="J1093" s="119"/>
    </row>
    <row r="1094" spans="1:10" x14ac:dyDescent="0.25">
      <c r="A1094" s="12">
        <v>1073</v>
      </c>
      <c r="B1094" t="s">
        <v>52</v>
      </c>
      <c r="C1094" t="s">
        <v>48</v>
      </c>
      <c r="D1094" s="21">
        <v>38782</v>
      </c>
      <c r="E1094" t="s">
        <v>44</v>
      </c>
      <c r="F1094" s="19">
        <v>93</v>
      </c>
      <c r="G1094" s="20">
        <v>319.37999999999994</v>
      </c>
      <c r="I1094" s="19"/>
      <c r="J1094" s="119"/>
    </row>
    <row r="1095" spans="1:10" x14ac:dyDescent="0.25">
      <c r="A1095" s="12">
        <v>1074</v>
      </c>
      <c r="B1095" t="s">
        <v>55</v>
      </c>
      <c r="C1095" t="s">
        <v>53</v>
      </c>
      <c r="D1095" s="21">
        <v>38463</v>
      </c>
      <c r="E1095" t="s">
        <v>51</v>
      </c>
      <c r="F1095" s="19">
        <v>98</v>
      </c>
      <c r="G1095" s="20">
        <v>337.15199999999999</v>
      </c>
      <c r="I1095" s="19"/>
      <c r="J1095" s="119"/>
    </row>
    <row r="1096" spans="1:10" x14ac:dyDescent="0.25">
      <c r="A1096" s="12">
        <v>1075</v>
      </c>
      <c r="B1096" t="s">
        <v>46</v>
      </c>
      <c r="C1096" t="s">
        <v>48</v>
      </c>
      <c r="D1096" s="21">
        <v>38254</v>
      </c>
      <c r="E1096" t="s">
        <v>41</v>
      </c>
      <c r="F1096" s="19">
        <v>-4</v>
      </c>
      <c r="G1096" s="20">
        <v>-11.76</v>
      </c>
      <c r="I1096" s="19"/>
      <c r="J1096" s="119"/>
    </row>
    <row r="1097" spans="1:10" x14ac:dyDescent="0.25">
      <c r="A1097" s="12">
        <v>1076</v>
      </c>
      <c r="B1097" t="s">
        <v>50</v>
      </c>
      <c r="C1097" t="s">
        <v>42</v>
      </c>
      <c r="D1097" s="21">
        <v>38463</v>
      </c>
      <c r="E1097" t="s">
        <v>51</v>
      </c>
      <c r="F1097" s="19">
        <v>35</v>
      </c>
      <c r="G1097" s="20">
        <v>110.208</v>
      </c>
      <c r="I1097" s="19"/>
      <c r="J1097" s="119"/>
    </row>
    <row r="1098" spans="1:10" x14ac:dyDescent="0.25">
      <c r="A1098" s="12">
        <v>1077</v>
      </c>
      <c r="B1098" t="s">
        <v>56</v>
      </c>
      <c r="C1098" t="s">
        <v>42</v>
      </c>
      <c r="D1098" s="21">
        <v>38705</v>
      </c>
      <c r="E1098" t="s">
        <v>44</v>
      </c>
      <c r="F1098" s="19">
        <v>86</v>
      </c>
      <c r="G1098" s="20">
        <v>294.74399999999997</v>
      </c>
      <c r="I1098" s="19"/>
      <c r="J1098" s="119"/>
    </row>
    <row r="1099" spans="1:10" x14ac:dyDescent="0.25">
      <c r="A1099" s="12">
        <v>1078</v>
      </c>
      <c r="B1099" t="s">
        <v>50</v>
      </c>
      <c r="C1099" t="s">
        <v>45</v>
      </c>
      <c r="D1099" s="21">
        <v>38463</v>
      </c>
      <c r="E1099" t="s">
        <v>44</v>
      </c>
      <c r="F1099" s="19">
        <v>63</v>
      </c>
      <c r="G1099" s="20">
        <v>210.94799999999998</v>
      </c>
      <c r="I1099" s="19"/>
      <c r="J1099" s="119"/>
    </row>
    <row r="1100" spans="1:10" x14ac:dyDescent="0.25">
      <c r="A1100" s="12">
        <v>1079</v>
      </c>
      <c r="B1100" t="s">
        <v>46</v>
      </c>
      <c r="C1100" t="s">
        <v>45</v>
      </c>
      <c r="D1100" s="21">
        <v>37990</v>
      </c>
      <c r="E1100" t="s">
        <v>54</v>
      </c>
      <c r="F1100" s="19">
        <v>55</v>
      </c>
      <c r="G1100" s="20">
        <v>182.352</v>
      </c>
      <c r="I1100" s="19"/>
      <c r="J1100" s="119"/>
    </row>
    <row r="1101" spans="1:10" x14ac:dyDescent="0.25">
      <c r="A1101" s="12">
        <v>1080</v>
      </c>
      <c r="B1101" t="s">
        <v>49</v>
      </c>
      <c r="C1101" t="s">
        <v>42</v>
      </c>
      <c r="D1101" s="21">
        <v>38166</v>
      </c>
      <c r="E1101" t="s">
        <v>41</v>
      </c>
      <c r="F1101" s="19">
        <v>97</v>
      </c>
      <c r="G1101" s="20">
        <v>333.17999999999995</v>
      </c>
      <c r="I1101" s="19"/>
      <c r="J1101" s="119"/>
    </row>
    <row r="1102" spans="1:10" x14ac:dyDescent="0.25">
      <c r="A1102" s="12">
        <v>1081</v>
      </c>
      <c r="B1102" t="s">
        <v>46</v>
      </c>
      <c r="C1102" t="s">
        <v>42</v>
      </c>
      <c r="D1102" s="21">
        <v>39035</v>
      </c>
      <c r="E1102" t="s">
        <v>44</v>
      </c>
      <c r="F1102" s="19">
        <v>32</v>
      </c>
      <c r="G1102" s="20">
        <v>98.543999999999997</v>
      </c>
      <c r="I1102" s="19"/>
      <c r="J1102" s="119"/>
    </row>
    <row r="1103" spans="1:10" x14ac:dyDescent="0.25">
      <c r="A1103" s="12">
        <v>1082</v>
      </c>
      <c r="B1103" t="s">
        <v>49</v>
      </c>
      <c r="C1103" t="s">
        <v>42</v>
      </c>
      <c r="D1103" s="21">
        <v>38221</v>
      </c>
      <c r="E1103" t="s">
        <v>44</v>
      </c>
      <c r="F1103" s="19">
        <v>66</v>
      </c>
      <c r="G1103" s="20">
        <v>221.33999999999997</v>
      </c>
      <c r="I1103" s="19"/>
      <c r="J1103" s="119"/>
    </row>
    <row r="1104" spans="1:10" x14ac:dyDescent="0.25">
      <c r="A1104" s="12">
        <v>1083</v>
      </c>
      <c r="B1104" t="s">
        <v>50</v>
      </c>
      <c r="C1104" t="s">
        <v>42</v>
      </c>
      <c r="D1104" s="21">
        <v>38925</v>
      </c>
      <c r="E1104" t="s">
        <v>54</v>
      </c>
      <c r="F1104" s="19">
        <v>12</v>
      </c>
      <c r="G1104" s="20">
        <v>27.84</v>
      </c>
      <c r="I1104" s="19"/>
      <c r="J1104" s="119"/>
    </row>
    <row r="1105" spans="1:10" x14ac:dyDescent="0.25">
      <c r="A1105" s="12">
        <v>1084</v>
      </c>
      <c r="B1105" t="s">
        <v>40</v>
      </c>
      <c r="C1105" t="s">
        <v>45</v>
      </c>
      <c r="D1105" s="21">
        <v>38331</v>
      </c>
      <c r="E1105" t="s">
        <v>41</v>
      </c>
      <c r="F1105" s="19">
        <v>30</v>
      </c>
      <c r="G1105" s="20">
        <v>91.823999999999998</v>
      </c>
      <c r="I1105" s="19"/>
      <c r="J1105" s="119"/>
    </row>
    <row r="1106" spans="1:10" x14ac:dyDescent="0.25">
      <c r="A1106" s="12">
        <v>1085</v>
      </c>
      <c r="B1106" t="s">
        <v>46</v>
      </c>
      <c r="C1106" t="s">
        <v>42</v>
      </c>
      <c r="D1106" s="21">
        <v>38221</v>
      </c>
      <c r="E1106" t="s">
        <v>41</v>
      </c>
      <c r="F1106" s="19">
        <v>89</v>
      </c>
      <c r="G1106" s="20">
        <v>305.05200000000002</v>
      </c>
      <c r="I1106" s="19"/>
      <c r="J1106" s="119"/>
    </row>
    <row r="1107" spans="1:10" x14ac:dyDescent="0.25">
      <c r="A1107" s="12">
        <v>1086</v>
      </c>
      <c r="B1107" t="s">
        <v>40</v>
      </c>
      <c r="C1107" t="s">
        <v>48</v>
      </c>
      <c r="D1107" s="21">
        <v>38078</v>
      </c>
      <c r="E1107" t="s">
        <v>51</v>
      </c>
      <c r="F1107" s="19">
        <v>71</v>
      </c>
      <c r="G1107" s="20">
        <v>239.90399999999997</v>
      </c>
      <c r="I1107" s="19"/>
      <c r="J1107" s="119"/>
    </row>
    <row r="1108" spans="1:10" x14ac:dyDescent="0.25">
      <c r="A1108" s="12">
        <v>1087</v>
      </c>
      <c r="B1108" t="s">
        <v>55</v>
      </c>
      <c r="C1108" t="s">
        <v>53</v>
      </c>
      <c r="D1108" s="21">
        <v>38111</v>
      </c>
      <c r="E1108" t="s">
        <v>51</v>
      </c>
      <c r="F1108" s="19">
        <v>94</v>
      </c>
      <c r="G1108" s="20">
        <v>323.07600000000002</v>
      </c>
      <c r="I1108" s="19"/>
      <c r="J1108" s="119"/>
    </row>
    <row r="1109" spans="1:10" x14ac:dyDescent="0.25">
      <c r="A1109" s="12">
        <v>1088</v>
      </c>
      <c r="B1109" t="s">
        <v>52</v>
      </c>
      <c r="C1109" t="s">
        <v>45</v>
      </c>
      <c r="D1109" s="21">
        <v>38485</v>
      </c>
      <c r="E1109" t="s">
        <v>44</v>
      </c>
      <c r="F1109" s="19">
        <v>37</v>
      </c>
      <c r="G1109" s="20">
        <v>117.45599999999999</v>
      </c>
      <c r="I1109" s="19"/>
      <c r="J1109" s="119"/>
    </row>
    <row r="1110" spans="1:10" x14ac:dyDescent="0.25">
      <c r="A1110" s="12">
        <v>1089</v>
      </c>
      <c r="B1110" t="s">
        <v>52</v>
      </c>
      <c r="C1110" t="s">
        <v>45</v>
      </c>
      <c r="D1110" s="21">
        <v>38903</v>
      </c>
      <c r="E1110" t="s">
        <v>41</v>
      </c>
      <c r="F1110" s="19">
        <v>83</v>
      </c>
      <c r="G1110" s="20">
        <v>283.512</v>
      </c>
      <c r="I1110" s="19"/>
      <c r="J1110" s="119"/>
    </row>
    <row r="1111" spans="1:10" x14ac:dyDescent="0.25">
      <c r="A1111" s="12">
        <v>1090</v>
      </c>
      <c r="B1111" t="s">
        <v>55</v>
      </c>
      <c r="C1111" t="s">
        <v>48</v>
      </c>
      <c r="D1111" s="21">
        <v>38793</v>
      </c>
      <c r="E1111" t="s">
        <v>47</v>
      </c>
      <c r="F1111" s="19">
        <v>61</v>
      </c>
      <c r="G1111" s="20">
        <v>203.988</v>
      </c>
      <c r="I1111" s="19"/>
      <c r="J1111" s="119"/>
    </row>
    <row r="1112" spans="1:10" x14ac:dyDescent="0.25">
      <c r="A1112" s="12">
        <v>1091</v>
      </c>
      <c r="B1112" t="s">
        <v>50</v>
      </c>
      <c r="C1112" t="s">
        <v>45</v>
      </c>
      <c r="D1112" s="21">
        <v>39079</v>
      </c>
      <c r="E1112" t="s">
        <v>44</v>
      </c>
      <c r="F1112" s="19">
        <v>85</v>
      </c>
      <c r="G1112" s="20">
        <v>289.84799999999996</v>
      </c>
      <c r="I1112" s="19"/>
      <c r="J1112" s="119"/>
    </row>
    <row r="1113" spans="1:10" x14ac:dyDescent="0.25">
      <c r="A1113" s="12">
        <v>1092</v>
      </c>
      <c r="B1113" t="s">
        <v>57</v>
      </c>
      <c r="C1113" t="s">
        <v>45</v>
      </c>
      <c r="D1113" s="21">
        <v>38386</v>
      </c>
      <c r="E1113" t="s">
        <v>54</v>
      </c>
      <c r="F1113" s="19">
        <v>77</v>
      </c>
      <c r="G1113" s="20">
        <v>261.99599999999998</v>
      </c>
      <c r="I1113" s="19"/>
      <c r="J1113" s="119"/>
    </row>
    <row r="1114" spans="1:10" x14ac:dyDescent="0.25">
      <c r="A1114" s="12">
        <v>1093</v>
      </c>
      <c r="B1114" t="s">
        <v>49</v>
      </c>
      <c r="C1114" t="s">
        <v>53</v>
      </c>
      <c r="D1114" s="21">
        <v>38672</v>
      </c>
      <c r="E1114" t="s">
        <v>41</v>
      </c>
      <c r="F1114" s="19">
        <v>28</v>
      </c>
      <c r="G1114" s="20">
        <v>85.559999999999988</v>
      </c>
      <c r="I1114" s="19"/>
      <c r="J1114" s="119"/>
    </row>
    <row r="1115" spans="1:10" x14ac:dyDescent="0.25">
      <c r="A1115" s="12">
        <v>1094</v>
      </c>
      <c r="B1115" t="s">
        <v>57</v>
      </c>
      <c r="C1115" t="s">
        <v>48</v>
      </c>
      <c r="D1115" s="21">
        <v>38782</v>
      </c>
      <c r="E1115" t="s">
        <v>54</v>
      </c>
      <c r="F1115" s="19">
        <v>-2</v>
      </c>
      <c r="G1115" s="20">
        <v>-4.4279999999999999</v>
      </c>
      <c r="I1115" s="19"/>
      <c r="J1115" s="119"/>
    </row>
    <row r="1116" spans="1:10" x14ac:dyDescent="0.25">
      <c r="A1116" s="12">
        <v>1095</v>
      </c>
      <c r="B1116" t="s">
        <v>50</v>
      </c>
      <c r="C1116" t="s">
        <v>42</v>
      </c>
      <c r="D1116" s="21">
        <v>38265</v>
      </c>
      <c r="E1116" t="s">
        <v>41</v>
      </c>
      <c r="F1116" s="19">
        <v>86</v>
      </c>
      <c r="G1116" s="20">
        <v>294.44400000000002</v>
      </c>
      <c r="I1116" s="19"/>
      <c r="J1116" s="119"/>
    </row>
    <row r="1117" spans="1:10" x14ac:dyDescent="0.25">
      <c r="A1117" s="12">
        <v>1096</v>
      </c>
      <c r="B1117" t="s">
        <v>55</v>
      </c>
      <c r="C1117" t="s">
        <v>48</v>
      </c>
      <c r="D1117" s="21">
        <v>38661</v>
      </c>
      <c r="E1117" t="s">
        <v>47</v>
      </c>
      <c r="F1117" s="19">
        <v>-3</v>
      </c>
      <c r="G1117" s="20">
        <v>-12.756</v>
      </c>
      <c r="I1117" s="19"/>
      <c r="J1117" s="119"/>
    </row>
    <row r="1118" spans="1:10" x14ac:dyDescent="0.25">
      <c r="A1118" s="12">
        <v>1097</v>
      </c>
      <c r="B1118" t="s">
        <v>40</v>
      </c>
      <c r="C1118" t="s">
        <v>42</v>
      </c>
      <c r="D1118" s="21">
        <v>38353</v>
      </c>
      <c r="E1118" t="s">
        <v>54</v>
      </c>
      <c r="F1118" s="19">
        <v>86</v>
      </c>
      <c r="G1118" s="20">
        <v>294.56399999999996</v>
      </c>
      <c r="I1118" s="19"/>
      <c r="J1118" s="119"/>
    </row>
    <row r="1119" spans="1:10" x14ac:dyDescent="0.25">
      <c r="A1119" s="12">
        <v>1098</v>
      </c>
      <c r="B1119" t="s">
        <v>50</v>
      </c>
      <c r="C1119" t="s">
        <v>45</v>
      </c>
      <c r="D1119" s="21">
        <v>38056</v>
      </c>
      <c r="E1119" t="s">
        <v>47</v>
      </c>
      <c r="F1119" s="19">
        <v>-4</v>
      </c>
      <c r="G1119" s="20">
        <v>-29.879999999999995</v>
      </c>
      <c r="I1119" s="19"/>
      <c r="J1119" s="119"/>
    </row>
    <row r="1120" spans="1:10" x14ac:dyDescent="0.25">
      <c r="A1120" s="12">
        <v>1099</v>
      </c>
      <c r="B1120" t="s">
        <v>43</v>
      </c>
      <c r="C1120" t="s">
        <v>48</v>
      </c>
      <c r="D1120" s="21">
        <v>38419</v>
      </c>
      <c r="E1120" t="s">
        <v>51</v>
      </c>
      <c r="F1120" s="19">
        <v>72</v>
      </c>
      <c r="G1120" s="20">
        <v>244.06799999999998</v>
      </c>
      <c r="I1120" s="19"/>
      <c r="J1120" s="119"/>
    </row>
    <row r="1121" spans="1:10" x14ac:dyDescent="0.25">
      <c r="A1121" s="12">
        <v>1100</v>
      </c>
      <c r="B1121" t="s">
        <v>40</v>
      </c>
      <c r="C1121" t="s">
        <v>48</v>
      </c>
      <c r="D1121" s="21">
        <v>38386</v>
      </c>
      <c r="E1121" t="s">
        <v>54</v>
      </c>
      <c r="F1121" s="19">
        <v>32</v>
      </c>
      <c r="G1121" s="20">
        <v>99.912000000000006</v>
      </c>
      <c r="I1121" s="19"/>
      <c r="J1121" s="119"/>
    </row>
    <row r="1122" spans="1:10" x14ac:dyDescent="0.25">
      <c r="A1122" s="12">
        <v>1101</v>
      </c>
      <c r="B1122" t="s">
        <v>50</v>
      </c>
      <c r="C1122" t="s">
        <v>53</v>
      </c>
      <c r="D1122" s="21">
        <v>38782</v>
      </c>
      <c r="E1122" t="s">
        <v>54</v>
      </c>
      <c r="F1122" s="19">
        <v>-1</v>
      </c>
      <c r="G1122" s="20">
        <v>-1.74</v>
      </c>
      <c r="I1122" s="19"/>
      <c r="J1122" s="119"/>
    </row>
    <row r="1123" spans="1:10" x14ac:dyDescent="0.25">
      <c r="A1123" s="12">
        <v>1102</v>
      </c>
      <c r="B1123" t="s">
        <v>46</v>
      </c>
      <c r="C1123" t="s">
        <v>53</v>
      </c>
      <c r="D1123" s="21">
        <v>38595</v>
      </c>
      <c r="E1123" t="s">
        <v>54</v>
      </c>
      <c r="F1123" s="19">
        <v>29</v>
      </c>
      <c r="G1123" s="20">
        <v>89.34</v>
      </c>
      <c r="I1123" s="19"/>
      <c r="J1123" s="119"/>
    </row>
    <row r="1124" spans="1:10" x14ac:dyDescent="0.25">
      <c r="A1124" s="12">
        <v>1103</v>
      </c>
      <c r="B1124" t="s">
        <v>43</v>
      </c>
      <c r="C1124" t="s">
        <v>53</v>
      </c>
      <c r="D1124" s="21">
        <v>38749</v>
      </c>
      <c r="E1124" t="s">
        <v>51</v>
      </c>
      <c r="F1124" s="19">
        <v>85</v>
      </c>
      <c r="G1124" s="20">
        <v>290.36399999999998</v>
      </c>
      <c r="I1124" s="19"/>
      <c r="J1124" s="119"/>
    </row>
    <row r="1125" spans="1:10" x14ac:dyDescent="0.25">
      <c r="A1125" s="12">
        <v>1104</v>
      </c>
      <c r="B1125" t="s">
        <v>49</v>
      </c>
      <c r="C1125" t="s">
        <v>42</v>
      </c>
      <c r="D1125" s="21">
        <v>38265</v>
      </c>
      <c r="E1125" t="s">
        <v>41</v>
      </c>
      <c r="F1125" s="19">
        <v>87</v>
      </c>
      <c r="G1125" s="20">
        <v>297.85199999999998</v>
      </c>
      <c r="I1125" s="19"/>
      <c r="J1125" s="119"/>
    </row>
    <row r="1126" spans="1:10" x14ac:dyDescent="0.25">
      <c r="A1126" s="12">
        <v>1105</v>
      </c>
      <c r="B1126" t="s">
        <v>56</v>
      </c>
      <c r="C1126" t="s">
        <v>53</v>
      </c>
      <c r="D1126" s="21">
        <v>38716</v>
      </c>
      <c r="E1126" t="s">
        <v>44</v>
      </c>
      <c r="F1126" s="19">
        <v>6</v>
      </c>
      <c r="G1126" s="20">
        <v>6.6599999999999993</v>
      </c>
      <c r="I1126" s="19"/>
      <c r="J1126" s="119"/>
    </row>
    <row r="1127" spans="1:10" x14ac:dyDescent="0.25">
      <c r="A1127" s="12">
        <v>1106</v>
      </c>
      <c r="B1127" t="s">
        <v>52</v>
      </c>
      <c r="C1127" t="s">
        <v>48</v>
      </c>
      <c r="D1127" s="21">
        <v>38089</v>
      </c>
      <c r="E1127" t="s">
        <v>44</v>
      </c>
      <c r="F1127" s="19">
        <v>16</v>
      </c>
      <c r="G1127" s="20">
        <v>42.335999999999999</v>
      </c>
      <c r="I1127" s="19"/>
      <c r="J1127" s="119"/>
    </row>
    <row r="1128" spans="1:10" x14ac:dyDescent="0.25">
      <c r="A1128" s="12">
        <v>1107</v>
      </c>
      <c r="B1128" t="s">
        <v>40</v>
      </c>
      <c r="C1128" t="s">
        <v>53</v>
      </c>
      <c r="D1128" s="21">
        <v>38914</v>
      </c>
      <c r="E1128" t="s">
        <v>54</v>
      </c>
      <c r="F1128" s="19">
        <v>17</v>
      </c>
      <c r="G1128" s="20">
        <v>44.795999999999999</v>
      </c>
      <c r="I1128" s="19"/>
      <c r="J1128" s="119"/>
    </row>
    <row r="1129" spans="1:10" x14ac:dyDescent="0.25">
      <c r="A1129" s="12">
        <v>1108</v>
      </c>
      <c r="B1129" t="s">
        <v>57</v>
      </c>
      <c r="C1129" t="s">
        <v>53</v>
      </c>
      <c r="D1129" s="21">
        <v>38331</v>
      </c>
      <c r="E1129" t="s">
        <v>51</v>
      </c>
      <c r="F1129" s="19">
        <v>59</v>
      </c>
      <c r="G1129" s="20">
        <v>197.256</v>
      </c>
      <c r="I1129" s="19"/>
      <c r="J1129" s="119"/>
    </row>
    <row r="1130" spans="1:10" x14ac:dyDescent="0.25">
      <c r="A1130" s="12">
        <v>1109</v>
      </c>
      <c r="B1130" t="s">
        <v>56</v>
      </c>
      <c r="C1130" t="s">
        <v>48</v>
      </c>
      <c r="D1130" s="21">
        <v>39024</v>
      </c>
      <c r="E1130" t="s">
        <v>54</v>
      </c>
      <c r="F1130" s="19">
        <v>83</v>
      </c>
      <c r="G1130" s="20">
        <v>283.99199999999996</v>
      </c>
      <c r="I1130" s="19"/>
      <c r="J1130" s="119"/>
    </row>
    <row r="1131" spans="1:10" x14ac:dyDescent="0.25">
      <c r="A1131" s="12">
        <v>1110</v>
      </c>
      <c r="B1131" t="s">
        <v>57</v>
      </c>
      <c r="C1131" t="s">
        <v>48</v>
      </c>
      <c r="D1131" s="21">
        <v>38023</v>
      </c>
      <c r="E1131" t="s">
        <v>54</v>
      </c>
      <c r="F1131" s="19">
        <v>-3</v>
      </c>
      <c r="G1131" s="20">
        <v>-26.123999999999999</v>
      </c>
      <c r="I1131" s="19"/>
      <c r="J1131" s="119"/>
    </row>
    <row r="1132" spans="1:10" x14ac:dyDescent="0.25">
      <c r="A1132" s="12">
        <v>1111</v>
      </c>
      <c r="B1132" t="s">
        <v>40</v>
      </c>
      <c r="C1132" t="s">
        <v>42</v>
      </c>
      <c r="D1132" s="21">
        <v>38034</v>
      </c>
      <c r="E1132" t="s">
        <v>51</v>
      </c>
      <c r="F1132" s="19">
        <v>11</v>
      </c>
      <c r="G1132" s="20">
        <v>23.808</v>
      </c>
      <c r="I1132" s="19"/>
      <c r="J1132" s="119"/>
    </row>
    <row r="1133" spans="1:10" x14ac:dyDescent="0.25">
      <c r="A1133" s="12">
        <v>1112</v>
      </c>
      <c r="B1133" t="s">
        <v>49</v>
      </c>
      <c r="C1133" t="s">
        <v>48</v>
      </c>
      <c r="D1133" s="21">
        <v>38265</v>
      </c>
      <c r="E1133" t="s">
        <v>44</v>
      </c>
      <c r="F1133" s="19">
        <v>35</v>
      </c>
      <c r="G1133" s="20">
        <v>110.1</v>
      </c>
      <c r="I1133" s="19"/>
      <c r="J1133" s="119"/>
    </row>
    <row r="1134" spans="1:10" x14ac:dyDescent="0.25">
      <c r="A1134" s="12">
        <v>1113</v>
      </c>
      <c r="B1134" t="s">
        <v>50</v>
      </c>
      <c r="C1134" t="s">
        <v>42</v>
      </c>
      <c r="D1134" s="21">
        <v>38749</v>
      </c>
      <c r="E1134" t="s">
        <v>41</v>
      </c>
      <c r="F1134" s="19">
        <v>60</v>
      </c>
      <c r="G1134" s="20">
        <v>200.172</v>
      </c>
      <c r="I1134" s="19"/>
      <c r="J1134" s="119"/>
    </row>
    <row r="1135" spans="1:10" x14ac:dyDescent="0.25">
      <c r="A1135" s="12">
        <v>1114</v>
      </c>
      <c r="B1135" t="s">
        <v>57</v>
      </c>
      <c r="C1135" t="s">
        <v>53</v>
      </c>
      <c r="D1135" s="21">
        <v>38804</v>
      </c>
      <c r="E1135" t="s">
        <v>51</v>
      </c>
      <c r="F1135" s="19">
        <v>58</v>
      </c>
      <c r="G1135" s="20">
        <v>193.488</v>
      </c>
      <c r="I1135" s="19"/>
      <c r="J1135" s="119"/>
    </row>
    <row r="1136" spans="1:10" x14ac:dyDescent="0.25">
      <c r="A1136" s="12">
        <v>1115</v>
      </c>
      <c r="B1136" t="s">
        <v>46</v>
      </c>
      <c r="C1136" t="s">
        <v>53</v>
      </c>
      <c r="D1136" s="21">
        <v>38397</v>
      </c>
      <c r="E1136" t="s">
        <v>54</v>
      </c>
      <c r="F1136" s="19">
        <v>34</v>
      </c>
      <c r="G1136" s="20">
        <v>106.71600000000001</v>
      </c>
      <c r="I1136" s="19"/>
      <c r="J1136" s="119"/>
    </row>
    <row r="1137" spans="1:10" x14ac:dyDescent="0.25">
      <c r="A1137" s="12">
        <v>1116</v>
      </c>
      <c r="B1137" t="s">
        <v>40</v>
      </c>
      <c r="C1137" t="s">
        <v>45</v>
      </c>
      <c r="D1137" s="21">
        <v>38089</v>
      </c>
      <c r="E1137" t="s">
        <v>41</v>
      </c>
      <c r="F1137" s="19">
        <v>80</v>
      </c>
      <c r="G1137" s="20">
        <v>272.44799999999998</v>
      </c>
      <c r="I1137" s="19"/>
      <c r="J1137" s="119"/>
    </row>
    <row r="1138" spans="1:10" x14ac:dyDescent="0.25">
      <c r="A1138" s="12">
        <v>1117</v>
      </c>
      <c r="B1138" t="s">
        <v>46</v>
      </c>
      <c r="C1138" t="s">
        <v>42</v>
      </c>
      <c r="D1138" s="21">
        <v>38320</v>
      </c>
      <c r="E1138" t="s">
        <v>44</v>
      </c>
      <c r="F1138" s="19">
        <v>83</v>
      </c>
      <c r="G1138" s="20">
        <v>282.81599999999997</v>
      </c>
      <c r="I1138" s="19"/>
      <c r="J1138" s="119"/>
    </row>
    <row r="1139" spans="1:10" x14ac:dyDescent="0.25">
      <c r="A1139" s="12">
        <v>1118</v>
      </c>
      <c r="B1139" t="s">
        <v>49</v>
      </c>
      <c r="C1139" t="s">
        <v>42</v>
      </c>
      <c r="D1139" s="21">
        <v>38980</v>
      </c>
      <c r="E1139" t="s">
        <v>44</v>
      </c>
      <c r="F1139" s="19">
        <v>11</v>
      </c>
      <c r="G1139" s="20">
        <v>24.468</v>
      </c>
      <c r="I1139" s="19"/>
      <c r="J1139" s="119"/>
    </row>
    <row r="1140" spans="1:10" x14ac:dyDescent="0.25">
      <c r="A1140" s="12">
        <v>1119</v>
      </c>
      <c r="B1140" t="s">
        <v>50</v>
      </c>
      <c r="C1140" t="s">
        <v>48</v>
      </c>
      <c r="D1140" s="21">
        <v>38562</v>
      </c>
      <c r="E1140" t="s">
        <v>41</v>
      </c>
      <c r="F1140" s="19">
        <v>62</v>
      </c>
      <c r="G1140" s="20">
        <v>207.20399999999998</v>
      </c>
      <c r="I1140" s="19"/>
      <c r="J1140" s="119"/>
    </row>
    <row r="1141" spans="1:10" x14ac:dyDescent="0.25">
      <c r="A1141" s="12">
        <v>1120</v>
      </c>
      <c r="B1141" t="s">
        <v>43</v>
      </c>
      <c r="C1141" t="s">
        <v>42</v>
      </c>
      <c r="D1141" s="21">
        <v>38452</v>
      </c>
      <c r="E1141" t="s">
        <v>51</v>
      </c>
      <c r="F1141" s="19">
        <v>40</v>
      </c>
      <c r="G1141" s="20">
        <v>127.836</v>
      </c>
      <c r="I1141" s="19"/>
      <c r="J1141" s="119"/>
    </row>
    <row r="1142" spans="1:10" x14ac:dyDescent="0.25">
      <c r="A1142" s="12">
        <v>1121</v>
      </c>
      <c r="B1142" t="s">
        <v>57</v>
      </c>
      <c r="C1142" t="s">
        <v>45</v>
      </c>
      <c r="D1142" s="21">
        <v>39035</v>
      </c>
      <c r="E1142" t="s">
        <v>51</v>
      </c>
      <c r="F1142" s="19">
        <v>77</v>
      </c>
      <c r="G1142" s="20">
        <v>260.84399999999999</v>
      </c>
      <c r="I1142" s="19"/>
      <c r="J1142" s="119"/>
    </row>
    <row r="1143" spans="1:10" x14ac:dyDescent="0.25">
      <c r="A1143" s="12">
        <v>1122</v>
      </c>
      <c r="B1143" t="s">
        <v>56</v>
      </c>
      <c r="C1143" t="s">
        <v>42</v>
      </c>
      <c r="D1143" s="21">
        <v>38155</v>
      </c>
      <c r="E1143" t="s">
        <v>54</v>
      </c>
      <c r="F1143" s="19">
        <v>84</v>
      </c>
      <c r="G1143" s="20">
        <v>285.98399999999998</v>
      </c>
      <c r="I1143" s="19"/>
      <c r="J1143" s="119"/>
    </row>
    <row r="1144" spans="1:10" x14ac:dyDescent="0.25">
      <c r="A1144" s="12">
        <v>1123</v>
      </c>
      <c r="B1144" t="s">
        <v>57</v>
      </c>
      <c r="C1144" t="s">
        <v>48</v>
      </c>
      <c r="D1144" s="21">
        <v>38463</v>
      </c>
      <c r="E1144" t="s">
        <v>41</v>
      </c>
      <c r="F1144" s="19">
        <v>94</v>
      </c>
      <c r="G1144" s="20">
        <v>322.82399999999996</v>
      </c>
      <c r="I1144" s="19"/>
      <c r="J1144" s="119"/>
    </row>
    <row r="1145" spans="1:10" x14ac:dyDescent="0.25">
      <c r="A1145" s="12">
        <v>1124</v>
      </c>
      <c r="B1145" t="s">
        <v>56</v>
      </c>
      <c r="C1145" t="s">
        <v>53</v>
      </c>
      <c r="D1145" s="21">
        <v>38474</v>
      </c>
      <c r="E1145" t="s">
        <v>51</v>
      </c>
      <c r="F1145" s="19">
        <v>89</v>
      </c>
      <c r="G1145" s="20">
        <v>303.096</v>
      </c>
      <c r="I1145" s="19"/>
      <c r="J1145" s="119"/>
    </row>
    <row r="1146" spans="1:10" x14ac:dyDescent="0.25">
      <c r="A1146" s="12">
        <v>1125</v>
      </c>
      <c r="B1146" t="s">
        <v>52</v>
      </c>
      <c r="C1146" t="s">
        <v>48</v>
      </c>
      <c r="D1146" s="21">
        <v>38969</v>
      </c>
      <c r="E1146" t="s">
        <v>54</v>
      </c>
      <c r="F1146" s="19">
        <v>48</v>
      </c>
      <c r="G1146" s="20">
        <v>156.792</v>
      </c>
      <c r="I1146" s="19"/>
      <c r="J1146" s="119"/>
    </row>
    <row r="1147" spans="1:10" x14ac:dyDescent="0.25">
      <c r="A1147" s="12">
        <v>1126</v>
      </c>
      <c r="B1147" t="s">
        <v>55</v>
      </c>
      <c r="C1147" t="s">
        <v>45</v>
      </c>
      <c r="D1147" s="21">
        <v>38738</v>
      </c>
      <c r="E1147" t="s">
        <v>41</v>
      </c>
      <c r="F1147" s="19">
        <v>-2</v>
      </c>
      <c r="G1147" s="20">
        <v>-11.964</v>
      </c>
      <c r="I1147" s="19"/>
      <c r="J1147" s="119"/>
    </row>
    <row r="1148" spans="1:10" x14ac:dyDescent="0.25">
      <c r="A1148" s="12">
        <v>1127</v>
      </c>
      <c r="B1148" t="s">
        <v>55</v>
      </c>
      <c r="C1148" t="s">
        <v>48</v>
      </c>
      <c r="D1148" s="21">
        <v>38364</v>
      </c>
      <c r="E1148" t="s">
        <v>44</v>
      </c>
      <c r="F1148" s="19">
        <v>56</v>
      </c>
      <c r="G1148" s="20">
        <v>185.59199999999998</v>
      </c>
      <c r="I1148" s="19"/>
      <c r="J1148" s="119"/>
    </row>
    <row r="1149" spans="1:10" x14ac:dyDescent="0.25">
      <c r="A1149" s="12">
        <v>1128</v>
      </c>
      <c r="B1149" t="s">
        <v>40</v>
      </c>
      <c r="C1149" t="s">
        <v>48</v>
      </c>
      <c r="D1149" s="21">
        <v>38859</v>
      </c>
      <c r="E1149" t="s">
        <v>41</v>
      </c>
      <c r="F1149" s="19">
        <v>22</v>
      </c>
      <c r="G1149" s="20">
        <v>63.683999999999997</v>
      </c>
      <c r="I1149" s="19"/>
      <c r="J1149" s="119"/>
    </row>
    <row r="1150" spans="1:10" x14ac:dyDescent="0.25">
      <c r="A1150" s="12">
        <v>1129</v>
      </c>
      <c r="B1150" t="s">
        <v>43</v>
      </c>
      <c r="C1150" t="s">
        <v>48</v>
      </c>
      <c r="D1150" s="21">
        <v>39035</v>
      </c>
      <c r="E1150" t="s">
        <v>54</v>
      </c>
      <c r="F1150" s="19">
        <v>56</v>
      </c>
      <c r="G1150" s="20">
        <v>186.28800000000001</v>
      </c>
      <c r="I1150" s="19"/>
      <c r="J1150" s="119"/>
    </row>
    <row r="1151" spans="1:10" x14ac:dyDescent="0.25">
      <c r="A1151" s="12">
        <v>1130</v>
      </c>
      <c r="B1151" t="s">
        <v>56</v>
      </c>
      <c r="C1151" t="s">
        <v>48</v>
      </c>
      <c r="D1151" s="21">
        <v>38782</v>
      </c>
      <c r="E1151" t="s">
        <v>51</v>
      </c>
      <c r="F1151" s="19">
        <v>19</v>
      </c>
      <c r="G1151" s="20">
        <v>53.04</v>
      </c>
      <c r="I1151" s="19"/>
      <c r="J1151" s="119"/>
    </row>
    <row r="1152" spans="1:10" x14ac:dyDescent="0.25">
      <c r="A1152" s="12">
        <v>1131</v>
      </c>
      <c r="B1152" t="s">
        <v>46</v>
      </c>
      <c r="C1152" t="s">
        <v>53</v>
      </c>
      <c r="D1152" s="21">
        <v>39068</v>
      </c>
      <c r="E1152" t="s">
        <v>41</v>
      </c>
      <c r="F1152" s="19">
        <v>65</v>
      </c>
      <c r="G1152" s="20">
        <v>218.244</v>
      </c>
      <c r="I1152" s="19"/>
      <c r="J1152" s="119"/>
    </row>
    <row r="1153" spans="1:10" x14ac:dyDescent="0.25">
      <c r="A1153" s="12">
        <v>1132</v>
      </c>
      <c r="B1153" t="s">
        <v>57</v>
      </c>
      <c r="C1153" t="s">
        <v>48</v>
      </c>
      <c r="D1153" s="21">
        <v>38309</v>
      </c>
      <c r="E1153" t="s">
        <v>54</v>
      </c>
      <c r="F1153" s="19">
        <v>-3</v>
      </c>
      <c r="G1153" s="20">
        <v>-26.376000000000001</v>
      </c>
      <c r="I1153" s="19"/>
      <c r="J1153" s="119"/>
    </row>
    <row r="1154" spans="1:10" x14ac:dyDescent="0.25">
      <c r="A1154" s="12">
        <v>1133</v>
      </c>
      <c r="B1154" t="s">
        <v>50</v>
      </c>
      <c r="C1154" t="s">
        <v>42</v>
      </c>
      <c r="D1154" s="21">
        <v>38529</v>
      </c>
      <c r="E1154" t="s">
        <v>44</v>
      </c>
      <c r="F1154" s="19">
        <v>100</v>
      </c>
      <c r="G1154" s="20">
        <v>343.99200000000002</v>
      </c>
      <c r="I1154" s="19"/>
      <c r="J1154" s="119"/>
    </row>
    <row r="1155" spans="1:10" x14ac:dyDescent="0.25">
      <c r="A1155" s="12">
        <v>1134</v>
      </c>
      <c r="B1155" t="s">
        <v>49</v>
      </c>
      <c r="C1155" t="s">
        <v>53</v>
      </c>
      <c r="D1155" s="21">
        <v>38749</v>
      </c>
      <c r="E1155" t="s">
        <v>44</v>
      </c>
      <c r="F1155" s="19">
        <v>71</v>
      </c>
      <c r="G1155" s="20">
        <v>239.50799999999998</v>
      </c>
      <c r="I1155" s="19"/>
      <c r="J1155" s="119"/>
    </row>
    <row r="1156" spans="1:10" x14ac:dyDescent="0.25">
      <c r="A1156" s="12">
        <v>1135</v>
      </c>
      <c r="B1156" t="s">
        <v>49</v>
      </c>
      <c r="C1156" t="s">
        <v>45</v>
      </c>
      <c r="D1156" s="21">
        <v>38342</v>
      </c>
      <c r="E1156" t="s">
        <v>41</v>
      </c>
      <c r="F1156" s="19">
        <v>82</v>
      </c>
      <c r="G1156" s="20">
        <v>279.15600000000001</v>
      </c>
      <c r="I1156" s="19"/>
      <c r="J1156" s="119"/>
    </row>
    <row r="1157" spans="1:10" x14ac:dyDescent="0.25">
      <c r="A1157" s="12">
        <v>1136</v>
      </c>
      <c r="B1157" t="s">
        <v>43</v>
      </c>
      <c r="C1157" t="s">
        <v>53</v>
      </c>
      <c r="D1157" s="21">
        <v>38331</v>
      </c>
      <c r="E1157" t="s">
        <v>51</v>
      </c>
      <c r="F1157" s="19">
        <v>70</v>
      </c>
      <c r="G1157" s="20">
        <v>236.79599999999999</v>
      </c>
      <c r="I1157" s="19"/>
      <c r="J1157" s="119"/>
    </row>
    <row r="1158" spans="1:10" x14ac:dyDescent="0.25">
      <c r="A1158" s="12">
        <v>1137</v>
      </c>
      <c r="B1158" t="s">
        <v>43</v>
      </c>
      <c r="C1158" t="s">
        <v>45</v>
      </c>
      <c r="D1158" s="21">
        <v>38463</v>
      </c>
      <c r="E1158" t="s">
        <v>54</v>
      </c>
      <c r="F1158" s="19">
        <v>34</v>
      </c>
      <c r="G1158" s="20">
        <v>107.01600000000001</v>
      </c>
      <c r="I1158" s="19"/>
      <c r="J1158" s="119"/>
    </row>
    <row r="1159" spans="1:10" x14ac:dyDescent="0.25">
      <c r="A1159" s="12">
        <v>1138</v>
      </c>
      <c r="B1159" t="s">
        <v>49</v>
      </c>
      <c r="C1159" t="s">
        <v>53</v>
      </c>
      <c r="D1159" s="21">
        <v>38177</v>
      </c>
      <c r="E1159" t="s">
        <v>47</v>
      </c>
      <c r="F1159" s="19">
        <v>13</v>
      </c>
      <c r="G1159" s="20">
        <v>31.308</v>
      </c>
      <c r="I1159" s="19"/>
      <c r="J1159" s="119"/>
    </row>
    <row r="1160" spans="1:10" x14ac:dyDescent="0.25">
      <c r="A1160" s="12">
        <v>1139</v>
      </c>
      <c r="B1160" t="s">
        <v>46</v>
      </c>
      <c r="C1160" t="s">
        <v>53</v>
      </c>
      <c r="D1160" s="21">
        <v>38727</v>
      </c>
      <c r="E1160" t="s">
        <v>47</v>
      </c>
      <c r="F1160" s="19">
        <v>47</v>
      </c>
      <c r="G1160" s="20">
        <v>153.44399999999999</v>
      </c>
      <c r="I1160" s="19"/>
      <c r="J1160" s="119"/>
    </row>
    <row r="1161" spans="1:10" x14ac:dyDescent="0.25">
      <c r="A1161" s="12">
        <v>1140</v>
      </c>
      <c r="B1161" t="s">
        <v>40</v>
      </c>
      <c r="C1161" t="s">
        <v>45</v>
      </c>
      <c r="D1161" s="21">
        <v>38045</v>
      </c>
      <c r="E1161" t="s">
        <v>44</v>
      </c>
      <c r="F1161" s="19">
        <v>98</v>
      </c>
      <c r="G1161" s="20">
        <v>336.86400000000003</v>
      </c>
      <c r="I1161" s="19"/>
      <c r="J1161" s="119"/>
    </row>
    <row r="1162" spans="1:10" x14ac:dyDescent="0.25">
      <c r="A1162" s="12">
        <v>1141</v>
      </c>
      <c r="B1162" t="s">
        <v>49</v>
      </c>
      <c r="C1162" t="s">
        <v>42</v>
      </c>
      <c r="D1162" s="21">
        <v>38144</v>
      </c>
      <c r="E1162" t="s">
        <v>44</v>
      </c>
      <c r="F1162" s="19">
        <v>74</v>
      </c>
      <c r="G1162" s="20">
        <v>250.98</v>
      </c>
      <c r="I1162" s="19"/>
      <c r="J1162" s="119"/>
    </row>
    <row r="1163" spans="1:10" x14ac:dyDescent="0.25">
      <c r="A1163" s="12">
        <v>1142</v>
      </c>
      <c r="B1163" t="s">
        <v>50</v>
      </c>
      <c r="C1163" t="s">
        <v>42</v>
      </c>
      <c r="D1163" s="21">
        <v>38903</v>
      </c>
      <c r="E1163" t="s">
        <v>54</v>
      </c>
      <c r="F1163" s="19">
        <v>96</v>
      </c>
      <c r="G1163" s="20">
        <v>329.76</v>
      </c>
      <c r="I1163" s="19"/>
      <c r="J1163" s="119"/>
    </row>
    <row r="1164" spans="1:10" x14ac:dyDescent="0.25">
      <c r="A1164" s="12">
        <v>1143</v>
      </c>
      <c r="B1164" t="s">
        <v>43</v>
      </c>
      <c r="C1164" t="s">
        <v>42</v>
      </c>
      <c r="D1164" s="21">
        <v>38386</v>
      </c>
      <c r="E1164" t="s">
        <v>51</v>
      </c>
      <c r="F1164" s="19">
        <v>16</v>
      </c>
      <c r="G1164" s="20">
        <v>41.423999999999999</v>
      </c>
      <c r="I1164" s="19"/>
      <c r="J1164" s="119"/>
    </row>
    <row r="1165" spans="1:10" x14ac:dyDescent="0.25">
      <c r="A1165" s="12">
        <v>1144</v>
      </c>
      <c r="B1165" t="s">
        <v>43</v>
      </c>
      <c r="C1165" t="s">
        <v>45</v>
      </c>
      <c r="D1165" s="21">
        <v>38353</v>
      </c>
      <c r="E1165" t="s">
        <v>41</v>
      </c>
      <c r="F1165" s="19">
        <v>-1</v>
      </c>
      <c r="G1165" s="20">
        <v>-1.8719999999999999</v>
      </c>
      <c r="I1165" s="19"/>
      <c r="J1165" s="119"/>
    </row>
    <row r="1166" spans="1:10" x14ac:dyDescent="0.25">
      <c r="A1166" s="12">
        <v>1145</v>
      </c>
      <c r="B1166" t="s">
        <v>56</v>
      </c>
      <c r="C1166" t="s">
        <v>42</v>
      </c>
      <c r="D1166" s="21">
        <v>38342</v>
      </c>
      <c r="E1166" t="s">
        <v>54</v>
      </c>
      <c r="F1166" s="19">
        <v>57</v>
      </c>
      <c r="G1166" s="20">
        <v>189.852</v>
      </c>
      <c r="I1166" s="19"/>
      <c r="J1166" s="119"/>
    </row>
    <row r="1167" spans="1:10" x14ac:dyDescent="0.25">
      <c r="A1167" s="12">
        <v>1146</v>
      </c>
      <c r="B1167" t="s">
        <v>40</v>
      </c>
      <c r="C1167" t="s">
        <v>42</v>
      </c>
      <c r="D1167" s="21">
        <v>38782</v>
      </c>
      <c r="E1167" t="s">
        <v>47</v>
      </c>
      <c r="F1167" s="19">
        <v>-5</v>
      </c>
      <c r="G1167" s="20">
        <v>-34.368000000000002</v>
      </c>
      <c r="I1167" s="19"/>
      <c r="J1167" s="119"/>
    </row>
    <row r="1168" spans="1:10" x14ac:dyDescent="0.25">
      <c r="A1168" s="12">
        <v>1147</v>
      </c>
      <c r="B1168" t="s">
        <v>49</v>
      </c>
      <c r="C1168" t="s">
        <v>42</v>
      </c>
      <c r="D1168" s="21">
        <v>39046</v>
      </c>
      <c r="E1168" t="s">
        <v>54</v>
      </c>
      <c r="F1168" s="19">
        <v>38</v>
      </c>
      <c r="G1168" s="20">
        <v>120.61199999999999</v>
      </c>
      <c r="I1168" s="19"/>
      <c r="J1168" s="119"/>
    </row>
    <row r="1169" spans="1:10" x14ac:dyDescent="0.25">
      <c r="A1169" s="12">
        <v>1148</v>
      </c>
      <c r="B1169" t="s">
        <v>40</v>
      </c>
      <c r="C1169" t="s">
        <v>48</v>
      </c>
      <c r="D1169" s="21">
        <v>38265</v>
      </c>
      <c r="E1169" t="s">
        <v>47</v>
      </c>
      <c r="F1169" s="19">
        <v>-1</v>
      </c>
      <c r="G1169" s="20">
        <v>-1.3440000000000001</v>
      </c>
      <c r="I1169" s="19"/>
      <c r="J1169" s="119"/>
    </row>
    <row r="1170" spans="1:10" x14ac:dyDescent="0.25">
      <c r="A1170" s="12">
        <v>1149</v>
      </c>
      <c r="B1170" t="s">
        <v>50</v>
      </c>
      <c r="C1170" t="s">
        <v>48</v>
      </c>
      <c r="D1170" s="21">
        <v>38958</v>
      </c>
      <c r="E1170" t="s">
        <v>54</v>
      </c>
      <c r="F1170" s="19">
        <v>29</v>
      </c>
      <c r="G1170" s="20">
        <v>88.248000000000005</v>
      </c>
      <c r="I1170" s="19"/>
      <c r="J1170" s="119"/>
    </row>
    <row r="1171" spans="1:10" x14ac:dyDescent="0.25">
      <c r="A1171" s="12">
        <v>1150</v>
      </c>
      <c r="B1171" t="s">
        <v>56</v>
      </c>
      <c r="C1171" t="s">
        <v>45</v>
      </c>
      <c r="D1171" s="21">
        <v>38122</v>
      </c>
      <c r="E1171" t="s">
        <v>44</v>
      </c>
      <c r="F1171" s="19">
        <v>76</v>
      </c>
      <c r="G1171" s="20">
        <v>257.64</v>
      </c>
      <c r="I1171" s="19"/>
      <c r="J1171" s="119"/>
    </row>
    <row r="1172" spans="1:10" x14ac:dyDescent="0.25">
      <c r="A1172" s="12">
        <v>1151</v>
      </c>
      <c r="B1172" t="s">
        <v>43</v>
      </c>
      <c r="C1172" t="s">
        <v>42</v>
      </c>
      <c r="D1172" s="21">
        <v>38309</v>
      </c>
      <c r="E1172" t="s">
        <v>41</v>
      </c>
      <c r="F1172" s="19">
        <v>93</v>
      </c>
      <c r="G1172" s="20">
        <v>319.03199999999998</v>
      </c>
      <c r="I1172" s="19"/>
      <c r="J1172" s="119"/>
    </row>
    <row r="1173" spans="1:10" x14ac:dyDescent="0.25">
      <c r="A1173" s="12">
        <v>1152</v>
      </c>
      <c r="B1173" t="s">
        <v>40</v>
      </c>
      <c r="C1173" t="s">
        <v>48</v>
      </c>
      <c r="D1173" s="21">
        <v>38562</v>
      </c>
      <c r="E1173" t="s">
        <v>41</v>
      </c>
      <c r="F1173" s="19">
        <v>21</v>
      </c>
      <c r="G1173" s="20">
        <v>59.988</v>
      </c>
      <c r="I1173" s="19"/>
      <c r="J1173" s="119"/>
    </row>
    <row r="1174" spans="1:10" x14ac:dyDescent="0.25">
      <c r="A1174" s="12">
        <v>1153</v>
      </c>
      <c r="B1174" t="s">
        <v>57</v>
      </c>
      <c r="C1174" t="s">
        <v>53</v>
      </c>
      <c r="D1174" s="21">
        <v>38518</v>
      </c>
      <c r="E1174" t="s">
        <v>44</v>
      </c>
      <c r="F1174" s="19">
        <v>12</v>
      </c>
      <c r="G1174" s="20">
        <v>27.827999999999999</v>
      </c>
      <c r="I1174" s="19"/>
      <c r="J1174" s="119"/>
    </row>
    <row r="1175" spans="1:10" x14ac:dyDescent="0.25">
      <c r="A1175" s="12">
        <v>1154</v>
      </c>
      <c r="B1175" t="s">
        <v>55</v>
      </c>
      <c r="C1175" t="s">
        <v>42</v>
      </c>
      <c r="D1175" s="21">
        <v>38254</v>
      </c>
      <c r="E1175" t="s">
        <v>54</v>
      </c>
      <c r="F1175" s="19">
        <v>51</v>
      </c>
      <c r="G1175" s="20">
        <v>168.57599999999999</v>
      </c>
      <c r="I1175" s="19"/>
      <c r="J1175" s="119"/>
    </row>
    <row r="1176" spans="1:10" x14ac:dyDescent="0.25">
      <c r="A1176" s="12">
        <v>1155</v>
      </c>
      <c r="B1176" t="s">
        <v>46</v>
      </c>
      <c r="C1176" t="s">
        <v>45</v>
      </c>
      <c r="D1176" s="21">
        <v>38320</v>
      </c>
      <c r="E1176" t="s">
        <v>44</v>
      </c>
      <c r="F1176" s="19">
        <v>-5</v>
      </c>
      <c r="G1176" s="20">
        <v>-33.095999999999997</v>
      </c>
      <c r="I1176" s="19"/>
      <c r="J1176" s="119"/>
    </row>
    <row r="1177" spans="1:10" x14ac:dyDescent="0.25">
      <c r="A1177" s="12">
        <v>1156</v>
      </c>
      <c r="B1177" t="s">
        <v>43</v>
      </c>
      <c r="C1177" t="s">
        <v>48</v>
      </c>
      <c r="D1177" s="21">
        <v>38892</v>
      </c>
      <c r="E1177" t="s">
        <v>41</v>
      </c>
      <c r="F1177" s="19">
        <v>88</v>
      </c>
      <c r="G1177" s="20">
        <v>301.35599999999999</v>
      </c>
      <c r="I1177" s="19"/>
      <c r="J1177" s="119"/>
    </row>
    <row r="1178" spans="1:10" x14ac:dyDescent="0.25">
      <c r="A1178" s="12">
        <v>1157</v>
      </c>
      <c r="B1178" t="s">
        <v>56</v>
      </c>
      <c r="C1178" t="s">
        <v>42</v>
      </c>
      <c r="D1178" s="21">
        <v>38793</v>
      </c>
      <c r="E1178" t="s">
        <v>41</v>
      </c>
      <c r="F1178" s="19">
        <v>90</v>
      </c>
      <c r="G1178" s="20">
        <v>307.476</v>
      </c>
      <c r="I1178" s="19"/>
      <c r="J1178" s="119"/>
    </row>
    <row r="1179" spans="1:10" x14ac:dyDescent="0.25">
      <c r="A1179" s="12">
        <v>1158</v>
      </c>
      <c r="B1179" t="s">
        <v>49</v>
      </c>
      <c r="C1179" t="s">
        <v>45</v>
      </c>
      <c r="D1179" s="21">
        <v>38606</v>
      </c>
      <c r="E1179" t="s">
        <v>51</v>
      </c>
      <c r="F1179" s="19">
        <v>23</v>
      </c>
      <c r="G1179" s="20">
        <v>67.463999999999999</v>
      </c>
      <c r="I1179" s="19"/>
      <c r="J1179" s="119"/>
    </row>
    <row r="1180" spans="1:10" x14ac:dyDescent="0.25">
      <c r="A1180" s="12">
        <v>1159</v>
      </c>
      <c r="B1180" t="s">
        <v>52</v>
      </c>
      <c r="C1180" t="s">
        <v>45</v>
      </c>
      <c r="D1180" s="21">
        <v>38254</v>
      </c>
      <c r="E1180" t="s">
        <v>47</v>
      </c>
      <c r="F1180" s="19">
        <v>88</v>
      </c>
      <c r="G1180" s="20">
        <v>301.68</v>
      </c>
      <c r="I1180" s="19"/>
      <c r="J1180" s="119"/>
    </row>
    <row r="1181" spans="1:10" x14ac:dyDescent="0.25">
      <c r="A1181" s="12">
        <v>1160</v>
      </c>
      <c r="B1181" t="s">
        <v>57</v>
      </c>
      <c r="C1181" t="s">
        <v>42</v>
      </c>
      <c r="D1181" s="21">
        <v>39046</v>
      </c>
      <c r="E1181" t="s">
        <v>41</v>
      </c>
      <c r="F1181" s="19">
        <v>76</v>
      </c>
      <c r="G1181" s="20">
        <v>257.66399999999999</v>
      </c>
      <c r="I1181" s="19"/>
      <c r="J1181" s="119"/>
    </row>
    <row r="1182" spans="1:10" x14ac:dyDescent="0.25">
      <c r="A1182" s="12">
        <v>1161</v>
      </c>
      <c r="B1182" t="s">
        <v>55</v>
      </c>
      <c r="C1182" t="s">
        <v>53</v>
      </c>
      <c r="D1182" s="21">
        <v>38232</v>
      </c>
      <c r="E1182" t="s">
        <v>51</v>
      </c>
      <c r="F1182" s="19">
        <v>7</v>
      </c>
      <c r="G1182" s="20">
        <v>9.516</v>
      </c>
      <c r="I1182" s="19"/>
      <c r="J1182" s="119"/>
    </row>
    <row r="1183" spans="1:10" x14ac:dyDescent="0.25">
      <c r="A1183" s="12">
        <v>1162</v>
      </c>
      <c r="B1183" t="s">
        <v>40</v>
      </c>
      <c r="C1183" t="s">
        <v>48</v>
      </c>
      <c r="D1183" s="21">
        <v>39035</v>
      </c>
      <c r="E1183" t="s">
        <v>44</v>
      </c>
      <c r="F1183" s="19">
        <v>76</v>
      </c>
      <c r="G1183" s="20">
        <v>258.036</v>
      </c>
      <c r="I1183" s="19"/>
      <c r="J1183" s="119"/>
    </row>
    <row r="1184" spans="1:10" x14ac:dyDescent="0.25">
      <c r="A1184" s="12">
        <v>1163</v>
      </c>
      <c r="B1184" t="s">
        <v>49</v>
      </c>
      <c r="C1184" t="s">
        <v>42</v>
      </c>
      <c r="D1184" s="21">
        <v>38617</v>
      </c>
      <c r="E1184" t="s">
        <v>47</v>
      </c>
      <c r="F1184" s="19">
        <v>73</v>
      </c>
      <c r="G1184" s="20">
        <v>247.452</v>
      </c>
      <c r="I1184" s="19"/>
      <c r="J1184" s="119"/>
    </row>
    <row r="1185" spans="1:10" x14ac:dyDescent="0.25">
      <c r="A1185" s="12">
        <v>1164</v>
      </c>
      <c r="B1185" t="s">
        <v>55</v>
      </c>
      <c r="C1185" t="s">
        <v>53</v>
      </c>
      <c r="D1185" s="21">
        <v>38298</v>
      </c>
      <c r="E1185" t="s">
        <v>51</v>
      </c>
      <c r="F1185" s="19">
        <v>35</v>
      </c>
      <c r="G1185" s="20">
        <v>110.79599999999999</v>
      </c>
      <c r="I1185" s="19"/>
      <c r="J1185" s="119"/>
    </row>
    <row r="1186" spans="1:10" x14ac:dyDescent="0.25">
      <c r="A1186" s="12">
        <v>1165</v>
      </c>
      <c r="B1186" t="s">
        <v>43</v>
      </c>
      <c r="C1186" t="s">
        <v>48</v>
      </c>
      <c r="D1186" s="21">
        <v>38749</v>
      </c>
      <c r="E1186" t="s">
        <v>47</v>
      </c>
      <c r="F1186" s="19">
        <v>77</v>
      </c>
      <c r="G1186" s="20">
        <v>261.37200000000001</v>
      </c>
      <c r="I1186" s="19"/>
      <c r="J1186" s="119"/>
    </row>
    <row r="1187" spans="1:10" x14ac:dyDescent="0.25">
      <c r="A1187" s="12">
        <v>1166</v>
      </c>
      <c r="B1187" t="s">
        <v>56</v>
      </c>
      <c r="C1187" t="s">
        <v>53</v>
      </c>
      <c r="D1187" s="21">
        <v>38221</v>
      </c>
      <c r="E1187" t="s">
        <v>51</v>
      </c>
      <c r="F1187" s="19">
        <v>78</v>
      </c>
      <c r="G1187" s="20">
        <v>265.64400000000001</v>
      </c>
      <c r="I1187" s="19"/>
      <c r="J1187" s="119"/>
    </row>
    <row r="1188" spans="1:10" x14ac:dyDescent="0.25">
      <c r="A1188" s="12">
        <v>1167</v>
      </c>
      <c r="B1188" t="s">
        <v>40</v>
      </c>
      <c r="C1188" t="s">
        <v>53</v>
      </c>
      <c r="D1188" s="21">
        <v>38738</v>
      </c>
      <c r="E1188" t="s">
        <v>41</v>
      </c>
      <c r="F1188" s="19">
        <v>33</v>
      </c>
      <c r="G1188" s="20">
        <v>103.764</v>
      </c>
      <c r="I1188" s="19"/>
      <c r="J1188" s="119"/>
    </row>
    <row r="1189" spans="1:10" x14ac:dyDescent="0.25">
      <c r="A1189" s="12">
        <v>1168</v>
      </c>
      <c r="B1189" t="s">
        <v>57</v>
      </c>
      <c r="C1189" t="s">
        <v>45</v>
      </c>
      <c r="D1189" s="21">
        <v>38793</v>
      </c>
      <c r="E1189" t="s">
        <v>54</v>
      </c>
      <c r="F1189" s="19">
        <v>45</v>
      </c>
      <c r="G1189" s="20">
        <v>147.16800000000001</v>
      </c>
      <c r="I1189" s="19"/>
      <c r="J1189" s="119"/>
    </row>
    <row r="1190" spans="1:10" x14ac:dyDescent="0.25">
      <c r="A1190" s="12">
        <v>1169</v>
      </c>
      <c r="B1190" t="s">
        <v>55</v>
      </c>
      <c r="C1190" t="s">
        <v>48</v>
      </c>
      <c r="D1190" s="21">
        <v>39057</v>
      </c>
      <c r="E1190" t="s">
        <v>44</v>
      </c>
      <c r="F1190" s="19">
        <v>-3</v>
      </c>
      <c r="G1190" s="20">
        <v>-26.76</v>
      </c>
      <c r="I1190" s="19"/>
      <c r="J1190" s="119"/>
    </row>
    <row r="1191" spans="1:10" x14ac:dyDescent="0.25">
      <c r="A1191" s="12">
        <v>1170</v>
      </c>
      <c r="B1191" t="s">
        <v>46</v>
      </c>
      <c r="C1191" t="s">
        <v>53</v>
      </c>
      <c r="D1191" s="21">
        <v>38452</v>
      </c>
      <c r="E1191" t="s">
        <v>47</v>
      </c>
      <c r="F1191" s="19">
        <v>75</v>
      </c>
      <c r="G1191" s="20">
        <v>254.02799999999999</v>
      </c>
      <c r="I1191" s="19"/>
      <c r="J1191" s="119"/>
    </row>
    <row r="1192" spans="1:10" x14ac:dyDescent="0.25">
      <c r="A1192" s="12">
        <v>1171</v>
      </c>
      <c r="B1192" t="s">
        <v>40</v>
      </c>
      <c r="C1192" t="s">
        <v>45</v>
      </c>
      <c r="D1192" s="21">
        <v>38705</v>
      </c>
      <c r="E1192" t="s">
        <v>51</v>
      </c>
      <c r="F1192" s="19">
        <v>8</v>
      </c>
      <c r="G1192" s="20">
        <v>12.864000000000001</v>
      </c>
      <c r="I1192" s="19"/>
      <c r="J1192" s="119"/>
    </row>
    <row r="1193" spans="1:10" x14ac:dyDescent="0.25">
      <c r="A1193" s="12">
        <v>1172</v>
      </c>
      <c r="B1193" t="s">
        <v>40</v>
      </c>
      <c r="C1193" t="s">
        <v>45</v>
      </c>
      <c r="D1193" s="21">
        <v>38331</v>
      </c>
      <c r="E1193" t="s">
        <v>51</v>
      </c>
      <c r="F1193" s="19">
        <v>38</v>
      </c>
      <c r="G1193" s="20">
        <v>120.816</v>
      </c>
      <c r="I1193" s="19"/>
      <c r="J1193" s="119"/>
    </row>
    <row r="1194" spans="1:10" x14ac:dyDescent="0.25">
      <c r="A1194" s="12">
        <v>1173</v>
      </c>
      <c r="B1194" t="s">
        <v>50</v>
      </c>
      <c r="C1194" t="s">
        <v>53</v>
      </c>
      <c r="D1194" s="21">
        <v>38221</v>
      </c>
      <c r="E1194" t="s">
        <v>41</v>
      </c>
      <c r="F1194" s="19">
        <v>93</v>
      </c>
      <c r="G1194" s="20">
        <v>318.89999999999998</v>
      </c>
      <c r="I1194" s="19"/>
      <c r="J1194" s="119"/>
    </row>
    <row r="1195" spans="1:10" x14ac:dyDescent="0.25">
      <c r="A1195" s="12">
        <v>1174</v>
      </c>
      <c r="B1195" t="s">
        <v>55</v>
      </c>
      <c r="C1195" t="s">
        <v>53</v>
      </c>
      <c r="D1195" s="21">
        <v>38353</v>
      </c>
      <c r="E1195" t="s">
        <v>54</v>
      </c>
      <c r="F1195" s="19">
        <v>44</v>
      </c>
      <c r="G1195" s="20">
        <v>143.00399999999999</v>
      </c>
      <c r="I1195" s="19"/>
      <c r="J1195" s="119"/>
    </row>
    <row r="1196" spans="1:10" x14ac:dyDescent="0.25">
      <c r="A1196" s="12">
        <v>1175</v>
      </c>
      <c r="B1196" t="s">
        <v>57</v>
      </c>
      <c r="C1196" t="s">
        <v>45</v>
      </c>
      <c r="D1196" s="21">
        <v>38529</v>
      </c>
      <c r="E1196" t="s">
        <v>47</v>
      </c>
      <c r="F1196" s="19">
        <v>69</v>
      </c>
      <c r="G1196" s="20">
        <v>232.36799999999997</v>
      </c>
      <c r="I1196" s="19"/>
      <c r="J1196" s="119"/>
    </row>
    <row r="1197" spans="1:10" x14ac:dyDescent="0.25">
      <c r="A1197" s="12">
        <v>1176</v>
      </c>
      <c r="B1197" t="s">
        <v>56</v>
      </c>
      <c r="C1197" t="s">
        <v>53</v>
      </c>
      <c r="D1197" s="21">
        <v>38892</v>
      </c>
      <c r="E1197" t="s">
        <v>41</v>
      </c>
      <c r="F1197" s="19">
        <v>5</v>
      </c>
      <c r="G1197" s="20">
        <v>2.5559999999999996</v>
      </c>
      <c r="I1197" s="19"/>
      <c r="J1197" s="119"/>
    </row>
    <row r="1198" spans="1:10" x14ac:dyDescent="0.25">
      <c r="A1198" s="12">
        <v>1177</v>
      </c>
      <c r="B1198" t="s">
        <v>52</v>
      </c>
      <c r="C1198" t="s">
        <v>42</v>
      </c>
      <c r="D1198" s="21">
        <v>38067</v>
      </c>
      <c r="E1198" t="s">
        <v>47</v>
      </c>
      <c r="F1198" s="19">
        <v>31</v>
      </c>
      <c r="G1198" s="20">
        <v>96.444000000000003</v>
      </c>
      <c r="I1198" s="19"/>
      <c r="J1198" s="119"/>
    </row>
    <row r="1199" spans="1:10" x14ac:dyDescent="0.25">
      <c r="A1199" s="12">
        <v>1178</v>
      </c>
      <c r="B1199" t="s">
        <v>46</v>
      </c>
      <c r="C1199" t="s">
        <v>48</v>
      </c>
      <c r="D1199" s="21">
        <v>38056</v>
      </c>
      <c r="E1199" t="s">
        <v>41</v>
      </c>
      <c r="F1199" s="19">
        <v>5</v>
      </c>
      <c r="G1199" s="20">
        <v>1.788</v>
      </c>
      <c r="I1199" s="19"/>
      <c r="J1199" s="119"/>
    </row>
    <row r="1200" spans="1:10" x14ac:dyDescent="0.25">
      <c r="A1200" s="12">
        <v>1179</v>
      </c>
      <c r="B1200" t="s">
        <v>40</v>
      </c>
      <c r="C1200" t="s">
        <v>53</v>
      </c>
      <c r="D1200" s="21">
        <v>38881</v>
      </c>
      <c r="E1200" t="s">
        <v>44</v>
      </c>
      <c r="F1200" s="19">
        <v>81</v>
      </c>
      <c r="G1200" s="20">
        <v>275.72399999999999</v>
      </c>
      <c r="I1200" s="19"/>
      <c r="J1200" s="119"/>
    </row>
    <row r="1201" spans="1:10" x14ac:dyDescent="0.25">
      <c r="A1201" s="12">
        <v>1180</v>
      </c>
      <c r="B1201" t="s">
        <v>55</v>
      </c>
      <c r="C1201" t="s">
        <v>45</v>
      </c>
      <c r="D1201" s="21">
        <v>38287</v>
      </c>
      <c r="E1201" t="s">
        <v>51</v>
      </c>
      <c r="F1201" s="19">
        <v>80</v>
      </c>
      <c r="G1201" s="20">
        <v>273.14400000000001</v>
      </c>
      <c r="I1201" s="19"/>
      <c r="J1201" s="119"/>
    </row>
    <row r="1202" spans="1:10" x14ac:dyDescent="0.25">
      <c r="A1202" s="12">
        <v>1181</v>
      </c>
      <c r="B1202" t="s">
        <v>55</v>
      </c>
      <c r="C1202" t="s">
        <v>42</v>
      </c>
      <c r="D1202" s="21">
        <v>38155</v>
      </c>
      <c r="E1202" t="s">
        <v>41</v>
      </c>
      <c r="F1202" s="19">
        <v>66</v>
      </c>
      <c r="G1202" s="20">
        <v>221.364</v>
      </c>
      <c r="I1202" s="19"/>
      <c r="J1202" s="119"/>
    </row>
    <row r="1203" spans="1:10" x14ac:dyDescent="0.25">
      <c r="A1203" s="12">
        <v>1182</v>
      </c>
      <c r="B1203" t="s">
        <v>57</v>
      </c>
      <c r="C1203" t="s">
        <v>45</v>
      </c>
      <c r="D1203" s="21">
        <v>38551</v>
      </c>
      <c r="E1203" t="s">
        <v>51</v>
      </c>
      <c r="F1203" s="19">
        <v>-2</v>
      </c>
      <c r="G1203" s="20">
        <v>-5.1360000000000001</v>
      </c>
      <c r="I1203" s="19"/>
      <c r="J1203" s="119"/>
    </row>
    <row r="1204" spans="1:10" x14ac:dyDescent="0.25">
      <c r="A1204" s="12">
        <v>1183</v>
      </c>
      <c r="B1204" t="s">
        <v>43</v>
      </c>
      <c r="C1204" t="s">
        <v>53</v>
      </c>
      <c r="D1204" s="21">
        <v>38023</v>
      </c>
      <c r="E1204" t="s">
        <v>47</v>
      </c>
      <c r="F1204" s="19">
        <v>45</v>
      </c>
      <c r="G1204" s="20">
        <v>147.06</v>
      </c>
      <c r="I1204" s="19"/>
      <c r="J1204" s="119"/>
    </row>
    <row r="1205" spans="1:10" x14ac:dyDescent="0.25">
      <c r="A1205" s="12">
        <v>1184</v>
      </c>
      <c r="B1205" t="s">
        <v>50</v>
      </c>
      <c r="C1205" t="s">
        <v>48</v>
      </c>
      <c r="D1205" s="21">
        <v>38397</v>
      </c>
      <c r="E1205" t="s">
        <v>51</v>
      </c>
      <c r="F1205" s="19">
        <v>10</v>
      </c>
      <c r="G1205" s="20">
        <v>20.855999999999998</v>
      </c>
      <c r="I1205" s="19"/>
      <c r="J1205" s="119"/>
    </row>
    <row r="1206" spans="1:10" x14ac:dyDescent="0.25">
      <c r="A1206" s="12">
        <v>1185</v>
      </c>
      <c r="B1206" t="s">
        <v>50</v>
      </c>
      <c r="C1206" t="s">
        <v>42</v>
      </c>
      <c r="D1206" s="21">
        <v>38980</v>
      </c>
      <c r="E1206" t="s">
        <v>51</v>
      </c>
      <c r="F1206" s="19">
        <v>62</v>
      </c>
      <c r="G1206" s="20">
        <v>207.024</v>
      </c>
      <c r="I1206" s="19"/>
      <c r="J1206" s="119"/>
    </row>
    <row r="1207" spans="1:10" x14ac:dyDescent="0.25">
      <c r="A1207" s="12">
        <v>1186</v>
      </c>
      <c r="B1207" t="s">
        <v>56</v>
      </c>
      <c r="C1207" t="s">
        <v>45</v>
      </c>
      <c r="D1207" s="21">
        <v>38804</v>
      </c>
      <c r="E1207" t="s">
        <v>51</v>
      </c>
      <c r="F1207" s="19">
        <v>91</v>
      </c>
      <c r="G1207" s="20">
        <v>311.78399999999999</v>
      </c>
      <c r="I1207" s="19"/>
      <c r="J1207" s="119"/>
    </row>
    <row r="1208" spans="1:10" x14ac:dyDescent="0.25">
      <c r="A1208" s="12">
        <v>1187</v>
      </c>
      <c r="B1208" t="s">
        <v>40</v>
      </c>
      <c r="C1208" t="s">
        <v>53</v>
      </c>
      <c r="D1208" s="21">
        <v>38155</v>
      </c>
      <c r="E1208" t="s">
        <v>47</v>
      </c>
      <c r="F1208" s="19">
        <v>20</v>
      </c>
      <c r="G1208" s="20">
        <v>55.835999999999999</v>
      </c>
      <c r="I1208" s="19"/>
      <c r="J1208" s="119"/>
    </row>
    <row r="1209" spans="1:10" x14ac:dyDescent="0.25">
      <c r="A1209" s="12">
        <v>1188</v>
      </c>
      <c r="B1209" t="s">
        <v>57</v>
      </c>
      <c r="C1209" t="s">
        <v>53</v>
      </c>
      <c r="D1209" s="21">
        <v>38969</v>
      </c>
      <c r="E1209" t="s">
        <v>51</v>
      </c>
      <c r="F1209" s="19">
        <v>44</v>
      </c>
      <c r="G1209" s="20">
        <v>142.608</v>
      </c>
      <c r="I1209" s="19"/>
      <c r="J1209" s="119"/>
    </row>
    <row r="1210" spans="1:10" x14ac:dyDescent="0.25">
      <c r="A1210" s="12">
        <v>1189</v>
      </c>
      <c r="B1210" t="s">
        <v>40</v>
      </c>
      <c r="C1210" t="s">
        <v>45</v>
      </c>
      <c r="D1210" s="21">
        <v>38111</v>
      </c>
      <c r="E1210" t="s">
        <v>44</v>
      </c>
      <c r="F1210" s="19">
        <v>99</v>
      </c>
      <c r="G1210" s="20">
        <v>341.13599999999997</v>
      </c>
      <c r="I1210" s="19"/>
      <c r="J1210" s="119"/>
    </row>
    <row r="1211" spans="1:10" x14ac:dyDescent="0.25">
      <c r="A1211" s="12">
        <v>1190</v>
      </c>
      <c r="B1211" t="s">
        <v>40</v>
      </c>
      <c r="C1211" t="s">
        <v>42</v>
      </c>
      <c r="D1211" s="21">
        <v>38804</v>
      </c>
      <c r="E1211" t="s">
        <v>41</v>
      </c>
      <c r="F1211" s="19">
        <v>83</v>
      </c>
      <c r="G1211" s="20">
        <v>283.14</v>
      </c>
      <c r="I1211" s="19"/>
      <c r="J1211" s="119"/>
    </row>
    <row r="1212" spans="1:10" x14ac:dyDescent="0.25">
      <c r="A1212" s="12">
        <v>1191</v>
      </c>
      <c r="B1212" t="s">
        <v>57</v>
      </c>
      <c r="C1212" t="s">
        <v>53</v>
      </c>
      <c r="D1212" s="21">
        <v>38738</v>
      </c>
      <c r="E1212" t="s">
        <v>51</v>
      </c>
      <c r="F1212" s="19">
        <v>70</v>
      </c>
      <c r="G1212" s="20">
        <v>236.33999999999997</v>
      </c>
      <c r="I1212" s="19"/>
      <c r="J1212" s="119"/>
    </row>
    <row r="1213" spans="1:10" x14ac:dyDescent="0.25">
      <c r="A1213" s="12">
        <v>1192</v>
      </c>
      <c r="B1213" t="s">
        <v>46</v>
      </c>
      <c r="C1213" t="s">
        <v>42</v>
      </c>
      <c r="D1213" s="21">
        <v>39068</v>
      </c>
      <c r="E1213" t="s">
        <v>51</v>
      </c>
      <c r="F1213" s="19">
        <v>71</v>
      </c>
      <c r="G1213" s="20">
        <v>239.86799999999997</v>
      </c>
      <c r="I1213" s="19"/>
      <c r="J1213" s="119"/>
    </row>
    <row r="1214" spans="1:10" x14ac:dyDescent="0.25">
      <c r="A1214" s="12">
        <v>1193</v>
      </c>
      <c r="B1214" t="s">
        <v>55</v>
      </c>
      <c r="C1214" t="s">
        <v>53</v>
      </c>
      <c r="D1214" s="21">
        <v>38485</v>
      </c>
      <c r="E1214" t="s">
        <v>54</v>
      </c>
      <c r="F1214" s="19">
        <v>89</v>
      </c>
      <c r="G1214" s="20">
        <v>304.91999999999996</v>
      </c>
      <c r="I1214" s="19"/>
      <c r="J1214" s="119"/>
    </row>
    <row r="1215" spans="1:10" x14ac:dyDescent="0.25">
      <c r="A1215" s="12">
        <v>1194</v>
      </c>
      <c r="B1215" t="s">
        <v>40</v>
      </c>
      <c r="C1215" t="s">
        <v>42</v>
      </c>
      <c r="D1215" s="21">
        <v>38793</v>
      </c>
      <c r="E1215" t="s">
        <v>54</v>
      </c>
      <c r="F1215" s="19">
        <v>40</v>
      </c>
      <c r="G1215" s="20">
        <v>128.904</v>
      </c>
      <c r="I1215" s="19"/>
      <c r="J1215" s="119"/>
    </row>
    <row r="1216" spans="1:10" x14ac:dyDescent="0.25">
      <c r="A1216" s="12">
        <v>1195</v>
      </c>
      <c r="B1216" t="s">
        <v>52</v>
      </c>
      <c r="C1216" t="s">
        <v>48</v>
      </c>
      <c r="D1216" s="21">
        <v>38144</v>
      </c>
      <c r="E1216" t="s">
        <v>54</v>
      </c>
      <c r="F1216" s="19">
        <v>99</v>
      </c>
      <c r="G1216" s="20">
        <v>341.34</v>
      </c>
      <c r="I1216" s="19"/>
      <c r="J1216" s="119"/>
    </row>
    <row r="1217" spans="1:10" x14ac:dyDescent="0.25">
      <c r="A1217" s="12">
        <v>1196</v>
      </c>
      <c r="B1217" t="s">
        <v>50</v>
      </c>
      <c r="C1217" t="s">
        <v>45</v>
      </c>
      <c r="D1217" s="21">
        <v>38452</v>
      </c>
      <c r="E1217" t="s">
        <v>41</v>
      </c>
      <c r="F1217" s="19">
        <v>31</v>
      </c>
      <c r="G1217" s="20">
        <v>96.012</v>
      </c>
      <c r="I1217" s="19"/>
      <c r="J1217" s="119"/>
    </row>
    <row r="1218" spans="1:10" x14ac:dyDescent="0.25">
      <c r="A1218" s="12">
        <v>1197</v>
      </c>
      <c r="B1218" t="s">
        <v>56</v>
      </c>
      <c r="C1218" t="s">
        <v>53</v>
      </c>
      <c r="D1218" s="21">
        <v>38925</v>
      </c>
      <c r="E1218" t="s">
        <v>51</v>
      </c>
      <c r="F1218" s="19">
        <v>85</v>
      </c>
      <c r="G1218" s="20">
        <v>291.22800000000001</v>
      </c>
      <c r="I1218" s="19"/>
      <c r="J1218" s="119"/>
    </row>
    <row r="1219" spans="1:10" x14ac:dyDescent="0.25">
      <c r="A1219" s="12">
        <v>1198</v>
      </c>
      <c r="B1219" t="s">
        <v>52</v>
      </c>
      <c r="C1219" t="s">
        <v>48</v>
      </c>
      <c r="D1219" s="21">
        <v>38133</v>
      </c>
      <c r="E1219" t="s">
        <v>41</v>
      </c>
      <c r="F1219" s="19">
        <v>12</v>
      </c>
      <c r="G1219" s="20">
        <v>27.3</v>
      </c>
      <c r="I1219" s="19"/>
      <c r="J1219" s="119"/>
    </row>
    <row r="1220" spans="1:10" x14ac:dyDescent="0.25">
      <c r="A1220" s="12">
        <v>1199</v>
      </c>
      <c r="B1220" t="s">
        <v>43</v>
      </c>
      <c r="C1220" t="s">
        <v>45</v>
      </c>
      <c r="D1220" s="21">
        <v>38925</v>
      </c>
      <c r="E1220" t="s">
        <v>54</v>
      </c>
      <c r="F1220" s="19">
        <v>52</v>
      </c>
      <c r="G1220" s="20">
        <v>170.93999999999997</v>
      </c>
      <c r="I1220" s="19"/>
      <c r="J1220" s="119"/>
    </row>
    <row r="1221" spans="1:10" x14ac:dyDescent="0.25">
      <c r="A1221" s="12">
        <v>1200</v>
      </c>
      <c r="B1221" t="s">
        <v>50</v>
      </c>
      <c r="C1221" t="s">
        <v>48</v>
      </c>
      <c r="D1221" s="21">
        <v>38243</v>
      </c>
      <c r="E1221" t="s">
        <v>41</v>
      </c>
      <c r="F1221" s="19">
        <v>37</v>
      </c>
      <c r="G1221" s="20">
        <v>118.404</v>
      </c>
      <c r="I1221" s="19"/>
      <c r="J1221" s="119"/>
    </row>
    <row r="1222" spans="1:10" x14ac:dyDescent="0.25">
      <c r="A1222" s="12">
        <v>1201</v>
      </c>
      <c r="B1222" t="s">
        <v>43</v>
      </c>
      <c r="C1222" t="s">
        <v>48</v>
      </c>
      <c r="D1222" s="21">
        <v>38683</v>
      </c>
      <c r="E1222" t="s">
        <v>41</v>
      </c>
      <c r="F1222" s="19">
        <v>13</v>
      </c>
      <c r="G1222" s="20">
        <v>30.479999999999997</v>
      </c>
      <c r="I1222" s="19"/>
      <c r="J1222" s="119"/>
    </row>
    <row r="1223" spans="1:10" x14ac:dyDescent="0.25">
      <c r="A1223" s="12">
        <v>1202</v>
      </c>
      <c r="B1223" t="s">
        <v>46</v>
      </c>
      <c r="C1223" t="s">
        <v>45</v>
      </c>
      <c r="D1223" s="21">
        <v>38199</v>
      </c>
      <c r="E1223" t="s">
        <v>54</v>
      </c>
      <c r="F1223" s="19">
        <v>38</v>
      </c>
      <c r="G1223" s="20">
        <v>121.09199999999998</v>
      </c>
      <c r="I1223" s="19"/>
      <c r="J1223" s="119"/>
    </row>
    <row r="1224" spans="1:10" x14ac:dyDescent="0.25">
      <c r="A1224" s="12">
        <v>1203</v>
      </c>
      <c r="B1224" t="s">
        <v>56</v>
      </c>
      <c r="C1224" t="s">
        <v>53</v>
      </c>
      <c r="D1224" s="21">
        <v>38232</v>
      </c>
      <c r="E1224" t="s">
        <v>51</v>
      </c>
      <c r="F1224" s="19">
        <v>27</v>
      </c>
      <c r="G1224" s="20">
        <v>82.128</v>
      </c>
      <c r="I1224" s="19"/>
      <c r="J1224" s="119"/>
    </row>
    <row r="1225" spans="1:10" x14ac:dyDescent="0.25">
      <c r="A1225" s="12">
        <v>1204</v>
      </c>
      <c r="B1225" t="s">
        <v>57</v>
      </c>
      <c r="C1225" t="s">
        <v>42</v>
      </c>
      <c r="D1225" s="21">
        <v>38650</v>
      </c>
      <c r="E1225" t="s">
        <v>41</v>
      </c>
      <c r="F1225" s="19">
        <v>86</v>
      </c>
      <c r="G1225" s="20">
        <v>293.64</v>
      </c>
      <c r="I1225" s="19"/>
      <c r="J1225" s="119"/>
    </row>
    <row r="1226" spans="1:10" x14ac:dyDescent="0.25">
      <c r="A1226" s="12">
        <v>1205</v>
      </c>
      <c r="B1226" t="s">
        <v>57</v>
      </c>
      <c r="C1226" t="s">
        <v>45</v>
      </c>
      <c r="D1226" s="21">
        <v>38881</v>
      </c>
      <c r="E1226" t="s">
        <v>47</v>
      </c>
      <c r="F1226" s="19">
        <v>86</v>
      </c>
      <c r="G1226" s="20">
        <v>293.84399999999999</v>
      </c>
      <c r="I1226" s="19"/>
      <c r="J1226" s="119"/>
    </row>
    <row r="1227" spans="1:10" x14ac:dyDescent="0.25">
      <c r="A1227" s="12">
        <v>1206</v>
      </c>
      <c r="B1227" t="s">
        <v>46</v>
      </c>
      <c r="C1227" t="s">
        <v>42</v>
      </c>
      <c r="D1227" s="21">
        <v>38199</v>
      </c>
      <c r="E1227" t="s">
        <v>44</v>
      </c>
      <c r="F1227" s="19">
        <v>35</v>
      </c>
      <c r="G1227" s="20">
        <v>110.08799999999999</v>
      </c>
      <c r="I1227" s="19"/>
      <c r="J1227" s="119"/>
    </row>
    <row r="1228" spans="1:10" x14ac:dyDescent="0.25">
      <c r="A1228" s="12">
        <v>1207</v>
      </c>
      <c r="B1228" t="s">
        <v>49</v>
      </c>
      <c r="C1228" t="s">
        <v>48</v>
      </c>
      <c r="D1228" s="21">
        <v>38243</v>
      </c>
      <c r="E1228" t="s">
        <v>41</v>
      </c>
      <c r="F1228" s="19">
        <v>-1</v>
      </c>
      <c r="G1228" s="20">
        <v>-1.38</v>
      </c>
      <c r="I1228" s="19"/>
      <c r="J1228" s="119"/>
    </row>
    <row r="1229" spans="1:10" x14ac:dyDescent="0.25">
      <c r="A1229" s="12">
        <v>1208</v>
      </c>
      <c r="B1229" t="s">
        <v>43</v>
      </c>
      <c r="C1229" t="s">
        <v>45</v>
      </c>
      <c r="D1229" s="21">
        <v>38859</v>
      </c>
      <c r="E1229" t="s">
        <v>54</v>
      </c>
      <c r="F1229" s="19">
        <v>40</v>
      </c>
      <c r="G1229" s="20">
        <v>128.22</v>
      </c>
      <c r="I1229" s="19"/>
      <c r="J1229" s="119"/>
    </row>
    <row r="1230" spans="1:10" x14ac:dyDescent="0.25">
      <c r="A1230" s="12">
        <v>1209</v>
      </c>
      <c r="B1230" t="s">
        <v>57</v>
      </c>
      <c r="C1230" t="s">
        <v>48</v>
      </c>
      <c r="D1230" s="21">
        <v>38793</v>
      </c>
      <c r="E1230" t="s">
        <v>54</v>
      </c>
      <c r="F1230" s="19">
        <v>83</v>
      </c>
      <c r="G1230" s="20">
        <v>283.15199999999999</v>
      </c>
      <c r="I1230" s="19"/>
      <c r="J1230" s="119"/>
    </row>
    <row r="1231" spans="1:10" x14ac:dyDescent="0.25">
      <c r="A1231" s="12">
        <v>1210</v>
      </c>
      <c r="B1231" t="s">
        <v>40</v>
      </c>
      <c r="C1231" t="s">
        <v>42</v>
      </c>
      <c r="D1231" s="21">
        <v>38936</v>
      </c>
      <c r="E1231" t="s">
        <v>41</v>
      </c>
      <c r="F1231" s="19">
        <v>20</v>
      </c>
      <c r="G1231" s="20">
        <v>56.675999999999995</v>
      </c>
      <c r="I1231" s="19"/>
      <c r="J1231" s="119"/>
    </row>
    <row r="1232" spans="1:10" x14ac:dyDescent="0.25">
      <c r="A1232" s="12">
        <v>1211</v>
      </c>
      <c r="B1232" t="s">
        <v>56</v>
      </c>
      <c r="C1232" t="s">
        <v>53</v>
      </c>
      <c r="D1232" s="21">
        <v>38375</v>
      </c>
      <c r="E1232" t="s">
        <v>54</v>
      </c>
      <c r="F1232" s="19">
        <v>80</v>
      </c>
      <c r="G1232" s="20">
        <v>272.25599999999997</v>
      </c>
      <c r="I1232" s="19"/>
      <c r="J1232" s="119"/>
    </row>
    <row r="1233" spans="1:10" x14ac:dyDescent="0.25">
      <c r="A1233" s="12">
        <v>1212</v>
      </c>
      <c r="B1233" t="s">
        <v>55</v>
      </c>
      <c r="C1233" t="s">
        <v>42</v>
      </c>
      <c r="D1233" s="21">
        <v>39002</v>
      </c>
      <c r="E1233" t="s">
        <v>51</v>
      </c>
      <c r="F1233" s="19">
        <v>17</v>
      </c>
      <c r="G1233" s="20">
        <v>45.768000000000001</v>
      </c>
      <c r="I1233" s="19"/>
      <c r="J1233" s="119"/>
    </row>
    <row r="1234" spans="1:10" x14ac:dyDescent="0.25">
      <c r="A1234" s="12">
        <v>1213</v>
      </c>
      <c r="B1234" t="s">
        <v>52</v>
      </c>
      <c r="C1234" t="s">
        <v>45</v>
      </c>
      <c r="D1234" s="21">
        <v>38672</v>
      </c>
      <c r="E1234" t="s">
        <v>54</v>
      </c>
      <c r="F1234" s="19">
        <v>35</v>
      </c>
      <c r="G1234" s="20">
        <v>110.376</v>
      </c>
      <c r="I1234" s="19"/>
      <c r="J1234" s="119"/>
    </row>
    <row r="1235" spans="1:10" x14ac:dyDescent="0.25">
      <c r="A1235" s="12">
        <v>1214</v>
      </c>
      <c r="B1235" t="s">
        <v>52</v>
      </c>
      <c r="C1235" t="s">
        <v>48</v>
      </c>
      <c r="D1235" s="21">
        <v>38485</v>
      </c>
      <c r="E1235" t="s">
        <v>51</v>
      </c>
      <c r="F1235" s="19">
        <v>47</v>
      </c>
      <c r="G1235" s="20">
        <v>153.66</v>
      </c>
      <c r="I1235" s="19"/>
      <c r="J1235" s="119"/>
    </row>
    <row r="1236" spans="1:10" x14ac:dyDescent="0.25">
      <c r="A1236" s="12">
        <v>1215</v>
      </c>
      <c r="B1236" t="s">
        <v>55</v>
      </c>
      <c r="C1236" t="s">
        <v>53</v>
      </c>
      <c r="D1236" s="21">
        <v>37990</v>
      </c>
      <c r="E1236" t="s">
        <v>51</v>
      </c>
      <c r="F1236" s="19">
        <v>-3</v>
      </c>
      <c r="G1236" s="20">
        <v>-26.58</v>
      </c>
      <c r="I1236" s="19"/>
      <c r="J1236" s="119"/>
    </row>
    <row r="1237" spans="1:10" x14ac:dyDescent="0.25">
      <c r="A1237" s="12">
        <v>1216</v>
      </c>
      <c r="B1237" t="s">
        <v>56</v>
      </c>
      <c r="C1237" t="s">
        <v>48</v>
      </c>
      <c r="D1237" s="21">
        <v>38089</v>
      </c>
      <c r="E1237" t="s">
        <v>47</v>
      </c>
      <c r="F1237" s="19">
        <v>98</v>
      </c>
      <c r="G1237" s="20">
        <v>336.88799999999998</v>
      </c>
      <c r="I1237" s="19"/>
      <c r="J1237" s="119"/>
    </row>
    <row r="1238" spans="1:10" x14ac:dyDescent="0.25">
      <c r="A1238" s="12">
        <v>1217</v>
      </c>
      <c r="B1238" t="s">
        <v>43</v>
      </c>
      <c r="C1238" t="s">
        <v>53</v>
      </c>
      <c r="D1238" s="21">
        <v>38958</v>
      </c>
      <c r="E1238" t="s">
        <v>51</v>
      </c>
      <c r="F1238" s="19">
        <v>60</v>
      </c>
      <c r="G1238" s="20">
        <v>201.096</v>
      </c>
      <c r="I1238" s="19"/>
      <c r="J1238" s="119"/>
    </row>
    <row r="1239" spans="1:10" x14ac:dyDescent="0.25">
      <c r="A1239" s="12">
        <v>1218</v>
      </c>
      <c r="B1239" t="s">
        <v>46</v>
      </c>
      <c r="C1239" t="s">
        <v>42</v>
      </c>
      <c r="D1239" s="21">
        <v>38408</v>
      </c>
      <c r="E1239" t="s">
        <v>41</v>
      </c>
      <c r="F1239" s="19">
        <v>58</v>
      </c>
      <c r="G1239" s="20">
        <v>193.40399999999997</v>
      </c>
      <c r="I1239" s="19"/>
      <c r="J1239" s="119"/>
    </row>
    <row r="1240" spans="1:10" x14ac:dyDescent="0.25">
      <c r="A1240" s="12">
        <v>1219</v>
      </c>
      <c r="B1240" t="s">
        <v>55</v>
      </c>
      <c r="C1240" t="s">
        <v>48</v>
      </c>
      <c r="D1240" s="21">
        <v>38903</v>
      </c>
      <c r="E1240" t="s">
        <v>51</v>
      </c>
      <c r="F1240" s="19">
        <v>25</v>
      </c>
      <c r="G1240" s="20">
        <v>74.123999999999995</v>
      </c>
      <c r="I1240" s="19"/>
      <c r="J1240" s="119"/>
    </row>
    <row r="1241" spans="1:10" x14ac:dyDescent="0.25">
      <c r="A1241" s="12">
        <v>1220</v>
      </c>
      <c r="B1241" t="s">
        <v>49</v>
      </c>
      <c r="C1241" t="s">
        <v>45</v>
      </c>
      <c r="D1241" s="21">
        <v>38463</v>
      </c>
      <c r="E1241" t="s">
        <v>47</v>
      </c>
      <c r="F1241" s="19">
        <v>24</v>
      </c>
      <c r="G1241" s="20">
        <v>70.463999999999999</v>
      </c>
      <c r="I1241" s="19"/>
      <c r="J1241" s="119"/>
    </row>
    <row r="1242" spans="1:10" x14ac:dyDescent="0.25">
      <c r="A1242" s="12">
        <v>1221</v>
      </c>
      <c r="B1242" t="s">
        <v>57</v>
      </c>
      <c r="C1242" t="s">
        <v>42</v>
      </c>
      <c r="D1242" s="21">
        <v>38375</v>
      </c>
      <c r="E1242" t="s">
        <v>54</v>
      </c>
      <c r="F1242" s="19">
        <v>28</v>
      </c>
      <c r="G1242" s="20">
        <v>85.043999999999997</v>
      </c>
      <c r="I1242" s="19"/>
      <c r="J1242" s="119"/>
    </row>
    <row r="1243" spans="1:10" x14ac:dyDescent="0.25">
      <c r="A1243" s="12">
        <v>1222</v>
      </c>
      <c r="B1243" t="s">
        <v>40</v>
      </c>
      <c r="C1243" t="s">
        <v>42</v>
      </c>
      <c r="D1243" s="21">
        <v>38782</v>
      </c>
      <c r="E1243" t="s">
        <v>44</v>
      </c>
      <c r="F1243" s="19">
        <v>73</v>
      </c>
      <c r="G1243" s="20">
        <v>247.09199999999998</v>
      </c>
      <c r="I1243" s="19"/>
      <c r="J1243" s="119"/>
    </row>
    <row r="1244" spans="1:10" x14ac:dyDescent="0.25">
      <c r="A1244" s="12">
        <v>1223</v>
      </c>
      <c r="B1244" t="s">
        <v>50</v>
      </c>
      <c r="C1244" t="s">
        <v>53</v>
      </c>
      <c r="D1244" s="21">
        <v>38738</v>
      </c>
      <c r="E1244" t="s">
        <v>47</v>
      </c>
      <c r="F1244" s="19">
        <v>57</v>
      </c>
      <c r="G1244" s="20">
        <v>189.43200000000002</v>
      </c>
      <c r="I1244" s="19"/>
      <c r="J1244" s="119"/>
    </row>
    <row r="1245" spans="1:10" x14ac:dyDescent="0.25">
      <c r="A1245" s="12">
        <v>1224</v>
      </c>
      <c r="B1245" t="s">
        <v>46</v>
      </c>
      <c r="C1245" t="s">
        <v>42</v>
      </c>
      <c r="D1245" s="21">
        <v>38551</v>
      </c>
      <c r="E1245" t="s">
        <v>51</v>
      </c>
      <c r="F1245" s="19">
        <v>45</v>
      </c>
      <c r="G1245" s="20">
        <v>146.35199999999998</v>
      </c>
      <c r="I1245" s="19"/>
      <c r="J1245" s="119"/>
    </row>
    <row r="1246" spans="1:10" x14ac:dyDescent="0.25">
      <c r="A1246" s="12">
        <v>1225</v>
      </c>
      <c r="B1246" t="s">
        <v>50</v>
      </c>
      <c r="C1246" t="s">
        <v>48</v>
      </c>
      <c r="D1246" s="21">
        <v>38771</v>
      </c>
      <c r="E1246" t="s">
        <v>54</v>
      </c>
      <c r="F1246" s="19">
        <v>27</v>
      </c>
      <c r="G1246" s="20">
        <v>81.251999999999995</v>
      </c>
      <c r="I1246" s="19"/>
      <c r="J1246" s="119"/>
    </row>
    <row r="1247" spans="1:10" x14ac:dyDescent="0.25">
      <c r="A1247" s="12">
        <v>1226</v>
      </c>
      <c r="B1247" t="s">
        <v>50</v>
      </c>
      <c r="C1247" t="s">
        <v>48</v>
      </c>
      <c r="D1247" s="21">
        <v>38452</v>
      </c>
      <c r="E1247" t="s">
        <v>47</v>
      </c>
      <c r="F1247" s="19">
        <v>10</v>
      </c>
      <c r="G1247" s="20">
        <v>20.387999999999998</v>
      </c>
      <c r="I1247" s="19"/>
      <c r="J1247" s="119"/>
    </row>
    <row r="1248" spans="1:10" x14ac:dyDescent="0.25">
      <c r="A1248" s="12">
        <v>1227</v>
      </c>
      <c r="B1248" t="s">
        <v>50</v>
      </c>
      <c r="C1248" t="s">
        <v>42</v>
      </c>
      <c r="D1248" s="21">
        <v>38815</v>
      </c>
      <c r="E1248" t="s">
        <v>54</v>
      </c>
      <c r="F1248" s="19">
        <v>35</v>
      </c>
      <c r="G1248" s="20">
        <v>110.736</v>
      </c>
      <c r="I1248" s="19"/>
      <c r="J1248" s="119"/>
    </row>
    <row r="1249" spans="1:10" x14ac:dyDescent="0.25">
      <c r="A1249" s="12">
        <v>1228</v>
      </c>
      <c r="B1249" t="s">
        <v>50</v>
      </c>
      <c r="C1249" t="s">
        <v>48</v>
      </c>
      <c r="D1249" s="21">
        <v>38078</v>
      </c>
      <c r="E1249" t="s">
        <v>51</v>
      </c>
      <c r="F1249" s="19">
        <v>11</v>
      </c>
      <c r="G1249" s="20">
        <v>24.287999999999997</v>
      </c>
      <c r="I1249" s="19"/>
      <c r="J1249" s="119"/>
    </row>
    <row r="1250" spans="1:10" x14ac:dyDescent="0.25">
      <c r="A1250" s="12">
        <v>1229</v>
      </c>
      <c r="B1250" t="s">
        <v>56</v>
      </c>
      <c r="C1250" t="s">
        <v>53</v>
      </c>
      <c r="D1250" s="21">
        <v>38254</v>
      </c>
      <c r="E1250" t="s">
        <v>47</v>
      </c>
      <c r="F1250" s="19">
        <v>97</v>
      </c>
      <c r="G1250" s="20">
        <v>333.15600000000001</v>
      </c>
      <c r="I1250" s="19"/>
      <c r="J1250" s="119"/>
    </row>
    <row r="1251" spans="1:10" x14ac:dyDescent="0.25">
      <c r="A1251" s="12">
        <v>1230</v>
      </c>
      <c r="B1251" t="s">
        <v>49</v>
      </c>
      <c r="C1251" t="s">
        <v>45</v>
      </c>
      <c r="D1251" s="21">
        <v>38859</v>
      </c>
      <c r="E1251" t="s">
        <v>54</v>
      </c>
      <c r="F1251" s="19">
        <v>-5</v>
      </c>
      <c r="G1251" s="20">
        <v>-14.915999999999999</v>
      </c>
      <c r="I1251" s="19"/>
      <c r="J1251" s="119"/>
    </row>
    <row r="1252" spans="1:10" x14ac:dyDescent="0.25">
      <c r="A1252" s="12">
        <v>1231</v>
      </c>
      <c r="B1252" t="s">
        <v>52</v>
      </c>
      <c r="C1252" t="s">
        <v>48</v>
      </c>
      <c r="D1252" s="21">
        <v>38848</v>
      </c>
      <c r="E1252" t="s">
        <v>41</v>
      </c>
      <c r="F1252" s="19">
        <v>25</v>
      </c>
      <c r="G1252" s="20">
        <v>74.207999999999998</v>
      </c>
      <c r="I1252" s="19"/>
      <c r="J1252" s="119"/>
    </row>
    <row r="1253" spans="1:10" x14ac:dyDescent="0.25">
      <c r="A1253" s="12">
        <v>1232</v>
      </c>
      <c r="B1253" t="s">
        <v>55</v>
      </c>
      <c r="C1253" t="s">
        <v>45</v>
      </c>
      <c r="D1253" s="21">
        <v>39079</v>
      </c>
      <c r="E1253" t="s">
        <v>54</v>
      </c>
      <c r="F1253" s="19">
        <v>59</v>
      </c>
      <c r="G1253" s="20">
        <v>195.708</v>
      </c>
      <c r="I1253" s="19"/>
      <c r="J1253" s="119"/>
    </row>
    <row r="1254" spans="1:10" x14ac:dyDescent="0.25">
      <c r="A1254" s="12">
        <v>1233</v>
      </c>
      <c r="B1254" t="s">
        <v>50</v>
      </c>
      <c r="C1254" t="s">
        <v>53</v>
      </c>
      <c r="D1254" s="21">
        <v>38452</v>
      </c>
      <c r="E1254" t="s">
        <v>51</v>
      </c>
      <c r="F1254" s="19">
        <v>14</v>
      </c>
      <c r="G1254" s="20">
        <v>35.052</v>
      </c>
      <c r="I1254" s="19"/>
      <c r="J1254" s="119"/>
    </row>
    <row r="1255" spans="1:10" x14ac:dyDescent="0.25">
      <c r="A1255" s="12">
        <v>1234</v>
      </c>
      <c r="B1255" t="s">
        <v>49</v>
      </c>
      <c r="C1255" t="s">
        <v>42</v>
      </c>
      <c r="D1255" s="21">
        <v>38485</v>
      </c>
      <c r="E1255" t="s">
        <v>51</v>
      </c>
      <c r="F1255" s="19">
        <v>11</v>
      </c>
      <c r="G1255" s="20">
        <v>23.952000000000002</v>
      </c>
      <c r="I1255" s="19"/>
      <c r="J1255" s="119"/>
    </row>
    <row r="1256" spans="1:10" x14ac:dyDescent="0.25">
      <c r="A1256" s="12">
        <v>1235</v>
      </c>
      <c r="B1256" t="s">
        <v>55</v>
      </c>
      <c r="C1256" t="s">
        <v>53</v>
      </c>
      <c r="D1256" s="21">
        <v>38111</v>
      </c>
      <c r="E1256" t="s">
        <v>41</v>
      </c>
      <c r="F1256" s="19">
        <v>52</v>
      </c>
      <c r="G1256" s="20">
        <v>171.39600000000002</v>
      </c>
      <c r="I1256" s="19"/>
      <c r="J1256" s="119"/>
    </row>
    <row r="1257" spans="1:10" x14ac:dyDescent="0.25">
      <c r="A1257" s="12">
        <v>1236</v>
      </c>
      <c r="B1257" t="s">
        <v>46</v>
      </c>
      <c r="C1257" t="s">
        <v>42</v>
      </c>
      <c r="D1257" s="21">
        <v>38672</v>
      </c>
      <c r="E1257" t="s">
        <v>54</v>
      </c>
      <c r="F1257" s="19">
        <v>-5</v>
      </c>
      <c r="G1257" s="20">
        <v>-32.507999999999996</v>
      </c>
      <c r="I1257" s="19"/>
      <c r="J1257" s="119"/>
    </row>
    <row r="1258" spans="1:10" x14ac:dyDescent="0.25">
      <c r="A1258" s="12">
        <v>1237</v>
      </c>
      <c r="B1258" t="s">
        <v>57</v>
      </c>
      <c r="C1258" t="s">
        <v>45</v>
      </c>
      <c r="D1258" s="21">
        <v>38122</v>
      </c>
      <c r="E1258" t="s">
        <v>54</v>
      </c>
      <c r="F1258" s="19">
        <v>95</v>
      </c>
      <c r="G1258" s="20">
        <v>326.80799999999994</v>
      </c>
      <c r="I1258" s="19"/>
      <c r="J1258" s="119"/>
    </row>
    <row r="1259" spans="1:10" x14ac:dyDescent="0.25">
      <c r="A1259" s="12">
        <v>1238</v>
      </c>
      <c r="B1259" t="s">
        <v>40</v>
      </c>
      <c r="C1259" t="s">
        <v>45</v>
      </c>
      <c r="D1259" s="21">
        <v>38023</v>
      </c>
      <c r="E1259" t="s">
        <v>44</v>
      </c>
      <c r="F1259" s="19">
        <v>53</v>
      </c>
      <c r="G1259" s="20">
        <v>175.71600000000001</v>
      </c>
      <c r="I1259" s="19"/>
      <c r="J1259" s="119"/>
    </row>
    <row r="1260" spans="1:10" x14ac:dyDescent="0.25">
      <c r="A1260" s="12">
        <v>1239</v>
      </c>
      <c r="B1260" t="s">
        <v>55</v>
      </c>
      <c r="C1260" t="s">
        <v>42</v>
      </c>
      <c r="D1260" s="21">
        <v>38452</v>
      </c>
      <c r="E1260" t="s">
        <v>44</v>
      </c>
      <c r="F1260" s="19">
        <v>60</v>
      </c>
      <c r="G1260" s="20">
        <v>200.79600000000002</v>
      </c>
      <c r="I1260" s="19"/>
      <c r="J1260" s="119"/>
    </row>
    <row r="1261" spans="1:10" x14ac:dyDescent="0.25">
      <c r="A1261" s="12">
        <v>1240</v>
      </c>
      <c r="B1261" t="s">
        <v>40</v>
      </c>
      <c r="C1261" t="s">
        <v>53</v>
      </c>
      <c r="D1261" s="21">
        <v>38892</v>
      </c>
      <c r="E1261" t="s">
        <v>54</v>
      </c>
      <c r="F1261" s="19">
        <v>47</v>
      </c>
      <c r="G1261" s="20">
        <v>154.17599999999999</v>
      </c>
      <c r="I1261" s="19"/>
      <c r="J1261" s="119"/>
    </row>
    <row r="1262" spans="1:10" x14ac:dyDescent="0.25">
      <c r="A1262" s="12">
        <v>1241</v>
      </c>
      <c r="B1262" t="s">
        <v>57</v>
      </c>
      <c r="C1262" t="s">
        <v>48</v>
      </c>
      <c r="D1262" s="21">
        <v>38749</v>
      </c>
      <c r="E1262" t="s">
        <v>51</v>
      </c>
      <c r="F1262" s="19">
        <v>44</v>
      </c>
      <c r="G1262" s="20">
        <v>143.316</v>
      </c>
      <c r="I1262" s="19"/>
      <c r="J1262" s="119"/>
    </row>
    <row r="1263" spans="1:10" x14ac:dyDescent="0.25">
      <c r="A1263" s="12">
        <v>1242</v>
      </c>
      <c r="B1263" t="s">
        <v>50</v>
      </c>
      <c r="C1263" t="s">
        <v>42</v>
      </c>
      <c r="D1263" s="21">
        <v>38672</v>
      </c>
      <c r="E1263" t="s">
        <v>54</v>
      </c>
      <c r="F1263" s="19">
        <v>31</v>
      </c>
      <c r="G1263" s="20">
        <v>95.567999999999998</v>
      </c>
      <c r="I1263" s="19"/>
      <c r="J1263" s="119"/>
    </row>
    <row r="1264" spans="1:10" x14ac:dyDescent="0.25">
      <c r="A1264" s="12">
        <v>1243</v>
      </c>
      <c r="B1264" t="s">
        <v>40</v>
      </c>
      <c r="C1264" t="s">
        <v>53</v>
      </c>
      <c r="D1264" s="21">
        <v>38760</v>
      </c>
      <c r="E1264" t="s">
        <v>54</v>
      </c>
      <c r="F1264" s="19">
        <v>31</v>
      </c>
      <c r="G1264" s="20">
        <v>95.399999999999991</v>
      </c>
      <c r="I1264" s="19"/>
      <c r="J1264" s="119"/>
    </row>
    <row r="1265" spans="1:10" x14ac:dyDescent="0.25">
      <c r="A1265" s="12">
        <v>1244</v>
      </c>
      <c r="B1265" t="s">
        <v>40</v>
      </c>
      <c r="C1265" t="s">
        <v>53</v>
      </c>
      <c r="D1265" s="21">
        <v>38705</v>
      </c>
      <c r="E1265" t="s">
        <v>51</v>
      </c>
      <c r="F1265" s="19">
        <v>57</v>
      </c>
      <c r="G1265" s="20">
        <v>189.93600000000001</v>
      </c>
      <c r="I1265" s="19"/>
      <c r="J1265" s="119"/>
    </row>
    <row r="1266" spans="1:10" x14ac:dyDescent="0.25">
      <c r="A1266" s="12">
        <v>1245</v>
      </c>
      <c r="B1266" t="s">
        <v>50</v>
      </c>
      <c r="C1266" t="s">
        <v>42</v>
      </c>
      <c r="D1266" s="21">
        <v>38309</v>
      </c>
      <c r="E1266" t="s">
        <v>44</v>
      </c>
      <c r="F1266" s="19">
        <v>24</v>
      </c>
      <c r="G1266" s="20">
        <v>70.524000000000001</v>
      </c>
      <c r="I1266" s="19"/>
      <c r="J1266" s="119"/>
    </row>
    <row r="1267" spans="1:10" x14ac:dyDescent="0.25">
      <c r="A1267" s="12">
        <v>1246</v>
      </c>
      <c r="B1267" t="s">
        <v>46</v>
      </c>
      <c r="C1267" t="s">
        <v>53</v>
      </c>
      <c r="D1267" s="21">
        <v>38210</v>
      </c>
      <c r="E1267" t="s">
        <v>54</v>
      </c>
      <c r="F1267" s="19">
        <v>23</v>
      </c>
      <c r="G1267" s="20">
        <v>66.816000000000003</v>
      </c>
      <c r="I1267" s="19"/>
      <c r="J1267" s="119"/>
    </row>
    <row r="1268" spans="1:10" x14ac:dyDescent="0.25">
      <c r="A1268" s="12">
        <v>1247</v>
      </c>
      <c r="B1268" t="s">
        <v>43</v>
      </c>
      <c r="C1268" t="s">
        <v>53</v>
      </c>
      <c r="D1268" s="21">
        <v>39046</v>
      </c>
      <c r="E1268" t="s">
        <v>54</v>
      </c>
      <c r="F1268" s="19">
        <v>92</v>
      </c>
      <c r="G1268" s="20">
        <v>315.64800000000002</v>
      </c>
      <c r="I1268" s="19"/>
      <c r="J1268" s="119"/>
    </row>
    <row r="1269" spans="1:10" x14ac:dyDescent="0.25">
      <c r="A1269" s="12">
        <v>1248</v>
      </c>
      <c r="B1269" t="s">
        <v>50</v>
      </c>
      <c r="C1269" t="s">
        <v>45</v>
      </c>
      <c r="D1269" s="21">
        <v>38276</v>
      </c>
      <c r="E1269" t="s">
        <v>51</v>
      </c>
      <c r="F1269" s="19">
        <v>51</v>
      </c>
      <c r="G1269" s="20">
        <v>167.928</v>
      </c>
      <c r="I1269" s="19"/>
      <c r="J1269" s="119"/>
    </row>
    <row r="1270" spans="1:10" x14ac:dyDescent="0.25">
      <c r="A1270" s="12">
        <v>1249</v>
      </c>
      <c r="B1270" t="s">
        <v>40</v>
      </c>
      <c r="C1270" t="s">
        <v>45</v>
      </c>
      <c r="D1270" s="21">
        <v>38914</v>
      </c>
      <c r="E1270" t="s">
        <v>54</v>
      </c>
      <c r="F1270" s="19">
        <v>59</v>
      </c>
      <c r="G1270" s="20">
        <v>196.428</v>
      </c>
      <c r="I1270" s="19"/>
      <c r="J1270" s="119"/>
    </row>
    <row r="1271" spans="1:10" x14ac:dyDescent="0.25">
      <c r="A1271" s="12">
        <v>1250</v>
      </c>
      <c r="B1271" t="s">
        <v>49</v>
      </c>
      <c r="C1271" t="s">
        <v>42</v>
      </c>
      <c r="D1271" s="21">
        <v>38045</v>
      </c>
      <c r="E1271" t="s">
        <v>54</v>
      </c>
      <c r="F1271" s="19">
        <v>26</v>
      </c>
      <c r="G1271" s="20">
        <v>77.64</v>
      </c>
      <c r="I1271" s="19"/>
      <c r="J1271" s="119"/>
    </row>
    <row r="1272" spans="1:10" x14ac:dyDescent="0.25">
      <c r="A1272" s="12">
        <v>1251</v>
      </c>
      <c r="B1272" t="s">
        <v>50</v>
      </c>
      <c r="C1272" t="s">
        <v>48</v>
      </c>
      <c r="D1272" s="21">
        <v>38023</v>
      </c>
      <c r="E1272" t="s">
        <v>44</v>
      </c>
      <c r="F1272" s="19">
        <v>-1</v>
      </c>
      <c r="G1272" s="20">
        <v>-19.487999999999996</v>
      </c>
      <c r="I1272" s="19"/>
      <c r="J1272" s="119"/>
    </row>
    <row r="1273" spans="1:10" x14ac:dyDescent="0.25">
      <c r="A1273" s="12">
        <v>1252</v>
      </c>
      <c r="B1273" t="s">
        <v>52</v>
      </c>
      <c r="C1273" t="s">
        <v>53</v>
      </c>
      <c r="D1273" s="21">
        <v>38309</v>
      </c>
      <c r="E1273" t="s">
        <v>44</v>
      </c>
      <c r="F1273" s="19">
        <v>52</v>
      </c>
      <c r="G1273" s="20">
        <v>170.892</v>
      </c>
      <c r="I1273" s="19"/>
      <c r="J1273" s="119"/>
    </row>
    <row r="1274" spans="1:10" x14ac:dyDescent="0.25">
      <c r="A1274" s="12">
        <v>1253</v>
      </c>
      <c r="B1274" t="s">
        <v>56</v>
      </c>
      <c r="C1274" t="s">
        <v>48</v>
      </c>
      <c r="D1274" s="21">
        <v>38100</v>
      </c>
      <c r="E1274" t="s">
        <v>44</v>
      </c>
      <c r="F1274" s="19">
        <v>19</v>
      </c>
      <c r="G1274" s="20">
        <v>53.088000000000001</v>
      </c>
      <c r="I1274" s="19"/>
      <c r="J1274" s="119"/>
    </row>
    <row r="1275" spans="1:10" x14ac:dyDescent="0.25">
      <c r="A1275" s="12">
        <v>1254</v>
      </c>
      <c r="B1275" t="s">
        <v>56</v>
      </c>
      <c r="C1275" t="s">
        <v>48</v>
      </c>
      <c r="D1275" s="21">
        <v>38991</v>
      </c>
      <c r="E1275" t="s">
        <v>44</v>
      </c>
      <c r="F1275" s="19">
        <v>78</v>
      </c>
      <c r="G1275" s="20">
        <v>264.59999999999997</v>
      </c>
      <c r="I1275" s="19"/>
      <c r="J1275" s="119"/>
    </row>
    <row r="1276" spans="1:10" x14ac:dyDescent="0.25">
      <c r="A1276" s="12">
        <v>1255</v>
      </c>
      <c r="B1276" t="s">
        <v>56</v>
      </c>
      <c r="C1276" t="s">
        <v>42</v>
      </c>
      <c r="D1276" s="21">
        <v>39068</v>
      </c>
      <c r="E1276" t="s">
        <v>41</v>
      </c>
      <c r="F1276" s="19">
        <v>19</v>
      </c>
      <c r="G1276" s="20">
        <v>53.304000000000002</v>
      </c>
      <c r="I1276" s="19"/>
      <c r="J1276" s="119"/>
    </row>
    <row r="1277" spans="1:10" x14ac:dyDescent="0.25">
      <c r="A1277" s="12">
        <v>1256</v>
      </c>
      <c r="B1277" t="s">
        <v>43</v>
      </c>
      <c r="C1277" t="s">
        <v>45</v>
      </c>
      <c r="D1277" s="21">
        <v>38815</v>
      </c>
      <c r="E1277" t="s">
        <v>41</v>
      </c>
      <c r="F1277" s="19">
        <v>100</v>
      </c>
      <c r="G1277" s="20">
        <v>344.11199999999997</v>
      </c>
      <c r="I1277" s="19"/>
      <c r="J1277" s="119"/>
    </row>
    <row r="1278" spans="1:10" x14ac:dyDescent="0.25">
      <c r="A1278" s="12">
        <v>1257</v>
      </c>
      <c r="B1278" t="s">
        <v>52</v>
      </c>
      <c r="C1278" t="s">
        <v>42</v>
      </c>
      <c r="D1278" s="21">
        <v>38034</v>
      </c>
      <c r="E1278" t="s">
        <v>51</v>
      </c>
      <c r="F1278" s="19">
        <v>69</v>
      </c>
      <c r="G1278" s="20">
        <v>232.04399999999998</v>
      </c>
      <c r="I1278" s="19"/>
      <c r="J1278" s="119"/>
    </row>
    <row r="1279" spans="1:10" x14ac:dyDescent="0.25">
      <c r="A1279" s="12">
        <v>1258</v>
      </c>
      <c r="B1279" t="s">
        <v>57</v>
      </c>
      <c r="C1279" t="s">
        <v>45</v>
      </c>
      <c r="D1279" s="21">
        <v>38265</v>
      </c>
      <c r="E1279" t="s">
        <v>51</v>
      </c>
      <c r="F1279" s="19">
        <v>52</v>
      </c>
      <c r="G1279" s="20">
        <v>171.76799999999997</v>
      </c>
      <c r="I1279" s="19"/>
      <c r="J1279" s="119"/>
    </row>
    <row r="1280" spans="1:10" x14ac:dyDescent="0.25">
      <c r="A1280" s="12">
        <v>1259</v>
      </c>
      <c r="B1280" t="s">
        <v>52</v>
      </c>
      <c r="C1280" t="s">
        <v>48</v>
      </c>
      <c r="D1280" s="21">
        <v>38320</v>
      </c>
      <c r="E1280" t="s">
        <v>44</v>
      </c>
      <c r="F1280" s="19">
        <v>25</v>
      </c>
      <c r="G1280" s="20">
        <v>74.327999999999989</v>
      </c>
      <c r="I1280" s="19"/>
      <c r="J1280" s="119"/>
    </row>
    <row r="1281" spans="1:10" x14ac:dyDescent="0.25">
      <c r="A1281" s="12">
        <v>1260</v>
      </c>
      <c r="B1281" t="s">
        <v>49</v>
      </c>
      <c r="C1281" t="s">
        <v>48</v>
      </c>
      <c r="D1281" s="21">
        <v>38342</v>
      </c>
      <c r="E1281" t="s">
        <v>41</v>
      </c>
      <c r="F1281" s="19">
        <v>76</v>
      </c>
      <c r="G1281" s="20">
        <v>258.39600000000002</v>
      </c>
      <c r="I1281" s="19"/>
      <c r="J1281" s="119"/>
    </row>
    <row r="1282" spans="1:10" x14ac:dyDescent="0.25">
      <c r="A1282" s="12">
        <v>1261</v>
      </c>
      <c r="B1282" t="s">
        <v>52</v>
      </c>
      <c r="C1282" t="s">
        <v>48</v>
      </c>
      <c r="D1282" s="21">
        <v>38639</v>
      </c>
      <c r="E1282" t="s">
        <v>51</v>
      </c>
      <c r="F1282" s="19">
        <v>71</v>
      </c>
      <c r="G1282" s="20">
        <v>239.39999999999998</v>
      </c>
      <c r="I1282" s="19"/>
      <c r="J1282" s="119"/>
    </row>
    <row r="1283" spans="1:10" x14ac:dyDescent="0.25">
      <c r="A1283" s="12">
        <v>1262</v>
      </c>
      <c r="B1283" t="s">
        <v>43</v>
      </c>
      <c r="C1283" t="s">
        <v>48</v>
      </c>
      <c r="D1283" s="21">
        <v>38265</v>
      </c>
      <c r="E1283" t="s">
        <v>44</v>
      </c>
      <c r="F1283" s="19">
        <v>84</v>
      </c>
      <c r="G1283" s="20">
        <v>287.32799999999997</v>
      </c>
      <c r="I1283" s="19"/>
      <c r="J1283" s="119"/>
    </row>
    <row r="1284" spans="1:10" x14ac:dyDescent="0.25">
      <c r="A1284" s="12">
        <v>1263</v>
      </c>
      <c r="B1284" t="s">
        <v>43</v>
      </c>
      <c r="C1284" t="s">
        <v>53</v>
      </c>
      <c r="D1284" s="21">
        <v>38650</v>
      </c>
      <c r="E1284" t="s">
        <v>54</v>
      </c>
      <c r="F1284" s="19">
        <v>-2</v>
      </c>
      <c r="G1284" s="20">
        <v>-22.08</v>
      </c>
      <c r="I1284" s="19"/>
      <c r="J1284" s="119"/>
    </row>
    <row r="1285" spans="1:10" x14ac:dyDescent="0.25">
      <c r="A1285" s="12">
        <v>1264</v>
      </c>
      <c r="B1285" t="s">
        <v>40</v>
      </c>
      <c r="C1285" t="s">
        <v>48</v>
      </c>
      <c r="D1285" s="21">
        <v>38628</v>
      </c>
      <c r="E1285" t="s">
        <v>44</v>
      </c>
      <c r="F1285" s="19">
        <v>77</v>
      </c>
      <c r="G1285" s="20">
        <v>260.82</v>
      </c>
      <c r="I1285" s="19"/>
      <c r="J1285" s="119"/>
    </row>
    <row r="1286" spans="1:10" x14ac:dyDescent="0.25">
      <c r="A1286" s="12">
        <v>1265</v>
      </c>
      <c r="B1286" t="s">
        <v>43</v>
      </c>
      <c r="C1286" t="s">
        <v>45</v>
      </c>
      <c r="D1286" s="21">
        <v>38265</v>
      </c>
      <c r="E1286" t="s">
        <v>47</v>
      </c>
      <c r="F1286" s="19">
        <v>96</v>
      </c>
      <c r="G1286" s="20">
        <v>330.44400000000002</v>
      </c>
      <c r="I1286" s="19"/>
      <c r="J1286" s="119"/>
    </row>
    <row r="1287" spans="1:10" x14ac:dyDescent="0.25">
      <c r="A1287" s="12">
        <v>1266</v>
      </c>
      <c r="B1287" t="s">
        <v>50</v>
      </c>
      <c r="C1287" t="s">
        <v>42</v>
      </c>
      <c r="D1287" s="21">
        <v>38056</v>
      </c>
      <c r="E1287" t="s">
        <v>54</v>
      </c>
      <c r="F1287" s="19">
        <v>62</v>
      </c>
      <c r="G1287" s="20">
        <v>208.17599999999999</v>
      </c>
      <c r="I1287" s="19"/>
      <c r="J1287" s="119"/>
    </row>
    <row r="1288" spans="1:10" x14ac:dyDescent="0.25">
      <c r="A1288" s="12">
        <v>1267</v>
      </c>
      <c r="B1288" t="s">
        <v>57</v>
      </c>
      <c r="C1288" t="s">
        <v>42</v>
      </c>
      <c r="D1288" s="21">
        <v>38254</v>
      </c>
      <c r="E1288" t="s">
        <v>44</v>
      </c>
      <c r="F1288" s="19">
        <v>-3</v>
      </c>
      <c r="G1288" s="20">
        <v>-26.195999999999998</v>
      </c>
      <c r="I1288" s="19"/>
      <c r="J1288" s="119"/>
    </row>
    <row r="1289" spans="1:10" x14ac:dyDescent="0.25">
      <c r="A1289" s="12">
        <v>1268</v>
      </c>
      <c r="B1289" t="s">
        <v>52</v>
      </c>
      <c r="C1289" t="s">
        <v>53</v>
      </c>
      <c r="D1289" s="21">
        <v>38606</v>
      </c>
      <c r="E1289" t="s">
        <v>44</v>
      </c>
      <c r="F1289" s="19">
        <v>50</v>
      </c>
      <c r="G1289" s="20">
        <v>164.352</v>
      </c>
      <c r="I1289" s="19"/>
      <c r="J1289" s="119"/>
    </row>
    <row r="1290" spans="1:10" x14ac:dyDescent="0.25">
      <c r="A1290" s="12">
        <v>1269</v>
      </c>
      <c r="B1290" t="s">
        <v>49</v>
      </c>
      <c r="C1290" t="s">
        <v>42</v>
      </c>
      <c r="D1290" s="21">
        <v>38287</v>
      </c>
      <c r="E1290" t="s">
        <v>51</v>
      </c>
      <c r="F1290" s="19">
        <v>97</v>
      </c>
      <c r="G1290" s="20">
        <v>333.66</v>
      </c>
      <c r="I1290" s="19"/>
      <c r="J1290" s="119"/>
    </row>
    <row r="1291" spans="1:10" x14ac:dyDescent="0.25">
      <c r="A1291" s="12">
        <v>1270</v>
      </c>
      <c r="B1291" t="s">
        <v>50</v>
      </c>
      <c r="C1291" t="s">
        <v>45</v>
      </c>
      <c r="D1291" s="21">
        <v>38232</v>
      </c>
      <c r="E1291" t="s">
        <v>54</v>
      </c>
      <c r="F1291" s="19">
        <v>33</v>
      </c>
      <c r="G1291" s="20">
        <v>103.752</v>
      </c>
      <c r="I1291" s="19"/>
      <c r="J1291" s="119"/>
    </row>
    <row r="1292" spans="1:10" x14ac:dyDescent="0.25">
      <c r="A1292" s="12">
        <v>1271</v>
      </c>
      <c r="B1292" t="s">
        <v>40</v>
      </c>
      <c r="C1292" t="s">
        <v>48</v>
      </c>
      <c r="D1292" s="21">
        <v>38375</v>
      </c>
      <c r="E1292" t="s">
        <v>47</v>
      </c>
      <c r="F1292" s="19">
        <v>84</v>
      </c>
      <c r="G1292" s="20">
        <v>286.78800000000001</v>
      </c>
      <c r="I1292" s="19"/>
      <c r="J1292" s="119"/>
    </row>
    <row r="1293" spans="1:10" x14ac:dyDescent="0.25">
      <c r="A1293" s="12">
        <v>1272</v>
      </c>
      <c r="B1293" t="s">
        <v>56</v>
      </c>
      <c r="C1293" t="s">
        <v>48</v>
      </c>
      <c r="D1293" s="21">
        <v>38375</v>
      </c>
      <c r="E1293" t="s">
        <v>44</v>
      </c>
      <c r="F1293" s="19">
        <v>97</v>
      </c>
      <c r="G1293" s="20">
        <v>333.048</v>
      </c>
      <c r="I1293" s="19"/>
      <c r="J1293" s="119"/>
    </row>
    <row r="1294" spans="1:10" x14ac:dyDescent="0.25">
      <c r="A1294" s="12">
        <v>1273</v>
      </c>
      <c r="B1294" t="s">
        <v>52</v>
      </c>
      <c r="C1294" t="s">
        <v>45</v>
      </c>
      <c r="D1294" s="21">
        <v>38100</v>
      </c>
      <c r="E1294" t="s">
        <v>54</v>
      </c>
      <c r="F1294" s="19">
        <v>16</v>
      </c>
      <c r="G1294" s="20">
        <v>41.351999999999997</v>
      </c>
      <c r="I1294" s="19"/>
      <c r="J1294" s="119"/>
    </row>
    <row r="1295" spans="1:10" x14ac:dyDescent="0.25">
      <c r="A1295" s="12">
        <v>1274</v>
      </c>
      <c r="B1295" t="s">
        <v>50</v>
      </c>
      <c r="C1295" t="s">
        <v>53</v>
      </c>
      <c r="D1295" s="21">
        <v>38375</v>
      </c>
      <c r="E1295" t="s">
        <v>51</v>
      </c>
      <c r="F1295" s="19">
        <v>28</v>
      </c>
      <c r="G1295" s="20">
        <v>84.84</v>
      </c>
      <c r="I1295" s="19"/>
      <c r="J1295" s="119"/>
    </row>
    <row r="1296" spans="1:10" x14ac:dyDescent="0.25">
      <c r="A1296" s="12">
        <v>1275</v>
      </c>
      <c r="B1296" t="s">
        <v>40</v>
      </c>
      <c r="C1296" t="s">
        <v>45</v>
      </c>
      <c r="D1296" s="21">
        <v>38826</v>
      </c>
      <c r="E1296" t="s">
        <v>51</v>
      </c>
      <c r="F1296" s="19">
        <v>7</v>
      </c>
      <c r="G1296" s="20">
        <v>10.56</v>
      </c>
      <c r="I1296" s="19"/>
      <c r="J1296" s="119"/>
    </row>
    <row r="1297" spans="1:10" x14ac:dyDescent="0.25">
      <c r="A1297" s="12">
        <v>1276</v>
      </c>
      <c r="B1297" t="s">
        <v>55</v>
      </c>
      <c r="C1297" t="s">
        <v>53</v>
      </c>
      <c r="D1297" s="21">
        <v>38353</v>
      </c>
      <c r="E1297" t="s">
        <v>51</v>
      </c>
      <c r="F1297" s="19">
        <v>-1</v>
      </c>
      <c r="G1297" s="20">
        <v>-4.1399999999999997</v>
      </c>
      <c r="I1297" s="19"/>
      <c r="J1297" s="119"/>
    </row>
    <row r="1298" spans="1:10" x14ac:dyDescent="0.25">
      <c r="A1298" s="12">
        <v>1277</v>
      </c>
      <c r="B1298" t="s">
        <v>43</v>
      </c>
      <c r="C1298" t="s">
        <v>48</v>
      </c>
      <c r="D1298" s="21">
        <v>38507</v>
      </c>
      <c r="E1298" t="s">
        <v>41</v>
      </c>
      <c r="F1298" s="19">
        <v>38</v>
      </c>
      <c r="G1298" s="20">
        <v>120.82799999999999</v>
      </c>
      <c r="I1298" s="19"/>
      <c r="J1298" s="119"/>
    </row>
    <row r="1299" spans="1:10" x14ac:dyDescent="0.25">
      <c r="A1299" s="12">
        <v>1278</v>
      </c>
      <c r="B1299" t="s">
        <v>55</v>
      </c>
      <c r="C1299" t="s">
        <v>45</v>
      </c>
      <c r="D1299" s="21">
        <v>38892</v>
      </c>
      <c r="E1299" t="s">
        <v>54</v>
      </c>
      <c r="F1299" s="19">
        <v>15</v>
      </c>
      <c r="G1299" s="20">
        <v>37.56</v>
      </c>
      <c r="I1299" s="19"/>
      <c r="J1299" s="119"/>
    </row>
    <row r="1300" spans="1:10" x14ac:dyDescent="0.25">
      <c r="A1300" s="12">
        <v>1279</v>
      </c>
      <c r="B1300" t="s">
        <v>46</v>
      </c>
      <c r="C1300" t="s">
        <v>53</v>
      </c>
      <c r="D1300" s="21">
        <v>38320</v>
      </c>
      <c r="E1300" t="s">
        <v>47</v>
      </c>
      <c r="F1300" s="19">
        <v>89</v>
      </c>
      <c r="G1300" s="20">
        <v>304.94400000000002</v>
      </c>
      <c r="I1300" s="19"/>
      <c r="J1300" s="119"/>
    </row>
    <row r="1301" spans="1:10" x14ac:dyDescent="0.25">
      <c r="A1301" s="12">
        <v>1280</v>
      </c>
      <c r="B1301" t="s">
        <v>43</v>
      </c>
      <c r="C1301" t="s">
        <v>45</v>
      </c>
      <c r="D1301" s="21">
        <v>38342</v>
      </c>
      <c r="E1301" t="s">
        <v>54</v>
      </c>
      <c r="F1301" s="19">
        <v>93</v>
      </c>
      <c r="G1301" s="20">
        <v>319.66799999999995</v>
      </c>
      <c r="I1301" s="19"/>
      <c r="J1301" s="119"/>
    </row>
    <row r="1302" spans="1:10" x14ac:dyDescent="0.25">
      <c r="A1302" s="12">
        <v>1281</v>
      </c>
      <c r="B1302" t="s">
        <v>40</v>
      </c>
      <c r="C1302" t="s">
        <v>53</v>
      </c>
      <c r="D1302" s="21">
        <v>38540</v>
      </c>
      <c r="E1302" t="s">
        <v>51</v>
      </c>
      <c r="F1302" s="19">
        <v>100</v>
      </c>
      <c r="G1302" s="20">
        <v>343.93200000000002</v>
      </c>
      <c r="I1302" s="19"/>
      <c r="J1302" s="119"/>
    </row>
    <row r="1303" spans="1:10" x14ac:dyDescent="0.25">
      <c r="A1303" s="12">
        <v>1282</v>
      </c>
      <c r="B1303" t="s">
        <v>49</v>
      </c>
      <c r="C1303" t="s">
        <v>45</v>
      </c>
      <c r="D1303" s="21">
        <v>38397</v>
      </c>
      <c r="E1303" t="s">
        <v>54</v>
      </c>
      <c r="F1303" s="19">
        <v>8</v>
      </c>
      <c r="G1303" s="20">
        <v>14.28</v>
      </c>
      <c r="I1303" s="19"/>
      <c r="J1303" s="119"/>
    </row>
    <row r="1304" spans="1:10" x14ac:dyDescent="0.25">
      <c r="A1304" s="12">
        <v>1283</v>
      </c>
      <c r="B1304" t="s">
        <v>40</v>
      </c>
      <c r="C1304" t="s">
        <v>48</v>
      </c>
      <c r="D1304" s="21">
        <v>38837</v>
      </c>
      <c r="E1304" t="s">
        <v>41</v>
      </c>
      <c r="F1304" s="19">
        <v>77</v>
      </c>
      <c r="G1304" s="20">
        <v>261.096</v>
      </c>
      <c r="I1304" s="19"/>
      <c r="J1304" s="119"/>
    </row>
    <row r="1305" spans="1:10" x14ac:dyDescent="0.25">
      <c r="A1305" s="12">
        <v>1284</v>
      </c>
      <c r="B1305" t="s">
        <v>57</v>
      </c>
      <c r="C1305" t="s">
        <v>45</v>
      </c>
      <c r="D1305" s="21">
        <v>38419</v>
      </c>
      <c r="E1305" t="s">
        <v>51</v>
      </c>
      <c r="F1305" s="19">
        <v>63</v>
      </c>
      <c r="G1305" s="20">
        <v>211.98</v>
      </c>
      <c r="I1305" s="19"/>
      <c r="J1305" s="119"/>
    </row>
    <row r="1306" spans="1:10" x14ac:dyDescent="0.25">
      <c r="A1306" s="12">
        <v>1285</v>
      </c>
      <c r="B1306" t="s">
        <v>46</v>
      </c>
      <c r="C1306" t="s">
        <v>48</v>
      </c>
      <c r="D1306" s="21">
        <v>38144</v>
      </c>
      <c r="E1306" t="s">
        <v>51</v>
      </c>
      <c r="F1306" s="19">
        <v>24</v>
      </c>
      <c r="G1306" s="20">
        <v>71.567999999999998</v>
      </c>
      <c r="I1306" s="19"/>
      <c r="J1306" s="119"/>
    </row>
    <row r="1307" spans="1:10" x14ac:dyDescent="0.25">
      <c r="A1307" s="12">
        <v>1286</v>
      </c>
      <c r="B1307" t="s">
        <v>40</v>
      </c>
      <c r="C1307" t="s">
        <v>42</v>
      </c>
      <c r="D1307" s="21">
        <v>38463</v>
      </c>
      <c r="E1307" t="s">
        <v>54</v>
      </c>
      <c r="F1307" s="19">
        <v>40</v>
      </c>
      <c r="G1307" s="20">
        <v>127.812</v>
      </c>
      <c r="I1307" s="19"/>
      <c r="J1307" s="119"/>
    </row>
    <row r="1308" spans="1:10" x14ac:dyDescent="0.25">
      <c r="A1308" s="12">
        <v>1287</v>
      </c>
      <c r="B1308" t="s">
        <v>43</v>
      </c>
      <c r="C1308" t="s">
        <v>48</v>
      </c>
      <c r="D1308" s="21">
        <v>38320</v>
      </c>
      <c r="E1308" t="s">
        <v>44</v>
      </c>
      <c r="F1308" s="19">
        <v>85</v>
      </c>
      <c r="G1308" s="20">
        <v>291.15600000000001</v>
      </c>
      <c r="I1308" s="19"/>
      <c r="J1308" s="119"/>
    </row>
    <row r="1309" spans="1:10" x14ac:dyDescent="0.25">
      <c r="A1309" s="12">
        <v>1288</v>
      </c>
      <c r="B1309" t="s">
        <v>52</v>
      </c>
      <c r="C1309" t="s">
        <v>42</v>
      </c>
      <c r="D1309" s="21">
        <v>38012</v>
      </c>
      <c r="E1309" t="s">
        <v>51</v>
      </c>
      <c r="F1309" s="19">
        <v>31</v>
      </c>
      <c r="G1309" s="20">
        <v>96.059999999999988</v>
      </c>
      <c r="I1309" s="19"/>
      <c r="J1309" s="119"/>
    </row>
    <row r="1310" spans="1:10" x14ac:dyDescent="0.25">
      <c r="A1310" s="12">
        <v>1289</v>
      </c>
      <c r="B1310" t="s">
        <v>49</v>
      </c>
      <c r="C1310" t="s">
        <v>48</v>
      </c>
      <c r="D1310" s="21">
        <v>38540</v>
      </c>
      <c r="E1310" t="s">
        <v>41</v>
      </c>
      <c r="F1310" s="19">
        <v>98</v>
      </c>
      <c r="G1310" s="20">
        <v>337.11599999999999</v>
      </c>
      <c r="I1310" s="19"/>
      <c r="J1310" s="119"/>
    </row>
    <row r="1311" spans="1:10" x14ac:dyDescent="0.25">
      <c r="A1311" s="12">
        <v>1290</v>
      </c>
      <c r="B1311" t="s">
        <v>50</v>
      </c>
      <c r="C1311" t="s">
        <v>45</v>
      </c>
      <c r="D1311" s="21">
        <v>38661</v>
      </c>
      <c r="E1311" t="s">
        <v>51</v>
      </c>
      <c r="F1311" s="19">
        <v>34</v>
      </c>
      <c r="G1311" s="20">
        <v>108.072</v>
      </c>
      <c r="I1311" s="19"/>
      <c r="J1311" s="119"/>
    </row>
    <row r="1312" spans="1:10" x14ac:dyDescent="0.25">
      <c r="A1312" s="12">
        <v>1291</v>
      </c>
      <c r="B1312" t="s">
        <v>50</v>
      </c>
      <c r="C1312" t="s">
        <v>45</v>
      </c>
      <c r="D1312" s="21">
        <v>38100</v>
      </c>
      <c r="E1312" t="s">
        <v>44</v>
      </c>
      <c r="F1312" s="19">
        <v>93</v>
      </c>
      <c r="G1312" s="20">
        <v>319.64400000000001</v>
      </c>
      <c r="I1312" s="19"/>
      <c r="J1312" s="119"/>
    </row>
    <row r="1313" spans="1:10" x14ac:dyDescent="0.25">
      <c r="A1313" s="12">
        <v>1292</v>
      </c>
      <c r="B1313" t="s">
        <v>56</v>
      </c>
      <c r="C1313" t="s">
        <v>53</v>
      </c>
      <c r="D1313" s="21">
        <v>38947</v>
      </c>
      <c r="E1313" t="s">
        <v>51</v>
      </c>
      <c r="F1313" s="19">
        <v>10</v>
      </c>
      <c r="G1313" s="20">
        <v>20.244</v>
      </c>
      <c r="I1313" s="19"/>
      <c r="J1313" s="119"/>
    </row>
    <row r="1314" spans="1:10" x14ac:dyDescent="0.25">
      <c r="A1314" s="12">
        <v>1293</v>
      </c>
      <c r="B1314" t="s">
        <v>50</v>
      </c>
      <c r="C1314" t="s">
        <v>48</v>
      </c>
      <c r="D1314" s="21">
        <v>38573</v>
      </c>
      <c r="E1314" t="s">
        <v>54</v>
      </c>
      <c r="F1314" s="19">
        <v>69</v>
      </c>
      <c r="G1314" s="20">
        <v>232.83599999999998</v>
      </c>
      <c r="I1314" s="19"/>
      <c r="J1314" s="119"/>
    </row>
    <row r="1315" spans="1:10" x14ac:dyDescent="0.25">
      <c r="A1315" s="12">
        <v>1294</v>
      </c>
      <c r="B1315" t="s">
        <v>55</v>
      </c>
      <c r="C1315" t="s">
        <v>53</v>
      </c>
      <c r="D1315" s="21">
        <v>38716</v>
      </c>
      <c r="E1315" t="s">
        <v>41</v>
      </c>
      <c r="F1315" s="19">
        <v>43</v>
      </c>
      <c r="G1315" s="20">
        <v>139.23599999999999</v>
      </c>
      <c r="I1315" s="19"/>
      <c r="J1315" s="119"/>
    </row>
    <row r="1316" spans="1:10" x14ac:dyDescent="0.25">
      <c r="A1316" s="12">
        <v>1295</v>
      </c>
      <c r="B1316" t="s">
        <v>56</v>
      </c>
      <c r="C1316" t="s">
        <v>48</v>
      </c>
      <c r="D1316" s="21">
        <v>38276</v>
      </c>
      <c r="E1316" t="s">
        <v>44</v>
      </c>
      <c r="F1316" s="19">
        <v>26</v>
      </c>
      <c r="G1316" s="20">
        <v>78.719999999999985</v>
      </c>
      <c r="I1316" s="19"/>
      <c r="J1316" s="119"/>
    </row>
    <row r="1317" spans="1:10" x14ac:dyDescent="0.25">
      <c r="A1317" s="12">
        <v>1296</v>
      </c>
      <c r="B1317" t="s">
        <v>43</v>
      </c>
      <c r="C1317" t="s">
        <v>48</v>
      </c>
      <c r="D1317" s="21">
        <v>38551</v>
      </c>
      <c r="E1317" t="s">
        <v>51</v>
      </c>
      <c r="F1317" s="19">
        <v>66</v>
      </c>
      <c r="G1317" s="20">
        <v>221.328</v>
      </c>
      <c r="I1317" s="19"/>
      <c r="J1317" s="119"/>
    </row>
    <row r="1318" spans="1:10" x14ac:dyDescent="0.25">
      <c r="A1318" s="12">
        <v>1297</v>
      </c>
      <c r="B1318" t="s">
        <v>49</v>
      </c>
      <c r="C1318" t="s">
        <v>48</v>
      </c>
      <c r="D1318" s="21">
        <v>38111</v>
      </c>
      <c r="E1318" t="s">
        <v>51</v>
      </c>
      <c r="F1318" s="19">
        <v>58</v>
      </c>
      <c r="G1318" s="20">
        <v>192.96</v>
      </c>
      <c r="I1318" s="19"/>
      <c r="J1318" s="119"/>
    </row>
    <row r="1319" spans="1:10" x14ac:dyDescent="0.25">
      <c r="A1319" s="12">
        <v>1298</v>
      </c>
      <c r="B1319" t="s">
        <v>40</v>
      </c>
      <c r="C1319" t="s">
        <v>53</v>
      </c>
      <c r="D1319" s="21">
        <v>38749</v>
      </c>
      <c r="E1319" t="s">
        <v>54</v>
      </c>
      <c r="F1319" s="19">
        <v>33</v>
      </c>
      <c r="G1319" s="20">
        <v>103.58399999999999</v>
      </c>
      <c r="I1319" s="19"/>
      <c r="J1319" s="119"/>
    </row>
    <row r="1320" spans="1:10" x14ac:dyDescent="0.25">
      <c r="A1320" s="12">
        <v>1299</v>
      </c>
      <c r="B1320" t="s">
        <v>49</v>
      </c>
      <c r="C1320" t="s">
        <v>53</v>
      </c>
      <c r="D1320" s="21">
        <v>38958</v>
      </c>
      <c r="E1320" t="s">
        <v>54</v>
      </c>
      <c r="F1320" s="19">
        <v>44</v>
      </c>
      <c r="G1320" s="20">
        <v>143.38799999999998</v>
      </c>
      <c r="I1320" s="19"/>
      <c r="J1320" s="119"/>
    </row>
    <row r="1321" spans="1:10" x14ac:dyDescent="0.25">
      <c r="A1321" s="12">
        <v>1300</v>
      </c>
      <c r="B1321" t="s">
        <v>49</v>
      </c>
      <c r="C1321" t="s">
        <v>48</v>
      </c>
      <c r="D1321" s="21">
        <v>39024</v>
      </c>
      <c r="E1321" t="s">
        <v>41</v>
      </c>
      <c r="F1321" s="19">
        <v>94</v>
      </c>
      <c r="G1321" s="20">
        <v>322.464</v>
      </c>
      <c r="I1321" s="19"/>
      <c r="J1321" s="119"/>
    </row>
    <row r="1322" spans="1:10" x14ac:dyDescent="0.25">
      <c r="A1322" s="12">
        <v>1301</v>
      </c>
      <c r="B1322" t="s">
        <v>40</v>
      </c>
      <c r="C1322" t="s">
        <v>42</v>
      </c>
      <c r="D1322" s="21">
        <v>38100</v>
      </c>
      <c r="E1322" t="s">
        <v>44</v>
      </c>
      <c r="F1322" s="19">
        <v>77</v>
      </c>
      <c r="G1322" s="20">
        <v>261.79199999999997</v>
      </c>
      <c r="I1322" s="19"/>
      <c r="J1322" s="119"/>
    </row>
    <row r="1323" spans="1:10" x14ac:dyDescent="0.25">
      <c r="A1323" s="12">
        <v>1302</v>
      </c>
      <c r="B1323" t="s">
        <v>50</v>
      </c>
      <c r="C1323" t="s">
        <v>42</v>
      </c>
      <c r="D1323" s="21">
        <v>38221</v>
      </c>
      <c r="E1323" t="s">
        <v>41</v>
      </c>
      <c r="F1323" s="19">
        <v>68</v>
      </c>
      <c r="G1323" s="20">
        <v>229.29600000000002</v>
      </c>
      <c r="I1323" s="19"/>
      <c r="J1323" s="119"/>
    </row>
    <row r="1324" spans="1:10" x14ac:dyDescent="0.25">
      <c r="A1324" s="12">
        <v>1303</v>
      </c>
      <c r="B1324" t="s">
        <v>52</v>
      </c>
      <c r="C1324" t="s">
        <v>48</v>
      </c>
      <c r="D1324" s="21">
        <v>39079</v>
      </c>
      <c r="E1324" t="s">
        <v>44</v>
      </c>
      <c r="F1324" s="19">
        <v>52</v>
      </c>
      <c r="G1324" s="20">
        <v>170.58</v>
      </c>
      <c r="I1324" s="19"/>
      <c r="J1324" s="119"/>
    </row>
    <row r="1325" spans="1:10" x14ac:dyDescent="0.25">
      <c r="A1325" s="12">
        <v>1304</v>
      </c>
      <c r="B1325" t="s">
        <v>46</v>
      </c>
      <c r="C1325" t="s">
        <v>45</v>
      </c>
      <c r="D1325" s="21">
        <v>38540</v>
      </c>
      <c r="E1325" t="s">
        <v>54</v>
      </c>
      <c r="F1325" s="19">
        <v>13</v>
      </c>
      <c r="G1325" s="20">
        <v>30.744</v>
      </c>
      <c r="I1325" s="19"/>
      <c r="J1325" s="119"/>
    </row>
    <row r="1326" spans="1:10" x14ac:dyDescent="0.25">
      <c r="A1326" s="12">
        <v>1305</v>
      </c>
      <c r="B1326" t="s">
        <v>40</v>
      </c>
      <c r="C1326" t="s">
        <v>53</v>
      </c>
      <c r="D1326" s="21">
        <v>38298</v>
      </c>
      <c r="E1326" t="s">
        <v>41</v>
      </c>
      <c r="F1326" s="19">
        <v>93</v>
      </c>
      <c r="G1326" s="20">
        <v>318.68399999999997</v>
      </c>
      <c r="I1326" s="19"/>
      <c r="J1326" s="119"/>
    </row>
    <row r="1327" spans="1:10" x14ac:dyDescent="0.25">
      <c r="A1327" s="12">
        <v>1306</v>
      </c>
      <c r="B1327" t="s">
        <v>46</v>
      </c>
      <c r="C1327" t="s">
        <v>45</v>
      </c>
      <c r="D1327" s="21">
        <v>38221</v>
      </c>
      <c r="E1327" t="s">
        <v>41</v>
      </c>
      <c r="F1327" s="19">
        <v>17</v>
      </c>
      <c r="G1327" s="20">
        <v>45.384</v>
      </c>
      <c r="I1327" s="19"/>
      <c r="J1327" s="119"/>
    </row>
    <row r="1328" spans="1:10" x14ac:dyDescent="0.25">
      <c r="A1328" s="12">
        <v>1307</v>
      </c>
      <c r="B1328" t="s">
        <v>56</v>
      </c>
      <c r="C1328" t="s">
        <v>45</v>
      </c>
      <c r="D1328" s="21">
        <v>38683</v>
      </c>
      <c r="E1328" t="s">
        <v>54</v>
      </c>
      <c r="F1328" s="19">
        <v>84</v>
      </c>
      <c r="G1328" s="20">
        <v>287.01600000000002</v>
      </c>
      <c r="I1328" s="19"/>
      <c r="J1328" s="119"/>
    </row>
    <row r="1329" spans="1:10" x14ac:dyDescent="0.25">
      <c r="A1329" s="12">
        <v>1308</v>
      </c>
      <c r="B1329" t="s">
        <v>50</v>
      </c>
      <c r="C1329" t="s">
        <v>42</v>
      </c>
      <c r="D1329" s="21">
        <v>38155</v>
      </c>
      <c r="E1329" t="s">
        <v>47</v>
      </c>
      <c r="F1329" s="19">
        <v>44</v>
      </c>
      <c r="G1329" s="20">
        <v>142.72799999999998</v>
      </c>
      <c r="I1329" s="19"/>
      <c r="J1329" s="119"/>
    </row>
    <row r="1330" spans="1:10" x14ac:dyDescent="0.25">
      <c r="A1330" s="12">
        <v>1309</v>
      </c>
      <c r="B1330" t="s">
        <v>56</v>
      </c>
      <c r="C1330" t="s">
        <v>48</v>
      </c>
      <c r="D1330" s="21">
        <v>38760</v>
      </c>
      <c r="E1330" t="s">
        <v>54</v>
      </c>
      <c r="F1330" s="19">
        <v>66</v>
      </c>
      <c r="G1330" s="20">
        <v>222.072</v>
      </c>
      <c r="I1330" s="19"/>
      <c r="J1330" s="119"/>
    </row>
    <row r="1331" spans="1:10" x14ac:dyDescent="0.25">
      <c r="A1331" s="12">
        <v>1310</v>
      </c>
      <c r="B1331" t="s">
        <v>56</v>
      </c>
      <c r="C1331" t="s">
        <v>48</v>
      </c>
      <c r="D1331" s="21">
        <v>38980</v>
      </c>
      <c r="E1331" t="s">
        <v>41</v>
      </c>
      <c r="F1331" s="19">
        <v>17</v>
      </c>
      <c r="G1331" s="20">
        <v>45.936</v>
      </c>
      <c r="I1331" s="19"/>
      <c r="J1331" s="119"/>
    </row>
    <row r="1332" spans="1:10" x14ac:dyDescent="0.25">
      <c r="A1332" s="12">
        <v>1311</v>
      </c>
      <c r="B1332" t="s">
        <v>49</v>
      </c>
      <c r="C1332" t="s">
        <v>53</v>
      </c>
      <c r="D1332" s="21">
        <v>38298</v>
      </c>
      <c r="E1332" t="s">
        <v>54</v>
      </c>
      <c r="F1332" s="19">
        <v>30</v>
      </c>
      <c r="G1332" s="20">
        <v>91.98</v>
      </c>
      <c r="I1332" s="19"/>
      <c r="J1332" s="119"/>
    </row>
    <row r="1333" spans="1:10" x14ac:dyDescent="0.25">
      <c r="A1333" s="12">
        <v>1312</v>
      </c>
      <c r="B1333" t="s">
        <v>57</v>
      </c>
      <c r="C1333" t="s">
        <v>42</v>
      </c>
      <c r="D1333" s="21">
        <v>38683</v>
      </c>
      <c r="E1333" t="s">
        <v>44</v>
      </c>
      <c r="F1333" s="19">
        <v>87</v>
      </c>
      <c r="G1333" s="20">
        <v>297.91199999999998</v>
      </c>
      <c r="I1333" s="19"/>
      <c r="J1333" s="119"/>
    </row>
    <row r="1334" spans="1:10" x14ac:dyDescent="0.25">
      <c r="A1334" s="12">
        <v>1313</v>
      </c>
      <c r="B1334" t="s">
        <v>46</v>
      </c>
      <c r="C1334" t="s">
        <v>48</v>
      </c>
      <c r="D1334" s="21">
        <v>38342</v>
      </c>
      <c r="E1334" t="s">
        <v>54</v>
      </c>
      <c r="F1334" s="19">
        <v>9</v>
      </c>
      <c r="G1334" s="20">
        <v>17.376000000000001</v>
      </c>
      <c r="I1334" s="19"/>
      <c r="J1334" s="119"/>
    </row>
    <row r="1335" spans="1:10" x14ac:dyDescent="0.25">
      <c r="A1335" s="12">
        <v>1314</v>
      </c>
      <c r="B1335" t="s">
        <v>46</v>
      </c>
      <c r="C1335" t="s">
        <v>42</v>
      </c>
      <c r="D1335" s="21">
        <v>39068</v>
      </c>
      <c r="E1335" t="s">
        <v>47</v>
      </c>
      <c r="F1335" s="19">
        <v>27</v>
      </c>
      <c r="G1335" s="20">
        <v>81.876000000000005</v>
      </c>
      <c r="I1335" s="19"/>
      <c r="J1335" s="119"/>
    </row>
    <row r="1336" spans="1:10" x14ac:dyDescent="0.25">
      <c r="A1336" s="12">
        <v>1315</v>
      </c>
      <c r="B1336" t="s">
        <v>46</v>
      </c>
      <c r="C1336" t="s">
        <v>45</v>
      </c>
      <c r="D1336" s="21">
        <v>38991</v>
      </c>
      <c r="E1336" t="s">
        <v>54</v>
      </c>
      <c r="F1336" s="19">
        <v>86</v>
      </c>
      <c r="G1336" s="20">
        <v>293.54399999999998</v>
      </c>
      <c r="I1336" s="19"/>
      <c r="J1336" s="119"/>
    </row>
    <row r="1337" spans="1:10" x14ac:dyDescent="0.25">
      <c r="A1337" s="12">
        <v>1316</v>
      </c>
      <c r="B1337" t="s">
        <v>49</v>
      </c>
      <c r="C1337" t="s">
        <v>42</v>
      </c>
      <c r="D1337" s="21">
        <v>38408</v>
      </c>
      <c r="E1337" t="s">
        <v>51</v>
      </c>
      <c r="F1337" s="19">
        <v>39</v>
      </c>
      <c r="G1337" s="20">
        <v>124.61999999999999</v>
      </c>
      <c r="I1337" s="19"/>
      <c r="J1337" s="119"/>
    </row>
    <row r="1338" spans="1:10" x14ac:dyDescent="0.25">
      <c r="A1338" s="12">
        <v>1317</v>
      </c>
      <c r="B1338" t="s">
        <v>46</v>
      </c>
      <c r="C1338" t="s">
        <v>53</v>
      </c>
      <c r="D1338" s="21">
        <v>38309</v>
      </c>
      <c r="E1338" t="s">
        <v>54</v>
      </c>
      <c r="F1338" s="19">
        <v>94</v>
      </c>
      <c r="G1338" s="20">
        <v>323.68799999999999</v>
      </c>
      <c r="I1338" s="19"/>
      <c r="J1338" s="119"/>
    </row>
    <row r="1339" spans="1:10" x14ac:dyDescent="0.25">
      <c r="A1339" s="12">
        <v>1318</v>
      </c>
      <c r="B1339" t="s">
        <v>49</v>
      </c>
      <c r="C1339" t="s">
        <v>45</v>
      </c>
      <c r="D1339" s="21">
        <v>38386</v>
      </c>
      <c r="E1339" t="s">
        <v>54</v>
      </c>
      <c r="F1339" s="19">
        <v>11</v>
      </c>
      <c r="G1339" s="20">
        <v>24.371999999999996</v>
      </c>
      <c r="I1339" s="19"/>
      <c r="J1339" s="119"/>
    </row>
    <row r="1340" spans="1:10" x14ac:dyDescent="0.25">
      <c r="A1340" s="12">
        <v>1319</v>
      </c>
      <c r="B1340" t="s">
        <v>56</v>
      </c>
      <c r="C1340" t="s">
        <v>42</v>
      </c>
      <c r="D1340" s="21">
        <v>38529</v>
      </c>
      <c r="E1340" t="s">
        <v>51</v>
      </c>
      <c r="F1340" s="19">
        <v>83</v>
      </c>
      <c r="G1340" s="20">
        <v>283.2</v>
      </c>
      <c r="I1340" s="19"/>
      <c r="J1340" s="119"/>
    </row>
    <row r="1341" spans="1:10" x14ac:dyDescent="0.25">
      <c r="A1341" s="12">
        <v>1320</v>
      </c>
      <c r="B1341" t="s">
        <v>57</v>
      </c>
      <c r="C1341" t="s">
        <v>42</v>
      </c>
      <c r="D1341" s="21">
        <v>38485</v>
      </c>
      <c r="E1341" t="s">
        <v>41</v>
      </c>
      <c r="F1341" s="19">
        <v>14</v>
      </c>
      <c r="G1341" s="20">
        <v>34.619999999999997</v>
      </c>
      <c r="I1341" s="19"/>
      <c r="J1341" s="119"/>
    </row>
    <row r="1342" spans="1:10" x14ac:dyDescent="0.25">
      <c r="A1342" s="12">
        <v>1321</v>
      </c>
      <c r="B1342" t="s">
        <v>52</v>
      </c>
      <c r="C1342" t="s">
        <v>53</v>
      </c>
      <c r="D1342" s="21">
        <v>39079</v>
      </c>
      <c r="E1342" t="s">
        <v>54</v>
      </c>
      <c r="F1342" s="19">
        <v>14</v>
      </c>
      <c r="G1342" s="20">
        <v>35.663999999999994</v>
      </c>
      <c r="I1342" s="19"/>
      <c r="J1342" s="119"/>
    </row>
    <row r="1343" spans="1:10" x14ac:dyDescent="0.25">
      <c r="A1343" s="12">
        <v>1322</v>
      </c>
      <c r="B1343" t="s">
        <v>52</v>
      </c>
      <c r="C1343" t="s">
        <v>53</v>
      </c>
      <c r="D1343" s="21">
        <v>38826</v>
      </c>
      <c r="E1343" t="s">
        <v>44</v>
      </c>
      <c r="F1343" s="19">
        <v>78</v>
      </c>
      <c r="G1343" s="20">
        <v>265.416</v>
      </c>
      <c r="I1343" s="19"/>
      <c r="J1343" s="119"/>
    </row>
    <row r="1344" spans="1:10" x14ac:dyDescent="0.25">
      <c r="A1344" s="12">
        <v>1323</v>
      </c>
      <c r="B1344" t="s">
        <v>40</v>
      </c>
      <c r="C1344" t="s">
        <v>45</v>
      </c>
      <c r="D1344" s="21">
        <v>38001</v>
      </c>
      <c r="E1344" t="s">
        <v>41</v>
      </c>
      <c r="F1344" s="19">
        <v>18</v>
      </c>
      <c r="G1344" s="20">
        <v>50.304000000000002</v>
      </c>
      <c r="I1344" s="19"/>
      <c r="J1344" s="119"/>
    </row>
    <row r="1345" spans="1:10" x14ac:dyDescent="0.25">
      <c r="A1345" s="12">
        <v>1324</v>
      </c>
      <c r="B1345" t="s">
        <v>50</v>
      </c>
      <c r="C1345" t="s">
        <v>45</v>
      </c>
      <c r="D1345" s="21">
        <v>38419</v>
      </c>
      <c r="E1345" t="s">
        <v>51</v>
      </c>
      <c r="F1345" s="19">
        <v>19</v>
      </c>
      <c r="G1345" s="20">
        <v>52.8</v>
      </c>
      <c r="I1345" s="19"/>
      <c r="J1345" s="119"/>
    </row>
    <row r="1346" spans="1:10" x14ac:dyDescent="0.25">
      <c r="A1346" s="12">
        <v>1325</v>
      </c>
      <c r="B1346" t="s">
        <v>40</v>
      </c>
      <c r="C1346" t="s">
        <v>45</v>
      </c>
      <c r="D1346" s="21">
        <v>38496</v>
      </c>
      <c r="E1346" t="s">
        <v>47</v>
      </c>
      <c r="F1346" s="19">
        <v>38</v>
      </c>
      <c r="G1346" s="20">
        <v>120.372</v>
      </c>
      <c r="I1346" s="19"/>
      <c r="J1346" s="119"/>
    </row>
    <row r="1347" spans="1:10" x14ac:dyDescent="0.25">
      <c r="A1347" s="12">
        <v>1326</v>
      </c>
      <c r="B1347" t="s">
        <v>40</v>
      </c>
      <c r="C1347" t="s">
        <v>53</v>
      </c>
      <c r="D1347" s="21">
        <v>38078</v>
      </c>
      <c r="E1347" t="s">
        <v>44</v>
      </c>
      <c r="F1347" s="19">
        <v>22</v>
      </c>
      <c r="G1347" s="20">
        <v>63.743999999999993</v>
      </c>
      <c r="I1347" s="19"/>
      <c r="J1347" s="119"/>
    </row>
    <row r="1348" spans="1:10" x14ac:dyDescent="0.25">
      <c r="A1348" s="12">
        <v>1327</v>
      </c>
      <c r="B1348" t="s">
        <v>43</v>
      </c>
      <c r="C1348" t="s">
        <v>42</v>
      </c>
      <c r="D1348" s="21">
        <v>38903</v>
      </c>
      <c r="E1348" t="s">
        <v>41</v>
      </c>
      <c r="F1348" s="19">
        <v>14</v>
      </c>
      <c r="G1348" s="20">
        <v>35.4</v>
      </c>
      <c r="I1348" s="19"/>
      <c r="J1348" s="119"/>
    </row>
    <row r="1349" spans="1:10" x14ac:dyDescent="0.25">
      <c r="A1349" s="12">
        <v>1328</v>
      </c>
      <c r="B1349" t="s">
        <v>56</v>
      </c>
      <c r="C1349" t="s">
        <v>45</v>
      </c>
      <c r="D1349" s="21">
        <v>38771</v>
      </c>
      <c r="E1349" t="s">
        <v>54</v>
      </c>
      <c r="F1349" s="19">
        <v>20</v>
      </c>
      <c r="G1349" s="20">
        <v>56.771999999999998</v>
      </c>
      <c r="I1349" s="19"/>
      <c r="J1349" s="119"/>
    </row>
    <row r="1350" spans="1:10" x14ac:dyDescent="0.25">
      <c r="A1350" s="12">
        <v>1329</v>
      </c>
      <c r="B1350" t="s">
        <v>46</v>
      </c>
      <c r="C1350" t="s">
        <v>53</v>
      </c>
      <c r="D1350" s="21">
        <v>38969</v>
      </c>
      <c r="E1350" t="s">
        <v>47</v>
      </c>
      <c r="F1350" s="19">
        <v>55</v>
      </c>
      <c r="G1350" s="20">
        <v>182.77199999999999</v>
      </c>
      <c r="I1350" s="19"/>
      <c r="J1350" s="119"/>
    </row>
    <row r="1351" spans="1:10" x14ac:dyDescent="0.25">
      <c r="A1351" s="12">
        <v>1330</v>
      </c>
      <c r="B1351" t="s">
        <v>56</v>
      </c>
      <c r="C1351" t="s">
        <v>48</v>
      </c>
      <c r="D1351" s="21">
        <v>38298</v>
      </c>
      <c r="E1351" t="s">
        <v>47</v>
      </c>
      <c r="F1351" s="19">
        <v>18</v>
      </c>
      <c r="G1351" s="20">
        <v>48.672000000000004</v>
      </c>
      <c r="I1351" s="19"/>
      <c r="J1351" s="119"/>
    </row>
    <row r="1352" spans="1:10" x14ac:dyDescent="0.25">
      <c r="A1352" s="12">
        <v>1331</v>
      </c>
      <c r="B1352" t="s">
        <v>43</v>
      </c>
      <c r="C1352" t="s">
        <v>48</v>
      </c>
      <c r="D1352" s="21">
        <v>38243</v>
      </c>
      <c r="E1352" t="s">
        <v>41</v>
      </c>
      <c r="F1352" s="19">
        <v>29</v>
      </c>
      <c r="G1352" s="20">
        <v>89.676000000000002</v>
      </c>
      <c r="I1352" s="19"/>
      <c r="J1352" s="119"/>
    </row>
    <row r="1353" spans="1:10" x14ac:dyDescent="0.25">
      <c r="A1353" s="12">
        <v>1332</v>
      </c>
      <c r="B1353" t="s">
        <v>40</v>
      </c>
      <c r="C1353" t="s">
        <v>42</v>
      </c>
      <c r="D1353" s="21">
        <v>38716</v>
      </c>
      <c r="E1353" t="s">
        <v>41</v>
      </c>
      <c r="F1353" s="19">
        <v>82</v>
      </c>
      <c r="G1353" s="20">
        <v>279.46799999999996</v>
      </c>
      <c r="I1353" s="19"/>
      <c r="J1353" s="119"/>
    </row>
    <row r="1354" spans="1:10" x14ac:dyDescent="0.25">
      <c r="A1354" s="12">
        <v>1333</v>
      </c>
      <c r="B1354" t="s">
        <v>43</v>
      </c>
      <c r="C1354" t="s">
        <v>53</v>
      </c>
      <c r="D1354" s="21">
        <v>38848</v>
      </c>
      <c r="E1354" t="s">
        <v>54</v>
      </c>
      <c r="F1354" s="19">
        <v>26</v>
      </c>
      <c r="G1354" s="20">
        <v>78.251999999999995</v>
      </c>
      <c r="I1354" s="19"/>
      <c r="J1354" s="119"/>
    </row>
    <row r="1355" spans="1:10" x14ac:dyDescent="0.25">
      <c r="A1355" s="12">
        <v>1334</v>
      </c>
      <c r="B1355" t="s">
        <v>57</v>
      </c>
      <c r="C1355" t="s">
        <v>45</v>
      </c>
      <c r="D1355" s="21">
        <v>38540</v>
      </c>
      <c r="E1355" t="s">
        <v>54</v>
      </c>
      <c r="F1355" s="19">
        <v>85</v>
      </c>
      <c r="G1355" s="20">
        <v>288.91199999999998</v>
      </c>
      <c r="I1355" s="19"/>
      <c r="J1355" s="119"/>
    </row>
    <row r="1356" spans="1:10" x14ac:dyDescent="0.25">
      <c r="A1356" s="12">
        <v>1335</v>
      </c>
      <c r="B1356" t="s">
        <v>43</v>
      </c>
      <c r="C1356" t="s">
        <v>42</v>
      </c>
      <c r="D1356" s="21">
        <v>38298</v>
      </c>
      <c r="E1356" t="s">
        <v>54</v>
      </c>
      <c r="F1356" s="19">
        <v>61</v>
      </c>
      <c r="G1356" s="20">
        <v>204.61199999999999</v>
      </c>
      <c r="I1356" s="19"/>
      <c r="J1356" s="119"/>
    </row>
    <row r="1357" spans="1:10" x14ac:dyDescent="0.25">
      <c r="A1357" s="12">
        <v>1336</v>
      </c>
      <c r="B1357" t="s">
        <v>52</v>
      </c>
      <c r="C1357" t="s">
        <v>48</v>
      </c>
      <c r="D1357" s="21">
        <v>38452</v>
      </c>
      <c r="E1357" t="s">
        <v>44</v>
      </c>
      <c r="F1357" s="19">
        <v>33</v>
      </c>
      <c r="G1357" s="20">
        <v>103.2</v>
      </c>
      <c r="I1357" s="19"/>
      <c r="J1357" s="119"/>
    </row>
    <row r="1358" spans="1:10" x14ac:dyDescent="0.25">
      <c r="A1358" s="12">
        <v>1337</v>
      </c>
      <c r="B1358" t="s">
        <v>56</v>
      </c>
      <c r="C1358" t="s">
        <v>45</v>
      </c>
      <c r="D1358" s="21">
        <v>38683</v>
      </c>
      <c r="E1358" t="s">
        <v>47</v>
      </c>
      <c r="F1358" s="19">
        <v>55</v>
      </c>
      <c r="G1358" s="20">
        <v>181.88399999999999</v>
      </c>
      <c r="I1358" s="19"/>
      <c r="J1358" s="119"/>
    </row>
    <row r="1359" spans="1:10" x14ac:dyDescent="0.25">
      <c r="A1359" s="12">
        <v>1338</v>
      </c>
      <c r="B1359" t="s">
        <v>52</v>
      </c>
      <c r="C1359" t="s">
        <v>53</v>
      </c>
      <c r="D1359" s="21">
        <v>38452</v>
      </c>
      <c r="E1359" t="s">
        <v>51</v>
      </c>
      <c r="F1359" s="19">
        <v>28</v>
      </c>
      <c r="G1359" s="20">
        <v>85.691999999999993</v>
      </c>
      <c r="I1359" s="19"/>
      <c r="J1359" s="119"/>
    </row>
    <row r="1360" spans="1:10" x14ac:dyDescent="0.25">
      <c r="A1360" s="12">
        <v>1339</v>
      </c>
      <c r="B1360" t="s">
        <v>56</v>
      </c>
      <c r="C1360" t="s">
        <v>45</v>
      </c>
      <c r="D1360" s="21">
        <v>38144</v>
      </c>
      <c r="E1360" t="s">
        <v>41</v>
      </c>
      <c r="F1360" s="19">
        <v>82</v>
      </c>
      <c r="G1360" s="20">
        <v>279.41999999999996</v>
      </c>
      <c r="I1360" s="19"/>
      <c r="J1360" s="119"/>
    </row>
    <row r="1361" spans="1:10" x14ac:dyDescent="0.25">
      <c r="A1361" s="12">
        <v>1340</v>
      </c>
      <c r="B1361" t="s">
        <v>40</v>
      </c>
      <c r="C1361" t="s">
        <v>53</v>
      </c>
      <c r="D1361" s="21">
        <v>38034</v>
      </c>
      <c r="E1361" t="s">
        <v>54</v>
      </c>
      <c r="F1361" s="19">
        <v>61</v>
      </c>
      <c r="G1361" s="20">
        <v>204.31199999999998</v>
      </c>
      <c r="I1361" s="19"/>
      <c r="J1361" s="119"/>
    </row>
    <row r="1362" spans="1:10" x14ac:dyDescent="0.25">
      <c r="A1362" s="12">
        <v>1341</v>
      </c>
      <c r="B1362" t="s">
        <v>57</v>
      </c>
      <c r="C1362" t="s">
        <v>53</v>
      </c>
      <c r="D1362" s="21">
        <v>38826</v>
      </c>
      <c r="E1362" t="s">
        <v>41</v>
      </c>
      <c r="F1362" s="19">
        <v>31</v>
      </c>
      <c r="G1362" s="20">
        <v>95.712000000000003</v>
      </c>
      <c r="I1362" s="19"/>
      <c r="J1362" s="119"/>
    </row>
    <row r="1363" spans="1:10" x14ac:dyDescent="0.25">
      <c r="A1363" s="12">
        <v>1342</v>
      </c>
      <c r="B1363" t="s">
        <v>46</v>
      </c>
      <c r="C1363" t="s">
        <v>42</v>
      </c>
      <c r="D1363" s="21">
        <v>38034</v>
      </c>
      <c r="E1363" t="s">
        <v>44</v>
      </c>
      <c r="F1363" s="19">
        <v>23</v>
      </c>
      <c r="G1363" s="20">
        <v>67.116</v>
      </c>
      <c r="I1363" s="19"/>
      <c r="J1363" s="119"/>
    </row>
    <row r="1364" spans="1:10" x14ac:dyDescent="0.25">
      <c r="A1364" s="12">
        <v>1343</v>
      </c>
      <c r="B1364" t="s">
        <v>52</v>
      </c>
      <c r="C1364" t="s">
        <v>42</v>
      </c>
      <c r="D1364" s="21">
        <v>38034</v>
      </c>
      <c r="E1364" t="s">
        <v>41</v>
      </c>
      <c r="F1364" s="19">
        <v>45</v>
      </c>
      <c r="G1364" s="20">
        <v>145.32</v>
      </c>
      <c r="I1364" s="19"/>
      <c r="J1364" s="119"/>
    </row>
    <row r="1365" spans="1:10" x14ac:dyDescent="0.25">
      <c r="A1365" s="12">
        <v>1344</v>
      </c>
      <c r="B1365" t="s">
        <v>43</v>
      </c>
      <c r="C1365" t="s">
        <v>42</v>
      </c>
      <c r="D1365" s="21">
        <v>38034</v>
      </c>
      <c r="E1365" t="s">
        <v>54</v>
      </c>
      <c r="F1365" s="19">
        <v>80</v>
      </c>
      <c r="G1365" s="20">
        <v>272.48399999999998</v>
      </c>
      <c r="I1365" s="19"/>
      <c r="J1365" s="119"/>
    </row>
    <row r="1366" spans="1:10" x14ac:dyDescent="0.25">
      <c r="A1366" s="12">
        <v>1345</v>
      </c>
      <c r="B1366" t="s">
        <v>50</v>
      </c>
      <c r="C1366" t="s">
        <v>45</v>
      </c>
      <c r="D1366" s="21">
        <v>38408</v>
      </c>
      <c r="E1366" t="s">
        <v>47</v>
      </c>
      <c r="F1366" s="19">
        <v>66</v>
      </c>
      <c r="G1366" s="20">
        <v>221.7</v>
      </c>
      <c r="I1366" s="19"/>
      <c r="J1366" s="119"/>
    </row>
    <row r="1367" spans="1:10" x14ac:dyDescent="0.25">
      <c r="A1367" s="12">
        <v>1346</v>
      </c>
      <c r="B1367" t="s">
        <v>46</v>
      </c>
      <c r="C1367" t="s">
        <v>48</v>
      </c>
      <c r="D1367" s="21">
        <v>38342</v>
      </c>
      <c r="E1367" t="s">
        <v>47</v>
      </c>
      <c r="F1367" s="19">
        <v>40</v>
      </c>
      <c r="G1367" s="20">
        <v>128.08799999999999</v>
      </c>
      <c r="I1367" s="19"/>
      <c r="J1367" s="119"/>
    </row>
    <row r="1368" spans="1:10" x14ac:dyDescent="0.25">
      <c r="A1368" s="12">
        <v>1347</v>
      </c>
      <c r="B1368" t="s">
        <v>57</v>
      </c>
      <c r="C1368" t="s">
        <v>48</v>
      </c>
      <c r="D1368" s="21">
        <v>38562</v>
      </c>
      <c r="E1368" t="s">
        <v>44</v>
      </c>
      <c r="F1368" s="19">
        <v>47</v>
      </c>
      <c r="G1368" s="20">
        <v>153.28799999999998</v>
      </c>
      <c r="I1368" s="19"/>
      <c r="J1368" s="119"/>
    </row>
    <row r="1369" spans="1:10" x14ac:dyDescent="0.25">
      <c r="A1369" s="12">
        <v>1348</v>
      </c>
      <c r="B1369" t="s">
        <v>43</v>
      </c>
      <c r="C1369" t="s">
        <v>42</v>
      </c>
      <c r="D1369" s="21">
        <v>38309</v>
      </c>
      <c r="E1369" t="s">
        <v>51</v>
      </c>
      <c r="F1369" s="19">
        <v>52</v>
      </c>
      <c r="G1369" s="20">
        <v>171.108</v>
      </c>
      <c r="I1369" s="19"/>
      <c r="J1369" s="119"/>
    </row>
    <row r="1370" spans="1:10" x14ac:dyDescent="0.25">
      <c r="A1370" s="12">
        <v>1349</v>
      </c>
      <c r="B1370" t="s">
        <v>46</v>
      </c>
      <c r="C1370" t="s">
        <v>42</v>
      </c>
      <c r="D1370" s="21">
        <v>38276</v>
      </c>
      <c r="E1370" t="s">
        <v>54</v>
      </c>
      <c r="F1370" s="19">
        <v>79</v>
      </c>
      <c r="G1370" s="20">
        <v>270.024</v>
      </c>
      <c r="I1370" s="19"/>
      <c r="J1370" s="119"/>
    </row>
    <row r="1371" spans="1:10" x14ac:dyDescent="0.25">
      <c r="A1371" s="12">
        <v>1350</v>
      </c>
      <c r="B1371" t="s">
        <v>46</v>
      </c>
      <c r="C1371" t="s">
        <v>48</v>
      </c>
      <c r="D1371" s="21">
        <v>38496</v>
      </c>
      <c r="E1371" t="s">
        <v>54</v>
      </c>
      <c r="F1371" s="19">
        <v>60</v>
      </c>
      <c r="G1371" s="20">
        <v>199.5</v>
      </c>
      <c r="I1371" s="19"/>
      <c r="J1371" s="119"/>
    </row>
    <row r="1372" spans="1:10" x14ac:dyDescent="0.25">
      <c r="A1372" s="12">
        <v>1351</v>
      </c>
      <c r="B1372" t="s">
        <v>49</v>
      </c>
      <c r="C1372" t="s">
        <v>48</v>
      </c>
      <c r="D1372" s="21">
        <v>38617</v>
      </c>
      <c r="E1372" t="s">
        <v>41</v>
      </c>
      <c r="F1372" s="19">
        <v>92</v>
      </c>
      <c r="G1372" s="20">
        <v>315.73200000000003</v>
      </c>
      <c r="I1372" s="19"/>
      <c r="J1372" s="119"/>
    </row>
    <row r="1373" spans="1:10" x14ac:dyDescent="0.25">
      <c r="A1373" s="12">
        <v>1352</v>
      </c>
      <c r="B1373" t="s">
        <v>46</v>
      </c>
      <c r="C1373" t="s">
        <v>42</v>
      </c>
      <c r="D1373" s="21">
        <v>38166</v>
      </c>
      <c r="E1373" t="s">
        <v>44</v>
      </c>
      <c r="F1373" s="19">
        <v>80</v>
      </c>
      <c r="G1373" s="20">
        <v>272.79599999999999</v>
      </c>
      <c r="I1373" s="19"/>
      <c r="J1373" s="119"/>
    </row>
    <row r="1374" spans="1:10" x14ac:dyDescent="0.25">
      <c r="A1374" s="12">
        <v>1353</v>
      </c>
      <c r="B1374" t="s">
        <v>55</v>
      </c>
      <c r="C1374" t="s">
        <v>48</v>
      </c>
      <c r="D1374" s="21">
        <v>38881</v>
      </c>
      <c r="E1374" t="s">
        <v>44</v>
      </c>
      <c r="F1374" s="19">
        <v>96</v>
      </c>
      <c r="G1374" s="20">
        <v>329.53199999999998</v>
      </c>
      <c r="I1374" s="19"/>
      <c r="J1374" s="119"/>
    </row>
    <row r="1375" spans="1:10" x14ac:dyDescent="0.25">
      <c r="A1375" s="12">
        <v>1354</v>
      </c>
      <c r="B1375" t="s">
        <v>46</v>
      </c>
      <c r="C1375" t="s">
        <v>42</v>
      </c>
      <c r="D1375" s="21">
        <v>38705</v>
      </c>
      <c r="E1375" t="s">
        <v>41</v>
      </c>
      <c r="F1375" s="19">
        <v>84</v>
      </c>
      <c r="G1375" s="20">
        <v>285.85199999999998</v>
      </c>
      <c r="I1375" s="19"/>
      <c r="J1375" s="119"/>
    </row>
    <row r="1376" spans="1:10" x14ac:dyDescent="0.25">
      <c r="A1376" s="12">
        <v>1355</v>
      </c>
      <c r="B1376" t="s">
        <v>57</v>
      </c>
      <c r="C1376" t="s">
        <v>45</v>
      </c>
      <c r="D1376" s="21">
        <v>38155</v>
      </c>
      <c r="E1376" t="s">
        <v>54</v>
      </c>
      <c r="F1376" s="19">
        <v>36</v>
      </c>
      <c r="G1376" s="20">
        <v>113.904</v>
      </c>
      <c r="I1376" s="19"/>
      <c r="J1376" s="119"/>
    </row>
    <row r="1377" spans="1:10" x14ac:dyDescent="0.25">
      <c r="A1377" s="12">
        <v>1356</v>
      </c>
      <c r="B1377" t="s">
        <v>43</v>
      </c>
      <c r="C1377" t="s">
        <v>45</v>
      </c>
      <c r="D1377" s="21">
        <v>38265</v>
      </c>
      <c r="E1377" t="s">
        <v>51</v>
      </c>
      <c r="F1377" s="19">
        <v>41</v>
      </c>
      <c r="G1377" s="20">
        <v>131.84399999999999</v>
      </c>
      <c r="I1377" s="19"/>
      <c r="J1377" s="119"/>
    </row>
    <row r="1378" spans="1:10" x14ac:dyDescent="0.25">
      <c r="A1378" s="12">
        <v>1357</v>
      </c>
      <c r="B1378" t="s">
        <v>56</v>
      </c>
      <c r="C1378" t="s">
        <v>42</v>
      </c>
      <c r="D1378" s="21">
        <v>38166</v>
      </c>
      <c r="E1378" t="s">
        <v>54</v>
      </c>
      <c r="F1378" s="19">
        <v>85</v>
      </c>
      <c r="G1378" s="20">
        <v>290.47199999999998</v>
      </c>
      <c r="I1378" s="19"/>
      <c r="J1378" s="119"/>
    </row>
    <row r="1379" spans="1:10" x14ac:dyDescent="0.25">
      <c r="A1379" s="12">
        <v>1358</v>
      </c>
      <c r="B1379" t="s">
        <v>40</v>
      </c>
      <c r="C1379" t="s">
        <v>53</v>
      </c>
      <c r="D1379" s="21">
        <v>38793</v>
      </c>
      <c r="E1379" t="s">
        <v>41</v>
      </c>
      <c r="F1379" s="19">
        <v>37</v>
      </c>
      <c r="G1379" s="20">
        <v>117.732</v>
      </c>
      <c r="I1379" s="19"/>
      <c r="J1379" s="119"/>
    </row>
    <row r="1380" spans="1:10" x14ac:dyDescent="0.25">
      <c r="A1380" s="12">
        <v>1359</v>
      </c>
      <c r="B1380" t="s">
        <v>49</v>
      </c>
      <c r="C1380" t="s">
        <v>48</v>
      </c>
      <c r="D1380" s="21">
        <v>38166</v>
      </c>
      <c r="E1380" t="s">
        <v>47</v>
      </c>
      <c r="F1380" s="19">
        <v>34</v>
      </c>
      <c r="G1380" s="20">
        <v>107.004</v>
      </c>
      <c r="I1380" s="19"/>
      <c r="J1380" s="119"/>
    </row>
    <row r="1381" spans="1:10" x14ac:dyDescent="0.25">
      <c r="A1381" s="12">
        <v>1360</v>
      </c>
      <c r="B1381" t="s">
        <v>43</v>
      </c>
      <c r="C1381" t="s">
        <v>48</v>
      </c>
      <c r="D1381" s="21">
        <v>38485</v>
      </c>
      <c r="E1381" t="s">
        <v>44</v>
      </c>
      <c r="F1381" s="19">
        <v>69</v>
      </c>
      <c r="G1381" s="20">
        <v>232.22399999999999</v>
      </c>
      <c r="I1381" s="19"/>
      <c r="J1381" s="119"/>
    </row>
    <row r="1382" spans="1:10" x14ac:dyDescent="0.25">
      <c r="A1382" s="12">
        <v>1361</v>
      </c>
      <c r="B1382" t="s">
        <v>52</v>
      </c>
      <c r="C1382" t="s">
        <v>48</v>
      </c>
      <c r="D1382" s="21">
        <v>38056</v>
      </c>
      <c r="E1382" t="s">
        <v>41</v>
      </c>
      <c r="F1382" s="19">
        <v>32</v>
      </c>
      <c r="G1382" s="20">
        <v>100.404</v>
      </c>
      <c r="I1382" s="19"/>
      <c r="J1382" s="119"/>
    </row>
    <row r="1383" spans="1:10" x14ac:dyDescent="0.25">
      <c r="A1383" s="12">
        <v>1362</v>
      </c>
      <c r="B1383" t="s">
        <v>57</v>
      </c>
      <c r="C1383" t="s">
        <v>48</v>
      </c>
      <c r="D1383" s="21">
        <v>38254</v>
      </c>
      <c r="E1383" t="s">
        <v>41</v>
      </c>
      <c r="F1383" s="19">
        <v>41</v>
      </c>
      <c r="G1383" s="20">
        <v>131.77199999999999</v>
      </c>
      <c r="I1383" s="19"/>
      <c r="J1383" s="119"/>
    </row>
    <row r="1384" spans="1:10" x14ac:dyDescent="0.25">
      <c r="A1384" s="12">
        <v>1363</v>
      </c>
      <c r="B1384" t="s">
        <v>40</v>
      </c>
      <c r="C1384" t="s">
        <v>48</v>
      </c>
      <c r="D1384" s="21">
        <v>39057</v>
      </c>
      <c r="E1384" t="s">
        <v>54</v>
      </c>
      <c r="F1384" s="19">
        <v>41</v>
      </c>
      <c r="G1384" s="20">
        <v>131.35199999999998</v>
      </c>
      <c r="I1384" s="19"/>
      <c r="J1384" s="119"/>
    </row>
    <row r="1385" spans="1:10" x14ac:dyDescent="0.25">
      <c r="A1385" s="12">
        <v>1364</v>
      </c>
      <c r="B1385" t="s">
        <v>56</v>
      </c>
      <c r="C1385" t="s">
        <v>42</v>
      </c>
      <c r="D1385" s="21">
        <v>39013</v>
      </c>
      <c r="E1385" t="s">
        <v>54</v>
      </c>
      <c r="F1385" s="19">
        <v>37</v>
      </c>
      <c r="G1385" s="20">
        <v>116.80799999999999</v>
      </c>
      <c r="I1385" s="19"/>
      <c r="J1385" s="119"/>
    </row>
    <row r="1386" spans="1:10" x14ac:dyDescent="0.25">
      <c r="A1386" s="12">
        <v>1365</v>
      </c>
      <c r="B1386" t="s">
        <v>52</v>
      </c>
      <c r="C1386" t="s">
        <v>53</v>
      </c>
      <c r="D1386" s="21">
        <v>38958</v>
      </c>
      <c r="E1386" t="s">
        <v>54</v>
      </c>
      <c r="F1386" s="19">
        <v>14</v>
      </c>
      <c r="G1386" s="20">
        <v>35.003999999999998</v>
      </c>
      <c r="I1386" s="19"/>
      <c r="J1386" s="119"/>
    </row>
    <row r="1387" spans="1:10" x14ac:dyDescent="0.25">
      <c r="A1387" s="12">
        <v>1366</v>
      </c>
      <c r="B1387" t="s">
        <v>49</v>
      </c>
      <c r="C1387" t="s">
        <v>53</v>
      </c>
      <c r="D1387" s="21">
        <v>38859</v>
      </c>
      <c r="E1387" t="s">
        <v>44</v>
      </c>
      <c r="F1387" s="19">
        <v>83</v>
      </c>
      <c r="G1387" s="20">
        <v>282.76799999999997</v>
      </c>
      <c r="I1387" s="19"/>
      <c r="J1387" s="119"/>
    </row>
    <row r="1388" spans="1:10" x14ac:dyDescent="0.25">
      <c r="A1388" s="12">
        <v>1367</v>
      </c>
      <c r="B1388" t="s">
        <v>49</v>
      </c>
      <c r="C1388" t="s">
        <v>48</v>
      </c>
      <c r="D1388" s="21">
        <v>38375</v>
      </c>
      <c r="E1388" t="s">
        <v>47</v>
      </c>
      <c r="F1388" s="19">
        <v>60</v>
      </c>
      <c r="G1388" s="20">
        <v>201.22799999999998</v>
      </c>
      <c r="I1388" s="19"/>
      <c r="J1388" s="119"/>
    </row>
    <row r="1389" spans="1:10" x14ac:dyDescent="0.25">
      <c r="A1389" s="12">
        <v>1368</v>
      </c>
      <c r="B1389" t="s">
        <v>43</v>
      </c>
      <c r="C1389" t="s">
        <v>42</v>
      </c>
      <c r="D1389" s="21">
        <v>38221</v>
      </c>
      <c r="E1389" t="s">
        <v>54</v>
      </c>
      <c r="F1389" s="19">
        <v>84</v>
      </c>
      <c r="G1389" s="20">
        <v>287.11199999999997</v>
      </c>
      <c r="I1389" s="19"/>
      <c r="J1389" s="119"/>
    </row>
    <row r="1390" spans="1:10" x14ac:dyDescent="0.25">
      <c r="A1390" s="12">
        <v>1369</v>
      </c>
      <c r="B1390" t="s">
        <v>43</v>
      </c>
      <c r="C1390" t="s">
        <v>42</v>
      </c>
      <c r="D1390" s="21">
        <v>37990</v>
      </c>
      <c r="E1390" t="s">
        <v>51</v>
      </c>
      <c r="F1390" s="19">
        <v>14</v>
      </c>
      <c r="G1390" s="20">
        <v>35.244</v>
      </c>
      <c r="I1390" s="19"/>
      <c r="J1390" s="119"/>
    </row>
    <row r="1391" spans="1:10" x14ac:dyDescent="0.25">
      <c r="A1391" s="12">
        <v>1370</v>
      </c>
      <c r="B1391" t="s">
        <v>40</v>
      </c>
      <c r="C1391" t="s">
        <v>48</v>
      </c>
      <c r="D1391" s="21">
        <v>39068</v>
      </c>
      <c r="E1391" t="s">
        <v>44</v>
      </c>
      <c r="F1391" s="19">
        <v>9</v>
      </c>
      <c r="G1391" s="20">
        <v>17.135999999999999</v>
      </c>
      <c r="I1391" s="19"/>
      <c r="J1391" s="119"/>
    </row>
    <row r="1392" spans="1:10" x14ac:dyDescent="0.25">
      <c r="A1392" s="12">
        <v>1371</v>
      </c>
      <c r="B1392" t="s">
        <v>43</v>
      </c>
      <c r="C1392" t="s">
        <v>45</v>
      </c>
      <c r="D1392" s="21">
        <v>38826</v>
      </c>
      <c r="E1392" t="s">
        <v>54</v>
      </c>
      <c r="F1392" s="19">
        <v>11</v>
      </c>
      <c r="G1392" s="20">
        <v>24.204000000000001</v>
      </c>
      <c r="I1392" s="19"/>
      <c r="J1392" s="119"/>
    </row>
    <row r="1393" spans="1:10" x14ac:dyDescent="0.25">
      <c r="A1393" s="12">
        <v>1372</v>
      </c>
      <c r="B1393" t="s">
        <v>57</v>
      </c>
      <c r="C1393" t="s">
        <v>45</v>
      </c>
      <c r="D1393" s="21">
        <v>38496</v>
      </c>
      <c r="E1393" t="s">
        <v>51</v>
      </c>
      <c r="F1393" s="19">
        <v>23</v>
      </c>
      <c r="G1393" s="20">
        <v>67.103999999999999</v>
      </c>
      <c r="I1393" s="19"/>
      <c r="J1393" s="119"/>
    </row>
    <row r="1394" spans="1:10" x14ac:dyDescent="0.25">
      <c r="A1394" s="12">
        <v>1373</v>
      </c>
      <c r="B1394" t="s">
        <v>49</v>
      </c>
      <c r="C1394" t="s">
        <v>48</v>
      </c>
      <c r="D1394" s="21">
        <v>38650</v>
      </c>
      <c r="E1394" t="s">
        <v>51</v>
      </c>
      <c r="F1394" s="19">
        <v>19</v>
      </c>
      <c r="G1394" s="20">
        <v>53.387999999999998</v>
      </c>
      <c r="I1394" s="19"/>
      <c r="J1394" s="119"/>
    </row>
    <row r="1395" spans="1:10" x14ac:dyDescent="0.25">
      <c r="A1395" s="12">
        <v>1374</v>
      </c>
      <c r="B1395" t="s">
        <v>52</v>
      </c>
      <c r="C1395" t="s">
        <v>53</v>
      </c>
      <c r="D1395" s="21">
        <v>38947</v>
      </c>
      <c r="E1395" t="s">
        <v>41</v>
      </c>
      <c r="F1395" s="19">
        <v>96</v>
      </c>
      <c r="G1395" s="20">
        <v>330.59999999999997</v>
      </c>
      <c r="I1395" s="19"/>
      <c r="J1395" s="119"/>
    </row>
    <row r="1396" spans="1:10" x14ac:dyDescent="0.25">
      <c r="A1396" s="12">
        <v>1375</v>
      </c>
      <c r="B1396" t="s">
        <v>49</v>
      </c>
      <c r="C1396" t="s">
        <v>42</v>
      </c>
      <c r="D1396" s="21">
        <v>38694</v>
      </c>
      <c r="E1396" t="s">
        <v>51</v>
      </c>
      <c r="F1396" s="19">
        <v>79</v>
      </c>
      <c r="G1396" s="20">
        <v>268.88399999999996</v>
      </c>
      <c r="I1396" s="19"/>
      <c r="J1396" s="119"/>
    </row>
    <row r="1397" spans="1:10" x14ac:dyDescent="0.25">
      <c r="A1397" s="12">
        <v>1376</v>
      </c>
      <c r="B1397" t="s">
        <v>40</v>
      </c>
      <c r="C1397" t="s">
        <v>48</v>
      </c>
      <c r="D1397" s="21">
        <v>38199</v>
      </c>
      <c r="E1397" t="s">
        <v>41</v>
      </c>
      <c r="F1397" s="19">
        <v>52</v>
      </c>
      <c r="G1397" s="20">
        <v>172.63200000000001</v>
      </c>
      <c r="I1397" s="19"/>
      <c r="J1397" s="119"/>
    </row>
    <row r="1398" spans="1:10" x14ac:dyDescent="0.25">
      <c r="A1398" s="12">
        <v>1377</v>
      </c>
      <c r="B1398" t="s">
        <v>50</v>
      </c>
      <c r="C1398" t="s">
        <v>42</v>
      </c>
      <c r="D1398" s="21">
        <v>39024</v>
      </c>
      <c r="E1398" t="s">
        <v>44</v>
      </c>
      <c r="F1398" s="19">
        <v>33</v>
      </c>
      <c r="G1398" s="20">
        <v>103.764</v>
      </c>
      <c r="I1398" s="19"/>
      <c r="J1398" s="119"/>
    </row>
    <row r="1399" spans="1:10" x14ac:dyDescent="0.25">
      <c r="A1399" s="12">
        <v>1378</v>
      </c>
      <c r="B1399" t="s">
        <v>50</v>
      </c>
      <c r="C1399" t="s">
        <v>48</v>
      </c>
      <c r="D1399" s="21">
        <v>38980</v>
      </c>
      <c r="E1399" t="s">
        <v>51</v>
      </c>
      <c r="F1399" s="19">
        <v>26</v>
      </c>
      <c r="G1399" s="20">
        <v>77.736000000000004</v>
      </c>
      <c r="I1399" s="19"/>
      <c r="J1399" s="119"/>
    </row>
    <row r="1400" spans="1:10" x14ac:dyDescent="0.25">
      <c r="A1400" s="12">
        <v>1379</v>
      </c>
      <c r="B1400" t="s">
        <v>52</v>
      </c>
      <c r="C1400" t="s">
        <v>42</v>
      </c>
      <c r="D1400" s="21">
        <v>38441</v>
      </c>
      <c r="E1400" t="s">
        <v>44</v>
      </c>
      <c r="F1400" s="19">
        <v>57</v>
      </c>
      <c r="G1400" s="20">
        <v>189.22799999999998</v>
      </c>
      <c r="I1400" s="19"/>
      <c r="J1400" s="119"/>
    </row>
    <row r="1401" spans="1:10" x14ac:dyDescent="0.25">
      <c r="A1401" s="12">
        <v>1380</v>
      </c>
      <c r="B1401" t="s">
        <v>49</v>
      </c>
      <c r="C1401" t="s">
        <v>42</v>
      </c>
      <c r="D1401" s="21">
        <v>38166</v>
      </c>
      <c r="E1401" t="s">
        <v>47</v>
      </c>
      <c r="F1401" s="19">
        <v>38</v>
      </c>
      <c r="G1401" s="20">
        <v>121.30799999999999</v>
      </c>
      <c r="I1401" s="19"/>
      <c r="J1401" s="119"/>
    </row>
    <row r="1402" spans="1:10" x14ac:dyDescent="0.25">
      <c r="A1402" s="12">
        <v>1381</v>
      </c>
      <c r="B1402" t="s">
        <v>50</v>
      </c>
      <c r="C1402" t="s">
        <v>53</v>
      </c>
      <c r="D1402" s="21">
        <v>38023</v>
      </c>
      <c r="E1402" t="s">
        <v>54</v>
      </c>
      <c r="F1402" s="19">
        <v>-2</v>
      </c>
      <c r="G1402" s="20">
        <v>-23.327999999999999</v>
      </c>
      <c r="I1402" s="19"/>
      <c r="J1402" s="119"/>
    </row>
    <row r="1403" spans="1:10" x14ac:dyDescent="0.25">
      <c r="A1403" s="12">
        <v>1382</v>
      </c>
      <c r="B1403" t="s">
        <v>52</v>
      </c>
      <c r="C1403" t="s">
        <v>42</v>
      </c>
      <c r="D1403" s="21">
        <v>38078</v>
      </c>
      <c r="E1403" t="s">
        <v>41</v>
      </c>
      <c r="F1403" s="19">
        <v>17</v>
      </c>
      <c r="G1403" s="20">
        <v>45.887999999999998</v>
      </c>
      <c r="I1403" s="19"/>
      <c r="J1403" s="119"/>
    </row>
    <row r="1404" spans="1:10" x14ac:dyDescent="0.25">
      <c r="A1404" s="12">
        <v>1383</v>
      </c>
      <c r="B1404" t="s">
        <v>49</v>
      </c>
      <c r="C1404" t="s">
        <v>42</v>
      </c>
      <c r="D1404" s="21">
        <v>38045</v>
      </c>
      <c r="E1404" t="s">
        <v>51</v>
      </c>
      <c r="F1404" s="19">
        <v>6</v>
      </c>
      <c r="G1404" s="20">
        <v>5.3999999999999995</v>
      </c>
      <c r="I1404" s="19"/>
      <c r="J1404" s="119"/>
    </row>
    <row r="1405" spans="1:10" x14ac:dyDescent="0.25">
      <c r="A1405" s="12">
        <v>1384</v>
      </c>
      <c r="B1405" t="s">
        <v>40</v>
      </c>
      <c r="C1405" t="s">
        <v>42</v>
      </c>
      <c r="D1405" s="21">
        <v>38012</v>
      </c>
      <c r="E1405" t="s">
        <v>54</v>
      </c>
      <c r="F1405" s="19">
        <v>61</v>
      </c>
      <c r="G1405" s="20">
        <v>203.71199999999999</v>
      </c>
      <c r="I1405" s="19"/>
      <c r="J1405" s="119"/>
    </row>
    <row r="1406" spans="1:10" x14ac:dyDescent="0.25">
      <c r="A1406" s="12">
        <v>1385</v>
      </c>
      <c r="B1406" t="s">
        <v>52</v>
      </c>
      <c r="C1406" t="s">
        <v>42</v>
      </c>
      <c r="D1406" s="21">
        <v>38529</v>
      </c>
      <c r="E1406" t="s">
        <v>44</v>
      </c>
      <c r="F1406" s="19">
        <v>39</v>
      </c>
      <c r="G1406" s="20">
        <v>125.376</v>
      </c>
      <c r="I1406" s="19"/>
      <c r="J1406" s="119"/>
    </row>
    <row r="1407" spans="1:10" x14ac:dyDescent="0.25">
      <c r="A1407" s="12">
        <v>1386</v>
      </c>
      <c r="B1407" t="s">
        <v>57</v>
      </c>
      <c r="C1407" t="s">
        <v>45</v>
      </c>
      <c r="D1407" s="21">
        <v>38408</v>
      </c>
      <c r="E1407" t="s">
        <v>44</v>
      </c>
      <c r="F1407" s="19">
        <v>88</v>
      </c>
      <c r="G1407" s="20">
        <v>300.46799999999996</v>
      </c>
      <c r="I1407" s="19"/>
      <c r="J1407" s="119"/>
    </row>
    <row r="1408" spans="1:10" x14ac:dyDescent="0.25">
      <c r="A1408" s="12">
        <v>1387</v>
      </c>
      <c r="B1408" t="s">
        <v>50</v>
      </c>
      <c r="C1408" t="s">
        <v>42</v>
      </c>
      <c r="D1408" s="21">
        <v>38430</v>
      </c>
      <c r="E1408" t="s">
        <v>51</v>
      </c>
      <c r="F1408" s="19">
        <v>-2</v>
      </c>
      <c r="G1408" s="20">
        <v>-12.192</v>
      </c>
      <c r="I1408" s="19"/>
      <c r="J1408" s="119"/>
    </row>
    <row r="1409" spans="1:10" x14ac:dyDescent="0.25">
      <c r="A1409" s="12">
        <v>1388</v>
      </c>
      <c r="B1409" t="s">
        <v>52</v>
      </c>
      <c r="C1409" t="s">
        <v>42</v>
      </c>
      <c r="D1409" s="21">
        <v>38386</v>
      </c>
      <c r="E1409" t="s">
        <v>44</v>
      </c>
      <c r="F1409" s="19">
        <v>14</v>
      </c>
      <c r="G1409" s="20">
        <v>35.64</v>
      </c>
      <c r="I1409" s="19"/>
      <c r="J1409" s="119"/>
    </row>
    <row r="1410" spans="1:10" x14ac:dyDescent="0.25">
      <c r="A1410" s="12">
        <v>1389</v>
      </c>
      <c r="B1410" t="s">
        <v>43</v>
      </c>
      <c r="C1410" t="s">
        <v>48</v>
      </c>
      <c r="D1410" s="21">
        <v>38122</v>
      </c>
      <c r="E1410" t="s">
        <v>51</v>
      </c>
      <c r="F1410" s="19">
        <v>69</v>
      </c>
      <c r="G1410" s="20">
        <v>232.78800000000001</v>
      </c>
      <c r="I1410" s="19"/>
      <c r="J1410" s="119"/>
    </row>
    <row r="1411" spans="1:10" x14ac:dyDescent="0.25">
      <c r="A1411" s="12">
        <v>1390</v>
      </c>
      <c r="B1411" t="s">
        <v>57</v>
      </c>
      <c r="C1411" t="s">
        <v>42</v>
      </c>
      <c r="D1411" s="21">
        <v>38122</v>
      </c>
      <c r="E1411" t="s">
        <v>41</v>
      </c>
      <c r="F1411" s="19">
        <v>18</v>
      </c>
      <c r="G1411" s="20">
        <v>49.14</v>
      </c>
      <c r="I1411" s="19"/>
      <c r="J1411" s="119"/>
    </row>
    <row r="1412" spans="1:10" x14ac:dyDescent="0.25">
      <c r="A1412" s="12">
        <v>1391</v>
      </c>
      <c r="B1412" t="s">
        <v>49</v>
      </c>
      <c r="C1412" t="s">
        <v>42</v>
      </c>
      <c r="D1412" s="21">
        <v>38100</v>
      </c>
      <c r="E1412" t="s">
        <v>41</v>
      </c>
      <c r="F1412" s="19">
        <v>14</v>
      </c>
      <c r="G1412" s="20">
        <v>34.415999999999997</v>
      </c>
      <c r="I1412" s="19"/>
      <c r="J1412" s="119"/>
    </row>
    <row r="1413" spans="1:10" x14ac:dyDescent="0.25">
      <c r="A1413" s="12">
        <v>1392</v>
      </c>
      <c r="B1413" t="s">
        <v>55</v>
      </c>
      <c r="C1413" t="s">
        <v>48</v>
      </c>
      <c r="D1413" s="21">
        <v>38980</v>
      </c>
      <c r="E1413" t="s">
        <v>41</v>
      </c>
      <c r="F1413" s="19">
        <v>11</v>
      </c>
      <c r="G1413" s="20">
        <v>23.46</v>
      </c>
      <c r="I1413" s="19"/>
      <c r="J1413" s="119"/>
    </row>
    <row r="1414" spans="1:10" x14ac:dyDescent="0.25">
      <c r="A1414" s="12">
        <v>1393</v>
      </c>
      <c r="B1414" t="s">
        <v>46</v>
      </c>
      <c r="C1414" t="s">
        <v>45</v>
      </c>
      <c r="D1414" s="21">
        <v>38859</v>
      </c>
      <c r="E1414" t="s">
        <v>44</v>
      </c>
      <c r="F1414" s="19">
        <v>60</v>
      </c>
      <c r="G1414" s="20">
        <v>200.50800000000001</v>
      </c>
      <c r="I1414" s="19"/>
      <c r="J1414" s="119"/>
    </row>
    <row r="1415" spans="1:10" x14ac:dyDescent="0.25">
      <c r="A1415" s="12">
        <v>1394</v>
      </c>
      <c r="B1415" t="s">
        <v>56</v>
      </c>
      <c r="C1415" t="s">
        <v>42</v>
      </c>
      <c r="D1415" s="21">
        <v>38870</v>
      </c>
      <c r="E1415" t="s">
        <v>47</v>
      </c>
      <c r="F1415" s="19">
        <v>69</v>
      </c>
      <c r="G1415" s="20">
        <v>233.79599999999999</v>
      </c>
      <c r="I1415" s="19"/>
      <c r="J1415" s="119"/>
    </row>
    <row r="1416" spans="1:10" x14ac:dyDescent="0.25">
      <c r="A1416" s="12">
        <v>1395</v>
      </c>
      <c r="B1416" t="s">
        <v>40</v>
      </c>
      <c r="C1416" t="s">
        <v>53</v>
      </c>
      <c r="D1416" s="21">
        <v>38518</v>
      </c>
      <c r="E1416" t="s">
        <v>41</v>
      </c>
      <c r="F1416" s="19">
        <v>32</v>
      </c>
      <c r="G1416" s="20">
        <v>99.18</v>
      </c>
      <c r="I1416" s="19"/>
      <c r="J1416" s="119"/>
    </row>
    <row r="1417" spans="1:10" x14ac:dyDescent="0.25">
      <c r="A1417" s="12">
        <v>1396</v>
      </c>
      <c r="B1417" t="s">
        <v>56</v>
      </c>
      <c r="C1417" t="s">
        <v>48</v>
      </c>
      <c r="D1417" s="21">
        <v>38276</v>
      </c>
      <c r="E1417" t="s">
        <v>41</v>
      </c>
      <c r="F1417" s="19">
        <v>9</v>
      </c>
      <c r="G1417" s="20">
        <v>17.231999999999999</v>
      </c>
      <c r="I1417" s="19"/>
      <c r="J1417" s="119"/>
    </row>
    <row r="1418" spans="1:10" x14ac:dyDescent="0.25">
      <c r="A1418" s="12">
        <v>1397</v>
      </c>
      <c r="B1418" t="s">
        <v>57</v>
      </c>
      <c r="C1418" t="s">
        <v>45</v>
      </c>
      <c r="D1418" s="21">
        <v>38661</v>
      </c>
      <c r="E1418" t="s">
        <v>41</v>
      </c>
      <c r="F1418" s="19">
        <v>22</v>
      </c>
      <c r="G1418" s="20">
        <v>64.14</v>
      </c>
      <c r="I1418" s="19"/>
      <c r="J1418" s="119"/>
    </row>
    <row r="1419" spans="1:10" x14ac:dyDescent="0.25">
      <c r="A1419" s="12">
        <v>1398</v>
      </c>
      <c r="B1419" t="s">
        <v>46</v>
      </c>
      <c r="C1419" t="s">
        <v>53</v>
      </c>
      <c r="D1419" s="21">
        <v>38947</v>
      </c>
      <c r="E1419" t="s">
        <v>41</v>
      </c>
      <c r="F1419" s="19">
        <v>29</v>
      </c>
      <c r="G1419" s="20">
        <v>89.14800000000001</v>
      </c>
      <c r="I1419" s="19"/>
      <c r="J1419" s="119"/>
    </row>
    <row r="1420" spans="1:10" x14ac:dyDescent="0.25">
      <c r="A1420" s="12">
        <v>1399</v>
      </c>
      <c r="B1420" t="s">
        <v>55</v>
      </c>
      <c r="C1420" t="s">
        <v>48</v>
      </c>
      <c r="D1420" s="21">
        <v>38694</v>
      </c>
      <c r="E1420" t="s">
        <v>41</v>
      </c>
      <c r="F1420" s="19">
        <v>92</v>
      </c>
      <c r="G1420" s="20">
        <v>315.45599999999996</v>
      </c>
      <c r="I1420" s="19"/>
      <c r="J1420" s="119"/>
    </row>
    <row r="1421" spans="1:10" x14ac:dyDescent="0.25">
      <c r="A1421" s="12">
        <v>1400</v>
      </c>
      <c r="B1421" t="s">
        <v>49</v>
      </c>
      <c r="C1421" t="s">
        <v>53</v>
      </c>
      <c r="D1421" s="21">
        <v>38309</v>
      </c>
      <c r="E1421" t="s">
        <v>54</v>
      </c>
      <c r="F1421" s="19">
        <v>15</v>
      </c>
      <c r="G1421" s="20">
        <v>38.112000000000002</v>
      </c>
      <c r="I1421" s="19"/>
      <c r="J1421" s="119"/>
    </row>
    <row r="1422" spans="1:10" x14ac:dyDescent="0.25">
      <c r="A1422" s="12">
        <v>1401</v>
      </c>
      <c r="B1422" t="s">
        <v>52</v>
      </c>
      <c r="C1422" t="s">
        <v>45</v>
      </c>
      <c r="D1422" s="21">
        <v>38276</v>
      </c>
      <c r="E1422" t="s">
        <v>54</v>
      </c>
      <c r="F1422" s="19">
        <v>5</v>
      </c>
      <c r="G1422" s="20">
        <v>2.1960000000000002</v>
      </c>
      <c r="I1422" s="19"/>
      <c r="J1422" s="119"/>
    </row>
    <row r="1423" spans="1:10" x14ac:dyDescent="0.25">
      <c r="A1423" s="12">
        <v>1402</v>
      </c>
      <c r="B1423" t="s">
        <v>52</v>
      </c>
      <c r="C1423" t="s">
        <v>45</v>
      </c>
      <c r="D1423" s="21">
        <v>38375</v>
      </c>
      <c r="E1423" t="s">
        <v>41</v>
      </c>
      <c r="F1423" s="19">
        <v>78</v>
      </c>
      <c r="G1423" s="20">
        <v>265.21199999999999</v>
      </c>
      <c r="I1423" s="19"/>
      <c r="J1423" s="119"/>
    </row>
    <row r="1424" spans="1:10" x14ac:dyDescent="0.25">
      <c r="A1424" s="12">
        <v>1403</v>
      </c>
      <c r="B1424" t="s">
        <v>43</v>
      </c>
      <c r="C1424" t="s">
        <v>45</v>
      </c>
      <c r="D1424" s="21">
        <v>38067</v>
      </c>
      <c r="E1424" t="s">
        <v>41</v>
      </c>
      <c r="F1424" s="19">
        <v>71</v>
      </c>
      <c r="G1424" s="20">
        <v>240.14400000000001</v>
      </c>
      <c r="I1424" s="19"/>
      <c r="J1424" s="119"/>
    </row>
    <row r="1425" spans="1:10" x14ac:dyDescent="0.25">
      <c r="A1425" s="12">
        <v>1404</v>
      </c>
      <c r="B1425" t="s">
        <v>40</v>
      </c>
      <c r="C1425" t="s">
        <v>48</v>
      </c>
      <c r="D1425" s="21">
        <v>38947</v>
      </c>
      <c r="E1425" t="s">
        <v>41</v>
      </c>
      <c r="F1425" s="19">
        <v>75</v>
      </c>
      <c r="G1425" s="20">
        <v>254.1</v>
      </c>
      <c r="I1425" s="19"/>
      <c r="J1425" s="119"/>
    </row>
    <row r="1426" spans="1:10" x14ac:dyDescent="0.25">
      <c r="A1426" s="12">
        <v>1405</v>
      </c>
      <c r="B1426" t="s">
        <v>49</v>
      </c>
      <c r="C1426" t="s">
        <v>53</v>
      </c>
      <c r="D1426" s="21">
        <v>38331</v>
      </c>
      <c r="E1426" t="s">
        <v>44</v>
      </c>
      <c r="F1426" s="19">
        <v>83</v>
      </c>
      <c r="G1426" s="20">
        <v>283.09199999999998</v>
      </c>
      <c r="I1426" s="19"/>
      <c r="J1426" s="119"/>
    </row>
    <row r="1427" spans="1:10" x14ac:dyDescent="0.25">
      <c r="A1427" s="12">
        <v>1406</v>
      </c>
      <c r="B1427" t="s">
        <v>56</v>
      </c>
      <c r="C1427" t="s">
        <v>53</v>
      </c>
      <c r="D1427" s="21">
        <v>38661</v>
      </c>
      <c r="E1427" t="s">
        <v>54</v>
      </c>
      <c r="F1427" s="19">
        <v>27</v>
      </c>
      <c r="G1427" s="20">
        <v>80.36399999999999</v>
      </c>
      <c r="I1427" s="19"/>
      <c r="J1427" s="119"/>
    </row>
    <row r="1428" spans="1:10" x14ac:dyDescent="0.25">
      <c r="A1428" s="12">
        <v>1407</v>
      </c>
      <c r="B1428" t="s">
        <v>55</v>
      </c>
      <c r="C1428" t="s">
        <v>42</v>
      </c>
      <c r="D1428" s="21">
        <v>38265</v>
      </c>
      <c r="E1428" t="s">
        <v>54</v>
      </c>
      <c r="F1428" s="19">
        <v>26</v>
      </c>
      <c r="G1428" s="20">
        <v>78.263999999999996</v>
      </c>
      <c r="I1428" s="19"/>
      <c r="J1428" s="119"/>
    </row>
    <row r="1429" spans="1:10" x14ac:dyDescent="0.25">
      <c r="A1429" s="12">
        <v>1408</v>
      </c>
      <c r="B1429" t="s">
        <v>40</v>
      </c>
      <c r="C1429" t="s">
        <v>53</v>
      </c>
      <c r="D1429" s="21">
        <v>38276</v>
      </c>
      <c r="E1429" t="s">
        <v>41</v>
      </c>
      <c r="F1429" s="19">
        <v>13</v>
      </c>
      <c r="G1429" s="20">
        <v>30.983999999999998</v>
      </c>
      <c r="I1429" s="19"/>
      <c r="J1429" s="119"/>
    </row>
    <row r="1430" spans="1:10" x14ac:dyDescent="0.25">
      <c r="A1430" s="12">
        <v>1409</v>
      </c>
      <c r="B1430" t="s">
        <v>46</v>
      </c>
      <c r="C1430" t="s">
        <v>48</v>
      </c>
      <c r="D1430" s="21">
        <v>38034</v>
      </c>
      <c r="E1430" t="s">
        <v>54</v>
      </c>
      <c r="F1430" s="19">
        <v>67</v>
      </c>
      <c r="G1430" s="20">
        <v>225.36</v>
      </c>
      <c r="I1430" s="19"/>
      <c r="J1430" s="119"/>
    </row>
    <row r="1431" spans="1:10" x14ac:dyDescent="0.25">
      <c r="A1431" s="12">
        <v>1410</v>
      </c>
      <c r="B1431" t="s">
        <v>50</v>
      </c>
      <c r="C1431" t="s">
        <v>53</v>
      </c>
      <c r="D1431" s="21">
        <v>38848</v>
      </c>
      <c r="E1431" t="s">
        <v>54</v>
      </c>
      <c r="F1431" s="19">
        <v>86</v>
      </c>
      <c r="G1431" s="20">
        <v>293.41199999999998</v>
      </c>
      <c r="I1431" s="19"/>
      <c r="J1431" s="119"/>
    </row>
    <row r="1432" spans="1:10" x14ac:dyDescent="0.25">
      <c r="A1432" s="12">
        <v>1411</v>
      </c>
      <c r="B1432" t="s">
        <v>49</v>
      </c>
      <c r="C1432" t="s">
        <v>53</v>
      </c>
      <c r="D1432" s="21">
        <v>38342</v>
      </c>
      <c r="E1432" t="s">
        <v>41</v>
      </c>
      <c r="F1432" s="19">
        <v>77</v>
      </c>
      <c r="G1432" s="20">
        <v>261.80399999999997</v>
      </c>
      <c r="I1432" s="19"/>
      <c r="J1432" s="119"/>
    </row>
    <row r="1433" spans="1:10" x14ac:dyDescent="0.25">
      <c r="A1433" s="12">
        <v>1412</v>
      </c>
      <c r="B1433" t="s">
        <v>43</v>
      </c>
      <c r="C1433" t="s">
        <v>48</v>
      </c>
      <c r="D1433" s="21">
        <v>39002</v>
      </c>
      <c r="E1433" t="s">
        <v>51</v>
      </c>
      <c r="F1433" s="19">
        <v>18</v>
      </c>
      <c r="G1433" s="20">
        <v>49.631999999999998</v>
      </c>
      <c r="I1433" s="19"/>
      <c r="J1433" s="119"/>
    </row>
    <row r="1434" spans="1:10" x14ac:dyDescent="0.25">
      <c r="A1434" s="12">
        <v>1413</v>
      </c>
      <c r="B1434" t="s">
        <v>40</v>
      </c>
      <c r="C1434" t="s">
        <v>42</v>
      </c>
      <c r="D1434" s="21">
        <v>38595</v>
      </c>
      <c r="E1434" t="s">
        <v>47</v>
      </c>
      <c r="F1434" s="19">
        <v>57</v>
      </c>
      <c r="G1434" s="20">
        <v>188.90399999999997</v>
      </c>
      <c r="I1434" s="19"/>
      <c r="J1434" s="119"/>
    </row>
    <row r="1435" spans="1:10" x14ac:dyDescent="0.25">
      <c r="A1435" s="12">
        <v>1414</v>
      </c>
      <c r="B1435" t="s">
        <v>52</v>
      </c>
      <c r="C1435" t="s">
        <v>48</v>
      </c>
      <c r="D1435" s="21">
        <v>38738</v>
      </c>
      <c r="E1435" t="s">
        <v>51</v>
      </c>
      <c r="F1435" s="19">
        <v>54</v>
      </c>
      <c r="G1435" s="20">
        <v>177.732</v>
      </c>
      <c r="I1435" s="19"/>
      <c r="J1435" s="119"/>
    </row>
    <row r="1436" spans="1:10" x14ac:dyDescent="0.25">
      <c r="A1436" s="12">
        <v>1415</v>
      </c>
      <c r="B1436" t="s">
        <v>52</v>
      </c>
      <c r="C1436" t="s">
        <v>42</v>
      </c>
      <c r="D1436" s="21">
        <v>38067</v>
      </c>
      <c r="E1436" t="s">
        <v>51</v>
      </c>
      <c r="F1436" s="19">
        <v>87</v>
      </c>
      <c r="G1436" s="20">
        <v>297.80399999999997</v>
      </c>
      <c r="I1436" s="19"/>
      <c r="J1436" s="119"/>
    </row>
    <row r="1437" spans="1:10" x14ac:dyDescent="0.25">
      <c r="A1437" s="12">
        <v>1416</v>
      </c>
      <c r="B1437" t="s">
        <v>49</v>
      </c>
      <c r="C1437" t="s">
        <v>45</v>
      </c>
      <c r="D1437" s="21">
        <v>38815</v>
      </c>
      <c r="E1437" t="s">
        <v>51</v>
      </c>
      <c r="F1437" s="19">
        <v>10</v>
      </c>
      <c r="G1437" s="20">
        <v>20.423999999999999</v>
      </c>
      <c r="I1437" s="19"/>
      <c r="J1437" s="119"/>
    </row>
    <row r="1438" spans="1:10" x14ac:dyDescent="0.25">
      <c r="A1438" s="12">
        <v>1417</v>
      </c>
      <c r="B1438" t="s">
        <v>56</v>
      </c>
      <c r="C1438" t="s">
        <v>48</v>
      </c>
      <c r="D1438" s="21">
        <v>38617</v>
      </c>
      <c r="E1438" t="s">
        <v>54</v>
      </c>
      <c r="F1438" s="19">
        <v>50</v>
      </c>
      <c r="G1438" s="20">
        <v>164.232</v>
      </c>
      <c r="I1438" s="19"/>
      <c r="J1438" s="119"/>
    </row>
    <row r="1439" spans="1:10" x14ac:dyDescent="0.25">
      <c r="A1439" s="12">
        <v>1418</v>
      </c>
      <c r="B1439" t="s">
        <v>55</v>
      </c>
      <c r="C1439" t="s">
        <v>45</v>
      </c>
      <c r="D1439" s="21">
        <v>38694</v>
      </c>
      <c r="E1439" t="s">
        <v>54</v>
      </c>
      <c r="F1439" s="19">
        <v>-5</v>
      </c>
      <c r="G1439" s="20">
        <v>-32.82</v>
      </c>
      <c r="I1439" s="19"/>
      <c r="J1439" s="119"/>
    </row>
    <row r="1440" spans="1:10" x14ac:dyDescent="0.25">
      <c r="A1440" s="12">
        <v>1419</v>
      </c>
      <c r="B1440" t="s">
        <v>46</v>
      </c>
      <c r="C1440" t="s">
        <v>45</v>
      </c>
      <c r="D1440" s="21">
        <v>39057</v>
      </c>
      <c r="E1440" t="s">
        <v>51</v>
      </c>
      <c r="F1440" s="19">
        <v>58</v>
      </c>
      <c r="G1440" s="20">
        <v>193.01999999999998</v>
      </c>
      <c r="I1440" s="19"/>
      <c r="J1440" s="119"/>
    </row>
    <row r="1441" spans="1:10" x14ac:dyDescent="0.25">
      <c r="A1441" s="12">
        <v>1420</v>
      </c>
      <c r="B1441" t="s">
        <v>43</v>
      </c>
      <c r="C1441" t="s">
        <v>53</v>
      </c>
      <c r="D1441" s="21">
        <v>38441</v>
      </c>
      <c r="E1441" t="s">
        <v>47</v>
      </c>
      <c r="F1441" s="19">
        <v>29</v>
      </c>
      <c r="G1441" s="20">
        <v>88.344000000000008</v>
      </c>
      <c r="I1441" s="19"/>
      <c r="J1441" s="119"/>
    </row>
    <row r="1442" spans="1:10" x14ac:dyDescent="0.25">
      <c r="A1442" s="12">
        <v>1421</v>
      </c>
      <c r="B1442" t="s">
        <v>52</v>
      </c>
      <c r="C1442" t="s">
        <v>45</v>
      </c>
      <c r="D1442" s="21">
        <v>38914</v>
      </c>
      <c r="E1442" t="s">
        <v>41</v>
      </c>
      <c r="F1442" s="19">
        <v>32</v>
      </c>
      <c r="G1442" s="20">
        <v>99.876000000000005</v>
      </c>
      <c r="I1442" s="19"/>
      <c r="J1442" s="119"/>
    </row>
    <row r="1443" spans="1:10" x14ac:dyDescent="0.25">
      <c r="A1443" s="12">
        <v>1422</v>
      </c>
      <c r="B1443" t="s">
        <v>56</v>
      </c>
      <c r="C1443" t="s">
        <v>48</v>
      </c>
      <c r="D1443" s="21">
        <v>38837</v>
      </c>
      <c r="E1443" t="s">
        <v>44</v>
      </c>
      <c r="F1443" s="19">
        <v>57</v>
      </c>
      <c r="G1443" s="20">
        <v>190.35599999999999</v>
      </c>
      <c r="I1443" s="19"/>
      <c r="J1443" s="119"/>
    </row>
    <row r="1444" spans="1:10" x14ac:dyDescent="0.25">
      <c r="A1444" s="12">
        <v>1423</v>
      </c>
      <c r="B1444" t="s">
        <v>49</v>
      </c>
      <c r="C1444" t="s">
        <v>53</v>
      </c>
      <c r="D1444" s="21">
        <v>39013</v>
      </c>
      <c r="E1444" t="s">
        <v>44</v>
      </c>
      <c r="F1444" s="19">
        <v>5</v>
      </c>
      <c r="G1444" s="20">
        <v>2.1360000000000001</v>
      </c>
      <c r="I1444" s="19"/>
      <c r="J1444" s="119"/>
    </row>
    <row r="1445" spans="1:10" x14ac:dyDescent="0.25">
      <c r="A1445" s="12">
        <v>1424</v>
      </c>
      <c r="B1445" t="s">
        <v>52</v>
      </c>
      <c r="C1445" t="s">
        <v>53</v>
      </c>
      <c r="D1445" s="21">
        <v>38155</v>
      </c>
      <c r="E1445" t="s">
        <v>54</v>
      </c>
      <c r="F1445" s="19">
        <v>97</v>
      </c>
      <c r="G1445" s="20">
        <v>334.37999999999994</v>
      </c>
      <c r="I1445" s="19"/>
      <c r="J1445" s="119"/>
    </row>
    <row r="1446" spans="1:10" x14ac:dyDescent="0.25">
      <c r="A1446" s="12">
        <v>1425</v>
      </c>
      <c r="B1446" t="s">
        <v>55</v>
      </c>
      <c r="C1446" t="s">
        <v>53</v>
      </c>
      <c r="D1446" s="21">
        <v>39013</v>
      </c>
      <c r="E1446" t="s">
        <v>54</v>
      </c>
      <c r="F1446" s="19">
        <v>27</v>
      </c>
      <c r="G1446" s="20">
        <v>81.251999999999995</v>
      </c>
      <c r="I1446" s="19"/>
      <c r="J1446" s="119"/>
    </row>
    <row r="1447" spans="1:10" x14ac:dyDescent="0.25">
      <c r="A1447" s="12">
        <v>1426</v>
      </c>
      <c r="B1447" t="s">
        <v>57</v>
      </c>
      <c r="C1447" t="s">
        <v>48</v>
      </c>
      <c r="D1447" s="21">
        <v>38837</v>
      </c>
      <c r="E1447" t="s">
        <v>51</v>
      </c>
      <c r="F1447" s="19">
        <v>72</v>
      </c>
      <c r="G1447" s="20">
        <v>243.48</v>
      </c>
      <c r="I1447" s="19"/>
      <c r="J1447" s="119"/>
    </row>
    <row r="1448" spans="1:10" x14ac:dyDescent="0.25">
      <c r="A1448" s="12">
        <v>1427</v>
      </c>
      <c r="B1448" t="s">
        <v>49</v>
      </c>
      <c r="C1448" t="s">
        <v>48</v>
      </c>
      <c r="D1448" s="21">
        <v>38639</v>
      </c>
      <c r="E1448" t="s">
        <v>54</v>
      </c>
      <c r="F1448" s="19">
        <v>12</v>
      </c>
      <c r="G1448" s="20">
        <v>27.635999999999999</v>
      </c>
      <c r="I1448" s="19"/>
      <c r="J1448" s="119"/>
    </row>
    <row r="1449" spans="1:10" x14ac:dyDescent="0.25">
      <c r="A1449" s="12">
        <v>1428</v>
      </c>
      <c r="B1449" t="s">
        <v>57</v>
      </c>
      <c r="C1449" t="s">
        <v>42</v>
      </c>
      <c r="D1449" s="21">
        <v>38122</v>
      </c>
      <c r="E1449" t="s">
        <v>51</v>
      </c>
      <c r="F1449" s="19">
        <v>-5</v>
      </c>
      <c r="G1449" s="20">
        <v>-33.552</v>
      </c>
      <c r="I1449" s="19"/>
      <c r="J1449" s="119"/>
    </row>
    <row r="1450" spans="1:10" x14ac:dyDescent="0.25">
      <c r="A1450" s="12">
        <v>1429</v>
      </c>
      <c r="B1450" t="s">
        <v>50</v>
      </c>
      <c r="C1450" t="s">
        <v>45</v>
      </c>
      <c r="D1450" s="21">
        <v>38947</v>
      </c>
      <c r="E1450" t="s">
        <v>54</v>
      </c>
      <c r="F1450" s="19">
        <v>15</v>
      </c>
      <c r="G1450" s="20">
        <v>38.003999999999998</v>
      </c>
      <c r="I1450" s="19"/>
      <c r="J1450" s="119"/>
    </row>
    <row r="1451" spans="1:10" x14ac:dyDescent="0.25">
      <c r="A1451" s="12">
        <v>1430</v>
      </c>
      <c r="B1451" t="s">
        <v>52</v>
      </c>
      <c r="C1451" t="s">
        <v>45</v>
      </c>
      <c r="D1451" s="21">
        <v>38529</v>
      </c>
      <c r="E1451" t="s">
        <v>44</v>
      </c>
      <c r="F1451" s="19">
        <v>20</v>
      </c>
      <c r="G1451" s="20">
        <v>55.775999999999996</v>
      </c>
      <c r="I1451" s="19"/>
      <c r="J1451" s="119"/>
    </row>
    <row r="1452" spans="1:10" x14ac:dyDescent="0.25">
      <c r="A1452" s="12">
        <v>1431</v>
      </c>
      <c r="B1452" t="s">
        <v>46</v>
      </c>
      <c r="C1452" t="s">
        <v>42</v>
      </c>
      <c r="D1452" s="21">
        <v>38529</v>
      </c>
      <c r="E1452" t="s">
        <v>47</v>
      </c>
      <c r="F1452" s="19">
        <v>5</v>
      </c>
      <c r="G1452" s="20">
        <v>2.5559999999999996</v>
      </c>
      <c r="I1452" s="19"/>
      <c r="J1452" s="119"/>
    </row>
    <row r="1453" spans="1:10" x14ac:dyDescent="0.25">
      <c r="A1453" s="12">
        <v>1432</v>
      </c>
      <c r="B1453" t="s">
        <v>49</v>
      </c>
      <c r="C1453" t="s">
        <v>53</v>
      </c>
      <c r="D1453" s="21">
        <v>38793</v>
      </c>
      <c r="E1453" t="s">
        <v>44</v>
      </c>
      <c r="F1453" s="19">
        <v>98</v>
      </c>
      <c r="G1453" s="20">
        <v>337.09200000000004</v>
      </c>
      <c r="I1453" s="19"/>
      <c r="J1453" s="119"/>
    </row>
    <row r="1454" spans="1:10" x14ac:dyDescent="0.25">
      <c r="A1454" s="12">
        <v>1433</v>
      </c>
      <c r="B1454" t="s">
        <v>43</v>
      </c>
      <c r="C1454" t="s">
        <v>48</v>
      </c>
      <c r="D1454" s="21">
        <v>38738</v>
      </c>
      <c r="E1454" t="s">
        <v>44</v>
      </c>
      <c r="F1454" s="19">
        <v>62</v>
      </c>
      <c r="G1454" s="20">
        <v>207.14400000000001</v>
      </c>
      <c r="I1454" s="19"/>
      <c r="J1454" s="119"/>
    </row>
    <row r="1455" spans="1:10" x14ac:dyDescent="0.25">
      <c r="A1455" s="12">
        <v>1434</v>
      </c>
      <c r="B1455" t="s">
        <v>52</v>
      </c>
      <c r="C1455" t="s">
        <v>48</v>
      </c>
      <c r="D1455" s="21">
        <v>38254</v>
      </c>
      <c r="E1455" t="s">
        <v>41</v>
      </c>
      <c r="F1455" s="19">
        <v>74</v>
      </c>
      <c r="G1455" s="20">
        <v>250.524</v>
      </c>
      <c r="I1455" s="19"/>
      <c r="J1455" s="119"/>
    </row>
    <row r="1456" spans="1:10" x14ac:dyDescent="0.25">
      <c r="A1456" s="12">
        <v>1435</v>
      </c>
      <c r="B1456" t="s">
        <v>57</v>
      </c>
      <c r="C1456" t="s">
        <v>42</v>
      </c>
      <c r="D1456" s="21">
        <v>38716</v>
      </c>
      <c r="E1456" t="s">
        <v>44</v>
      </c>
      <c r="F1456" s="19">
        <v>58</v>
      </c>
      <c r="G1456" s="20">
        <v>193.98</v>
      </c>
      <c r="I1456" s="19"/>
      <c r="J1456" s="119"/>
    </row>
    <row r="1457" spans="1:10" x14ac:dyDescent="0.25">
      <c r="A1457" s="12">
        <v>1436</v>
      </c>
      <c r="B1457" t="s">
        <v>46</v>
      </c>
      <c r="C1457" t="s">
        <v>42</v>
      </c>
      <c r="D1457" s="21">
        <v>39013</v>
      </c>
      <c r="E1457" t="s">
        <v>47</v>
      </c>
      <c r="F1457" s="19">
        <v>72</v>
      </c>
      <c r="G1457" s="20">
        <v>244.28399999999999</v>
      </c>
      <c r="I1457" s="19"/>
      <c r="J1457" s="119"/>
    </row>
    <row r="1458" spans="1:10" x14ac:dyDescent="0.25">
      <c r="A1458" s="12">
        <v>1437</v>
      </c>
      <c r="B1458" t="s">
        <v>57</v>
      </c>
      <c r="C1458" t="s">
        <v>53</v>
      </c>
      <c r="D1458" s="21">
        <v>38078</v>
      </c>
      <c r="E1458" t="s">
        <v>51</v>
      </c>
      <c r="F1458" s="19">
        <v>28</v>
      </c>
      <c r="G1458" s="20">
        <v>84.85199999999999</v>
      </c>
      <c r="I1458" s="19"/>
      <c r="J1458" s="119"/>
    </row>
    <row r="1459" spans="1:10" x14ac:dyDescent="0.25">
      <c r="A1459" s="12">
        <v>1438</v>
      </c>
      <c r="B1459" t="s">
        <v>50</v>
      </c>
      <c r="C1459" t="s">
        <v>48</v>
      </c>
      <c r="D1459" s="21">
        <v>38155</v>
      </c>
      <c r="E1459" t="s">
        <v>54</v>
      </c>
      <c r="F1459" s="19">
        <v>48</v>
      </c>
      <c r="G1459" s="20">
        <v>157.392</v>
      </c>
      <c r="I1459" s="19"/>
      <c r="J1459" s="119"/>
    </row>
    <row r="1460" spans="1:10" x14ac:dyDescent="0.25">
      <c r="A1460" s="12">
        <v>1439</v>
      </c>
      <c r="B1460" t="s">
        <v>56</v>
      </c>
      <c r="C1460" t="s">
        <v>48</v>
      </c>
      <c r="D1460" s="21">
        <v>39013</v>
      </c>
      <c r="E1460" t="s">
        <v>41</v>
      </c>
      <c r="F1460" s="19">
        <v>74</v>
      </c>
      <c r="G1460" s="20">
        <v>251.28</v>
      </c>
      <c r="I1460" s="19"/>
      <c r="J1460" s="119"/>
    </row>
    <row r="1461" spans="1:10" x14ac:dyDescent="0.25">
      <c r="A1461" s="12">
        <v>1440</v>
      </c>
      <c r="B1461" t="s">
        <v>43</v>
      </c>
      <c r="C1461" t="s">
        <v>45</v>
      </c>
      <c r="D1461" s="21">
        <v>38991</v>
      </c>
      <c r="E1461" t="s">
        <v>47</v>
      </c>
      <c r="F1461" s="19">
        <v>50</v>
      </c>
      <c r="G1461" s="20">
        <v>163.79999999999998</v>
      </c>
      <c r="I1461" s="19"/>
      <c r="J1461" s="119"/>
    </row>
    <row r="1462" spans="1:10" x14ac:dyDescent="0.25">
      <c r="A1462" s="12">
        <v>1441</v>
      </c>
      <c r="B1462" t="s">
        <v>49</v>
      </c>
      <c r="C1462" t="s">
        <v>48</v>
      </c>
      <c r="D1462" s="21">
        <v>38661</v>
      </c>
      <c r="E1462" t="s">
        <v>51</v>
      </c>
      <c r="F1462" s="19">
        <v>75</v>
      </c>
      <c r="G1462" s="20">
        <v>254.03999999999996</v>
      </c>
      <c r="I1462" s="19"/>
      <c r="J1462" s="119"/>
    </row>
    <row r="1463" spans="1:10" x14ac:dyDescent="0.25">
      <c r="A1463" s="12">
        <v>1442</v>
      </c>
      <c r="B1463" t="s">
        <v>50</v>
      </c>
      <c r="C1463" t="s">
        <v>53</v>
      </c>
      <c r="D1463" s="21">
        <v>39013</v>
      </c>
      <c r="E1463" t="s">
        <v>54</v>
      </c>
      <c r="F1463" s="19">
        <v>96</v>
      </c>
      <c r="G1463" s="20">
        <v>329.4</v>
      </c>
      <c r="I1463" s="19"/>
      <c r="J1463" s="119"/>
    </row>
    <row r="1464" spans="1:10" x14ac:dyDescent="0.25">
      <c r="A1464" s="12">
        <v>1443</v>
      </c>
      <c r="B1464" t="s">
        <v>55</v>
      </c>
      <c r="C1464" t="s">
        <v>45</v>
      </c>
      <c r="D1464" s="21">
        <v>39068</v>
      </c>
      <c r="E1464" t="s">
        <v>54</v>
      </c>
      <c r="F1464" s="19">
        <v>38</v>
      </c>
      <c r="G1464" s="20">
        <v>120.57599999999999</v>
      </c>
      <c r="I1464" s="19"/>
      <c r="J1464" s="119"/>
    </row>
    <row r="1465" spans="1:10" x14ac:dyDescent="0.25">
      <c r="A1465" s="12">
        <v>1444</v>
      </c>
      <c r="B1465" t="s">
        <v>50</v>
      </c>
      <c r="C1465" t="s">
        <v>45</v>
      </c>
      <c r="D1465" s="21">
        <v>38936</v>
      </c>
      <c r="E1465" t="s">
        <v>44</v>
      </c>
      <c r="F1465" s="19">
        <v>95</v>
      </c>
      <c r="G1465" s="20">
        <v>326.83199999999999</v>
      </c>
      <c r="I1465" s="19"/>
      <c r="J1465" s="119"/>
    </row>
    <row r="1466" spans="1:10" x14ac:dyDescent="0.25">
      <c r="A1466" s="12">
        <v>1445</v>
      </c>
      <c r="B1466" t="s">
        <v>50</v>
      </c>
      <c r="C1466" t="s">
        <v>53</v>
      </c>
      <c r="D1466" s="21">
        <v>38342</v>
      </c>
      <c r="E1466" t="s">
        <v>54</v>
      </c>
      <c r="F1466" s="19">
        <v>22</v>
      </c>
      <c r="G1466" s="20">
        <v>63.024000000000001</v>
      </c>
      <c r="I1466" s="19"/>
      <c r="J1466" s="119"/>
    </row>
    <row r="1467" spans="1:10" x14ac:dyDescent="0.25">
      <c r="A1467" s="12">
        <v>1446</v>
      </c>
      <c r="B1467" t="s">
        <v>49</v>
      </c>
      <c r="C1467" t="s">
        <v>53</v>
      </c>
      <c r="D1467" s="21">
        <v>38199</v>
      </c>
      <c r="E1467" t="s">
        <v>51</v>
      </c>
      <c r="F1467" s="19">
        <v>-2</v>
      </c>
      <c r="G1467" s="20">
        <v>-22.704000000000001</v>
      </c>
      <c r="I1467" s="19"/>
      <c r="J1467" s="119"/>
    </row>
    <row r="1468" spans="1:10" x14ac:dyDescent="0.25">
      <c r="A1468" s="12">
        <v>1447</v>
      </c>
      <c r="B1468" t="s">
        <v>46</v>
      </c>
      <c r="C1468" t="s">
        <v>48</v>
      </c>
      <c r="D1468" s="21">
        <v>38232</v>
      </c>
      <c r="E1468" t="s">
        <v>54</v>
      </c>
      <c r="F1468" s="19">
        <v>26</v>
      </c>
      <c r="G1468" s="20">
        <v>77.891999999999996</v>
      </c>
      <c r="I1468" s="19"/>
      <c r="J1468" s="119"/>
    </row>
    <row r="1469" spans="1:10" x14ac:dyDescent="0.25">
      <c r="A1469" s="12">
        <v>1448</v>
      </c>
      <c r="B1469" t="s">
        <v>56</v>
      </c>
      <c r="C1469" t="s">
        <v>45</v>
      </c>
      <c r="D1469" s="21">
        <v>38573</v>
      </c>
      <c r="E1469" t="s">
        <v>44</v>
      </c>
      <c r="F1469" s="19">
        <v>19</v>
      </c>
      <c r="G1469" s="20">
        <v>53.195999999999998</v>
      </c>
      <c r="I1469" s="19"/>
      <c r="J1469" s="119"/>
    </row>
    <row r="1470" spans="1:10" x14ac:dyDescent="0.25">
      <c r="A1470" s="12">
        <v>1449</v>
      </c>
      <c r="B1470" t="s">
        <v>49</v>
      </c>
      <c r="C1470" t="s">
        <v>53</v>
      </c>
      <c r="D1470" s="21">
        <v>38826</v>
      </c>
      <c r="E1470" t="s">
        <v>47</v>
      </c>
      <c r="F1470" s="19">
        <v>89</v>
      </c>
      <c r="G1470" s="20">
        <v>305.12400000000002</v>
      </c>
      <c r="I1470" s="19"/>
      <c r="J1470" s="119"/>
    </row>
    <row r="1471" spans="1:10" x14ac:dyDescent="0.25">
      <c r="A1471" s="12">
        <v>1450</v>
      </c>
      <c r="B1471" t="s">
        <v>52</v>
      </c>
      <c r="C1471" t="s">
        <v>48</v>
      </c>
      <c r="D1471" s="21">
        <v>38738</v>
      </c>
      <c r="E1471" t="s">
        <v>47</v>
      </c>
      <c r="F1471" s="19">
        <v>97</v>
      </c>
      <c r="G1471" s="20">
        <v>333.75599999999997</v>
      </c>
      <c r="I1471" s="19"/>
      <c r="J1471" s="119"/>
    </row>
    <row r="1472" spans="1:10" x14ac:dyDescent="0.25">
      <c r="A1472" s="12">
        <v>1451</v>
      </c>
      <c r="B1472" t="s">
        <v>49</v>
      </c>
      <c r="C1472" t="s">
        <v>48</v>
      </c>
      <c r="D1472" s="21">
        <v>39013</v>
      </c>
      <c r="E1472" t="s">
        <v>41</v>
      </c>
      <c r="F1472" s="19">
        <v>-1</v>
      </c>
      <c r="G1472" s="20">
        <v>-0.156</v>
      </c>
      <c r="I1472" s="19"/>
      <c r="J1472" s="119"/>
    </row>
    <row r="1473" spans="1:10" x14ac:dyDescent="0.25">
      <c r="A1473" s="12">
        <v>1452</v>
      </c>
      <c r="B1473" t="s">
        <v>49</v>
      </c>
      <c r="C1473" t="s">
        <v>42</v>
      </c>
      <c r="D1473" s="21">
        <v>38485</v>
      </c>
      <c r="E1473" t="s">
        <v>41</v>
      </c>
      <c r="F1473" s="19">
        <v>78</v>
      </c>
      <c r="G1473" s="20">
        <v>266.50799999999998</v>
      </c>
      <c r="I1473" s="19"/>
      <c r="J1473" s="119"/>
    </row>
    <row r="1474" spans="1:10" x14ac:dyDescent="0.25">
      <c r="A1474" s="12">
        <v>1453</v>
      </c>
      <c r="B1474" t="s">
        <v>57</v>
      </c>
      <c r="C1474" t="s">
        <v>53</v>
      </c>
      <c r="D1474" s="21">
        <v>38727</v>
      </c>
      <c r="E1474" t="s">
        <v>44</v>
      </c>
      <c r="F1474" s="19">
        <v>53</v>
      </c>
      <c r="G1474" s="20">
        <v>175.70399999999998</v>
      </c>
      <c r="I1474" s="19"/>
      <c r="J1474" s="119"/>
    </row>
    <row r="1475" spans="1:10" x14ac:dyDescent="0.25">
      <c r="A1475" s="12">
        <v>1454</v>
      </c>
      <c r="B1475" t="s">
        <v>57</v>
      </c>
      <c r="C1475" t="s">
        <v>42</v>
      </c>
      <c r="D1475" s="21">
        <v>38331</v>
      </c>
      <c r="E1475" t="s">
        <v>51</v>
      </c>
      <c r="F1475" s="19">
        <v>77</v>
      </c>
      <c r="G1475" s="20">
        <v>260.49599999999998</v>
      </c>
      <c r="I1475" s="19"/>
      <c r="J1475" s="119"/>
    </row>
    <row r="1476" spans="1:10" x14ac:dyDescent="0.25">
      <c r="A1476" s="12">
        <v>1455</v>
      </c>
      <c r="B1476" t="s">
        <v>40</v>
      </c>
      <c r="C1476" t="s">
        <v>53</v>
      </c>
      <c r="D1476" s="21">
        <v>38903</v>
      </c>
      <c r="E1476" t="s">
        <v>44</v>
      </c>
      <c r="F1476" s="19">
        <v>47</v>
      </c>
      <c r="G1476" s="20">
        <v>153.13200000000001</v>
      </c>
      <c r="I1476" s="19"/>
      <c r="J1476" s="119"/>
    </row>
    <row r="1477" spans="1:10" x14ac:dyDescent="0.25">
      <c r="A1477" s="12">
        <v>1456</v>
      </c>
      <c r="B1477" t="s">
        <v>49</v>
      </c>
      <c r="C1477" t="s">
        <v>48</v>
      </c>
      <c r="D1477" s="21">
        <v>38342</v>
      </c>
      <c r="E1477" t="s">
        <v>44</v>
      </c>
      <c r="F1477" s="19">
        <v>85</v>
      </c>
      <c r="G1477" s="20">
        <v>290.65199999999999</v>
      </c>
      <c r="I1477" s="19"/>
      <c r="J1477" s="119"/>
    </row>
    <row r="1478" spans="1:10" x14ac:dyDescent="0.25">
      <c r="A1478" s="12">
        <v>1457</v>
      </c>
      <c r="B1478" t="s">
        <v>49</v>
      </c>
      <c r="C1478" t="s">
        <v>42</v>
      </c>
      <c r="D1478" s="21">
        <v>38595</v>
      </c>
      <c r="E1478" t="s">
        <v>44</v>
      </c>
      <c r="F1478" s="19">
        <v>61</v>
      </c>
      <c r="G1478" s="20">
        <v>205.03200000000001</v>
      </c>
      <c r="I1478" s="19"/>
      <c r="J1478" s="119"/>
    </row>
    <row r="1479" spans="1:10" x14ac:dyDescent="0.25">
      <c r="A1479" s="12">
        <v>1458</v>
      </c>
      <c r="B1479" t="s">
        <v>56</v>
      </c>
      <c r="C1479" t="s">
        <v>53</v>
      </c>
      <c r="D1479" s="21">
        <v>38012</v>
      </c>
      <c r="E1479" t="s">
        <v>54</v>
      </c>
      <c r="F1479" s="19">
        <v>51</v>
      </c>
      <c r="G1479" s="20">
        <v>168.696</v>
      </c>
      <c r="I1479" s="19"/>
      <c r="J1479" s="119"/>
    </row>
    <row r="1480" spans="1:10" x14ac:dyDescent="0.25">
      <c r="A1480" s="12">
        <v>1459</v>
      </c>
      <c r="B1480" t="s">
        <v>40</v>
      </c>
      <c r="C1480" t="s">
        <v>48</v>
      </c>
      <c r="D1480" s="21">
        <v>38870</v>
      </c>
      <c r="E1480" t="s">
        <v>51</v>
      </c>
      <c r="F1480" s="19">
        <v>50</v>
      </c>
      <c r="G1480" s="20">
        <v>164.124</v>
      </c>
      <c r="I1480" s="19"/>
      <c r="J1480" s="119"/>
    </row>
    <row r="1481" spans="1:10" x14ac:dyDescent="0.25">
      <c r="A1481" s="12">
        <v>1460</v>
      </c>
      <c r="B1481" t="s">
        <v>46</v>
      </c>
      <c r="C1481" t="s">
        <v>53</v>
      </c>
      <c r="D1481" s="21">
        <v>38507</v>
      </c>
      <c r="E1481" t="s">
        <v>44</v>
      </c>
      <c r="F1481" s="19">
        <v>58</v>
      </c>
      <c r="G1481" s="20">
        <v>192.48</v>
      </c>
      <c r="I1481" s="19"/>
      <c r="J1481" s="119"/>
    </row>
    <row r="1482" spans="1:10" x14ac:dyDescent="0.25">
      <c r="A1482" s="12">
        <v>1461</v>
      </c>
      <c r="B1482" t="s">
        <v>46</v>
      </c>
      <c r="C1482" t="s">
        <v>48</v>
      </c>
      <c r="D1482" s="21">
        <v>38628</v>
      </c>
      <c r="E1482" t="s">
        <v>51</v>
      </c>
      <c r="F1482" s="19">
        <v>56</v>
      </c>
      <c r="G1482" s="20">
        <v>186.06</v>
      </c>
      <c r="I1482" s="19"/>
      <c r="J1482" s="119"/>
    </row>
    <row r="1483" spans="1:10" x14ac:dyDescent="0.25">
      <c r="A1483" s="12">
        <v>1462</v>
      </c>
      <c r="B1483" t="s">
        <v>52</v>
      </c>
      <c r="C1483" t="s">
        <v>53</v>
      </c>
      <c r="D1483" s="21">
        <v>38705</v>
      </c>
      <c r="E1483" t="s">
        <v>54</v>
      </c>
      <c r="F1483" s="19">
        <v>69</v>
      </c>
      <c r="G1483" s="20">
        <v>231.96</v>
      </c>
      <c r="I1483" s="19"/>
      <c r="J1483" s="119"/>
    </row>
    <row r="1484" spans="1:10" x14ac:dyDescent="0.25">
      <c r="A1484" s="12">
        <v>1463</v>
      </c>
      <c r="B1484" t="s">
        <v>40</v>
      </c>
      <c r="C1484" t="s">
        <v>48</v>
      </c>
      <c r="D1484" s="21">
        <v>38298</v>
      </c>
      <c r="E1484" t="s">
        <v>51</v>
      </c>
      <c r="F1484" s="19">
        <v>20</v>
      </c>
      <c r="G1484" s="20">
        <v>56.508000000000003</v>
      </c>
      <c r="I1484" s="19"/>
      <c r="J1484" s="119"/>
    </row>
    <row r="1485" spans="1:10" x14ac:dyDescent="0.25">
      <c r="A1485" s="12">
        <v>1464</v>
      </c>
      <c r="B1485" t="s">
        <v>49</v>
      </c>
      <c r="C1485" t="s">
        <v>53</v>
      </c>
      <c r="D1485" s="21">
        <v>38078</v>
      </c>
      <c r="E1485" t="s">
        <v>47</v>
      </c>
      <c r="F1485" s="19">
        <v>38</v>
      </c>
      <c r="G1485" s="20">
        <v>122.03999999999999</v>
      </c>
      <c r="I1485" s="19"/>
      <c r="J1485" s="119"/>
    </row>
    <row r="1486" spans="1:10" x14ac:dyDescent="0.25">
      <c r="A1486" s="12">
        <v>1465</v>
      </c>
      <c r="B1486" t="s">
        <v>55</v>
      </c>
      <c r="C1486" t="s">
        <v>48</v>
      </c>
      <c r="D1486" s="21">
        <v>38848</v>
      </c>
      <c r="E1486" t="s">
        <v>51</v>
      </c>
      <c r="F1486" s="19">
        <v>36</v>
      </c>
      <c r="G1486" s="20">
        <v>114.05999999999999</v>
      </c>
      <c r="I1486" s="19"/>
      <c r="J1486" s="119"/>
    </row>
    <row r="1487" spans="1:10" x14ac:dyDescent="0.25">
      <c r="A1487" s="12">
        <v>1466</v>
      </c>
      <c r="B1487" t="s">
        <v>46</v>
      </c>
      <c r="C1487" t="s">
        <v>53</v>
      </c>
      <c r="D1487" s="21">
        <v>38705</v>
      </c>
      <c r="E1487" t="s">
        <v>47</v>
      </c>
      <c r="F1487" s="19">
        <v>56</v>
      </c>
      <c r="G1487" s="20">
        <v>186.21600000000001</v>
      </c>
      <c r="I1487" s="19"/>
      <c r="J1487" s="119"/>
    </row>
    <row r="1488" spans="1:10" x14ac:dyDescent="0.25">
      <c r="A1488" s="12">
        <v>1467</v>
      </c>
      <c r="B1488" t="s">
        <v>52</v>
      </c>
      <c r="C1488" t="s">
        <v>53</v>
      </c>
      <c r="D1488" s="21">
        <v>38947</v>
      </c>
      <c r="E1488" t="s">
        <v>44</v>
      </c>
      <c r="F1488" s="19">
        <v>-2</v>
      </c>
      <c r="G1488" s="20">
        <v>-22.367999999999999</v>
      </c>
      <c r="I1488" s="19"/>
      <c r="J1488" s="119"/>
    </row>
    <row r="1489" spans="1:10" x14ac:dyDescent="0.25">
      <c r="A1489" s="12">
        <v>1468</v>
      </c>
      <c r="B1489" t="s">
        <v>46</v>
      </c>
      <c r="C1489" t="s">
        <v>53</v>
      </c>
      <c r="D1489" s="21">
        <v>38485</v>
      </c>
      <c r="E1489" t="s">
        <v>51</v>
      </c>
      <c r="F1489" s="19">
        <v>42</v>
      </c>
      <c r="G1489" s="20">
        <v>134.48399999999998</v>
      </c>
      <c r="I1489" s="19"/>
      <c r="J1489" s="119"/>
    </row>
    <row r="1490" spans="1:10" x14ac:dyDescent="0.25">
      <c r="A1490" s="12">
        <v>1469</v>
      </c>
      <c r="B1490" t="s">
        <v>40</v>
      </c>
      <c r="C1490" t="s">
        <v>42</v>
      </c>
      <c r="D1490" s="21">
        <v>38518</v>
      </c>
      <c r="E1490" t="s">
        <v>44</v>
      </c>
      <c r="F1490" s="19">
        <v>48</v>
      </c>
      <c r="G1490" s="20">
        <v>157.16399999999999</v>
      </c>
      <c r="I1490" s="19"/>
      <c r="J1490" s="119"/>
    </row>
    <row r="1491" spans="1:10" x14ac:dyDescent="0.25">
      <c r="A1491" s="12">
        <v>1470</v>
      </c>
      <c r="B1491" t="s">
        <v>57</v>
      </c>
      <c r="C1491" t="s">
        <v>42</v>
      </c>
      <c r="D1491" s="21">
        <v>38859</v>
      </c>
      <c r="E1491" t="s">
        <v>54</v>
      </c>
      <c r="F1491" s="19">
        <v>68</v>
      </c>
      <c r="G1491" s="20">
        <v>228.828</v>
      </c>
      <c r="I1491" s="19"/>
      <c r="J1491" s="119"/>
    </row>
    <row r="1492" spans="1:10" x14ac:dyDescent="0.25">
      <c r="A1492" s="12">
        <v>1471</v>
      </c>
      <c r="B1492" t="s">
        <v>50</v>
      </c>
      <c r="C1492" t="s">
        <v>48</v>
      </c>
      <c r="D1492" s="21">
        <v>38177</v>
      </c>
      <c r="E1492" t="s">
        <v>51</v>
      </c>
      <c r="F1492" s="19">
        <v>34</v>
      </c>
      <c r="G1492" s="20">
        <v>107.508</v>
      </c>
      <c r="I1492" s="19"/>
      <c r="J1492" s="119"/>
    </row>
    <row r="1493" spans="1:10" x14ac:dyDescent="0.25">
      <c r="A1493" s="12">
        <v>1472</v>
      </c>
      <c r="B1493" t="s">
        <v>57</v>
      </c>
      <c r="C1493" t="s">
        <v>45</v>
      </c>
      <c r="D1493" s="21">
        <v>38694</v>
      </c>
      <c r="E1493" t="s">
        <v>54</v>
      </c>
      <c r="F1493" s="19">
        <v>25</v>
      </c>
      <c r="G1493" s="20">
        <v>74.327999999999989</v>
      </c>
      <c r="I1493" s="19"/>
      <c r="J1493" s="119"/>
    </row>
    <row r="1494" spans="1:10" x14ac:dyDescent="0.25">
      <c r="A1494" s="12">
        <v>1473</v>
      </c>
      <c r="B1494" t="s">
        <v>55</v>
      </c>
      <c r="C1494" t="s">
        <v>48</v>
      </c>
      <c r="D1494" s="21">
        <v>38804</v>
      </c>
      <c r="E1494" t="s">
        <v>51</v>
      </c>
      <c r="F1494" s="19">
        <v>53</v>
      </c>
      <c r="G1494" s="20">
        <v>175.72799999999998</v>
      </c>
      <c r="I1494" s="19"/>
      <c r="J1494" s="119"/>
    </row>
    <row r="1495" spans="1:10" x14ac:dyDescent="0.25">
      <c r="A1495" s="12">
        <v>1474</v>
      </c>
      <c r="B1495" t="s">
        <v>40</v>
      </c>
      <c r="C1495" t="s">
        <v>45</v>
      </c>
      <c r="D1495" s="21">
        <v>38562</v>
      </c>
      <c r="E1495" t="s">
        <v>51</v>
      </c>
      <c r="F1495" s="19">
        <v>99</v>
      </c>
      <c r="G1495" s="20">
        <v>341.17199999999997</v>
      </c>
      <c r="I1495" s="19"/>
      <c r="J1495" s="119"/>
    </row>
    <row r="1496" spans="1:10" x14ac:dyDescent="0.25">
      <c r="A1496" s="12">
        <v>1475</v>
      </c>
      <c r="B1496" t="s">
        <v>40</v>
      </c>
      <c r="C1496" t="s">
        <v>45</v>
      </c>
      <c r="D1496" s="21">
        <v>38969</v>
      </c>
      <c r="E1496" t="s">
        <v>44</v>
      </c>
      <c r="F1496" s="19">
        <v>46</v>
      </c>
      <c r="G1496" s="20">
        <v>149.85599999999999</v>
      </c>
      <c r="I1496" s="19"/>
      <c r="J1496" s="119"/>
    </row>
    <row r="1497" spans="1:10" x14ac:dyDescent="0.25">
      <c r="A1497" s="12">
        <v>1476</v>
      </c>
      <c r="B1497" t="s">
        <v>40</v>
      </c>
      <c r="C1497" t="s">
        <v>42</v>
      </c>
      <c r="D1497" s="21">
        <v>38375</v>
      </c>
      <c r="E1497" t="s">
        <v>51</v>
      </c>
      <c r="F1497" s="19">
        <v>50</v>
      </c>
      <c r="G1497" s="20">
        <v>165.06</v>
      </c>
      <c r="I1497" s="19"/>
      <c r="J1497" s="119"/>
    </row>
    <row r="1498" spans="1:10" x14ac:dyDescent="0.25">
      <c r="A1498" s="12">
        <v>1477</v>
      </c>
      <c r="B1498" t="s">
        <v>56</v>
      </c>
      <c r="C1498" t="s">
        <v>48</v>
      </c>
      <c r="D1498" s="21">
        <v>38485</v>
      </c>
      <c r="E1498" t="s">
        <v>41</v>
      </c>
      <c r="F1498" s="19">
        <v>74</v>
      </c>
      <c r="G1498" s="20">
        <v>250.33199999999999</v>
      </c>
      <c r="I1498" s="19"/>
      <c r="J1498" s="119"/>
    </row>
    <row r="1499" spans="1:10" x14ac:dyDescent="0.25">
      <c r="A1499" s="12">
        <v>1478</v>
      </c>
      <c r="B1499" t="s">
        <v>46</v>
      </c>
      <c r="C1499" t="s">
        <v>42</v>
      </c>
      <c r="D1499" s="21">
        <v>38078</v>
      </c>
      <c r="E1499" t="s">
        <v>54</v>
      </c>
      <c r="F1499" s="19">
        <v>53</v>
      </c>
      <c r="G1499" s="20">
        <v>175.40399999999997</v>
      </c>
      <c r="I1499" s="19"/>
      <c r="J1499" s="119"/>
    </row>
    <row r="1500" spans="1:10" x14ac:dyDescent="0.25">
      <c r="A1500" s="12">
        <v>1479</v>
      </c>
      <c r="B1500" t="s">
        <v>52</v>
      </c>
      <c r="C1500" t="s">
        <v>48</v>
      </c>
      <c r="D1500" s="21">
        <v>38375</v>
      </c>
      <c r="E1500" t="s">
        <v>54</v>
      </c>
      <c r="F1500" s="19">
        <v>43</v>
      </c>
      <c r="G1500" s="20">
        <v>138.84</v>
      </c>
      <c r="I1500" s="19"/>
      <c r="J1500" s="119"/>
    </row>
    <row r="1501" spans="1:10" x14ac:dyDescent="0.25">
      <c r="A1501" s="12">
        <v>1480</v>
      </c>
      <c r="B1501" t="s">
        <v>40</v>
      </c>
      <c r="C1501" t="s">
        <v>42</v>
      </c>
      <c r="D1501" s="21">
        <v>38738</v>
      </c>
      <c r="E1501" t="s">
        <v>41</v>
      </c>
      <c r="F1501" s="19">
        <v>54</v>
      </c>
      <c r="G1501" s="20">
        <v>178.93200000000002</v>
      </c>
      <c r="I1501" s="19"/>
      <c r="J1501" s="119"/>
    </row>
    <row r="1502" spans="1:10" x14ac:dyDescent="0.25">
      <c r="A1502" s="12">
        <v>1481</v>
      </c>
      <c r="B1502" t="s">
        <v>50</v>
      </c>
      <c r="C1502" t="s">
        <v>48</v>
      </c>
      <c r="D1502" s="21">
        <v>38232</v>
      </c>
      <c r="E1502" t="s">
        <v>44</v>
      </c>
      <c r="F1502" s="19">
        <v>84</v>
      </c>
      <c r="G1502" s="20">
        <v>286.98</v>
      </c>
      <c r="I1502" s="19"/>
      <c r="J1502" s="119"/>
    </row>
    <row r="1503" spans="1:10" x14ac:dyDescent="0.25">
      <c r="A1503" s="12">
        <v>1482</v>
      </c>
      <c r="B1503" t="s">
        <v>46</v>
      </c>
      <c r="C1503" t="s">
        <v>42</v>
      </c>
      <c r="D1503" s="21">
        <v>38551</v>
      </c>
      <c r="E1503" t="s">
        <v>44</v>
      </c>
      <c r="F1503" s="19">
        <v>98</v>
      </c>
      <c r="G1503" s="20">
        <v>337.60799999999995</v>
      </c>
      <c r="I1503" s="19"/>
      <c r="J1503" s="119"/>
    </row>
    <row r="1504" spans="1:10" x14ac:dyDescent="0.25">
      <c r="A1504" s="12">
        <v>1483</v>
      </c>
      <c r="B1504" t="s">
        <v>50</v>
      </c>
      <c r="C1504" t="s">
        <v>48</v>
      </c>
      <c r="D1504" s="21">
        <v>38342</v>
      </c>
      <c r="E1504" t="s">
        <v>44</v>
      </c>
      <c r="F1504" s="19">
        <v>72</v>
      </c>
      <c r="G1504" s="20">
        <v>242.928</v>
      </c>
      <c r="I1504" s="19"/>
      <c r="J1504" s="119"/>
    </row>
    <row r="1505" spans="1:10" x14ac:dyDescent="0.25">
      <c r="A1505" s="12">
        <v>1484</v>
      </c>
      <c r="B1505" t="s">
        <v>40</v>
      </c>
      <c r="C1505" t="s">
        <v>53</v>
      </c>
      <c r="D1505" s="21">
        <v>38859</v>
      </c>
      <c r="E1505" t="s">
        <v>44</v>
      </c>
      <c r="F1505" s="19">
        <v>18</v>
      </c>
      <c r="G1505" s="20">
        <v>49.583999999999996</v>
      </c>
      <c r="I1505" s="19"/>
      <c r="J1505" s="119"/>
    </row>
    <row r="1506" spans="1:10" x14ac:dyDescent="0.25">
      <c r="A1506" s="12">
        <v>1485</v>
      </c>
      <c r="B1506" t="s">
        <v>46</v>
      </c>
      <c r="C1506" t="s">
        <v>48</v>
      </c>
      <c r="D1506" s="21">
        <v>38639</v>
      </c>
      <c r="E1506" t="s">
        <v>41</v>
      </c>
      <c r="F1506" s="19">
        <v>76</v>
      </c>
      <c r="G1506" s="20">
        <v>258.43200000000002</v>
      </c>
      <c r="I1506" s="19"/>
      <c r="J1506" s="119"/>
    </row>
    <row r="1507" spans="1:10" x14ac:dyDescent="0.25">
      <c r="A1507" s="12">
        <v>1486</v>
      </c>
      <c r="B1507" t="s">
        <v>40</v>
      </c>
      <c r="C1507" t="s">
        <v>48</v>
      </c>
      <c r="D1507" s="21">
        <v>39013</v>
      </c>
      <c r="E1507" t="s">
        <v>44</v>
      </c>
      <c r="F1507" s="19">
        <v>20</v>
      </c>
      <c r="G1507" s="20">
        <v>55.667999999999999</v>
      </c>
      <c r="I1507" s="19"/>
      <c r="J1507" s="119"/>
    </row>
    <row r="1508" spans="1:10" x14ac:dyDescent="0.25">
      <c r="A1508" s="12">
        <v>1487</v>
      </c>
      <c r="B1508" t="s">
        <v>49</v>
      </c>
      <c r="C1508" t="s">
        <v>42</v>
      </c>
      <c r="D1508" s="21">
        <v>38606</v>
      </c>
      <c r="E1508" t="s">
        <v>51</v>
      </c>
      <c r="F1508" s="19">
        <v>94</v>
      </c>
      <c r="G1508" s="20">
        <v>322.94400000000002</v>
      </c>
      <c r="I1508" s="19"/>
      <c r="J1508" s="119"/>
    </row>
    <row r="1509" spans="1:10" x14ac:dyDescent="0.25">
      <c r="A1509" s="12">
        <v>1488</v>
      </c>
      <c r="B1509" t="s">
        <v>49</v>
      </c>
      <c r="C1509" t="s">
        <v>45</v>
      </c>
      <c r="D1509" s="21">
        <v>38650</v>
      </c>
      <c r="E1509" t="s">
        <v>54</v>
      </c>
      <c r="F1509" s="19">
        <v>70</v>
      </c>
      <c r="G1509" s="20">
        <v>237</v>
      </c>
      <c r="I1509" s="19"/>
      <c r="J1509" s="119"/>
    </row>
    <row r="1510" spans="1:10" x14ac:dyDescent="0.25">
      <c r="A1510" s="12">
        <v>1489</v>
      </c>
      <c r="B1510" t="s">
        <v>49</v>
      </c>
      <c r="C1510" t="s">
        <v>45</v>
      </c>
      <c r="D1510" s="21">
        <v>38342</v>
      </c>
      <c r="E1510" t="s">
        <v>51</v>
      </c>
      <c r="F1510" s="19">
        <v>21</v>
      </c>
      <c r="G1510" s="20">
        <v>59.975999999999992</v>
      </c>
      <c r="I1510" s="19"/>
      <c r="J1510" s="119"/>
    </row>
    <row r="1511" spans="1:10" x14ac:dyDescent="0.25">
      <c r="A1511" s="12">
        <v>1490</v>
      </c>
      <c r="B1511" t="s">
        <v>40</v>
      </c>
      <c r="C1511" t="s">
        <v>53</v>
      </c>
      <c r="D1511" s="21">
        <v>38870</v>
      </c>
      <c r="E1511" t="s">
        <v>41</v>
      </c>
      <c r="F1511" s="19">
        <v>53</v>
      </c>
      <c r="G1511" s="20">
        <v>175.35599999999999</v>
      </c>
      <c r="I1511" s="19"/>
      <c r="J1511" s="119"/>
    </row>
    <row r="1512" spans="1:10" x14ac:dyDescent="0.25">
      <c r="A1512" s="12">
        <v>1491</v>
      </c>
      <c r="B1512" t="s">
        <v>43</v>
      </c>
      <c r="C1512" t="s">
        <v>45</v>
      </c>
      <c r="D1512" s="21">
        <v>38595</v>
      </c>
      <c r="E1512" t="s">
        <v>51</v>
      </c>
      <c r="F1512" s="19">
        <v>83</v>
      </c>
      <c r="G1512" s="20">
        <v>283.12799999999999</v>
      </c>
      <c r="I1512" s="19"/>
      <c r="J1512" s="119"/>
    </row>
    <row r="1513" spans="1:10" x14ac:dyDescent="0.25">
      <c r="A1513" s="12">
        <v>1492</v>
      </c>
      <c r="B1513" t="s">
        <v>57</v>
      </c>
      <c r="C1513" t="s">
        <v>48</v>
      </c>
      <c r="D1513" s="21">
        <v>38012</v>
      </c>
      <c r="E1513" t="s">
        <v>41</v>
      </c>
      <c r="F1513" s="19">
        <v>10</v>
      </c>
      <c r="G1513" s="20">
        <v>20.628</v>
      </c>
      <c r="I1513" s="19"/>
      <c r="J1513" s="119"/>
    </row>
    <row r="1514" spans="1:10" x14ac:dyDescent="0.25">
      <c r="A1514" s="12">
        <v>1493</v>
      </c>
      <c r="B1514" t="s">
        <v>55</v>
      </c>
      <c r="C1514" t="s">
        <v>48</v>
      </c>
      <c r="D1514" s="21">
        <v>38727</v>
      </c>
      <c r="E1514" t="s">
        <v>41</v>
      </c>
      <c r="F1514" s="19">
        <v>38</v>
      </c>
      <c r="G1514" s="20">
        <v>122.05199999999999</v>
      </c>
      <c r="I1514" s="19"/>
      <c r="J1514" s="119"/>
    </row>
    <row r="1515" spans="1:10" x14ac:dyDescent="0.25">
      <c r="A1515" s="12">
        <v>1494</v>
      </c>
      <c r="B1515" t="s">
        <v>46</v>
      </c>
      <c r="C1515" t="s">
        <v>45</v>
      </c>
      <c r="D1515" s="21">
        <v>38804</v>
      </c>
      <c r="E1515" t="s">
        <v>44</v>
      </c>
      <c r="F1515" s="19">
        <v>78</v>
      </c>
      <c r="G1515" s="20">
        <v>264.75599999999997</v>
      </c>
      <c r="I1515" s="19"/>
      <c r="J1515" s="119"/>
    </row>
    <row r="1516" spans="1:10" x14ac:dyDescent="0.25">
      <c r="A1516" s="12">
        <v>1495</v>
      </c>
      <c r="B1516" t="s">
        <v>40</v>
      </c>
      <c r="C1516" t="s">
        <v>42</v>
      </c>
      <c r="D1516" s="21">
        <v>38188</v>
      </c>
      <c r="E1516" t="s">
        <v>54</v>
      </c>
      <c r="F1516" s="19">
        <v>98</v>
      </c>
      <c r="G1516" s="20">
        <v>337.03199999999998</v>
      </c>
      <c r="I1516" s="19"/>
      <c r="J1516" s="119"/>
    </row>
    <row r="1517" spans="1:10" x14ac:dyDescent="0.25">
      <c r="A1517" s="12">
        <v>1496</v>
      </c>
      <c r="B1517" t="s">
        <v>40</v>
      </c>
      <c r="C1517" t="s">
        <v>53</v>
      </c>
      <c r="D1517" s="21">
        <v>38716</v>
      </c>
      <c r="E1517" t="s">
        <v>44</v>
      </c>
      <c r="F1517" s="19">
        <v>42</v>
      </c>
      <c r="G1517" s="20">
        <v>135.88799999999998</v>
      </c>
      <c r="I1517" s="19"/>
      <c r="J1517" s="119"/>
    </row>
    <row r="1518" spans="1:10" x14ac:dyDescent="0.25">
      <c r="A1518" s="12">
        <v>1497</v>
      </c>
      <c r="B1518" t="s">
        <v>50</v>
      </c>
      <c r="C1518" t="s">
        <v>42</v>
      </c>
      <c r="D1518" s="21">
        <v>38562</v>
      </c>
      <c r="E1518" t="s">
        <v>41</v>
      </c>
      <c r="F1518" s="19">
        <v>28</v>
      </c>
      <c r="G1518" s="20">
        <v>84.408000000000001</v>
      </c>
      <c r="I1518" s="19"/>
      <c r="J1518" s="119"/>
    </row>
    <row r="1519" spans="1:10" x14ac:dyDescent="0.25">
      <c r="A1519" s="12">
        <v>1498</v>
      </c>
      <c r="B1519" t="s">
        <v>50</v>
      </c>
      <c r="C1519" t="s">
        <v>48</v>
      </c>
      <c r="D1519" s="21">
        <v>38683</v>
      </c>
      <c r="E1519" t="s">
        <v>41</v>
      </c>
      <c r="F1519" s="19">
        <v>-2</v>
      </c>
      <c r="G1519" s="20">
        <v>-8.6519999999999992</v>
      </c>
      <c r="I1519" s="19"/>
      <c r="J1519" s="119"/>
    </row>
    <row r="1520" spans="1:10" x14ac:dyDescent="0.25">
      <c r="A1520" s="12">
        <v>1499</v>
      </c>
      <c r="B1520" t="s">
        <v>56</v>
      </c>
      <c r="C1520" t="s">
        <v>42</v>
      </c>
      <c r="D1520" s="21">
        <v>38771</v>
      </c>
      <c r="E1520" t="s">
        <v>51</v>
      </c>
      <c r="F1520" s="19">
        <v>44</v>
      </c>
      <c r="G1520" s="20">
        <v>142.75199999999998</v>
      </c>
      <c r="I1520" s="19"/>
      <c r="J1520" s="119"/>
    </row>
    <row r="1521" spans="1:10" x14ac:dyDescent="0.25">
      <c r="A1521" s="12">
        <v>1500</v>
      </c>
      <c r="B1521" t="s">
        <v>40</v>
      </c>
      <c r="C1521" t="s">
        <v>45</v>
      </c>
      <c r="D1521" s="21">
        <v>38837</v>
      </c>
      <c r="E1521" t="s">
        <v>51</v>
      </c>
      <c r="F1521" s="19">
        <v>88</v>
      </c>
      <c r="G1521" s="20">
        <v>301.68</v>
      </c>
      <c r="I1521" s="19"/>
      <c r="J1521" s="119"/>
    </row>
    <row r="1522" spans="1:10" x14ac:dyDescent="0.25">
      <c r="A1522" s="12">
        <v>1501</v>
      </c>
      <c r="B1522" t="s">
        <v>55</v>
      </c>
      <c r="C1522" t="s">
        <v>42</v>
      </c>
      <c r="D1522" s="21">
        <v>38958</v>
      </c>
      <c r="E1522" t="s">
        <v>44</v>
      </c>
      <c r="F1522" s="19">
        <v>70</v>
      </c>
      <c r="G1522" s="20">
        <v>237.37199999999999</v>
      </c>
      <c r="I1522" s="19"/>
      <c r="J1522" s="119"/>
    </row>
    <row r="1523" spans="1:10" x14ac:dyDescent="0.25">
      <c r="A1523" s="12">
        <v>1502</v>
      </c>
      <c r="B1523" t="s">
        <v>40</v>
      </c>
      <c r="C1523" t="s">
        <v>53</v>
      </c>
      <c r="D1523" s="21">
        <v>38320</v>
      </c>
      <c r="E1523" t="s">
        <v>41</v>
      </c>
      <c r="F1523" s="19">
        <v>18</v>
      </c>
      <c r="G1523" s="20">
        <v>50.088000000000001</v>
      </c>
      <c r="I1523" s="19"/>
      <c r="J1523" s="119"/>
    </row>
    <row r="1524" spans="1:10" x14ac:dyDescent="0.25">
      <c r="A1524" s="12">
        <v>1503</v>
      </c>
      <c r="B1524" t="s">
        <v>55</v>
      </c>
      <c r="C1524" t="s">
        <v>53</v>
      </c>
      <c r="D1524" s="21">
        <v>38672</v>
      </c>
      <c r="E1524" t="s">
        <v>44</v>
      </c>
      <c r="F1524" s="19">
        <v>14</v>
      </c>
      <c r="G1524" s="20">
        <v>34.631999999999998</v>
      </c>
      <c r="I1524" s="19"/>
      <c r="J1524" s="119"/>
    </row>
    <row r="1525" spans="1:10" x14ac:dyDescent="0.25">
      <c r="A1525" s="12">
        <v>1504</v>
      </c>
      <c r="B1525" t="s">
        <v>52</v>
      </c>
      <c r="C1525" t="s">
        <v>42</v>
      </c>
      <c r="D1525" s="21">
        <v>39068</v>
      </c>
      <c r="E1525" t="s">
        <v>51</v>
      </c>
      <c r="F1525" s="19">
        <v>-2</v>
      </c>
      <c r="G1525" s="20">
        <v>-12.42</v>
      </c>
      <c r="I1525" s="19"/>
      <c r="J1525" s="119"/>
    </row>
    <row r="1526" spans="1:10" x14ac:dyDescent="0.25">
      <c r="A1526" s="12">
        <v>1505</v>
      </c>
      <c r="B1526" t="s">
        <v>46</v>
      </c>
      <c r="C1526" t="s">
        <v>42</v>
      </c>
      <c r="D1526" s="21">
        <v>38287</v>
      </c>
      <c r="E1526" t="s">
        <v>54</v>
      </c>
      <c r="F1526" s="19">
        <v>27</v>
      </c>
      <c r="G1526" s="20">
        <v>81.3</v>
      </c>
      <c r="I1526" s="19"/>
      <c r="J1526" s="119"/>
    </row>
    <row r="1527" spans="1:10" x14ac:dyDescent="0.25">
      <c r="A1527" s="12">
        <v>1506</v>
      </c>
      <c r="B1527" t="s">
        <v>43</v>
      </c>
      <c r="C1527" t="s">
        <v>42</v>
      </c>
      <c r="D1527" s="21">
        <v>38441</v>
      </c>
      <c r="E1527" t="s">
        <v>54</v>
      </c>
      <c r="F1527" s="19">
        <v>-2</v>
      </c>
      <c r="G1527" s="20">
        <v>-8.2679999999999989</v>
      </c>
      <c r="I1527" s="19"/>
      <c r="J1527" s="119"/>
    </row>
    <row r="1528" spans="1:10" x14ac:dyDescent="0.25">
      <c r="A1528" s="12">
        <v>1507</v>
      </c>
      <c r="B1528" t="s">
        <v>50</v>
      </c>
      <c r="C1528" t="s">
        <v>42</v>
      </c>
      <c r="D1528" s="21">
        <v>38199</v>
      </c>
      <c r="E1528" t="s">
        <v>54</v>
      </c>
      <c r="F1528" s="19">
        <v>63</v>
      </c>
      <c r="G1528" s="20">
        <v>211.43999999999997</v>
      </c>
      <c r="I1528" s="19"/>
      <c r="J1528" s="119"/>
    </row>
    <row r="1529" spans="1:10" x14ac:dyDescent="0.25">
      <c r="A1529" s="12">
        <v>1508</v>
      </c>
      <c r="B1529" t="s">
        <v>52</v>
      </c>
      <c r="C1529" t="s">
        <v>42</v>
      </c>
      <c r="D1529" s="21">
        <v>38221</v>
      </c>
      <c r="E1529" t="s">
        <v>51</v>
      </c>
      <c r="F1529" s="19">
        <v>70</v>
      </c>
      <c r="G1529" s="20">
        <v>235.96799999999996</v>
      </c>
      <c r="I1529" s="19"/>
      <c r="J1529" s="119"/>
    </row>
    <row r="1530" spans="1:10" x14ac:dyDescent="0.25">
      <c r="A1530" s="12">
        <v>1509</v>
      </c>
      <c r="B1530" t="s">
        <v>50</v>
      </c>
      <c r="C1530" t="s">
        <v>45</v>
      </c>
      <c r="D1530" s="21">
        <v>38166</v>
      </c>
      <c r="E1530" t="s">
        <v>51</v>
      </c>
      <c r="F1530" s="19">
        <v>14</v>
      </c>
      <c r="G1530" s="20">
        <v>34.152000000000001</v>
      </c>
      <c r="I1530" s="19"/>
      <c r="J1530" s="119"/>
    </row>
    <row r="1531" spans="1:10" x14ac:dyDescent="0.25">
      <c r="A1531" s="12">
        <v>1510</v>
      </c>
      <c r="B1531" t="s">
        <v>55</v>
      </c>
      <c r="C1531" t="s">
        <v>42</v>
      </c>
      <c r="D1531" s="21">
        <v>39013</v>
      </c>
      <c r="E1531" t="s">
        <v>47</v>
      </c>
      <c r="F1531" s="19">
        <v>23</v>
      </c>
      <c r="G1531" s="20">
        <v>67.559999999999988</v>
      </c>
      <c r="I1531" s="19"/>
      <c r="J1531" s="119"/>
    </row>
    <row r="1532" spans="1:10" x14ac:dyDescent="0.25">
      <c r="A1532" s="12">
        <v>1511</v>
      </c>
      <c r="B1532" t="s">
        <v>43</v>
      </c>
      <c r="C1532" t="s">
        <v>53</v>
      </c>
      <c r="D1532" s="21">
        <v>38111</v>
      </c>
      <c r="E1532" t="s">
        <v>44</v>
      </c>
      <c r="F1532" s="19">
        <v>60</v>
      </c>
      <c r="G1532" s="20">
        <v>200.136</v>
      </c>
      <c r="I1532" s="19"/>
      <c r="J1532" s="119"/>
    </row>
    <row r="1533" spans="1:10" x14ac:dyDescent="0.25">
      <c r="A1533" s="12">
        <v>1512</v>
      </c>
      <c r="B1533" t="s">
        <v>52</v>
      </c>
      <c r="C1533" t="s">
        <v>42</v>
      </c>
      <c r="D1533" s="21">
        <v>38364</v>
      </c>
      <c r="E1533" t="s">
        <v>51</v>
      </c>
      <c r="F1533" s="19">
        <v>74</v>
      </c>
      <c r="G1533" s="20">
        <v>251.48399999999998</v>
      </c>
      <c r="I1533" s="19"/>
      <c r="J1533" s="119"/>
    </row>
    <row r="1534" spans="1:10" x14ac:dyDescent="0.25">
      <c r="A1534" s="12">
        <v>1513</v>
      </c>
      <c r="B1534" t="s">
        <v>49</v>
      </c>
      <c r="C1534" t="s">
        <v>48</v>
      </c>
      <c r="D1534" s="21">
        <v>38089</v>
      </c>
      <c r="E1534" t="s">
        <v>51</v>
      </c>
      <c r="F1534" s="19">
        <v>56</v>
      </c>
      <c r="G1534" s="20">
        <v>186.672</v>
      </c>
      <c r="I1534" s="19"/>
      <c r="J1534" s="119"/>
    </row>
    <row r="1535" spans="1:10" x14ac:dyDescent="0.25">
      <c r="A1535" s="12">
        <v>1514</v>
      </c>
      <c r="B1535" t="s">
        <v>46</v>
      </c>
      <c r="C1535" t="s">
        <v>42</v>
      </c>
      <c r="D1535" s="21">
        <v>38738</v>
      </c>
      <c r="E1535" t="s">
        <v>47</v>
      </c>
      <c r="F1535" s="19">
        <v>28</v>
      </c>
      <c r="G1535" s="20">
        <v>85.38000000000001</v>
      </c>
      <c r="I1535" s="19"/>
      <c r="J1535" s="119"/>
    </row>
    <row r="1536" spans="1:10" x14ac:dyDescent="0.25">
      <c r="A1536" s="12">
        <v>1515</v>
      </c>
      <c r="B1536" t="s">
        <v>40</v>
      </c>
      <c r="C1536" t="s">
        <v>48</v>
      </c>
      <c r="D1536" s="21">
        <v>38826</v>
      </c>
      <c r="E1536" t="s">
        <v>41</v>
      </c>
      <c r="F1536" s="19">
        <v>43</v>
      </c>
      <c r="G1536" s="20">
        <v>138.97200000000001</v>
      </c>
      <c r="I1536" s="19"/>
      <c r="J1536" s="119"/>
    </row>
    <row r="1537" spans="1:10" x14ac:dyDescent="0.25">
      <c r="A1537" s="12">
        <v>1516</v>
      </c>
      <c r="B1537" t="s">
        <v>49</v>
      </c>
      <c r="C1537" t="s">
        <v>45</v>
      </c>
      <c r="D1537" s="21">
        <v>38320</v>
      </c>
      <c r="E1537" t="s">
        <v>47</v>
      </c>
      <c r="F1537" s="19">
        <v>-3</v>
      </c>
      <c r="G1537" s="20">
        <v>-26.747999999999998</v>
      </c>
      <c r="I1537" s="19"/>
      <c r="J1537" s="119"/>
    </row>
    <row r="1538" spans="1:10" x14ac:dyDescent="0.25">
      <c r="A1538" s="12">
        <v>1517</v>
      </c>
      <c r="B1538" t="s">
        <v>43</v>
      </c>
      <c r="C1538" t="s">
        <v>48</v>
      </c>
      <c r="D1538" s="21">
        <v>39013</v>
      </c>
      <c r="E1538" t="s">
        <v>51</v>
      </c>
      <c r="F1538" s="19">
        <v>25</v>
      </c>
      <c r="G1538" s="20">
        <v>74.135999999999996</v>
      </c>
      <c r="I1538" s="19"/>
      <c r="J1538" s="119"/>
    </row>
    <row r="1539" spans="1:10" x14ac:dyDescent="0.25">
      <c r="A1539" s="12">
        <v>1518</v>
      </c>
      <c r="B1539" t="s">
        <v>52</v>
      </c>
      <c r="C1539" t="s">
        <v>48</v>
      </c>
      <c r="D1539" s="21">
        <v>38540</v>
      </c>
      <c r="E1539" t="s">
        <v>41</v>
      </c>
      <c r="F1539" s="19">
        <v>30</v>
      </c>
      <c r="G1539" s="20">
        <v>92.16</v>
      </c>
      <c r="I1539" s="19"/>
      <c r="J1539" s="119"/>
    </row>
    <row r="1540" spans="1:10" x14ac:dyDescent="0.25">
      <c r="A1540" s="12">
        <v>1519</v>
      </c>
      <c r="B1540" t="s">
        <v>40</v>
      </c>
      <c r="C1540" t="s">
        <v>48</v>
      </c>
      <c r="D1540" s="21">
        <v>39013</v>
      </c>
      <c r="E1540" t="s">
        <v>51</v>
      </c>
      <c r="F1540" s="19">
        <v>-1</v>
      </c>
      <c r="G1540" s="20">
        <v>-19.331999999999997</v>
      </c>
      <c r="I1540" s="19"/>
      <c r="J1540" s="119"/>
    </row>
    <row r="1541" spans="1:10" x14ac:dyDescent="0.25">
      <c r="A1541" s="12">
        <v>1520</v>
      </c>
      <c r="B1541" t="s">
        <v>49</v>
      </c>
      <c r="C1541" t="s">
        <v>45</v>
      </c>
      <c r="D1541" s="21">
        <v>38925</v>
      </c>
      <c r="E1541" t="s">
        <v>41</v>
      </c>
      <c r="F1541" s="19">
        <v>93</v>
      </c>
      <c r="G1541" s="20">
        <v>320.12399999999997</v>
      </c>
      <c r="I1541" s="19"/>
      <c r="J1541" s="119"/>
    </row>
    <row r="1542" spans="1:10" x14ac:dyDescent="0.25">
      <c r="A1542" s="12">
        <v>1521</v>
      </c>
      <c r="B1542" t="s">
        <v>56</v>
      </c>
      <c r="C1542" t="s">
        <v>42</v>
      </c>
      <c r="D1542" s="21">
        <v>38859</v>
      </c>
      <c r="E1542" t="s">
        <v>51</v>
      </c>
      <c r="F1542" s="19">
        <v>67</v>
      </c>
      <c r="G1542" s="20">
        <v>225.04799999999997</v>
      </c>
      <c r="I1542" s="19"/>
      <c r="J1542" s="119"/>
    </row>
    <row r="1543" spans="1:10" x14ac:dyDescent="0.25">
      <c r="A1543" s="12">
        <v>1522</v>
      </c>
      <c r="B1543" t="s">
        <v>43</v>
      </c>
      <c r="C1543" t="s">
        <v>42</v>
      </c>
      <c r="D1543" s="21">
        <v>37990</v>
      </c>
      <c r="E1543" t="s">
        <v>47</v>
      </c>
      <c r="F1543" s="19">
        <v>85</v>
      </c>
      <c r="G1543" s="20">
        <v>290.59199999999998</v>
      </c>
      <c r="I1543" s="19"/>
      <c r="J1543" s="119"/>
    </row>
    <row r="1544" spans="1:10" x14ac:dyDescent="0.25">
      <c r="A1544" s="12">
        <v>1523</v>
      </c>
      <c r="B1544" t="s">
        <v>57</v>
      </c>
      <c r="C1544" t="s">
        <v>48</v>
      </c>
      <c r="D1544" s="21">
        <v>38056</v>
      </c>
      <c r="E1544" t="s">
        <v>47</v>
      </c>
      <c r="F1544" s="19">
        <v>71</v>
      </c>
      <c r="G1544" s="20">
        <v>239.64</v>
      </c>
      <c r="I1544" s="19"/>
      <c r="J1544" s="119"/>
    </row>
    <row r="1545" spans="1:10" x14ac:dyDescent="0.25">
      <c r="A1545" s="12">
        <v>1524</v>
      </c>
      <c r="B1545" t="s">
        <v>55</v>
      </c>
      <c r="C1545" t="s">
        <v>48</v>
      </c>
      <c r="D1545" s="21">
        <v>38298</v>
      </c>
      <c r="E1545" t="s">
        <v>44</v>
      </c>
      <c r="F1545" s="19">
        <v>39</v>
      </c>
      <c r="G1545" s="20">
        <v>125.34</v>
      </c>
      <c r="I1545" s="19"/>
      <c r="J1545" s="119"/>
    </row>
    <row r="1546" spans="1:10" x14ac:dyDescent="0.25">
      <c r="A1546" s="12">
        <v>1525</v>
      </c>
      <c r="B1546" t="s">
        <v>43</v>
      </c>
      <c r="C1546" t="s">
        <v>45</v>
      </c>
      <c r="D1546" s="21">
        <v>38331</v>
      </c>
      <c r="E1546" t="s">
        <v>51</v>
      </c>
      <c r="F1546" s="19">
        <v>54</v>
      </c>
      <c r="G1546" s="20">
        <v>179.78399999999999</v>
      </c>
      <c r="I1546" s="19"/>
      <c r="J1546" s="119"/>
    </row>
    <row r="1547" spans="1:10" x14ac:dyDescent="0.25">
      <c r="A1547" s="12">
        <v>1526</v>
      </c>
      <c r="B1547" t="s">
        <v>57</v>
      </c>
      <c r="C1547" t="s">
        <v>42</v>
      </c>
      <c r="D1547" s="21">
        <v>38188</v>
      </c>
      <c r="E1547" t="s">
        <v>41</v>
      </c>
      <c r="F1547" s="19">
        <v>50</v>
      </c>
      <c r="G1547" s="20">
        <v>164.30399999999997</v>
      </c>
      <c r="I1547" s="19"/>
      <c r="J1547" s="119"/>
    </row>
    <row r="1548" spans="1:10" x14ac:dyDescent="0.25">
      <c r="A1548" s="12">
        <v>1527</v>
      </c>
      <c r="B1548" t="s">
        <v>52</v>
      </c>
      <c r="C1548" t="s">
        <v>48</v>
      </c>
      <c r="D1548" s="21">
        <v>38705</v>
      </c>
      <c r="E1548" t="s">
        <v>44</v>
      </c>
      <c r="F1548" s="19">
        <v>21</v>
      </c>
      <c r="G1548" s="20">
        <v>59.58</v>
      </c>
      <c r="I1548" s="19"/>
      <c r="J1548" s="119"/>
    </row>
    <row r="1549" spans="1:10" x14ac:dyDescent="0.25">
      <c r="A1549" s="12">
        <v>1528</v>
      </c>
      <c r="B1549" t="s">
        <v>56</v>
      </c>
      <c r="C1549" t="s">
        <v>48</v>
      </c>
      <c r="D1549" s="21">
        <v>38584</v>
      </c>
      <c r="E1549" t="s">
        <v>47</v>
      </c>
      <c r="F1549" s="19">
        <v>50</v>
      </c>
      <c r="G1549" s="20">
        <v>163.96799999999999</v>
      </c>
      <c r="I1549" s="19"/>
      <c r="J1549" s="119"/>
    </row>
    <row r="1550" spans="1:10" x14ac:dyDescent="0.25">
      <c r="A1550" s="12">
        <v>1529</v>
      </c>
      <c r="B1550" t="s">
        <v>46</v>
      </c>
      <c r="C1550" t="s">
        <v>45</v>
      </c>
      <c r="D1550" s="21">
        <v>38155</v>
      </c>
      <c r="E1550" t="s">
        <v>51</v>
      </c>
      <c r="F1550" s="19">
        <v>6</v>
      </c>
      <c r="G1550" s="20">
        <v>6.8760000000000003</v>
      </c>
      <c r="I1550" s="19"/>
      <c r="J1550" s="119"/>
    </row>
    <row r="1551" spans="1:10" x14ac:dyDescent="0.25">
      <c r="A1551" s="12">
        <v>1530</v>
      </c>
      <c r="B1551" t="s">
        <v>57</v>
      </c>
      <c r="C1551" t="s">
        <v>42</v>
      </c>
      <c r="D1551" s="21">
        <v>38562</v>
      </c>
      <c r="E1551" t="s">
        <v>54</v>
      </c>
      <c r="F1551" s="19">
        <v>38</v>
      </c>
      <c r="G1551" s="20">
        <v>121.16399999999999</v>
      </c>
      <c r="I1551" s="19"/>
      <c r="J1551" s="119"/>
    </row>
    <row r="1552" spans="1:10" x14ac:dyDescent="0.25">
      <c r="A1552" s="12">
        <v>1531</v>
      </c>
      <c r="B1552" t="s">
        <v>43</v>
      </c>
      <c r="C1552" t="s">
        <v>42</v>
      </c>
      <c r="D1552" s="21">
        <v>38595</v>
      </c>
      <c r="E1552" t="s">
        <v>47</v>
      </c>
      <c r="F1552" s="19">
        <v>42</v>
      </c>
      <c r="G1552" s="20">
        <v>135.648</v>
      </c>
      <c r="I1552" s="19"/>
      <c r="J1552" s="119"/>
    </row>
    <row r="1553" spans="1:10" x14ac:dyDescent="0.25">
      <c r="A1553" s="12">
        <v>1532</v>
      </c>
      <c r="B1553" t="s">
        <v>46</v>
      </c>
      <c r="C1553" t="s">
        <v>48</v>
      </c>
      <c r="D1553" s="21">
        <v>38540</v>
      </c>
      <c r="E1553" t="s">
        <v>51</v>
      </c>
      <c r="F1553" s="19">
        <v>51</v>
      </c>
      <c r="G1553" s="20">
        <v>167.208</v>
      </c>
      <c r="I1553" s="19"/>
      <c r="J1553" s="119"/>
    </row>
    <row r="1554" spans="1:10" x14ac:dyDescent="0.25">
      <c r="A1554" s="12">
        <v>1533</v>
      </c>
      <c r="B1554" t="s">
        <v>40</v>
      </c>
      <c r="C1554" t="s">
        <v>42</v>
      </c>
      <c r="D1554" s="21">
        <v>38023</v>
      </c>
      <c r="E1554" t="s">
        <v>44</v>
      </c>
      <c r="F1554" s="19">
        <v>76</v>
      </c>
      <c r="G1554" s="20">
        <v>258.41999999999996</v>
      </c>
      <c r="I1554" s="19"/>
      <c r="J1554" s="119"/>
    </row>
    <row r="1555" spans="1:10" x14ac:dyDescent="0.25">
      <c r="A1555" s="12">
        <v>1534</v>
      </c>
      <c r="B1555" t="s">
        <v>49</v>
      </c>
      <c r="C1555" t="s">
        <v>48</v>
      </c>
      <c r="D1555" s="21">
        <v>38320</v>
      </c>
      <c r="E1555" t="s">
        <v>54</v>
      </c>
      <c r="F1555" s="19">
        <v>64</v>
      </c>
      <c r="G1555" s="20">
        <v>214.94399999999999</v>
      </c>
      <c r="I1555" s="19"/>
      <c r="J1555" s="119"/>
    </row>
    <row r="1556" spans="1:10" x14ac:dyDescent="0.25">
      <c r="A1556" s="12">
        <v>1535</v>
      </c>
      <c r="B1556" t="s">
        <v>49</v>
      </c>
      <c r="C1556" t="s">
        <v>48</v>
      </c>
      <c r="D1556" s="21">
        <v>38463</v>
      </c>
      <c r="E1556" t="s">
        <v>47</v>
      </c>
      <c r="F1556" s="19">
        <v>89</v>
      </c>
      <c r="G1556" s="20">
        <v>304.24799999999999</v>
      </c>
      <c r="I1556" s="19"/>
      <c r="J1556" s="119"/>
    </row>
    <row r="1557" spans="1:10" x14ac:dyDescent="0.25">
      <c r="A1557" s="12">
        <v>1536</v>
      </c>
      <c r="B1557" t="s">
        <v>49</v>
      </c>
      <c r="C1557" t="s">
        <v>48</v>
      </c>
      <c r="D1557" s="21">
        <v>38892</v>
      </c>
      <c r="E1557" t="s">
        <v>51</v>
      </c>
      <c r="F1557" s="19">
        <v>96</v>
      </c>
      <c r="G1557" s="20">
        <v>329.07600000000002</v>
      </c>
      <c r="I1557" s="19"/>
      <c r="J1557" s="119"/>
    </row>
    <row r="1558" spans="1:10" x14ac:dyDescent="0.25">
      <c r="A1558" s="12">
        <v>1537</v>
      </c>
      <c r="B1558" t="s">
        <v>52</v>
      </c>
      <c r="C1558" t="s">
        <v>48</v>
      </c>
      <c r="D1558" s="21">
        <v>38056</v>
      </c>
      <c r="E1558" t="s">
        <v>41</v>
      </c>
      <c r="F1558" s="19">
        <v>38</v>
      </c>
      <c r="G1558" s="20">
        <v>120.276</v>
      </c>
      <c r="I1558" s="19"/>
      <c r="J1558" s="119"/>
    </row>
    <row r="1559" spans="1:10" x14ac:dyDescent="0.25">
      <c r="A1559" s="12">
        <v>1538</v>
      </c>
      <c r="B1559" t="s">
        <v>57</v>
      </c>
      <c r="C1559" t="s">
        <v>53</v>
      </c>
      <c r="D1559" s="21">
        <v>38342</v>
      </c>
      <c r="E1559" t="s">
        <v>51</v>
      </c>
      <c r="F1559" s="19">
        <v>39</v>
      </c>
      <c r="G1559" s="20">
        <v>124.848</v>
      </c>
      <c r="I1559" s="19"/>
      <c r="J1559" s="119"/>
    </row>
    <row r="1560" spans="1:10" x14ac:dyDescent="0.25">
      <c r="A1560" s="12">
        <v>1539</v>
      </c>
      <c r="B1560" t="s">
        <v>49</v>
      </c>
      <c r="C1560" t="s">
        <v>48</v>
      </c>
      <c r="D1560" s="21">
        <v>39013</v>
      </c>
      <c r="E1560" t="s">
        <v>41</v>
      </c>
      <c r="F1560" s="19">
        <v>6</v>
      </c>
      <c r="G1560" s="20">
        <v>6.3840000000000003</v>
      </c>
      <c r="I1560" s="19"/>
      <c r="J1560" s="119"/>
    </row>
    <row r="1561" spans="1:10" x14ac:dyDescent="0.25">
      <c r="A1561" s="12">
        <v>1540</v>
      </c>
      <c r="B1561" t="s">
        <v>43</v>
      </c>
      <c r="C1561" t="s">
        <v>48</v>
      </c>
      <c r="D1561" s="21">
        <v>38045</v>
      </c>
      <c r="E1561" t="s">
        <v>51</v>
      </c>
      <c r="F1561" s="19">
        <v>47</v>
      </c>
      <c r="G1561" s="20">
        <v>154.47599999999997</v>
      </c>
      <c r="I1561" s="19"/>
      <c r="J1561" s="119"/>
    </row>
    <row r="1562" spans="1:10" x14ac:dyDescent="0.25">
      <c r="A1562" s="12">
        <v>1541</v>
      </c>
      <c r="B1562" t="s">
        <v>57</v>
      </c>
      <c r="C1562" t="s">
        <v>53</v>
      </c>
      <c r="D1562" s="21">
        <v>38705</v>
      </c>
      <c r="E1562" t="s">
        <v>51</v>
      </c>
      <c r="F1562" s="19">
        <v>50</v>
      </c>
      <c r="G1562" s="20">
        <v>165.51599999999999</v>
      </c>
      <c r="I1562" s="19"/>
      <c r="J1562" s="119"/>
    </row>
    <row r="1563" spans="1:10" x14ac:dyDescent="0.25">
      <c r="A1563" s="12">
        <v>1542</v>
      </c>
      <c r="B1563" t="s">
        <v>55</v>
      </c>
      <c r="C1563" t="s">
        <v>53</v>
      </c>
      <c r="D1563" s="21">
        <v>38276</v>
      </c>
      <c r="E1563" t="s">
        <v>41</v>
      </c>
      <c r="F1563" s="19">
        <v>31</v>
      </c>
      <c r="G1563" s="20">
        <v>96.036000000000001</v>
      </c>
      <c r="I1563" s="19"/>
      <c r="J1563" s="119"/>
    </row>
    <row r="1564" spans="1:10" x14ac:dyDescent="0.25">
      <c r="A1564" s="12">
        <v>1543</v>
      </c>
      <c r="B1564" t="s">
        <v>46</v>
      </c>
      <c r="C1564" t="s">
        <v>42</v>
      </c>
      <c r="D1564" s="21">
        <v>38012</v>
      </c>
      <c r="E1564" t="s">
        <v>51</v>
      </c>
      <c r="F1564" s="19">
        <v>77</v>
      </c>
      <c r="G1564" s="20">
        <v>261.99599999999998</v>
      </c>
      <c r="I1564" s="19"/>
      <c r="J1564" s="119"/>
    </row>
    <row r="1565" spans="1:10" x14ac:dyDescent="0.25">
      <c r="A1565" s="12">
        <v>1544</v>
      </c>
      <c r="B1565" t="s">
        <v>49</v>
      </c>
      <c r="C1565" t="s">
        <v>48</v>
      </c>
      <c r="D1565" s="21">
        <v>38925</v>
      </c>
      <c r="E1565" t="s">
        <v>51</v>
      </c>
      <c r="F1565" s="19">
        <v>-2</v>
      </c>
      <c r="G1565" s="20">
        <v>-16.068000000000001</v>
      </c>
      <c r="I1565" s="19"/>
      <c r="J1565" s="119"/>
    </row>
    <row r="1566" spans="1:10" x14ac:dyDescent="0.25">
      <c r="A1566" s="12">
        <v>1545</v>
      </c>
      <c r="B1566" t="s">
        <v>50</v>
      </c>
      <c r="C1566" t="s">
        <v>42</v>
      </c>
      <c r="D1566" s="21">
        <v>38067</v>
      </c>
      <c r="E1566" t="s">
        <v>44</v>
      </c>
      <c r="F1566" s="19">
        <v>36</v>
      </c>
      <c r="G1566" s="20">
        <v>113.592</v>
      </c>
      <c r="I1566" s="19"/>
      <c r="J1566" s="119"/>
    </row>
    <row r="1567" spans="1:10" x14ac:dyDescent="0.25">
      <c r="A1567" s="12">
        <v>1546</v>
      </c>
      <c r="B1567" t="s">
        <v>57</v>
      </c>
      <c r="C1567" t="s">
        <v>42</v>
      </c>
      <c r="D1567" s="21">
        <v>37990</v>
      </c>
      <c r="E1567" t="s">
        <v>41</v>
      </c>
      <c r="F1567" s="19">
        <v>53</v>
      </c>
      <c r="G1567" s="20">
        <v>175.09199999999998</v>
      </c>
      <c r="I1567" s="19"/>
      <c r="J1567" s="119"/>
    </row>
    <row r="1568" spans="1:10" x14ac:dyDescent="0.25">
      <c r="A1568" s="12">
        <v>1547</v>
      </c>
      <c r="B1568" t="s">
        <v>50</v>
      </c>
      <c r="C1568" t="s">
        <v>45</v>
      </c>
      <c r="D1568" s="21">
        <v>39024</v>
      </c>
      <c r="E1568" t="s">
        <v>54</v>
      </c>
      <c r="F1568" s="19">
        <v>89</v>
      </c>
      <c r="G1568" s="20">
        <v>304.32</v>
      </c>
      <c r="I1568" s="19"/>
      <c r="J1568" s="119"/>
    </row>
    <row r="1569" spans="1:10" x14ac:dyDescent="0.25">
      <c r="A1569" s="12">
        <v>1548</v>
      </c>
      <c r="B1569" t="s">
        <v>49</v>
      </c>
      <c r="C1569" t="s">
        <v>42</v>
      </c>
      <c r="D1569" s="21">
        <v>38771</v>
      </c>
      <c r="E1569" t="s">
        <v>51</v>
      </c>
      <c r="F1569" s="19">
        <v>59</v>
      </c>
      <c r="G1569" s="20">
        <v>196.68</v>
      </c>
      <c r="I1569" s="19"/>
      <c r="J1569" s="119"/>
    </row>
    <row r="1570" spans="1:10" x14ac:dyDescent="0.25">
      <c r="A1570" s="12">
        <v>1549</v>
      </c>
      <c r="B1570" t="s">
        <v>50</v>
      </c>
      <c r="C1570" t="s">
        <v>48</v>
      </c>
      <c r="D1570" s="21">
        <v>38001</v>
      </c>
      <c r="E1570" t="s">
        <v>54</v>
      </c>
      <c r="F1570" s="19">
        <v>49</v>
      </c>
      <c r="G1570" s="20">
        <v>161.02799999999999</v>
      </c>
      <c r="I1570" s="19"/>
      <c r="J1570" s="119"/>
    </row>
    <row r="1571" spans="1:10" x14ac:dyDescent="0.25">
      <c r="A1571" s="12">
        <v>1550</v>
      </c>
      <c r="B1571" t="s">
        <v>52</v>
      </c>
      <c r="C1571" t="s">
        <v>42</v>
      </c>
      <c r="D1571" s="21">
        <v>38287</v>
      </c>
      <c r="E1571" t="s">
        <v>41</v>
      </c>
      <c r="F1571" s="19">
        <v>45</v>
      </c>
      <c r="G1571" s="20">
        <v>146.45999999999998</v>
      </c>
      <c r="I1571" s="19"/>
      <c r="J1571" s="119"/>
    </row>
    <row r="1572" spans="1:10" x14ac:dyDescent="0.25">
      <c r="A1572" s="12">
        <v>1551</v>
      </c>
      <c r="B1572" t="s">
        <v>40</v>
      </c>
      <c r="C1572" t="s">
        <v>48</v>
      </c>
      <c r="D1572" s="21">
        <v>38595</v>
      </c>
      <c r="E1572" t="s">
        <v>41</v>
      </c>
      <c r="F1572" s="19">
        <v>30</v>
      </c>
      <c r="G1572" s="20">
        <v>92.28</v>
      </c>
      <c r="I1572" s="19"/>
      <c r="J1572" s="119"/>
    </row>
    <row r="1573" spans="1:10" x14ac:dyDescent="0.25">
      <c r="A1573" s="12">
        <v>1552</v>
      </c>
      <c r="B1573" t="s">
        <v>55</v>
      </c>
      <c r="C1573" t="s">
        <v>42</v>
      </c>
      <c r="D1573" s="21">
        <v>38045</v>
      </c>
      <c r="E1573" t="s">
        <v>41</v>
      </c>
      <c r="F1573" s="19">
        <v>-3</v>
      </c>
      <c r="G1573" s="20">
        <v>-25.776</v>
      </c>
      <c r="I1573" s="19"/>
      <c r="J1573" s="119"/>
    </row>
    <row r="1574" spans="1:10" x14ac:dyDescent="0.25">
      <c r="A1574" s="12">
        <v>1553</v>
      </c>
      <c r="B1574" t="s">
        <v>52</v>
      </c>
      <c r="C1574" t="s">
        <v>48</v>
      </c>
      <c r="D1574" s="21">
        <v>38848</v>
      </c>
      <c r="E1574" t="s">
        <v>51</v>
      </c>
      <c r="F1574" s="19">
        <v>64</v>
      </c>
      <c r="G1574" s="20">
        <v>214.43999999999997</v>
      </c>
      <c r="I1574" s="19"/>
      <c r="J1574" s="119"/>
    </row>
    <row r="1575" spans="1:10" x14ac:dyDescent="0.25">
      <c r="A1575" s="12">
        <v>1554</v>
      </c>
      <c r="B1575" t="s">
        <v>49</v>
      </c>
      <c r="C1575" t="s">
        <v>53</v>
      </c>
      <c r="D1575" s="21">
        <v>38342</v>
      </c>
      <c r="E1575" t="s">
        <v>51</v>
      </c>
      <c r="F1575" s="19">
        <v>64</v>
      </c>
      <c r="G1575" s="20">
        <v>214.92</v>
      </c>
      <c r="I1575" s="19"/>
      <c r="J1575" s="119"/>
    </row>
    <row r="1576" spans="1:10" x14ac:dyDescent="0.25">
      <c r="A1576" s="12">
        <v>1555</v>
      </c>
      <c r="B1576" t="s">
        <v>55</v>
      </c>
      <c r="C1576" t="s">
        <v>45</v>
      </c>
      <c r="D1576" s="21">
        <v>38672</v>
      </c>
      <c r="E1576" t="s">
        <v>44</v>
      </c>
      <c r="F1576" s="19">
        <v>39</v>
      </c>
      <c r="G1576" s="20">
        <v>124.464</v>
      </c>
      <c r="I1576" s="19"/>
      <c r="J1576" s="119"/>
    </row>
    <row r="1577" spans="1:10" x14ac:dyDescent="0.25">
      <c r="A1577" s="12">
        <v>1556</v>
      </c>
      <c r="B1577" t="s">
        <v>55</v>
      </c>
      <c r="C1577" t="s">
        <v>45</v>
      </c>
      <c r="D1577" s="21">
        <v>38320</v>
      </c>
      <c r="E1577" t="s">
        <v>54</v>
      </c>
      <c r="F1577" s="19">
        <v>32</v>
      </c>
      <c r="G1577" s="20">
        <v>99.216000000000008</v>
      </c>
      <c r="I1577" s="19"/>
      <c r="J1577" s="119"/>
    </row>
    <row r="1578" spans="1:10" x14ac:dyDescent="0.25">
      <c r="A1578" s="12">
        <v>1557</v>
      </c>
      <c r="B1578" t="s">
        <v>57</v>
      </c>
      <c r="C1578" t="s">
        <v>42</v>
      </c>
      <c r="D1578" s="21">
        <v>39013</v>
      </c>
      <c r="E1578" t="s">
        <v>44</v>
      </c>
      <c r="F1578" s="19">
        <v>8</v>
      </c>
      <c r="G1578" s="20">
        <v>12.839999999999998</v>
      </c>
      <c r="I1578" s="19"/>
      <c r="J1578" s="119"/>
    </row>
    <row r="1579" spans="1:10" x14ac:dyDescent="0.25">
      <c r="A1579" s="12">
        <v>1558</v>
      </c>
      <c r="B1579" t="s">
        <v>43</v>
      </c>
      <c r="C1579" t="s">
        <v>48</v>
      </c>
      <c r="D1579" s="21">
        <v>38584</v>
      </c>
      <c r="E1579" t="s">
        <v>54</v>
      </c>
      <c r="F1579" s="19">
        <v>94</v>
      </c>
      <c r="G1579" s="20">
        <v>322.94400000000002</v>
      </c>
      <c r="I1579" s="19"/>
      <c r="J1579" s="119"/>
    </row>
    <row r="1580" spans="1:10" x14ac:dyDescent="0.25">
      <c r="A1580" s="12">
        <v>1559</v>
      </c>
      <c r="B1580" t="s">
        <v>43</v>
      </c>
      <c r="C1580" t="s">
        <v>42</v>
      </c>
      <c r="D1580" s="21">
        <v>38485</v>
      </c>
      <c r="E1580" t="s">
        <v>51</v>
      </c>
      <c r="F1580" s="19">
        <v>63</v>
      </c>
      <c r="G1580" s="20">
        <v>211.17599999999999</v>
      </c>
      <c r="I1580" s="19"/>
      <c r="J1580" s="119"/>
    </row>
    <row r="1581" spans="1:10" x14ac:dyDescent="0.25">
      <c r="A1581" s="12">
        <v>1560</v>
      </c>
      <c r="B1581" t="s">
        <v>57</v>
      </c>
      <c r="C1581" t="s">
        <v>48</v>
      </c>
      <c r="D1581" s="21">
        <v>38364</v>
      </c>
      <c r="E1581" t="s">
        <v>47</v>
      </c>
      <c r="F1581" s="19">
        <v>57</v>
      </c>
      <c r="G1581" s="20">
        <v>189.66</v>
      </c>
      <c r="I1581" s="19"/>
      <c r="J1581" s="119"/>
    </row>
    <row r="1582" spans="1:10" x14ac:dyDescent="0.25">
      <c r="A1582" s="12">
        <v>1561</v>
      </c>
      <c r="B1582" t="s">
        <v>57</v>
      </c>
      <c r="C1582" t="s">
        <v>53</v>
      </c>
      <c r="D1582" s="21">
        <v>38925</v>
      </c>
      <c r="E1582" t="s">
        <v>54</v>
      </c>
      <c r="F1582" s="19">
        <v>37</v>
      </c>
      <c r="G1582" s="20">
        <v>117.66</v>
      </c>
      <c r="I1582" s="19"/>
      <c r="J1582" s="119"/>
    </row>
    <row r="1583" spans="1:10" x14ac:dyDescent="0.25">
      <c r="A1583" s="12">
        <v>1562</v>
      </c>
      <c r="B1583" t="s">
        <v>52</v>
      </c>
      <c r="C1583" t="s">
        <v>42</v>
      </c>
      <c r="D1583" s="21">
        <v>38606</v>
      </c>
      <c r="E1583" t="s">
        <v>54</v>
      </c>
      <c r="F1583" s="19">
        <v>8</v>
      </c>
      <c r="G1583" s="20">
        <v>12.696</v>
      </c>
      <c r="I1583" s="19"/>
      <c r="J1583" s="119"/>
    </row>
    <row r="1584" spans="1:10" x14ac:dyDescent="0.25">
      <c r="A1584" s="12">
        <v>1563</v>
      </c>
      <c r="B1584" t="s">
        <v>49</v>
      </c>
      <c r="C1584" t="s">
        <v>48</v>
      </c>
      <c r="D1584" s="21">
        <v>38309</v>
      </c>
      <c r="E1584" t="s">
        <v>51</v>
      </c>
      <c r="F1584" s="19">
        <v>50</v>
      </c>
      <c r="G1584" s="20">
        <v>164.49600000000001</v>
      </c>
      <c r="I1584" s="19"/>
      <c r="J1584" s="119"/>
    </row>
    <row r="1585" spans="1:10" x14ac:dyDescent="0.25">
      <c r="A1585" s="12">
        <v>1564</v>
      </c>
      <c r="B1585" t="s">
        <v>50</v>
      </c>
      <c r="C1585" t="s">
        <v>53</v>
      </c>
      <c r="D1585" s="21">
        <v>38320</v>
      </c>
      <c r="E1585" t="s">
        <v>51</v>
      </c>
      <c r="F1585" s="19">
        <v>96</v>
      </c>
      <c r="G1585" s="20">
        <v>330.67199999999997</v>
      </c>
      <c r="I1585" s="19"/>
      <c r="J1585" s="119"/>
    </row>
    <row r="1586" spans="1:10" x14ac:dyDescent="0.25">
      <c r="A1586" s="12">
        <v>1565</v>
      </c>
      <c r="B1586" t="s">
        <v>49</v>
      </c>
      <c r="C1586" t="s">
        <v>42</v>
      </c>
      <c r="D1586" s="21">
        <v>38760</v>
      </c>
      <c r="E1586" t="s">
        <v>44</v>
      </c>
      <c r="F1586" s="19">
        <v>-3</v>
      </c>
      <c r="G1586" s="20">
        <v>-25.74</v>
      </c>
      <c r="I1586" s="19"/>
      <c r="J1586" s="119"/>
    </row>
    <row r="1587" spans="1:10" x14ac:dyDescent="0.25">
      <c r="A1587" s="12">
        <v>1566</v>
      </c>
      <c r="B1587" t="s">
        <v>40</v>
      </c>
      <c r="C1587" t="s">
        <v>45</v>
      </c>
      <c r="D1587" s="21">
        <v>38430</v>
      </c>
      <c r="E1587" t="s">
        <v>54</v>
      </c>
      <c r="F1587" s="19">
        <v>-2</v>
      </c>
      <c r="G1587" s="20">
        <v>-22.968</v>
      </c>
      <c r="I1587" s="19"/>
      <c r="J1587" s="119"/>
    </row>
    <row r="1588" spans="1:10" x14ac:dyDescent="0.25">
      <c r="A1588" s="12">
        <v>1567</v>
      </c>
      <c r="B1588" t="s">
        <v>43</v>
      </c>
      <c r="C1588" t="s">
        <v>48</v>
      </c>
      <c r="D1588" s="21">
        <v>38661</v>
      </c>
      <c r="E1588" t="s">
        <v>44</v>
      </c>
      <c r="F1588" s="19">
        <v>38</v>
      </c>
      <c r="G1588" s="20">
        <v>121.068</v>
      </c>
      <c r="I1588" s="19"/>
      <c r="J1588" s="119"/>
    </row>
    <row r="1589" spans="1:10" x14ac:dyDescent="0.25">
      <c r="A1589" s="12">
        <v>1568</v>
      </c>
      <c r="B1589" t="s">
        <v>50</v>
      </c>
      <c r="C1589" t="s">
        <v>42</v>
      </c>
      <c r="D1589" s="21">
        <v>38485</v>
      </c>
      <c r="E1589" t="s">
        <v>41</v>
      </c>
      <c r="F1589" s="19">
        <v>-2</v>
      </c>
      <c r="G1589" s="20">
        <v>-22.571999999999999</v>
      </c>
      <c r="I1589" s="19"/>
      <c r="J1589" s="119"/>
    </row>
    <row r="1590" spans="1:10" x14ac:dyDescent="0.25">
      <c r="A1590" s="12">
        <v>1569</v>
      </c>
      <c r="B1590" t="s">
        <v>50</v>
      </c>
      <c r="C1590" t="s">
        <v>53</v>
      </c>
      <c r="D1590" s="21">
        <v>39002</v>
      </c>
      <c r="E1590" t="s">
        <v>44</v>
      </c>
      <c r="F1590" s="19">
        <v>87</v>
      </c>
      <c r="G1590" s="20">
        <v>298.11599999999999</v>
      </c>
      <c r="I1590" s="19"/>
      <c r="J1590" s="119"/>
    </row>
    <row r="1591" spans="1:10" x14ac:dyDescent="0.25">
      <c r="A1591" s="12">
        <v>1570</v>
      </c>
      <c r="B1591" t="s">
        <v>46</v>
      </c>
      <c r="C1591" t="s">
        <v>53</v>
      </c>
      <c r="D1591" s="21">
        <v>38144</v>
      </c>
      <c r="E1591" t="s">
        <v>51</v>
      </c>
      <c r="F1591" s="19">
        <v>92</v>
      </c>
      <c r="G1591" s="20">
        <v>315.42</v>
      </c>
      <c r="I1591" s="19"/>
      <c r="J1591" s="119"/>
    </row>
    <row r="1592" spans="1:10" x14ac:dyDescent="0.25">
      <c r="A1592" s="12">
        <v>1571</v>
      </c>
      <c r="B1592" t="s">
        <v>57</v>
      </c>
      <c r="C1592" t="s">
        <v>45</v>
      </c>
      <c r="D1592" s="21">
        <v>38397</v>
      </c>
      <c r="E1592" t="s">
        <v>54</v>
      </c>
      <c r="F1592" s="19">
        <v>98</v>
      </c>
      <c r="G1592" s="20">
        <v>337.83599999999996</v>
      </c>
      <c r="I1592" s="19"/>
      <c r="J1592" s="119"/>
    </row>
    <row r="1593" spans="1:10" x14ac:dyDescent="0.25">
      <c r="A1593" s="12">
        <v>1572</v>
      </c>
      <c r="B1593" t="s">
        <v>52</v>
      </c>
      <c r="C1593" t="s">
        <v>42</v>
      </c>
      <c r="D1593" s="21">
        <v>38639</v>
      </c>
      <c r="E1593" t="s">
        <v>44</v>
      </c>
      <c r="F1593" s="19">
        <v>77</v>
      </c>
      <c r="G1593" s="20">
        <v>261.80399999999997</v>
      </c>
      <c r="I1593" s="19"/>
      <c r="J1593" s="119"/>
    </row>
    <row r="1594" spans="1:10" x14ac:dyDescent="0.25">
      <c r="A1594" s="12">
        <v>1573</v>
      </c>
      <c r="B1594" t="s">
        <v>56</v>
      </c>
      <c r="C1594" t="s">
        <v>53</v>
      </c>
      <c r="D1594" s="21">
        <v>38276</v>
      </c>
      <c r="E1594" t="s">
        <v>54</v>
      </c>
      <c r="F1594" s="19">
        <v>16</v>
      </c>
      <c r="G1594" s="20">
        <v>42.143999999999998</v>
      </c>
      <c r="I1594" s="19"/>
      <c r="J1594" s="119"/>
    </row>
    <row r="1595" spans="1:10" x14ac:dyDescent="0.25">
      <c r="A1595" s="12">
        <v>1574</v>
      </c>
      <c r="B1595" t="s">
        <v>50</v>
      </c>
      <c r="C1595" t="s">
        <v>42</v>
      </c>
      <c r="D1595" s="21">
        <v>38914</v>
      </c>
      <c r="E1595" t="s">
        <v>41</v>
      </c>
      <c r="F1595" s="19">
        <v>23</v>
      </c>
      <c r="G1595" s="20">
        <v>66.935999999999993</v>
      </c>
      <c r="I1595" s="19"/>
      <c r="J1595" s="119"/>
    </row>
    <row r="1596" spans="1:10" x14ac:dyDescent="0.25">
      <c r="A1596" s="12">
        <v>1575</v>
      </c>
      <c r="B1596" t="s">
        <v>40</v>
      </c>
      <c r="C1596" t="s">
        <v>53</v>
      </c>
      <c r="D1596" s="21">
        <v>38947</v>
      </c>
      <c r="E1596" t="s">
        <v>44</v>
      </c>
      <c r="F1596" s="19">
        <v>98</v>
      </c>
      <c r="G1596" s="20">
        <v>337.512</v>
      </c>
      <c r="I1596" s="19"/>
      <c r="J1596" s="119"/>
    </row>
    <row r="1597" spans="1:10" x14ac:dyDescent="0.25">
      <c r="A1597" s="12">
        <v>1576</v>
      </c>
      <c r="B1597" t="s">
        <v>43</v>
      </c>
      <c r="C1597" t="s">
        <v>48</v>
      </c>
      <c r="D1597" s="21">
        <v>38584</v>
      </c>
      <c r="E1597" t="s">
        <v>44</v>
      </c>
      <c r="F1597" s="19">
        <v>61</v>
      </c>
      <c r="G1597" s="20">
        <v>204.51599999999999</v>
      </c>
      <c r="I1597" s="19"/>
      <c r="J1597" s="119"/>
    </row>
    <row r="1598" spans="1:10" x14ac:dyDescent="0.25">
      <c r="A1598" s="12">
        <v>1577</v>
      </c>
      <c r="B1598" t="s">
        <v>46</v>
      </c>
      <c r="C1598" t="s">
        <v>45</v>
      </c>
      <c r="D1598" s="21">
        <v>38254</v>
      </c>
      <c r="E1598" t="s">
        <v>41</v>
      </c>
      <c r="F1598" s="19">
        <v>71</v>
      </c>
      <c r="G1598" s="20">
        <v>239.64</v>
      </c>
      <c r="I1598" s="19"/>
      <c r="J1598" s="119"/>
    </row>
    <row r="1599" spans="1:10" x14ac:dyDescent="0.25">
      <c r="A1599" s="12">
        <v>1578</v>
      </c>
      <c r="B1599" t="s">
        <v>46</v>
      </c>
      <c r="C1599" t="s">
        <v>48</v>
      </c>
      <c r="D1599" s="21">
        <v>38364</v>
      </c>
      <c r="E1599" t="s">
        <v>41</v>
      </c>
      <c r="F1599" s="19">
        <v>100</v>
      </c>
      <c r="G1599" s="20">
        <v>344.11199999999997</v>
      </c>
      <c r="I1599" s="19"/>
      <c r="J1599" s="119"/>
    </row>
    <row r="1600" spans="1:10" x14ac:dyDescent="0.25">
      <c r="A1600" s="12">
        <v>1579</v>
      </c>
      <c r="B1600" t="s">
        <v>49</v>
      </c>
      <c r="C1600" t="s">
        <v>45</v>
      </c>
      <c r="D1600" s="21">
        <v>38540</v>
      </c>
      <c r="E1600" t="s">
        <v>54</v>
      </c>
      <c r="F1600" s="19">
        <v>66</v>
      </c>
      <c r="G1600" s="20">
        <v>221.80799999999999</v>
      </c>
      <c r="I1600" s="19"/>
      <c r="J1600" s="119"/>
    </row>
    <row r="1601" spans="1:10" x14ac:dyDescent="0.25">
      <c r="A1601" s="12">
        <v>1580</v>
      </c>
      <c r="B1601" t="s">
        <v>50</v>
      </c>
      <c r="C1601" t="s">
        <v>53</v>
      </c>
      <c r="D1601" s="21">
        <v>38914</v>
      </c>
      <c r="E1601" t="s">
        <v>41</v>
      </c>
      <c r="F1601" s="19">
        <v>31</v>
      </c>
      <c r="G1601" s="20">
        <v>95.183999999999983</v>
      </c>
      <c r="I1601" s="19"/>
      <c r="J1601" s="119"/>
    </row>
    <row r="1602" spans="1:10" x14ac:dyDescent="0.25">
      <c r="A1602" s="12">
        <v>1581</v>
      </c>
      <c r="B1602" t="s">
        <v>55</v>
      </c>
      <c r="C1602" t="s">
        <v>48</v>
      </c>
      <c r="D1602" s="21">
        <v>38694</v>
      </c>
      <c r="E1602" t="s">
        <v>54</v>
      </c>
      <c r="F1602" s="19">
        <v>34</v>
      </c>
      <c r="G1602" s="20">
        <v>106.944</v>
      </c>
      <c r="I1602" s="19"/>
      <c r="J1602" s="119"/>
    </row>
    <row r="1603" spans="1:10" x14ac:dyDescent="0.25">
      <c r="A1603" s="12">
        <v>1582</v>
      </c>
      <c r="B1603" t="s">
        <v>55</v>
      </c>
      <c r="C1603" t="s">
        <v>53</v>
      </c>
      <c r="D1603" s="21">
        <v>38397</v>
      </c>
      <c r="E1603" t="s">
        <v>41</v>
      </c>
      <c r="F1603" s="19">
        <v>66</v>
      </c>
      <c r="G1603" s="20">
        <v>221.74799999999999</v>
      </c>
      <c r="I1603" s="19"/>
      <c r="J1603" s="119"/>
    </row>
    <row r="1604" spans="1:10" x14ac:dyDescent="0.25">
      <c r="A1604" s="12">
        <v>1583</v>
      </c>
      <c r="B1604" t="s">
        <v>43</v>
      </c>
      <c r="C1604" t="s">
        <v>42</v>
      </c>
      <c r="D1604" s="21">
        <v>38881</v>
      </c>
      <c r="E1604" t="s">
        <v>54</v>
      </c>
      <c r="F1604" s="19">
        <v>-2</v>
      </c>
      <c r="G1604" s="20">
        <v>-8.411999999999999</v>
      </c>
      <c r="I1604" s="19"/>
      <c r="J1604" s="119"/>
    </row>
    <row r="1605" spans="1:10" x14ac:dyDescent="0.25">
      <c r="A1605" s="12">
        <v>1584</v>
      </c>
      <c r="B1605" t="s">
        <v>57</v>
      </c>
      <c r="C1605" t="s">
        <v>42</v>
      </c>
      <c r="D1605" s="21">
        <v>38727</v>
      </c>
      <c r="E1605" t="s">
        <v>44</v>
      </c>
      <c r="F1605" s="19">
        <v>45</v>
      </c>
      <c r="G1605" s="20">
        <v>146.45999999999998</v>
      </c>
      <c r="I1605" s="19"/>
      <c r="J1605" s="119"/>
    </row>
    <row r="1606" spans="1:10" x14ac:dyDescent="0.25">
      <c r="A1606" s="12">
        <v>1585</v>
      </c>
      <c r="B1606" t="s">
        <v>43</v>
      </c>
      <c r="C1606" t="s">
        <v>48</v>
      </c>
      <c r="D1606" s="21">
        <v>38914</v>
      </c>
      <c r="E1606" t="s">
        <v>44</v>
      </c>
      <c r="F1606" s="19">
        <v>91</v>
      </c>
      <c r="G1606" s="20">
        <v>312.44400000000002</v>
      </c>
      <c r="I1606" s="19"/>
      <c r="J1606" s="119"/>
    </row>
    <row r="1607" spans="1:10" x14ac:dyDescent="0.25">
      <c r="A1607" s="12">
        <v>1586</v>
      </c>
      <c r="B1607" t="s">
        <v>57</v>
      </c>
      <c r="C1607" t="s">
        <v>45</v>
      </c>
      <c r="D1607" s="21">
        <v>38507</v>
      </c>
      <c r="E1607" t="s">
        <v>47</v>
      </c>
      <c r="F1607" s="19">
        <v>63</v>
      </c>
      <c r="G1607" s="20">
        <v>211.89600000000002</v>
      </c>
      <c r="I1607" s="19"/>
      <c r="J1607" s="119"/>
    </row>
    <row r="1608" spans="1:10" x14ac:dyDescent="0.25">
      <c r="A1608" s="12">
        <v>1587</v>
      </c>
      <c r="B1608" t="s">
        <v>43</v>
      </c>
      <c r="C1608" t="s">
        <v>48</v>
      </c>
      <c r="D1608" s="21">
        <v>38397</v>
      </c>
      <c r="E1608" t="s">
        <v>51</v>
      </c>
      <c r="F1608" s="19">
        <v>18</v>
      </c>
      <c r="G1608" s="20">
        <v>49.391999999999996</v>
      </c>
      <c r="I1608" s="19"/>
      <c r="J1608" s="119"/>
    </row>
    <row r="1609" spans="1:10" x14ac:dyDescent="0.25">
      <c r="A1609" s="12">
        <v>1588</v>
      </c>
      <c r="B1609" t="s">
        <v>57</v>
      </c>
      <c r="C1609" t="s">
        <v>42</v>
      </c>
      <c r="D1609" s="21">
        <v>39079</v>
      </c>
      <c r="E1609" t="s">
        <v>51</v>
      </c>
      <c r="F1609" s="19">
        <v>19</v>
      </c>
      <c r="G1609" s="20">
        <v>53.315999999999995</v>
      </c>
      <c r="I1609" s="19"/>
      <c r="J1609" s="119"/>
    </row>
    <row r="1610" spans="1:10" x14ac:dyDescent="0.25">
      <c r="A1610" s="12">
        <v>1589</v>
      </c>
      <c r="B1610" t="s">
        <v>55</v>
      </c>
      <c r="C1610" t="s">
        <v>42</v>
      </c>
      <c r="D1610" s="21">
        <v>38463</v>
      </c>
      <c r="E1610" t="s">
        <v>54</v>
      </c>
      <c r="F1610" s="19">
        <v>90</v>
      </c>
      <c r="G1610" s="20">
        <v>308.01600000000002</v>
      </c>
      <c r="I1610" s="19"/>
      <c r="J1610" s="119"/>
    </row>
    <row r="1611" spans="1:10" x14ac:dyDescent="0.25">
      <c r="A1611" s="12">
        <v>1590</v>
      </c>
      <c r="B1611" t="s">
        <v>52</v>
      </c>
      <c r="C1611" t="s">
        <v>45</v>
      </c>
      <c r="D1611" s="21">
        <v>38749</v>
      </c>
      <c r="E1611" t="s">
        <v>41</v>
      </c>
      <c r="F1611" s="19">
        <v>47</v>
      </c>
      <c r="G1611" s="20">
        <v>153.11999999999998</v>
      </c>
      <c r="I1611" s="19"/>
      <c r="J1611" s="119"/>
    </row>
    <row r="1612" spans="1:10" x14ac:dyDescent="0.25">
      <c r="A1612" s="12">
        <v>1591</v>
      </c>
      <c r="B1612" t="s">
        <v>57</v>
      </c>
      <c r="C1612" t="s">
        <v>48</v>
      </c>
      <c r="D1612" s="21">
        <v>39035</v>
      </c>
      <c r="E1612" t="s">
        <v>47</v>
      </c>
      <c r="F1612" s="19">
        <v>16</v>
      </c>
      <c r="G1612" s="20">
        <v>42.515999999999998</v>
      </c>
      <c r="I1612" s="19"/>
      <c r="J1612" s="119"/>
    </row>
    <row r="1613" spans="1:10" x14ac:dyDescent="0.25">
      <c r="A1613" s="12">
        <v>1592</v>
      </c>
      <c r="B1613" t="s">
        <v>56</v>
      </c>
      <c r="C1613" t="s">
        <v>42</v>
      </c>
      <c r="D1613" s="21">
        <v>38012</v>
      </c>
      <c r="E1613" t="s">
        <v>41</v>
      </c>
      <c r="F1613" s="19">
        <v>37</v>
      </c>
      <c r="G1613" s="20">
        <v>118.09199999999998</v>
      </c>
      <c r="I1613" s="19"/>
      <c r="J1613" s="119"/>
    </row>
    <row r="1614" spans="1:10" x14ac:dyDescent="0.25">
      <c r="A1614" s="12">
        <v>1593</v>
      </c>
      <c r="B1614" t="s">
        <v>43</v>
      </c>
      <c r="C1614" t="s">
        <v>42</v>
      </c>
      <c r="D1614" s="21">
        <v>38375</v>
      </c>
      <c r="E1614" t="s">
        <v>41</v>
      </c>
      <c r="F1614" s="19">
        <v>84</v>
      </c>
      <c r="G1614" s="20">
        <v>287.11199999999997</v>
      </c>
      <c r="I1614" s="19"/>
      <c r="J1614" s="119"/>
    </row>
    <row r="1615" spans="1:10" x14ac:dyDescent="0.25">
      <c r="A1615" s="12">
        <v>1594</v>
      </c>
      <c r="B1615" t="s">
        <v>55</v>
      </c>
      <c r="C1615" t="s">
        <v>48</v>
      </c>
      <c r="D1615" s="21">
        <v>38155</v>
      </c>
      <c r="E1615" t="s">
        <v>41</v>
      </c>
      <c r="F1615" s="19">
        <v>30</v>
      </c>
      <c r="G1615" s="20">
        <v>92.46</v>
      </c>
      <c r="I1615" s="19"/>
      <c r="J1615" s="119"/>
    </row>
    <row r="1616" spans="1:10" x14ac:dyDescent="0.25">
      <c r="A1616" s="12">
        <v>1595</v>
      </c>
      <c r="B1616" t="s">
        <v>52</v>
      </c>
      <c r="C1616" t="s">
        <v>48</v>
      </c>
      <c r="D1616" s="21">
        <v>38683</v>
      </c>
      <c r="E1616" t="s">
        <v>44</v>
      </c>
      <c r="F1616" s="19">
        <v>99</v>
      </c>
      <c r="G1616" s="20">
        <v>340.87200000000001</v>
      </c>
      <c r="I1616" s="19"/>
      <c r="J1616" s="119"/>
    </row>
    <row r="1617" spans="1:10" x14ac:dyDescent="0.25">
      <c r="A1617" s="12">
        <v>1596</v>
      </c>
      <c r="B1617" t="s">
        <v>50</v>
      </c>
      <c r="C1617" t="s">
        <v>45</v>
      </c>
      <c r="D1617" s="21">
        <v>39035</v>
      </c>
      <c r="E1617" t="s">
        <v>51</v>
      </c>
      <c r="F1617" s="19">
        <v>11</v>
      </c>
      <c r="G1617" s="20">
        <v>24.071999999999999</v>
      </c>
      <c r="I1617" s="19"/>
      <c r="J1617" s="119"/>
    </row>
    <row r="1618" spans="1:10" x14ac:dyDescent="0.25">
      <c r="A1618" s="12">
        <v>1597</v>
      </c>
      <c r="B1618" t="s">
        <v>49</v>
      </c>
      <c r="C1618" t="s">
        <v>48</v>
      </c>
      <c r="D1618" s="21">
        <v>38518</v>
      </c>
      <c r="E1618" t="s">
        <v>47</v>
      </c>
      <c r="F1618" s="19">
        <v>20</v>
      </c>
      <c r="G1618" s="20">
        <v>55.884</v>
      </c>
      <c r="I1618" s="19"/>
      <c r="J1618" s="119"/>
    </row>
    <row r="1619" spans="1:10" x14ac:dyDescent="0.25">
      <c r="A1619" s="12">
        <v>1598</v>
      </c>
      <c r="B1619" t="s">
        <v>52</v>
      </c>
      <c r="C1619" t="s">
        <v>53</v>
      </c>
      <c r="D1619" s="21">
        <v>38166</v>
      </c>
      <c r="E1619" t="s">
        <v>51</v>
      </c>
      <c r="F1619" s="19">
        <v>20</v>
      </c>
      <c r="G1619" s="20">
        <v>56.699999999999996</v>
      </c>
      <c r="I1619" s="19"/>
      <c r="J1619" s="119"/>
    </row>
    <row r="1620" spans="1:10" x14ac:dyDescent="0.25">
      <c r="A1620" s="12">
        <v>1599</v>
      </c>
      <c r="B1620" t="s">
        <v>55</v>
      </c>
      <c r="C1620" t="s">
        <v>53</v>
      </c>
      <c r="D1620" s="21">
        <v>38056</v>
      </c>
      <c r="E1620" t="s">
        <v>44</v>
      </c>
      <c r="F1620" s="19">
        <v>86</v>
      </c>
      <c r="G1620" s="20">
        <v>293.65199999999999</v>
      </c>
      <c r="I1620" s="19"/>
      <c r="J1620" s="119"/>
    </row>
    <row r="1621" spans="1:10" x14ac:dyDescent="0.25">
      <c r="A1621" s="12">
        <v>1600</v>
      </c>
      <c r="B1621" t="s">
        <v>40</v>
      </c>
      <c r="C1621" t="s">
        <v>53</v>
      </c>
      <c r="D1621" s="21">
        <v>38452</v>
      </c>
      <c r="E1621" t="s">
        <v>51</v>
      </c>
      <c r="F1621" s="19">
        <v>99</v>
      </c>
      <c r="G1621" s="20">
        <v>340.15199999999999</v>
      </c>
      <c r="I1621" s="19"/>
      <c r="J1621" s="119"/>
    </row>
    <row r="1622" spans="1:10" x14ac:dyDescent="0.25">
      <c r="A1622" s="12">
        <v>1601</v>
      </c>
      <c r="B1622" t="s">
        <v>49</v>
      </c>
      <c r="C1622" t="s">
        <v>45</v>
      </c>
      <c r="D1622" s="21">
        <v>38001</v>
      </c>
      <c r="E1622" t="s">
        <v>54</v>
      </c>
      <c r="F1622" s="19">
        <v>16</v>
      </c>
      <c r="G1622" s="20">
        <v>42.227999999999994</v>
      </c>
      <c r="I1622" s="19"/>
      <c r="J1622" s="119"/>
    </row>
    <row r="1623" spans="1:10" x14ac:dyDescent="0.25">
      <c r="A1623" s="12">
        <v>1602</v>
      </c>
      <c r="B1623" t="s">
        <v>50</v>
      </c>
      <c r="C1623" t="s">
        <v>48</v>
      </c>
      <c r="D1623" s="21">
        <v>38078</v>
      </c>
      <c r="E1623" t="s">
        <v>51</v>
      </c>
      <c r="F1623" s="19">
        <v>17</v>
      </c>
      <c r="G1623" s="20">
        <v>45.815999999999995</v>
      </c>
      <c r="I1623" s="19"/>
      <c r="J1623" s="119"/>
    </row>
    <row r="1624" spans="1:10" x14ac:dyDescent="0.25">
      <c r="A1624" s="12">
        <v>1603</v>
      </c>
      <c r="B1624" t="s">
        <v>43</v>
      </c>
      <c r="C1624" t="s">
        <v>45</v>
      </c>
      <c r="D1624" s="21">
        <v>38595</v>
      </c>
      <c r="E1624" t="s">
        <v>51</v>
      </c>
      <c r="F1624" s="19">
        <v>90</v>
      </c>
      <c r="G1624" s="20">
        <v>308.56799999999998</v>
      </c>
      <c r="I1624" s="19"/>
      <c r="J1624" s="119"/>
    </row>
    <row r="1625" spans="1:10" x14ac:dyDescent="0.25">
      <c r="A1625" s="12">
        <v>1604</v>
      </c>
      <c r="B1625" t="s">
        <v>49</v>
      </c>
      <c r="C1625" t="s">
        <v>42</v>
      </c>
      <c r="D1625" s="21">
        <v>39046</v>
      </c>
      <c r="E1625" t="s">
        <v>51</v>
      </c>
      <c r="F1625" s="19">
        <v>44</v>
      </c>
      <c r="G1625" s="20">
        <v>142.87199999999999</v>
      </c>
      <c r="I1625" s="19"/>
      <c r="J1625" s="119"/>
    </row>
    <row r="1626" spans="1:10" x14ac:dyDescent="0.25">
      <c r="A1626" s="12">
        <v>1605</v>
      </c>
      <c r="B1626" t="s">
        <v>49</v>
      </c>
      <c r="C1626" t="s">
        <v>53</v>
      </c>
      <c r="D1626" s="21">
        <v>38177</v>
      </c>
      <c r="E1626" t="s">
        <v>44</v>
      </c>
      <c r="F1626" s="19">
        <v>14</v>
      </c>
      <c r="G1626" s="20">
        <v>34.931999999999995</v>
      </c>
      <c r="I1626" s="19"/>
      <c r="J1626" s="119"/>
    </row>
    <row r="1627" spans="1:10" x14ac:dyDescent="0.25">
      <c r="A1627" s="12">
        <v>1606</v>
      </c>
      <c r="B1627" t="s">
        <v>49</v>
      </c>
      <c r="C1627" t="s">
        <v>48</v>
      </c>
      <c r="D1627" s="21">
        <v>38386</v>
      </c>
      <c r="E1627" t="s">
        <v>54</v>
      </c>
      <c r="F1627" s="19">
        <v>30</v>
      </c>
      <c r="G1627" s="20">
        <v>93.048000000000002</v>
      </c>
      <c r="I1627" s="19"/>
      <c r="J1627" s="119"/>
    </row>
    <row r="1628" spans="1:10" x14ac:dyDescent="0.25">
      <c r="A1628" s="12">
        <v>1607</v>
      </c>
      <c r="B1628" t="s">
        <v>56</v>
      </c>
      <c r="C1628" t="s">
        <v>45</v>
      </c>
      <c r="D1628" s="21">
        <v>38144</v>
      </c>
      <c r="E1628" t="s">
        <v>51</v>
      </c>
      <c r="F1628" s="19">
        <v>84</v>
      </c>
      <c r="G1628" s="20">
        <v>287.86799999999999</v>
      </c>
      <c r="I1628" s="19"/>
      <c r="J1628" s="119"/>
    </row>
    <row r="1629" spans="1:10" x14ac:dyDescent="0.25">
      <c r="A1629" s="12">
        <v>1608</v>
      </c>
      <c r="B1629" t="s">
        <v>43</v>
      </c>
      <c r="C1629" t="s">
        <v>45</v>
      </c>
      <c r="D1629" s="21">
        <v>38133</v>
      </c>
      <c r="E1629" t="s">
        <v>51</v>
      </c>
      <c r="F1629" s="19">
        <v>88</v>
      </c>
      <c r="G1629" s="20">
        <v>300.74399999999997</v>
      </c>
      <c r="I1629" s="19"/>
      <c r="J1629" s="119"/>
    </row>
    <row r="1630" spans="1:10" x14ac:dyDescent="0.25">
      <c r="A1630" s="12">
        <v>1609</v>
      </c>
      <c r="B1630" t="s">
        <v>43</v>
      </c>
      <c r="C1630" t="s">
        <v>42</v>
      </c>
      <c r="D1630" s="21">
        <v>38694</v>
      </c>
      <c r="E1630" t="s">
        <v>44</v>
      </c>
      <c r="F1630" s="19">
        <v>-2</v>
      </c>
      <c r="G1630" s="20">
        <v>-7.7279999999999998</v>
      </c>
      <c r="I1630" s="19"/>
      <c r="J1630" s="119"/>
    </row>
    <row r="1631" spans="1:10" x14ac:dyDescent="0.25">
      <c r="A1631" s="12">
        <v>1610</v>
      </c>
      <c r="B1631" t="s">
        <v>57</v>
      </c>
      <c r="C1631" t="s">
        <v>45</v>
      </c>
      <c r="D1631" s="21">
        <v>38771</v>
      </c>
      <c r="E1631" t="s">
        <v>54</v>
      </c>
      <c r="F1631" s="19">
        <v>67</v>
      </c>
      <c r="G1631" s="20">
        <v>225.88800000000001</v>
      </c>
      <c r="I1631" s="19"/>
      <c r="J1631" s="119"/>
    </row>
    <row r="1632" spans="1:10" x14ac:dyDescent="0.25">
      <c r="A1632" s="12">
        <v>1611</v>
      </c>
      <c r="B1632" t="s">
        <v>57</v>
      </c>
      <c r="C1632" t="s">
        <v>53</v>
      </c>
      <c r="D1632" s="21">
        <v>38023</v>
      </c>
      <c r="E1632" t="s">
        <v>51</v>
      </c>
      <c r="F1632" s="19">
        <v>11</v>
      </c>
      <c r="G1632" s="20">
        <v>23.184000000000001</v>
      </c>
      <c r="I1632" s="19"/>
      <c r="J1632" s="119"/>
    </row>
    <row r="1633" spans="1:10" x14ac:dyDescent="0.25">
      <c r="A1633" s="12">
        <v>1612</v>
      </c>
      <c r="B1633" t="s">
        <v>46</v>
      </c>
      <c r="C1633" t="s">
        <v>45</v>
      </c>
      <c r="D1633" s="21">
        <v>38815</v>
      </c>
      <c r="E1633" t="s">
        <v>54</v>
      </c>
      <c r="F1633" s="19">
        <v>18</v>
      </c>
      <c r="G1633" s="20">
        <v>49.667999999999999</v>
      </c>
      <c r="I1633" s="19"/>
      <c r="J1633" s="119"/>
    </row>
    <row r="1634" spans="1:10" x14ac:dyDescent="0.25">
      <c r="A1634" s="12">
        <v>1613</v>
      </c>
      <c r="B1634" t="s">
        <v>55</v>
      </c>
      <c r="C1634" t="s">
        <v>48</v>
      </c>
      <c r="D1634" s="21">
        <v>38617</v>
      </c>
      <c r="E1634" t="s">
        <v>51</v>
      </c>
      <c r="F1634" s="19">
        <v>93</v>
      </c>
      <c r="G1634" s="20">
        <v>319.37999999999994</v>
      </c>
      <c r="I1634" s="19"/>
      <c r="J1634" s="119"/>
    </row>
    <row r="1635" spans="1:10" x14ac:dyDescent="0.25">
      <c r="A1635" s="12">
        <v>1614</v>
      </c>
      <c r="B1635" t="s">
        <v>55</v>
      </c>
      <c r="C1635" t="s">
        <v>48</v>
      </c>
      <c r="D1635" s="21">
        <v>38089</v>
      </c>
      <c r="E1635" t="s">
        <v>51</v>
      </c>
      <c r="F1635" s="19">
        <v>40</v>
      </c>
      <c r="G1635" s="20">
        <v>128.04</v>
      </c>
      <c r="I1635" s="19"/>
      <c r="J1635" s="119"/>
    </row>
    <row r="1636" spans="1:10" x14ac:dyDescent="0.25">
      <c r="A1636" s="12">
        <v>1615</v>
      </c>
      <c r="B1636" t="s">
        <v>52</v>
      </c>
      <c r="C1636" t="s">
        <v>45</v>
      </c>
      <c r="D1636" s="21">
        <v>38276</v>
      </c>
      <c r="E1636" t="s">
        <v>51</v>
      </c>
      <c r="F1636" s="19">
        <v>66</v>
      </c>
      <c r="G1636" s="20">
        <v>222.45599999999999</v>
      </c>
      <c r="I1636" s="19"/>
      <c r="J1636" s="119"/>
    </row>
    <row r="1637" spans="1:10" x14ac:dyDescent="0.25">
      <c r="A1637" s="12">
        <v>1616</v>
      </c>
      <c r="B1637" t="s">
        <v>43</v>
      </c>
      <c r="C1637" t="s">
        <v>48</v>
      </c>
      <c r="D1637" s="21">
        <v>38562</v>
      </c>
      <c r="E1637" t="s">
        <v>51</v>
      </c>
      <c r="F1637" s="19">
        <v>100</v>
      </c>
      <c r="G1637" s="20">
        <v>344.58</v>
      </c>
      <c r="I1637" s="19"/>
      <c r="J1637" s="119"/>
    </row>
    <row r="1638" spans="1:10" x14ac:dyDescent="0.25">
      <c r="A1638" s="12">
        <v>1617</v>
      </c>
      <c r="B1638" t="s">
        <v>55</v>
      </c>
      <c r="C1638" t="s">
        <v>53</v>
      </c>
      <c r="D1638" s="21">
        <v>38353</v>
      </c>
      <c r="E1638" t="s">
        <v>51</v>
      </c>
      <c r="F1638" s="19">
        <v>35</v>
      </c>
      <c r="G1638" s="20">
        <v>110.904</v>
      </c>
      <c r="I1638" s="19"/>
      <c r="J1638" s="119"/>
    </row>
    <row r="1639" spans="1:10" x14ac:dyDescent="0.25">
      <c r="A1639" s="12">
        <v>1618</v>
      </c>
      <c r="B1639" t="s">
        <v>55</v>
      </c>
      <c r="C1639" t="s">
        <v>53</v>
      </c>
      <c r="D1639" s="21">
        <v>38914</v>
      </c>
      <c r="E1639" t="s">
        <v>51</v>
      </c>
      <c r="F1639" s="19">
        <v>-1</v>
      </c>
      <c r="G1639" s="20">
        <v>-1.9679999999999997</v>
      </c>
      <c r="I1639" s="19"/>
      <c r="J1639" s="119"/>
    </row>
    <row r="1640" spans="1:10" x14ac:dyDescent="0.25">
      <c r="A1640" s="12">
        <v>1619</v>
      </c>
      <c r="B1640" t="s">
        <v>40</v>
      </c>
      <c r="C1640" t="s">
        <v>45</v>
      </c>
      <c r="D1640" s="21">
        <v>38353</v>
      </c>
      <c r="E1640" t="s">
        <v>47</v>
      </c>
      <c r="F1640" s="19">
        <v>10</v>
      </c>
      <c r="G1640" s="20">
        <v>20.315999999999999</v>
      </c>
      <c r="I1640" s="19"/>
      <c r="J1640" s="119"/>
    </row>
    <row r="1641" spans="1:10" x14ac:dyDescent="0.25">
      <c r="A1641" s="12">
        <v>1620</v>
      </c>
      <c r="B1641" t="s">
        <v>40</v>
      </c>
      <c r="C1641" t="s">
        <v>53</v>
      </c>
      <c r="D1641" s="21">
        <v>38419</v>
      </c>
      <c r="E1641" t="s">
        <v>44</v>
      </c>
      <c r="F1641" s="19">
        <v>47</v>
      </c>
      <c r="G1641" s="20">
        <v>152.78399999999999</v>
      </c>
      <c r="I1641" s="19"/>
      <c r="J1641" s="119"/>
    </row>
    <row r="1642" spans="1:10" x14ac:dyDescent="0.25">
      <c r="A1642" s="12">
        <v>1621</v>
      </c>
      <c r="B1642" t="s">
        <v>49</v>
      </c>
      <c r="C1642" t="s">
        <v>45</v>
      </c>
      <c r="D1642" s="21">
        <v>38474</v>
      </c>
      <c r="E1642" t="s">
        <v>51</v>
      </c>
      <c r="F1642" s="19">
        <v>19</v>
      </c>
      <c r="G1642" s="20">
        <v>53.448</v>
      </c>
      <c r="I1642" s="19"/>
      <c r="J1642" s="119"/>
    </row>
    <row r="1643" spans="1:10" x14ac:dyDescent="0.25">
      <c r="A1643" s="12">
        <v>1622</v>
      </c>
      <c r="B1643" t="s">
        <v>52</v>
      </c>
      <c r="C1643" t="s">
        <v>42</v>
      </c>
      <c r="D1643" s="21">
        <v>38573</v>
      </c>
      <c r="E1643" t="s">
        <v>51</v>
      </c>
      <c r="F1643" s="19">
        <v>-2</v>
      </c>
      <c r="G1643" s="20">
        <v>-12.011999999999999</v>
      </c>
      <c r="I1643" s="19"/>
      <c r="J1643" s="119"/>
    </row>
    <row r="1644" spans="1:10" x14ac:dyDescent="0.25">
      <c r="A1644" s="12">
        <v>1623</v>
      </c>
      <c r="B1644" t="s">
        <v>57</v>
      </c>
      <c r="C1644" t="s">
        <v>42</v>
      </c>
      <c r="D1644" s="21">
        <v>38738</v>
      </c>
      <c r="E1644" t="s">
        <v>44</v>
      </c>
      <c r="F1644" s="19">
        <v>32</v>
      </c>
      <c r="G1644" s="20">
        <v>98.712000000000003</v>
      </c>
      <c r="I1644" s="19"/>
      <c r="J1644" s="119"/>
    </row>
    <row r="1645" spans="1:10" x14ac:dyDescent="0.25">
      <c r="A1645" s="12">
        <v>1624</v>
      </c>
      <c r="B1645" t="s">
        <v>57</v>
      </c>
      <c r="C1645" t="s">
        <v>53</v>
      </c>
      <c r="D1645" s="21">
        <v>38111</v>
      </c>
      <c r="E1645" t="s">
        <v>54</v>
      </c>
      <c r="F1645" s="19">
        <v>10</v>
      </c>
      <c r="G1645" s="20">
        <v>20.532</v>
      </c>
      <c r="I1645" s="19"/>
      <c r="J1645" s="119"/>
    </row>
    <row r="1646" spans="1:10" x14ac:dyDescent="0.25">
      <c r="A1646" s="12">
        <v>1625</v>
      </c>
      <c r="B1646" t="s">
        <v>46</v>
      </c>
      <c r="C1646" t="s">
        <v>42</v>
      </c>
      <c r="D1646" s="21">
        <v>38430</v>
      </c>
      <c r="E1646" t="s">
        <v>54</v>
      </c>
      <c r="F1646" s="19">
        <v>62</v>
      </c>
      <c r="G1646" s="20">
        <v>207.96</v>
      </c>
      <c r="I1646" s="19"/>
      <c r="J1646" s="119"/>
    </row>
    <row r="1647" spans="1:10" x14ac:dyDescent="0.25">
      <c r="A1647" s="12">
        <v>1626</v>
      </c>
      <c r="B1647" t="s">
        <v>43</v>
      </c>
      <c r="C1647" t="s">
        <v>48</v>
      </c>
      <c r="D1647" s="21">
        <v>38265</v>
      </c>
      <c r="E1647" t="s">
        <v>41</v>
      </c>
      <c r="F1647" s="19">
        <v>83</v>
      </c>
      <c r="G1647" s="20">
        <v>282.73200000000003</v>
      </c>
      <c r="I1647" s="19"/>
      <c r="J1647" s="119"/>
    </row>
    <row r="1648" spans="1:10" x14ac:dyDescent="0.25">
      <c r="A1648" s="12">
        <v>1627</v>
      </c>
      <c r="B1648" t="s">
        <v>57</v>
      </c>
      <c r="C1648" t="s">
        <v>45</v>
      </c>
      <c r="D1648" s="21">
        <v>38969</v>
      </c>
      <c r="E1648" t="s">
        <v>54</v>
      </c>
      <c r="F1648" s="19">
        <v>16</v>
      </c>
      <c r="G1648" s="20">
        <v>42.359999999999992</v>
      </c>
      <c r="I1648" s="19"/>
      <c r="J1648" s="119"/>
    </row>
    <row r="1649" spans="1:10" x14ac:dyDescent="0.25">
      <c r="A1649" s="12">
        <v>1628</v>
      </c>
      <c r="B1649" t="s">
        <v>52</v>
      </c>
      <c r="C1649" t="s">
        <v>42</v>
      </c>
      <c r="D1649" s="21">
        <v>38265</v>
      </c>
      <c r="E1649" t="s">
        <v>41</v>
      </c>
      <c r="F1649" s="19">
        <v>60</v>
      </c>
      <c r="G1649" s="20">
        <v>200.316</v>
      </c>
      <c r="I1649" s="19"/>
      <c r="J1649" s="119"/>
    </row>
    <row r="1650" spans="1:10" x14ac:dyDescent="0.25">
      <c r="A1650" s="12">
        <v>1629</v>
      </c>
      <c r="B1650" t="s">
        <v>46</v>
      </c>
      <c r="C1650" t="s">
        <v>53</v>
      </c>
      <c r="D1650" s="21">
        <v>38265</v>
      </c>
      <c r="E1650" t="s">
        <v>54</v>
      </c>
      <c r="F1650" s="19">
        <v>20</v>
      </c>
      <c r="G1650" s="20">
        <v>56.387999999999998</v>
      </c>
      <c r="I1650" s="19"/>
      <c r="J1650" s="119"/>
    </row>
    <row r="1651" spans="1:10" x14ac:dyDescent="0.25">
      <c r="A1651" s="12">
        <v>1630</v>
      </c>
      <c r="B1651" t="s">
        <v>52</v>
      </c>
      <c r="C1651" t="s">
        <v>45</v>
      </c>
      <c r="D1651" s="21">
        <v>38023</v>
      </c>
      <c r="E1651" t="s">
        <v>51</v>
      </c>
      <c r="F1651" s="19">
        <v>58</v>
      </c>
      <c r="G1651" s="20">
        <v>193.66799999999998</v>
      </c>
      <c r="I1651" s="19"/>
      <c r="J1651" s="119"/>
    </row>
    <row r="1652" spans="1:10" x14ac:dyDescent="0.25">
      <c r="A1652" s="12">
        <v>1631</v>
      </c>
      <c r="B1652" t="s">
        <v>49</v>
      </c>
      <c r="C1652" t="s">
        <v>45</v>
      </c>
      <c r="D1652" s="21">
        <v>38584</v>
      </c>
      <c r="E1652" t="s">
        <v>41</v>
      </c>
      <c r="F1652" s="19">
        <v>75</v>
      </c>
      <c r="G1652" s="20">
        <v>254.41199999999998</v>
      </c>
      <c r="I1652" s="19"/>
      <c r="J1652" s="119"/>
    </row>
    <row r="1653" spans="1:10" x14ac:dyDescent="0.25">
      <c r="A1653" s="12">
        <v>1632</v>
      </c>
      <c r="B1653" t="s">
        <v>57</v>
      </c>
      <c r="C1653" t="s">
        <v>53</v>
      </c>
      <c r="D1653" s="21">
        <v>38947</v>
      </c>
      <c r="E1653" t="s">
        <v>44</v>
      </c>
      <c r="F1653" s="19">
        <v>61</v>
      </c>
      <c r="G1653" s="20">
        <v>204.036</v>
      </c>
      <c r="I1653" s="19"/>
      <c r="J1653" s="119"/>
    </row>
    <row r="1654" spans="1:10" x14ac:dyDescent="0.25">
      <c r="A1654" s="12">
        <v>1633</v>
      </c>
      <c r="B1654" t="s">
        <v>49</v>
      </c>
      <c r="C1654" t="s">
        <v>53</v>
      </c>
      <c r="D1654" s="21">
        <v>38859</v>
      </c>
      <c r="E1654" t="s">
        <v>51</v>
      </c>
      <c r="F1654" s="19">
        <v>96</v>
      </c>
      <c r="G1654" s="20">
        <v>330.56400000000002</v>
      </c>
      <c r="I1654" s="19"/>
      <c r="J1654" s="119"/>
    </row>
    <row r="1655" spans="1:10" x14ac:dyDescent="0.25">
      <c r="A1655" s="12">
        <v>1634</v>
      </c>
      <c r="B1655" t="s">
        <v>56</v>
      </c>
      <c r="C1655" t="s">
        <v>45</v>
      </c>
      <c r="D1655" s="21">
        <v>38342</v>
      </c>
      <c r="E1655" t="s">
        <v>47</v>
      </c>
      <c r="F1655" s="19">
        <v>60</v>
      </c>
      <c r="G1655" s="20">
        <v>201.37199999999999</v>
      </c>
      <c r="I1655" s="19"/>
      <c r="J1655" s="119"/>
    </row>
    <row r="1656" spans="1:10" x14ac:dyDescent="0.25">
      <c r="A1656" s="12">
        <v>1635</v>
      </c>
      <c r="B1656" t="s">
        <v>52</v>
      </c>
      <c r="C1656" t="s">
        <v>42</v>
      </c>
      <c r="D1656" s="21">
        <v>38650</v>
      </c>
      <c r="E1656" t="s">
        <v>54</v>
      </c>
      <c r="F1656" s="19">
        <v>6</v>
      </c>
      <c r="G1656" s="20">
        <v>5.6520000000000001</v>
      </c>
      <c r="I1656" s="19"/>
      <c r="J1656" s="119"/>
    </row>
    <row r="1657" spans="1:10" x14ac:dyDescent="0.25">
      <c r="A1657" s="12">
        <v>1636</v>
      </c>
      <c r="B1657" t="s">
        <v>52</v>
      </c>
      <c r="C1657" t="s">
        <v>48</v>
      </c>
      <c r="D1657" s="21">
        <v>38386</v>
      </c>
      <c r="E1657" t="s">
        <v>51</v>
      </c>
      <c r="F1657" s="19">
        <v>28</v>
      </c>
      <c r="G1657" s="20">
        <v>84.887999999999991</v>
      </c>
      <c r="I1657" s="19"/>
      <c r="J1657" s="119"/>
    </row>
    <row r="1658" spans="1:10" x14ac:dyDescent="0.25">
      <c r="A1658" s="12">
        <v>1637</v>
      </c>
      <c r="B1658" t="s">
        <v>43</v>
      </c>
      <c r="C1658" t="s">
        <v>53</v>
      </c>
      <c r="D1658" s="21">
        <v>38705</v>
      </c>
      <c r="E1658" t="s">
        <v>41</v>
      </c>
      <c r="F1658" s="19">
        <v>5</v>
      </c>
      <c r="G1658" s="20">
        <v>2.76</v>
      </c>
      <c r="I1658" s="19"/>
      <c r="J1658" s="119"/>
    </row>
    <row r="1659" spans="1:10" x14ac:dyDescent="0.25">
      <c r="A1659" s="12">
        <v>1638</v>
      </c>
      <c r="B1659" t="s">
        <v>52</v>
      </c>
      <c r="C1659" t="s">
        <v>48</v>
      </c>
      <c r="D1659" s="21">
        <v>38342</v>
      </c>
      <c r="E1659" t="s">
        <v>54</v>
      </c>
      <c r="F1659" s="19">
        <v>91</v>
      </c>
      <c r="G1659" s="20">
        <v>311.95199999999994</v>
      </c>
      <c r="I1659" s="19"/>
      <c r="J1659" s="119"/>
    </row>
    <row r="1660" spans="1:10" x14ac:dyDescent="0.25">
      <c r="A1660" s="12">
        <v>1639</v>
      </c>
      <c r="B1660" t="s">
        <v>50</v>
      </c>
      <c r="C1660" t="s">
        <v>45</v>
      </c>
      <c r="D1660" s="21">
        <v>38078</v>
      </c>
      <c r="E1660" t="s">
        <v>51</v>
      </c>
      <c r="F1660" s="19">
        <v>18</v>
      </c>
      <c r="G1660" s="20">
        <v>49.188000000000002</v>
      </c>
      <c r="I1660" s="19"/>
      <c r="J1660" s="119"/>
    </row>
    <row r="1661" spans="1:10" x14ac:dyDescent="0.25">
      <c r="A1661" s="12">
        <v>1640</v>
      </c>
      <c r="B1661" t="s">
        <v>46</v>
      </c>
      <c r="C1661" t="s">
        <v>48</v>
      </c>
      <c r="D1661" s="21">
        <v>38826</v>
      </c>
      <c r="E1661" t="s">
        <v>54</v>
      </c>
      <c r="F1661" s="19">
        <v>59</v>
      </c>
      <c r="G1661" s="20">
        <v>196.428</v>
      </c>
      <c r="I1661" s="19"/>
      <c r="J1661" s="119"/>
    </row>
    <row r="1662" spans="1:10" x14ac:dyDescent="0.25">
      <c r="A1662" s="12">
        <v>1641</v>
      </c>
      <c r="B1662" t="s">
        <v>50</v>
      </c>
      <c r="C1662" t="s">
        <v>53</v>
      </c>
      <c r="D1662" s="21">
        <v>38056</v>
      </c>
      <c r="E1662" t="s">
        <v>54</v>
      </c>
      <c r="F1662" s="19">
        <v>87</v>
      </c>
      <c r="G1662" s="20">
        <v>297.19200000000001</v>
      </c>
      <c r="I1662" s="19"/>
      <c r="J1662" s="119"/>
    </row>
    <row r="1663" spans="1:10" x14ac:dyDescent="0.25">
      <c r="A1663" s="12">
        <v>1642</v>
      </c>
      <c r="B1663" t="s">
        <v>55</v>
      </c>
      <c r="C1663" t="s">
        <v>45</v>
      </c>
      <c r="D1663" s="21">
        <v>38397</v>
      </c>
      <c r="E1663" t="s">
        <v>44</v>
      </c>
      <c r="F1663" s="19">
        <v>32</v>
      </c>
      <c r="G1663" s="20">
        <v>99.18</v>
      </c>
      <c r="I1663" s="19"/>
      <c r="J1663" s="119"/>
    </row>
    <row r="1664" spans="1:10" x14ac:dyDescent="0.25">
      <c r="A1664" s="12">
        <v>1643</v>
      </c>
      <c r="B1664" t="s">
        <v>49</v>
      </c>
      <c r="C1664" t="s">
        <v>48</v>
      </c>
      <c r="D1664" s="21">
        <v>39002</v>
      </c>
      <c r="E1664" t="s">
        <v>47</v>
      </c>
      <c r="F1664" s="19">
        <v>89</v>
      </c>
      <c r="G1664" s="20">
        <v>305.49599999999998</v>
      </c>
      <c r="I1664" s="19"/>
      <c r="J1664" s="119"/>
    </row>
    <row r="1665" spans="1:10" x14ac:dyDescent="0.25">
      <c r="A1665" s="12">
        <v>1644</v>
      </c>
      <c r="B1665" t="s">
        <v>46</v>
      </c>
      <c r="C1665" t="s">
        <v>53</v>
      </c>
      <c r="D1665" s="21">
        <v>38111</v>
      </c>
      <c r="E1665" t="s">
        <v>51</v>
      </c>
      <c r="F1665" s="19">
        <v>61</v>
      </c>
      <c r="G1665" s="20">
        <v>204.29999999999998</v>
      </c>
      <c r="I1665" s="19"/>
      <c r="J1665" s="119"/>
    </row>
    <row r="1666" spans="1:10" x14ac:dyDescent="0.25">
      <c r="A1666" s="12">
        <v>1645</v>
      </c>
      <c r="B1666" t="s">
        <v>40</v>
      </c>
      <c r="C1666" t="s">
        <v>42</v>
      </c>
      <c r="D1666" s="21">
        <v>38045</v>
      </c>
      <c r="E1666" t="s">
        <v>47</v>
      </c>
      <c r="F1666" s="19">
        <v>97</v>
      </c>
      <c r="G1666" s="20">
        <v>332.72399999999999</v>
      </c>
      <c r="I1666" s="19"/>
      <c r="J1666" s="119"/>
    </row>
    <row r="1667" spans="1:10" x14ac:dyDescent="0.25">
      <c r="A1667" s="12">
        <v>1646</v>
      </c>
      <c r="B1667" t="s">
        <v>40</v>
      </c>
      <c r="C1667" t="s">
        <v>48</v>
      </c>
      <c r="D1667" s="21">
        <v>38001</v>
      </c>
      <c r="E1667" t="s">
        <v>41</v>
      </c>
      <c r="F1667" s="19">
        <v>30</v>
      </c>
      <c r="G1667" s="20">
        <v>93.059999999999988</v>
      </c>
      <c r="I1667" s="19"/>
      <c r="J1667" s="119"/>
    </row>
    <row r="1668" spans="1:10" x14ac:dyDescent="0.25">
      <c r="A1668" s="12">
        <v>1647</v>
      </c>
      <c r="B1668" t="s">
        <v>40</v>
      </c>
      <c r="C1668" t="s">
        <v>53</v>
      </c>
      <c r="D1668" s="21">
        <v>38353</v>
      </c>
      <c r="E1668" t="s">
        <v>51</v>
      </c>
      <c r="F1668" s="19">
        <v>72</v>
      </c>
      <c r="G1668" s="20">
        <v>243.6</v>
      </c>
      <c r="I1668" s="19"/>
      <c r="J1668" s="119"/>
    </row>
    <row r="1669" spans="1:10" x14ac:dyDescent="0.25">
      <c r="A1669" s="12">
        <v>1648</v>
      </c>
      <c r="B1669" t="s">
        <v>57</v>
      </c>
      <c r="C1669" t="s">
        <v>48</v>
      </c>
      <c r="D1669" s="21">
        <v>38089</v>
      </c>
      <c r="E1669" t="s">
        <v>47</v>
      </c>
      <c r="F1669" s="19">
        <v>80</v>
      </c>
      <c r="G1669" s="20">
        <v>272.23200000000003</v>
      </c>
      <c r="I1669" s="19"/>
      <c r="J1669" s="119"/>
    </row>
    <row r="1670" spans="1:10" x14ac:dyDescent="0.25">
      <c r="A1670" s="12">
        <v>1649</v>
      </c>
      <c r="B1670" t="s">
        <v>55</v>
      </c>
      <c r="C1670" t="s">
        <v>45</v>
      </c>
      <c r="D1670" s="21">
        <v>38617</v>
      </c>
      <c r="E1670" t="s">
        <v>51</v>
      </c>
      <c r="F1670" s="19">
        <v>19</v>
      </c>
      <c r="G1670" s="20">
        <v>52.967999999999996</v>
      </c>
      <c r="I1670" s="19"/>
      <c r="J1670" s="119"/>
    </row>
    <row r="1671" spans="1:10" x14ac:dyDescent="0.25">
      <c r="A1671" s="12">
        <v>1650</v>
      </c>
      <c r="B1671" t="s">
        <v>52</v>
      </c>
      <c r="C1671" t="s">
        <v>48</v>
      </c>
      <c r="D1671" s="21">
        <v>38705</v>
      </c>
      <c r="E1671" t="s">
        <v>41</v>
      </c>
      <c r="F1671" s="19">
        <v>53</v>
      </c>
      <c r="G1671" s="20">
        <v>174.97200000000001</v>
      </c>
      <c r="I1671" s="19"/>
      <c r="J1671" s="119"/>
    </row>
    <row r="1672" spans="1:10" x14ac:dyDescent="0.25">
      <c r="A1672" s="12">
        <v>1651</v>
      </c>
      <c r="B1672" t="s">
        <v>50</v>
      </c>
      <c r="C1672" t="s">
        <v>48</v>
      </c>
      <c r="D1672" s="21">
        <v>38122</v>
      </c>
      <c r="E1672" t="s">
        <v>44</v>
      </c>
      <c r="F1672" s="19">
        <v>78</v>
      </c>
      <c r="G1672" s="20">
        <v>265.404</v>
      </c>
      <c r="I1672" s="19"/>
      <c r="J1672" s="119"/>
    </row>
    <row r="1673" spans="1:10" x14ac:dyDescent="0.25">
      <c r="A1673" s="12">
        <v>1652</v>
      </c>
      <c r="B1673" t="s">
        <v>43</v>
      </c>
      <c r="C1673" t="s">
        <v>53</v>
      </c>
      <c r="D1673" s="21">
        <v>38507</v>
      </c>
      <c r="E1673" t="s">
        <v>44</v>
      </c>
      <c r="F1673" s="19">
        <v>33</v>
      </c>
      <c r="G1673" s="20">
        <v>102.78</v>
      </c>
      <c r="I1673" s="19"/>
      <c r="J1673" s="119"/>
    </row>
    <row r="1674" spans="1:10" x14ac:dyDescent="0.25">
      <c r="A1674" s="12">
        <v>1653</v>
      </c>
      <c r="B1674" t="s">
        <v>46</v>
      </c>
      <c r="C1674" t="s">
        <v>48</v>
      </c>
      <c r="D1674" s="21">
        <v>38683</v>
      </c>
      <c r="E1674" t="s">
        <v>51</v>
      </c>
      <c r="F1674" s="19">
        <v>17</v>
      </c>
      <c r="G1674" s="20">
        <v>46.247999999999998</v>
      </c>
      <c r="I1674" s="19"/>
      <c r="J1674" s="119"/>
    </row>
    <row r="1675" spans="1:10" x14ac:dyDescent="0.25">
      <c r="A1675" s="12">
        <v>1654</v>
      </c>
      <c r="B1675" t="s">
        <v>57</v>
      </c>
      <c r="C1675" t="s">
        <v>42</v>
      </c>
      <c r="D1675" s="21">
        <v>38474</v>
      </c>
      <c r="E1675" t="s">
        <v>41</v>
      </c>
      <c r="F1675" s="19">
        <v>55</v>
      </c>
      <c r="G1675" s="20">
        <v>182.53200000000001</v>
      </c>
      <c r="I1675" s="19"/>
      <c r="J1675" s="119"/>
    </row>
    <row r="1676" spans="1:10" x14ac:dyDescent="0.25">
      <c r="A1676" s="12">
        <v>1655</v>
      </c>
      <c r="B1676" t="s">
        <v>52</v>
      </c>
      <c r="C1676" t="s">
        <v>45</v>
      </c>
      <c r="D1676" s="21">
        <v>38991</v>
      </c>
      <c r="E1676" t="s">
        <v>44</v>
      </c>
      <c r="F1676" s="19">
        <v>-2</v>
      </c>
      <c r="G1676" s="20">
        <v>-15.167999999999999</v>
      </c>
      <c r="I1676" s="19"/>
      <c r="J1676" s="119"/>
    </row>
    <row r="1677" spans="1:10" x14ac:dyDescent="0.25">
      <c r="A1677" s="12">
        <v>1656</v>
      </c>
      <c r="B1677" t="s">
        <v>43</v>
      </c>
      <c r="C1677" t="s">
        <v>53</v>
      </c>
      <c r="D1677" s="21">
        <v>38375</v>
      </c>
      <c r="E1677" t="s">
        <v>41</v>
      </c>
      <c r="F1677" s="19">
        <v>11</v>
      </c>
      <c r="G1677" s="20">
        <v>23.376000000000001</v>
      </c>
      <c r="I1677" s="19"/>
      <c r="J1677" s="119"/>
    </row>
    <row r="1678" spans="1:10" x14ac:dyDescent="0.25">
      <c r="A1678" s="12">
        <v>1657</v>
      </c>
      <c r="B1678" t="s">
        <v>43</v>
      </c>
      <c r="C1678" t="s">
        <v>53</v>
      </c>
      <c r="D1678" s="21">
        <v>38408</v>
      </c>
      <c r="E1678" t="s">
        <v>44</v>
      </c>
      <c r="F1678" s="19">
        <v>68</v>
      </c>
      <c r="G1678" s="20">
        <v>228.684</v>
      </c>
      <c r="I1678" s="19"/>
      <c r="J1678" s="119"/>
    </row>
    <row r="1679" spans="1:10" x14ac:dyDescent="0.25">
      <c r="A1679" s="12">
        <v>1658</v>
      </c>
      <c r="B1679" t="s">
        <v>55</v>
      </c>
      <c r="C1679" t="s">
        <v>45</v>
      </c>
      <c r="D1679" s="21">
        <v>38881</v>
      </c>
      <c r="E1679" t="s">
        <v>44</v>
      </c>
      <c r="F1679" s="19">
        <v>38</v>
      </c>
      <c r="G1679" s="20">
        <v>120.89999999999999</v>
      </c>
      <c r="I1679" s="19"/>
      <c r="J1679" s="119"/>
    </row>
    <row r="1680" spans="1:10" x14ac:dyDescent="0.25">
      <c r="A1680" s="12">
        <v>1659</v>
      </c>
      <c r="B1680" t="s">
        <v>57</v>
      </c>
      <c r="C1680" t="s">
        <v>42</v>
      </c>
      <c r="D1680" s="21">
        <v>38254</v>
      </c>
      <c r="E1680" t="s">
        <v>51</v>
      </c>
      <c r="F1680" s="19">
        <v>66</v>
      </c>
      <c r="G1680" s="20">
        <v>222.20399999999998</v>
      </c>
      <c r="I1680" s="19"/>
      <c r="J1680" s="119"/>
    </row>
    <row r="1681" spans="1:10" x14ac:dyDescent="0.25">
      <c r="A1681" s="12">
        <v>1660</v>
      </c>
      <c r="B1681" t="s">
        <v>50</v>
      </c>
      <c r="C1681" t="s">
        <v>53</v>
      </c>
      <c r="D1681" s="21">
        <v>38331</v>
      </c>
      <c r="E1681" t="s">
        <v>44</v>
      </c>
      <c r="F1681" s="19">
        <v>21</v>
      </c>
      <c r="G1681" s="20">
        <v>60.851999999999997</v>
      </c>
      <c r="I1681" s="19"/>
      <c r="J1681" s="119"/>
    </row>
    <row r="1682" spans="1:10" x14ac:dyDescent="0.25">
      <c r="A1682" s="12">
        <v>1661</v>
      </c>
      <c r="B1682" t="s">
        <v>56</v>
      </c>
      <c r="C1682" t="s">
        <v>45</v>
      </c>
      <c r="D1682" s="21">
        <v>38870</v>
      </c>
      <c r="E1682" t="s">
        <v>51</v>
      </c>
      <c r="F1682" s="19">
        <v>20</v>
      </c>
      <c r="G1682" s="20">
        <v>56.567999999999998</v>
      </c>
      <c r="I1682" s="19"/>
      <c r="J1682" s="119"/>
    </row>
    <row r="1683" spans="1:10" x14ac:dyDescent="0.25">
      <c r="A1683" s="12">
        <v>1662</v>
      </c>
      <c r="B1683" t="s">
        <v>50</v>
      </c>
      <c r="C1683" t="s">
        <v>42</v>
      </c>
      <c r="D1683" s="21">
        <v>38925</v>
      </c>
      <c r="E1683" t="s">
        <v>51</v>
      </c>
      <c r="F1683" s="19">
        <v>-1</v>
      </c>
      <c r="G1683" s="20">
        <v>-0.72</v>
      </c>
      <c r="I1683" s="19"/>
      <c r="J1683" s="119"/>
    </row>
    <row r="1684" spans="1:10" x14ac:dyDescent="0.25">
      <c r="A1684" s="12">
        <v>1663</v>
      </c>
      <c r="B1684" t="s">
        <v>43</v>
      </c>
      <c r="C1684" t="s">
        <v>48</v>
      </c>
      <c r="D1684" s="21">
        <v>38507</v>
      </c>
      <c r="E1684" t="s">
        <v>41</v>
      </c>
      <c r="F1684" s="19">
        <v>33</v>
      </c>
      <c r="G1684" s="20">
        <v>102.432</v>
      </c>
      <c r="I1684" s="19"/>
      <c r="J1684" s="119"/>
    </row>
    <row r="1685" spans="1:10" x14ac:dyDescent="0.25">
      <c r="A1685" s="12">
        <v>1664</v>
      </c>
      <c r="B1685" t="s">
        <v>56</v>
      </c>
      <c r="C1685" t="s">
        <v>53</v>
      </c>
      <c r="D1685" s="21">
        <v>38991</v>
      </c>
      <c r="E1685" t="s">
        <v>44</v>
      </c>
      <c r="F1685" s="19">
        <v>79</v>
      </c>
      <c r="G1685" s="20">
        <v>268.24799999999999</v>
      </c>
      <c r="I1685" s="19"/>
      <c r="J1685" s="119"/>
    </row>
    <row r="1686" spans="1:10" x14ac:dyDescent="0.25">
      <c r="A1686" s="12">
        <v>1665</v>
      </c>
      <c r="B1686" t="s">
        <v>55</v>
      </c>
      <c r="C1686" t="s">
        <v>53</v>
      </c>
      <c r="D1686" s="21">
        <v>38089</v>
      </c>
      <c r="E1686" t="s">
        <v>41</v>
      </c>
      <c r="F1686" s="19">
        <v>65</v>
      </c>
      <c r="G1686" s="20">
        <v>219.036</v>
      </c>
      <c r="I1686" s="19"/>
      <c r="J1686" s="119"/>
    </row>
    <row r="1687" spans="1:10" x14ac:dyDescent="0.25">
      <c r="A1687" s="12">
        <v>1666</v>
      </c>
      <c r="B1687" t="s">
        <v>52</v>
      </c>
      <c r="C1687" t="s">
        <v>45</v>
      </c>
      <c r="D1687" s="21">
        <v>38474</v>
      </c>
      <c r="E1687" t="s">
        <v>54</v>
      </c>
      <c r="F1687" s="19">
        <v>31</v>
      </c>
      <c r="G1687" s="20">
        <v>95.567999999999998</v>
      </c>
      <c r="I1687" s="19"/>
      <c r="J1687" s="119"/>
    </row>
    <row r="1688" spans="1:10" x14ac:dyDescent="0.25">
      <c r="A1688" s="12">
        <v>1667</v>
      </c>
      <c r="B1688" t="s">
        <v>43</v>
      </c>
      <c r="C1688" t="s">
        <v>53</v>
      </c>
      <c r="D1688" s="21">
        <v>38045</v>
      </c>
      <c r="E1688" t="s">
        <v>44</v>
      </c>
      <c r="F1688" s="19">
        <v>46</v>
      </c>
      <c r="G1688" s="20">
        <v>149.77199999999999</v>
      </c>
      <c r="I1688" s="19"/>
      <c r="J1688" s="119"/>
    </row>
    <row r="1689" spans="1:10" x14ac:dyDescent="0.25">
      <c r="A1689" s="12">
        <v>1668</v>
      </c>
      <c r="B1689" t="s">
        <v>46</v>
      </c>
      <c r="C1689" t="s">
        <v>42</v>
      </c>
      <c r="D1689" s="21">
        <v>38122</v>
      </c>
      <c r="E1689" t="s">
        <v>41</v>
      </c>
      <c r="F1689" s="19">
        <v>-1</v>
      </c>
      <c r="G1689" s="20">
        <v>-0.876</v>
      </c>
      <c r="I1689" s="19"/>
      <c r="J1689" s="119"/>
    </row>
    <row r="1690" spans="1:10" x14ac:dyDescent="0.25">
      <c r="A1690" s="12">
        <v>1669</v>
      </c>
      <c r="B1690" t="s">
        <v>46</v>
      </c>
      <c r="C1690" t="s">
        <v>53</v>
      </c>
      <c r="D1690" s="21">
        <v>38903</v>
      </c>
      <c r="E1690" t="s">
        <v>41</v>
      </c>
      <c r="F1690" s="19">
        <v>94</v>
      </c>
      <c r="G1690" s="20">
        <v>322.464</v>
      </c>
      <c r="I1690" s="19"/>
      <c r="J1690" s="119"/>
    </row>
    <row r="1691" spans="1:10" x14ac:dyDescent="0.25">
      <c r="A1691" s="12">
        <v>1670</v>
      </c>
      <c r="B1691" t="s">
        <v>43</v>
      </c>
      <c r="C1691" t="s">
        <v>53</v>
      </c>
      <c r="D1691" s="21">
        <v>38144</v>
      </c>
      <c r="E1691" t="s">
        <v>54</v>
      </c>
      <c r="F1691" s="19">
        <v>17</v>
      </c>
      <c r="G1691" s="20">
        <v>45.636000000000003</v>
      </c>
      <c r="I1691" s="19"/>
      <c r="J1691" s="119"/>
    </row>
    <row r="1692" spans="1:10" x14ac:dyDescent="0.25">
      <c r="A1692" s="12">
        <v>1671</v>
      </c>
      <c r="B1692" t="s">
        <v>52</v>
      </c>
      <c r="C1692" t="s">
        <v>42</v>
      </c>
      <c r="D1692" s="21">
        <v>38276</v>
      </c>
      <c r="E1692" t="s">
        <v>51</v>
      </c>
      <c r="F1692" s="19">
        <v>26</v>
      </c>
      <c r="G1692" s="20">
        <v>79.091999999999999</v>
      </c>
      <c r="I1692" s="19"/>
      <c r="J1692" s="119"/>
    </row>
    <row r="1693" spans="1:10" x14ac:dyDescent="0.25">
      <c r="A1693" s="12">
        <v>1672</v>
      </c>
      <c r="B1693" t="s">
        <v>56</v>
      </c>
      <c r="C1693" t="s">
        <v>48</v>
      </c>
      <c r="D1693" s="21">
        <v>38892</v>
      </c>
      <c r="E1693" t="s">
        <v>54</v>
      </c>
      <c r="F1693" s="19">
        <v>28</v>
      </c>
      <c r="G1693" s="20">
        <v>85.823999999999998</v>
      </c>
      <c r="I1693" s="19"/>
      <c r="J1693" s="119"/>
    </row>
    <row r="1694" spans="1:10" x14ac:dyDescent="0.25">
      <c r="A1694" s="12">
        <v>1673</v>
      </c>
      <c r="B1694" t="s">
        <v>57</v>
      </c>
      <c r="C1694" t="s">
        <v>42</v>
      </c>
      <c r="D1694" s="21">
        <v>38441</v>
      </c>
      <c r="E1694" t="s">
        <v>44</v>
      </c>
      <c r="F1694" s="19">
        <v>-2</v>
      </c>
      <c r="G1694" s="20">
        <v>-22.367999999999999</v>
      </c>
      <c r="I1694" s="19"/>
      <c r="J1694" s="119"/>
    </row>
    <row r="1695" spans="1:10" x14ac:dyDescent="0.25">
      <c r="A1695" s="12">
        <v>1674</v>
      </c>
      <c r="B1695" t="s">
        <v>40</v>
      </c>
      <c r="C1695" t="s">
        <v>42</v>
      </c>
      <c r="D1695" s="21">
        <v>38056</v>
      </c>
      <c r="E1695" t="s">
        <v>44</v>
      </c>
      <c r="F1695" s="19">
        <v>40</v>
      </c>
      <c r="G1695" s="20">
        <v>127.98</v>
      </c>
      <c r="I1695" s="19"/>
      <c r="J1695" s="119"/>
    </row>
    <row r="1696" spans="1:10" x14ac:dyDescent="0.25">
      <c r="A1696" s="12">
        <v>1675</v>
      </c>
      <c r="B1696" t="s">
        <v>46</v>
      </c>
      <c r="C1696" t="s">
        <v>45</v>
      </c>
      <c r="D1696" s="21">
        <v>38243</v>
      </c>
      <c r="E1696" t="s">
        <v>54</v>
      </c>
      <c r="F1696" s="19">
        <v>99</v>
      </c>
      <c r="G1696" s="20">
        <v>340.56</v>
      </c>
      <c r="I1696" s="19"/>
      <c r="J1696" s="119"/>
    </row>
    <row r="1697" spans="1:10" x14ac:dyDescent="0.25">
      <c r="A1697" s="12">
        <v>1676</v>
      </c>
      <c r="B1697" t="s">
        <v>46</v>
      </c>
      <c r="C1697" t="s">
        <v>42</v>
      </c>
      <c r="D1697" s="21">
        <v>38661</v>
      </c>
      <c r="E1697" t="s">
        <v>51</v>
      </c>
      <c r="F1697" s="19">
        <v>93</v>
      </c>
      <c r="G1697" s="20">
        <v>319.15199999999999</v>
      </c>
      <c r="I1697" s="19"/>
      <c r="J1697" s="119"/>
    </row>
    <row r="1698" spans="1:10" x14ac:dyDescent="0.25">
      <c r="A1698" s="12">
        <v>1677</v>
      </c>
      <c r="B1698" t="s">
        <v>46</v>
      </c>
      <c r="C1698" t="s">
        <v>42</v>
      </c>
      <c r="D1698" s="21">
        <v>38056</v>
      </c>
      <c r="E1698" t="s">
        <v>47</v>
      </c>
      <c r="F1698" s="19">
        <v>31</v>
      </c>
      <c r="G1698" s="20">
        <v>95.759999999999991</v>
      </c>
      <c r="I1698" s="19"/>
      <c r="J1698" s="119"/>
    </row>
    <row r="1699" spans="1:10" x14ac:dyDescent="0.25">
      <c r="A1699" s="12">
        <v>1678</v>
      </c>
      <c r="B1699" t="s">
        <v>57</v>
      </c>
      <c r="C1699" t="s">
        <v>42</v>
      </c>
      <c r="D1699" s="21">
        <v>38177</v>
      </c>
      <c r="E1699" t="s">
        <v>44</v>
      </c>
      <c r="F1699" s="19">
        <v>88</v>
      </c>
      <c r="G1699" s="20">
        <v>301.18799999999999</v>
      </c>
      <c r="I1699" s="19"/>
      <c r="J1699" s="119"/>
    </row>
    <row r="1700" spans="1:10" x14ac:dyDescent="0.25">
      <c r="A1700" s="12">
        <v>1679</v>
      </c>
      <c r="B1700" t="s">
        <v>55</v>
      </c>
      <c r="C1700" t="s">
        <v>48</v>
      </c>
      <c r="D1700" s="21">
        <v>38870</v>
      </c>
      <c r="E1700" t="s">
        <v>54</v>
      </c>
      <c r="F1700" s="19">
        <v>16</v>
      </c>
      <c r="G1700" s="20">
        <v>41.616</v>
      </c>
      <c r="I1700" s="19"/>
      <c r="J1700" s="119"/>
    </row>
    <row r="1701" spans="1:10" x14ac:dyDescent="0.25">
      <c r="A1701" s="12">
        <v>1680</v>
      </c>
      <c r="B1701" t="s">
        <v>50</v>
      </c>
      <c r="C1701" t="s">
        <v>53</v>
      </c>
      <c r="D1701" s="21">
        <v>38980</v>
      </c>
      <c r="E1701" t="s">
        <v>44</v>
      </c>
      <c r="F1701" s="19">
        <v>23</v>
      </c>
      <c r="G1701" s="20">
        <v>67.884</v>
      </c>
      <c r="I1701" s="19"/>
      <c r="J1701" s="119"/>
    </row>
    <row r="1702" spans="1:10" x14ac:dyDescent="0.25">
      <c r="A1702" s="12">
        <v>1681</v>
      </c>
      <c r="B1702" t="s">
        <v>49</v>
      </c>
      <c r="C1702" t="s">
        <v>53</v>
      </c>
      <c r="D1702" s="21">
        <v>38430</v>
      </c>
      <c r="E1702" t="s">
        <v>51</v>
      </c>
      <c r="F1702" s="19">
        <v>95</v>
      </c>
      <c r="G1702" s="20">
        <v>326.83199999999999</v>
      </c>
      <c r="I1702" s="19"/>
      <c r="J1702" s="119"/>
    </row>
    <row r="1703" spans="1:10" x14ac:dyDescent="0.25">
      <c r="A1703" s="12">
        <v>1682</v>
      </c>
      <c r="B1703" t="s">
        <v>50</v>
      </c>
      <c r="C1703" t="s">
        <v>53</v>
      </c>
      <c r="D1703" s="21">
        <v>38628</v>
      </c>
      <c r="E1703" t="s">
        <v>54</v>
      </c>
      <c r="F1703" s="19">
        <v>17</v>
      </c>
      <c r="G1703" s="20">
        <v>46.031999999999996</v>
      </c>
      <c r="I1703" s="19"/>
      <c r="J1703" s="119"/>
    </row>
    <row r="1704" spans="1:10" x14ac:dyDescent="0.25">
      <c r="A1704" s="12">
        <v>1683</v>
      </c>
      <c r="B1704" t="s">
        <v>50</v>
      </c>
      <c r="C1704" t="s">
        <v>45</v>
      </c>
      <c r="D1704" s="21">
        <v>38012</v>
      </c>
      <c r="E1704" t="s">
        <v>41</v>
      </c>
      <c r="F1704" s="19">
        <v>44</v>
      </c>
      <c r="G1704" s="20">
        <v>142.36799999999999</v>
      </c>
      <c r="I1704" s="19"/>
      <c r="J1704" s="119"/>
    </row>
    <row r="1705" spans="1:10" x14ac:dyDescent="0.25">
      <c r="A1705" s="12">
        <v>1684</v>
      </c>
      <c r="B1705" t="s">
        <v>50</v>
      </c>
      <c r="C1705" t="s">
        <v>45</v>
      </c>
      <c r="D1705" s="21">
        <v>38034</v>
      </c>
      <c r="E1705" t="s">
        <v>47</v>
      </c>
      <c r="F1705" s="19">
        <v>50</v>
      </c>
      <c r="G1705" s="20">
        <v>165.25200000000001</v>
      </c>
      <c r="I1705" s="19"/>
      <c r="J1705" s="119"/>
    </row>
    <row r="1706" spans="1:10" x14ac:dyDescent="0.25">
      <c r="A1706" s="12">
        <v>1685</v>
      </c>
      <c r="B1706" t="s">
        <v>49</v>
      </c>
      <c r="C1706" t="s">
        <v>53</v>
      </c>
      <c r="D1706" s="21">
        <v>39057</v>
      </c>
      <c r="E1706" t="s">
        <v>44</v>
      </c>
      <c r="F1706" s="19">
        <v>79</v>
      </c>
      <c r="G1706" s="20">
        <v>267.88799999999998</v>
      </c>
      <c r="I1706" s="19"/>
      <c r="J1706" s="119"/>
    </row>
    <row r="1707" spans="1:10" x14ac:dyDescent="0.25">
      <c r="A1707" s="12">
        <v>1686</v>
      </c>
      <c r="B1707" t="s">
        <v>50</v>
      </c>
      <c r="C1707" t="s">
        <v>42</v>
      </c>
      <c r="D1707" s="21">
        <v>38551</v>
      </c>
      <c r="E1707" t="s">
        <v>44</v>
      </c>
      <c r="F1707" s="19">
        <v>100</v>
      </c>
      <c r="G1707" s="20">
        <v>344.37600000000003</v>
      </c>
      <c r="I1707" s="19"/>
      <c r="J1707" s="119"/>
    </row>
    <row r="1708" spans="1:10" x14ac:dyDescent="0.25">
      <c r="A1708" s="12">
        <v>1687</v>
      </c>
      <c r="B1708" t="s">
        <v>43</v>
      </c>
      <c r="C1708" t="s">
        <v>48</v>
      </c>
      <c r="D1708" s="21">
        <v>38144</v>
      </c>
      <c r="E1708" t="s">
        <v>41</v>
      </c>
      <c r="F1708" s="19">
        <v>53</v>
      </c>
      <c r="G1708" s="20">
        <v>174.57599999999999</v>
      </c>
      <c r="I1708" s="19"/>
      <c r="J1708" s="119"/>
    </row>
    <row r="1709" spans="1:10" x14ac:dyDescent="0.25">
      <c r="A1709" s="12">
        <v>1688</v>
      </c>
      <c r="B1709" t="s">
        <v>40</v>
      </c>
      <c r="C1709" t="s">
        <v>45</v>
      </c>
      <c r="D1709" s="21">
        <v>38276</v>
      </c>
      <c r="E1709" t="s">
        <v>54</v>
      </c>
      <c r="F1709" s="19">
        <v>-2</v>
      </c>
      <c r="G1709" s="20">
        <v>-8.4719999999999995</v>
      </c>
      <c r="I1709" s="19"/>
      <c r="J1709" s="119"/>
    </row>
    <row r="1710" spans="1:10" x14ac:dyDescent="0.25">
      <c r="A1710" s="12">
        <v>1689</v>
      </c>
      <c r="B1710" t="s">
        <v>52</v>
      </c>
      <c r="C1710" t="s">
        <v>45</v>
      </c>
      <c r="D1710" s="21">
        <v>38496</v>
      </c>
      <c r="E1710" t="s">
        <v>47</v>
      </c>
      <c r="F1710" s="19">
        <v>97</v>
      </c>
      <c r="G1710" s="20">
        <v>334.22399999999999</v>
      </c>
      <c r="I1710" s="19"/>
      <c r="J1710" s="119"/>
    </row>
    <row r="1711" spans="1:10" x14ac:dyDescent="0.25">
      <c r="A1711" s="12">
        <v>1690</v>
      </c>
      <c r="B1711" t="s">
        <v>49</v>
      </c>
      <c r="C1711" t="s">
        <v>53</v>
      </c>
      <c r="D1711" s="21">
        <v>38419</v>
      </c>
      <c r="E1711" t="s">
        <v>54</v>
      </c>
      <c r="F1711" s="19">
        <v>22</v>
      </c>
      <c r="G1711" s="20">
        <v>63.936</v>
      </c>
      <c r="I1711" s="19"/>
      <c r="J1711" s="119"/>
    </row>
    <row r="1712" spans="1:10" x14ac:dyDescent="0.25">
      <c r="A1712" s="12">
        <v>1691</v>
      </c>
      <c r="B1712" t="s">
        <v>43</v>
      </c>
      <c r="C1712" t="s">
        <v>42</v>
      </c>
      <c r="D1712" s="21">
        <v>38287</v>
      </c>
      <c r="E1712" t="s">
        <v>41</v>
      </c>
      <c r="F1712" s="19">
        <v>50</v>
      </c>
      <c r="G1712" s="20">
        <v>163.572</v>
      </c>
      <c r="I1712" s="19"/>
      <c r="J1712" s="119"/>
    </row>
    <row r="1713" spans="1:10" x14ac:dyDescent="0.25">
      <c r="A1713" s="12">
        <v>1692</v>
      </c>
      <c r="B1713" t="s">
        <v>52</v>
      </c>
      <c r="C1713" t="s">
        <v>42</v>
      </c>
      <c r="D1713" s="21">
        <v>39002</v>
      </c>
      <c r="E1713" t="s">
        <v>47</v>
      </c>
      <c r="F1713" s="19">
        <v>67</v>
      </c>
      <c r="G1713" s="20">
        <v>225.56399999999999</v>
      </c>
      <c r="I1713" s="19"/>
      <c r="J1713" s="119"/>
    </row>
    <row r="1714" spans="1:10" x14ac:dyDescent="0.25">
      <c r="A1714" s="12">
        <v>1693</v>
      </c>
      <c r="B1714" t="s">
        <v>49</v>
      </c>
      <c r="C1714" t="s">
        <v>45</v>
      </c>
      <c r="D1714" s="21">
        <v>38287</v>
      </c>
      <c r="E1714" t="s">
        <v>44</v>
      </c>
      <c r="F1714" s="19">
        <v>57</v>
      </c>
      <c r="G1714" s="20">
        <v>189.66</v>
      </c>
      <c r="I1714" s="19"/>
      <c r="J1714" s="119"/>
    </row>
    <row r="1715" spans="1:10" x14ac:dyDescent="0.25">
      <c r="A1715" s="12">
        <v>1694</v>
      </c>
      <c r="B1715" t="s">
        <v>43</v>
      </c>
      <c r="C1715" t="s">
        <v>42</v>
      </c>
      <c r="D1715" s="21">
        <v>38133</v>
      </c>
      <c r="E1715" t="s">
        <v>47</v>
      </c>
      <c r="F1715" s="19">
        <v>78</v>
      </c>
      <c r="G1715" s="20">
        <v>265.488</v>
      </c>
      <c r="I1715" s="19"/>
      <c r="J1715" s="119"/>
    </row>
    <row r="1716" spans="1:10" x14ac:dyDescent="0.25">
      <c r="A1716" s="12">
        <v>1695</v>
      </c>
      <c r="B1716" t="s">
        <v>57</v>
      </c>
      <c r="C1716" t="s">
        <v>42</v>
      </c>
      <c r="D1716" s="21">
        <v>38551</v>
      </c>
      <c r="E1716" t="s">
        <v>47</v>
      </c>
      <c r="F1716" s="19">
        <v>43</v>
      </c>
      <c r="G1716" s="20">
        <v>139.84800000000001</v>
      </c>
      <c r="I1716" s="19"/>
      <c r="J1716" s="119"/>
    </row>
    <row r="1717" spans="1:10" x14ac:dyDescent="0.25">
      <c r="A1717" s="12">
        <v>1696</v>
      </c>
      <c r="B1717" t="s">
        <v>43</v>
      </c>
      <c r="C1717" t="s">
        <v>48</v>
      </c>
      <c r="D1717" s="21">
        <v>38705</v>
      </c>
      <c r="E1717" t="s">
        <v>51</v>
      </c>
      <c r="F1717" s="19">
        <v>5</v>
      </c>
      <c r="G1717" s="20">
        <v>2.052</v>
      </c>
      <c r="I1717" s="19"/>
      <c r="J1717" s="119"/>
    </row>
    <row r="1718" spans="1:10" x14ac:dyDescent="0.25">
      <c r="A1718" s="12">
        <v>1697</v>
      </c>
      <c r="B1718" t="s">
        <v>56</v>
      </c>
      <c r="C1718" t="s">
        <v>42</v>
      </c>
      <c r="D1718" s="21">
        <v>38276</v>
      </c>
      <c r="E1718" t="s">
        <v>51</v>
      </c>
      <c r="F1718" s="19">
        <v>75</v>
      </c>
      <c r="G1718" s="20">
        <v>254.172</v>
      </c>
      <c r="I1718" s="19"/>
      <c r="J1718" s="119"/>
    </row>
    <row r="1719" spans="1:10" x14ac:dyDescent="0.25">
      <c r="A1719" s="12">
        <v>1698</v>
      </c>
      <c r="B1719" t="s">
        <v>57</v>
      </c>
      <c r="C1719" t="s">
        <v>45</v>
      </c>
      <c r="D1719" s="21">
        <v>38485</v>
      </c>
      <c r="E1719" t="s">
        <v>44</v>
      </c>
      <c r="F1719" s="19">
        <v>-3</v>
      </c>
      <c r="G1719" s="20">
        <v>-26.591999999999999</v>
      </c>
      <c r="I1719" s="19"/>
      <c r="J1719" s="119"/>
    </row>
    <row r="1720" spans="1:10" x14ac:dyDescent="0.25">
      <c r="A1720" s="12">
        <v>1699</v>
      </c>
      <c r="B1720" t="s">
        <v>57</v>
      </c>
      <c r="C1720" t="s">
        <v>48</v>
      </c>
      <c r="D1720" s="21">
        <v>38837</v>
      </c>
      <c r="E1720" t="s">
        <v>51</v>
      </c>
      <c r="F1720" s="19">
        <v>70</v>
      </c>
      <c r="G1720" s="20">
        <v>236.33999999999997</v>
      </c>
      <c r="I1720" s="19"/>
      <c r="J1720" s="119"/>
    </row>
    <row r="1721" spans="1:10" x14ac:dyDescent="0.25">
      <c r="A1721" s="12">
        <v>1700</v>
      </c>
      <c r="B1721" t="s">
        <v>57</v>
      </c>
      <c r="C1721" t="s">
        <v>53</v>
      </c>
      <c r="D1721" s="21">
        <v>39046</v>
      </c>
      <c r="E1721" t="s">
        <v>41</v>
      </c>
      <c r="F1721" s="19">
        <v>-2</v>
      </c>
      <c r="G1721" s="20">
        <v>-14.687999999999999</v>
      </c>
      <c r="I1721" s="19"/>
      <c r="J1721" s="119"/>
    </row>
    <row r="1722" spans="1:10" x14ac:dyDescent="0.25">
      <c r="A1722" s="12">
        <v>1701</v>
      </c>
      <c r="B1722" t="s">
        <v>57</v>
      </c>
      <c r="C1722" t="s">
        <v>53</v>
      </c>
      <c r="D1722" s="21">
        <v>38562</v>
      </c>
      <c r="E1722" t="s">
        <v>44</v>
      </c>
      <c r="F1722" s="19">
        <v>39</v>
      </c>
      <c r="G1722" s="20">
        <v>125.35199999999999</v>
      </c>
      <c r="I1722" s="19"/>
      <c r="J1722" s="119"/>
    </row>
    <row r="1723" spans="1:10" x14ac:dyDescent="0.25">
      <c r="A1723" s="12">
        <v>1702</v>
      </c>
      <c r="B1723" t="s">
        <v>50</v>
      </c>
      <c r="C1723" t="s">
        <v>48</v>
      </c>
      <c r="D1723" s="21">
        <v>38804</v>
      </c>
      <c r="E1723" t="s">
        <v>41</v>
      </c>
      <c r="F1723" s="19">
        <v>77</v>
      </c>
      <c r="G1723" s="20">
        <v>261.46799999999996</v>
      </c>
      <c r="I1723" s="19"/>
      <c r="J1723" s="119"/>
    </row>
    <row r="1724" spans="1:10" x14ac:dyDescent="0.25">
      <c r="A1724" s="12">
        <v>1703</v>
      </c>
      <c r="B1724" t="s">
        <v>56</v>
      </c>
      <c r="C1724" t="s">
        <v>42</v>
      </c>
      <c r="D1724" s="21">
        <v>38386</v>
      </c>
      <c r="E1724" t="s">
        <v>51</v>
      </c>
      <c r="F1724" s="19">
        <v>-1</v>
      </c>
      <c r="G1724" s="20">
        <v>-0.78</v>
      </c>
      <c r="I1724" s="19"/>
      <c r="J1724" s="119"/>
    </row>
    <row r="1725" spans="1:10" x14ac:dyDescent="0.25">
      <c r="A1725" s="12">
        <v>1704</v>
      </c>
      <c r="B1725" t="s">
        <v>55</v>
      </c>
      <c r="C1725" t="s">
        <v>48</v>
      </c>
      <c r="D1725" s="21">
        <v>38694</v>
      </c>
      <c r="E1725" t="s">
        <v>41</v>
      </c>
      <c r="F1725" s="19">
        <v>45</v>
      </c>
      <c r="G1725" s="20">
        <v>146.56799999999998</v>
      </c>
      <c r="I1725" s="19"/>
      <c r="J1725" s="119"/>
    </row>
    <row r="1726" spans="1:10" x14ac:dyDescent="0.25">
      <c r="A1726" s="12">
        <v>1705</v>
      </c>
      <c r="B1726" t="s">
        <v>43</v>
      </c>
      <c r="C1726" t="s">
        <v>53</v>
      </c>
      <c r="D1726" s="21">
        <v>38969</v>
      </c>
      <c r="E1726" t="s">
        <v>54</v>
      </c>
      <c r="F1726" s="19">
        <v>70</v>
      </c>
      <c r="G1726" s="20">
        <v>236.03999999999996</v>
      </c>
      <c r="I1726" s="19"/>
      <c r="J1726" s="119"/>
    </row>
    <row r="1727" spans="1:10" x14ac:dyDescent="0.25">
      <c r="A1727" s="12">
        <v>1706</v>
      </c>
      <c r="B1727" t="s">
        <v>57</v>
      </c>
      <c r="C1727" t="s">
        <v>45</v>
      </c>
      <c r="D1727" s="21">
        <v>38903</v>
      </c>
      <c r="E1727" t="s">
        <v>41</v>
      </c>
      <c r="F1727" s="19">
        <v>82</v>
      </c>
      <c r="G1727" s="20">
        <v>278.904</v>
      </c>
      <c r="I1727" s="19"/>
      <c r="J1727" s="119"/>
    </row>
    <row r="1728" spans="1:10" x14ac:dyDescent="0.25">
      <c r="A1728" s="12">
        <v>1707</v>
      </c>
      <c r="B1728" t="s">
        <v>56</v>
      </c>
      <c r="C1728" t="s">
        <v>42</v>
      </c>
      <c r="D1728" s="21">
        <v>38826</v>
      </c>
      <c r="E1728" t="s">
        <v>54</v>
      </c>
      <c r="F1728" s="19">
        <v>56</v>
      </c>
      <c r="G1728" s="20">
        <v>186</v>
      </c>
      <c r="I1728" s="19"/>
      <c r="J1728" s="119"/>
    </row>
    <row r="1729" spans="1:10" x14ac:dyDescent="0.25">
      <c r="A1729" s="12">
        <v>1708</v>
      </c>
      <c r="B1729" t="s">
        <v>49</v>
      </c>
      <c r="C1729" t="s">
        <v>53</v>
      </c>
      <c r="D1729" s="21">
        <v>38452</v>
      </c>
      <c r="E1729" t="s">
        <v>44</v>
      </c>
      <c r="F1729" s="19">
        <v>-4</v>
      </c>
      <c r="G1729" s="20">
        <v>-30.12</v>
      </c>
      <c r="I1729" s="19"/>
      <c r="J1729" s="119"/>
    </row>
    <row r="1730" spans="1:10" x14ac:dyDescent="0.25">
      <c r="A1730" s="12">
        <v>1709</v>
      </c>
      <c r="B1730" t="s">
        <v>56</v>
      </c>
      <c r="C1730" t="s">
        <v>45</v>
      </c>
      <c r="D1730" s="21">
        <v>38441</v>
      </c>
      <c r="E1730" t="s">
        <v>54</v>
      </c>
      <c r="F1730" s="19">
        <v>22</v>
      </c>
      <c r="G1730" s="20">
        <v>63.275999999999996</v>
      </c>
      <c r="I1730" s="19"/>
      <c r="J1730" s="119"/>
    </row>
    <row r="1731" spans="1:10" x14ac:dyDescent="0.25">
      <c r="A1731" s="12">
        <v>1710</v>
      </c>
      <c r="B1731" t="s">
        <v>46</v>
      </c>
      <c r="C1731" t="s">
        <v>45</v>
      </c>
      <c r="D1731" s="21">
        <v>38452</v>
      </c>
      <c r="E1731" t="s">
        <v>51</v>
      </c>
      <c r="F1731" s="19">
        <v>16</v>
      </c>
      <c r="G1731" s="20">
        <v>41.771999999999998</v>
      </c>
      <c r="I1731" s="19"/>
      <c r="J1731" s="119"/>
    </row>
    <row r="1732" spans="1:10" x14ac:dyDescent="0.25">
      <c r="A1732" s="12">
        <v>1711</v>
      </c>
      <c r="B1732" t="s">
        <v>55</v>
      </c>
      <c r="C1732" t="s">
        <v>53</v>
      </c>
      <c r="D1732" s="21">
        <v>38892</v>
      </c>
      <c r="E1732" t="s">
        <v>41</v>
      </c>
      <c r="F1732" s="19">
        <v>45</v>
      </c>
      <c r="G1732" s="20">
        <v>145.97999999999999</v>
      </c>
      <c r="I1732" s="19"/>
      <c r="J1732" s="119"/>
    </row>
    <row r="1733" spans="1:10" x14ac:dyDescent="0.25">
      <c r="A1733" s="12">
        <v>1712</v>
      </c>
      <c r="B1733" t="s">
        <v>46</v>
      </c>
      <c r="C1733" t="s">
        <v>48</v>
      </c>
      <c r="D1733" s="21">
        <v>38584</v>
      </c>
      <c r="E1733" t="s">
        <v>44</v>
      </c>
      <c r="F1733" s="19">
        <v>72</v>
      </c>
      <c r="G1733" s="20">
        <v>243.26399999999998</v>
      </c>
      <c r="I1733" s="19"/>
      <c r="J1733" s="119"/>
    </row>
    <row r="1734" spans="1:10" x14ac:dyDescent="0.25">
      <c r="A1734" s="12">
        <v>1713</v>
      </c>
      <c r="B1734" t="s">
        <v>57</v>
      </c>
      <c r="C1734" t="s">
        <v>42</v>
      </c>
      <c r="D1734" s="21">
        <v>38562</v>
      </c>
      <c r="E1734" t="s">
        <v>47</v>
      </c>
      <c r="F1734" s="19">
        <v>84</v>
      </c>
      <c r="G1734" s="20">
        <v>287.09999999999997</v>
      </c>
      <c r="I1734" s="19"/>
      <c r="J1734" s="119"/>
    </row>
    <row r="1735" spans="1:10" x14ac:dyDescent="0.25">
      <c r="A1735" s="12">
        <v>1714</v>
      </c>
      <c r="B1735" t="s">
        <v>49</v>
      </c>
      <c r="C1735" t="s">
        <v>42</v>
      </c>
      <c r="D1735" s="21">
        <v>38122</v>
      </c>
      <c r="E1735" t="s">
        <v>44</v>
      </c>
      <c r="F1735" s="19">
        <v>-2</v>
      </c>
      <c r="G1735" s="20">
        <v>-22.992000000000001</v>
      </c>
      <c r="I1735" s="19"/>
      <c r="J1735" s="119"/>
    </row>
    <row r="1736" spans="1:10" x14ac:dyDescent="0.25">
      <c r="A1736" s="12">
        <v>1715</v>
      </c>
      <c r="B1736" t="s">
        <v>49</v>
      </c>
      <c r="C1736" t="s">
        <v>53</v>
      </c>
      <c r="D1736" s="21">
        <v>38496</v>
      </c>
      <c r="E1736" t="s">
        <v>54</v>
      </c>
      <c r="F1736" s="19">
        <v>77</v>
      </c>
      <c r="G1736" s="20">
        <v>261.67199999999997</v>
      </c>
      <c r="I1736" s="19"/>
      <c r="J1736" s="119"/>
    </row>
    <row r="1737" spans="1:10" x14ac:dyDescent="0.25">
      <c r="A1737" s="12">
        <v>1716</v>
      </c>
      <c r="B1737" t="s">
        <v>50</v>
      </c>
      <c r="C1737" t="s">
        <v>48</v>
      </c>
      <c r="D1737" s="21">
        <v>38562</v>
      </c>
      <c r="E1737" t="s">
        <v>51</v>
      </c>
      <c r="F1737" s="19">
        <v>58</v>
      </c>
      <c r="G1737" s="20">
        <v>192.92400000000001</v>
      </c>
      <c r="I1737" s="19"/>
      <c r="J1737" s="119"/>
    </row>
    <row r="1738" spans="1:10" x14ac:dyDescent="0.25">
      <c r="A1738" s="12">
        <v>1717</v>
      </c>
      <c r="B1738" t="s">
        <v>55</v>
      </c>
      <c r="C1738" t="s">
        <v>53</v>
      </c>
      <c r="D1738" s="21">
        <v>38903</v>
      </c>
      <c r="E1738" t="s">
        <v>51</v>
      </c>
      <c r="F1738" s="19">
        <v>40</v>
      </c>
      <c r="G1738" s="20">
        <v>128.892</v>
      </c>
      <c r="I1738" s="19"/>
      <c r="J1738" s="119"/>
    </row>
    <row r="1739" spans="1:10" x14ac:dyDescent="0.25">
      <c r="A1739" s="12">
        <v>1718</v>
      </c>
      <c r="B1739" t="s">
        <v>46</v>
      </c>
      <c r="C1739" t="s">
        <v>45</v>
      </c>
      <c r="D1739" s="21">
        <v>39024</v>
      </c>
      <c r="E1739" t="s">
        <v>41</v>
      </c>
      <c r="F1739" s="19">
        <v>44</v>
      </c>
      <c r="G1739" s="20">
        <v>142.404</v>
      </c>
      <c r="I1739" s="19"/>
      <c r="J1739" s="119"/>
    </row>
    <row r="1740" spans="1:10" x14ac:dyDescent="0.25">
      <c r="A1740" s="12">
        <v>1719</v>
      </c>
      <c r="B1740" t="s">
        <v>50</v>
      </c>
      <c r="C1740" t="s">
        <v>42</v>
      </c>
      <c r="D1740" s="21">
        <v>38177</v>
      </c>
      <c r="E1740" t="s">
        <v>54</v>
      </c>
      <c r="F1740" s="19">
        <v>-2</v>
      </c>
      <c r="G1740" s="20">
        <v>-23.220000000000002</v>
      </c>
      <c r="I1740" s="19"/>
      <c r="J1740" s="119"/>
    </row>
    <row r="1741" spans="1:10" x14ac:dyDescent="0.25">
      <c r="A1741" s="12">
        <v>1720</v>
      </c>
      <c r="B1741" t="s">
        <v>52</v>
      </c>
      <c r="C1741" t="s">
        <v>53</v>
      </c>
      <c r="D1741" s="21">
        <v>38155</v>
      </c>
      <c r="E1741" t="s">
        <v>51</v>
      </c>
      <c r="F1741" s="19">
        <v>73</v>
      </c>
      <c r="G1741" s="20">
        <v>247.608</v>
      </c>
      <c r="I1741" s="19"/>
      <c r="J1741" s="119"/>
    </row>
    <row r="1742" spans="1:10" x14ac:dyDescent="0.25">
      <c r="A1742" s="12">
        <v>1721</v>
      </c>
      <c r="B1742" t="s">
        <v>55</v>
      </c>
      <c r="C1742" t="s">
        <v>45</v>
      </c>
      <c r="D1742" s="21">
        <v>38287</v>
      </c>
      <c r="E1742" t="s">
        <v>51</v>
      </c>
      <c r="F1742" s="19">
        <v>91</v>
      </c>
      <c r="G1742" s="20">
        <v>312.34800000000001</v>
      </c>
      <c r="I1742" s="19"/>
      <c r="J1742" s="119"/>
    </row>
    <row r="1743" spans="1:10" x14ac:dyDescent="0.25">
      <c r="A1743" s="12">
        <v>1722</v>
      </c>
      <c r="B1743" t="s">
        <v>40</v>
      </c>
      <c r="C1743" t="s">
        <v>53</v>
      </c>
      <c r="D1743" s="21">
        <v>38595</v>
      </c>
      <c r="E1743" t="s">
        <v>47</v>
      </c>
      <c r="F1743" s="19">
        <v>89</v>
      </c>
      <c r="G1743" s="20">
        <v>305.73599999999999</v>
      </c>
      <c r="I1743" s="19"/>
      <c r="J1743" s="119"/>
    </row>
    <row r="1744" spans="1:10" x14ac:dyDescent="0.25">
      <c r="A1744" s="12">
        <v>1723</v>
      </c>
      <c r="B1744" t="s">
        <v>52</v>
      </c>
      <c r="C1744" t="s">
        <v>48</v>
      </c>
      <c r="D1744" s="21">
        <v>39046</v>
      </c>
      <c r="E1744" t="s">
        <v>54</v>
      </c>
      <c r="F1744" s="19">
        <v>11</v>
      </c>
      <c r="G1744" s="20">
        <v>23.963999999999999</v>
      </c>
      <c r="I1744" s="19"/>
      <c r="J1744" s="119"/>
    </row>
    <row r="1745" spans="1:10" x14ac:dyDescent="0.25">
      <c r="A1745" s="12">
        <v>1724</v>
      </c>
      <c r="B1745" t="s">
        <v>40</v>
      </c>
      <c r="C1745" t="s">
        <v>42</v>
      </c>
      <c r="D1745" s="21">
        <v>38727</v>
      </c>
      <c r="E1745" t="s">
        <v>47</v>
      </c>
      <c r="F1745" s="19">
        <v>-3</v>
      </c>
      <c r="G1745" s="20">
        <v>-15.323999999999998</v>
      </c>
      <c r="I1745" s="19"/>
      <c r="J1745" s="119"/>
    </row>
    <row r="1746" spans="1:10" x14ac:dyDescent="0.25">
      <c r="A1746" s="12">
        <v>1725</v>
      </c>
      <c r="B1746" t="s">
        <v>52</v>
      </c>
      <c r="C1746" t="s">
        <v>45</v>
      </c>
      <c r="D1746" s="21">
        <v>38815</v>
      </c>
      <c r="E1746" t="s">
        <v>41</v>
      </c>
      <c r="F1746" s="19">
        <v>27</v>
      </c>
      <c r="G1746" s="20">
        <v>81.527999999999992</v>
      </c>
      <c r="I1746" s="19"/>
      <c r="J1746" s="119"/>
    </row>
    <row r="1747" spans="1:10" x14ac:dyDescent="0.25">
      <c r="A1747" s="12">
        <v>1726</v>
      </c>
      <c r="B1747" t="s">
        <v>40</v>
      </c>
      <c r="C1747" t="s">
        <v>53</v>
      </c>
      <c r="D1747" s="21">
        <v>38694</v>
      </c>
      <c r="E1747" t="s">
        <v>51</v>
      </c>
      <c r="F1747" s="19">
        <v>34</v>
      </c>
      <c r="G1747" s="20">
        <v>106.932</v>
      </c>
      <c r="I1747" s="19"/>
      <c r="J1747" s="119"/>
    </row>
    <row r="1748" spans="1:10" x14ac:dyDescent="0.25">
      <c r="A1748" s="12">
        <v>1727</v>
      </c>
      <c r="B1748" t="s">
        <v>57</v>
      </c>
      <c r="C1748" t="s">
        <v>42</v>
      </c>
      <c r="D1748" s="21">
        <v>38298</v>
      </c>
      <c r="E1748" t="s">
        <v>41</v>
      </c>
      <c r="F1748" s="19">
        <v>8</v>
      </c>
      <c r="G1748" s="20">
        <v>13.068</v>
      </c>
      <c r="I1748" s="19"/>
      <c r="J1748" s="119"/>
    </row>
    <row r="1749" spans="1:10" x14ac:dyDescent="0.25">
      <c r="A1749" s="12">
        <v>1728</v>
      </c>
      <c r="B1749" t="s">
        <v>46</v>
      </c>
      <c r="C1749" t="s">
        <v>53</v>
      </c>
      <c r="D1749" s="21">
        <v>38804</v>
      </c>
      <c r="E1749" t="s">
        <v>51</v>
      </c>
      <c r="F1749" s="19">
        <v>93</v>
      </c>
      <c r="G1749" s="20">
        <v>318.63599999999997</v>
      </c>
      <c r="I1749" s="19"/>
      <c r="J1749" s="119"/>
    </row>
    <row r="1750" spans="1:10" x14ac:dyDescent="0.25">
      <c r="A1750" s="12">
        <v>1729</v>
      </c>
      <c r="B1750" t="s">
        <v>55</v>
      </c>
      <c r="C1750" t="s">
        <v>45</v>
      </c>
      <c r="D1750" s="21">
        <v>38408</v>
      </c>
      <c r="E1750" t="s">
        <v>51</v>
      </c>
      <c r="F1750" s="19">
        <v>46</v>
      </c>
      <c r="G1750" s="20">
        <v>149.988</v>
      </c>
      <c r="I1750" s="19"/>
      <c r="J1750" s="119"/>
    </row>
    <row r="1751" spans="1:10" x14ac:dyDescent="0.25">
      <c r="A1751" s="12">
        <v>1730</v>
      </c>
      <c r="B1751" t="s">
        <v>56</v>
      </c>
      <c r="C1751" t="s">
        <v>53</v>
      </c>
      <c r="D1751" s="21">
        <v>38397</v>
      </c>
      <c r="E1751" t="s">
        <v>44</v>
      </c>
      <c r="F1751" s="19">
        <v>64</v>
      </c>
      <c r="G1751" s="20">
        <v>214.608</v>
      </c>
      <c r="I1751" s="19"/>
      <c r="J1751" s="119"/>
    </row>
    <row r="1752" spans="1:10" x14ac:dyDescent="0.25">
      <c r="A1752" s="12">
        <v>1731</v>
      </c>
      <c r="B1752" t="s">
        <v>56</v>
      </c>
      <c r="C1752" t="s">
        <v>42</v>
      </c>
      <c r="D1752" s="21">
        <v>38265</v>
      </c>
      <c r="E1752" t="s">
        <v>54</v>
      </c>
      <c r="F1752" s="19">
        <v>34</v>
      </c>
      <c r="G1752" s="20">
        <v>107.11200000000001</v>
      </c>
      <c r="I1752" s="19"/>
      <c r="J1752" s="119"/>
    </row>
    <row r="1753" spans="1:10" x14ac:dyDescent="0.25">
      <c r="A1753" s="12">
        <v>1732</v>
      </c>
      <c r="B1753" t="s">
        <v>46</v>
      </c>
      <c r="C1753" t="s">
        <v>48</v>
      </c>
      <c r="D1753" s="21">
        <v>38034</v>
      </c>
      <c r="E1753" t="s">
        <v>54</v>
      </c>
      <c r="F1753" s="19">
        <v>48</v>
      </c>
      <c r="G1753" s="20">
        <v>156.36000000000001</v>
      </c>
      <c r="I1753" s="19"/>
      <c r="J1753" s="119"/>
    </row>
    <row r="1754" spans="1:10" x14ac:dyDescent="0.25">
      <c r="A1754" s="12">
        <v>1733</v>
      </c>
      <c r="B1754" t="s">
        <v>57</v>
      </c>
      <c r="C1754" t="s">
        <v>53</v>
      </c>
      <c r="D1754" s="21">
        <v>38826</v>
      </c>
      <c r="E1754" t="s">
        <v>41</v>
      </c>
      <c r="F1754" s="19">
        <v>80</v>
      </c>
      <c r="G1754" s="20">
        <v>273.024</v>
      </c>
      <c r="I1754" s="19"/>
      <c r="J1754" s="119"/>
    </row>
    <row r="1755" spans="1:10" x14ac:dyDescent="0.25">
      <c r="A1755" s="12">
        <v>1734</v>
      </c>
      <c r="B1755" t="s">
        <v>40</v>
      </c>
      <c r="C1755" t="s">
        <v>53</v>
      </c>
      <c r="D1755" s="21">
        <v>38221</v>
      </c>
      <c r="E1755" t="s">
        <v>54</v>
      </c>
      <c r="F1755" s="19">
        <v>45</v>
      </c>
      <c r="G1755" s="20">
        <v>146.05199999999999</v>
      </c>
      <c r="I1755" s="19"/>
      <c r="J1755" s="119"/>
    </row>
    <row r="1756" spans="1:10" x14ac:dyDescent="0.25">
      <c r="A1756" s="12">
        <v>1735</v>
      </c>
      <c r="B1756" t="s">
        <v>57</v>
      </c>
      <c r="C1756" t="s">
        <v>42</v>
      </c>
      <c r="D1756" s="21">
        <v>38309</v>
      </c>
      <c r="E1756" t="s">
        <v>54</v>
      </c>
      <c r="F1756" s="19">
        <v>83</v>
      </c>
      <c r="G1756" s="20">
        <v>283.06799999999998</v>
      </c>
      <c r="I1756" s="19"/>
      <c r="J1756" s="119"/>
    </row>
    <row r="1757" spans="1:10" x14ac:dyDescent="0.25">
      <c r="A1757" s="12">
        <v>1736</v>
      </c>
      <c r="B1757" t="s">
        <v>49</v>
      </c>
      <c r="C1757" t="s">
        <v>45</v>
      </c>
      <c r="D1757" s="21">
        <v>38430</v>
      </c>
      <c r="E1757" t="s">
        <v>51</v>
      </c>
      <c r="F1757" s="19">
        <v>43</v>
      </c>
      <c r="G1757" s="20">
        <v>138.95999999999998</v>
      </c>
      <c r="I1757" s="19"/>
      <c r="J1757" s="119"/>
    </row>
    <row r="1758" spans="1:10" x14ac:dyDescent="0.25">
      <c r="A1758" s="12">
        <v>1737</v>
      </c>
      <c r="B1758" t="s">
        <v>55</v>
      </c>
      <c r="C1758" t="s">
        <v>48</v>
      </c>
      <c r="D1758" s="21">
        <v>38507</v>
      </c>
      <c r="E1758" t="s">
        <v>54</v>
      </c>
      <c r="F1758" s="19">
        <v>-2</v>
      </c>
      <c r="G1758" s="20">
        <v>-7.6199999999999992</v>
      </c>
      <c r="I1758" s="19"/>
      <c r="J1758" s="119"/>
    </row>
    <row r="1759" spans="1:10" x14ac:dyDescent="0.25">
      <c r="A1759" s="12">
        <v>1738</v>
      </c>
      <c r="B1759" t="s">
        <v>43</v>
      </c>
      <c r="C1759" t="s">
        <v>48</v>
      </c>
      <c r="D1759" s="21">
        <v>38100</v>
      </c>
      <c r="E1759" t="s">
        <v>44</v>
      </c>
      <c r="F1759" s="19">
        <v>39</v>
      </c>
      <c r="G1759" s="20">
        <v>124.68</v>
      </c>
      <c r="I1759" s="19"/>
      <c r="J1759" s="119"/>
    </row>
    <row r="1760" spans="1:10" x14ac:dyDescent="0.25">
      <c r="A1760" s="12">
        <v>1739</v>
      </c>
      <c r="B1760" t="s">
        <v>46</v>
      </c>
      <c r="C1760" t="s">
        <v>53</v>
      </c>
      <c r="D1760" s="21">
        <v>38111</v>
      </c>
      <c r="E1760" t="s">
        <v>51</v>
      </c>
      <c r="F1760" s="19">
        <v>90</v>
      </c>
      <c r="G1760" s="20">
        <v>307.73999999999995</v>
      </c>
      <c r="I1760" s="19"/>
      <c r="J1760" s="119"/>
    </row>
    <row r="1761" spans="1:10" x14ac:dyDescent="0.25">
      <c r="A1761" s="12">
        <v>1740</v>
      </c>
      <c r="B1761" t="s">
        <v>52</v>
      </c>
      <c r="C1761" t="s">
        <v>48</v>
      </c>
      <c r="D1761" s="21">
        <v>38672</v>
      </c>
      <c r="E1761" t="s">
        <v>44</v>
      </c>
      <c r="F1761" s="19">
        <v>75</v>
      </c>
      <c r="G1761" s="20">
        <v>254.43599999999998</v>
      </c>
      <c r="I1761" s="19"/>
      <c r="J1761" s="119"/>
    </row>
    <row r="1762" spans="1:10" x14ac:dyDescent="0.25">
      <c r="A1762" s="12">
        <v>1741</v>
      </c>
      <c r="B1762" t="s">
        <v>55</v>
      </c>
      <c r="C1762" t="s">
        <v>45</v>
      </c>
      <c r="D1762" s="21">
        <v>39024</v>
      </c>
      <c r="E1762" t="s">
        <v>51</v>
      </c>
      <c r="F1762" s="19">
        <v>91</v>
      </c>
      <c r="G1762" s="20">
        <v>311.71199999999999</v>
      </c>
      <c r="I1762" s="19"/>
      <c r="J1762" s="119"/>
    </row>
    <row r="1763" spans="1:10" x14ac:dyDescent="0.25">
      <c r="A1763" s="12">
        <v>1742</v>
      </c>
      <c r="B1763" t="s">
        <v>57</v>
      </c>
      <c r="C1763" t="s">
        <v>53</v>
      </c>
      <c r="D1763" s="21">
        <v>39068</v>
      </c>
      <c r="E1763" t="s">
        <v>44</v>
      </c>
      <c r="F1763" s="19">
        <v>52</v>
      </c>
      <c r="G1763" s="20">
        <v>171.51599999999999</v>
      </c>
      <c r="I1763" s="19"/>
      <c r="J1763" s="119"/>
    </row>
    <row r="1764" spans="1:10" x14ac:dyDescent="0.25">
      <c r="A1764" s="12">
        <v>1743</v>
      </c>
      <c r="B1764" t="s">
        <v>50</v>
      </c>
      <c r="C1764" t="s">
        <v>42</v>
      </c>
      <c r="D1764" s="21">
        <v>38881</v>
      </c>
      <c r="E1764" t="s">
        <v>47</v>
      </c>
      <c r="F1764" s="19">
        <v>25</v>
      </c>
      <c r="G1764" s="20">
        <v>75.12</v>
      </c>
      <c r="I1764" s="19"/>
      <c r="J1764" s="119"/>
    </row>
    <row r="1765" spans="1:10" x14ac:dyDescent="0.25">
      <c r="A1765" s="12">
        <v>1744</v>
      </c>
      <c r="B1765" t="s">
        <v>56</v>
      </c>
      <c r="C1765" t="s">
        <v>48</v>
      </c>
      <c r="D1765" s="21">
        <v>38122</v>
      </c>
      <c r="E1765" t="s">
        <v>54</v>
      </c>
      <c r="F1765" s="19">
        <v>38</v>
      </c>
      <c r="G1765" s="20">
        <v>121.70399999999999</v>
      </c>
      <c r="I1765" s="19"/>
      <c r="J1765" s="119"/>
    </row>
    <row r="1766" spans="1:10" x14ac:dyDescent="0.25">
      <c r="A1766" s="12">
        <v>1745</v>
      </c>
      <c r="B1766" t="s">
        <v>52</v>
      </c>
      <c r="C1766" t="s">
        <v>45</v>
      </c>
      <c r="D1766" s="21">
        <v>38298</v>
      </c>
      <c r="E1766" t="s">
        <v>54</v>
      </c>
      <c r="F1766" s="19">
        <v>-5</v>
      </c>
      <c r="G1766" s="20">
        <v>-33.444000000000003</v>
      </c>
      <c r="I1766" s="19"/>
      <c r="J1766" s="119"/>
    </row>
    <row r="1767" spans="1:10" x14ac:dyDescent="0.25">
      <c r="A1767" s="12">
        <v>1746</v>
      </c>
      <c r="B1767" t="s">
        <v>57</v>
      </c>
      <c r="C1767" t="s">
        <v>42</v>
      </c>
      <c r="D1767" s="21">
        <v>39057</v>
      </c>
      <c r="E1767" t="s">
        <v>41</v>
      </c>
      <c r="F1767" s="19">
        <v>45</v>
      </c>
      <c r="G1767" s="20">
        <v>146.88</v>
      </c>
      <c r="I1767" s="19"/>
      <c r="J1767" s="119"/>
    </row>
    <row r="1768" spans="1:10" x14ac:dyDescent="0.25">
      <c r="A1768" s="12">
        <v>1747</v>
      </c>
      <c r="B1768" t="s">
        <v>55</v>
      </c>
      <c r="C1768" t="s">
        <v>42</v>
      </c>
      <c r="D1768" s="21">
        <v>38188</v>
      </c>
      <c r="E1768" t="s">
        <v>44</v>
      </c>
      <c r="F1768" s="19">
        <v>18</v>
      </c>
      <c r="G1768" s="20">
        <v>48.527999999999999</v>
      </c>
      <c r="I1768" s="19"/>
      <c r="J1768" s="119"/>
    </row>
    <row r="1769" spans="1:10" x14ac:dyDescent="0.25">
      <c r="A1769" s="12">
        <v>1748</v>
      </c>
      <c r="B1769" t="s">
        <v>46</v>
      </c>
      <c r="C1769" t="s">
        <v>42</v>
      </c>
      <c r="D1769" s="21">
        <v>38958</v>
      </c>
      <c r="E1769" t="s">
        <v>41</v>
      </c>
      <c r="F1769" s="19">
        <v>25</v>
      </c>
      <c r="G1769" s="20">
        <v>74.591999999999999</v>
      </c>
      <c r="I1769" s="19"/>
      <c r="J1769" s="119"/>
    </row>
    <row r="1770" spans="1:10" x14ac:dyDescent="0.25">
      <c r="A1770" s="12">
        <v>1749</v>
      </c>
      <c r="B1770" t="s">
        <v>55</v>
      </c>
      <c r="C1770" t="s">
        <v>48</v>
      </c>
      <c r="D1770" s="21">
        <v>38045</v>
      </c>
      <c r="E1770" t="s">
        <v>51</v>
      </c>
      <c r="F1770" s="19">
        <v>27</v>
      </c>
      <c r="G1770" s="20">
        <v>82.536000000000001</v>
      </c>
      <c r="I1770" s="19"/>
      <c r="J1770" s="119"/>
    </row>
    <row r="1771" spans="1:10" x14ac:dyDescent="0.25">
      <c r="A1771" s="12">
        <v>1750</v>
      </c>
      <c r="B1771" t="s">
        <v>49</v>
      </c>
      <c r="C1771" t="s">
        <v>45</v>
      </c>
      <c r="D1771" s="21">
        <v>38606</v>
      </c>
      <c r="E1771" t="s">
        <v>44</v>
      </c>
      <c r="F1771" s="19">
        <v>96</v>
      </c>
      <c r="G1771" s="20">
        <v>330.67199999999997</v>
      </c>
      <c r="I1771" s="19"/>
      <c r="J1771" s="119"/>
    </row>
    <row r="1772" spans="1:10" x14ac:dyDescent="0.25">
      <c r="A1772" s="12">
        <v>1751</v>
      </c>
      <c r="B1772" t="s">
        <v>40</v>
      </c>
      <c r="C1772" t="s">
        <v>45</v>
      </c>
      <c r="D1772" s="21">
        <v>38848</v>
      </c>
      <c r="E1772" t="s">
        <v>41</v>
      </c>
      <c r="F1772" s="19">
        <v>22</v>
      </c>
      <c r="G1772" s="20">
        <v>64.24799999999999</v>
      </c>
      <c r="I1772" s="19"/>
      <c r="J1772" s="119"/>
    </row>
    <row r="1773" spans="1:10" x14ac:dyDescent="0.25">
      <c r="A1773" s="12">
        <v>1752</v>
      </c>
      <c r="B1773" t="s">
        <v>49</v>
      </c>
      <c r="C1773" t="s">
        <v>42</v>
      </c>
      <c r="D1773" s="21">
        <v>38298</v>
      </c>
      <c r="E1773" t="s">
        <v>41</v>
      </c>
      <c r="F1773" s="19">
        <v>82</v>
      </c>
      <c r="G1773" s="20">
        <v>279.33600000000001</v>
      </c>
      <c r="I1773" s="19"/>
      <c r="J1773" s="119"/>
    </row>
    <row r="1774" spans="1:10" x14ac:dyDescent="0.25">
      <c r="A1774" s="12">
        <v>1753</v>
      </c>
      <c r="B1774" t="s">
        <v>52</v>
      </c>
      <c r="C1774" t="s">
        <v>45</v>
      </c>
      <c r="D1774" s="21">
        <v>39057</v>
      </c>
      <c r="E1774" t="s">
        <v>54</v>
      </c>
      <c r="F1774" s="19">
        <v>13</v>
      </c>
      <c r="G1774" s="20">
        <v>30.204000000000001</v>
      </c>
      <c r="I1774" s="19"/>
      <c r="J1774" s="119"/>
    </row>
    <row r="1775" spans="1:10" x14ac:dyDescent="0.25">
      <c r="A1775" s="12">
        <v>1754</v>
      </c>
      <c r="B1775" t="s">
        <v>46</v>
      </c>
      <c r="C1775" t="s">
        <v>42</v>
      </c>
      <c r="D1775" s="21">
        <v>38584</v>
      </c>
      <c r="E1775" t="s">
        <v>51</v>
      </c>
      <c r="F1775" s="19">
        <v>-1</v>
      </c>
      <c r="G1775" s="20">
        <v>-0.82799999999999996</v>
      </c>
      <c r="I1775" s="19"/>
      <c r="J1775" s="119"/>
    </row>
    <row r="1776" spans="1:10" x14ac:dyDescent="0.25">
      <c r="A1776" s="12">
        <v>1755</v>
      </c>
      <c r="B1776" t="s">
        <v>43</v>
      </c>
      <c r="C1776" t="s">
        <v>45</v>
      </c>
      <c r="D1776" s="21">
        <v>38507</v>
      </c>
      <c r="E1776" t="s">
        <v>41</v>
      </c>
      <c r="F1776" s="19">
        <v>57</v>
      </c>
      <c r="G1776" s="20">
        <v>189.684</v>
      </c>
      <c r="I1776" s="19"/>
      <c r="J1776" s="119"/>
    </row>
    <row r="1777" spans="1:10" x14ac:dyDescent="0.25">
      <c r="A1777" s="12">
        <v>1756</v>
      </c>
      <c r="B1777" t="s">
        <v>57</v>
      </c>
      <c r="C1777" t="s">
        <v>45</v>
      </c>
      <c r="D1777" s="21">
        <v>38595</v>
      </c>
      <c r="E1777" t="s">
        <v>54</v>
      </c>
      <c r="F1777" s="19">
        <v>55</v>
      </c>
      <c r="G1777" s="20">
        <v>183.11999999999998</v>
      </c>
      <c r="I1777" s="19"/>
      <c r="J1777" s="119"/>
    </row>
    <row r="1778" spans="1:10" x14ac:dyDescent="0.25">
      <c r="A1778" s="12">
        <v>1757</v>
      </c>
      <c r="B1778" t="s">
        <v>57</v>
      </c>
      <c r="C1778" t="s">
        <v>42</v>
      </c>
      <c r="D1778" s="21">
        <v>38892</v>
      </c>
      <c r="E1778" t="s">
        <v>44</v>
      </c>
      <c r="F1778" s="19">
        <v>74</v>
      </c>
      <c r="G1778" s="20">
        <v>251.124</v>
      </c>
      <c r="I1778" s="19"/>
      <c r="J1778" s="119"/>
    </row>
    <row r="1779" spans="1:10" x14ac:dyDescent="0.25">
      <c r="A1779" s="12">
        <v>1758</v>
      </c>
      <c r="B1779" t="s">
        <v>55</v>
      </c>
      <c r="C1779" t="s">
        <v>45</v>
      </c>
      <c r="D1779" s="21">
        <v>38870</v>
      </c>
      <c r="E1779" t="s">
        <v>54</v>
      </c>
      <c r="F1779" s="19">
        <v>-5</v>
      </c>
      <c r="G1779" s="20">
        <v>-34.116</v>
      </c>
      <c r="I1779" s="19"/>
      <c r="J1779" s="119"/>
    </row>
    <row r="1780" spans="1:10" x14ac:dyDescent="0.25">
      <c r="A1780" s="12">
        <v>1759</v>
      </c>
      <c r="B1780" t="s">
        <v>49</v>
      </c>
      <c r="C1780" t="s">
        <v>53</v>
      </c>
      <c r="D1780" s="21">
        <v>38243</v>
      </c>
      <c r="E1780" t="s">
        <v>44</v>
      </c>
      <c r="F1780" s="19">
        <v>-5</v>
      </c>
      <c r="G1780" s="20">
        <v>-33.347999999999999</v>
      </c>
      <c r="I1780" s="19"/>
      <c r="J1780" s="119"/>
    </row>
    <row r="1781" spans="1:10" x14ac:dyDescent="0.25">
      <c r="A1781" s="12">
        <v>1760</v>
      </c>
      <c r="B1781" t="s">
        <v>56</v>
      </c>
      <c r="C1781" t="s">
        <v>45</v>
      </c>
      <c r="D1781" s="21">
        <v>38650</v>
      </c>
      <c r="E1781" t="s">
        <v>54</v>
      </c>
      <c r="F1781" s="19">
        <v>95</v>
      </c>
      <c r="G1781" s="20">
        <v>326.964</v>
      </c>
      <c r="I1781" s="19"/>
      <c r="J1781" s="119"/>
    </row>
    <row r="1782" spans="1:10" x14ac:dyDescent="0.25">
      <c r="A1782" s="12">
        <v>1761</v>
      </c>
      <c r="B1782" t="s">
        <v>46</v>
      </c>
      <c r="C1782" t="s">
        <v>42</v>
      </c>
      <c r="D1782" s="21">
        <v>39035</v>
      </c>
      <c r="E1782" t="s">
        <v>44</v>
      </c>
      <c r="F1782" s="19">
        <v>-2</v>
      </c>
      <c r="G1782" s="20">
        <v>-11.76</v>
      </c>
      <c r="I1782" s="19"/>
      <c r="J1782" s="119"/>
    </row>
    <row r="1783" spans="1:10" x14ac:dyDescent="0.25">
      <c r="A1783" s="12">
        <v>1762</v>
      </c>
      <c r="B1783" t="s">
        <v>40</v>
      </c>
      <c r="C1783" t="s">
        <v>48</v>
      </c>
      <c r="D1783" s="21">
        <v>38947</v>
      </c>
      <c r="E1783" t="s">
        <v>41</v>
      </c>
      <c r="F1783" s="19">
        <v>19</v>
      </c>
      <c r="G1783" s="20">
        <v>52.884</v>
      </c>
      <c r="I1783" s="19"/>
      <c r="J1783" s="119"/>
    </row>
    <row r="1784" spans="1:10" x14ac:dyDescent="0.25">
      <c r="A1784" s="12">
        <v>1763</v>
      </c>
      <c r="B1784" t="s">
        <v>55</v>
      </c>
      <c r="C1784" t="s">
        <v>53</v>
      </c>
      <c r="D1784" s="21">
        <v>38705</v>
      </c>
      <c r="E1784" t="s">
        <v>41</v>
      </c>
      <c r="F1784" s="19">
        <v>18</v>
      </c>
      <c r="G1784" s="20">
        <v>49.98</v>
      </c>
      <c r="I1784" s="19"/>
      <c r="J1784" s="119"/>
    </row>
    <row r="1785" spans="1:10" x14ac:dyDescent="0.25">
      <c r="A1785" s="12">
        <v>1764</v>
      </c>
      <c r="B1785" t="s">
        <v>50</v>
      </c>
      <c r="C1785" t="s">
        <v>45</v>
      </c>
      <c r="D1785" s="21">
        <v>38188</v>
      </c>
      <c r="E1785" t="s">
        <v>44</v>
      </c>
      <c r="F1785" s="19">
        <v>-5</v>
      </c>
      <c r="G1785" s="20">
        <v>-32.94</v>
      </c>
      <c r="I1785" s="19"/>
      <c r="J1785" s="119"/>
    </row>
    <row r="1786" spans="1:10" x14ac:dyDescent="0.25">
      <c r="A1786" s="12">
        <v>1765</v>
      </c>
      <c r="B1786" t="s">
        <v>57</v>
      </c>
      <c r="C1786" t="s">
        <v>53</v>
      </c>
      <c r="D1786" s="21">
        <v>38397</v>
      </c>
      <c r="E1786" t="s">
        <v>44</v>
      </c>
      <c r="F1786" s="19">
        <v>86</v>
      </c>
      <c r="G1786" s="20">
        <v>293.952</v>
      </c>
      <c r="I1786" s="19"/>
      <c r="J1786" s="119"/>
    </row>
    <row r="1787" spans="1:10" x14ac:dyDescent="0.25">
      <c r="A1787" s="12">
        <v>1766</v>
      </c>
      <c r="B1787" t="s">
        <v>40</v>
      </c>
      <c r="C1787" t="s">
        <v>48</v>
      </c>
      <c r="D1787" s="21">
        <v>38353</v>
      </c>
      <c r="E1787" t="s">
        <v>44</v>
      </c>
      <c r="F1787" s="19">
        <v>96</v>
      </c>
      <c r="G1787" s="20">
        <v>328.82399999999996</v>
      </c>
      <c r="I1787" s="19"/>
      <c r="J1787" s="119"/>
    </row>
    <row r="1788" spans="1:10" x14ac:dyDescent="0.25">
      <c r="A1788" s="12">
        <v>1767</v>
      </c>
      <c r="B1788" t="s">
        <v>52</v>
      </c>
      <c r="C1788" t="s">
        <v>42</v>
      </c>
      <c r="D1788" s="21">
        <v>38342</v>
      </c>
      <c r="E1788" t="s">
        <v>41</v>
      </c>
      <c r="F1788" s="19">
        <v>12</v>
      </c>
      <c r="G1788" s="20">
        <v>27.720000000000002</v>
      </c>
      <c r="I1788" s="19"/>
      <c r="J1788" s="119"/>
    </row>
    <row r="1789" spans="1:10" x14ac:dyDescent="0.25">
      <c r="A1789" s="12">
        <v>1768</v>
      </c>
      <c r="B1789" t="s">
        <v>40</v>
      </c>
      <c r="C1789" t="s">
        <v>45</v>
      </c>
      <c r="D1789" s="21">
        <v>38705</v>
      </c>
      <c r="E1789" t="s">
        <v>51</v>
      </c>
      <c r="F1789" s="19">
        <v>100</v>
      </c>
      <c r="G1789" s="20">
        <v>343.69200000000001</v>
      </c>
      <c r="I1789" s="19"/>
      <c r="J1789" s="119"/>
    </row>
    <row r="1790" spans="1:10" x14ac:dyDescent="0.25">
      <c r="A1790" s="12">
        <v>1769</v>
      </c>
      <c r="B1790" t="s">
        <v>50</v>
      </c>
      <c r="C1790" t="s">
        <v>53</v>
      </c>
      <c r="D1790" s="21">
        <v>38793</v>
      </c>
      <c r="E1790" t="s">
        <v>54</v>
      </c>
      <c r="F1790" s="19">
        <v>12</v>
      </c>
      <c r="G1790" s="20">
        <v>28.152000000000001</v>
      </c>
      <c r="I1790" s="19"/>
      <c r="J1790" s="119"/>
    </row>
    <row r="1791" spans="1:10" x14ac:dyDescent="0.25">
      <c r="A1791" s="12">
        <v>1770</v>
      </c>
      <c r="B1791" t="s">
        <v>55</v>
      </c>
      <c r="C1791" t="s">
        <v>53</v>
      </c>
      <c r="D1791" s="21">
        <v>38452</v>
      </c>
      <c r="E1791" t="s">
        <v>54</v>
      </c>
      <c r="F1791" s="19">
        <v>14</v>
      </c>
      <c r="G1791" s="20">
        <v>35.4</v>
      </c>
      <c r="I1791" s="19"/>
      <c r="J1791" s="119"/>
    </row>
    <row r="1792" spans="1:10" x14ac:dyDescent="0.25">
      <c r="A1792" s="12">
        <v>1771</v>
      </c>
      <c r="B1792" t="s">
        <v>55</v>
      </c>
      <c r="C1792" t="s">
        <v>42</v>
      </c>
      <c r="D1792" s="21">
        <v>38111</v>
      </c>
      <c r="E1792" t="s">
        <v>44</v>
      </c>
      <c r="F1792" s="19">
        <v>21</v>
      </c>
      <c r="G1792" s="20">
        <v>60.384</v>
      </c>
      <c r="I1792" s="19"/>
      <c r="J1792" s="119"/>
    </row>
    <row r="1793" spans="1:10" x14ac:dyDescent="0.25">
      <c r="A1793" s="12">
        <v>1772</v>
      </c>
      <c r="B1793" t="s">
        <v>46</v>
      </c>
      <c r="C1793" t="s">
        <v>53</v>
      </c>
      <c r="D1793" s="21">
        <v>38408</v>
      </c>
      <c r="E1793" t="s">
        <v>41</v>
      </c>
      <c r="F1793" s="19">
        <v>42</v>
      </c>
      <c r="G1793" s="20">
        <v>135.16800000000001</v>
      </c>
      <c r="I1793" s="19"/>
      <c r="J1793" s="119"/>
    </row>
    <row r="1794" spans="1:10" x14ac:dyDescent="0.25">
      <c r="A1794" s="12">
        <v>1773</v>
      </c>
      <c r="B1794" t="s">
        <v>57</v>
      </c>
      <c r="C1794" t="s">
        <v>48</v>
      </c>
      <c r="D1794" s="21">
        <v>38991</v>
      </c>
      <c r="E1794" t="s">
        <v>41</v>
      </c>
      <c r="F1794" s="19">
        <v>43</v>
      </c>
      <c r="G1794" s="20">
        <v>139.04400000000001</v>
      </c>
      <c r="I1794" s="19"/>
      <c r="J1794" s="119"/>
    </row>
    <row r="1795" spans="1:10" x14ac:dyDescent="0.25">
      <c r="A1795" s="12">
        <v>1774</v>
      </c>
      <c r="B1795" t="s">
        <v>40</v>
      </c>
      <c r="C1795" t="s">
        <v>53</v>
      </c>
      <c r="D1795" s="21">
        <v>38980</v>
      </c>
      <c r="E1795" t="s">
        <v>47</v>
      </c>
      <c r="F1795" s="19">
        <v>48</v>
      </c>
      <c r="G1795" s="20">
        <v>156.45599999999999</v>
      </c>
      <c r="I1795" s="19"/>
      <c r="J1795" s="119"/>
    </row>
    <row r="1796" spans="1:10" x14ac:dyDescent="0.25">
      <c r="A1796" s="12">
        <v>1775</v>
      </c>
      <c r="B1796" t="s">
        <v>57</v>
      </c>
      <c r="C1796" t="s">
        <v>45</v>
      </c>
      <c r="D1796" s="21">
        <v>38903</v>
      </c>
      <c r="E1796" t="s">
        <v>54</v>
      </c>
      <c r="F1796" s="19">
        <v>-3</v>
      </c>
      <c r="G1796" s="20">
        <v>-15.18</v>
      </c>
      <c r="I1796" s="19"/>
      <c r="J1796" s="119"/>
    </row>
    <row r="1797" spans="1:10" x14ac:dyDescent="0.25">
      <c r="A1797" s="12">
        <v>1776</v>
      </c>
      <c r="B1797" t="s">
        <v>55</v>
      </c>
      <c r="C1797" t="s">
        <v>48</v>
      </c>
      <c r="D1797" s="21">
        <v>39035</v>
      </c>
      <c r="E1797" t="s">
        <v>51</v>
      </c>
      <c r="F1797" s="19">
        <v>14</v>
      </c>
      <c r="G1797" s="20">
        <v>34.739999999999995</v>
      </c>
      <c r="I1797" s="19"/>
      <c r="J1797" s="119"/>
    </row>
    <row r="1798" spans="1:10" x14ac:dyDescent="0.25">
      <c r="A1798" s="12">
        <v>1777</v>
      </c>
      <c r="B1798" t="s">
        <v>40</v>
      </c>
      <c r="C1798" t="s">
        <v>53</v>
      </c>
      <c r="D1798" s="21">
        <v>38727</v>
      </c>
      <c r="E1798" t="s">
        <v>41</v>
      </c>
      <c r="F1798" s="19">
        <v>-4</v>
      </c>
      <c r="G1798" s="20">
        <v>-29.58</v>
      </c>
      <c r="I1798" s="19"/>
      <c r="J1798" s="119"/>
    </row>
    <row r="1799" spans="1:10" x14ac:dyDescent="0.25">
      <c r="A1799" s="12">
        <v>1778</v>
      </c>
      <c r="B1799" t="s">
        <v>56</v>
      </c>
      <c r="C1799" t="s">
        <v>53</v>
      </c>
      <c r="D1799" s="21">
        <v>38595</v>
      </c>
      <c r="E1799" t="s">
        <v>47</v>
      </c>
      <c r="F1799" s="19">
        <v>29</v>
      </c>
      <c r="G1799" s="20">
        <v>89.531999999999996</v>
      </c>
      <c r="I1799" s="19"/>
      <c r="J1799" s="119"/>
    </row>
    <row r="1800" spans="1:10" x14ac:dyDescent="0.25">
      <c r="A1800" s="12">
        <v>1779</v>
      </c>
      <c r="B1800" t="s">
        <v>57</v>
      </c>
      <c r="C1800" t="s">
        <v>45</v>
      </c>
      <c r="D1800" s="21">
        <v>38111</v>
      </c>
      <c r="E1800" t="s">
        <v>41</v>
      </c>
      <c r="F1800" s="19">
        <v>35</v>
      </c>
      <c r="G1800" s="20">
        <v>109.64400000000001</v>
      </c>
      <c r="I1800" s="19"/>
      <c r="J1800" s="119"/>
    </row>
    <row r="1801" spans="1:10" x14ac:dyDescent="0.25">
      <c r="A1801" s="12">
        <v>1780</v>
      </c>
      <c r="B1801" t="s">
        <v>52</v>
      </c>
      <c r="C1801" t="s">
        <v>48</v>
      </c>
      <c r="D1801" s="21">
        <v>38694</v>
      </c>
      <c r="E1801" t="s">
        <v>41</v>
      </c>
      <c r="F1801" s="19">
        <v>88</v>
      </c>
      <c r="G1801" s="20">
        <v>301.02</v>
      </c>
      <c r="I1801" s="19"/>
      <c r="J1801" s="119"/>
    </row>
    <row r="1802" spans="1:10" x14ac:dyDescent="0.25">
      <c r="A1802" s="12">
        <v>1781</v>
      </c>
      <c r="B1802" t="s">
        <v>55</v>
      </c>
      <c r="C1802" t="s">
        <v>53</v>
      </c>
      <c r="D1802" s="21">
        <v>38067</v>
      </c>
      <c r="E1802" t="s">
        <v>41</v>
      </c>
      <c r="F1802" s="19">
        <v>95</v>
      </c>
      <c r="G1802" s="20">
        <v>326.24399999999997</v>
      </c>
      <c r="I1802" s="19"/>
      <c r="J1802" s="119"/>
    </row>
    <row r="1803" spans="1:10" x14ac:dyDescent="0.25">
      <c r="A1803" s="12">
        <v>1782</v>
      </c>
      <c r="B1803" t="s">
        <v>50</v>
      </c>
      <c r="C1803" t="s">
        <v>42</v>
      </c>
      <c r="D1803" s="21">
        <v>38441</v>
      </c>
      <c r="E1803" t="s">
        <v>51</v>
      </c>
      <c r="F1803" s="19">
        <v>87</v>
      </c>
      <c r="G1803" s="20">
        <v>297.87599999999998</v>
      </c>
      <c r="I1803" s="19"/>
      <c r="J1803" s="119"/>
    </row>
    <row r="1804" spans="1:10" x14ac:dyDescent="0.25">
      <c r="A1804" s="12">
        <v>1783</v>
      </c>
      <c r="B1804" t="s">
        <v>43</v>
      </c>
      <c r="C1804" t="s">
        <v>45</v>
      </c>
      <c r="D1804" s="21">
        <v>38650</v>
      </c>
      <c r="E1804" t="s">
        <v>51</v>
      </c>
      <c r="F1804" s="19">
        <v>56</v>
      </c>
      <c r="G1804" s="20">
        <v>186.27599999999998</v>
      </c>
      <c r="I1804" s="19"/>
      <c r="J1804" s="119"/>
    </row>
    <row r="1805" spans="1:10" x14ac:dyDescent="0.25">
      <c r="A1805" s="12">
        <v>1784</v>
      </c>
      <c r="B1805" t="s">
        <v>57</v>
      </c>
      <c r="C1805" t="s">
        <v>48</v>
      </c>
      <c r="D1805" s="21">
        <v>37990</v>
      </c>
      <c r="E1805" t="s">
        <v>41</v>
      </c>
      <c r="F1805" s="19">
        <v>71</v>
      </c>
      <c r="G1805" s="20">
        <v>240.15599999999998</v>
      </c>
      <c r="I1805" s="19"/>
      <c r="J1805" s="119"/>
    </row>
    <row r="1806" spans="1:10" x14ac:dyDescent="0.25">
      <c r="A1806" s="12">
        <v>1785</v>
      </c>
      <c r="B1806" t="s">
        <v>55</v>
      </c>
      <c r="C1806" t="s">
        <v>42</v>
      </c>
      <c r="D1806" s="21">
        <v>38716</v>
      </c>
      <c r="E1806" t="s">
        <v>54</v>
      </c>
      <c r="F1806" s="19">
        <v>34</v>
      </c>
      <c r="G1806" s="20">
        <v>106.824</v>
      </c>
      <c r="I1806" s="19"/>
      <c r="J1806" s="119"/>
    </row>
    <row r="1807" spans="1:10" x14ac:dyDescent="0.25">
      <c r="A1807" s="12">
        <v>1786</v>
      </c>
      <c r="B1807" t="s">
        <v>46</v>
      </c>
      <c r="C1807" t="s">
        <v>53</v>
      </c>
      <c r="D1807" s="21">
        <v>38628</v>
      </c>
      <c r="E1807" t="s">
        <v>41</v>
      </c>
      <c r="F1807" s="19">
        <v>98</v>
      </c>
      <c r="G1807" s="20">
        <v>337.04399999999998</v>
      </c>
      <c r="I1807" s="19"/>
      <c r="J1807" s="119"/>
    </row>
    <row r="1808" spans="1:10" x14ac:dyDescent="0.25">
      <c r="A1808" s="12">
        <v>1787</v>
      </c>
      <c r="B1808" t="s">
        <v>56</v>
      </c>
      <c r="C1808" t="s">
        <v>45</v>
      </c>
      <c r="D1808" s="21">
        <v>39002</v>
      </c>
      <c r="E1808" t="s">
        <v>51</v>
      </c>
      <c r="F1808" s="19">
        <v>-1</v>
      </c>
      <c r="G1808" s="20">
        <v>-7.8479999999999999</v>
      </c>
      <c r="I1808" s="19"/>
      <c r="J1808" s="119"/>
    </row>
    <row r="1809" spans="1:10" x14ac:dyDescent="0.25">
      <c r="A1809" s="12">
        <v>1788</v>
      </c>
      <c r="B1809" t="s">
        <v>46</v>
      </c>
      <c r="C1809" t="s">
        <v>42</v>
      </c>
      <c r="D1809" s="21">
        <v>38969</v>
      </c>
      <c r="E1809" t="s">
        <v>41</v>
      </c>
      <c r="F1809" s="19">
        <v>-1</v>
      </c>
      <c r="G1809" s="20">
        <v>-4.3680000000000003</v>
      </c>
      <c r="I1809" s="19"/>
      <c r="J1809" s="119"/>
    </row>
    <row r="1810" spans="1:10" x14ac:dyDescent="0.25">
      <c r="A1810" s="12">
        <v>1789</v>
      </c>
      <c r="B1810" t="s">
        <v>52</v>
      </c>
      <c r="C1810" t="s">
        <v>45</v>
      </c>
      <c r="D1810" s="21">
        <v>38265</v>
      </c>
      <c r="E1810" t="s">
        <v>47</v>
      </c>
      <c r="F1810" s="19">
        <v>84</v>
      </c>
      <c r="G1810" s="20">
        <v>287.09999999999997</v>
      </c>
      <c r="I1810" s="19"/>
      <c r="J1810" s="119"/>
    </row>
    <row r="1811" spans="1:10" x14ac:dyDescent="0.25">
      <c r="A1811" s="12">
        <v>1790</v>
      </c>
      <c r="B1811" t="s">
        <v>40</v>
      </c>
      <c r="C1811" t="s">
        <v>53</v>
      </c>
      <c r="D1811" s="21">
        <v>39079</v>
      </c>
      <c r="E1811" t="s">
        <v>41</v>
      </c>
      <c r="F1811" s="19">
        <v>36</v>
      </c>
      <c r="G1811" s="20">
        <v>113.664</v>
      </c>
      <c r="I1811" s="19"/>
      <c r="J1811" s="119"/>
    </row>
    <row r="1812" spans="1:10" x14ac:dyDescent="0.25">
      <c r="A1812" s="12">
        <v>1791</v>
      </c>
      <c r="B1812" t="s">
        <v>43</v>
      </c>
      <c r="C1812" t="s">
        <v>42</v>
      </c>
      <c r="D1812" s="21">
        <v>38485</v>
      </c>
      <c r="E1812" t="s">
        <v>44</v>
      </c>
      <c r="F1812" s="19">
        <v>51</v>
      </c>
      <c r="G1812" s="20">
        <v>168.26399999999998</v>
      </c>
      <c r="I1812" s="19"/>
      <c r="J1812" s="119"/>
    </row>
    <row r="1813" spans="1:10" x14ac:dyDescent="0.25">
      <c r="A1813" s="12">
        <v>1792</v>
      </c>
      <c r="B1813" t="s">
        <v>55</v>
      </c>
      <c r="C1813" t="s">
        <v>48</v>
      </c>
      <c r="D1813" s="21">
        <v>39079</v>
      </c>
      <c r="E1813" t="s">
        <v>44</v>
      </c>
      <c r="F1813" s="19">
        <v>98</v>
      </c>
      <c r="G1813" s="20">
        <v>338.14800000000002</v>
      </c>
      <c r="I1813" s="19"/>
      <c r="J1813" s="119"/>
    </row>
    <row r="1814" spans="1:10" x14ac:dyDescent="0.25">
      <c r="A1814" s="12">
        <v>1793</v>
      </c>
      <c r="B1814" t="s">
        <v>55</v>
      </c>
      <c r="C1814" t="s">
        <v>45</v>
      </c>
      <c r="D1814" s="21">
        <v>38056</v>
      </c>
      <c r="E1814" t="s">
        <v>41</v>
      </c>
      <c r="F1814" s="19">
        <v>87</v>
      </c>
      <c r="G1814" s="20">
        <v>296.42399999999998</v>
      </c>
      <c r="I1814" s="19"/>
      <c r="J1814" s="119"/>
    </row>
    <row r="1815" spans="1:10" x14ac:dyDescent="0.25">
      <c r="A1815" s="12">
        <v>1794</v>
      </c>
      <c r="B1815" t="s">
        <v>57</v>
      </c>
      <c r="C1815" t="s">
        <v>42</v>
      </c>
      <c r="D1815" s="21">
        <v>39057</v>
      </c>
      <c r="E1815" t="s">
        <v>47</v>
      </c>
      <c r="F1815" s="19">
        <v>92</v>
      </c>
      <c r="G1815" s="20">
        <v>316.464</v>
      </c>
      <c r="I1815" s="19"/>
      <c r="J1815" s="119"/>
    </row>
    <row r="1816" spans="1:10" x14ac:dyDescent="0.25">
      <c r="A1816" s="12">
        <v>1795</v>
      </c>
      <c r="B1816" t="s">
        <v>46</v>
      </c>
      <c r="C1816" t="s">
        <v>53</v>
      </c>
      <c r="D1816" s="21">
        <v>38331</v>
      </c>
      <c r="E1816" t="s">
        <v>44</v>
      </c>
      <c r="F1816" s="19">
        <v>67</v>
      </c>
      <c r="G1816" s="20">
        <v>225.08399999999997</v>
      </c>
      <c r="I1816" s="19"/>
      <c r="J1816" s="119"/>
    </row>
    <row r="1817" spans="1:10" x14ac:dyDescent="0.25">
      <c r="A1817" s="12">
        <v>1796</v>
      </c>
      <c r="B1817" t="s">
        <v>52</v>
      </c>
      <c r="C1817" t="s">
        <v>42</v>
      </c>
      <c r="D1817" s="21">
        <v>38342</v>
      </c>
      <c r="E1817" t="s">
        <v>44</v>
      </c>
      <c r="F1817" s="19">
        <v>36</v>
      </c>
      <c r="G1817" s="20">
        <v>113.48399999999999</v>
      </c>
      <c r="I1817" s="19"/>
      <c r="J1817" s="119"/>
    </row>
    <row r="1818" spans="1:10" x14ac:dyDescent="0.25">
      <c r="A1818" s="12">
        <v>1797</v>
      </c>
      <c r="B1818" t="s">
        <v>46</v>
      </c>
      <c r="C1818" t="s">
        <v>53</v>
      </c>
      <c r="D1818" s="21">
        <v>38210</v>
      </c>
      <c r="E1818" t="s">
        <v>54</v>
      </c>
      <c r="F1818" s="19">
        <v>48</v>
      </c>
      <c r="G1818" s="20">
        <v>157.596</v>
      </c>
      <c r="I1818" s="19"/>
      <c r="J1818" s="119"/>
    </row>
    <row r="1819" spans="1:10" x14ac:dyDescent="0.25">
      <c r="A1819" s="12">
        <v>1798</v>
      </c>
      <c r="B1819" t="s">
        <v>52</v>
      </c>
      <c r="C1819" t="s">
        <v>45</v>
      </c>
      <c r="D1819" s="21">
        <v>38298</v>
      </c>
      <c r="E1819" t="s">
        <v>41</v>
      </c>
      <c r="F1819" s="19">
        <v>83</v>
      </c>
      <c r="G1819" s="20">
        <v>283.72800000000001</v>
      </c>
      <c r="I1819" s="19"/>
      <c r="J1819" s="119"/>
    </row>
    <row r="1820" spans="1:10" x14ac:dyDescent="0.25">
      <c r="A1820" s="12">
        <v>1799</v>
      </c>
      <c r="B1820" t="s">
        <v>52</v>
      </c>
      <c r="C1820" t="s">
        <v>42</v>
      </c>
      <c r="D1820" s="21">
        <v>38199</v>
      </c>
      <c r="E1820" t="s">
        <v>41</v>
      </c>
      <c r="F1820" s="19">
        <v>-1</v>
      </c>
      <c r="G1820" s="20">
        <v>-0.52800000000000002</v>
      </c>
      <c r="I1820" s="19"/>
      <c r="J1820" s="119"/>
    </row>
    <row r="1821" spans="1:10" x14ac:dyDescent="0.25">
      <c r="A1821" s="12">
        <v>1800</v>
      </c>
      <c r="B1821" t="s">
        <v>49</v>
      </c>
      <c r="C1821" t="s">
        <v>42</v>
      </c>
      <c r="D1821" s="21">
        <v>38056</v>
      </c>
      <c r="E1821" t="s">
        <v>47</v>
      </c>
      <c r="F1821" s="19">
        <v>10</v>
      </c>
      <c r="G1821" s="20">
        <v>20.963999999999999</v>
      </c>
      <c r="I1821" s="19"/>
      <c r="J1821" s="119"/>
    </row>
    <row r="1822" spans="1:10" x14ac:dyDescent="0.25">
      <c r="A1822" s="12">
        <v>1801</v>
      </c>
      <c r="B1822" t="s">
        <v>52</v>
      </c>
      <c r="C1822" t="s">
        <v>42</v>
      </c>
      <c r="D1822" s="21">
        <v>38859</v>
      </c>
      <c r="E1822" t="s">
        <v>47</v>
      </c>
      <c r="F1822" s="19">
        <v>35</v>
      </c>
      <c r="G1822" s="20">
        <v>110.77200000000001</v>
      </c>
      <c r="I1822" s="19"/>
      <c r="J1822" s="119"/>
    </row>
    <row r="1823" spans="1:10" x14ac:dyDescent="0.25">
      <c r="A1823" s="12">
        <v>1802</v>
      </c>
      <c r="B1823" t="s">
        <v>43</v>
      </c>
      <c r="C1823" t="s">
        <v>48</v>
      </c>
      <c r="D1823" s="21">
        <v>38826</v>
      </c>
      <c r="E1823" t="s">
        <v>51</v>
      </c>
      <c r="F1823" s="19">
        <v>70</v>
      </c>
      <c r="G1823" s="20">
        <v>236.61599999999999</v>
      </c>
      <c r="I1823" s="19"/>
      <c r="J1823" s="119"/>
    </row>
    <row r="1824" spans="1:10" x14ac:dyDescent="0.25">
      <c r="A1824" s="12">
        <v>1803</v>
      </c>
      <c r="B1824" t="s">
        <v>57</v>
      </c>
      <c r="C1824" t="s">
        <v>42</v>
      </c>
      <c r="D1824" s="21">
        <v>38848</v>
      </c>
      <c r="E1824" t="s">
        <v>54</v>
      </c>
      <c r="F1824" s="19">
        <v>19</v>
      </c>
      <c r="G1824" s="20">
        <v>52.559999999999995</v>
      </c>
      <c r="I1824" s="19"/>
      <c r="J1824" s="119"/>
    </row>
    <row r="1825" spans="1:10" x14ac:dyDescent="0.25">
      <c r="A1825" s="12">
        <v>1804</v>
      </c>
      <c r="B1825" t="s">
        <v>57</v>
      </c>
      <c r="C1825" t="s">
        <v>48</v>
      </c>
      <c r="D1825" s="21">
        <v>38683</v>
      </c>
      <c r="E1825" t="s">
        <v>44</v>
      </c>
      <c r="F1825" s="19">
        <v>15</v>
      </c>
      <c r="G1825" s="20">
        <v>37.512</v>
      </c>
      <c r="I1825" s="19"/>
      <c r="J1825" s="119"/>
    </row>
    <row r="1826" spans="1:10" x14ac:dyDescent="0.25">
      <c r="A1826" s="12">
        <v>1805</v>
      </c>
      <c r="B1826" t="s">
        <v>40</v>
      </c>
      <c r="C1826" t="s">
        <v>45</v>
      </c>
      <c r="D1826" s="21">
        <v>38056</v>
      </c>
      <c r="E1826" t="s">
        <v>47</v>
      </c>
      <c r="F1826" s="19">
        <v>36</v>
      </c>
      <c r="G1826" s="20">
        <v>113.676</v>
      </c>
      <c r="I1826" s="19"/>
      <c r="J1826" s="119"/>
    </row>
    <row r="1827" spans="1:10" x14ac:dyDescent="0.25">
      <c r="A1827" s="12">
        <v>1806</v>
      </c>
      <c r="B1827" t="s">
        <v>40</v>
      </c>
      <c r="C1827" t="s">
        <v>42</v>
      </c>
      <c r="D1827" s="21">
        <v>38826</v>
      </c>
      <c r="E1827" t="s">
        <v>54</v>
      </c>
      <c r="F1827" s="19">
        <v>30</v>
      </c>
      <c r="G1827" s="20">
        <v>92.52</v>
      </c>
      <c r="I1827" s="19"/>
      <c r="J1827" s="119"/>
    </row>
    <row r="1828" spans="1:10" x14ac:dyDescent="0.25">
      <c r="A1828" s="12">
        <v>1807</v>
      </c>
      <c r="B1828" t="s">
        <v>40</v>
      </c>
      <c r="C1828" t="s">
        <v>42</v>
      </c>
      <c r="D1828" s="21">
        <v>38430</v>
      </c>
      <c r="E1828" t="s">
        <v>47</v>
      </c>
      <c r="F1828" s="19">
        <v>16</v>
      </c>
      <c r="G1828" s="20">
        <v>42.359999999999992</v>
      </c>
      <c r="I1828" s="19"/>
      <c r="J1828" s="119"/>
    </row>
    <row r="1829" spans="1:10" x14ac:dyDescent="0.25">
      <c r="A1829" s="12">
        <v>1808</v>
      </c>
      <c r="B1829" t="s">
        <v>40</v>
      </c>
      <c r="C1829" t="s">
        <v>48</v>
      </c>
      <c r="D1829" s="21">
        <v>38001</v>
      </c>
      <c r="E1829" t="s">
        <v>44</v>
      </c>
      <c r="F1829" s="19">
        <v>67</v>
      </c>
      <c r="G1829" s="20">
        <v>225.01199999999997</v>
      </c>
      <c r="I1829" s="19"/>
      <c r="J1829" s="119"/>
    </row>
    <row r="1830" spans="1:10" x14ac:dyDescent="0.25">
      <c r="A1830" s="12">
        <v>1809</v>
      </c>
      <c r="B1830" t="s">
        <v>46</v>
      </c>
      <c r="C1830" t="s">
        <v>48</v>
      </c>
      <c r="D1830" s="21">
        <v>38012</v>
      </c>
      <c r="E1830" t="s">
        <v>44</v>
      </c>
      <c r="F1830" s="19">
        <v>9</v>
      </c>
      <c r="G1830" s="20">
        <v>17.027999999999999</v>
      </c>
      <c r="I1830" s="19"/>
      <c r="J1830" s="119"/>
    </row>
    <row r="1831" spans="1:10" x14ac:dyDescent="0.25">
      <c r="A1831" s="12">
        <v>1810</v>
      </c>
      <c r="B1831" t="s">
        <v>49</v>
      </c>
      <c r="C1831" t="s">
        <v>45</v>
      </c>
      <c r="D1831" s="21">
        <v>38969</v>
      </c>
      <c r="E1831" t="s">
        <v>51</v>
      </c>
      <c r="F1831" s="19">
        <v>9</v>
      </c>
      <c r="G1831" s="20">
        <v>16.452000000000002</v>
      </c>
      <c r="I1831" s="19"/>
      <c r="J1831" s="119"/>
    </row>
    <row r="1832" spans="1:10" x14ac:dyDescent="0.25">
      <c r="A1832" s="12">
        <v>1811</v>
      </c>
      <c r="B1832" t="s">
        <v>52</v>
      </c>
      <c r="C1832" t="s">
        <v>53</v>
      </c>
      <c r="D1832" s="21">
        <v>38683</v>
      </c>
      <c r="E1832" t="s">
        <v>41</v>
      </c>
      <c r="F1832" s="19">
        <v>76</v>
      </c>
      <c r="G1832" s="20">
        <v>258.14400000000001</v>
      </c>
      <c r="I1832" s="19"/>
      <c r="J1832" s="119"/>
    </row>
    <row r="1833" spans="1:10" x14ac:dyDescent="0.25">
      <c r="A1833" s="12">
        <v>1812</v>
      </c>
      <c r="B1833" t="s">
        <v>56</v>
      </c>
      <c r="C1833" t="s">
        <v>53</v>
      </c>
      <c r="D1833" s="21">
        <v>38859</v>
      </c>
      <c r="E1833" t="s">
        <v>47</v>
      </c>
      <c r="F1833" s="19">
        <v>72</v>
      </c>
      <c r="G1833" s="20">
        <v>243.816</v>
      </c>
      <c r="I1833" s="19"/>
      <c r="J1833" s="119"/>
    </row>
    <row r="1834" spans="1:10" x14ac:dyDescent="0.25">
      <c r="A1834" s="12">
        <v>1813</v>
      </c>
      <c r="B1834" t="s">
        <v>55</v>
      </c>
      <c r="C1834" t="s">
        <v>48</v>
      </c>
      <c r="D1834" s="21">
        <v>38463</v>
      </c>
      <c r="E1834" t="s">
        <v>41</v>
      </c>
      <c r="F1834" s="19">
        <v>24</v>
      </c>
      <c r="G1834" s="20">
        <v>71.34</v>
      </c>
      <c r="I1834" s="19"/>
      <c r="J1834" s="119"/>
    </row>
    <row r="1835" spans="1:10" x14ac:dyDescent="0.25">
      <c r="A1835" s="12">
        <v>1814</v>
      </c>
      <c r="B1835" t="s">
        <v>57</v>
      </c>
      <c r="C1835" t="s">
        <v>42</v>
      </c>
      <c r="D1835" s="21">
        <v>38529</v>
      </c>
      <c r="E1835" t="s">
        <v>41</v>
      </c>
      <c r="F1835" s="19">
        <v>17</v>
      </c>
      <c r="G1835" s="20">
        <v>45.155999999999999</v>
      </c>
      <c r="I1835" s="19"/>
      <c r="J1835" s="119"/>
    </row>
    <row r="1836" spans="1:10" x14ac:dyDescent="0.25">
      <c r="A1836" s="12">
        <v>1815</v>
      </c>
      <c r="B1836" t="s">
        <v>49</v>
      </c>
      <c r="C1836" t="s">
        <v>45</v>
      </c>
      <c r="D1836" s="21">
        <v>38892</v>
      </c>
      <c r="E1836" t="s">
        <v>41</v>
      </c>
      <c r="F1836" s="19">
        <v>55</v>
      </c>
      <c r="G1836" s="20">
        <v>182.00399999999999</v>
      </c>
      <c r="I1836" s="19"/>
      <c r="J1836" s="119"/>
    </row>
    <row r="1837" spans="1:10" x14ac:dyDescent="0.25">
      <c r="A1837" s="12">
        <v>1816</v>
      </c>
      <c r="B1837" t="s">
        <v>40</v>
      </c>
      <c r="C1837" t="s">
        <v>53</v>
      </c>
      <c r="D1837" s="21">
        <v>38760</v>
      </c>
      <c r="E1837" t="s">
        <v>47</v>
      </c>
      <c r="F1837" s="19">
        <v>78</v>
      </c>
      <c r="G1837" s="20">
        <v>265.476</v>
      </c>
      <c r="I1837" s="19"/>
      <c r="J1837" s="119"/>
    </row>
    <row r="1838" spans="1:10" x14ac:dyDescent="0.25">
      <c r="A1838" s="12">
        <v>1817</v>
      </c>
      <c r="B1838" t="s">
        <v>57</v>
      </c>
      <c r="C1838" t="s">
        <v>53</v>
      </c>
      <c r="D1838" s="21">
        <v>38947</v>
      </c>
      <c r="E1838" t="s">
        <v>47</v>
      </c>
      <c r="F1838" s="19">
        <v>35</v>
      </c>
      <c r="G1838" s="20">
        <v>110.02799999999999</v>
      </c>
      <c r="I1838" s="19"/>
      <c r="J1838" s="119"/>
    </row>
    <row r="1839" spans="1:10" x14ac:dyDescent="0.25">
      <c r="A1839" s="12">
        <v>1818</v>
      </c>
      <c r="B1839" t="s">
        <v>46</v>
      </c>
      <c r="C1839" t="s">
        <v>42</v>
      </c>
      <c r="D1839" s="21">
        <v>38243</v>
      </c>
      <c r="E1839" t="s">
        <v>54</v>
      </c>
      <c r="F1839" s="19">
        <v>24</v>
      </c>
      <c r="G1839" s="20">
        <v>70.92</v>
      </c>
      <c r="I1839" s="19"/>
      <c r="J1839" s="119"/>
    </row>
    <row r="1840" spans="1:10" x14ac:dyDescent="0.25">
      <c r="A1840" s="12">
        <v>1819</v>
      </c>
      <c r="B1840" t="s">
        <v>56</v>
      </c>
      <c r="C1840" t="s">
        <v>53</v>
      </c>
      <c r="D1840" s="21">
        <v>38507</v>
      </c>
      <c r="E1840" t="s">
        <v>51</v>
      </c>
      <c r="F1840" s="19">
        <v>53</v>
      </c>
      <c r="G1840" s="20">
        <v>174.26399999999998</v>
      </c>
      <c r="I1840" s="19"/>
      <c r="J1840" s="119"/>
    </row>
    <row r="1841" spans="1:10" x14ac:dyDescent="0.25">
      <c r="A1841" s="12">
        <v>1820</v>
      </c>
      <c r="B1841" t="s">
        <v>43</v>
      </c>
      <c r="C1841" t="s">
        <v>53</v>
      </c>
      <c r="D1841" s="21">
        <v>38859</v>
      </c>
      <c r="E1841" t="s">
        <v>54</v>
      </c>
      <c r="F1841" s="19">
        <v>-3</v>
      </c>
      <c r="G1841" s="20">
        <v>-25.92</v>
      </c>
      <c r="I1841" s="19"/>
      <c r="J1841" s="119"/>
    </row>
    <row r="1842" spans="1:10" x14ac:dyDescent="0.25">
      <c r="A1842" s="12">
        <v>1821</v>
      </c>
      <c r="B1842" t="s">
        <v>57</v>
      </c>
      <c r="C1842" t="s">
        <v>42</v>
      </c>
      <c r="D1842" s="21">
        <v>38947</v>
      </c>
      <c r="E1842" t="s">
        <v>41</v>
      </c>
      <c r="F1842" s="19">
        <v>-3</v>
      </c>
      <c r="G1842" s="20">
        <v>-26.568000000000001</v>
      </c>
      <c r="I1842" s="19"/>
      <c r="J1842" s="119"/>
    </row>
    <row r="1843" spans="1:10" x14ac:dyDescent="0.25">
      <c r="A1843" s="12">
        <v>1822</v>
      </c>
      <c r="B1843" t="s">
        <v>57</v>
      </c>
      <c r="C1843" t="s">
        <v>42</v>
      </c>
      <c r="D1843" s="21">
        <v>38441</v>
      </c>
      <c r="E1843" t="s">
        <v>41</v>
      </c>
      <c r="F1843" s="19">
        <v>33</v>
      </c>
      <c r="G1843" s="20">
        <v>103.092</v>
      </c>
      <c r="I1843" s="19"/>
      <c r="J1843" s="119"/>
    </row>
    <row r="1844" spans="1:10" x14ac:dyDescent="0.25">
      <c r="A1844" s="12">
        <v>1823</v>
      </c>
      <c r="B1844" t="s">
        <v>49</v>
      </c>
      <c r="C1844" t="s">
        <v>48</v>
      </c>
      <c r="D1844" s="21">
        <v>38617</v>
      </c>
      <c r="E1844" t="s">
        <v>54</v>
      </c>
      <c r="F1844" s="19">
        <v>86</v>
      </c>
      <c r="G1844" s="20">
        <v>294.25200000000001</v>
      </c>
      <c r="I1844" s="19"/>
      <c r="J1844" s="119"/>
    </row>
    <row r="1845" spans="1:10" x14ac:dyDescent="0.25">
      <c r="A1845" s="12">
        <v>1824</v>
      </c>
      <c r="B1845" t="s">
        <v>49</v>
      </c>
      <c r="C1845" t="s">
        <v>53</v>
      </c>
      <c r="D1845" s="21">
        <v>38364</v>
      </c>
      <c r="E1845" t="s">
        <v>41</v>
      </c>
      <c r="F1845" s="19">
        <v>17</v>
      </c>
      <c r="G1845" s="20">
        <v>45.588000000000001</v>
      </c>
      <c r="I1845" s="19"/>
      <c r="J1845" s="119"/>
    </row>
    <row r="1846" spans="1:10" x14ac:dyDescent="0.25">
      <c r="A1846" s="12">
        <v>1825</v>
      </c>
      <c r="B1846" t="s">
        <v>49</v>
      </c>
      <c r="C1846" t="s">
        <v>53</v>
      </c>
      <c r="D1846" s="21">
        <v>38782</v>
      </c>
      <c r="E1846" t="s">
        <v>51</v>
      </c>
      <c r="F1846" s="19">
        <v>59</v>
      </c>
      <c r="G1846" s="20">
        <v>436.83599999999996</v>
      </c>
      <c r="I1846" s="19"/>
      <c r="J1846" s="119"/>
    </row>
    <row r="1847" spans="1:10" x14ac:dyDescent="0.25">
      <c r="A1847" s="12">
        <v>1826</v>
      </c>
      <c r="B1847" t="s">
        <v>49</v>
      </c>
      <c r="C1847" t="s">
        <v>42</v>
      </c>
      <c r="D1847" s="21">
        <v>38496</v>
      </c>
      <c r="E1847" t="s">
        <v>44</v>
      </c>
      <c r="F1847" s="19">
        <v>75</v>
      </c>
      <c r="G1847" s="20">
        <v>374.77199999999999</v>
      </c>
      <c r="I1847" s="19"/>
      <c r="J1847" s="119"/>
    </row>
    <row r="1848" spans="1:10" x14ac:dyDescent="0.25">
      <c r="A1848" s="12">
        <v>1827</v>
      </c>
      <c r="B1848" t="s">
        <v>49</v>
      </c>
      <c r="C1848" t="s">
        <v>53</v>
      </c>
      <c r="D1848" s="21">
        <v>38573</v>
      </c>
      <c r="E1848" t="s">
        <v>51</v>
      </c>
      <c r="F1848" s="19">
        <v>94</v>
      </c>
      <c r="G1848" s="20">
        <v>562.88400000000001</v>
      </c>
      <c r="I1848" s="19"/>
      <c r="J1848" s="119"/>
    </row>
    <row r="1849" spans="1:10" x14ac:dyDescent="0.25">
      <c r="A1849" s="12">
        <v>1828</v>
      </c>
      <c r="B1849" t="s">
        <v>52</v>
      </c>
      <c r="C1849" t="s">
        <v>53</v>
      </c>
      <c r="D1849" s="21">
        <v>38606</v>
      </c>
      <c r="E1849" t="s">
        <v>44</v>
      </c>
      <c r="F1849" s="19">
        <v>15</v>
      </c>
      <c r="G1849" s="20">
        <v>38.724000000000004</v>
      </c>
      <c r="I1849" s="19"/>
      <c r="J1849" s="119"/>
    </row>
    <row r="1850" spans="1:10" x14ac:dyDescent="0.25">
      <c r="A1850" s="12">
        <v>1829</v>
      </c>
      <c r="B1850" t="s">
        <v>40</v>
      </c>
      <c r="C1850" t="s">
        <v>53</v>
      </c>
      <c r="D1850" s="21">
        <v>37990</v>
      </c>
      <c r="E1850" t="s">
        <v>44</v>
      </c>
      <c r="F1850" s="19">
        <v>57</v>
      </c>
      <c r="G1850" s="20">
        <v>309.81599999999997</v>
      </c>
      <c r="I1850" s="19"/>
      <c r="J1850" s="119"/>
    </row>
    <row r="1851" spans="1:10" x14ac:dyDescent="0.25">
      <c r="A1851" s="12">
        <v>1830</v>
      </c>
      <c r="B1851" t="s">
        <v>52</v>
      </c>
      <c r="C1851" t="s">
        <v>48</v>
      </c>
      <c r="D1851" s="21">
        <v>38540</v>
      </c>
      <c r="E1851" t="s">
        <v>54</v>
      </c>
      <c r="F1851" s="19">
        <v>90</v>
      </c>
      <c r="G1851" s="20">
        <v>429.38399999999996</v>
      </c>
      <c r="I1851" s="19"/>
      <c r="J1851" s="119"/>
    </row>
    <row r="1852" spans="1:10" x14ac:dyDescent="0.25">
      <c r="A1852" s="12">
        <v>1831</v>
      </c>
      <c r="B1852" t="s">
        <v>46</v>
      </c>
      <c r="C1852" t="s">
        <v>42</v>
      </c>
      <c r="D1852" s="21">
        <v>38529</v>
      </c>
      <c r="E1852" t="s">
        <v>44</v>
      </c>
      <c r="F1852" s="19">
        <v>36</v>
      </c>
      <c r="G1852" s="20">
        <v>112.776</v>
      </c>
      <c r="I1852" s="19"/>
      <c r="J1852" s="119"/>
    </row>
    <row r="1853" spans="1:10" x14ac:dyDescent="0.25">
      <c r="A1853" s="12">
        <v>1832</v>
      </c>
      <c r="B1853" t="s">
        <v>55</v>
      </c>
      <c r="C1853" t="s">
        <v>42</v>
      </c>
      <c r="D1853" s="21">
        <v>38793</v>
      </c>
      <c r="E1853" t="s">
        <v>54</v>
      </c>
      <c r="F1853" s="19">
        <v>41</v>
      </c>
      <c r="G1853" s="20">
        <v>132.036</v>
      </c>
      <c r="I1853" s="19"/>
      <c r="J1853" s="119"/>
    </row>
    <row r="1854" spans="1:10" x14ac:dyDescent="0.25">
      <c r="A1854" s="12">
        <v>1833</v>
      </c>
      <c r="B1854" t="s">
        <v>50</v>
      </c>
      <c r="C1854" t="s">
        <v>45</v>
      </c>
      <c r="D1854" s="21">
        <v>38089</v>
      </c>
      <c r="E1854" t="s">
        <v>41</v>
      </c>
      <c r="F1854" s="19">
        <v>85</v>
      </c>
      <c r="G1854" s="20">
        <v>410.19599999999997</v>
      </c>
      <c r="I1854" s="19"/>
      <c r="J1854" s="119"/>
    </row>
    <row r="1855" spans="1:10" x14ac:dyDescent="0.25">
      <c r="A1855" s="12">
        <v>1834</v>
      </c>
      <c r="B1855" t="s">
        <v>50</v>
      </c>
      <c r="C1855" t="s">
        <v>48</v>
      </c>
      <c r="D1855" s="21">
        <v>38562</v>
      </c>
      <c r="E1855" t="s">
        <v>54</v>
      </c>
      <c r="F1855" s="19">
        <v>32</v>
      </c>
      <c r="G1855" s="20">
        <v>98.951999999999984</v>
      </c>
      <c r="I1855" s="19"/>
      <c r="J1855" s="119"/>
    </row>
    <row r="1856" spans="1:10" x14ac:dyDescent="0.25">
      <c r="A1856" s="12">
        <v>1835</v>
      </c>
      <c r="B1856" t="s">
        <v>52</v>
      </c>
      <c r="C1856" t="s">
        <v>42</v>
      </c>
      <c r="D1856" s="21">
        <v>38111</v>
      </c>
      <c r="E1856" t="s">
        <v>44</v>
      </c>
      <c r="F1856" s="19">
        <v>51</v>
      </c>
      <c r="G1856" s="20">
        <v>288.46799999999996</v>
      </c>
      <c r="I1856" s="19"/>
      <c r="J1856" s="119"/>
    </row>
    <row r="1857" spans="1:10" x14ac:dyDescent="0.25">
      <c r="A1857" s="12">
        <v>1836</v>
      </c>
      <c r="B1857" t="s">
        <v>52</v>
      </c>
      <c r="C1857" t="s">
        <v>42</v>
      </c>
      <c r="D1857" s="21">
        <v>38188</v>
      </c>
      <c r="E1857" t="s">
        <v>44</v>
      </c>
      <c r="F1857" s="19">
        <v>34</v>
      </c>
      <c r="G1857" s="20">
        <v>107.496</v>
      </c>
      <c r="I1857" s="19"/>
      <c r="J1857" s="119"/>
    </row>
    <row r="1858" spans="1:10" x14ac:dyDescent="0.25">
      <c r="A1858" s="12">
        <v>1837</v>
      </c>
      <c r="B1858" t="s">
        <v>56</v>
      </c>
      <c r="C1858" t="s">
        <v>45</v>
      </c>
      <c r="D1858" s="21">
        <v>38760</v>
      </c>
      <c r="E1858" t="s">
        <v>41</v>
      </c>
      <c r="F1858" s="19">
        <v>60</v>
      </c>
      <c r="G1858" s="20">
        <v>320.44800000000004</v>
      </c>
      <c r="I1858" s="19"/>
      <c r="J1858" s="119"/>
    </row>
    <row r="1859" spans="1:10" x14ac:dyDescent="0.25">
      <c r="A1859" s="12">
        <v>1838</v>
      </c>
      <c r="B1859" t="s">
        <v>55</v>
      </c>
      <c r="C1859" t="s">
        <v>42</v>
      </c>
      <c r="D1859" s="21">
        <v>38243</v>
      </c>
      <c r="E1859" t="s">
        <v>54</v>
      </c>
      <c r="F1859" s="19">
        <v>7</v>
      </c>
      <c r="G1859" s="20">
        <v>8.7840000000000007</v>
      </c>
      <c r="I1859" s="19"/>
      <c r="J1859" s="119"/>
    </row>
    <row r="1860" spans="1:10" x14ac:dyDescent="0.25">
      <c r="A1860" s="12">
        <v>1839</v>
      </c>
      <c r="B1860" t="s">
        <v>40</v>
      </c>
      <c r="C1860" t="s">
        <v>48</v>
      </c>
      <c r="D1860" s="21">
        <v>38892</v>
      </c>
      <c r="E1860" t="s">
        <v>44</v>
      </c>
      <c r="F1860" s="19">
        <v>65</v>
      </c>
      <c r="G1860" s="20">
        <v>338.86799999999999</v>
      </c>
      <c r="I1860" s="19"/>
      <c r="J1860" s="119"/>
    </row>
    <row r="1861" spans="1:10" x14ac:dyDescent="0.25">
      <c r="A1861" s="12">
        <v>1840</v>
      </c>
      <c r="B1861" t="s">
        <v>49</v>
      </c>
      <c r="C1861" t="s">
        <v>53</v>
      </c>
      <c r="D1861" s="21">
        <v>38562</v>
      </c>
      <c r="E1861" t="s">
        <v>41</v>
      </c>
      <c r="F1861" s="19">
        <v>17</v>
      </c>
      <c r="G1861" s="20">
        <v>45.42</v>
      </c>
      <c r="I1861" s="19"/>
      <c r="J1861" s="119"/>
    </row>
    <row r="1862" spans="1:10" x14ac:dyDescent="0.25">
      <c r="A1862" s="12">
        <v>1841</v>
      </c>
      <c r="B1862" t="s">
        <v>56</v>
      </c>
      <c r="C1862" t="s">
        <v>42</v>
      </c>
      <c r="D1862" s="21">
        <v>38122</v>
      </c>
      <c r="E1862" t="s">
        <v>54</v>
      </c>
      <c r="F1862" s="19">
        <v>57</v>
      </c>
      <c r="G1862" s="20">
        <v>189.45599999999999</v>
      </c>
      <c r="I1862" s="19"/>
      <c r="J1862" s="119"/>
    </row>
    <row r="1863" spans="1:10" x14ac:dyDescent="0.25">
      <c r="A1863" s="12">
        <v>1842</v>
      </c>
      <c r="B1863" t="s">
        <v>46</v>
      </c>
      <c r="C1863" t="s">
        <v>45</v>
      </c>
      <c r="D1863" s="21">
        <v>38100</v>
      </c>
      <c r="E1863" t="s">
        <v>41</v>
      </c>
      <c r="F1863" s="19">
        <v>42</v>
      </c>
      <c r="G1863" s="20">
        <v>135.92399999999998</v>
      </c>
      <c r="I1863" s="19"/>
      <c r="J1863" s="119"/>
    </row>
    <row r="1864" spans="1:10" x14ac:dyDescent="0.25">
      <c r="A1864" s="12">
        <v>1843</v>
      </c>
      <c r="B1864" t="s">
        <v>46</v>
      </c>
      <c r="C1864" t="s">
        <v>42</v>
      </c>
      <c r="D1864" s="21">
        <v>38254</v>
      </c>
      <c r="E1864" t="s">
        <v>47</v>
      </c>
      <c r="F1864" s="19">
        <v>41</v>
      </c>
      <c r="G1864" s="20">
        <v>132.624</v>
      </c>
      <c r="I1864" s="19"/>
      <c r="J1864" s="119"/>
    </row>
    <row r="1865" spans="1:10" x14ac:dyDescent="0.25">
      <c r="A1865" s="12">
        <v>1844</v>
      </c>
      <c r="B1865" t="s">
        <v>57</v>
      </c>
      <c r="C1865" t="s">
        <v>53</v>
      </c>
      <c r="D1865" s="21">
        <v>38100</v>
      </c>
      <c r="E1865" t="s">
        <v>41</v>
      </c>
      <c r="F1865" s="19">
        <v>92</v>
      </c>
      <c r="G1865" s="20">
        <v>315.37200000000001</v>
      </c>
      <c r="I1865" s="19"/>
      <c r="J1865" s="119"/>
    </row>
    <row r="1866" spans="1:10" x14ac:dyDescent="0.25">
      <c r="A1866" s="12">
        <v>1845</v>
      </c>
      <c r="B1866" t="s">
        <v>52</v>
      </c>
      <c r="C1866" t="s">
        <v>45</v>
      </c>
      <c r="D1866" s="21">
        <v>38749</v>
      </c>
      <c r="E1866" t="s">
        <v>54</v>
      </c>
      <c r="F1866" s="19">
        <v>21</v>
      </c>
      <c r="G1866" s="20">
        <v>60.335999999999999</v>
      </c>
      <c r="I1866" s="19"/>
      <c r="J1866" s="119"/>
    </row>
    <row r="1867" spans="1:10" x14ac:dyDescent="0.25">
      <c r="A1867" s="12">
        <v>1846</v>
      </c>
      <c r="B1867" t="s">
        <v>55</v>
      </c>
      <c r="C1867" t="s">
        <v>53</v>
      </c>
      <c r="D1867" s="21">
        <v>38551</v>
      </c>
      <c r="E1867" t="s">
        <v>41</v>
      </c>
      <c r="F1867" s="19">
        <v>55</v>
      </c>
      <c r="G1867" s="20">
        <v>182.55599999999998</v>
      </c>
      <c r="I1867" s="19"/>
      <c r="J1867" s="119"/>
    </row>
    <row r="1868" spans="1:10" x14ac:dyDescent="0.25">
      <c r="A1868" s="12">
        <v>1847</v>
      </c>
      <c r="B1868" t="s">
        <v>43</v>
      </c>
      <c r="C1868" t="s">
        <v>42</v>
      </c>
      <c r="D1868" s="21">
        <v>38749</v>
      </c>
      <c r="E1868" t="s">
        <v>54</v>
      </c>
      <c r="F1868" s="19">
        <v>58</v>
      </c>
      <c r="G1868" s="20">
        <v>192.756</v>
      </c>
      <c r="I1868" s="19"/>
      <c r="J1868" s="119"/>
    </row>
    <row r="1869" spans="1:10" x14ac:dyDescent="0.25">
      <c r="A1869" s="12">
        <v>1848</v>
      </c>
      <c r="B1869" t="s">
        <v>57</v>
      </c>
      <c r="C1869" t="s">
        <v>45</v>
      </c>
      <c r="D1869" s="21">
        <v>38133</v>
      </c>
      <c r="E1869" t="s">
        <v>44</v>
      </c>
      <c r="F1869" s="19">
        <v>66</v>
      </c>
      <c r="G1869" s="20">
        <v>221.71199999999999</v>
      </c>
      <c r="I1869" s="19"/>
      <c r="J1869" s="119"/>
    </row>
    <row r="1870" spans="1:10" x14ac:dyDescent="0.25">
      <c r="A1870" s="12">
        <v>1849</v>
      </c>
      <c r="B1870" t="s">
        <v>46</v>
      </c>
      <c r="C1870" t="s">
        <v>42</v>
      </c>
      <c r="D1870" s="21">
        <v>38540</v>
      </c>
      <c r="E1870" t="s">
        <v>44</v>
      </c>
      <c r="F1870" s="19">
        <v>100</v>
      </c>
      <c r="G1870" s="20">
        <v>344.19599999999997</v>
      </c>
      <c r="I1870" s="19"/>
      <c r="J1870" s="119"/>
    </row>
    <row r="1871" spans="1:10" x14ac:dyDescent="0.25">
      <c r="A1871" s="12">
        <v>1850</v>
      </c>
      <c r="B1871" t="s">
        <v>50</v>
      </c>
      <c r="C1871" t="s">
        <v>42</v>
      </c>
      <c r="D1871" s="21">
        <v>38221</v>
      </c>
      <c r="E1871" t="s">
        <v>47</v>
      </c>
      <c r="F1871" s="19">
        <v>-1</v>
      </c>
      <c r="G1871" s="20">
        <v>-19.907999999999998</v>
      </c>
      <c r="I1871" s="19"/>
      <c r="J1871" s="119"/>
    </row>
    <row r="1872" spans="1:10" x14ac:dyDescent="0.25">
      <c r="A1872" s="12">
        <v>1851</v>
      </c>
      <c r="B1872" t="s">
        <v>55</v>
      </c>
      <c r="C1872" t="s">
        <v>53</v>
      </c>
      <c r="D1872" s="21">
        <v>38210</v>
      </c>
      <c r="E1872" t="s">
        <v>41</v>
      </c>
      <c r="F1872" s="19">
        <v>-4</v>
      </c>
      <c r="G1872" s="20">
        <v>-29.712</v>
      </c>
      <c r="I1872" s="19"/>
      <c r="J1872" s="119"/>
    </row>
    <row r="1873" spans="1:10" x14ac:dyDescent="0.25">
      <c r="A1873" s="12">
        <v>1852</v>
      </c>
      <c r="B1873" t="s">
        <v>52</v>
      </c>
      <c r="C1873" t="s">
        <v>45</v>
      </c>
      <c r="D1873" s="21">
        <v>38793</v>
      </c>
      <c r="E1873" t="s">
        <v>51</v>
      </c>
      <c r="F1873" s="19">
        <v>79</v>
      </c>
      <c r="G1873" s="20">
        <v>268.596</v>
      </c>
      <c r="I1873" s="19"/>
      <c r="J1873" s="119"/>
    </row>
    <row r="1874" spans="1:10" x14ac:dyDescent="0.25">
      <c r="A1874" s="12">
        <v>1853</v>
      </c>
      <c r="B1874" t="s">
        <v>43</v>
      </c>
      <c r="C1874" t="s">
        <v>42</v>
      </c>
      <c r="D1874" s="21">
        <v>38694</v>
      </c>
      <c r="E1874" t="s">
        <v>41</v>
      </c>
      <c r="F1874" s="19">
        <v>23</v>
      </c>
      <c r="G1874" s="20">
        <v>66.623999999999995</v>
      </c>
      <c r="I1874" s="19"/>
      <c r="J1874" s="119"/>
    </row>
    <row r="1875" spans="1:10" x14ac:dyDescent="0.25">
      <c r="A1875" s="12">
        <v>1854</v>
      </c>
      <c r="B1875" t="s">
        <v>49</v>
      </c>
      <c r="C1875" t="s">
        <v>53</v>
      </c>
      <c r="D1875" s="21">
        <v>38782</v>
      </c>
      <c r="E1875" t="s">
        <v>51</v>
      </c>
      <c r="F1875" s="19">
        <v>78</v>
      </c>
      <c r="G1875" s="20">
        <v>264.80399999999997</v>
      </c>
      <c r="I1875" s="19"/>
      <c r="J1875" s="119"/>
    </row>
    <row r="1876" spans="1:10" x14ac:dyDescent="0.25">
      <c r="A1876" s="12">
        <v>1855</v>
      </c>
      <c r="B1876" t="s">
        <v>55</v>
      </c>
      <c r="C1876" t="s">
        <v>48</v>
      </c>
      <c r="D1876" s="21">
        <v>38331</v>
      </c>
      <c r="E1876" t="s">
        <v>51</v>
      </c>
      <c r="F1876" s="19">
        <v>67</v>
      </c>
      <c r="G1876" s="20">
        <v>346.11599999999999</v>
      </c>
      <c r="I1876" s="19"/>
      <c r="J1876" s="119"/>
    </row>
    <row r="1877" spans="1:10" x14ac:dyDescent="0.25">
      <c r="A1877" s="12">
        <v>1856</v>
      </c>
      <c r="B1877" t="s">
        <v>50</v>
      </c>
      <c r="C1877" t="s">
        <v>42</v>
      </c>
      <c r="D1877" s="21">
        <v>38903</v>
      </c>
      <c r="E1877" t="s">
        <v>44</v>
      </c>
      <c r="F1877" s="19">
        <v>-1</v>
      </c>
      <c r="G1877" s="20">
        <v>-4.3079999999999998</v>
      </c>
      <c r="I1877" s="19"/>
      <c r="J1877" s="119"/>
    </row>
    <row r="1878" spans="1:10" x14ac:dyDescent="0.25">
      <c r="A1878" s="12">
        <v>1857</v>
      </c>
      <c r="B1878" t="s">
        <v>52</v>
      </c>
      <c r="C1878" t="s">
        <v>42</v>
      </c>
      <c r="D1878" s="21">
        <v>38991</v>
      </c>
      <c r="E1878" t="s">
        <v>44</v>
      </c>
      <c r="F1878" s="19">
        <v>-2</v>
      </c>
      <c r="G1878" s="20">
        <v>-22.728000000000002</v>
      </c>
      <c r="I1878" s="19"/>
      <c r="J1878" s="119"/>
    </row>
    <row r="1879" spans="1:10" x14ac:dyDescent="0.25">
      <c r="A1879" s="12">
        <v>1858</v>
      </c>
      <c r="B1879" t="s">
        <v>52</v>
      </c>
      <c r="C1879" t="s">
        <v>53</v>
      </c>
      <c r="D1879" s="21">
        <v>38947</v>
      </c>
      <c r="E1879" t="s">
        <v>54</v>
      </c>
      <c r="F1879" s="19">
        <v>78</v>
      </c>
      <c r="G1879" s="20">
        <v>504.92399999999998</v>
      </c>
      <c r="I1879" s="19"/>
      <c r="J1879" s="119"/>
    </row>
    <row r="1880" spans="1:10" x14ac:dyDescent="0.25">
      <c r="A1880" s="12">
        <v>1859</v>
      </c>
      <c r="B1880" t="s">
        <v>43</v>
      </c>
      <c r="C1880" t="s">
        <v>42</v>
      </c>
      <c r="D1880" s="21">
        <v>38452</v>
      </c>
      <c r="E1880" t="s">
        <v>51</v>
      </c>
      <c r="F1880" s="19">
        <v>29</v>
      </c>
      <c r="G1880" s="20">
        <v>88.308000000000007</v>
      </c>
      <c r="I1880" s="19"/>
      <c r="J1880" s="119"/>
    </row>
    <row r="1881" spans="1:10" x14ac:dyDescent="0.25">
      <c r="A1881" s="12">
        <v>1860</v>
      </c>
      <c r="B1881" t="s">
        <v>40</v>
      </c>
      <c r="C1881" t="s">
        <v>53</v>
      </c>
      <c r="D1881" s="21">
        <v>38628</v>
      </c>
      <c r="E1881" t="s">
        <v>47</v>
      </c>
      <c r="F1881" s="19">
        <v>23</v>
      </c>
      <c r="G1881" s="20">
        <v>187.29600000000002</v>
      </c>
      <c r="I1881" s="19"/>
      <c r="J1881" s="119"/>
    </row>
    <row r="1882" spans="1:10" x14ac:dyDescent="0.25">
      <c r="A1882" s="12">
        <v>1861</v>
      </c>
      <c r="B1882" t="s">
        <v>43</v>
      </c>
      <c r="C1882" t="s">
        <v>48</v>
      </c>
      <c r="D1882" s="21">
        <v>39046</v>
      </c>
      <c r="E1882" t="s">
        <v>54</v>
      </c>
      <c r="F1882" s="19">
        <v>54</v>
      </c>
      <c r="G1882" s="20">
        <v>299.27999999999997</v>
      </c>
      <c r="I1882" s="19"/>
      <c r="J1882" s="119"/>
    </row>
    <row r="1883" spans="1:10" x14ac:dyDescent="0.25">
      <c r="A1883" s="12">
        <v>1862</v>
      </c>
      <c r="B1883" t="s">
        <v>57</v>
      </c>
      <c r="C1883" t="s">
        <v>45</v>
      </c>
      <c r="D1883" s="21">
        <v>38353</v>
      </c>
      <c r="E1883" t="s">
        <v>54</v>
      </c>
      <c r="F1883" s="19">
        <v>26</v>
      </c>
      <c r="G1883" s="20">
        <v>77.616</v>
      </c>
      <c r="I1883" s="19"/>
      <c r="J1883" s="119"/>
    </row>
    <row r="1884" spans="1:10" x14ac:dyDescent="0.25">
      <c r="A1884" s="12">
        <v>1863</v>
      </c>
      <c r="B1884" t="s">
        <v>50</v>
      </c>
      <c r="C1884" t="s">
        <v>42</v>
      </c>
      <c r="D1884" s="21">
        <v>38122</v>
      </c>
      <c r="E1884" t="s">
        <v>44</v>
      </c>
      <c r="F1884" s="19">
        <v>7</v>
      </c>
      <c r="G1884" s="20">
        <v>9.5879999999999992</v>
      </c>
      <c r="I1884" s="19"/>
      <c r="J1884" s="119"/>
    </row>
    <row r="1885" spans="1:10" x14ac:dyDescent="0.25">
      <c r="A1885" s="12">
        <v>1864</v>
      </c>
      <c r="B1885" t="s">
        <v>57</v>
      </c>
      <c r="C1885" t="s">
        <v>42</v>
      </c>
      <c r="D1885" s="21">
        <v>38309</v>
      </c>
      <c r="E1885" t="s">
        <v>44</v>
      </c>
      <c r="F1885" s="19">
        <v>88</v>
      </c>
      <c r="G1885" s="20">
        <v>541.05599999999993</v>
      </c>
      <c r="I1885" s="19"/>
      <c r="J1885" s="119"/>
    </row>
    <row r="1886" spans="1:10" x14ac:dyDescent="0.25">
      <c r="A1886" s="12">
        <v>1865</v>
      </c>
      <c r="B1886" t="s">
        <v>50</v>
      </c>
      <c r="C1886" t="s">
        <v>42</v>
      </c>
      <c r="D1886" s="21">
        <v>38353</v>
      </c>
      <c r="E1886" t="s">
        <v>41</v>
      </c>
      <c r="F1886" s="19">
        <v>68</v>
      </c>
      <c r="G1886" s="20">
        <v>229.38</v>
      </c>
      <c r="I1886" s="19"/>
      <c r="J1886" s="119"/>
    </row>
    <row r="1887" spans="1:10" x14ac:dyDescent="0.25">
      <c r="A1887" s="12">
        <v>1866</v>
      </c>
      <c r="B1887" t="s">
        <v>52</v>
      </c>
      <c r="C1887" t="s">
        <v>45</v>
      </c>
      <c r="D1887" s="21">
        <v>38045</v>
      </c>
      <c r="E1887" t="s">
        <v>47</v>
      </c>
      <c r="F1887" s="19">
        <v>59</v>
      </c>
      <c r="G1887" s="20">
        <v>316.64400000000001</v>
      </c>
      <c r="I1887" s="19"/>
      <c r="J1887" s="119"/>
    </row>
    <row r="1888" spans="1:10" x14ac:dyDescent="0.25">
      <c r="A1888" s="12">
        <v>1867</v>
      </c>
      <c r="B1888" t="s">
        <v>50</v>
      </c>
      <c r="C1888" t="s">
        <v>48</v>
      </c>
      <c r="D1888" s="21">
        <v>38243</v>
      </c>
      <c r="E1888" t="s">
        <v>41</v>
      </c>
      <c r="F1888" s="19">
        <v>24</v>
      </c>
      <c r="G1888" s="20">
        <v>71.664000000000001</v>
      </c>
      <c r="I1888" s="19"/>
      <c r="J1888" s="119"/>
    </row>
    <row r="1889" spans="1:10" x14ac:dyDescent="0.25">
      <c r="A1889" s="12">
        <v>1868</v>
      </c>
      <c r="B1889" t="s">
        <v>57</v>
      </c>
      <c r="C1889" t="s">
        <v>53</v>
      </c>
      <c r="D1889" s="21">
        <v>38243</v>
      </c>
      <c r="E1889" t="s">
        <v>51</v>
      </c>
      <c r="F1889" s="19">
        <v>71</v>
      </c>
      <c r="G1889" s="20">
        <v>479.23199999999997</v>
      </c>
      <c r="I1889" s="19"/>
      <c r="J1889" s="119"/>
    </row>
    <row r="1890" spans="1:10" x14ac:dyDescent="0.25">
      <c r="A1890" s="12">
        <v>1869</v>
      </c>
      <c r="B1890" t="s">
        <v>40</v>
      </c>
      <c r="C1890" t="s">
        <v>42</v>
      </c>
      <c r="D1890" s="21">
        <v>38133</v>
      </c>
      <c r="E1890" t="s">
        <v>41</v>
      </c>
      <c r="F1890" s="19">
        <v>65</v>
      </c>
      <c r="G1890" s="20">
        <v>338.73599999999993</v>
      </c>
      <c r="I1890" s="19"/>
      <c r="J1890" s="119"/>
    </row>
    <row r="1891" spans="1:10" x14ac:dyDescent="0.25">
      <c r="A1891" s="12">
        <v>1870</v>
      </c>
      <c r="B1891" t="s">
        <v>46</v>
      </c>
      <c r="C1891" t="s">
        <v>45</v>
      </c>
      <c r="D1891" s="21">
        <v>38947</v>
      </c>
      <c r="E1891" t="s">
        <v>51</v>
      </c>
      <c r="F1891" s="19">
        <v>95</v>
      </c>
      <c r="G1891" s="20">
        <v>566.22</v>
      </c>
      <c r="I1891" s="19"/>
      <c r="J1891" s="119"/>
    </row>
    <row r="1892" spans="1:10" x14ac:dyDescent="0.25">
      <c r="A1892" s="12">
        <v>1871</v>
      </c>
      <c r="B1892" t="s">
        <v>55</v>
      </c>
      <c r="C1892" t="s">
        <v>42</v>
      </c>
      <c r="D1892" s="21">
        <v>39068</v>
      </c>
      <c r="E1892" t="s">
        <v>41</v>
      </c>
      <c r="F1892" s="19">
        <v>64</v>
      </c>
      <c r="G1892" s="20">
        <v>334.37999999999994</v>
      </c>
      <c r="I1892" s="19"/>
      <c r="J1892" s="119"/>
    </row>
    <row r="1893" spans="1:10" x14ac:dyDescent="0.25">
      <c r="A1893" s="12">
        <v>1872</v>
      </c>
      <c r="B1893" t="s">
        <v>55</v>
      </c>
      <c r="C1893" t="s">
        <v>53</v>
      </c>
      <c r="D1893" s="21">
        <v>38628</v>
      </c>
      <c r="E1893" t="s">
        <v>44</v>
      </c>
      <c r="F1893" s="19">
        <v>5</v>
      </c>
      <c r="G1893" s="20">
        <v>3.1920000000000002</v>
      </c>
      <c r="I1893" s="19"/>
      <c r="J1893" s="119"/>
    </row>
    <row r="1894" spans="1:10" x14ac:dyDescent="0.25">
      <c r="A1894" s="12">
        <v>1873</v>
      </c>
      <c r="B1894" t="s">
        <v>56</v>
      </c>
      <c r="C1894" t="s">
        <v>45</v>
      </c>
      <c r="D1894" s="21">
        <v>38067</v>
      </c>
      <c r="E1894" t="s">
        <v>44</v>
      </c>
      <c r="F1894" s="19">
        <v>77</v>
      </c>
      <c r="G1894" s="20">
        <v>381.47999999999996</v>
      </c>
      <c r="I1894" s="19"/>
      <c r="J1894" s="119"/>
    </row>
    <row r="1895" spans="1:10" x14ac:dyDescent="0.25">
      <c r="A1895" s="12">
        <v>1874</v>
      </c>
      <c r="B1895" t="s">
        <v>40</v>
      </c>
      <c r="C1895" t="s">
        <v>53</v>
      </c>
      <c r="D1895" s="21">
        <v>38188</v>
      </c>
      <c r="E1895" t="s">
        <v>41</v>
      </c>
      <c r="F1895" s="19">
        <v>-1</v>
      </c>
      <c r="G1895" s="20">
        <v>-18.887999999999998</v>
      </c>
      <c r="I1895" s="19"/>
      <c r="J1895" s="119"/>
    </row>
    <row r="1896" spans="1:10" x14ac:dyDescent="0.25">
      <c r="A1896" s="12">
        <v>1875</v>
      </c>
      <c r="B1896" t="s">
        <v>43</v>
      </c>
      <c r="C1896" t="s">
        <v>48</v>
      </c>
      <c r="D1896" s="21">
        <v>38859</v>
      </c>
      <c r="E1896" t="s">
        <v>41</v>
      </c>
      <c r="F1896" s="19">
        <v>94</v>
      </c>
      <c r="G1896" s="20">
        <v>443.28</v>
      </c>
      <c r="I1896" s="19"/>
      <c r="J1896" s="119"/>
    </row>
    <row r="1897" spans="1:10" x14ac:dyDescent="0.25">
      <c r="A1897" s="12">
        <v>1876</v>
      </c>
      <c r="B1897" t="s">
        <v>46</v>
      </c>
      <c r="C1897" t="s">
        <v>48</v>
      </c>
      <c r="D1897" s="21">
        <v>38848</v>
      </c>
      <c r="E1897" t="s">
        <v>41</v>
      </c>
      <c r="F1897" s="19">
        <v>17</v>
      </c>
      <c r="G1897" s="20">
        <v>45.408000000000001</v>
      </c>
      <c r="I1897" s="19"/>
      <c r="J1897" s="119"/>
    </row>
    <row r="1898" spans="1:10" x14ac:dyDescent="0.25">
      <c r="A1898" s="12">
        <v>1877</v>
      </c>
      <c r="B1898" t="s">
        <v>52</v>
      </c>
      <c r="C1898" t="s">
        <v>42</v>
      </c>
      <c r="D1898" s="21">
        <v>38573</v>
      </c>
      <c r="E1898" t="s">
        <v>54</v>
      </c>
      <c r="F1898" s="19">
        <v>94</v>
      </c>
      <c r="G1898" s="20">
        <v>442.97999999999996</v>
      </c>
      <c r="I1898" s="19"/>
      <c r="J1898" s="119"/>
    </row>
    <row r="1899" spans="1:10" x14ac:dyDescent="0.25">
      <c r="A1899" s="12">
        <v>1878</v>
      </c>
      <c r="B1899" t="s">
        <v>49</v>
      </c>
      <c r="C1899" t="s">
        <v>45</v>
      </c>
      <c r="D1899" s="21">
        <v>38463</v>
      </c>
      <c r="E1899" t="s">
        <v>41</v>
      </c>
      <c r="F1899" s="19">
        <v>66</v>
      </c>
      <c r="G1899" s="20">
        <v>222.37199999999999</v>
      </c>
      <c r="I1899" s="19"/>
      <c r="J1899" s="119"/>
    </row>
    <row r="1900" spans="1:10" x14ac:dyDescent="0.25">
      <c r="A1900" s="12">
        <v>1879</v>
      </c>
      <c r="B1900" t="s">
        <v>50</v>
      </c>
      <c r="C1900" t="s">
        <v>48</v>
      </c>
      <c r="D1900" s="21">
        <v>38551</v>
      </c>
      <c r="E1900" t="s">
        <v>51</v>
      </c>
      <c r="F1900" s="19">
        <v>29</v>
      </c>
      <c r="G1900" s="20">
        <v>88.572000000000003</v>
      </c>
      <c r="I1900" s="19"/>
      <c r="J1900" s="119"/>
    </row>
    <row r="1901" spans="1:10" x14ac:dyDescent="0.25">
      <c r="A1901" s="12">
        <v>1880</v>
      </c>
      <c r="B1901" t="s">
        <v>55</v>
      </c>
      <c r="C1901" t="s">
        <v>48</v>
      </c>
      <c r="D1901" s="21">
        <v>39046</v>
      </c>
      <c r="E1901" t="s">
        <v>51</v>
      </c>
      <c r="F1901" s="19">
        <v>81</v>
      </c>
      <c r="G1901" s="20">
        <v>395.904</v>
      </c>
      <c r="I1901" s="19"/>
      <c r="J1901" s="119"/>
    </row>
    <row r="1902" spans="1:10" x14ac:dyDescent="0.25">
      <c r="A1902" s="12">
        <v>1881</v>
      </c>
      <c r="B1902" t="s">
        <v>57</v>
      </c>
      <c r="C1902" t="s">
        <v>53</v>
      </c>
      <c r="D1902" s="21">
        <v>38518</v>
      </c>
      <c r="E1902" t="s">
        <v>44</v>
      </c>
      <c r="F1902" s="19">
        <v>21</v>
      </c>
      <c r="G1902" s="20">
        <v>59.699999999999996</v>
      </c>
      <c r="I1902" s="19"/>
      <c r="J1902" s="119"/>
    </row>
    <row r="1903" spans="1:10" x14ac:dyDescent="0.25">
      <c r="A1903" s="12">
        <v>1882</v>
      </c>
      <c r="B1903" t="s">
        <v>40</v>
      </c>
      <c r="C1903" t="s">
        <v>53</v>
      </c>
      <c r="D1903" s="21">
        <v>38452</v>
      </c>
      <c r="E1903" t="s">
        <v>44</v>
      </c>
      <c r="F1903" s="19">
        <v>44</v>
      </c>
      <c r="G1903" s="20">
        <v>263.02799999999996</v>
      </c>
      <c r="I1903" s="19"/>
      <c r="J1903" s="119"/>
    </row>
    <row r="1904" spans="1:10" x14ac:dyDescent="0.25">
      <c r="A1904" s="12">
        <v>1883</v>
      </c>
      <c r="B1904" t="s">
        <v>57</v>
      </c>
      <c r="C1904" t="s">
        <v>48</v>
      </c>
      <c r="D1904" s="21">
        <v>38771</v>
      </c>
      <c r="E1904" t="s">
        <v>54</v>
      </c>
      <c r="F1904" s="19">
        <v>97</v>
      </c>
      <c r="G1904" s="20">
        <v>454.11599999999999</v>
      </c>
      <c r="I1904" s="19"/>
      <c r="J1904" s="119"/>
    </row>
    <row r="1905" spans="1:10" x14ac:dyDescent="0.25">
      <c r="A1905" s="12">
        <v>1884</v>
      </c>
      <c r="B1905" t="s">
        <v>57</v>
      </c>
      <c r="C1905" t="s">
        <v>45</v>
      </c>
      <c r="D1905" s="21">
        <v>38199</v>
      </c>
      <c r="E1905" t="s">
        <v>44</v>
      </c>
      <c r="F1905" s="19">
        <v>25</v>
      </c>
      <c r="G1905" s="20">
        <v>98.304000000000002</v>
      </c>
      <c r="I1905" s="19"/>
      <c r="J1905" s="119"/>
    </row>
    <row r="1906" spans="1:10" x14ac:dyDescent="0.25">
      <c r="A1906" s="12">
        <v>1885</v>
      </c>
      <c r="B1906" t="s">
        <v>50</v>
      </c>
      <c r="C1906" t="s">
        <v>53</v>
      </c>
      <c r="D1906" s="21">
        <v>38122</v>
      </c>
      <c r="E1906" t="s">
        <v>41</v>
      </c>
      <c r="F1906" s="19">
        <v>65</v>
      </c>
      <c r="G1906" s="20">
        <v>218.244</v>
      </c>
      <c r="I1906" s="19"/>
      <c r="J1906" s="119"/>
    </row>
    <row r="1907" spans="1:10" x14ac:dyDescent="0.25">
      <c r="A1907" s="12">
        <v>1886</v>
      </c>
      <c r="B1907" t="s">
        <v>55</v>
      </c>
      <c r="C1907" t="s">
        <v>53</v>
      </c>
      <c r="D1907" s="21">
        <v>38683</v>
      </c>
      <c r="E1907" t="s">
        <v>51</v>
      </c>
      <c r="F1907" s="19">
        <v>20</v>
      </c>
      <c r="G1907" s="20">
        <v>176.59199999999998</v>
      </c>
      <c r="I1907" s="19"/>
      <c r="J1907" s="119"/>
    </row>
    <row r="1908" spans="1:10" x14ac:dyDescent="0.25">
      <c r="A1908" s="12">
        <v>1887</v>
      </c>
      <c r="B1908" t="s">
        <v>46</v>
      </c>
      <c r="C1908" t="s">
        <v>53</v>
      </c>
      <c r="D1908" s="21">
        <v>38397</v>
      </c>
      <c r="E1908" t="s">
        <v>44</v>
      </c>
      <c r="F1908" s="19">
        <v>41</v>
      </c>
      <c r="G1908" s="20">
        <v>215.80799999999999</v>
      </c>
      <c r="I1908" s="19"/>
      <c r="J1908" s="119"/>
    </row>
    <row r="1909" spans="1:10" x14ac:dyDescent="0.25">
      <c r="A1909" s="12">
        <v>1888</v>
      </c>
      <c r="B1909" t="s">
        <v>50</v>
      </c>
      <c r="C1909" t="s">
        <v>48</v>
      </c>
      <c r="D1909" s="21">
        <v>38661</v>
      </c>
      <c r="E1909" t="s">
        <v>41</v>
      </c>
      <c r="F1909" s="19">
        <v>51</v>
      </c>
      <c r="G1909" s="20">
        <v>288.49199999999996</v>
      </c>
      <c r="I1909" s="19"/>
      <c r="J1909" s="119"/>
    </row>
    <row r="1910" spans="1:10" x14ac:dyDescent="0.25">
      <c r="A1910" s="12">
        <v>1889</v>
      </c>
      <c r="B1910" t="s">
        <v>49</v>
      </c>
      <c r="C1910" t="s">
        <v>48</v>
      </c>
      <c r="D1910" s="21">
        <v>38001</v>
      </c>
      <c r="E1910" t="s">
        <v>47</v>
      </c>
      <c r="F1910" s="19">
        <v>77</v>
      </c>
      <c r="G1910" s="20">
        <v>381.40799999999996</v>
      </c>
      <c r="I1910" s="19"/>
      <c r="J1910" s="119"/>
    </row>
    <row r="1911" spans="1:10" x14ac:dyDescent="0.25">
      <c r="A1911" s="12">
        <v>1890</v>
      </c>
      <c r="B1911" t="s">
        <v>43</v>
      </c>
      <c r="C1911" t="s">
        <v>42</v>
      </c>
      <c r="D1911" s="21">
        <v>39024</v>
      </c>
      <c r="E1911" t="s">
        <v>51</v>
      </c>
      <c r="F1911" s="19">
        <v>33</v>
      </c>
      <c r="G1911" s="20">
        <v>102.79199999999999</v>
      </c>
      <c r="I1911" s="19"/>
      <c r="J1911" s="119"/>
    </row>
    <row r="1912" spans="1:10" x14ac:dyDescent="0.25">
      <c r="A1912" s="12">
        <v>1891</v>
      </c>
      <c r="B1912" t="s">
        <v>52</v>
      </c>
      <c r="C1912" t="s">
        <v>45</v>
      </c>
      <c r="D1912" s="21">
        <v>38881</v>
      </c>
      <c r="E1912" t="s">
        <v>51</v>
      </c>
      <c r="F1912" s="19">
        <v>59</v>
      </c>
      <c r="G1912" s="20">
        <v>317.38799999999998</v>
      </c>
      <c r="I1912" s="19"/>
      <c r="J1912" s="119"/>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0B5D80B-AFAC-4A6E-98CE-90256FC56C6D}">
  <dimension ref="A1:O17"/>
  <sheetViews>
    <sheetView workbookViewId="0">
      <selection activeCell="A16" sqref="A16"/>
    </sheetView>
  </sheetViews>
  <sheetFormatPr defaultRowHeight="15" x14ac:dyDescent="0.25"/>
  <cols>
    <col min="1" max="1" width="14" bestFit="1" customWidth="1"/>
    <col min="2" max="2" width="15.85546875" bestFit="1" customWidth="1"/>
    <col min="3" max="3" width="10.42578125" bestFit="1" customWidth="1"/>
    <col min="4" max="4" width="14.85546875" bestFit="1" customWidth="1"/>
  </cols>
  <sheetData>
    <row r="1" spans="1:15" x14ac:dyDescent="0.25">
      <c r="A1" s="80" t="s">
        <v>338</v>
      </c>
      <c r="B1" s="80"/>
      <c r="C1" s="80"/>
      <c r="D1" s="80"/>
      <c r="E1" s="80"/>
      <c r="F1" s="80"/>
      <c r="G1" s="80"/>
      <c r="H1" s="80"/>
      <c r="I1" s="80"/>
      <c r="J1" s="80"/>
      <c r="K1" s="80"/>
      <c r="L1" s="80"/>
      <c r="M1" s="80"/>
      <c r="N1" s="80"/>
      <c r="O1" s="80"/>
    </row>
    <row r="3" spans="1:15" x14ac:dyDescent="0.25">
      <c r="A3" s="138" t="s">
        <v>58</v>
      </c>
      <c r="B3" s="80" t="s">
        <v>367</v>
      </c>
      <c r="C3" s="80" t="s">
        <v>368</v>
      </c>
      <c r="D3" s="80" t="s">
        <v>369</v>
      </c>
    </row>
    <row r="4" spans="1:15" x14ac:dyDescent="0.25">
      <c r="A4" s="139" t="s">
        <v>46</v>
      </c>
      <c r="B4" s="148">
        <v>48.015228426395936</v>
      </c>
      <c r="C4" s="20">
        <v>31856.687999999991</v>
      </c>
      <c r="D4" s="149">
        <v>0.10666991759123208</v>
      </c>
    </row>
    <row r="5" spans="1:15" x14ac:dyDescent="0.25">
      <c r="A5" s="139" t="s">
        <v>40</v>
      </c>
      <c r="B5" s="148">
        <v>48.05069124423963</v>
      </c>
      <c r="C5" s="20">
        <v>35713.775999999998</v>
      </c>
      <c r="D5" s="149">
        <v>0.11958511012794937</v>
      </c>
    </row>
    <row r="6" spans="1:15" x14ac:dyDescent="0.25">
      <c r="A6" s="139" t="s">
        <v>57</v>
      </c>
      <c r="B6" s="148">
        <v>44.126086956521739</v>
      </c>
      <c r="C6" s="20">
        <v>34308.660000000003</v>
      </c>
      <c r="D6" s="149">
        <v>0.11488017633426306</v>
      </c>
    </row>
    <row r="7" spans="1:15" x14ac:dyDescent="0.25">
      <c r="A7" s="139" t="s">
        <v>50</v>
      </c>
      <c r="B7" s="148">
        <v>44.368932038834949</v>
      </c>
      <c r="C7" s="20">
        <v>30984.779999999992</v>
      </c>
      <c r="D7" s="149">
        <v>0.10375039392615001</v>
      </c>
    </row>
    <row r="8" spans="1:15" x14ac:dyDescent="0.25">
      <c r="A8" s="139" t="s">
        <v>52</v>
      </c>
      <c r="B8" s="148">
        <v>42.516908212560388</v>
      </c>
      <c r="C8" s="20">
        <v>29867.508000000009</v>
      </c>
      <c r="D8" s="149">
        <v>0.10000928586849539</v>
      </c>
    </row>
    <row r="9" spans="1:15" x14ac:dyDescent="0.25">
      <c r="A9" s="139" t="s">
        <v>55</v>
      </c>
      <c r="B9" s="148">
        <v>45.374384236453203</v>
      </c>
      <c r="C9" s="20">
        <v>30959.928000000007</v>
      </c>
      <c r="D9" s="149">
        <v>0.10366717872210948</v>
      </c>
    </row>
    <row r="10" spans="1:15" x14ac:dyDescent="0.25">
      <c r="A10" s="139" t="s">
        <v>43</v>
      </c>
      <c r="B10" s="148">
        <v>51.61</v>
      </c>
      <c r="C10" s="20">
        <v>35765.676000000021</v>
      </c>
      <c r="D10" s="149">
        <v>0.11975889369022638</v>
      </c>
    </row>
    <row r="11" spans="1:15" x14ac:dyDescent="0.25">
      <c r="A11" s="139" t="s">
        <v>56</v>
      </c>
      <c r="B11" s="148">
        <v>48.585253456221196</v>
      </c>
      <c r="C11" s="20">
        <v>36169.487999999998</v>
      </c>
      <c r="D11" s="149">
        <v>0.12111103025766705</v>
      </c>
    </row>
    <row r="12" spans="1:15" x14ac:dyDescent="0.25">
      <c r="A12" s="139" t="s">
        <v>49</v>
      </c>
      <c r="B12" s="148">
        <v>45.649532710280376</v>
      </c>
      <c r="C12" s="20">
        <v>33020.843999999975</v>
      </c>
      <c r="D12" s="149">
        <v>0.11056801348190774</v>
      </c>
    </row>
    <row r="16" spans="1:15" x14ac:dyDescent="0.25">
      <c r="A16" s="90" t="s">
        <v>379</v>
      </c>
      <c r="D16" s="150"/>
    </row>
    <row r="17" spans="1:1" x14ac:dyDescent="0.25">
      <c r="A17" s="90" t="s">
        <v>380</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CCC0BDF-EB1D-4088-9AF4-8F8241A14221}">
  <dimension ref="A1:O18"/>
  <sheetViews>
    <sheetView workbookViewId="0">
      <selection activeCell="A18" sqref="A18"/>
    </sheetView>
  </sheetViews>
  <sheetFormatPr defaultRowHeight="15" x14ac:dyDescent="0.25"/>
  <cols>
    <col min="1" max="1" width="20.28515625" bestFit="1" customWidth="1"/>
    <col min="2" max="2" width="11" bestFit="1" customWidth="1"/>
    <col min="3" max="3" width="10.85546875" bestFit="1" customWidth="1"/>
    <col min="4" max="4" width="8.140625" bestFit="1" customWidth="1"/>
    <col min="5" max="5" width="7.28515625" bestFit="1" customWidth="1"/>
    <col min="6" max="6" width="8.140625" bestFit="1" customWidth="1"/>
    <col min="7" max="7" width="11.28515625" bestFit="1" customWidth="1"/>
    <col min="8" max="25" width="3" bestFit="1" customWidth="1"/>
    <col min="26" max="228" width="4" bestFit="1" customWidth="1"/>
    <col min="229" max="437" width="5" bestFit="1" customWidth="1"/>
    <col min="438" max="438" width="13.85546875" bestFit="1" customWidth="1"/>
    <col min="439" max="439" width="12.7109375" bestFit="1" customWidth="1"/>
    <col min="440" max="463" width="3" bestFit="1" customWidth="1"/>
    <col min="464" max="676" width="4" bestFit="1" customWidth="1"/>
    <col min="677" max="864" width="5" bestFit="1" customWidth="1"/>
    <col min="865" max="865" width="15.85546875" bestFit="1" customWidth="1"/>
    <col min="866" max="866" width="10" bestFit="1" customWidth="1"/>
    <col min="867" max="869" width="2" bestFit="1" customWidth="1"/>
    <col min="870" max="891" width="3" bestFit="1" customWidth="1"/>
    <col min="892" max="1078" width="4" bestFit="1" customWidth="1"/>
    <col min="1079" max="1277" width="5" bestFit="1" customWidth="1"/>
    <col min="1278" max="1278" width="13.140625" bestFit="1" customWidth="1"/>
    <col min="1280" max="1285" width="3" bestFit="1" customWidth="1"/>
    <col min="1286" max="1389" width="4" bestFit="1" customWidth="1"/>
    <col min="1390" max="1485" width="5" bestFit="1" customWidth="1"/>
    <col min="1486" max="1486" width="12.140625" bestFit="1" customWidth="1"/>
    <col min="1487" max="1487" width="10" bestFit="1" customWidth="1"/>
    <col min="1488" max="1503" width="3" bestFit="1" customWidth="1"/>
    <col min="1504" max="1696" width="4" bestFit="1" customWidth="1"/>
    <col min="1697" max="1896" width="5" bestFit="1" customWidth="1"/>
    <col min="1897" max="1897" width="13.140625" bestFit="1" customWidth="1"/>
    <col min="1898" max="1898" width="11.28515625" bestFit="1" customWidth="1"/>
  </cols>
  <sheetData>
    <row r="1" spans="1:15" x14ac:dyDescent="0.25">
      <c r="A1" s="80" t="s">
        <v>339</v>
      </c>
      <c r="B1" s="80"/>
      <c r="C1" s="80"/>
      <c r="D1" s="80"/>
      <c r="E1" s="80"/>
      <c r="F1" s="80"/>
      <c r="G1" s="80"/>
      <c r="H1" s="80"/>
      <c r="I1" s="80"/>
      <c r="J1" s="80"/>
      <c r="K1" s="80"/>
      <c r="L1" s="80"/>
      <c r="M1" s="80"/>
      <c r="N1" s="80"/>
      <c r="O1" s="80"/>
    </row>
    <row r="3" spans="1:15" x14ac:dyDescent="0.25">
      <c r="A3" s="138" t="s">
        <v>373</v>
      </c>
      <c r="B3" s="138" t="s">
        <v>370</v>
      </c>
    </row>
    <row r="4" spans="1:15" x14ac:dyDescent="0.25">
      <c r="A4" s="138" t="s">
        <v>58</v>
      </c>
      <c r="B4" s="80" t="s">
        <v>51</v>
      </c>
      <c r="C4" s="80" t="s">
        <v>44</v>
      </c>
      <c r="D4" s="80" t="s">
        <v>41</v>
      </c>
      <c r="E4" s="80" t="s">
        <v>47</v>
      </c>
      <c r="F4" s="80" t="s">
        <v>54</v>
      </c>
    </row>
    <row r="5" spans="1:15" x14ac:dyDescent="0.25">
      <c r="A5" s="139" t="s">
        <v>46</v>
      </c>
      <c r="B5" s="140">
        <v>41</v>
      </c>
      <c r="C5" s="140">
        <v>35</v>
      </c>
      <c r="D5" s="140">
        <v>48</v>
      </c>
      <c r="E5" s="140">
        <v>23</v>
      </c>
      <c r="F5" s="140">
        <v>50</v>
      </c>
    </row>
    <row r="6" spans="1:15" x14ac:dyDescent="0.25">
      <c r="A6" s="139" t="s">
        <v>40</v>
      </c>
      <c r="B6" s="140">
        <v>43</v>
      </c>
      <c r="C6" s="140">
        <v>49</v>
      </c>
      <c r="D6" s="140">
        <v>53</v>
      </c>
      <c r="E6" s="140">
        <v>30</v>
      </c>
      <c r="F6" s="140">
        <v>42</v>
      </c>
    </row>
    <row r="7" spans="1:15" x14ac:dyDescent="0.25">
      <c r="A7" s="139" t="s">
        <v>57</v>
      </c>
      <c r="B7" s="140">
        <v>53</v>
      </c>
      <c r="C7" s="140">
        <v>54</v>
      </c>
      <c r="D7" s="140">
        <v>48</v>
      </c>
      <c r="E7" s="140">
        <v>21</v>
      </c>
      <c r="F7" s="140">
        <v>54</v>
      </c>
    </row>
    <row r="8" spans="1:15" x14ac:dyDescent="0.25">
      <c r="A8" s="139" t="s">
        <v>50</v>
      </c>
      <c r="B8" s="140">
        <v>33</v>
      </c>
      <c r="C8" s="140">
        <v>52</v>
      </c>
      <c r="D8" s="140">
        <v>42</v>
      </c>
      <c r="E8" s="140">
        <v>26</v>
      </c>
      <c r="F8" s="140">
        <v>53</v>
      </c>
    </row>
    <row r="9" spans="1:15" x14ac:dyDescent="0.25">
      <c r="A9" s="139" t="s">
        <v>52</v>
      </c>
      <c r="B9" s="140">
        <v>43</v>
      </c>
      <c r="C9" s="140">
        <v>53</v>
      </c>
      <c r="D9" s="140">
        <v>47</v>
      </c>
      <c r="E9" s="140">
        <v>18</v>
      </c>
      <c r="F9" s="140">
        <v>46</v>
      </c>
    </row>
    <row r="10" spans="1:15" x14ac:dyDescent="0.25">
      <c r="A10" s="139" t="s">
        <v>55</v>
      </c>
      <c r="B10" s="140">
        <v>57</v>
      </c>
      <c r="C10" s="140">
        <v>41</v>
      </c>
      <c r="D10" s="140">
        <v>48</v>
      </c>
      <c r="E10" s="140">
        <v>15</v>
      </c>
      <c r="F10" s="140">
        <v>42</v>
      </c>
    </row>
    <row r="11" spans="1:15" x14ac:dyDescent="0.25">
      <c r="A11" s="139" t="s">
        <v>43</v>
      </c>
      <c r="B11" s="140">
        <v>50</v>
      </c>
      <c r="C11" s="140">
        <v>45</v>
      </c>
      <c r="D11" s="140">
        <v>43</v>
      </c>
      <c r="E11" s="140">
        <v>21</v>
      </c>
      <c r="F11" s="140">
        <v>41</v>
      </c>
    </row>
    <row r="12" spans="1:15" x14ac:dyDescent="0.25">
      <c r="A12" s="139" t="s">
        <v>56</v>
      </c>
      <c r="B12" s="140">
        <v>54</v>
      </c>
      <c r="C12" s="140">
        <v>46</v>
      </c>
      <c r="D12" s="140">
        <v>42</v>
      </c>
      <c r="E12" s="140">
        <v>29</v>
      </c>
      <c r="F12" s="140">
        <v>46</v>
      </c>
    </row>
    <row r="13" spans="1:15" x14ac:dyDescent="0.25">
      <c r="A13" s="139" t="s">
        <v>49</v>
      </c>
      <c r="B13" s="140">
        <v>62</v>
      </c>
      <c r="C13" s="140">
        <v>51</v>
      </c>
      <c r="D13" s="140">
        <v>41</v>
      </c>
      <c r="E13" s="140">
        <v>24</v>
      </c>
      <c r="F13" s="140">
        <v>36</v>
      </c>
    </row>
    <row r="17" spans="1:1" x14ac:dyDescent="0.25">
      <c r="A17" s="90" t="s">
        <v>379</v>
      </c>
    </row>
    <row r="18" spans="1:1" x14ac:dyDescent="0.25">
      <c r="A18" s="90" t="s">
        <v>380</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5AC4CF-62E0-4892-81DD-50DCA74F4C48}">
  <dimension ref="A3:V30"/>
  <sheetViews>
    <sheetView workbookViewId="0">
      <selection activeCell="A12" sqref="A12"/>
    </sheetView>
  </sheetViews>
  <sheetFormatPr defaultRowHeight="15" x14ac:dyDescent="0.25"/>
  <cols>
    <col min="1" max="1" width="17.42578125" bestFit="1" customWidth="1"/>
    <col min="2" max="2" width="11.5703125" bestFit="1" customWidth="1"/>
    <col min="3" max="3" width="8.7109375" bestFit="1" customWidth="1"/>
    <col min="4" max="5" width="7.5703125" bestFit="1" customWidth="1"/>
    <col min="6" max="6" width="11.28515625" bestFit="1" customWidth="1"/>
  </cols>
  <sheetData>
    <row r="3" spans="1:5" x14ac:dyDescent="0.25">
      <c r="A3" s="138" t="s">
        <v>372</v>
      </c>
      <c r="B3" s="138" t="s">
        <v>371</v>
      </c>
    </row>
    <row r="4" spans="1:5" x14ac:dyDescent="0.25">
      <c r="A4" s="138" t="s">
        <v>370</v>
      </c>
      <c r="B4" s="80" t="s">
        <v>53</v>
      </c>
      <c r="C4" s="80" t="s">
        <v>45</v>
      </c>
      <c r="D4" s="80" t="s">
        <v>42</v>
      </c>
      <c r="E4" s="80" t="s">
        <v>48</v>
      </c>
    </row>
    <row r="5" spans="1:5" x14ac:dyDescent="0.25">
      <c r="A5" s="139" t="s">
        <v>51</v>
      </c>
      <c r="B5" s="20">
        <v>169.87773913043472</v>
      </c>
      <c r="C5" s="20">
        <v>158.63752941176466</v>
      </c>
      <c r="D5" s="20">
        <v>153.63674336283191</v>
      </c>
      <c r="E5" s="20">
        <v>166.85422641509439</v>
      </c>
    </row>
    <row r="6" spans="1:5" x14ac:dyDescent="0.25">
      <c r="A6" s="139" t="s">
        <v>44</v>
      </c>
      <c r="B6" s="20">
        <v>150.72807920792087</v>
      </c>
      <c r="C6" s="20">
        <v>175.51172413793103</v>
      </c>
      <c r="D6" s="20">
        <v>153.84728888888884</v>
      </c>
      <c r="E6" s="20">
        <v>168.52100970873781</v>
      </c>
    </row>
    <row r="7" spans="1:5" x14ac:dyDescent="0.25">
      <c r="A7" s="139" t="s">
        <v>41</v>
      </c>
      <c r="B7" s="20">
        <v>144.03847422680411</v>
      </c>
      <c r="C7" s="20">
        <v>161.93103797468351</v>
      </c>
      <c r="D7" s="20">
        <v>156.31747368421054</v>
      </c>
      <c r="E7" s="20">
        <v>141.75963934426227</v>
      </c>
    </row>
    <row r="8" spans="1:5" x14ac:dyDescent="0.25">
      <c r="A8" s="139" t="s">
        <v>47</v>
      </c>
      <c r="B8" s="20">
        <v>172.24576744186049</v>
      </c>
      <c r="C8" s="20">
        <v>166.92837735849056</v>
      </c>
      <c r="D8" s="20">
        <v>141.03294545454546</v>
      </c>
      <c r="E8" s="20">
        <v>163.52528571428567</v>
      </c>
    </row>
    <row r="9" spans="1:5" x14ac:dyDescent="0.25">
      <c r="A9" s="139" t="s">
        <v>54</v>
      </c>
      <c r="B9" s="20">
        <v>159.84719999999999</v>
      </c>
      <c r="C9" s="20">
        <v>142.75945631067961</v>
      </c>
      <c r="D9" s="20">
        <v>164.04184615384611</v>
      </c>
      <c r="E9" s="20">
        <v>159.86726213592232</v>
      </c>
    </row>
    <row r="12" spans="1:5" x14ac:dyDescent="0.25">
      <c r="A12" s="90" t="s">
        <v>379</v>
      </c>
    </row>
    <row r="13" spans="1:5" x14ac:dyDescent="0.25">
      <c r="A13" s="90" t="s">
        <v>380</v>
      </c>
    </row>
    <row r="28" spans="3:22" x14ac:dyDescent="0.25">
      <c r="C28" s="80" t="s">
        <v>340</v>
      </c>
      <c r="D28" s="80"/>
      <c r="E28" s="80"/>
      <c r="F28" s="80"/>
      <c r="G28" s="80"/>
      <c r="H28" s="80"/>
      <c r="I28" s="80"/>
      <c r="J28" s="80"/>
      <c r="K28" s="80"/>
      <c r="L28" s="80"/>
      <c r="M28" s="80"/>
      <c r="N28" s="80"/>
      <c r="O28" s="80"/>
      <c r="P28" s="80"/>
      <c r="Q28" s="80"/>
      <c r="R28" s="80"/>
      <c r="S28" s="80"/>
      <c r="T28" s="80"/>
      <c r="U28" s="80"/>
      <c r="V28" s="80"/>
    </row>
    <row r="29" spans="3:22" x14ac:dyDescent="0.25">
      <c r="C29" s="80" t="s">
        <v>341</v>
      </c>
      <c r="D29" s="80"/>
      <c r="E29" s="80"/>
      <c r="F29" s="80"/>
      <c r="G29" s="80"/>
      <c r="H29" s="80"/>
      <c r="I29" s="80"/>
      <c r="J29" s="80"/>
      <c r="K29" s="80"/>
      <c r="L29" s="80"/>
      <c r="M29" s="80"/>
      <c r="N29" s="80"/>
      <c r="O29" s="80"/>
      <c r="P29" s="80"/>
      <c r="Q29" s="80"/>
      <c r="R29" s="80"/>
      <c r="S29" s="80"/>
      <c r="T29" s="80"/>
      <c r="U29" s="80"/>
      <c r="V29" s="80"/>
    </row>
    <row r="30" spans="3:22" x14ac:dyDescent="0.25">
      <c r="C30" s="84" t="s">
        <v>304</v>
      </c>
      <c r="D30" s="80"/>
      <c r="E30" s="80"/>
      <c r="F30" s="80"/>
      <c r="G30" s="80"/>
      <c r="H30" s="80"/>
      <c r="I30" s="80"/>
      <c r="J30" s="80"/>
      <c r="K30" s="80"/>
      <c r="L30" s="80"/>
      <c r="M30" s="80"/>
      <c r="N30" s="80"/>
      <c r="O30" s="80"/>
      <c r="P30" s="80"/>
      <c r="Q30" s="80"/>
      <c r="R30" s="80"/>
      <c r="S30" s="80"/>
      <c r="T30" s="80"/>
      <c r="U30" s="80"/>
      <c r="V30" s="80"/>
    </row>
  </sheetData>
  <pageMargins left="0.7" right="0.7" top="0.75" bottom="0.75" header="0.3" footer="0.3"/>
  <drawing r:id="rId2"/>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F7709F-53AE-40F2-A175-8B839164ED73}">
  <dimension ref="A1:O44"/>
  <sheetViews>
    <sheetView workbookViewId="0">
      <selection activeCell="H5" sqref="H5"/>
    </sheetView>
  </sheetViews>
  <sheetFormatPr defaultRowHeight="15" x14ac:dyDescent="0.25"/>
  <cols>
    <col min="1" max="1" width="14" bestFit="1" customWidth="1"/>
    <col min="2" max="2" width="10.140625" bestFit="1" customWidth="1"/>
    <col min="3" max="3" width="10.85546875" bestFit="1" customWidth="1"/>
    <col min="4" max="4" width="9" bestFit="1" customWidth="1"/>
    <col min="5" max="5" width="8" bestFit="1" customWidth="1"/>
    <col min="6" max="6" width="9" bestFit="1" customWidth="1"/>
    <col min="7" max="7" width="11.85546875" bestFit="1" customWidth="1"/>
    <col min="8" max="8" width="8.85546875" bestFit="1" customWidth="1"/>
    <col min="9" max="9" width="10.85546875" bestFit="1" customWidth="1"/>
    <col min="10" max="10" width="8.140625" bestFit="1" customWidth="1"/>
    <col min="11" max="11" width="8" bestFit="1" customWidth="1"/>
    <col min="12" max="12" width="8.140625" bestFit="1" customWidth="1"/>
    <col min="13" max="13" width="10.7109375" bestFit="1" customWidth="1"/>
    <col min="14" max="14" width="8.85546875" bestFit="1" customWidth="1"/>
    <col min="15" max="15" width="10.85546875" bestFit="1" customWidth="1"/>
    <col min="16" max="16" width="8.140625" bestFit="1" customWidth="1"/>
    <col min="17" max="17" width="8" bestFit="1" customWidth="1"/>
    <col min="18" max="18" width="8.140625" bestFit="1" customWidth="1"/>
    <col min="19" max="19" width="9" bestFit="1" customWidth="1"/>
    <col min="20" max="20" width="9.7109375" bestFit="1" customWidth="1"/>
    <col min="21" max="21" width="10.85546875" bestFit="1" customWidth="1"/>
    <col min="22" max="22" width="8.140625" bestFit="1" customWidth="1"/>
    <col min="23" max="23" width="8" bestFit="1" customWidth="1"/>
    <col min="24" max="24" width="8.140625" bestFit="1" customWidth="1"/>
    <col min="25" max="25" width="12.7109375" bestFit="1" customWidth="1"/>
    <col min="26" max="26" width="9.5703125" bestFit="1" customWidth="1"/>
    <col min="27" max="27" width="10.85546875" bestFit="1" customWidth="1"/>
    <col min="28" max="28" width="8.140625" bestFit="1" customWidth="1"/>
    <col min="29" max="29" width="8" bestFit="1" customWidth="1"/>
    <col min="30" max="30" width="8.140625" bestFit="1" customWidth="1"/>
    <col min="31" max="31" width="12.5703125" bestFit="1" customWidth="1"/>
    <col min="32" max="32" width="9" bestFit="1" customWidth="1"/>
    <col min="33" max="33" width="10.85546875" bestFit="1" customWidth="1"/>
    <col min="34" max="34" width="8.140625" bestFit="1" customWidth="1"/>
    <col min="35" max="35" width="8" bestFit="1" customWidth="1"/>
    <col min="36" max="36" width="8.140625" bestFit="1" customWidth="1"/>
    <col min="37" max="37" width="12" bestFit="1" customWidth="1"/>
    <col min="38" max="38" width="10.42578125" bestFit="1" customWidth="1"/>
    <col min="39" max="39" width="10.85546875" bestFit="1" customWidth="1"/>
    <col min="40" max="40" width="8.140625" bestFit="1" customWidth="1"/>
    <col min="41" max="41" width="8" bestFit="1" customWidth="1"/>
    <col min="42" max="42" width="8.140625" bestFit="1" customWidth="1"/>
    <col min="43" max="43" width="13.5703125" bestFit="1" customWidth="1"/>
    <col min="44" max="44" width="8.85546875" bestFit="1" customWidth="1"/>
    <col min="45" max="45" width="10.85546875" bestFit="1" customWidth="1"/>
    <col min="46" max="46" width="8.140625" bestFit="1" customWidth="1"/>
    <col min="47" max="47" width="8" bestFit="1" customWidth="1"/>
    <col min="48" max="48" width="8.140625" bestFit="1" customWidth="1"/>
    <col min="49" max="49" width="9" bestFit="1" customWidth="1"/>
    <col min="50" max="50" width="8.85546875" bestFit="1" customWidth="1"/>
    <col min="51" max="51" width="10.85546875" bestFit="1" customWidth="1"/>
    <col min="52" max="52" width="8.140625" bestFit="1" customWidth="1"/>
    <col min="53" max="53" width="8" bestFit="1" customWidth="1"/>
    <col min="54" max="54" width="8.140625" bestFit="1" customWidth="1"/>
    <col min="55" max="55" width="10.42578125" bestFit="1" customWidth="1"/>
  </cols>
  <sheetData>
    <row r="1" spans="1:15" x14ac:dyDescent="0.25">
      <c r="A1" s="80" t="s">
        <v>303</v>
      </c>
      <c r="B1" s="80"/>
      <c r="C1" s="80"/>
      <c r="D1" s="80"/>
      <c r="E1" s="80"/>
      <c r="F1" s="80"/>
      <c r="G1" s="80"/>
      <c r="H1" s="80"/>
      <c r="I1" s="80"/>
      <c r="J1" s="80"/>
      <c r="K1" s="80"/>
      <c r="L1" s="80"/>
      <c r="M1" s="80"/>
      <c r="N1" s="80"/>
      <c r="O1" s="80"/>
    </row>
    <row r="3" spans="1:15" x14ac:dyDescent="0.25">
      <c r="A3" s="138" t="s">
        <v>368</v>
      </c>
      <c r="B3" s="138" t="s">
        <v>36</v>
      </c>
    </row>
    <row r="4" spans="1:15" x14ac:dyDescent="0.25">
      <c r="A4" s="138" t="s">
        <v>378</v>
      </c>
      <c r="B4" s="80" t="s">
        <v>51</v>
      </c>
      <c r="C4" s="80" t="s">
        <v>44</v>
      </c>
      <c r="D4" s="80" t="s">
        <v>41</v>
      </c>
      <c r="E4" s="80" t="s">
        <v>47</v>
      </c>
      <c r="F4" s="80" t="s">
        <v>54</v>
      </c>
    </row>
    <row r="5" spans="1:15" x14ac:dyDescent="0.25">
      <c r="A5" s="139" t="s">
        <v>53</v>
      </c>
      <c r="B5" s="152">
        <v>19535.939999999999</v>
      </c>
      <c r="C5" s="152">
        <v>15223.535999999998</v>
      </c>
      <c r="D5" s="152">
        <v>13971.732</v>
      </c>
      <c r="E5" s="152">
        <v>7406.5680000000002</v>
      </c>
      <c r="F5" s="152">
        <v>15984.72</v>
      </c>
    </row>
    <row r="6" spans="1:15" x14ac:dyDescent="0.25">
      <c r="A6" s="151" t="s">
        <v>46</v>
      </c>
      <c r="B6" s="152">
        <v>2905.2840000000001</v>
      </c>
      <c r="C6" s="152">
        <v>1200.5039999999999</v>
      </c>
      <c r="D6" s="152">
        <v>2421.66</v>
      </c>
      <c r="E6" s="152">
        <v>1574.9519999999998</v>
      </c>
      <c r="F6" s="152">
        <v>1428.8400000000001</v>
      </c>
      <c r="H6" s="90" t="s">
        <v>379</v>
      </c>
    </row>
    <row r="7" spans="1:15" x14ac:dyDescent="0.25">
      <c r="A7" s="151" t="s">
        <v>40</v>
      </c>
      <c r="B7" s="152">
        <v>1465.5719999999999</v>
      </c>
      <c r="C7" s="152">
        <v>3464.9639999999995</v>
      </c>
      <c r="D7" s="152">
        <v>2502.768</v>
      </c>
      <c r="E7" s="152">
        <v>1665.0239999999997</v>
      </c>
      <c r="F7" s="152">
        <v>2142.5639999999999</v>
      </c>
      <c r="H7" s="90" t="s">
        <v>380</v>
      </c>
    </row>
    <row r="8" spans="1:15" x14ac:dyDescent="0.25">
      <c r="A8" s="151" t="s">
        <v>57</v>
      </c>
      <c r="B8" s="152">
        <v>2527.7040000000002</v>
      </c>
      <c r="C8" s="152">
        <v>1662.0120000000002</v>
      </c>
      <c r="D8" s="152">
        <v>996.75600000000009</v>
      </c>
      <c r="E8" s="152">
        <v>649.72800000000007</v>
      </c>
      <c r="F8" s="152">
        <v>1887.3720000000001</v>
      </c>
    </row>
    <row r="9" spans="1:15" x14ac:dyDescent="0.25">
      <c r="A9" s="151" t="s">
        <v>50</v>
      </c>
      <c r="B9" s="152">
        <v>833.77199999999993</v>
      </c>
      <c r="C9" s="152">
        <v>1636.5119999999999</v>
      </c>
      <c r="D9" s="152">
        <v>1133.9999999999998</v>
      </c>
      <c r="E9" s="152">
        <v>583.548</v>
      </c>
      <c r="F9" s="152">
        <v>2667.864</v>
      </c>
    </row>
    <row r="10" spans="1:15" x14ac:dyDescent="0.25">
      <c r="A10" s="151" t="s">
        <v>52</v>
      </c>
      <c r="B10" s="152">
        <v>1196.22</v>
      </c>
      <c r="C10" s="152">
        <v>867.70800000000008</v>
      </c>
      <c r="D10" s="152">
        <v>1773.396</v>
      </c>
      <c r="E10" s="152">
        <v>38.484000000000002</v>
      </c>
      <c r="F10" s="152">
        <v>1387.704</v>
      </c>
    </row>
    <row r="11" spans="1:15" x14ac:dyDescent="0.25">
      <c r="A11" s="151" t="s">
        <v>55</v>
      </c>
      <c r="B11" s="152">
        <v>2250.6</v>
      </c>
      <c r="C11" s="152">
        <v>1437.5040000000001</v>
      </c>
      <c r="D11" s="152">
        <v>2035.92</v>
      </c>
      <c r="E11" s="152">
        <v>350.09999999999997</v>
      </c>
      <c r="F11" s="152">
        <v>1744.4399999999996</v>
      </c>
    </row>
    <row r="12" spans="1:15" x14ac:dyDescent="0.25">
      <c r="A12" s="151" t="s">
        <v>43</v>
      </c>
      <c r="B12" s="152">
        <v>1845.7560000000001</v>
      </c>
      <c r="C12" s="152">
        <v>1742.82</v>
      </c>
      <c r="D12" s="152">
        <v>669.44399999999996</v>
      </c>
      <c r="E12" s="152">
        <v>484.92</v>
      </c>
      <c r="F12" s="152">
        <v>1455.8399999999997</v>
      </c>
    </row>
    <row r="13" spans="1:15" x14ac:dyDescent="0.25">
      <c r="A13" s="151" t="s">
        <v>56</v>
      </c>
      <c r="B13" s="152">
        <v>2993.0160000000005</v>
      </c>
      <c r="C13" s="152">
        <v>1178.7719999999999</v>
      </c>
      <c r="D13" s="152">
        <v>1173.78</v>
      </c>
      <c r="E13" s="152">
        <v>1355.508</v>
      </c>
      <c r="F13" s="152">
        <v>2117.9879999999994</v>
      </c>
    </row>
    <row r="14" spans="1:15" x14ac:dyDescent="0.25">
      <c r="A14" s="151" t="s">
        <v>49</v>
      </c>
      <c r="B14" s="152">
        <v>3518.0160000000001</v>
      </c>
      <c r="C14" s="152">
        <v>2032.7400000000002</v>
      </c>
      <c r="D14" s="152">
        <v>1264.008</v>
      </c>
      <c r="E14" s="152">
        <v>704.30399999999997</v>
      </c>
      <c r="F14" s="152">
        <v>1152.1079999999999</v>
      </c>
    </row>
    <row r="15" spans="1:15" x14ac:dyDescent="0.25">
      <c r="A15" s="139" t="s">
        <v>45</v>
      </c>
      <c r="B15" s="152">
        <v>16181.028</v>
      </c>
      <c r="C15" s="152">
        <v>15269.519999999999</v>
      </c>
      <c r="D15" s="152">
        <v>12792.552</v>
      </c>
      <c r="E15" s="152">
        <v>8847.2039999999997</v>
      </c>
      <c r="F15" s="152">
        <v>14704.223999999998</v>
      </c>
    </row>
    <row r="16" spans="1:15" x14ac:dyDescent="0.25">
      <c r="A16" s="151" t="s">
        <v>46</v>
      </c>
      <c r="B16" s="152">
        <v>1046.1479999999999</v>
      </c>
      <c r="C16" s="152">
        <v>1405.056</v>
      </c>
      <c r="D16" s="152">
        <v>1449.6119999999999</v>
      </c>
      <c r="E16" s="152">
        <v>98.867999999999995</v>
      </c>
      <c r="F16" s="152">
        <v>2223.3960000000002</v>
      </c>
    </row>
    <row r="17" spans="1:6" x14ac:dyDescent="0.25">
      <c r="A17" s="151" t="s">
        <v>40</v>
      </c>
      <c r="B17" s="152">
        <v>1724.4</v>
      </c>
      <c r="C17" s="152">
        <v>1380.2639999999999</v>
      </c>
      <c r="D17" s="152">
        <v>697.28399999999988</v>
      </c>
      <c r="E17" s="152">
        <v>1119.288</v>
      </c>
      <c r="F17" s="152">
        <v>1052.4479999999999</v>
      </c>
    </row>
    <row r="18" spans="1:6" x14ac:dyDescent="0.25">
      <c r="A18" s="151" t="s">
        <v>57</v>
      </c>
      <c r="B18" s="152">
        <v>3342.1559999999999</v>
      </c>
      <c r="C18" s="152">
        <v>1843.152</v>
      </c>
      <c r="D18" s="152">
        <v>971.43600000000004</v>
      </c>
      <c r="E18" s="152">
        <v>994.94399999999996</v>
      </c>
      <c r="F18" s="152">
        <v>2747.8319999999999</v>
      </c>
    </row>
    <row r="19" spans="1:6" x14ac:dyDescent="0.25">
      <c r="A19" s="151" t="s">
        <v>50</v>
      </c>
      <c r="B19" s="152">
        <v>1183.92</v>
      </c>
      <c r="C19" s="152">
        <v>2519.7479999999996</v>
      </c>
      <c r="D19" s="152">
        <v>1897.6439999999998</v>
      </c>
      <c r="E19" s="152">
        <v>1268.2560000000001</v>
      </c>
      <c r="F19" s="152">
        <v>1309.8239999999998</v>
      </c>
    </row>
    <row r="20" spans="1:6" x14ac:dyDescent="0.25">
      <c r="A20" s="151" t="s">
        <v>52</v>
      </c>
      <c r="B20" s="152">
        <v>1394.0160000000001</v>
      </c>
      <c r="C20" s="152">
        <v>1175.4839999999999</v>
      </c>
      <c r="D20" s="152">
        <v>1663.3919999999998</v>
      </c>
      <c r="E20" s="152">
        <v>1858.9079999999999</v>
      </c>
      <c r="F20" s="152">
        <v>1360.2360000000001</v>
      </c>
    </row>
    <row r="21" spans="1:6" x14ac:dyDescent="0.25">
      <c r="A21" s="151" t="s">
        <v>55</v>
      </c>
      <c r="B21" s="152">
        <v>2430.9119999999998</v>
      </c>
      <c r="C21" s="152">
        <v>1260.42</v>
      </c>
      <c r="D21" s="152">
        <v>544.9559999999999</v>
      </c>
      <c r="E21" s="152">
        <v>1063.4639999999999</v>
      </c>
      <c r="F21" s="152">
        <v>1470.9</v>
      </c>
    </row>
    <row r="22" spans="1:6" x14ac:dyDescent="0.25">
      <c r="A22" s="151" t="s">
        <v>43</v>
      </c>
      <c r="B22" s="152">
        <v>2558.2320000000004</v>
      </c>
      <c r="C22" s="152">
        <v>1731.4080000000001</v>
      </c>
      <c r="D22" s="152">
        <v>1536.36</v>
      </c>
      <c r="E22" s="152">
        <v>1562.5319999999999</v>
      </c>
      <c r="F22" s="152">
        <v>1585.4279999999999</v>
      </c>
    </row>
    <row r="23" spans="1:6" x14ac:dyDescent="0.25">
      <c r="A23" s="151" t="s">
        <v>56</v>
      </c>
      <c r="B23" s="152">
        <v>1441.5119999999999</v>
      </c>
      <c r="C23" s="152">
        <v>2254.7279999999996</v>
      </c>
      <c r="D23" s="152">
        <v>1740.9480000000001</v>
      </c>
      <c r="E23" s="152">
        <v>812.84399999999994</v>
      </c>
      <c r="F23" s="152">
        <v>2127.5880000000002</v>
      </c>
    </row>
    <row r="24" spans="1:6" x14ac:dyDescent="0.25">
      <c r="A24" s="151" t="s">
        <v>49</v>
      </c>
      <c r="B24" s="152">
        <v>1059.732</v>
      </c>
      <c r="C24" s="152">
        <v>1699.26</v>
      </c>
      <c r="D24" s="152">
        <v>2290.9199999999996</v>
      </c>
      <c r="E24" s="152">
        <v>68.099999999999994</v>
      </c>
      <c r="F24" s="152">
        <v>826.572</v>
      </c>
    </row>
    <row r="25" spans="1:6" x14ac:dyDescent="0.25">
      <c r="A25" s="139" t="s">
        <v>42</v>
      </c>
      <c r="B25" s="152">
        <v>17360.951999999997</v>
      </c>
      <c r="C25" s="152">
        <v>20769.384000000002</v>
      </c>
      <c r="D25" s="152">
        <v>17820.192000000003</v>
      </c>
      <c r="E25" s="152">
        <v>7756.8119999999999</v>
      </c>
      <c r="F25" s="152">
        <v>17060.352000000003</v>
      </c>
    </row>
    <row r="26" spans="1:6" x14ac:dyDescent="0.25">
      <c r="A26" s="151" t="s">
        <v>46</v>
      </c>
      <c r="B26" s="152">
        <v>1660.248</v>
      </c>
      <c r="C26" s="152">
        <v>2024.76</v>
      </c>
      <c r="D26" s="152">
        <v>2227.62</v>
      </c>
      <c r="E26" s="152">
        <v>1202.04</v>
      </c>
      <c r="F26" s="152">
        <v>2039.6279999999999</v>
      </c>
    </row>
    <row r="27" spans="1:6" x14ac:dyDescent="0.25">
      <c r="A27" s="151" t="s">
        <v>40</v>
      </c>
      <c r="B27" s="152">
        <v>2694.9719999999998</v>
      </c>
      <c r="C27" s="152">
        <v>2378.9639999999999</v>
      </c>
      <c r="D27" s="152">
        <v>1451.2919999999999</v>
      </c>
      <c r="E27" s="152">
        <v>988.88400000000001</v>
      </c>
      <c r="F27" s="152">
        <v>2244.3359999999998</v>
      </c>
    </row>
    <row r="28" spans="1:6" x14ac:dyDescent="0.25">
      <c r="A28" s="151" t="s">
        <v>57</v>
      </c>
      <c r="B28" s="152">
        <v>820.404</v>
      </c>
      <c r="C28" s="152">
        <v>2634.1439999999998</v>
      </c>
      <c r="D28" s="152">
        <v>2531.3040000000001</v>
      </c>
      <c r="E28" s="152">
        <v>1012.3319999999999</v>
      </c>
      <c r="F28" s="152">
        <v>1971.1799999999998</v>
      </c>
    </row>
    <row r="29" spans="1:6" x14ac:dyDescent="0.25">
      <c r="A29" s="151" t="s">
        <v>50</v>
      </c>
      <c r="B29" s="152">
        <v>1325.5319999999999</v>
      </c>
      <c r="C29" s="152">
        <v>2808.9240000000004</v>
      </c>
      <c r="D29" s="152">
        <v>2537.9879999999998</v>
      </c>
      <c r="E29" s="152">
        <v>623.72399999999993</v>
      </c>
      <c r="F29" s="152">
        <v>2526.5640000000003</v>
      </c>
    </row>
    <row r="30" spans="1:6" x14ac:dyDescent="0.25">
      <c r="A30" s="151" t="s">
        <v>52</v>
      </c>
      <c r="B30" s="152">
        <v>1672.9439999999997</v>
      </c>
      <c r="C30" s="152">
        <v>2227.8000000000002</v>
      </c>
      <c r="D30" s="152">
        <v>1399.2959999999998</v>
      </c>
      <c r="E30" s="152">
        <v>555.072</v>
      </c>
      <c r="F30" s="152">
        <v>1709.8920000000001</v>
      </c>
    </row>
    <row r="31" spans="1:6" x14ac:dyDescent="0.25">
      <c r="A31" s="151" t="s">
        <v>55</v>
      </c>
      <c r="B31" s="152">
        <v>2077.788</v>
      </c>
      <c r="C31" s="152">
        <v>1999.9079999999999</v>
      </c>
      <c r="D31" s="152">
        <v>1532.1239999999998</v>
      </c>
      <c r="E31" s="152">
        <v>616.84799999999996</v>
      </c>
      <c r="F31" s="152">
        <v>1394.0760000000005</v>
      </c>
    </row>
    <row r="32" spans="1:6" x14ac:dyDescent="0.25">
      <c r="A32" s="151" t="s">
        <v>43</v>
      </c>
      <c r="B32" s="152">
        <v>1994.7719999999997</v>
      </c>
      <c r="C32" s="152">
        <v>2174.4359999999997</v>
      </c>
      <c r="D32" s="152">
        <v>2988.54</v>
      </c>
      <c r="E32" s="152">
        <v>949.05600000000004</v>
      </c>
      <c r="F32" s="152">
        <v>2514.192</v>
      </c>
    </row>
    <row r="33" spans="1:6" x14ac:dyDescent="0.25">
      <c r="A33" s="151" t="s">
        <v>56</v>
      </c>
      <c r="B33" s="152">
        <v>1795.56</v>
      </c>
      <c r="C33" s="152">
        <v>2175.8160000000003</v>
      </c>
      <c r="D33" s="152">
        <v>1795.308</v>
      </c>
      <c r="E33" s="152">
        <v>977.36400000000003</v>
      </c>
      <c r="F33" s="152">
        <v>1915.164</v>
      </c>
    </row>
    <row r="34" spans="1:6" x14ac:dyDescent="0.25">
      <c r="A34" s="151" t="s">
        <v>49</v>
      </c>
      <c r="B34" s="152">
        <v>3318.7319999999995</v>
      </c>
      <c r="C34" s="152">
        <v>2344.6320000000001</v>
      </c>
      <c r="D34" s="152">
        <v>1356.72</v>
      </c>
      <c r="E34" s="152">
        <v>831.49199999999996</v>
      </c>
      <c r="F34" s="152">
        <v>745.31999999999994</v>
      </c>
    </row>
    <row r="35" spans="1:6" x14ac:dyDescent="0.25">
      <c r="A35" s="139" t="s">
        <v>48</v>
      </c>
      <c r="B35" s="152">
        <v>17686.548000000003</v>
      </c>
      <c r="C35" s="152">
        <v>17357.664000000001</v>
      </c>
      <c r="D35" s="152">
        <v>17294.675999999999</v>
      </c>
      <c r="E35" s="152">
        <v>9157.4160000000011</v>
      </c>
      <c r="F35" s="152">
        <v>16466.327999999998</v>
      </c>
    </row>
    <row r="36" spans="1:6" x14ac:dyDescent="0.25">
      <c r="A36" s="151" t="s">
        <v>46</v>
      </c>
      <c r="B36" s="152">
        <v>1642.2600000000002</v>
      </c>
      <c r="C36" s="152">
        <v>596.952</v>
      </c>
      <c r="D36" s="152">
        <v>1405.5119999999997</v>
      </c>
      <c r="E36" s="152">
        <v>1018.692</v>
      </c>
      <c r="F36" s="152">
        <v>2284.6559999999999</v>
      </c>
    </row>
    <row r="37" spans="1:6" x14ac:dyDescent="0.25">
      <c r="A37" s="151" t="s">
        <v>40</v>
      </c>
      <c r="B37" s="152">
        <v>1730.8679999999997</v>
      </c>
      <c r="C37" s="152">
        <v>2907.9839999999999</v>
      </c>
      <c r="D37" s="152">
        <v>2399.4360000000001</v>
      </c>
      <c r="E37" s="152">
        <v>1109.1479999999999</v>
      </c>
      <c r="F37" s="152">
        <v>593.31600000000003</v>
      </c>
    </row>
    <row r="38" spans="1:6" x14ac:dyDescent="0.25">
      <c r="A38" s="151" t="s">
        <v>57</v>
      </c>
      <c r="B38" s="152">
        <v>849.13200000000006</v>
      </c>
      <c r="C38" s="152">
        <v>1682.5559999999998</v>
      </c>
      <c r="D38" s="152">
        <v>1860.4559999999997</v>
      </c>
      <c r="E38" s="152">
        <v>1241.5919999999999</v>
      </c>
      <c r="F38" s="152">
        <v>2082.4679999999998</v>
      </c>
    </row>
    <row r="39" spans="1:6" x14ac:dyDescent="0.25">
      <c r="A39" s="151" t="s">
        <v>50</v>
      </c>
      <c r="B39" s="152">
        <v>724.30799999999988</v>
      </c>
      <c r="C39" s="152">
        <v>1596.5279999999998</v>
      </c>
      <c r="D39" s="152">
        <v>1634.3879999999999</v>
      </c>
      <c r="E39" s="152">
        <v>460.13999999999993</v>
      </c>
      <c r="F39" s="152">
        <v>1711.5960000000002</v>
      </c>
    </row>
    <row r="40" spans="1:6" x14ac:dyDescent="0.25">
      <c r="A40" s="151" t="s">
        <v>52</v>
      </c>
      <c r="B40" s="152">
        <v>2381.58</v>
      </c>
      <c r="C40" s="152">
        <v>2390.1719999999996</v>
      </c>
      <c r="D40" s="152">
        <v>1521.5159999999998</v>
      </c>
      <c r="E40" s="152">
        <v>597.55199999999991</v>
      </c>
      <c r="F40" s="152">
        <v>2696.1359999999995</v>
      </c>
    </row>
    <row r="41" spans="1:6" x14ac:dyDescent="0.25">
      <c r="A41" s="151" t="s">
        <v>55</v>
      </c>
      <c r="B41" s="152">
        <v>2945.5439999999999</v>
      </c>
      <c r="C41" s="152">
        <v>1678.752</v>
      </c>
      <c r="D41" s="152">
        <v>2331.3119999999999</v>
      </c>
      <c r="E41" s="152">
        <v>620.56799999999998</v>
      </c>
      <c r="F41" s="152">
        <v>1173.7919999999999</v>
      </c>
    </row>
    <row r="42" spans="1:6" x14ac:dyDescent="0.25">
      <c r="A42" s="151" t="s">
        <v>43</v>
      </c>
      <c r="B42" s="152">
        <v>2486.808</v>
      </c>
      <c r="C42" s="152">
        <v>2974.2959999999998</v>
      </c>
      <c r="D42" s="152">
        <v>2045.364</v>
      </c>
      <c r="E42" s="152">
        <v>936.94800000000009</v>
      </c>
      <c r="F42" s="152">
        <v>1528.5239999999999</v>
      </c>
    </row>
    <row r="43" spans="1:6" x14ac:dyDescent="0.25">
      <c r="A43" s="151" t="s">
        <v>56</v>
      </c>
      <c r="B43" s="152">
        <v>2422.4520000000002</v>
      </c>
      <c r="C43" s="152">
        <v>1625.0640000000001</v>
      </c>
      <c r="D43" s="152">
        <v>2083.9439999999995</v>
      </c>
      <c r="E43" s="152">
        <v>1718.22</v>
      </c>
      <c r="F43" s="152">
        <v>2463.9120000000003</v>
      </c>
    </row>
    <row r="44" spans="1:6" x14ac:dyDescent="0.25">
      <c r="A44" s="151" t="s">
        <v>49</v>
      </c>
      <c r="B44" s="152">
        <v>2503.5959999999995</v>
      </c>
      <c r="C44" s="152">
        <v>1905.3599999999997</v>
      </c>
      <c r="D44" s="152">
        <v>2012.7479999999998</v>
      </c>
      <c r="E44" s="152">
        <v>1454.556</v>
      </c>
      <c r="F44" s="152">
        <v>1931.9279999999999</v>
      </c>
    </row>
  </sheetData>
  <pageMargins left="0.7" right="0.7" top="0.75" bottom="0.75" header="0.3" footer="0.3"/>
  <drawing r:id="rId2"/>
  <extLst>
    <ext xmlns:x14="http://schemas.microsoft.com/office/spreadsheetml/2009/9/main" uri="{A8765BA9-456A-4dab-B4F3-ACF838C121DE}">
      <x14:slicerList>
        <x14:slicer r:id="rId3"/>
      </x14:slicerList>
    </ext>
  </extLst>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C3AC1A-061A-4487-8465-C69D394285E3}">
  <dimension ref="A1:L18"/>
  <sheetViews>
    <sheetView workbookViewId="0"/>
  </sheetViews>
  <sheetFormatPr defaultRowHeight="15" x14ac:dyDescent="0.25"/>
  <cols>
    <col min="1" max="1" width="13.140625" bestFit="1" customWidth="1"/>
    <col min="2" max="2" width="10.42578125" bestFit="1" customWidth="1"/>
    <col min="3" max="3" width="24" bestFit="1" customWidth="1"/>
    <col min="4" max="4" width="20.140625" bestFit="1" customWidth="1"/>
  </cols>
  <sheetData>
    <row r="1" spans="1:12" x14ac:dyDescent="0.25">
      <c r="C1" s="80" t="s">
        <v>65</v>
      </c>
      <c r="D1" s="80"/>
      <c r="E1" s="80"/>
      <c r="F1" s="80"/>
      <c r="G1" s="80"/>
      <c r="H1" s="80"/>
      <c r="I1" s="80"/>
      <c r="J1" s="80"/>
      <c r="K1" s="80"/>
      <c r="L1" s="80"/>
    </row>
    <row r="2" spans="1:12" x14ac:dyDescent="0.25">
      <c r="C2" s="84" t="s">
        <v>59</v>
      </c>
      <c r="D2" s="80"/>
      <c r="E2" s="80"/>
      <c r="F2" s="80"/>
      <c r="G2" s="80"/>
      <c r="H2" s="80"/>
      <c r="I2" s="80"/>
      <c r="J2" s="80"/>
      <c r="K2" s="80"/>
      <c r="L2" s="80"/>
    </row>
    <row r="3" spans="1:12" x14ac:dyDescent="0.25">
      <c r="A3" s="138" t="s">
        <v>360</v>
      </c>
      <c r="B3" s="80" t="s">
        <v>368</v>
      </c>
      <c r="C3" s="80" t="s">
        <v>377</v>
      </c>
    </row>
    <row r="4" spans="1:12" x14ac:dyDescent="0.25">
      <c r="A4" s="139" t="s">
        <v>46</v>
      </c>
      <c r="B4" s="152">
        <v>31856.687999999991</v>
      </c>
      <c r="C4" s="153">
        <v>3.3678705994291143</v>
      </c>
    </row>
    <row r="5" spans="1:12" x14ac:dyDescent="0.25">
      <c r="A5" s="139" t="s">
        <v>40</v>
      </c>
      <c r="B5" s="152">
        <v>35713.775999999998</v>
      </c>
      <c r="C5" s="153">
        <v>3.4251247722259515</v>
      </c>
    </row>
    <row r="6" spans="1:12" x14ac:dyDescent="0.25">
      <c r="A6" s="139" t="s">
        <v>57</v>
      </c>
      <c r="B6" s="152">
        <v>34308.660000000003</v>
      </c>
      <c r="C6" s="153">
        <v>3.3804966006503108</v>
      </c>
    </row>
    <row r="7" spans="1:12" x14ac:dyDescent="0.25">
      <c r="A7" s="139" t="s">
        <v>50</v>
      </c>
      <c r="B7" s="152">
        <v>30984.779999999992</v>
      </c>
      <c r="C7" s="153">
        <v>3.3900196936542661</v>
      </c>
    </row>
    <row r="8" spans="1:12" x14ac:dyDescent="0.25">
      <c r="A8" s="139" t="s">
        <v>52</v>
      </c>
      <c r="B8" s="152">
        <v>29867.508000000009</v>
      </c>
      <c r="C8" s="153">
        <v>3.3936493580274978</v>
      </c>
    </row>
    <row r="9" spans="1:12" x14ac:dyDescent="0.25">
      <c r="A9" s="139" t="s">
        <v>55</v>
      </c>
      <c r="B9" s="152">
        <v>30959.928000000007</v>
      </c>
      <c r="C9" s="153">
        <v>3.3611907501899911</v>
      </c>
    </row>
    <row r="10" spans="1:12" x14ac:dyDescent="0.25">
      <c r="A10" s="139" t="s">
        <v>43</v>
      </c>
      <c r="B10" s="152">
        <v>35765.676000000021</v>
      </c>
      <c r="C10" s="153">
        <v>3.4649947684557278</v>
      </c>
    </row>
    <row r="11" spans="1:12" x14ac:dyDescent="0.25">
      <c r="A11" s="139" t="s">
        <v>56</v>
      </c>
      <c r="B11" s="152">
        <v>36169.487999999998</v>
      </c>
      <c r="C11" s="153">
        <v>3.430663757943659</v>
      </c>
    </row>
    <row r="12" spans="1:12" x14ac:dyDescent="0.25">
      <c r="A12" s="139" t="s">
        <v>49</v>
      </c>
      <c r="B12" s="152">
        <v>33020.843999999975</v>
      </c>
      <c r="C12" s="153">
        <v>3.3801662401474024</v>
      </c>
    </row>
    <row r="13" spans="1:12" x14ac:dyDescent="0.25">
      <c r="A13" s="139" t="s">
        <v>366</v>
      </c>
      <c r="B13" s="152">
        <v>298647.348</v>
      </c>
      <c r="C13" s="153">
        <v>3.4006370685826832</v>
      </c>
    </row>
    <row r="17" spans="1:1" x14ac:dyDescent="0.25">
      <c r="A17" s="90" t="s">
        <v>381</v>
      </c>
    </row>
    <row r="18" spans="1:1" x14ac:dyDescent="0.25">
      <c r="A18" s="90" t="s">
        <v>382</v>
      </c>
    </row>
  </sheetData>
  <pageMargins left="0.7" right="0.7" top="0.75" bottom="0.75" header="0.3" footer="0.3"/>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145"/>
  <sheetViews>
    <sheetView workbookViewId="0">
      <selection activeCell="F7" sqref="F7"/>
    </sheetView>
  </sheetViews>
  <sheetFormatPr defaultRowHeight="15" x14ac:dyDescent="0.25"/>
  <cols>
    <col min="1" max="1" width="11.7109375" customWidth="1"/>
    <col min="4" max="4" width="19.85546875" bestFit="1" customWidth="1"/>
  </cols>
  <sheetData>
    <row r="1" spans="1:6" x14ac:dyDescent="0.25">
      <c r="A1" s="59" t="s">
        <v>322</v>
      </c>
      <c r="B1" s="59"/>
      <c r="C1" s="59"/>
      <c r="D1" s="59"/>
    </row>
    <row r="2" spans="1:6" x14ac:dyDescent="0.25">
      <c r="A2" s="59" t="s">
        <v>88</v>
      </c>
      <c r="B2" s="59"/>
      <c r="C2" s="59"/>
      <c r="D2" s="59"/>
    </row>
    <row r="3" spans="1:6" x14ac:dyDescent="0.25">
      <c r="A3" s="14" t="s">
        <v>30</v>
      </c>
      <c r="B3" s="59"/>
      <c r="C3" s="59"/>
      <c r="D3" s="59"/>
    </row>
    <row r="4" spans="1:6" ht="15.75" thickBot="1" x14ac:dyDescent="0.3">
      <c r="A4" s="59"/>
      <c r="B4" s="59"/>
      <c r="C4" s="59"/>
      <c r="D4" s="59"/>
    </row>
    <row r="5" spans="1:6" x14ac:dyDescent="0.25">
      <c r="A5" s="59"/>
      <c r="B5" s="61" t="s">
        <v>89</v>
      </c>
      <c r="C5" s="62"/>
      <c r="D5" s="63"/>
    </row>
    <row r="6" spans="1:6" ht="30" x14ac:dyDescent="0.25">
      <c r="A6" s="59"/>
      <c r="B6" s="64" t="s">
        <v>90</v>
      </c>
      <c r="C6" s="65" t="s">
        <v>91</v>
      </c>
      <c r="D6" s="66" t="s">
        <v>92</v>
      </c>
    </row>
    <row r="7" spans="1:6" x14ac:dyDescent="0.25">
      <c r="A7" s="59"/>
      <c r="B7" s="67">
        <v>0</v>
      </c>
      <c r="C7" s="68" t="s">
        <v>93</v>
      </c>
      <c r="D7" s="69" t="s">
        <v>94</v>
      </c>
      <c r="F7" s="84" t="s">
        <v>379</v>
      </c>
    </row>
    <row r="8" spans="1:6" x14ac:dyDescent="0.25">
      <c r="A8" s="59"/>
      <c r="B8" s="67">
        <v>60</v>
      </c>
      <c r="C8" s="68" t="s">
        <v>95</v>
      </c>
      <c r="D8" s="69" t="s">
        <v>96</v>
      </c>
      <c r="F8" s="84" t="s">
        <v>30</v>
      </c>
    </row>
    <row r="9" spans="1:6" x14ac:dyDescent="0.25">
      <c r="A9" s="59"/>
      <c r="B9" s="67">
        <v>65</v>
      </c>
      <c r="C9" s="68" t="s">
        <v>97</v>
      </c>
      <c r="D9" s="69" t="s">
        <v>98</v>
      </c>
    </row>
    <row r="10" spans="1:6" x14ac:dyDescent="0.25">
      <c r="A10" s="59"/>
      <c r="B10" s="67">
        <v>70</v>
      </c>
      <c r="C10" s="68" t="s">
        <v>99</v>
      </c>
      <c r="D10" s="69" t="s">
        <v>100</v>
      </c>
    </row>
    <row r="11" spans="1:6" x14ac:dyDescent="0.25">
      <c r="A11" s="59"/>
      <c r="B11" s="67">
        <v>73</v>
      </c>
      <c r="C11" s="68" t="s">
        <v>101</v>
      </c>
      <c r="D11" s="69" t="s">
        <v>102</v>
      </c>
    </row>
    <row r="12" spans="1:6" x14ac:dyDescent="0.25">
      <c r="A12" s="59"/>
      <c r="B12" s="67">
        <v>77</v>
      </c>
      <c r="C12" s="68" t="s">
        <v>103</v>
      </c>
      <c r="D12" s="69" t="s">
        <v>104</v>
      </c>
    </row>
    <row r="13" spans="1:6" x14ac:dyDescent="0.25">
      <c r="A13" s="59"/>
      <c r="B13" s="67">
        <v>80</v>
      </c>
      <c r="C13" s="68" t="s">
        <v>105</v>
      </c>
      <c r="D13" s="69" t="s">
        <v>106</v>
      </c>
    </row>
    <row r="14" spans="1:6" x14ac:dyDescent="0.25">
      <c r="A14" s="59"/>
      <c r="B14" s="67">
        <v>83</v>
      </c>
      <c r="C14" s="68" t="s">
        <v>107</v>
      </c>
      <c r="D14" s="69" t="s">
        <v>108</v>
      </c>
    </row>
    <row r="15" spans="1:6" x14ac:dyDescent="0.25">
      <c r="A15" s="59"/>
      <c r="B15" s="67">
        <v>87</v>
      </c>
      <c r="C15" s="68" t="s">
        <v>109</v>
      </c>
      <c r="D15" s="69" t="s">
        <v>110</v>
      </c>
    </row>
    <row r="16" spans="1:6" x14ac:dyDescent="0.25">
      <c r="A16" s="59"/>
      <c r="B16" s="67">
        <v>90</v>
      </c>
      <c r="C16" s="68" t="s">
        <v>111</v>
      </c>
      <c r="D16" s="69" t="s">
        <v>112</v>
      </c>
    </row>
    <row r="17" spans="1:5" ht="15.75" thickBot="1" x14ac:dyDescent="0.3">
      <c r="A17" s="59"/>
      <c r="B17" s="70">
        <v>95</v>
      </c>
      <c r="C17" s="71" t="s">
        <v>113</v>
      </c>
      <c r="D17" s="72" t="s">
        <v>114</v>
      </c>
    </row>
    <row r="20" spans="1:5" ht="30" x14ac:dyDescent="0.25">
      <c r="A20" s="60" t="s">
        <v>115</v>
      </c>
      <c r="B20" s="60" t="s">
        <v>90</v>
      </c>
      <c r="C20" s="65" t="s">
        <v>91</v>
      </c>
      <c r="D20" s="59"/>
    </row>
    <row r="21" spans="1:5" x14ac:dyDescent="0.25">
      <c r="A21" s="73" t="s">
        <v>116</v>
      </c>
      <c r="B21" s="73">
        <v>58</v>
      </c>
      <c r="C21" s="74" t="str">
        <f t="shared" ref="C21:C52" si="0">VLOOKUP(B21,curve,2,TRUE)</f>
        <v>F</v>
      </c>
      <c r="D21" s="59"/>
    </row>
    <row r="22" spans="1:5" x14ac:dyDescent="0.25">
      <c r="A22" s="73" t="s">
        <v>117</v>
      </c>
      <c r="B22" s="73">
        <v>74</v>
      </c>
      <c r="C22" s="81" t="str">
        <f t="shared" si="0"/>
        <v>C</v>
      </c>
      <c r="D22" s="59"/>
      <c r="E22" s="80"/>
    </row>
    <row r="23" spans="1:5" x14ac:dyDescent="0.25">
      <c r="A23" s="73" t="s">
        <v>118</v>
      </c>
      <c r="B23" s="73">
        <v>39</v>
      </c>
      <c r="C23" s="81" t="str">
        <f t="shared" si="0"/>
        <v>F</v>
      </c>
      <c r="D23" s="59"/>
      <c r="E23" s="80"/>
    </row>
    <row r="24" spans="1:5" x14ac:dyDescent="0.25">
      <c r="A24" s="73" t="s">
        <v>119</v>
      </c>
      <c r="B24" s="73">
        <v>69</v>
      </c>
      <c r="C24" s="81" t="str">
        <f t="shared" si="0"/>
        <v>D+</v>
      </c>
      <c r="D24" s="59"/>
      <c r="E24" s="80"/>
    </row>
    <row r="25" spans="1:5" x14ac:dyDescent="0.25">
      <c r="A25" s="73" t="s">
        <v>120</v>
      </c>
      <c r="B25" s="73">
        <v>94</v>
      </c>
      <c r="C25" s="81" t="str">
        <f t="shared" si="0"/>
        <v>A-</v>
      </c>
      <c r="D25" s="59"/>
      <c r="E25" s="80"/>
    </row>
    <row r="26" spans="1:5" x14ac:dyDescent="0.25">
      <c r="A26" s="73" t="s">
        <v>121</v>
      </c>
      <c r="B26" s="73">
        <v>77</v>
      </c>
      <c r="C26" s="81" t="str">
        <f t="shared" si="0"/>
        <v>C+</v>
      </c>
      <c r="D26" s="59"/>
      <c r="E26" s="80"/>
    </row>
    <row r="27" spans="1:5" x14ac:dyDescent="0.25">
      <c r="A27" s="73" t="s">
        <v>122</v>
      </c>
      <c r="B27" s="73">
        <v>43</v>
      </c>
      <c r="C27" s="81" t="str">
        <f t="shared" si="0"/>
        <v>F</v>
      </c>
      <c r="D27" s="59"/>
      <c r="E27" s="80"/>
    </row>
    <row r="28" spans="1:5" x14ac:dyDescent="0.25">
      <c r="A28" s="73" t="s">
        <v>123</v>
      </c>
      <c r="B28" s="73">
        <v>64</v>
      </c>
      <c r="C28" s="81" t="str">
        <f t="shared" si="0"/>
        <v>D</v>
      </c>
      <c r="D28" s="59"/>
      <c r="E28" s="80"/>
    </row>
    <row r="29" spans="1:5" x14ac:dyDescent="0.25">
      <c r="A29" s="73" t="s">
        <v>124</v>
      </c>
      <c r="B29" s="73">
        <v>46</v>
      </c>
      <c r="C29" s="81" t="str">
        <f t="shared" si="0"/>
        <v>F</v>
      </c>
      <c r="D29" s="59"/>
      <c r="E29" s="80"/>
    </row>
    <row r="30" spans="1:5" x14ac:dyDescent="0.25">
      <c r="A30" s="73" t="s">
        <v>125</v>
      </c>
      <c r="B30" s="73">
        <v>78</v>
      </c>
      <c r="C30" s="81" t="str">
        <f t="shared" si="0"/>
        <v>C+</v>
      </c>
      <c r="D30" s="59"/>
      <c r="E30" s="80"/>
    </row>
    <row r="31" spans="1:5" x14ac:dyDescent="0.25">
      <c r="A31" s="73" t="s">
        <v>126</v>
      </c>
      <c r="B31" s="73">
        <v>85</v>
      </c>
      <c r="C31" s="81" t="str">
        <f t="shared" si="0"/>
        <v>B</v>
      </c>
      <c r="D31" s="59"/>
      <c r="E31" s="80"/>
    </row>
    <row r="32" spans="1:5" x14ac:dyDescent="0.25">
      <c r="A32" s="73" t="s">
        <v>127</v>
      </c>
      <c r="B32" s="73">
        <v>59</v>
      </c>
      <c r="C32" s="81" t="str">
        <f t="shared" si="0"/>
        <v>F</v>
      </c>
      <c r="D32" s="59"/>
      <c r="E32" s="80"/>
    </row>
    <row r="33" spans="1:5" x14ac:dyDescent="0.25">
      <c r="A33" s="73" t="s">
        <v>128</v>
      </c>
      <c r="B33" s="73">
        <v>83</v>
      </c>
      <c r="C33" s="81" t="str">
        <f t="shared" si="0"/>
        <v>B</v>
      </c>
      <c r="E33" s="80"/>
    </row>
    <row r="34" spans="1:5" x14ac:dyDescent="0.25">
      <c r="A34" s="73" t="s">
        <v>129</v>
      </c>
      <c r="B34" s="73">
        <v>79</v>
      </c>
      <c r="C34" s="81" t="str">
        <f t="shared" si="0"/>
        <v>C+</v>
      </c>
      <c r="E34" s="80"/>
    </row>
    <row r="35" spans="1:5" x14ac:dyDescent="0.25">
      <c r="A35" s="73" t="s">
        <v>130</v>
      </c>
      <c r="B35" s="73">
        <v>59</v>
      </c>
      <c r="C35" s="81" t="str">
        <f t="shared" si="0"/>
        <v>F</v>
      </c>
      <c r="E35" s="80"/>
    </row>
    <row r="36" spans="1:5" x14ac:dyDescent="0.25">
      <c r="A36" s="73" t="s">
        <v>131</v>
      </c>
      <c r="B36" s="73">
        <v>51</v>
      </c>
      <c r="C36" s="81" t="str">
        <f t="shared" si="0"/>
        <v>F</v>
      </c>
      <c r="E36" s="80"/>
    </row>
    <row r="37" spans="1:5" x14ac:dyDescent="0.25">
      <c r="A37" s="73" t="s">
        <v>132</v>
      </c>
      <c r="B37" s="73">
        <v>59</v>
      </c>
      <c r="C37" s="81" t="str">
        <f t="shared" si="0"/>
        <v>F</v>
      </c>
      <c r="E37" s="80"/>
    </row>
    <row r="38" spans="1:5" x14ac:dyDescent="0.25">
      <c r="A38" s="73" t="s">
        <v>133</v>
      </c>
      <c r="B38" s="73">
        <v>94</v>
      </c>
      <c r="C38" s="81" t="str">
        <f t="shared" si="0"/>
        <v>A-</v>
      </c>
      <c r="E38" s="80"/>
    </row>
    <row r="39" spans="1:5" x14ac:dyDescent="0.25">
      <c r="A39" s="73" t="s">
        <v>134</v>
      </c>
      <c r="B39" s="73">
        <v>50</v>
      </c>
      <c r="C39" s="81" t="str">
        <f t="shared" si="0"/>
        <v>F</v>
      </c>
      <c r="E39" s="80"/>
    </row>
    <row r="40" spans="1:5" x14ac:dyDescent="0.25">
      <c r="A40" s="73" t="s">
        <v>135</v>
      </c>
      <c r="B40" s="73">
        <v>64</v>
      </c>
      <c r="C40" s="81" t="str">
        <f t="shared" si="0"/>
        <v>D</v>
      </c>
      <c r="E40" s="80"/>
    </row>
    <row r="41" spans="1:5" x14ac:dyDescent="0.25">
      <c r="A41" s="73" t="s">
        <v>136</v>
      </c>
      <c r="B41" s="73">
        <v>49</v>
      </c>
      <c r="C41" s="81" t="str">
        <f t="shared" si="0"/>
        <v>F</v>
      </c>
      <c r="E41" s="80"/>
    </row>
    <row r="42" spans="1:5" x14ac:dyDescent="0.25">
      <c r="A42" s="73" t="s">
        <v>137</v>
      </c>
      <c r="B42" s="73">
        <v>94</v>
      </c>
      <c r="C42" s="81" t="str">
        <f t="shared" si="0"/>
        <v>A-</v>
      </c>
      <c r="E42" s="80"/>
    </row>
    <row r="43" spans="1:5" x14ac:dyDescent="0.25">
      <c r="A43" s="73" t="s">
        <v>138</v>
      </c>
      <c r="B43" s="73">
        <v>46</v>
      </c>
      <c r="C43" s="81" t="str">
        <f t="shared" si="0"/>
        <v>F</v>
      </c>
      <c r="E43" s="80"/>
    </row>
    <row r="44" spans="1:5" x14ac:dyDescent="0.25">
      <c r="A44" s="73" t="s">
        <v>139</v>
      </c>
      <c r="B44" s="73">
        <v>54</v>
      </c>
      <c r="C44" s="81" t="str">
        <f t="shared" si="0"/>
        <v>F</v>
      </c>
      <c r="E44" s="80"/>
    </row>
    <row r="45" spans="1:5" x14ac:dyDescent="0.25">
      <c r="A45" s="73" t="s">
        <v>140</v>
      </c>
      <c r="B45" s="73">
        <v>72</v>
      </c>
      <c r="C45" s="81" t="str">
        <f t="shared" si="0"/>
        <v>C-</v>
      </c>
      <c r="E45" s="80"/>
    </row>
    <row r="46" spans="1:5" x14ac:dyDescent="0.25">
      <c r="A46" s="73" t="s">
        <v>141</v>
      </c>
      <c r="B46" s="73">
        <v>53</v>
      </c>
      <c r="C46" s="81" t="str">
        <f t="shared" si="0"/>
        <v>F</v>
      </c>
      <c r="E46" s="80"/>
    </row>
    <row r="47" spans="1:5" x14ac:dyDescent="0.25">
      <c r="A47" s="73" t="s">
        <v>142</v>
      </c>
      <c r="B47" s="73">
        <v>78</v>
      </c>
      <c r="C47" s="81" t="str">
        <f t="shared" si="0"/>
        <v>C+</v>
      </c>
      <c r="E47" s="80"/>
    </row>
    <row r="48" spans="1:5" x14ac:dyDescent="0.25">
      <c r="A48" s="73" t="s">
        <v>143</v>
      </c>
      <c r="B48" s="73">
        <v>66</v>
      </c>
      <c r="C48" s="81" t="str">
        <f t="shared" si="0"/>
        <v>D+</v>
      </c>
      <c r="E48" s="80"/>
    </row>
    <row r="49" spans="1:5" x14ac:dyDescent="0.25">
      <c r="A49" s="73" t="s">
        <v>144</v>
      </c>
      <c r="B49" s="73">
        <v>60</v>
      </c>
      <c r="C49" s="81" t="str">
        <f t="shared" si="0"/>
        <v>D</v>
      </c>
      <c r="E49" s="80"/>
    </row>
    <row r="50" spans="1:5" x14ac:dyDescent="0.25">
      <c r="A50" s="73" t="s">
        <v>145</v>
      </c>
      <c r="B50" s="73">
        <v>92</v>
      </c>
      <c r="C50" s="81" t="str">
        <f t="shared" si="0"/>
        <v>A-</v>
      </c>
      <c r="E50" s="80"/>
    </row>
    <row r="51" spans="1:5" x14ac:dyDescent="0.25">
      <c r="A51" s="73" t="s">
        <v>146</v>
      </c>
      <c r="B51" s="73">
        <v>85</v>
      </c>
      <c r="C51" s="81" t="str">
        <f t="shared" si="0"/>
        <v>B</v>
      </c>
      <c r="E51" s="80"/>
    </row>
    <row r="52" spans="1:5" x14ac:dyDescent="0.25">
      <c r="A52" s="73" t="s">
        <v>147</v>
      </c>
      <c r="B52" s="73">
        <v>76</v>
      </c>
      <c r="C52" s="81" t="str">
        <f t="shared" si="0"/>
        <v>C</v>
      </c>
      <c r="E52" s="80"/>
    </row>
    <row r="53" spans="1:5" x14ac:dyDescent="0.25">
      <c r="A53" s="73" t="s">
        <v>148</v>
      </c>
      <c r="B53" s="73">
        <v>94</v>
      </c>
      <c r="C53" s="81" t="str">
        <f t="shared" ref="C53:C84" si="1">VLOOKUP(B53,curve,2,TRUE)</f>
        <v>A-</v>
      </c>
      <c r="E53" s="80"/>
    </row>
    <row r="54" spans="1:5" x14ac:dyDescent="0.25">
      <c r="A54" s="73" t="s">
        <v>149</v>
      </c>
      <c r="B54" s="73">
        <v>53</v>
      </c>
      <c r="C54" s="81" t="str">
        <f t="shared" si="1"/>
        <v>F</v>
      </c>
      <c r="E54" s="80"/>
    </row>
    <row r="55" spans="1:5" x14ac:dyDescent="0.25">
      <c r="A55" s="73" t="s">
        <v>150</v>
      </c>
      <c r="B55" s="73">
        <v>79</v>
      </c>
      <c r="C55" s="81" t="str">
        <f t="shared" si="1"/>
        <v>C+</v>
      </c>
      <c r="E55" s="80"/>
    </row>
    <row r="56" spans="1:5" x14ac:dyDescent="0.25">
      <c r="A56" s="73" t="s">
        <v>151</v>
      </c>
      <c r="B56" s="73">
        <v>92</v>
      </c>
      <c r="C56" s="81" t="str">
        <f t="shared" si="1"/>
        <v>A-</v>
      </c>
      <c r="E56" s="80"/>
    </row>
    <row r="57" spans="1:5" x14ac:dyDescent="0.25">
      <c r="A57" s="73" t="s">
        <v>152</v>
      </c>
      <c r="B57" s="73">
        <v>61</v>
      </c>
      <c r="C57" s="81" t="str">
        <f t="shared" si="1"/>
        <v>D</v>
      </c>
      <c r="E57" s="80"/>
    </row>
    <row r="58" spans="1:5" x14ac:dyDescent="0.25">
      <c r="A58" s="73" t="s">
        <v>153</v>
      </c>
      <c r="B58" s="73">
        <v>95</v>
      </c>
      <c r="C58" s="81" t="str">
        <f t="shared" si="1"/>
        <v>A</v>
      </c>
      <c r="E58" s="80"/>
    </row>
    <row r="59" spans="1:5" x14ac:dyDescent="0.25">
      <c r="A59" s="73" t="s">
        <v>154</v>
      </c>
      <c r="B59" s="73">
        <v>62</v>
      </c>
      <c r="C59" s="81" t="str">
        <f t="shared" si="1"/>
        <v>D</v>
      </c>
      <c r="E59" s="80"/>
    </row>
    <row r="60" spans="1:5" x14ac:dyDescent="0.25">
      <c r="A60" s="73" t="s">
        <v>155</v>
      </c>
      <c r="B60" s="73">
        <v>86</v>
      </c>
      <c r="C60" s="81" t="str">
        <f t="shared" si="1"/>
        <v>B</v>
      </c>
      <c r="E60" s="80"/>
    </row>
    <row r="61" spans="1:5" x14ac:dyDescent="0.25">
      <c r="A61" s="73" t="s">
        <v>156</v>
      </c>
      <c r="B61" s="73">
        <v>35</v>
      </c>
      <c r="C61" s="81" t="str">
        <f t="shared" si="1"/>
        <v>F</v>
      </c>
      <c r="E61" s="80"/>
    </row>
    <row r="62" spans="1:5" x14ac:dyDescent="0.25">
      <c r="A62" s="73" t="s">
        <v>157</v>
      </c>
      <c r="B62" s="73">
        <v>66</v>
      </c>
      <c r="C62" s="81" t="str">
        <f t="shared" si="1"/>
        <v>D+</v>
      </c>
      <c r="E62" s="80"/>
    </row>
    <row r="63" spans="1:5" x14ac:dyDescent="0.25">
      <c r="A63" s="73" t="s">
        <v>158</v>
      </c>
      <c r="B63" s="73">
        <v>67</v>
      </c>
      <c r="C63" s="81" t="str">
        <f t="shared" si="1"/>
        <v>D+</v>
      </c>
      <c r="E63" s="80"/>
    </row>
    <row r="64" spans="1:5" x14ac:dyDescent="0.25">
      <c r="A64" s="73" t="s">
        <v>159</v>
      </c>
      <c r="B64" s="73">
        <v>59</v>
      </c>
      <c r="C64" s="81" t="str">
        <f t="shared" si="1"/>
        <v>F</v>
      </c>
      <c r="E64" s="80"/>
    </row>
    <row r="65" spans="1:5" x14ac:dyDescent="0.25">
      <c r="A65" s="73" t="s">
        <v>160</v>
      </c>
      <c r="B65" s="73">
        <v>80</v>
      </c>
      <c r="C65" s="81" t="str">
        <f t="shared" si="1"/>
        <v>B-</v>
      </c>
      <c r="E65" s="80"/>
    </row>
    <row r="66" spans="1:5" x14ac:dyDescent="0.25">
      <c r="A66" s="73" t="s">
        <v>161</v>
      </c>
      <c r="B66" s="73">
        <v>85</v>
      </c>
      <c r="C66" s="81" t="str">
        <f t="shared" si="1"/>
        <v>B</v>
      </c>
      <c r="E66" s="80"/>
    </row>
    <row r="67" spans="1:5" x14ac:dyDescent="0.25">
      <c r="A67" s="73" t="s">
        <v>162</v>
      </c>
      <c r="B67" s="73">
        <v>70</v>
      </c>
      <c r="C67" s="81" t="str">
        <f t="shared" si="1"/>
        <v>C-</v>
      </c>
      <c r="E67" s="80"/>
    </row>
    <row r="68" spans="1:5" x14ac:dyDescent="0.25">
      <c r="A68" s="73" t="s">
        <v>163</v>
      </c>
      <c r="B68" s="73">
        <v>54</v>
      </c>
      <c r="C68" s="81" t="str">
        <f t="shared" si="1"/>
        <v>F</v>
      </c>
      <c r="E68" s="80"/>
    </row>
    <row r="69" spans="1:5" x14ac:dyDescent="0.25">
      <c r="A69" s="73" t="s">
        <v>164</v>
      </c>
      <c r="B69" s="73">
        <v>83</v>
      </c>
      <c r="C69" s="81" t="str">
        <f t="shared" si="1"/>
        <v>B</v>
      </c>
      <c r="E69" s="80"/>
    </row>
    <row r="70" spans="1:5" x14ac:dyDescent="0.25">
      <c r="A70" s="73" t="s">
        <v>165</v>
      </c>
      <c r="B70" s="73">
        <v>69</v>
      </c>
      <c r="C70" s="81" t="str">
        <f t="shared" si="1"/>
        <v>D+</v>
      </c>
      <c r="E70" s="80"/>
    </row>
    <row r="71" spans="1:5" x14ac:dyDescent="0.25">
      <c r="A71" s="73" t="s">
        <v>166</v>
      </c>
      <c r="B71" s="73">
        <v>73</v>
      </c>
      <c r="C71" s="81" t="str">
        <f t="shared" si="1"/>
        <v>C</v>
      </c>
      <c r="E71" s="80"/>
    </row>
    <row r="72" spans="1:5" x14ac:dyDescent="0.25">
      <c r="A72" s="73" t="s">
        <v>167</v>
      </c>
      <c r="B72" s="73">
        <v>82</v>
      </c>
      <c r="C72" s="81" t="str">
        <f t="shared" si="1"/>
        <v>B-</v>
      </c>
      <c r="E72" s="80"/>
    </row>
    <row r="73" spans="1:5" x14ac:dyDescent="0.25">
      <c r="A73" s="73" t="s">
        <v>168</v>
      </c>
      <c r="B73" s="73">
        <v>48</v>
      </c>
      <c r="C73" s="81" t="str">
        <f t="shared" si="1"/>
        <v>F</v>
      </c>
      <c r="E73" s="80"/>
    </row>
    <row r="74" spans="1:5" x14ac:dyDescent="0.25">
      <c r="A74" s="73" t="s">
        <v>169</v>
      </c>
      <c r="B74" s="73">
        <v>71</v>
      </c>
      <c r="C74" s="81" t="str">
        <f t="shared" si="1"/>
        <v>C-</v>
      </c>
      <c r="E74" s="80"/>
    </row>
    <row r="75" spans="1:5" x14ac:dyDescent="0.25">
      <c r="A75" s="73" t="s">
        <v>170</v>
      </c>
      <c r="B75" s="73">
        <v>70</v>
      </c>
      <c r="C75" s="81" t="str">
        <f t="shared" si="1"/>
        <v>C-</v>
      </c>
      <c r="E75" s="80"/>
    </row>
    <row r="76" spans="1:5" x14ac:dyDescent="0.25">
      <c r="A76" s="73" t="s">
        <v>171</v>
      </c>
      <c r="B76" s="73">
        <v>87</v>
      </c>
      <c r="C76" s="81" t="str">
        <f t="shared" si="1"/>
        <v>B+</v>
      </c>
      <c r="E76" s="80"/>
    </row>
    <row r="77" spans="1:5" x14ac:dyDescent="0.25">
      <c r="A77" s="73" t="s">
        <v>172</v>
      </c>
      <c r="B77" s="73">
        <v>76</v>
      </c>
      <c r="C77" s="81" t="str">
        <f t="shared" si="1"/>
        <v>C</v>
      </c>
      <c r="E77" s="80"/>
    </row>
    <row r="78" spans="1:5" x14ac:dyDescent="0.25">
      <c r="A78" s="73" t="s">
        <v>173</v>
      </c>
      <c r="B78" s="73">
        <v>84</v>
      </c>
      <c r="C78" s="81" t="str">
        <f t="shared" si="1"/>
        <v>B</v>
      </c>
      <c r="E78" s="80"/>
    </row>
    <row r="79" spans="1:5" x14ac:dyDescent="0.25">
      <c r="A79" s="73" t="s">
        <v>174</v>
      </c>
      <c r="B79" s="73">
        <v>69</v>
      </c>
      <c r="C79" s="81" t="str">
        <f t="shared" si="1"/>
        <v>D+</v>
      </c>
      <c r="E79" s="80"/>
    </row>
    <row r="80" spans="1:5" x14ac:dyDescent="0.25">
      <c r="A80" s="73" t="s">
        <v>175</v>
      </c>
      <c r="B80" s="73">
        <v>45</v>
      </c>
      <c r="C80" s="81" t="str">
        <f t="shared" si="1"/>
        <v>F</v>
      </c>
      <c r="E80" s="80"/>
    </row>
    <row r="81" spans="1:5" x14ac:dyDescent="0.25">
      <c r="A81" s="73" t="s">
        <v>176</v>
      </c>
      <c r="B81" s="73">
        <v>96</v>
      </c>
      <c r="C81" s="81" t="str">
        <f t="shared" si="1"/>
        <v>A</v>
      </c>
      <c r="E81" s="80"/>
    </row>
    <row r="82" spans="1:5" x14ac:dyDescent="0.25">
      <c r="A82" s="73" t="s">
        <v>177</v>
      </c>
      <c r="B82" s="73">
        <v>56</v>
      </c>
      <c r="C82" s="81" t="str">
        <f t="shared" si="1"/>
        <v>F</v>
      </c>
      <c r="E82" s="80"/>
    </row>
    <row r="83" spans="1:5" x14ac:dyDescent="0.25">
      <c r="A83" s="73" t="s">
        <v>178</v>
      </c>
      <c r="B83" s="73">
        <v>67</v>
      </c>
      <c r="C83" s="81" t="str">
        <f t="shared" si="1"/>
        <v>D+</v>
      </c>
      <c r="E83" s="80"/>
    </row>
    <row r="84" spans="1:5" x14ac:dyDescent="0.25">
      <c r="A84" s="73" t="s">
        <v>179</v>
      </c>
      <c r="B84" s="73">
        <v>63</v>
      </c>
      <c r="C84" s="81" t="str">
        <f t="shared" si="1"/>
        <v>D</v>
      </c>
      <c r="E84" s="80"/>
    </row>
    <row r="85" spans="1:5" x14ac:dyDescent="0.25">
      <c r="A85" s="73" t="s">
        <v>180</v>
      </c>
      <c r="B85" s="73">
        <v>85</v>
      </c>
      <c r="C85" s="81" t="str">
        <f t="shared" ref="C85:C116" si="2">VLOOKUP(B85,curve,2,TRUE)</f>
        <v>B</v>
      </c>
      <c r="E85" s="80"/>
    </row>
    <row r="86" spans="1:5" x14ac:dyDescent="0.25">
      <c r="A86" s="73" t="s">
        <v>181</v>
      </c>
      <c r="B86" s="73">
        <v>58</v>
      </c>
      <c r="C86" s="81" t="str">
        <f t="shared" si="2"/>
        <v>F</v>
      </c>
      <c r="E86" s="80"/>
    </row>
    <row r="87" spans="1:5" x14ac:dyDescent="0.25">
      <c r="A87" s="73" t="s">
        <v>182</v>
      </c>
      <c r="B87" s="73">
        <v>55</v>
      </c>
      <c r="C87" s="81" t="str">
        <f t="shared" si="2"/>
        <v>F</v>
      </c>
      <c r="E87" s="80"/>
    </row>
    <row r="88" spans="1:5" x14ac:dyDescent="0.25">
      <c r="A88" s="73" t="s">
        <v>183</v>
      </c>
      <c r="B88" s="73">
        <v>39</v>
      </c>
      <c r="C88" s="81" t="str">
        <f t="shared" si="2"/>
        <v>F</v>
      </c>
      <c r="E88" s="80"/>
    </row>
    <row r="89" spans="1:5" x14ac:dyDescent="0.25">
      <c r="A89" s="73" t="s">
        <v>184</v>
      </c>
      <c r="B89" s="73">
        <v>57</v>
      </c>
      <c r="C89" s="81" t="str">
        <f t="shared" si="2"/>
        <v>F</v>
      </c>
      <c r="E89" s="80"/>
    </row>
    <row r="90" spans="1:5" x14ac:dyDescent="0.25">
      <c r="A90" s="73" t="s">
        <v>185</v>
      </c>
      <c r="B90" s="73">
        <v>45</v>
      </c>
      <c r="C90" s="81" t="str">
        <f t="shared" si="2"/>
        <v>F</v>
      </c>
      <c r="E90" s="80"/>
    </row>
    <row r="91" spans="1:5" x14ac:dyDescent="0.25">
      <c r="A91" s="73" t="s">
        <v>186</v>
      </c>
      <c r="B91" s="73">
        <v>85</v>
      </c>
      <c r="C91" s="81" t="str">
        <f t="shared" si="2"/>
        <v>B</v>
      </c>
      <c r="E91" s="80"/>
    </row>
    <row r="92" spans="1:5" x14ac:dyDescent="0.25">
      <c r="A92" s="73" t="s">
        <v>187</v>
      </c>
      <c r="B92" s="73">
        <v>0</v>
      </c>
      <c r="C92" s="81" t="str">
        <f t="shared" si="2"/>
        <v>F</v>
      </c>
      <c r="E92" s="80"/>
    </row>
    <row r="93" spans="1:5" x14ac:dyDescent="0.25">
      <c r="A93" s="73" t="s">
        <v>188</v>
      </c>
      <c r="B93" s="73">
        <v>60</v>
      </c>
      <c r="C93" s="81" t="str">
        <f t="shared" si="2"/>
        <v>D</v>
      </c>
      <c r="E93" s="80"/>
    </row>
    <row r="94" spans="1:5" x14ac:dyDescent="0.25">
      <c r="A94" s="73" t="s">
        <v>189</v>
      </c>
      <c r="B94" s="73">
        <v>61</v>
      </c>
      <c r="C94" s="81" t="str">
        <f t="shared" si="2"/>
        <v>D</v>
      </c>
      <c r="E94" s="80"/>
    </row>
    <row r="95" spans="1:5" x14ac:dyDescent="0.25">
      <c r="A95" s="73" t="s">
        <v>190</v>
      </c>
      <c r="B95" s="73">
        <v>44</v>
      </c>
      <c r="C95" s="81" t="str">
        <f t="shared" si="2"/>
        <v>F</v>
      </c>
      <c r="E95" s="80"/>
    </row>
    <row r="96" spans="1:5" x14ac:dyDescent="0.25">
      <c r="A96" s="73" t="s">
        <v>191</v>
      </c>
      <c r="B96" s="73">
        <v>74</v>
      </c>
      <c r="C96" s="81" t="str">
        <f t="shared" si="2"/>
        <v>C</v>
      </c>
      <c r="E96" s="80"/>
    </row>
    <row r="97" spans="1:5" x14ac:dyDescent="0.25">
      <c r="A97" s="73" t="s">
        <v>192</v>
      </c>
      <c r="B97" s="73">
        <v>87</v>
      </c>
      <c r="C97" s="81" t="str">
        <f t="shared" si="2"/>
        <v>B+</v>
      </c>
      <c r="E97" s="80"/>
    </row>
    <row r="98" spans="1:5" x14ac:dyDescent="0.25">
      <c r="A98" s="73" t="s">
        <v>193</v>
      </c>
      <c r="B98" s="73">
        <v>81</v>
      </c>
      <c r="C98" s="81" t="str">
        <f t="shared" si="2"/>
        <v>B-</v>
      </c>
      <c r="E98" s="80"/>
    </row>
    <row r="99" spans="1:5" x14ac:dyDescent="0.25">
      <c r="A99" s="73" t="s">
        <v>194</v>
      </c>
      <c r="B99" s="73">
        <v>53</v>
      </c>
      <c r="C99" s="81" t="str">
        <f t="shared" si="2"/>
        <v>F</v>
      </c>
      <c r="E99" s="80"/>
    </row>
    <row r="100" spans="1:5" x14ac:dyDescent="0.25">
      <c r="A100" s="73" t="s">
        <v>195</v>
      </c>
      <c r="B100" s="73">
        <v>43</v>
      </c>
      <c r="C100" s="81" t="str">
        <f t="shared" si="2"/>
        <v>F</v>
      </c>
      <c r="E100" s="80"/>
    </row>
    <row r="101" spans="1:5" x14ac:dyDescent="0.25">
      <c r="A101" s="73" t="s">
        <v>196</v>
      </c>
      <c r="B101" s="73">
        <v>94</v>
      </c>
      <c r="C101" s="81" t="str">
        <f t="shared" si="2"/>
        <v>A-</v>
      </c>
      <c r="E101" s="80"/>
    </row>
    <row r="102" spans="1:5" x14ac:dyDescent="0.25">
      <c r="A102" s="73" t="s">
        <v>197</v>
      </c>
      <c r="B102" s="73">
        <v>92</v>
      </c>
      <c r="C102" s="81" t="str">
        <f t="shared" si="2"/>
        <v>A-</v>
      </c>
      <c r="E102" s="80"/>
    </row>
    <row r="103" spans="1:5" x14ac:dyDescent="0.25">
      <c r="A103" s="73" t="s">
        <v>198</v>
      </c>
      <c r="B103" s="73">
        <v>40</v>
      </c>
      <c r="C103" s="81" t="str">
        <f t="shared" si="2"/>
        <v>F</v>
      </c>
      <c r="E103" s="80"/>
    </row>
    <row r="104" spans="1:5" x14ac:dyDescent="0.25">
      <c r="A104" s="73" t="s">
        <v>199</v>
      </c>
      <c r="B104" s="73">
        <v>76</v>
      </c>
      <c r="C104" s="81" t="str">
        <f t="shared" si="2"/>
        <v>C</v>
      </c>
      <c r="E104" s="80"/>
    </row>
    <row r="105" spans="1:5" x14ac:dyDescent="0.25">
      <c r="A105" s="73" t="s">
        <v>200</v>
      </c>
      <c r="B105" s="73">
        <v>49</v>
      </c>
      <c r="C105" s="81" t="str">
        <f t="shared" si="2"/>
        <v>F</v>
      </c>
      <c r="E105" s="80"/>
    </row>
    <row r="106" spans="1:5" x14ac:dyDescent="0.25">
      <c r="A106" s="73" t="s">
        <v>201</v>
      </c>
      <c r="B106" s="73">
        <v>86</v>
      </c>
      <c r="C106" s="81" t="str">
        <f t="shared" si="2"/>
        <v>B</v>
      </c>
      <c r="E106" s="80"/>
    </row>
    <row r="107" spans="1:5" x14ac:dyDescent="0.25">
      <c r="A107" s="73" t="s">
        <v>202</v>
      </c>
      <c r="B107" s="73">
        <v>46</v>
      </c>
      <c r="C107" s="81" t="str">
        <f t="shared" si="2"/>
        <v>F</v>
      </c>
      <c r="E107" s="80"/>
    </row>
    <row r="108" spans="1:5" x14ac:dyDescent="0.25">
      <c r="A108" s="73" t="s">
        <v>203</v>
      </c>
      <c r="B108" s="73">
        <v>90</v>
      </c>
      <c r="C108" s="81" t="str">
        <f t="shared" si="2"/>
        <v>A-</v>
      </c>
      <c r="E108" s="80"/>
    </row>
    <row r="109" spans="1:5" x14ac:dyDescent="0.25">
      <c r="A109" s="73" t="s">
        <v>204</v>
      </c>
      <c r="B109" s="73">
        <v>83</v>
      </c>
      <c r="C109" s="81" t="str">
        <f t="shared" si="2"/>
        <v>B</v>
      </c>
      <c r="E109" s="80"/>
    </row>
    <row r="110" spans="1:5" x14ac:dyDescent="0.25">
      <c r="A110" s="73" t="s">
        <v>205</v>
      </c>
      <c r="B110" s="73">
        <v>59</v>
      </c>
      <c r="C110" s="81" t="str">
        <f t="shared" si="2"/>
        <v>F</v>
      </c>
      <c r="E110" s="80"/>
    </row>
    <row r="111" spans="1:5" x14ac:dyDescent="0.25">
      <c r="A111" s="73" t="s">
        <v>206</v>
      </c>
      <c r="B111" s="73">
        <v>51</v>
      </c>
      <c r="C111" s="81" t="str">
        <f t="shared" si="2"/>
        <v>F</v>
      </c>
      <c r="E111" s="80"/>
    </row>
    <row r="112" spans="1:5" x14ac:dyDescent="0.25">
      <c r="A112" s="73" t="s">
        <v>207</v>
      </c>
      <c r="B112" s="73">
        <v>80</v>
      </c>
      <c r="C112" s="81" t="str">
        <f t="shared" si="2"/>
        <v>B-</v>
      </c>
      <c r="E112" s="80"/>
    </row>
    <row r="113" spans="1:5" x14ac:dyDescent="0.25">
      <c r="A113" s="73" t="s">
        <v>208</v>
      </c>
      <c r="B113" s="73">
        <v>93</v>
      </c>
      <c r="C113" s="81" t="str">
        <f t="shared" si="2"/>
        <v>A-</v>
      </c>
      <c r="E113" s="80"/>
    </row>
    <row r="114" spans="1:5" x14ac:dyDescent="0.25">
      <c r="A114" s="73" t="s">
        <v>209</v>
      </c>
      <c r="B114" s="73">
        <v>39</v>
      </c>
      <c r="C114" s="81" t="str">
        <f t="shared" si="2"/>
        <v>F</v>
      </c>
      <c r="E114" s="80"/>
    </row>
    <row r="115" spans="1:5" x14ac:dyDescent="0.25">
      <c r="A115" s="73" t="s">
        <v>210</v>
      </c>
      <c r="B115" s="73">
        <v>69</v>
      </c>
      <c r="C115" s="81" t="str">
        <f t="shared" si="2"/>
        <v>D+</v>
      </c>
      <c r="E115" s="80"/>
    </row>
    <row r="116" spans="1:5" x14ac:dyDescent="0.25">
      <c r="A116" s="73" t="s">
        <v>211</v>
      </c>
      <c r="B116" s="73">
        <v>44</v>
      </c>
      <c r="C116" s="81" t="str">
        <f t="shared" si="2"/>
        <v>F</v>
      </c>
      <c r="E116" s="80"/>
    </row>
    <row r="117" spans="1:5" x14ac:dyDescent="0.25">
      <c r="A117" s="73" t="s">
        <v>212</v>
      </c>
      <c r="B117" s="73">
        <v>61</v>
      </c>
      <c r="C117" s="81" t="str">
        <f t="shared" ref="C117:C145" si="3">VLOOKUP(B117,curve,2,TRUE)</f>
        <v>D</v>
      </c>
      <c r="E117" s="80"/>
    </row>
    <row r="118" spans="1:5" x14ac:dyDescent="0.25">
      <c r="A118" s="73" t="s">
        <v>213</v>
      </c>
      <c r="B118" s="73">
        <v>62</v>
      </c>
      <c r="C118" s="81" t="str">
        <f t="shared" si="3"/>
        <v>D</v>
      </c>
      <c r="E118" s="80"/>
    </row>
    <row r="119" spans="1:5" x14ac:dyDescent="0.25">
      <c r="A119" s="73" t="s">
        <v>214</v>
      </c>
      <c r="B119" s="73">
        <v>85</v>
      </c>
      <c r="C119" s="81" t="str">
        <f t="shared" si="3"/>
        <v>B</v>
      </c>
      <c r="E119" s="80"/>
    </row>
    <row r="120" spans="1:5" x14ac:dyDescent="0.25">
      <c r="A120" s="73" t="s">
        <v>215</v>
      </c>
      <c r="B120" s="73">
        <v>89</v>
      </c>
      <c r="C120" s="81" t="str">
        <f t="shared" si="3"/>
        <v>B+</v>
      </c>
      <c r="E120" s="80"/>
    </row>
    <row r="121" spans="1:5" x14ac:dyDescent="0.25">
      <c r="A121" s="73" t="s">
        <v>216</v>
      </c>
      <c r="B121" s="73">
        <v>69</v>
      </c>
      <c r="C121" s="81" t="str">
        <f t="shared" si="3"/>
        <v>D+</v>
      </c>
      <c r="E121" s="80"/>
    </row>
    <row r="122" spans="1:5" x14ac:dyDescent="0.25">
      <c r="A122" s="73" t="s">
        <v>217</v>
      </c>
      <c r="B122" s="73">
        <v>73</v>
      </c>
      <c r="C122" s="81" t="str">
        <f t="shared" si="3"/>
        <v>C</v>
      </c>
      <c r="E122" s="80"/>
    </row>
    <row r="123" spans="1:5" x14ac:dyDescent="0.25">
      <c r="A123" s="73" t="s">
        <v>218</v>
      </c>
      <c r="B123" s="73">
        <v>39</v>
      </c>
      <c r="C123" s="81" t="str">
        <f t="shared" si="3"/>
        <v>F</v>
      </c>
      <c r="E123" s="80"/>
    </row>
    <row r="124" spans="1:5" x14ac:dyDescent="0.25">
      <c r="A124" s="73" t="s">
        <v>219</v>
      </c>
      <c r="B124" s="73">
        <v>58</v>
      </c>
      <c r="C124" s="81" t="str">
        <f t="shared" si="3"/>
        <v>F</v>
      </c>
      <c r="E124" s="80"/>
    </row>
    <row r="125" spans="1:5" x14ac:dyDescent="0.25">
      <c r="A125" s="73" t="s">
        <v>220</v>
      </c>
      <c r="B125" s="73">
        <v>72</v>
      </c>
      <c r="C125" s="81" t="str">
        <f t="shared" si="3"/>
        <v>C-</v>
      </c>
      <c r="E125" s="80"/>
    </row>
    <row r="126" spans="1:5" x14ac:dyDescent="0.25">
      <c r="A126" s="73" t="s">
        <v>221</v>
      </c>
      <c r="B126" s="73">
        <v>47</v>
      </c>
      <c r="C126" s="81" t="str">
        <f t="shared" si="3"/>
        <v>F</v>
      </c>
      <c r="E126" s="80"/>
    </row>
    <row r="127" spans="1:5" x14ac:dyDescent="0.25">
      <c r="A127" s="73" t="s">
        <v>222</v>
      </c>
      <c r="B127" s="73">
        <v>94</v>
      </c>
      <c r="C127" s="81" t="str">
        <f t="shared" si="3"/>
        <v>A-</v>
      </c>
      <c r="E127" s="80"/>
    </row>
    <row r="128" spans="1:5" x14ac:dyDescent="0.25">
      <c r="A128" s="73" t="s">
        <v>223</v>
      </c>
      <c r="B128" s="73">
        <v>65</v>
      </c>
      <c r="C128" s="81" t="str">
        <f t="shared" si="3"/>
        <v>D+</v>
      </c>
      <c r="E128" s="80"/>
    </row>
    <row r="129" spans="1:5" x14ac:dyDescent="0.25">
      <c r="A129" s="73" t="s">
        <v>224</v>
      </c>
      <c r="B129" s="73">
        <v>60</v>
      </c>
      <c r="C129" s="81" t="str">
        <f t="shared" si="3"/>
        <v>D</v>
      </c>
      <c r="E129" s="80"/>
    </row>
    <row r="130" spans="1:5" x14ac:dyDescent="0.25">
      <c r="A130" s="73" t="s">
        <v>225</v>
      </c>
      <c r="B130" s="73">
        <v>35</v>
      </c>
      <c r="C130" s="81" t="str">
        <f t="shared" si="3"/>
        <v>F</v>
      </c>
      <c r="E130" s="80"/>
    </row>
    <row r="131" spans="1:5" x14ac:dyDescent="0.25">
      <c r="A131" s="73" t="s">
        <v>226</v>
      </c>
      <c r="B131" s="73">
        <v>54</v>
      </c>
      <c r="C131" s="81" t="str">
        <f t="shared" si="3"/>
        <v>F</v>
      </c>
      <c r="E131" s="80"/>
    </row>
    <row r="132" spans="1:5" x14ac:dyDescent="0.25">
      <c r="A132" s="73" t="s">
        <v>227</v>
      </c>
      <c r="B132" s="73">
        <v>61</v>
      </c>
      <c r="C132" s="81" t="str">
        <f t="shared" si="3"/>
        <v>D</v>
      </c>
      <c r="E132" s="80"/>
    </row>
    <row r="133" spans="1:5" x14ac:dyDescent="0.25">
      <c r="A133" s="73" t="s">
        <v>228</v>
      </c>
      <c r="B133" s="73">
        <v>64</v>
      </c>
      <c r="C133" s="81" t="str">
        <f t="shared" si="3"/>
        <v>D</v>
      </c>
      <c r="E133" s="80"/>
    </row>
    <row r="134" spans="1:5" x14ac:dyDescent="0.25">
      <c r="A134" s="73" t="s">
        <v>229</v>
      </c>
      <c r="B134" s="73">
        <v>95</v>
      </c>
      <c r="C134" s="81" t="str">
        <f t="shared" si="3"/>
        <v>A</v>
      </c>
      <c r="E134" s="80"/>
    </row>
    <row r="135" spans="1:5" x14ac:dyDescent="0.25">
      <c r="A135" s="73" t="s">
        <v>230</v>
      </c>
      <c r="B135" s="73">
        <v>86</v>
      </c>
      <c r="C135" s="81" t="str">
        <f t="shared" si="3"/>
        <v>B</v>
      </c>
      <c r="E135" s="80"/>
    </row>
    <row r="136" spans="1:5" x14ac:dyDescent="0.25">
      <c r="A136" s="73" t="s">
        <v>231</v>
      </c>
      <c r="B136" s="73">
        <v>78</v>
      </c>
      <c r="C136" s="81" t="str">
        <f t="shared" si="3"/>
        <v>C+</v>
      </c>
      <c r="E136" s="80"/>
    </row>
    <row r="137" spans="1:5" x14ac:dyDescent="0.25">
      <c r="A137" s="73" t="s">
        <v>232</v>
      </c>
      <c r="B137" s="73">
        <v>60</v>
      </c>
      <c r="C137" s="81" t="str">
        <f t="shared" si="3"/>
        <v>D</v>
      </c>
      <c r="E137" s="80"/>
    </row>
    <row r="138" spans="1:5" x14ac:dyDescent="0.25">
      <c r="A138" s="73" t="s">
        <v>233</v>
      </c>
      <c r="B138" s="73">
        <v>66</v>
      </c>
      <c r="C138" s="81" t="str">
        <f t="shared" si="3"/>
        <v>D+</v>
      </c>
      <c r="E138" s="80"/>
    </row>
    <row r="139" spans="1:5" x14ac:dyDescent="0.25">
      <c r="A139" s="73" t="s">
        <v>234</v>
      </c>
      <c r="B139" s="73">
        <v>68</v>
      </c>
      <c r="C139" s="81" t="str">
        <f t="shared" si="3"/>
        <v>D+</v>
      </c>
      <c r="E139" s="80"/>
    </row>
    <row r="140" spans="1:5" x14ac:dyDescent="0.25">
      <c r="A140" s="73" t="s">
        <v>235</v>
      </c>
      <c r="B140" s="73">
        <v>83</v>
      </c>
      <c r="C140" s="81" t="str">
        <f t="shared" si="3"/>
        <v>B</v>
      </c>
      <c r="E140" s="80"/>
    </row>
    <row r="141" spans="1:5" x14ac:dyDescent="0.25">
      <c r="A141" s="73" t="s">
        <v>236</v>
      </c>
      <c r="B141" s="73">
        <v>90</v>
      </c>
      <c r="C141" s="81" t="str">
        <f t="shared" si="3"/>
        <v>A-</v>
      </c>
      <c r="E141" s="80"/>
    </row>
    <row r="142" spans="1:5" x14ac:dyDescent="0.25">
      <c r="A142" s="73" t="s">
        <v>237</v>
      </c>
      <c r="B142" s="73">
        <v>50</v>
      </c>
      <c r="C142" s="81" t="str">
        <f t="shared" si="3"/>
        <v>F</v>
      </c>
      <c r="E142" s="80"/>
    </row>
    <row r="143" spans="1:5" x14ac:dyDescent="0.25">
      <c r="A143" s="73" t="s">
        <v>238</v>
      </c>
      <c r="B143" s="73">
        <v>81</v>
      </c>
      <c r="C143" s="81" t="str">
        <f t="shared" si="3"/>
        <v>B-</v>
      </c>
      <c r="E143" s="80"/>
    </row>
    <row r="144" spans="1:5" x14ac:dyDescent="0.25">
      <c r="A144" s="73" t="s">
        <v>239</v>
      </c>
      <c r="B144" s="73">
        <v>64</v>
      </c>
      <c r="C144" s="81" t="str">
        <f t="shared" si="3"/>
        <v>D</v>
      </c>
      <c r="E144" s="80"/>
    </row>
    <row r="145" spans="1:5" x14ac:dyDescent="0.25">
      <c r="A145" s="73" t="s">
        <v>240</v>
      </c>
      <c r="B145" s="73">
        <v>77</v>
      </c>
      <c r="C145" s="81" t="str">
        <f t="shared" si="3"/>
        <v>C+</v>
      </c>
      <c r="E145" s="80"/>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35"/>
  <sheetViews>
    <sheetView zoomScale="90" zoomScaleNormal="90" workbookViewId="0">
      <selection activeCell="D7" sqref="D7"/>
    </sheetView>
  </sheetViews>
  <sheetFormatPr defaultRowHeight="15" x14ac:dyDescent="0.25"/>
  <cols>
    <col min="1" max="1" width="40.42578125" customWidth="1"/>
    <col min="2" max="2" width="14" customWidth="1"/>
  </cols>
  <sheetData>
    <row r="1" spans="1:4" x14ac:dyDescent="0.25">
      <c r="A1" s="75" t="s">
        <v>323</v>
      </c>
      <c r="B1" s="75"/>
    </row>
    <row r="2" spans="1:4" x14ac:dyDescent="0.25">
      <c r="A2" s="75" t="s">
        <v>246</v>
      </c>
      <c r="B2" s="75"/>
    </row>
    <row r="3" spans="1:4" x14ac:dyDescent="0.25">
      <c r="A3" s="10" t="s">
        <v>31</v>
      </c>
      <c r="B3" s="75"/>
    </row>
    <row r="4" spans="1:4" x14ac:dyDescent="0.25">
      <c r="A4" s="78" t="s">
        <v>241</v>
      </c>
      <c r="B4" s="75"/>
    </row>
    <row r="6" spans="1:4" x14ac:dyDescent="0.25">
      <c r="A6" s="76" t="s">
        <v>242</v>
      </c>
      <c r="B6" s="76" t="s">
        <v>243</v>
      </c>
    </row>
    <row r="7" spans="1:4" x14ac:dyDescent="0.25">
      <c r="A7" s="77" t="s">
        <v>113</v>
      </c>
      <c r="B7" s="79">
        <f t="shared" ref="B7:B17" si="0">COUNTIF(grade,A7)</f>
        <v>3</v>
      </c>
      <c r="D7" s="84" t="s">
        <v>379</v>
      </c>
    </row>
    <row r="8" spans="1:4" x14ac:dyDescent="0.25">
      <c r="A8" s="77" t="s">
        <v>111</v>
      </c>
      <c r="B8" s="86">
        <f t="shared" si="0"/>
        <v>12</v>
      </c>
      <c r="D8" s="84" t="s">
        <v>31</v>
      </c>
    </row>
    <row r="9" spans="1:4" x14ac:dyDescent="0.25">
      <c r="A9" s="77" t="s">
        <v>109</v>
      </c>
      <c r="B9" s="86">
        <f t="shared" si="0"/>
        <v>3</v>
      </c>
    </row>
    <row r="10" spans="1:4" x14ac:dyDescent="0.25">
      <c r="A10" s="77" t="s">
        <v>107</v>
      </c>
      <c r="B10" s="86">
        <f t="shared" si="0"/>
        <v>14</v>
      </c>
    </row>
    <row r="11" spans="1:4" x14ac:dyDescent="0.25">
      <c r="A11" s="77" t="s">
        <v>105</v>
      </c>
      <c r="B11" s="86">
        <f t="shared" si="0"/>
        <v>5</v>
      </c>
    </row>
    <row r="12" spans="1:4" x14ac:dyDescent="0.25">
      <c r="A12" s="77" t="s">
        <v>103</v>
      </c>
      <c r="B12" s="86">
        <f t="shared" si="0"/>
        <v>7</v>
      </c>
    </row>
    <row r="13" spans="1:4" x14ac:dyDescent="0.25">
      <c r="A13" s="77" t="s">
        <v>101</v>
      </c>
      <c r="B13" s="86">
        <f t="shared" si="0"/>
        <v>7</v>
      </c>
    </row>
    <row r="14" spans="1:4" x14ac:dyDescent="0.25">
      <c r="A14" s="77" t="s">
        <v>99</v>
      </c>
      <c r="B14" s="86">
        <f t="shared" si="0"/>
        <v>5</v>
      </c>
    </row>
    <row r="15" spans="1:4" x14ac:dyDescent="0.25">
      <c r="A15" s="77" t="s">
        <v>97</v>
      </c>
      <c r="B15" s="86">
        <f t="shared" si="0"/>
        <v>12</v>
      </c>
    </row>
    <row r="16" spans="1:4" x14ac:dyDescent="0.25">
      <c r="A16" s="77" t="s">
        <v>95</v>
      </c>
      <c r="B16" s="86">
        <f t="shared" si="0"/>
        <v>15</v>
      </c>
    </row>
    <row r="17" spans="1:2" x14ac:dyDescent="0.25">
      <c r="A17" s="77" t="s">
        <v>93</v>
      </c>
      <c r="B17" s="86">
        <f t="shared" si="0"/>
        <v>42</v>
      </c>
    </row>
    <row r="19" spans="1:2" x14ac:dyDescent="0.25">
      <c r="A19" s="78" t="s">
        <v>244</v>
      </c>
      <c r="B19" s="75"/>
    </row>
    <row r="21" spans="1:2" x14ac:dyDescent="0.25">
      <c r="A21" s="76" t="s">
        <v>242</v>
      </c>
      <c r="B21" s="76" t="s">
        <v>245</v>
      </c>
    </row>
    <row r="22" spans="1:2" x14ac:dyDescent="0.25">
      <c r="A22" s="77" t="s">
        <v>113</v>
      </c>
      <c r="B22" s="79">
        <f t="shared" ref="B22:B32" si="1">AVERAGEIF(grade,A22,scores)</f>
        <v>95.333333333333329</v>
      </c>
    </row>
    <row r="23" spans="1:2" x14ac:dyDescent="0.25">
      <c r="A23" s="77" t="s">
        <v>111</v>
      </c>
      <c r="B23" s="86">
        <f t="shared" si="1"/>
        <v>92.75</v>
      </c>
    </row>
    <row r="24" spans="1:2" x14ac:dyDescent="0.25">
      <c r="A24" s="77" t="s">
        <v>109</v>
      </c>
      <c r="B24" s="86">
        <f t="shared" si="1"/>
        <v>87.666666666666671</v>
      </c>
    </row>
    <row r="25" spans="1:2" x14ac:dyDescent="0.25">
      <c r="A25" s="77" t="s">
        <v>107</v>
      </c>
      <c r="B25" s="86">
        <f t="shared" si="1"/>
        <v>84.571428571428569</v>
      </c>
    </row>
    <row r="26" spans="1:2" x14ac:dyDescent="0.25">
      <c r="A26" s="77" t="s">
        <v>105</v>
      </c>
      <c r="B26" s="86">
        <f t="shared" si="1"/>
        <v>80.8</v>
      </c>
    </row>
    <row r="27" spans="1:2" x14ac:dyDescent="0.25">
      <c r="A27" s="77" t="s">
        <v>103</v>
      </c>
      <c r="B27" s="86">
        <f t="shared" si="1"/>
        <v>78</v>
      </c>
    </row>
    <row r="28" spans="1:2" x14ac:dyDescent="0.25">
      <c r="A28" s="77" t="s">
        <v>101</v>
      </c>
      <c r="B28" s="86">
        <f t="shared" si="1"/>
        <v>74.571428571428569</v>
      </c>
    </row>
    <row r="29" spans="1:2" x14ac:dyDescent="0.25">
      <c r="A29" s="77" t="s">
        <v>99</v>
      </c>
      <c r="B29" s="86">
        <f t="shared" si="1"/>
        <v>71</v>
      </c>
    </row>
    <row r="30" spans="1:2" x14ac:dyDescent="0.25">
      <c r="A30" s="77" t="s">
        <v>97</v>
      </c>
      <c r="B30" s="86">
        <f t="shared" si="1"/>
        <v>67.5</v>
      </c>
    </row>
    <row r="31" spans="1:2" x14ac:dyDescent="0.25">
      <c r="A31" s="77" t="s">
        <v>95</v>
      </c>
      <c r="B31" s="86">
        <f t="shared" si="1"/>
        <v>61.8</v>
      </c>
    </row>
    <row r="32" spans="1:2" x14ac:dyDescent="0.25">
      <c r="A32" s="77" t="s">
        <v>93</v>
      </c>
      <c r="B32" s="86">
        <f t="shared" si="1"/>
        <v>48.11904761904762</v>
      </c>
    </row>
    <row r="33" spans="1:3" s="80" customFormat="1" x14ac:dyDescent="0.25">
      <c r="A33" s="77"/>
    </row>
    <row r="34" spans="1:3" s="80" customFormat="1" x14ac:dyDescent="0.25">
      <c r="A34" s="77"/>
      <c r="B34" s="76" t="s">
        <v>243</v>
      </c>
    </row>
    <row r="35" spans="1:3" x14ac:dyDescent="0.25">
      <c r="A35" s="77" t="s">
        <v>342</v>
      </c>
      <c r="B35" s="79">
        <f>COUNTIF(scores, "&lt; 50")</f>
        <v>21</v>
      </c>
      <c r="C35" s="78"/>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G1964"/>
  <sheetViews>
    <sheetView topLeftCell="A2" workbookViewId="0">
      <selection activeCell="G9" sqref="G9"/>
    </sheetView>
  </sheetViews>
  <sheetFormatPr defaultRowHeight="15" x14ac:dyDescent="0.25"/>
  <cols>
    <col min="1" max="1" width="19.42578125" customWidth="1"/>
    <col min="2" max="2" width="10.7109375" customWidth="1"/>
    <col min="3" max="3" width="15.28515625" customWidth="1"/>
    <col min="4" max="4" width="14" customWidth="1"/>
  </cols>
  <sheetData>
    <row r="1" spans="1:7" x14ac:dyDescent="0.25">
      <c r="A1" s="80" t="s">
        <v>324</v>
      </c>
      <c r="B1" s="80"/>
      <c r="C1" s="80"/>
    </row>
    <row r="2" spans="1:7" x14ac:dyDescent="0.25">
      <c r="A2" s="80" t="s">
        <v>301</v>
      </c>
      <c r="B2" s="80"/>
      <c r="C2" s="80"/>
    </row>
    <row r="3" spans="1:7" x14ac:dyDescent="0.25">
      <c r="A3" s="80" t="s">
        <v>247</v>
      </c>
      <c r="B3" s="80"/>
      <c r="C3" s="80"/>
    </row>
    <row r="4" spans="1:7" x14ac:dyDescent="0.25">
      <c r="A4" s="10" t="s">
        <v>300</v>
      </c>
      <c r="B4" s="80"/>
      <c r="C4" s="80"/>
    </row>
    <row r="5" spans="1:7" x14ac:dyDescent="0.25">
      <c r="A5" s="84" t="s">
        <v>248</v>
      </c>
      <c r="B5" s="80"/>
      <c r="C5" s="80"/>
    </row>
    <row r="6" spans="1:7" x14ac:dyDescent="0.25">
      <c r="A6" s="87" t="s">
        <v>36</v>
      </c>
      <c r="B6" s="88" t="s">
        <v>37</v>
      </c>
      <c r="C6" s="88" t="s">
        <v>38</v>
      </c>
    </row>
    <row r="7" spans="1:7" x14ac:dyDescent="0.25">
      <c r="A7" s="89" t="s">
        <v>249</v>
      </c>
      <c r="B7" s="86">
        <f>SUMIF(product,A7,units)</f>
        <v>18539</v>
      </c>
      <c r="C7" s="93">
        <f>SUMIF(product,A7,dollars)</f>
        <v>62284.462252298079</v>
      </c>
      <c r="G7" s="84" t="s">
        <v>379</v>
      </c>
    </row>
    <row r="8" spans="1:7" x14ac:dyDescent="0.25">
      <c r="A8" s="89" t="s">
        <v>250</v>
      </c>
      <c r="B8" s="86">
        <f>SUMIF(product,A8,units)</f>
        <v>8823</v>
      </c>
      <c r="C8" s="93">
        <f>SUMIF(product,A8,dollars)</f>
        <v>29635.186145502052</v>
      </c>
      <c r="G8" s="84" t="s">
        <v>300</v>
      </c>
    </row>
    <row r="9" spans="1:7" x14ac:dyDescent="0.25">
      <c r="A9" s="89" t="s">
        <v>251</v>
      </c>
      <c r="B9" s="86">
        <f>SUMIF(product,A9,units)</f>
        <v>16333</v>
      </c>
      <c r="C9" s="93">
        <f>SUMIF(product,A9,dollars)</f>
        <v>54942.694349630168</v>
      </c>
    </row>
    <row r="10" spans="1:7" x14ac:dyDescent="0.25">
      <c r="A10" s="89" t="s">
        <v>252</v>
      </c>
      <c r="B10" s="86">
        <f>SUMIF(product,A10,units)</f>
        <v>17023</v>
      </c>
      <c r="C10" s="93">
        <f>SUMIF(product,A10,dollars)</f>
        <v>57212.104662602113</v>
      </c>
    </row>
    <row r="11" spans="1:7" x14ac:dyDescent="0.25">
      <c r="A11" s="89" t="s">
        <v>253</v>
      </c>
      <c r="B11" s="86">
        <f>SUMIF(product,A11,units)</f>
        <v>18291</v>
      </c>
      <c r="C11" s="93">
        <f>SUMIF(product,A11,dollars)</f>
        <v>61448.397003435712</v>
      </c>
    </row>
    <row r="12" spans="1:7" x14ac:dyDescent="0.25">
      <c r="A12" s="89"/>
      <c r="B12" s="83"/>
      <c r="C12" s="85"/>
    </row>
    <row r="13" spans="1:7" x14ac:dyDescent="0.25">
      <c r="A13" s="90" t="s">
        <v>254</v>
      </c>
      <c r="B13" s="83"/>
      <c r="C13" s="85"/>
    </row>
    <row r="14" spans="1:7" x14ac:dyDescent="0.25">
      <c r="A14" s="91" t="s">
        <v>255</v>
      </c>
      <c r="B14" s="92" t="s">
        <v>256</v>
      </c>
      <c r="C14" s="85"/>
    </row>
    <row r="15" spans="1:7" x14ac:dyDescent="0.25">
      <c r="A15" s="89" t="s">
        <v>271</v>
      </c>
      <c r="B15" s="93">
        <f>AVERAGEIF(names,A15, dollars)</f>
        <v>127.88573770710998</v>
      </c>
      <c r="C15" s="85"/>
    </row>
    <row r="16" spans="1:7" x14ac:dyDescent="0.25">
      <c r="A16" s="89" t="s">
        <v>276</v>
      </c>
      <c r="B16" s="93">
        <f>AVERAGEIF(names,A16, dollars)</f>
        <v>141.26946953911153</v>
      </c>
      <c r="C16" s="85"/>
    </row>
    <row r="17" spans="1:4" x14ac:dyDescent="0.25">
      <c r="A17" s="89" t="s">
        <v>282</v>
      </c>
      <c r="B17" s="93">
        <f>AVERAGEIF(names,A17, dollars)</f>
        <v>135.50826349901263</v>
      </c>
      <c r="C17" s="85"/>
    </row>
    <row r="18" spans="1:4" x14ac:dyDescent="0.25">
      <c r="A18" s="89" t="s">
        <v>281</v>
      </c>
      <c r="B18" s="93">
        <f>AVERAGEIF(names,A18, dollars)</f>
        <v>127.15259630585889</v>
      </c>
      <c r="C18" s="85"/>
    </row>
    <row r="19" spans="1:4" x14ac:dyDescent="0.25">
      <c r="A19" s="89"/>
      <c r="B19" s="83"/>
      <c r="C19" s="85"/>
    </row>
    <row r="20" spans="1:4" x14ac:dyDescent="0.25">
      <c r="A20" s="90" t="s">
        <v>261</v>
      </c>
      <c r="B20" s="83"/>
      <c r="C20" s="85"/>
    </row>
    <row r="21" spans="1:4" x14ac:dyDescent="0.25">
      <c r="A21" s="91" t="s">
        <v>255</v>
      </c>
      <c r="B21" s="92" t="s">
        <v>36</v>
      </c>
      <c r="C21" s="94" t="s">
        <v>268</v>
      </c>
    </row>
    <row r="22" spans="1:4" x14ac:dyDescent="0.25">
      <c r="A22" s="89" t="s">
        <v>262</v>
      </c>
      <c r="B22" s="102" t="s">
        <v>251</v>
      </c>
      <c r="C22" s="93">
        <f>SUMIFS(dollars,names,A22,product,B22)</f>
        <v>3003.2634477910979</v>
      </c>
    </row>
    <row r="23" spans="1:4" x14ac:dyDescent="0.25">
      <c r="A23" s="89" t="s">
        <v>263</v>
      </c>
      <c r="B23" s="96" t="s">
        <v>253</v>
      </c>
      <c r="C23" s="93">
        <f>SUMIFS(dollars,names,A23,product,B23)</f>
        <v>2138.0159778871084</v>
      </c>
    </row>
    <row r="24" spans="1:4" x14ac:dyDescent="0.25">
      <c r="A24" s="89" t="s">
        <v>264</v>
      </c>
      <c r="B24" s="83" t="s">
        <v>252</v>
      </c>
      <c r="C24" s="93">
        <f>SUMIFS(dollars,names,A24,product,B24)</f>
        <v>2944.7057563636772</v>
      </c>
    </row>
    <row r="25" spans="1:4" x14ac:dyDescent="0.25">
      <c r="A25" s="89"/>
      <c r="B25" s="83"/>
      <c r="C25" s="85"/>
    </row>
    <row r="26" spans="1:4" x14ac:dyDescent="0.25">
      <c r="A26" s="90" t="s">
        <v>265</v>
      </c>
      <c r="B26" s="83"/>
      <c r="C26" s="85"/>
    </row>
    <row r="27" spans="1:4" x14ac:dyDescent="0.25">
      <c r="A27" s="95" t="s">
        <v>4</v>
      </c>
      <c r="B27" s="92" t="s">
        <v>256</v>
      </c>
      <c r="C27" s="85"/>
    </row>
    <row r="28" spans="1:4" x14ac:dyDescent="0.25">
      <c r="A28" s="103" t="s">
        <v>266</v>
      </c>
      <c r="B28" s="93">
        <f>AVERAGEIFS(dollars,date,"&gt;4/30/2017",date,"&lt;6/1/2017")</f>
        <v>127.70341346941258</v>
      </c>
      <c r="C28" s="85"/>
      <c r="D28" s="103"/>
    </row>
    <row r="29" spans="1:4" x14ac:dyDescent="0.25">
      <c r="A29" s="96"/>
      <c r="B29" s="100"/>
      <c r="C29" s="85"/>
    </row>
    <row r="30" spans="1:4" x14ac:dyDescent="0.25">
      <c r="A30" s="90" t="s">
        <v>267</v>
      </c>
      <c r="B30" s="100"/>
      <c r="C30" s="85"/>
    </row>
    <row r="31" spans="1:4" x14ac:dyDescent="0.25">
      <c r="A31" s="95" t="s">
        <v>255</v>
      </c>
      <c r="B31" s="92" t="s">
        <v>268</v>
      </c>
      <c r="C31" s="85"/>
    </row>
    <row r="32" spans="1:4" x14ac:dyDescent="0.25">
      <c r="A32" s="96" t="s">
        <v>269</v>
      </c>
      <c r="B32" s="155">
        <f>SUMIF(names, "????", dollars)</f>
        <v>42491.943655142604</v>
      </c>
      <c r="C32" s="85"/>
    </row>
    <row r="33" spans="1:7" x14ac:dyDescent="0.25">
      <c r="A33" s="96"/>
      <c r="B33" s="85"/>
      <c r="C33" s="85"/>
      <c r="D33" s="80"/>
      <c r="E33" s="80"/>
      <c r="F33" s="80"/>
      <c r="G33" s="80"/>
    </row>
    <row r="34" spans="1:7" x14ac:dyDescent="0.25">
      <c r="A34" s="90" t="s">
        <v>343</v>
      </c>
      <c r="B34" s="80"/>
      <c r="C34" s="80"/>
      <c r="D34" s="80"/>
      <c r="E34" s="80"/>
      <c r="F34" s="80"/>
      <c r="G34" s="80"/>
    </row>
    <row r="35" spans="1:7" x14ac:dyDescent="0.25">
      <c r="A35" s="95" t="s">
        <v>255</v>
      </c>
      <c r="B35" s="92" t="s">
        <v>256</v>
      </c>
      <c r="C35" s="80"/>
      <c r="D35" s="80"/>
      <c r="E35" s="80"/>
      <c r="F35" s="80"/>
      <c r="G35" s="80"/>
    </row>
    <row r="36" spans="1:7" x14ac:dyDescent="0.25">
      <c r="A36" s="96" t="s">
        <v>344</v>
      </c>
      <c r="B36" s="93">
        <f>AVERAGEIF(names, "J*",dollars)</f>
        <v>146.28350424142619</v>
      </c>
      <c r="C36" s="80"/>
      <c r="D36" s="80"/>
      <c r="E36" s="80"/>
      <c r="F36" s="80"/>
      <c r="G36" s="80"/>
    </row>
    <row r="38" spans="1:7" x14ac:dyDescent="0.25">
      <c r="A38" s="82" t="s">
        <v>270</v>
      </c>
      <c r="B38" s="82" t="s">
        <v>255</v>
      </c>
      <c r="C38" s="82" t="s">
        <v>35</v>
      </c>
      <c r="D38" s="82" t="s">
        <v>36</v>
      </c>
      <c r="E38" s="82" t="s">
        <v>37</v>
      </c>
      <c r="F38" s="82" t="s">
        <v>38</v>
      </c>
      <c r="G38" s="80"/>
    </row>
    <row r="39" spans="1:7" x14ac:dyDescent="0.25">
      <c r="A39" s="90">
        <v>1</v>
      </c>
      <c r="B39" s="90" t="s">
        <v>271</v>
      </c>
      <c r="C39" s="97">
        <v>42461</v>
      </c>
      <c r="D39" s="90" t="s">
        <v>251</v>
      </c>
      <c r="E39" s="98">
        <v>45</v>
      </c>
      <c r="F39" s="99">
        <v>151.26802555150874</v>
      </c>
      <c r="G39" s="101"/>
    </row>
    <row r="40" spans="1:7" x14ac:dyDescent="0.25">
      <c r="A40" s="90">
        <v>2</v>
      </c>
      <c r="B40" s="90" t="s">
        <v>272</v>
      </c>
      <c r="C40" s="97">
        <v>42439</v>
      </c>
      <c r="D40" s="90" t="s">
        <v>253</v>
      </c>
      <c r="E40" s="98">
        <v>50</v>
      </c>
      <c r="F40" s="99">
        <v>167.58805164002698</v>
      </c>
      <c r="G40" s="101"/>
    </row>
    <row r="41" spans="1:7" x14ac:dyDescent="0.25">
      <c r="A41" s="90">
        <v>3</v>
      </c>
      <c r="B41" s="90" t="s">
        <v>273</v>
      </c>
      <c r="C41" s="97">
        <v>42060</v>
      </c>
      <c r="D41" s="90" t="s">
        <v>250</v>
      </c>
      <c r="E41" s="98">
        <v>9</v>
      </c>
      <c r="F41" s="99">
        <v>31.663230136646572</v>
      </c>
      <c r="G41" s="101"/>
    </row>
    <row r="42" spans="1:7" x14ac:dyDescent="0.25">
      <c r="A42" s="90">
        <v>4</v>
      </c>
      <c r="B42" s="90" t="s">
        <v>257</v>
      </c>
      <c r="C42" s="97">
        <v>42877</v>
      </c>
      <c r="D42" s="90" t="s">
        <v>251</v>
      </c>
      <c r="E42" s="98">
        <v>55</v>
      </c>
      <c r="F42" s="99">
        <v>184.20054307450317</v>
      </c>
      <c r="G42" s="101"/>
    </row>
    <row r="43" spans="1:7" x14ac:dyDescent="0.25">
      <c r="A43" s="90">
        <v>5</v>
      </c>
      <c r="B43" s="90" t="s">
        <v>263</v>
      </c>
      <c r="C43" s="97">
        <v>42538</v>
      </c>
      <c r="D43" s="90" t="s">
        <v>251</v>
      </c>
      <c r="E43" s="98">
        <v>43</v>
      </c>
      <c r="F43" s="99">
        <v>143.9896668640134</v>
      </c>
      <c r="G43" s="101"/>
    </row>
    <row r="44" spans="1:7" x14ac:dyDescent="0.25">
      <c r="A44" s="90">
        <v>6</v>
      </c>
      <c r="B44" s="90" t="s">
        <v>274</v>
      </c>
      <c r="C44" s="97">
        <v>42335</v>
      </c>
      <c r="D44" s="90" t="s">
        <v>249</v>
      </c>
      <c r="E44" s="98">
        <v>58</v>
      </c>
      <c r="F44" s="99">
        <v>194.03004891297061</v>
      </c>
      <c r="G44" s="101"/>
    </row>
    <row r="45" spans="1:7" x14ac:dyDescent="0.25">
      <c r="A45" s="90">
        <v>7</v>
      </c>
      <c r="B45" s="90" t="s">
        <v>259</v>
      </c>
      <c r="C45" s="97">
        <v>42450</v>
      </c>
      <c r="D45" s="90" t="s">
        <v>249</v>
      </c>
      <c r="E45" s="98">
        <v>8</v>
      </c>
      <c r="F45" s="99">
        <v>28.445263124278956</v>
      </c>
      <c r="G45" s="101"/>
    </row>
    <row r="46" spans="1:7" x14ac:dyDescent="0.25">
      <c r="A46" s="90">
        <v>8</v>
      </c>
      <c r="B46" s="90" t="s">
        <v>275</v>
      </c>
      <c r="C46" s="97">
        <v>43086</v>
      </c>
      <c r="D46" s="90" t="s">
        <v>251</v>
      </c>
      <c r="E46" s="98">
        <v>72</v>
      </c>
      <c r="F46" s="99">
        <v>240.16821838189836</v>
      </c>
      <c r="G46" s="101"/>
    </row>
    <row r="47" spans="1:7" x14ac:dyDescent="0.25">
      <c r="A47" s="90">
        <v>9</v>
      </c>
      <c r="B47" s="90" t="s">
        <v>276</v>
      </c>
      <c r="C47" s="97">
        <v>42921</v>
      </c>
      <c r="D47" s="90" t="s">
        <v>249</v>
      </c>
      <c r="E47" s="98">
        <v>75</v>
      </c>
      <c r="F47" s="99">
        <v>249.87316535784521</v>
      </c>
      <c r="G47" s="101"/>
    </row>
    <row r="48" spans="1:7" x14ac:dyDescent="0.25">
      <c r="A48" s="90">
        <v>10</v>
      </c>
      <c r="B48" s="90" t="s">
        <v>260</v>
      </c>
      <c r="C48" s="97">
        <v>42954</v>
      </c>
      <c r="D48" s="90" t="s">
        <v>251</v>
      </c>
      <c r="E48" s="98">
        <v>24</v>
      </c>
      <c r="F48" s="99">
        <v>81.036332246179583</v>
      </c>
      <c r="G48" s="101"/>
    </row>
    <row r="49" spans="1:7" x14ac:dyDescent="0.25">
      <c r="A49" s="90">
        <v>11</v>
      </c>
      <c r="B49" s="90" t="s">
        <v>277</v>
      </c>
      <c r="C49" s="97">
        <v>42703</v>
      </c>
      <c r="D49" s="90" t="s">
        <v>252</v>
      </c>
      <c r="E49" s="98">
        <v>43</v>
      </c>
      <c r="F49" s="99">
        <v>144.24599370776153</v>
      </c>
      <c r="G49" s="101"/>
    </row>
    <row r="50" spans="1:7" x14ac:dyDescent="0.25">
      <c r="A50" s="90">
        <v>12</v>
      </c>
      <c r="B50" s="90" t="s">
        <v>278</v>
      </c>
      <c r="C50" s="97">
        <v>42692</v>
      </c>
      <c r="D50" s="90" t="s">
        <v>251</v>
      </c>
      <c r="E50" s="98">
        <v>23</v>
      </c>
      <c r="F50" s="99">
        <v>78.315390379434405</v>
      </c>
      <c r="G50" s="101"/>
    </row>
    <row r="51" spans="1:7" x14ac:dyDescent="0.25">
      <c r="A51" s="90">
        <v>13</v>
      </c>
      <c r="B51" s="90" t="s">
        <v>279</v>
      </c>
      <c r="C51" s="97">
        <v>42247</v>
      </c>
      <c r="D51" s="90" t="s">
        <v>251</v>
      </c>
      <c r="E51" s="98">
        <v>49</v>
      </c>
      <c r="F51" s="99">
        <v>164.92605862827918</v>
      </c>
      <c r="G51" s="101"/>
    </row>
    <row r="52" spans="1:7" x14ac:dyDescent="0.25">
      <c r="A52" s="90">
        <v>14</v>
      </c>
      <c r="B52" s="90" t="s">
        <v>280</v>
      </c>
      <c r="C52" s="97">
        <v>42005</v>
      </c>
      <c r="D52" s="90" t="s">
        <v>249</v>
      </c>
      <c r="E52" s="98">
        <v>18</v>
      </c>
      <c r="F52" s="99">
        <v>62.260379151228882</v>
      </c>
      <c r="G52" s="101"/>
    </row>
    <row r="53" spans="1:7" x14ac:dyDescent="0.25">
      <c r="A53" s="90">
        <v>15</v>
      </c>
      <c r="B53" s="90" t="s">
        <v>281</v>
      </c>
      <c r="C53" s="97">
        <v>42998</v>
      </c>
      <c r="D53" s="90" t="s">
        <v>253</v>
      </c>
      <c r="E53" s="98">
        <v>-8</v>
      </c>
      <c r="F53" s="99">
        <v>-24.24733180082751</v>
      </c>
      <c r="G53" s="101"/>
    </row>
    <row r="54" spans="1:7" x14ac:dyDescent="0.25">
      <c r="A54" s="90">
        <v>16</v>
      </c>
      <c r="B54" s="90" t="s">
        <v>264</v>
      </c>
      <c r="C54" s="97">
        <v>42472</v>
      </c>
      <c r="D54" s="90" t="s">
        <v>252</v>
      </c>
      <c r="E54" s="98">
        <v>45</v>
      </c>
      <c r="F54" s="99">
        <v>151.47288943985149</v>
      </c>
      <c r="G54" s="101"/>
    </row>
    <row r="55" spans="1:7" x14ac:dyDescent="0.25">
      <c r="A55" s="90">
        <v>17</v>
      </c>
      <c r="B55" s="90" t="s">
        <v>262</v>
      </c>
      <c r="C55" s="97">
        <v>42855</v>
      </c>
      <c r="D55" s="90" t="s">
        <v>252</v>
      </c>
      <c r="E55" s="98">
        <v>66</v>
      </c>
      <c r="F55" s="99">
        <v>220.11890404836865</v>
      </c>
      <c r="G55" s="101"/>
    </row>
    <row r="56" spans="1:7" x14ac:dyDescent="0.25">
      <c r="A56" s="90">
        <v>18</v>
      </c>
      <c r="B56" s="90" t="s">
        <v>282</v>
      </c>
      <c r="C56" s="97">
        <v>42247</v>
      </c>
      <c r="D56" s="90" t="s">
        <v>251</v>
      </c>
      <c r="E56" s="98">
        <v>88</v>
      </c>
      <c r="F56" s="99">
        <v>292.36927547957396</v>
      </c>
      <c r="G56" s="101"/>
    </row>
    <row r="57" spans="1:7" x14ac:dyDescent="0.25">
      <c r="A57" s="90">
        <v>19</v>
      </c>
      <c r="B57" s="90" t="s">
        <v>257</v>
      </c>
      <c r="C57" s="97">
        <v>42670</v>
      </c>
      <c r="D57" s="90" t="s">
        <v>249</v>
      </c>
      <c r="E57" s="98">
        <v>78</v>
      </c>
      <c r="F57" s="99">
        <v>260.35204312497359</v>
      </c>
      <c r="G57" s="101"/>
    </row>
    <row r="58" spans="1:7" x14ac:dyDescent="0.25">
      <c r="A58" s="90">
        <v>20</v>
      </c>
      <c r="B58" s="90" t="s">
        <v>283</v>
      </c>
      <c r="C58" s="97">
        <v>42335</v>
      </c>
      <c r="D58" s="90" t="s">
        <v>251</v>
      </c>
      <c r="E58" s="98">
        <v>57</v>
      </c>
      <c r="F58" s="99">
        <v>190.85961231761917</v>
      </c>
      <c r="G58" s="101"/>
    </row>
    <row r="59" spans="1:7" x14ac:dyDescent="0.25">
      <c r="A59" s="90">
        <v>21</v>
      </c>
      <c r="B59" s="90" t="s">
        <v>284</v>
      </c>
      <c r="C59" s="97">
        <v>42888</v>
      </c>
      <c r="D59" s="90" t="s">
        <v>252</v>
      </c>
      <c r="E59" s="98">
        <v>12</v>
      </c>
      <c r="F59" s="99">
        <v>41.984782869650587</v>
      </c>
      <c r="G59" s="101"/>
    </row>
    <row r="60" spans="1:7" x14ac:dyDescent="0.25">
      <c r="A60" s="90">
        <v>22</v>
      </c>
      <c r="B60" s="90" t="s">
        <v>285</v>
      </c>
      <c r="C60" s="97">
        <v>42637</v>
      </c>
      <c r="D60" s="90" t="s">
        <v>249</v>
      </c>
      <c r="E60" s="98">
        <v>28</v>
      </c>
      <c r="F60" s="99">
        <v>95.380335209958361</v>
      </c>
      <c r="G60" s="101"/>
    </row>
    <row r="61" spans="1:7" x14ac:dyDescent="0.25">
      <c r="A61" s="90">
        <v>23</v>
      </c>
      <c r="B61" s="90" t="s">
        <v>286</v>
      </c>
      <c r="C61" s="97">
        <v>42767</v>
      </c>
      <c r="D61" s="90" t="s">
        <v>252</v>
      </c>
      <c r="E61" s="98">
        <v>25</v>
      </c>
      <c r="F61" s="99">
        <v>85.231134686808332</v>
      </c>
      <c r="G61" s="101"/>
    </row>
    <row r="62" spans="1:7" x14ac:dyDescent="0.25">
      <c r="A62" s="90">
        <v>24</v>
      </c>
      <c r="B62" s="90" t="s">
        <v>287</v>
      </c>
      <c r="C62" s="97">
        <v>42126</v>
      </c>
      <c r="D62" s="90" t="s">
        <v>253</v>
      </c>
      <c r="E62" s="98">
        <v>29</v>
      </c>
      <c r="F62" s="99">
        <v>97.265577328663937</v>
      </c>
      <c r="G62" s="101"/>
    </row>
    <row r="63" spans="1:7" x14ac:dyDescent="0.25">
      <c r="A63" s="90">
        <v>25</v>
      </c>
      <c r="B63" s="90" t="s">
        <v>258</v>
      </c>
      <c r="C63" s="97">
        <v>42681</v>
      </c>
      <c r="D63" s="90" t="s">
        <v>252</v>
      </c>
      <c r="E63" s="98">
        <v>-4</v>
      </c>
      <c r="F63" s="99">
        <v>-10.963203912355675</v>
      </c>
      <c r="G63" s="101"/>
    </row>
    <row r="64" spans="1:7" x14ac:dyDescent="0.25">
      <c r="A64" s="90">
        <v>26</v>
      </c>
      <c r="B64" s="90" t="s">
        <v>288</v>
      </c>
      <c r="C64" s="97">
        <v>43075</v>
      </c>
      <c r="D64" s="90" t="s">
        <v>251</v>
      </c>
      <c r="E64" s="98">
        <v>24</v>
      </c>
      <c r="F64" s="99">
        <v>82.271233992227693</v>
      </c>
      <c r="G64" s="101"/>
    </row>
    <row r="65" spans="1:7" x14ac:dyDescent="0.25">
      <c r="A65" s="90">
        <v>27</v>
      </c>
      <c r="B65" s="90" t="s">
        <v>257</v>
      </c>
      <c r="C65" s="97">
        <v>42472</v>
      </c>
      <c r="D65" s="90" t="s">
        <v>250</v>
      </c>
      <c r="E65" s="98">
        <v>38</v>
      </c>
      <c r="F65" s="99">
        <v>127.87365785076068</v>
      </c>
      <c r="G65" s="101"/>
    </row>
    <row r="66" spans="1:7" x14ac:dyDescent="0.25">
      <c r="A66" s="90">
        <v>28</v>
      </c>
      <c r="B66" s="90" t="s">
        <v>271</v>
      </c>
      <c r="C66" s="97">
        <v>42269</v>
      </c>
      <c r="D66" s="90" t="s">
        <v>253</v>
      </c>
      <c r="E66" s="98">
        <v>77</v>
      </c>
      <c r="F66" s="99">
        <v>256.94246354712595</v>
      </c>
      <c r="G66" s="101"/>
    </row>
    <row r="67" spans="1:7" x14ac:dyDescent="0.25">
      <c r="A67" s="90">
        <v>29</v>
      </c>
      <c r="B67" s="90" t="s">
        <v>272</v>
      </c>
      <c r="C67" s="97">
        <v>43031</v>
      </c>
      <c r="D67" s="90" t="s">
        <v>253</v>
      </c>
      <c r="E67" s="98">
        <v>77</v>
      </c>
      <c r="F67" s="99">
        <v>257.27556297401014</v>
      </c>
      <c r="G67" s="101"/>
    </row>
    <row r="68" spans="1:7" x14ac:dyDescent="0.25">
      <c r="A68" s="90">
        <v>30</v>
      </c>
      <c r="B68" s="90" t="s">
        <v>273</v>
      </c>
      <c r="C68" s="97">
        <v>42324</v>
      </c>
      <c r="D68" s="90" t="s">
        <v>253</v>
      </c>
      <c r="E68" s="98">
        <v>60</v>
      </c>
      <c r="F68" s="99">
        <v>200.92692887235208</v>
      </c>
      <c r="G68" s="101"/>
    </row>
    <row r="69" spans="1:7" x14ac:dyDescent="0.25">
      <c r="A69" s="90">
        <v>31</v>
      </c>
      <c r="B69" s="90" t="s">
        <v>257</v>
      </c>
      <c r="C69" s="97">
        <v>42258</v>
      </c>
      <c r="D69" s="90" t="s">
        <v>251</v>
      </c>
      <c r="E69" s="98">
        <v>6</v>
      </c>
      <c r="F69" s="99">
        <v>22.581232552463959</v>
      </c>
      <c r="G69" s="101"/>
    </row>
    <row r="70" spans="1:7" x14ac:dyDescent="0.25">
      <c r="A70" s="90">
        <v>32</v>
      </c>
      <c r="B70" s="90" t="s">
        <v>263</v>
      </c>
      <c r="C70" s="97">
        <v>42822</v>
      </c>
      <c r="D70" s="90" t="s">
        <v>251</v>
      </c>
      <c r="E70" s="98">
        <v>53</v>
      </c>
      <c r="F70" s="99">
        <v>178.0140074713824</v>
      </c>
      <c r="G70" s="101"/>
    </row>
    <row r="71" spans="1:7" x14ac:dyDescent="0.25">
      <c r="A71" s="90">
        <v>33</v>
      </c>
      <c r="B71" s="90" t="s">
        <v>274</v>
      </c>
      <c r="C71" s="97">
        <v>42538</v>
      </c>
      <c r="D71" s="90" t="s">
        <v>252</v>
      </c>
      <c r="E71" s="98">
        <v>41</v>
      </c>
      <c r="F71" s="99">
        <v>138.10990585987469</v>
      </c>
      <c r="G71" s="101"/>
    </row>
    <row r="72" spans="1:7" x14ac:dyDescent="0.25">
      <c r="A72" s="90">
        <v>34</v>
      </c>
      <c r="B72" s="90" t="s">
        <v>259</v>
      </c>
      <c r="C72" s="97">
        <v>42987</v>
      </c>
      <c r="D72" s="90" t="s">
        <v>252</v>
      </c>
      <c r="E72" s="98">
        <v>19</v>
      </c>
      <c r="F72" s="99">
        <v>65.217173317602274</v>
      </c>
      <c r="G72" s="101"/>
    </row>
    <row r="73" spans="1:7" x14ac:dyDescent="0.25">
      <c r="A73" s="90">
        <v>35</v>
      </c>
      <c r="B73" s="90" t="s">
        <v>275</v>
      </c>
      <c r="C73" s="97">
        <v>43097</v>
      </c>
      <c r="D73" s="90" t="s">
        <v>253</v>
      </c>
      <c r="E73" s="98">
        <v>39</v>
      </c>
      <c r="F73" s="99">
        <v>131.52858376172367</v>
      </c>
      <c r="G73" s="101"/>
    </row>
    <row r="74" spans="1:7" x14ac:dyDescent="0.25">
      <c r="A74" s="90">
        <v>36</v>
      </c>
      <c r="B74" s="90" t="s">
        <v>276</v>
      </c>
      <c r="C74" s="97">
        <v>42626</v>
      </c>
      <c r="D74" s="90" t="s">
        <v>251</v>
      </c>
      <c r="E74" s="98">
        <v>2</v>
      </c>
      <c r="F74" s="99">
        <v>9.1070915495848972</v>
      </c>
      <c r="G74" s="101"/>
    </row>
    <row r="75" spans="1:7" x14ac:dyDescent="0.25">
      <c r="A75" s="90">
        <v>37</v>
      </c>
      <c r="B75" s="90" t="s">
        <v>260</v>
      </c>
      <c r="C75" s="97">
        <v>42192</v>
      </c>
      <c r="D75" s="90" t="s">
        <v>249</v>
      </c>
      <c r="E75" s="98">
        <v>34</v>
      </c>
      <c r="F75" s="99">
        <v>114.04085181777305</v>
      </c>
      <c r="G75" s="101"/>
    </row>
    <row r="76" spans="1:7" x14ac:dyDescent="0.25">
      <c r="A76" s="90">
        <v>38</v>
      </c>
      <c r="B76" s="90" t="s">
        <v>277</v>
      </c>
      <c r="C76" s="97">
        <v>42071</v>
      </c>
      <c r="D76" s="90" t="s">
        <v>253</v>
      </c>
      <c r="E76" s="98">
        <v>59</v>
      </c>
      <c r="F76" s="99">
        <v>197.35854452061</v>
      </c>
      <c r="G76" s="101"/>
    </row>
    <row r="77" spans="1:7" x14ac:dyDescent="0.25">
      <c r="A77" s="90">
        <v>39</v>
      </c>
      <c r="B77" s="90" t="s">
        <v>278</v>
      </c>
      <c r="C77" s="97">
        <v>42789</v>
      </c>
      <c r="D77" s="90" t="s">
        <v>253</v>
      </c>
      <c r="E77" s="98">
        <v>-9</v>
      </c>
      <c r="F77" s="99">
        <v>-27.149890752176777</v>
      </c>
      <c r="G77" s="101"/>
    </row>
    <row r="78" spans="1:7" x14ac:dyDescent="0.25">
      <c r="A78" s="90">
        <v>40</v>
      </c>
      <c r="B78" s="90" t="s">
        <v>279</v>
      </c>
      <c r="C78" s="97">
        <v>42910</v>
      </c>
      <c r="D78" s="90" t="s">
        <v>253</v>
      </c>
      <c r="E78" s="98">
        <v>38</v>
      </c>
      <c r="F78" s="99">
        <v>127.43173237048067</v>
      </c>
      <c r="G78" s="101"/>
    </row>
    <row r="79" spans="1:7" x14ac:dyDescent="0.25">
      <c r="A79" s="90">
        <v>41</v>
      </c>
      <c r="B79" s="90" t="s">
        <v>280</v>
      </c>
      <c r="C79" s="97">
        <v>42406</v>
      </c>
      <c r="D79" s="90" t="s">
        <v>249</v>
      </c>
      <c r="E79" s="98">
        <v>25</v>
      </c>
      <c r="F79" s="99">
        <v>84.409710666020317</v>
      </c>
      <c r="G79" s="101"/>
    </row>
    <row r="80" spans="1:7" x14ac:dyDescent="0.25">
      <c r="A80" s="90">
        <v>42</v>
      </c>
      <c r="B80" s="90" t="s">
        <v>281</v>
      </c>
      <c r="C80" s="97">
        <v>42104</v>
      </c>
      <c r="D80" s="90" t="s">
        <v>252</v>
      </c>
      <c r="E80" s="98">
        <v>19</v>
      </c>
      <c r="F80" s="99">
        <v>65.469481170716406</v>
      </c>
      <c r="G80" s="101"/>
    </row>
    <row r="81" spans="1:7" x14ac:dyDescent="0.25">
      <c r="A81" s="90">
        <v>43</v>
      </c>
      <c r="B81" s="90" t="s">
        <v>264</v>
      </c>
      <c r="C81" s="97">
        <v>42461</v>
      </c>
      <c r="D81" s="90" t="s">
        <v>253</v>
      </c>
      <c r="E81" s="98">
        <v>86</v>
      </c>
      <c r="F81" s="99">
        <v>286.49561619740359</v>
      </c>
      <c r="G81" s="101"/>
    </row>
    <row r="82" spans="1:7" x14ac:dyDescent="0.25">
      <c r="A82" s="90">
        <v>44</v>
      </c>
      <c r="B82" s="90" t="s">
        <v>262</v>
      </c>
      <c r="C82" s="97">
        <v>42527</v>
      </c>
      <c r="D82" s="90" t="s">
        <v>251</v>
      </c>
      <c r="E82" s="98">
        <v>55</v>
      </c>
      <c r="F82" s="99">
        <v>184.24716896069171</v>
      </c>
      <c r="G82" s="101"/>
    </row>
    <row r="83" spans="1:7" x14ac:dyDescent="0.25">
      <c r="A83" s="90">
        <v>45</v>
      </c>
      <c r="B83" s="90" t="s">
        <v>282</v>
      </c>
      <c r="C83" s="97">
        <v>42998</v>
      </c>
      <c r="D83" s="90" t="s">
        <v>251</v>
      </c>
      <c r="E83" s="98">
        <v>2</v>
      </c>
      <c r="F83" s="99">
        <v>8.6528169423593546</v>
      </c>
      <c r="G83" s="101"/>
    </row>
    <row r="84" spans="1:7" x14ac:dyDescent="0.25">
      <c r="A84" s="90">
        <v>46</v>
      </c>
      <c r="B84" s="90" t="s">
        <v>257</v>
      </c>
      <c r="C84" s="97">
        <v>42225</v>
      </c>
      <c r="D84" s="90" t="s">
        <v>252</v>
      </c>
      <c r="E84" s="98">
        <v>93</v>
      </c>
      <c r="F84" s="99">
        <v>309.45794518696027</v>
      </c>
      <c r="G84" s="101"/>
    </row>
    <row r="85" spans="1:7" x14ac:dyDescent="0.25">
      <c r="A85" s="90">
        <v>47</v>
      </c>
      <c r="B85" s="90" t="s">
        <v>283</v>
      </c>
      <c r="C85" s="97">
        <v>42637</v>
      </c>
      <c r="D85" s="90" t="s">
        <v>249</v>
      </c>
      <c r="E85" s="98">
        <v>14</v>
      </c>
      <c r="F85" s="99">
        <v>48.434537905965733</v>
      </c>
      <c r="G85" s="101"/>
    </row>
    <row r="86" spans="1:7" x14ac:dyDescent="0.25">
      <c r="A86" s="90">
        <v>48</v>
      </c>
      <c r="B86" s="90" t="s">
        <v>284</v>
      </c>
      <c r="C86" s="97">
        <v>42148</v>
      </c>
      <c r="D86" s="90" t="s">
        <v>249</v>
      </c>
      <c r="E86" s="98">
        <v>37</v>
      </c>
      <c r="F86" s="99">
        <v>124.62098828497393</v>
      </c>
      <c r="G86" s="101"/>
    </row>
    <row r="87" spans="1:7" x14ac:dyDescent="0.25">
      <c r="A87" s="90">
        <v>49</v>
      </c>
      <c r="B87" s="90" t="s">
        <v>285</v>
      </c>
      <c r="C87" s="97">
        <v>42692</v>
      </c>
      <c r="D87" s="90" t="s">
        <v>253</v>
      </c>
      <c r="E87" s="98">
        <v>63</v>
      </c>
      <c r="F87" s="99">
        <v>210.24135940478865</v>
      </c>
      <c r="G87" s="101"/>
    </row>
    <row r="88" spans="1:7" x14ac:dyDescent="0.25">
      <c r="A88" s="90">
        <v>50</v>
      </c>
      <c r="B88" s="90" t="s">
        <v>286</v>
      </c>
      <c r="C88" s="97">
        <v>42692</v>
      </c>
      <c r="D88" s="90" t="s">
        <v>251</v>
      </c>
      <c r="E88" s="98">
        <v>1</v>
      </c>
      <c r="F88" s="99">
        <v>6.1736745193975118</v>
      </c>
      <c r="G88" s="101"/>
    </row>
    <row r="89" spans="1:7" x14ac:dyDescent="0.25">
      <c r="A89" s="90">
        <v>51</v>
      </c>
      <c r="B89" s="90" t="s">
        <v>287</v>
      </c>
      <c r="C89" s="97">
        <v>42170</v>
      </c>
      <c r="D89" s="90" t="s">
        <v>249</v>
      </c>
      <c r="E89" s="98">
        <v>24</v>
      </c>
      <c r="F89" s="99">
        <v>81.143198143112784</v>
      </c>
      <c r="G89" s="101"/>
    </row>
    <row r="90" spans="1:7" x14ac:dyDescent="0.25">
      <c r="A90" s="90">
        <v>52</v>
      </c>
      <c r="B90" s="90" t="s">
        <v>258</v>
      </c>
      <c r="C90" s="97">
        <v>42373</v>
      </c>
      <c r="D90" s="90" t="s">
        <v>249</v>
      </c>
      <c r="E90" s="98">
        <v>83</v>
      </c>
      <c r="F90" s="99">
        <v>275.99184399917692</v>
      </c>
      <c r="G90" s="101"/>
    </row>
    <row r="91" spans="1:7" x14ac:dyDescent="0.25">
      <c r="A91" s="90">
        <v>53</v>
      </c>
      <c r="B91" s="90" t="s">
        <v>288</v>
      </c>
      <c r="C91" s="97">
        <v>42192</v>
      </c>
      <c r="D91" s="90" t="s">
        <v>249</v>
      </c>
      <c r="E91" s="98">
        <v>49</v>
      </c>
      <c r="F91" s="99">
        <v>163.7285235175174</v>
      </c>
      <c r="G91" s="101"/>
    </row>
    <row r="92" spans="1:7" x14ac:dyDescent="0.25">
      <c r="A92" s="90">
        <v>54</v>
      </c>
      <c r="B92" s="90" t="s">
        <v>257</v>
      </c>
      <c r="C92" s="97">
        <v>42104</v>
      </c>
      <c r="D92" s="90" t="s">
        <v>251</v>
      </c>
      <c r="E92" s="98">
        <v>26</v>
      </c>
      <c r="F92" s="99">
        <v>88.418198184660397</v>
      </c>
      <c r="G92" s="101"/>
    </row>
    <row r="93" spans="1:7" x14ac:dyDescent="0.25">
      <c r="A93" s="90">
        <v>55</v>
      </c>
      <c r="B93" s="90" t="s">
        <v>271</v>
      </c>
      <c r="C93" s="97">
        <v>42877</v>
      </c>
      <c r="D93" s="90" t="s">
        <v>251</v>
      </c>
      <c r="E93" s="98">
        <v>35</v>
      </c>
      <c r="F93" s="99">
        <v>119.06189459598697</v>
      </c>
      <c r="G93" s="101"/>
    </row>
    <row r="94" spans="1:7" x14ac:dyDescent="0.25">
      <c r="A94" s="90">
        <v>56</v>
      </c>
      <c r="B94" s="90" t="s">
        <v>272</v>
      </c>
      <c r="C94" s="97">
        <v>42472</v>
      </c>
      <c r="D94" s="90" t="s">
        <v>251</v>
      </c>
      <c r="E94" s="98">
        <v>8</v>
      </c>
      <c r="F94" s="99">
        <v>29.667613251975279</v>
      </c>
      <c r="G94" s="101"/>
    </row>
    <row r="95" spans="1:7" x14ac:dyDescent="0.25">
      <c r="A95" s="90">
        <v>57</v>
      </c>
      <c r="B95" s="90" t="s">
        <v>273</v>
      </c>
      <c r="C95" s="97">
        <v>42549</v>
      </c>
      <c r="D95" s="90" t="s">
        <v>252</v>
      </c>
      <c r="E95" s="98">
        <v>49</v>
      </c>
      <c r="F95" s="99">
        <v>164.02757684659747</v>
      </c>
      <c r="G95" s="101"/>
    </row>
    <row r="96" spans="1:7" x14ac:dyDescent="0.25">
      <c r="A96" s="90">
        <v>58</v>
      </c>
      <c r="B96" s="90" t="s">
        <v>257</v>
      </c>
      <c r="C96" s="97">
        <v>42472</v>
      </c>
      <c r="D96" s="90" t="s">
        <v>253</v>
      </c>
      <c r="E96" s="98">
        <v>34</v>
      </c>
      <c r="F96" s="99">
        <v>114.76336703512214</v>
      </c>
      <c r="G96" s="101"/>
    </row>
    <row r="97" spans="1:7" x14ac:dyDescent="0.25">
      <c r="A97" s="90">
        <v>59</v>
      </c>
      <c r="B97" s="90" t="s">
        <v>263</v>
      </c>
      <c r="C97" s="97">
        <v>42346</v>
      </c>
      <c r="D97" s="90" t="s">
        <v>251</v>
      </c>
      <c r="E97" s="98">
        <v>8</v>
      </c>
      <c r="F97" s="99">
        <v>28.925812042873737</v>
      </c>
      <c r="G97" s="101"/>
    </row>
    <row r="98" spans="1:7" x14ac:dyDescent="0.25">
      <c r="A98" s="90">
        <v>60</v>
      </c>
      <c r="B98" s="90" t="s">
        <v>274</v>
      </c>
      <c r="C98" s="97">
        <v>42670</v>
      </c>
      <c r="D98" s="90" t="s">
        <v>252</v>
      </c>
      <c r="E98" s="98">
        <v>89</v>
      </c>
      <c r="F98" s="99">
        <v>296.6726623223596</v>
      </c>
      <c r="G98" s="101"/>
    </row>
    <row r="99" spans="1:7" x14ac:dyDescent="0.25">
      <c r="A99" s="90">
        <v>61</v>
      </c>
      <c r="B99" s="90" t="s">
        <v>259</v>
      </c>
      <c r="C99" s="97">
        <v>42324</v>
      </c>
      <c r="D99" s="90" t="s">
        <v>253</v>
      </c>
      <c r="E99" s="98">
        <v>62</v>
      </c>
      <c r="F99" s="99">
        <v>208.65271020209582</v>
      </c>
      <c r="G99" s="101"/>
    </row>
    <row r="100" spans="1:7" x14ac:dyDescent="0.25">
      <c r="A100" s="90">
        <v>62</v>
      </c>
      <c r="B100" s="90" t="s">
        <v>275</v>
      </c>
      <c r="C100" s="97">
        <v>42593</v>
      </c>
      <c r="D100" s="90" t="s">
        <v>253</v>
      </c>
      <c r="E100" s="98">
        <v>23</v>
      </c>
      <c r="F100" s="99">
        <v>78.622816053894994</v>
      </c>
      <c r="G100" s="101"/>
    </row>
    <row r="101" spans="1:7" x14ac:dyDescent="0.25">
      <c r="A101" s="90">
        <v>63</v>
      </c>
      <c r="B101" s="90" t="s">
        <v>276</v>
      </c>
      <c r="C101" s="97">
        <v>42538</v>
      </c>
      <c r="D101" s="90" t="s">
        <v>249</v>
      </c>
      <c r="E101" s="98">
        <v>95</v>
      </c>
      <c r="F101" s="99">
        <v>317.25630065586222</v>
      </c>
      <c r="G101" s="101"/>
    </row>
    <row r="102" spans="1:7" x14ac:dyDescent="0.25">
      <c r="A102" s="90">
        <v>64</v>
      </c>
      <c r="B102" s="90" t="s">
        <v>260</v>
      </c>
      <c r="C102" s="97">
        <v>42866</v>
      </c>
      <c r="D102" s="90" t="s">
        <v>249</v>
      </c>
      <c r="E102" s="98">
        <v>41</v>
      </c>
      <c r="F102" s="99">
        <v>137.81270771935812</v>
      </c>
      <c r="G102" s="101"/>
    </row>
    <row r="103" spans="1:7" x14ac:dyDescent="0.25">
      <c r="A103" s="90">
        <v>65</v>
      </c>
      <c r="B103" s="90" t="s">
        <v>277</v>
      </c>
      <c r="C103" s="97">
        <v>42104</v>
      </c>
      <c r="D103" s="90" t="s">
        <v>251</v>
      </c>
      <c r="E103" s="98">
        <v>-6</v>
      </c>
      <c r="F103" s="99">
        <v>-17.57700443129626</v>
      </c>
      <c r="G103" s="101"/>
    </row>
    <row r="104" spans="1:7" x14ac:dyDescent="0.25">
      <c r="A104" s="90">
        <v>66</v>
      </c>
      <c r="B104" s="90" t="s">
        <v>278</v>
      </c>
      <c r="C104" s="97">
        <v>42005</v>
      </c>
      <c r="D104" s="90" t="s">
        <v>252</v>
      </c>
      <c r="E104" s="98">
        <v>84</v>
      </c>
      <c r="F104" s="99">
        <v>280.02465615539359</v>
      </c>
      <c r="G104" s="101"/>
    </row>
    <row r="105" spans="1:7" x14ac:dyDescent="0.25">
      <c r="A105" s="90">
        <v>67</v>
      </c>
      <c r="B105" s="90" t="s">
        <v>279</v>
      </c>
      <c r="C105" s="97">
        <v>42313</v>
      </c>
      <c r="D105" s="90" t="s">
        <v>253</v>
      </c>
      <c r="E105" s="98">
        <v>63</v>
      </c>
      <c r="F105" s="99">
        <v>210.98227071202291</v>
      </c>
      <c r="G105" s="101"/>
    </row>
    <row r="106" spans="1:7" x14ac:dyDescent="0.25">
      <c r="A106" s="90">
        <v>68</v>
      </c>
      <c r="B106" s="90" t="s">
        <v>280</v>
      </c>
      <c r="C106" s="97">
        <v>42932</v>
      </c>
      <c r="D106" s="90" t="s">
        <v>251</v>
      </c>
      <c r="E106" s="98">
        <v>0</v>
      </c>
      <c r="F106" s="99">
        <v>2.6109769812271075</v>
      </c>
      <c r="G106" s="101"/>
    </row>
    <row r="107" spans="1:7" x14ac:dyDescent="0.25">
      <c r="A107" s="90">
        <v>69</v>
      </c>
      <c r="B107" s="90" t="s">
        <v>281</v>
      </c>
      <c r="C107" s="97">
        <v>42027</v>
      </c>
      <c r="D107" s="90" t="s">
        <v>249</v>
      </c>
      <c r="E107" s="98">
        <v>73</v>
      </c>
      <c r="F107" s="99">
        <v>244.10108000021719</v>
      </c>
      <c r="G107" s="101"/>
    </row>
    <row r="108" spans="1:7" x14ac:dyDescent="0.25">
      <c r="A108" s="90">
        <v>70</v>
      </c>
      <c r="B108" s="90" t="s">
        <v>264</v>
      </c>
      <c r="C108" s="97">
        <v>42725</v>
      </c>
      <c r="D108" s="90" t="s">
        <v>249</v>
      </c>
      <c r="E108" s="98">
        <v>95</v>
      </c>
      <c r="F108" s="99">
        <v>316.47615366785789</v>
      </c>
      <c r="G108" s="101"/>
    </row>
    <row r="109" spans="1:7" x14ac:dyDescent="0.25">
      <c r="A109" s="90">
        <v>71</v>
      </c>
      <c r="B109" s="90" t="s">
        <v>262</v>
      </c>
      <c r="C109" s="97">
        <v>42324</v>
      </c>
      <c r="D109" s="90" t="s">
        <v>250</v>
      </c>
      <c r="E109" s="98">
        <v>93</v>
      </c>
      <c r="F109" s="99">
        <v>309.546703519348</v>
      </c>
      <c r="G109" s="101"/>
    </row>
    <row r="110" spans="1:7" x14ac:dyDescent="0.25">
      <c r="A110" s="90">
        <v>72</v>
      </c>
      <c r="B110" s="90" t="s">
        <v>282</v>
      </c>
      <c r="C110" s="97">
        <v>42538</v>
      </c>
      <c r="D110" s="90" t="s">
        <v>250</v>
      </c>
      <c r="E110" s="98">
        <v>54</v>
      </c>
      <c r="F110" s="99">
        <v>180.66232460421043</v>
      </c>
      <c r="G110" s="101"/>
    </row>
    <row r="111" spans="1:7" x14ac:dyDescent="0.25">
      <c r="A111" s="90">
        <v>73</v>
      </c>
      <c r="B111" s="90" t="s">
        <v>257</v>
      </c>
      <c r="C111" s="97">
        <v>42181</v>
      </c>
      <c r="D111" s="90" t="s">
        <v>253</v>
      </c>
      <c r="E111" s="98">
        <v>33</v>
      </c>
      <c r="F111" s="99">
        <v>111.75718832293349</v>
      </c>
      <c r="G111" s="101"/>
    </row>
    <row r="112" spans="1:7" x14ac:dyDescent="0.25">
      <c r="A112" s="90">
        <v>74</v>
      </c>
      <c r="B112" s="90" t="s">
        <v>283</v>
      </c>
      <c r="C112" s="97">
        <v>42472</v>
      </c>
      <c r="D112" s="90" t="s">
        <v>252</v>
      </c>
      <c r="E112" s="98">
        <v>48</v>
      </c>
      <c r="F112" s="99">
        <v>160.78427072999239</v>
      </c>
      <c r="G112" s="101"/>
    </row>
    <row r="113" spans="1:7" x14ac:dyDescent="0.25">
      <c r="A113" s="90">
        <v>75</v>
      </c>
      <c r="B113" s="90" t="s">
        <v>284</v>
      </c>
      <c r="C113" s="97">
        <v>42027</v>
      </c>
      <c r="D113" s="90" t="s">
        <v>249</v>
      </c>
      <c r="E113" s="98">
        <v>-7</v>
      </c>
      <c r="F113" s="99">
        <v>-20.430928506367859</v>
      </c>
      <c r="G113" s="101"/>
    </row>
    <row r="114" spans="1:7" x14ac:dyDescent="0.25">
      <c r="A114" s="90">
        <v>76</v>
      </c>
      <c r="B114" s="90" t="s">
        <v>285</v>
      </c>
      <c r="C114" s="97">
        <v>42800</v>
      </c>
      <c r="D114" s="90" t="s">
        <v>253</v>
      </c>
      <c r="E114" s="98">
        <v>-2</v>
      </c>
      <c r="F114" s="99">
        <v>-4.3454944437102823</v>
      </c>
      <c r="G114" s="101"/>
    </row>
    <row r="115" spans="1:7" x14ac:dyDescent="0.25">
      <c r="A115" s="90">
        <v>77</v>
      </c>
      <c r="B115" s="90" t="s">
        <v>286</v>
      </c>
      <c r="C115" s="97">
        <v>42384</v>
      </c>
      <c r="D115" s="90" t="s">
        <v>252</v>
      </c>
      <c r="E115" s="98">
        <v>27</v>
      </c>
      <c r="F115" s="99">
        <v>91.828227946673962</v>
      </c>
      <c r="G115" s="101"/>
    </row>
    <row r="116" spans="1:7" x14ac:dyDescent="0.25">
      <c r="A116" s="90">
        <v>78</v>
      </c>
      <c r="B116" s="90" t="s">
        <v>287</v>
      </c>
      <c r="C116" s="97">
        <v>43086</v>
      </c>
      <c r="D116" s="90" t="s">
        <v>253</v>
      </c>
      <c r="E116" s="98">
        <v>56</v>
      </c>
      <c r="F116" s="99">
        <v>187.68717780489214</v>
      </c>
      <c r="G116" s="101"/>
    </row>
    <row r="117" spans="1:7" x14ac:dyDescent="0.25">
      <c r="A117" s="90">
        <v>79</v>
      </c>
      <c r="B117" s="90" t="s">
        <v>258</v>
      </c>
      <c r="C117" s="97">
        <v>42049</v>
      </c>
      <c r="D117" s="90" t="s">
        <v>252</v>
      </c>
      <c r="E117" s="98">
        <v>70</v>
      </c>
      <c r="F117" s="99">
        <v>234.05239651701734</v>
      </c>
      <c r="G117" s="101"/>
    </row>
    <row r="118" spans="1:7" x14ac:dyDescent="0.25">
      <c r="A118" s="90">
        <v>80</v>
      </c>
      <c r="B118" s="90" t="s">
        <v>288</v>
      </c>
      <c r="C118" s="97">
        <v>42093</v>
      </c>
      <c r="D118" s="90" t="s">
        <v>252</v>
      </c>
      <c r="E118" s="98">
        <v>16</v>
      </c>
      <c r="F118" s="99">
        <v>54.527054580864679</v>
      </c>
      <c r="G118" s="101"/>
    </row>
    <row r="119" spans="1:7" x14ac:dyDescent="0.25">
      <c r="A119" s="90">
        <v>81</v>
      </c>
      <c r="B119" s="90" t="s">
        <v>257</v>
      </c>
      <c r="C119" s="97">
        <v>42745</v>
      </c>
      <c r="D119" s="90" t="s">
        <v>251</v>
      </c>
      <c r="E119" s="98">
        <v>69</v>
      </c>
      <c r="F119" s="99">
        <v>230.07535536271939</v>
      </c>
      <c r="G119" s="101"/>
    </row>
    <row r="120" spans="1:7" x14ac:dyDescent="0.25">
      <c r="A120" s="90">
        <v>82</v>
      </c>
      <c r="B120" s="90" t="s">
        <v>271</v>
      </c>
      <c r="C120" s="97">
        <v>42214</v>
      </c>
      <c r="D120" s="90" t="s">
        <v>253</v>
      </c>
      <c r="E120" s="98">
        <v>67</v>
      </c>
      <c r="F120" s="99">
        <v>223.8232484449496</v>
      </c>
      <c r="G120" s="101"/>
    </row>
    <row r="121" spans="1:7" x14ac:dyDescent="0.25">
      <c r="A121" s="90">
        <v>83</v>
      </c>
      <c r="B121" s="90" t="s">
        <v>272</v>
      </c>
      <c r="C121" s="97">
        <v>42681</v>
      </c>
      <c r="D121" s="90" t="s">
        <v>253</v>
      </c>
      <c r="E121" s="98">
        <v>82</v>
      </c>
      <c r="F121" s="99">
        <v>273.52871512777097</v>
      </c>
      <c r="G121" s="101"/>
    </row>
    <row r="122" spans="1:7" x14ac:dyDescent="0.25">
      <c r="A122" s="90">
        <v>84</v>
      </c>
      <c r="B122" s="90" t="s">
        <v>273</v>
      </c>
      <c r="C122" s="97">
        <v>43009</v>
      </c>
      <c r="D122" s="90" t="s">
        <v>249</v>
      </c>
      <c r="E122" s="98">
        <v>73</v>
      </c>
      <c r="F122" s="99">
        <v>244.17754295223955</v>
      </c>
      <c r="G122" s="101"/>
    </row>
    <row r="123" spans="1:7" x14ac:dyDescent="0.25">
      <c r="A123" s="90">
        <v>85</v>
      </c>
      <c r="B123" s="90" t="s">
        <v>257</v>
      </c>
      <c r="C123" s="97">
        <v>42417</v>
      </c>
      <c r="D123" s="90" t="s">
        <v>253</v>
      </c>
      <c r="E123" s="98">
        <v>80</v>
      </c>
      <c r="F123" s="99">
        <v>265.99178578934959</v>
      </c>
      <c r="G123" s="101"/>
    </row>
    <row r="124" spans="1:7" x14ac:dyDescent="0.25">
      <c r="A124" s="90">
        <v>86</v>
      </c>
      <c r="B124" s="90" t="s">
        <v>263</v>
      </c>
      <c r="C124" s="97">
        <v>42225</v>
      </c>
      <c r="D124" s="90" t="s">
        <v>249</v>
      </c>
      <c r="E124" s="98">
        <v>-2</v>
      </c>
      <c r="F124" s="99">
        <v>-4.6723294680753646</v>
      </c>
      <c r="G124" s="101"/>
    </row>
    <row r="125" spans="1:7" x14ac:dyDescent="0.25">
      <c r="A125" s="90">
        <v>87</v>
      </c>
      <c r="B125" s="90" t="s">
        <v>274</v>
      </c>
      <c r="C125" s="97">
        <v>42247</v>
      </c>
      <c r="D125" s="90" t="s">
        <v>249</v>
      </c>
      <c r="E125" s="98">
        <v>5</v>
      </c>
      <c r="F125" s="99">
        <v>18.771228993616358</v>
      </c>
      <c r="G125" s="101"/>
    </row>
    <row r="126" spans="1:7" x14ac:dyDescent="0.25">
      <c r="A126" s="90">
        <v>88</v>
      </c>
      <c r="B126" s="90" t="s">
        <v>259</v>
      </c>
      <c r="C126" s="97">
        <v>42357</v>
      </c>
      <c r="D126" s="90" t="s">
        <v>249</v>
      </c>
      <c r="E126" s="98">
        <v>26</v>
      </c>
      <c r="F126" s="99">
        <v>88.527182859153001</v>
      </c>
      <c r="G126" s="101"/>
    </row>
    <row r="127" spans="1:7" x14ac:dyDescent="0.25">
      <c r="A127" s="90">
        <v>89</v>
      </c>
      <c r="B127" s="90" t="s">
        <v>275</v>
      </c>
      <c r="C127" s="97">
        <v>42082</v>
      </c>
      <c r="D127" s="90" t="s">
        <v>253</v>
      </c>
      <c r="E127" s="98">
        <v>1</v>
      </c>
      <c r="F127" s="99">
        <v>5.5236837739947919</v>
      </c>
      <c r="G127" s="101"/>
    </row>
    <row r="128" spans="1:7" x14ac:dyDescent="0.25">
      <c r="A128" s="90">
        <v>90</v>
      </c>
      <c r="B128" s="90" t="s">
        <v>276</v>
      </c>
      <c r="C128" s="97">
        <v>42899</v>
      </c>
      <c r="D128" s="90" t="s">
        <v>250</v>
      </c>
      <c r="E128" s="98">
        <v>-3</v>
      </c>
      <c r="F128" s="99">
        <v>-8.3956388040247827</v>
      </c>
      <c r="G128" s="101"/>
    </row>
    <row r="129" spans="1:7" x14ac:dyDescent="0.25">
      <c r="A129" s="90">
        <v>91</v>
      </c>
      <c r="B129" s="90" t="s">
        <v>260</v>
      </c>
      <c r="C129" s="97">
        <v>42965</v>
      </c>
      <c r="D129" s="90" t="s">
        <v>249</v>
      </c>
      <c r="E129" s="98">
        <v>83</v>
      </c>
      <c r="F129" s="99">
        <v>276.92981497651397</v>
      </c>
      <c r="G129" s="101"/>
    </row>
    <row r="130" spans="1:7" x14ac:dyDescent="0.25">
      <c r="A130" s="90">
        <v>92</v>
      </c>
      <c r="B130" s="90" t="s">
        <v>277</v>
      </c>
      <c r="C130" s="97">
        <v>42516</v>
      </c>
      <c r="D130" s="90" t="s">
        <v>252</v>
      </c>
      <c r="E130" s="98">
        <v>33</v>
      </c>
      <c r="F130" s="99">
        <v>110.61156746258314</v>
      </c>
      <c r="G130" s="101"/>
    </row>
    <row r="131" spans="1:7" x14ac:dyDescent="0.25">
      <c r="A131" s="90">
        <v>93</v>
      </c>
      <c r="B131" s="90" t="s">
        <v>278</v>
      </c>
      <c r="C131" s="97">
        <v>42472</v>
      </c>
      <c r="D131" s="90" t="s">
        <v>253</v>
      </c>
      <c r="E131" s="98">
        <v>62</v>
      </c>
      <c r="F131" s="99">
        <v>207.34123859100589</v>
      </c>
      <c r="G131" s="101"/>
    </row>
    <row r="132" spans="1:7" x14ac:dyDescent="0.25">
      <c r="A132" s="90">
        <v>94</v>
      </c>
      <c r="B132" s="90" t="s">
        <v>279</v>
      </c>
      <c r="C132" s="97">
        <v>42866</v>
      </c>
      <c r="D132" s="90" t="s">
        <v>249</v>
      </c>
      <c r="E132" s="98">
        <v>58</v>
      </c>
      <c r="F132" s="99">
        <v>194.55894137765659</v>
      </c>
      <c r="G132" s="101"/>
    </row>
    <row r="133" spans="1:7" x14ac:dyDescent="0.25">
      <c r="A133" s="90">
        <v>95</v>
      </c>
      <c r="B133" s="90" t="s">
        <v>280</v>
      </c>
      <c r="C133" s="97">
        <v>42236</v>
      </c>
      <c r="D133" s="90" t="s">
        <v>253</v>
      </c>
      <c r="E133" s="98">
        <v>28</v>
      </c>
      <c r="F133" s="99">
        <v>94.312546941304987</v>
      </c>
      <c r="G133" s="101"/>
    </row>
    <row r="134" spans="1:7" x14ac:dyDescent="0.25">
      <c r="A134" s="90">
        <v>96</v>
      </c>
      <c r="B134" s="90" t="s">
        <v>281</v>
      </c>
      <c r="C134" s="97">
        <v>43086</v>
      </c>
      <c r="D134" s="90" t="s">
        <v>251</v>
      </c>
      <c r="E134" s="98">
        <v>33</v>
      </c>
      <c r="F134" s="99">
        <v>111.00644991492585</v>
      </c>
      <c r="G134" s="101"/>
    </row>
    <row r="135" spans="1:7" x14ac:dyDescent="0.25">
      <c r="A135" s="90">
        <v>97</v>
      </c>
      <c r="B135" s="90" t="s">
        <v>264</v>
      </c>
      <c r="C135" s="97">
        <v>43064</v>
      </c>
      <c r="D135" s="90" t="s">
        <v>253</v>
      </c>
      <c r="E135" s="98">
        <v>92</v>
      </c>
      <c r="F135" s="99">
        <v>306.67067074088914</v>
      </c>
      <c r="G135" s="101"/>
    </row>
    <row r="136" spans="1:7" x14ac:dyDescent="0.25">
      <c r="A136" s="90">
        <v>98</v>
      </c>
      <c r="B136" s="90" t="s">
        <v>262</v>
      </c>
      <c r="C136" s="97">
        <v>42472</v>
      </c>
      <c r="D136" s="90" t="s">
        <v>251</v>
      </c>
      <c r="E136" s="98">
        <v>92</v>
      </c>
      <c r="F136" s="99">
        <v>305.9875695617306</v>
      </c>
      <c r="G136" s="101"/>
    </row>
    <row r="137" spans="1:7" x14ac:dyDescent="0.25">
      <c r="A137" s="90">
        <v>99</v>
      </c>
      <c r="B137" s="90" t="s">
        <v>282</v>
      </c>
      <c r="C137" s="97">
        <v>42756</v>
      </c>
      <c r="D137" s="90" t="s">
        <v>251</v>
      </c>
      <c r="E137" s="98">
        <v>75</v>
      </c>
      <c r="F137" s="99">
        <v>249.98060010626244</v>
      </c>
      <c r="G137" s="101"/>
    </row>
    <row r="138" spans="1:7" x14ac:dyDescent="0.25">
      <c r="A138" s="90">
        <v>100</v>
      </c>
      <c r="B138" s="90" t="s">
        <v>257</v>
      </c>
      <c r="C138" s="97">
        <v>42280</v>
      </c>
      <c r="D138" s="90" t="s">
        <v>249</v>
      </c>
      <c r="E138" s="98">
        <v>74</v>
      </c>
      <c r="F138" s="99">
        <v>247.21740040514888</v>
      </c>
      <c r="G138" s="101"/>
    </row>
    <row r="139" spans="1:7" x14ac:dyDescent="0.25">
      <c r="A139" s="90">
        <v>101</v>
      </c>
      <c r="B139" s="90" t="s">
        <v>283</v>
      </c>
      <c r="C139" s="97">
        <v>42384</v>
      </c>
      <c r="D139" s="90" t="s">
        <v>253</v>
      </c>
      <c r="E139" s="98">
        <v>67</v>
      </c>
      <c r="F139" s="99">
        <v>223.20122716241647</v>
      </c>
      <c r="G139" s="101"/>
    </row>
    <row r="140" spans="1:7" x14ac:dyDescent="0.25">
      <c r="A140" s="90">
        <v>102</v>
      </c>
      <c r="B140" s="90" t="s">
        <v>284</v>
      </c>
      <c r="C140" s="97">
        <v>42593</v>
      </c>
      <c r="D140" s="90" t="s">
        <v>253</v>
      </c>
      <c r="E140" s="98">
        <v>16</v>
      </c>
      <c r="F140" s="99">
        <v>54.518645403552682</v>
      </c>
      <c r="G140" s="101"/>
    </row>
    <row r="141" spans="1:7" x14ac:dyDescent="0.25">
      <c r="A141" s="90">
        <v>103</v>
      </c>
      <c r="B141" s="90" t="s">
        <v>285</v>
      </c>
      <c r="C141" s="97">
        <v>42137</v>
      </c>
      <c r="D141" s="90" t="s">
        <v>253</v>
      </c>
      <c r="E141" s="98">
        <v>90</v>
      </c>
      <c r="F141" s="99">
        <v>300.25475729076157</v>
      </c>
      <c r="G141" s="101"/>
    </row>
    <row r="142" spans="1:7" x14ac:dyDescent="0.25">
      <c r="A142" s="90">
        <v>104</v>
      </c>
      <c r="B142" s="90" t="s">
        <v>286</v>
      </c>
      <c r="C142" s="97">
        <v>42811</v>
      </c>
      <c r="D142" s="90" t="s">
        <v>250</v>
      </c>
      <c r="E142" s="98">
        <v>-8</v>
      </c>
      <c r="F142" s="99">
        <v>-24.373578655140584</v>
      </c>
      <c r="G142" s="101"/>
    </row>
    <row r="143" spans="1:7" x14ac:dyDescent="0.25">
      <c r="A143" s="90">
        <v>105</v>
      </c>
      <c r="B143" s="90" t="s">
        <v>287</v>
      </c>
      <c r="C143" s="97">
        <v>42626</v>
      </c>
      <c r="D143" s="90" t="s">
        <v>250</v>
      </c>
      <c r="E143" s="98">
        <v>51</v>
      </c>
      <c r="F143" s="99">
        <v>171.21625325894601</v>
      </c>
      <c r="G143" s="101"/>
    </row>
    <row r="144" spans="1:7" x14ac:dyDescent="0.25">
      <c r="A144" s="90">
        <v>106</v>
      </c>
      <c r="B144" s="90" t="s">
        <v>258</v>
      </c>
      <c r="C144" s="97">
        <v>42093</v>
      </c>
      <c r="D144" s="90" t="s">
        <v>253</v>
      </c>
      <c r="E144" s="98">
        <v>-7</v>
      </c>
      <c r="F144" s="99">
        <v>-21.535018758193189</v>
      </c>
      <c r="G144" s="101"/>
    </row>
    <row r="145" spans="1:7" x14ac:dyDescent="0.25">
      <c r="A145" s="90">
        <v>107</v>
      </c>
      <c r="B145" s="90" t="s">
        <v>288</v>
      </c>
      <c r="C145" s="97">
        <v>42450</v>
      </c>
      <c r="D145" s="90" t="s">
        <v>251</v>
      </c>
      <c r="E145" s="98">
        <v>9</v>
      </c>
      <c r="F145" s="99">
        <v>32.278798361699138</v>
      </c>
      <c r="G145" s="101"/>
    </row>
    <row r="146" spans="1:7" x14ac:dyDescent="0.25">
      <c r="A146" s="90">
        <v>108</v>
      </c>
      <c r="B146" s="90" t="s">
        <v>257</v>
      </c>
      <c r="C146" s="97">
        <v>42247</v>
      </c>
      <c r="D146" s="90" t="s">
        <v>251</v>
      </c>
      <c r="E146" s="98">
        <v>-10</v>
      </c>
      <c r="F146" s="99">
        <v>-31.318439980911819</v>
      </c>
      <c r="G146" s="101"/>
    </row>
    <row r="147" spans="1:7" x14ac:dyDescent="0.25">
      <c r="A147" s="90">
        <v>109</v>
      </c>
      <c r="B147" s="90" t="s">
        <v>271</v>
      </c>
      <c r="C147" s="97">
        <v>42932</v>
      </c>
      <c r="D147" s="90" t="s">
        <v>253</v>
      </c>
      <c r="E147" s="98">
        <v>10</v>
      </c>
      <c r="F147" s="99">
        <v>35.40480827885267</v>
      </c>
      <c r="G147" s="101"/>
    </row>
    <row r="148" spans="1:7" x14ac:dyDescent="0.25">
      <c r="A148" s="90">
        <v>110</v>
      </c>
      <c r="B148" s="90" t="s">
        <v>272</v>
      </c>
      <c r="C148" s="97">
        <v>42071</v>
      </c>
      <c r="D148" s="90" t="s">
        <v>252</v>
      </c>
      <c r="E148" s="98">
        <v>35</v>
      </c>
      <c r="F148" s="99">
        <v>118.61478245899649</v>
      </c>
      <c r="G148" s="101"/>
    </row>
    <row r="149" spans="1:7" x14ac:dyDescent="0.25">
      <c r="A149" s="90">
        <v>111</v>
      </c>
      <c r="B149" s="90" t="s">
        <v>273</v>
      </c>
      <c r="C149" s="97">
        <v>42648</v>
      </c>
      <c r="D149" s="90" t="s">
        <v>252</v>
      </c>
      <c r="E149" s="98">
        <v>81</v>
      </c>
      <c r="F149" s="99">
        <v>269.51824535227962</v>
      </c>
      <c r="G149" s="101"/>
    </row>
    <row r="150" spans="1:7" x14ac:dyDescent="0.25">
      <c r="A150" s="90">
        <v>112</v>
      </c>
      <c r="B150" s="90" t="s">
        <v>257</v>
      </c>
      <c r="C150" s="97">
        <v>42692</v>
      </c>
      <c r="D150" s="90" t="s">
        <v>252</v>
      </c>
      <c r="E150" s="98">
        <v>38</v>
      </c>
      <c r="F150" s="99">
        <v>127.74102258153695</v>
      </c>
      <c r="G150" s="101"/>
    </row>
    <row r="151" spans="1:7" x14ac:dyDescent="0.25">
      <c r="A151" s="90">
        <v>113</v>
      </c>
      <c r="B151" s="90" t="s">
        <v>263</v>
      </c>
      <c r="C151" s="97">
        <v>43075</v>
      </c>
      <c r="D151" s="90" t="s">
        <v>252</v>
      </c>
      <c r="E151" s="98">
        <v>26</v>
      </c>
      <c r="F151" s="99">
        <v>88.738731205210996</v>
      </c>
      <c r="G151" s="101"/>
    </row>
    <row r="152" spans="1:7" x14ac:dyDescent="0.25">
      <c r="A152" s="90">
        <v>114</v>
      </c>
      <c r="B152" s="90" t="s">
        <v>274</v>
      </c>
      <c r="C152" s="97">
        <v>42269</v>
      </c>
      <c r="D152" s="90" t="s">
        <v>250</v>
      </c>
      <c r="E152" s="98">
        <v>77</v>
      </c>
      <c r="F152" s="99">
        <v>257.24746244332835</v>
      </c>
      <c r="G152" s="101"/>
    </row>
    <row r="153" spans="1:7" x14ac:dyDescent="0.25">
      <c r="A153" s="90">
        <v>115</v>
      </c>
      <c r="B153" s="90" t="s">
        <v>259</v>
      </c>
      <c r="C153" s="97">
        <v>42756</v>
      </c>
      <c r="D153" s="90" t="s">
        <v>253</v>
      </c>
      <c r="E153" s="98">
        <v>39</v>
      </c>
      <c r="F153" s="99">
        <v>130.7863352226112</v>
      </c>
      <c r="G153" s="101"/>
    </row>
    <row r="154" spans="1:7" x14ac:dyDescent="0.25">
      <c r="A154" s="90">
        <v>116</v>
      </c>
      <c r="B154" s="90" t="s">
        <v>275</v>
      </c>
      <c r="C154" s="97">
        <v>42910</v>
      </c>
      <c r="D154" s="90" t="s">
        <v>249</v>
      </c>
      <c r="E154" s="98">
        <v>22</v>
      </c>
      <c r="F154" s="99">
        <v>75.047906606064686</v>
      </c>
      <c r="G154" s="101"/>
    </row>
    <row r="155" spans="1:7" x14ac:dyDescent="0.25">
      <c r="A155" s="90">
        <v>117</v>
      </c>
      <c r="B155" s="90" t="s">
        <v>276</v>
      </c>
      <c r="C155" s="97">
        <v>42888</v>
      </c>
      <c r="D155" s="90" t="s">
        <v>253</v>
      </c>
      <c r="E155" s="98">
        <v>68</v>
      </c>
      <c r="F155" s="99">
        <v>226.85785293084766</v>
      </c>
      <c r="G155" s="101"/>
    </row>
    <row r="156" spans="1:7" x14ac:dyDescent="0.25">
      <c r="A156" s="90">
        <v>118</v>
      </c>
      <c r="B156" s="90" t="s">
        <v>260</v>
      </c>
      <c r="C156" s="97">
        <v>42148</v>
      </c>
      <c r="D156" s="90" t="s">
        <v>253</v>
      </c>
      <c r="E156" s="98">
        <v>59</v>
      </c>
      <c r="F156" s="99">
        <v>197.03117289201506</v>
      </c>
      <c r="G156" s="101"/>
    </row>
    <row r="157" spans="1:7" x14ac:dyDescent="0.25">
      <c r="A157" s="90">
        <v>119</v>
      </c>
      <c r="B157" s="90" t="s">
        <v>277</v>
      </c>
      <c r="C157" s="97">
        <v>42877</v>
      </c>
      <c r="D157" s="90" t="s">
        <v>249</v>
      </c>
      <c r="E157" s="98">
        <v>20</v>
      </c>
      <c r="F157" s="99">
        <v>68.75913919770295</v>
      </c>
      <c r="G157" s="101"/>
    </row>
    <row r="158" spans="1:7" x14ac:dyDescent="0.25">
      <c r="A158" s="90">
        <v>120</v>
      </c>
      <c r="B158" s="90" t="s">
        <v>278</v>
      </c>
      <c r="C158" s="97">
        <v>42302</v>
      </c>
      <c r="D158" s="90" t="s">
        <v>252</v>
      </c>
      <c r="E158" s="98">
        <v>61</v>
      </c>
      <c r="F158" s="99">
        <v>203.48012659787949</v>
      </c>
      <c r="G158" s="101"/>
    </row>
    <row r="159" spans="1:7" x14ac:dyDescent="0.25">
      <c r="A159" s="90">
        <v>121</v>
      </c>
      <c r="B159" s="90" t="s">
        <v>279</v>
      </c>
      <c r="C159" s="97">
        <v>42800</v>
      </c>
      <c r="D159" s="90" t="s">
        <v>253</v>
      </c>
      <c r="E159" s="98">
        <v>30</v>
      </c>
      <c r="F159" s="99">
        <v>101.90895077278263</v>
      </c>
      <c r="G159" s="101"/>
    </row>
    <row r="160" spans="1:7" x14ac:dyDescent="0.25">
      <c r="A160" s="90">
        <v>122</v>
      </c>
      <c r="B160" s="90" t="s">
        <v>280</v>
      </c>
      <c r="C160" s="97">
        <v>42943</v>
      </c>
      <c r="D160" s="90" t="s">
        <v>252</v>
      </c>
      <c r="E160" s="98">
        <v>10</v>
      </c>
      <c r="F160" s="99">
        <v>35.609347150539421</v>
      </c>
      <c r="G160" s="101"/>
    </row>
    <row r="161" spans="1:7" x14ac:dyDescent="0.25">
      <c r="A161" s="90">
        <v>123</v>
      </c>
      <c r="B161" s="90" t="s">
        <v>281</v>
      </c>
      <c r="C161" s="97">
        <v>42855</v>
      </c>
      <c r="D161" s="90" t="s">
        <v>249</v>
      </c>
      <c r="E161" s="98">
        <v>72</v>
      </c>
      <c r="F161" s="99">
        <v>239.74182060382404</v>
      </c>
      <c r="G161" s="101"/>
    </row>
    <row r="162" spans="1:7" x14ac:dyDescent="0.25">
      <c r="A162" s="90">
        <v>124</v>
      </c>
      <c r="B162" s="90" t="s">
        <v>264</v>
      </c>
      <c r="C162" s="97">
        <v>42745</v>
      </c>
      <c r="D162" s="90" t="s">
        <v>249</v>
      </c>
      <c r="E162" s="98">
        <v>57</v>
      </c>
      <c r="F162" s="99">
        <v>191.13355315736823</v>
      </c>
      <c r="G162" s="101"/>
    </row>
    <row r="163" spans="1:7" x14ac:dyDescent="0.25">
      <c r="A163" s="90">
        <v>125</v>
      </c>
      <c r="B163" s="90" t="s">
        <v>262</v>
      </c>
      <c r="C163" s="97">
        <v>42324</v>
      </c>
      <c r="D163" s="90" t="s">
        <v>251</v>
      </c>
      <c r="E163" s="98">
        <v>41</v>
      </c>
      <c r="F163" s="99">
        <v>137.13785912744308</v>
      </c>
      <c r="G163" s="101"/>
    </row>
    <row r="164" spans="1:7" x14ac:dyDescent="0.25">
      <c r="A164" s="90">
        <v>126</v>
      </c>
      <c r="B164" s="90" t="s">
        <v>282</v>
      </c>
      <c r="C164" s="97">
        <v>42483</v>
      </c>
      <c r="D164" s="90" t="s">
        <v>249</v>
      </c>
      <c r="E164" s="98">
        <v>54</v>
      </c>
      <c r="F164" s="99">
        <v>180.52947119715222</v>
      </c>
      <c r="G164" s="101"/>
    </row>
    <row r="165" spans="1:7" x14ac:dyDescent="0.25">
      <c r="A165" s="90">
        <v>127</v>
      </c>
      <c r="B165" s="90" t="s">
        <v>257</v>
      </c>
      <c r="C165" s="97">
        <v>42192</v>
      </c>
      <c r="D165" s="90" t="s">
        <v>250</v>
      </c>
      <c r="E165" s="98">
        <v>9</v>
      </c>
      <c r="F165" s="99">
        <v>32.259094515653402</v>
      </c>
      <c r="G165" s="101"/>
    </row>
    <row r="166" spans="1:7" x14ac:dyDescent="0.25">
      <c r="A166" s="90">
        <v>128</v>
      </c>
      <c r="B166" s="90" t="s">
        <v>283</v>
      </c>
      <c r="C166" s="97">
        <v>42137</v>
      </c>
      <c r="D166" s="90" t="s">
        <v>251</v>
      </c>
      <c r="E166" s="98">
        <v>1</v>
      </c>
      <c r="F166" s="99">
        <v>5.5194002000260829</v>
      </c>
      <c r="G166" s="101"/>
    </row>
    <row r="167" spans="1:7" x14ac:dyDescent="0.25">
      <c r="A167" s="90">
        <v>129</v>
      </c>
      <c r="B167" s="90" t="s">
        <v>284</v>
      </c>
      <c r="C167" s="97">
        <v>42778</v>
      </c>
      <c r="D167" s="90" t="s">
        <v>252</v>
      </c>
      <c r="E167" s="98">
        <v>-10</v>
      </c>
      <c r="F167" s="99">
        <v>-31.84968204768926</v>
      </c>
      <c r="G167" s="101"/>
    </row>
    <row r="168" spans="1:7" x14ac:dyDescent="0.25">
      <c r="A168" s="90">
        <v>130</v>
      </c>
      <c r="B168" s="90" t="s">
        <v>285</v>
      </c>
      <c r="C168" s="97">
        <v>43053</v>
      </c>
      <c r="D168" s="90" t="s">
        <v>253</v>
      </c>
      <c r="E168" s="98">
        <v>-9</v>
      </c>
      <c r="F168" s="99">
        <v>-27.628331683346396</v>
      </c>
      <c r="G168" s="101"/>
    </row>
    <row r="169" spans="1:7" x14ac:dyDescent="0.25">
      <c r="A169" s="90">
        <v>131</v>
      </c>
      <c r="B169" s="90" t="s">
        <v>286</v>
      </c>
      <c r="C169" s="97">
        <v>42703</v>
      </c>
      <c r="D169" s="90" t="s">
        <v>252</v>
      </c>
      <c r="E169" s="98">
        <v>56</v>
      </c>
      <c r="F169" s="99">
        <v>186.17752267831094</v>
      </c>
      <c r="G169" s="101"/>
    </row>
    <row r="170" spans="1:7" x14ac:dyDescent="0.25">
      <c r="A170" s="90">
        <v>132</v>
      </c>
      <c r="B170" s="90" t="s">
        <v>287</v>
      </c>
      <c r="C170" s="97">
        <v>42450</v>
      </c>
      <c r="D170" s="90" t="s">
        <v>250</v>
      </c>
      <c r="E170" s="98">
        <v>28</v>
      </c>
      <c r="F170" s="99">
        <v>94.374687575672709</v>
      </c>
      <c r="G170" s="101"/>
    </row>
    <row r="171" spans="1:7" x14ac:dyDescent="0.25">
      <c r="A171" s="90">
        <v>133</v>
      </c>
      <c r="B171" s="90" t="s">
        <v>258</v>
      </c>
      <c r="C171" s="97">
        <v>42560</v>
      </c>
      <c r="D171" s="90" t="s">
        <v>252</v>
      </c>
      <c r="E171" s="98">
        <v>11</v>
      </c>
      <c r="F171" s="99">
        <v>37.945159892060204</v>
      </c>
      <c r="G171" s="101"/>
    </row>
    <row r="172" spans="1:7" x14ac:dyDescent="0.25">
      <c r="A172" s="90">
        <v>134</v>
      </c>
      <c r="B172" s="90" t="s">
        <v>288</v>
      </c>
      <c r="C172" s="97">
        <v>43086</v>
      </c>
      <c r="D172" s="90" t="s">
        <v>251</v>
      </c>
      <c r="E172" s="98">
        <v>11</v>
      </c>
      <c r="F172" s="99">
        <v>38.488370578828651</v>
      </c>
      <c r="G172" s="101"/>
    </row>
    <row r="173" spans="1:7" x14ac:dyDescent="0.25">
      <c r="A173" s="90">
        <v>135</v>
      </c>
      <c r="B173" s="90" t="s">
        <v>257</v>
      </c>
      <c r="C173" s="97">
        <v>42049</v>
      </c>
      <c r="D173" s="90" t="s">
        <v>249</v>
      </c>
      <c r="E173" s="98">
        <v>67</v>
      </c>
      <c r="F173" s="99">
        <v>223.65985522477982</v>
      </c>
      <c r="G173" s="101"/>
    </row>
    <row r="174" spans="1:7" x14ac:dyDescent="0.25">
      <c r="A174" s="90">
        <v>136</v>
      </c>
      <c r="B174" s="90" t="s">
        <v>271</v>
      </c>
      <c r="C174" s="97">
        <v>42093</v>
      </c>
      <c r="D174" s="90" t="s">
        <v>251</v>
      </c>
      <c r="E174" s="98">
        <v>10</v>
      </c>
      <c r="F174" s="99">
        <v>34.653818321115104</v>
      </c>
      <c r="G174" s="101"/>
    </row>
    <row r="175" spans="1:7" x14ac:dyDescent="0.25">
      <c r="A175" s="90">
        <v>137</v>
      </c>
      <c r="B175" s="90" t="s">
        <v>272</v>
      </c>
      <c r="C175" s="97">
        <v>42670</v>
      </c>
      <c r="D175" s="90" t="s">
        <v>253</v>
      </c>
      <c r="E175" s="98">
        <v>40</v>
      </c>
      <c r="F175" s="99">
        <v>134.44685019181969</v>
      </c>
      <c r="G175" s="101"/>
    </row>
    <row r="176" spans="1:7" x14ac:dyDescent="0.25">
      <c r="A176" s="90">
        <v>138</v>
      </c>
      <c r="B176" s="90" t="s">
        <v>273</v>
      </c>
      <c r="C176" s="97">
        <v>42192</v>
      </c>
      <c r="D176" s="90" t="s">
        <v>252</v>
      </c>
      <c r="E176" s="98">
        <v>77</v>
      </c>
      <c r="F176" s="99">
        <v>256.9705188353002</v>
      </c>
      <c r="G176" s="101"/>
    </row>
    <row r="177" spans="1:7" x14ac:dyDescent="0.25">
      <c r="A177" s="90">
        <v>139</v>
      </c>
      <c r="B177" s="90" t="s">
        <v>257</v>
      </c>
      <c r="C177" s="97">
        <v>42148</v>
      </c>
      <c r="D177" s="90" t="s">
        <v>250</v>
      </c>
      <c r="E177" s="98">
        <v>50</v>
      </c>
      <c r="F177" s="99">
        <v>167.62761172860237</v>
      </c>
      <c r="G177" s="101"/>
    </row>
    <row r="178" spans="1:7" x14ac:dyDescent="0.25">
      <c r="A178" s="90">
        <v>140</v>
      </c>
      <c r="B178" s="90" t="s">
        <v>263</v>
      </c>
      <c r="C178" s="97">
        <v>42549</v>
      </c>
      <c r="D178" s="90" t="s">
        <v>249</v>
      </c>
      <c r="E178" s="98">
        <v>80</v>
      </c>
      <c r="F178" s="99">
        <v>267.351289207273</v>
      </c>
      <c r="G178" s="101"/>
    </row>
    <row r="179" spans="1:7" x14ac:dyDescent="0.25">
      <c r="A179" s="90">
        <v>141</v>
      </c>
      <c r="B179" s="90" t="s">
        <v>274</v>
      </c>
      <c r="C179" s="97">
        <v>43097</v>
      </c>
      <c r="D179" s="90" t="s">
        <v>249</v>
      </c>
      <c r="E179" s="98">
        <v>83</v>
      </c>
      <c r="F179" s="99">
        <v>276.50105364158173</v>
      </c>
      <c r="G179" s="101"/>
    </row>
    <row r="180" spans="1:7" x14ac:dyDescent="0.25">
      <c r="A180" s="90">
        <v>142</v>
      </c>
      <c r="B180" s="90" t="s">
        <v>259</v>
      </c>
      <c r="C180" s="97">
        <v>42767</v>
      </c>
      <c r="D180" s="90" t="s">
        <v>251</v>
      </c>
      <c r="E180" s="98">
        <v>-4</v>
      </c>
      <c r="F180" s="99">
        <v>-10.473345121147256</v>
      </c>
      <c r="G180" s="101"/>
    </row>
    <row r="181" spans="1:7" x14ac:dyDescent="0.25">
      <c r="A181" s="90">
        <v>143</v>
      </c>
      <c r="B181" s="90" t="s">
        <v>275</v>
      </c>
      <c r="C181" s="97">
        <v>42038</v>
      </c>
      <c r="D181" s="90" t="s">
        <v>253</v>
      </c>
      <c r="E181" s="98">
        <v>46</v>
      </c>
      <c r="F181" s="99">
        <v>154.07999451434927</v>
      </c>
      <c r="G181" s="101"/>
    </row>
    <row r="182" spans="1:7" x14ac:dyDescent="0.25">
      <c r="A182" s="90">
        <v>144</v>
      </c>
      <c r="B182" s="90" t="s">
        <v>276</v>
      </c>
      <c r="C182" s="97">
        <v>43031</v>
      </c>
      <c r="D182" s="90" t="s">
        <v>252</v>
      </c>
      <c r="E182" s="98">
        <v>55</v>
      </c>
      <c r="F182" s="99">
        <v>184.33047864830149</v>
      </c>
      <c r="G182" s="101"/>
    </row>
    <row r="183" spans="1:7" x14ac:dyDescent="0.25">
      <c r="A183" s="90">
        <v>145</v>
      </c>
      <c r="B183" s="90" t="s">
        <v>260</v>
      </c>
      <c r="C183" s="97">
        <v>42637</v>
      </c>
      <c r="D183" s="90" t="s">
        <v>252</v>
      </c>
      <c r="E183" s="98">
        <v>89</v>
      </c>
      <c r="F183" s="99">
        <v>297.01864371202936</v>
      </c>
      <c r="G183" s="101"/>
    </row>
    <row r="184" spans="1:7" x14ac:dyDescent="0.25">
      <c r="A184" s="90">
        <v>146</v>
      </c>
      <c r="B184" s="90" t="s">
        <v>277</v>
      </c>
      <c r="C184" s="97">
        <v>42192</v>
      </c>
      <c r="D184" s="90" t="s">
        <v>249</v>
      </c>
      <c r="E184" s="98">
        <v>59</v>
      </c>
      <c r="F184" s="99">
        <v>197.47527983403788</v>
      </c>
      <c r="G184" s="101"/>
    </row>
    <row r="185" spans="1:7" x14ac:dyDescent="0.25">
      <c r="A185" s="90">
        <v>147</v>
      </c>
      <c r="B185" s="90" t="s">
        <v>278</v>
      </c>
      <c r="C185" s="97">
        <v>42071</v>
      </c>
      <c r="D185" s="90" t="s">
        <v>250</v>
      </c>
      <c r="E185" s="98">
        <v>90</v>
      </c>
      <c r="F185" s="99">
        <v>299.60785536296851</v>
      </c>
      <c r="G185" s="101"/>
    </row>
    <row r="186" spans="1:7" x14ac:dyDescent="0.25">
      <c r="A186" s="90">
        <v>148</v>
      </c>
      <c r="B186" s="90" t="s">
        <v>279</v>
      </c>
      <c r="C186" s="97">
        <v>43042</v>
      </c>
      <c r="D186" s="90" t="s">
        <v>250</v>
      </c>
      <c r="E186" s="98">
        <v>17</v>
      </c>
      <c r="F186" s="99">
        <v>59.166637139243342</v>
      </c>
      <c r="G186" s="101"/>
    </row>
    <row r="187" spans="1:7" x14ac:dyDescent="0.25">
      <c r="A187" s="90">
        <v>149</v>
      </c>
      <c r="B187" s="90" t="s">
        <v>280</v>
      </c>
      <c r="C187" s="97">
        <v>42071</v>
      </c>
      <c r="D187" s="90" t="s">
        <v>250</v>
      </c>
      <c r="E187" s="98">
        <v>37</v>
      </c>
      <c r="F187" s="99">
        <v>125.29878965806073</v>
      </c>
      <c r="G187" s="101"/>
    </row>
    <row r="188" spans="1:7" x14ac:dyDescent="0.25">
      <c r="A188" s="90">
        <v>150</v>
      </c>
      <c r="B188" s="90" t="s">
        <v>281</v>
      </c>
      <c r="C188" s="97">
        <v>42811</v>
      </c>
      <c r="D188" s="90" t="s">
        <v>253</v>
      </c>
      <c r="E188" s="98">
        <v>-4</v>
      </c>
      <c r="F188" s="99">
        <v>-10.389996082693502</v>
      </c>
      <c r="G188" s="101"/>
    </row>
    <row r="189" spans="1:7" x14ac:dyDescent="0.25">
      <c r="A189" s="90">
        <v>151</v>
      </c>
      <c r="B189" s="90" t="s">
        <v>264</v>
      </c>
      <c r="C189" s="97">
        <v>42192</v>
      </c>
      <c r="D189" s="90" t="s">
        <v>251</v>
      </c>
      <c r="E189" s="98">
        <v>-8</v>
      </c>
      <c r="F189" s="99">
        <v>-24.669966290203703</v>
      </c>
      <c r="G189" s="101"/>
    </row>
    <row r="190" spans="1:7" x14ac:dyDescent="0.25">
      <c r="A190" s="90">
        <v>152</v>
      </c>
      <c r="B190" s="90" t="s">
        <v>262</v>
      </c>
      <c r="C190" s="97">
        <v>42615</v>
      </c>
      <c r="D190" s="90" t="s">
        <v>250</v>
      </c>
      <c r="E190" s="98">
        <v>6</v>
      </c>
      <c r="F190" s="99">
        <v>22.40456607102416</v>
      </c>
      <c r="G190" s="101"/>
    </row>
    <row r="191" spans="1:7" x14ac:dyDescent="0.25">
      <c r="A191" s="90">
        <v>153</v>
      </c>
      <c r="B191" s="90" t="s">
        <v>282</v>
      </c>
      <c r="C191" s="97">
        <v>42659</v>
      </c>
      <c r="D191" s="90" t="s">
        <v>250</v>
      </c>
      <c r="E191" s="98">
        <v>63</v>
      </c>
      <c r="F191" s="99">
        <v>211.32715695589624</v>
      </c>
      <c r="G191" s="101"/>
    </row>
    <row r="192" spans="1:7" x14ac:dyDescent="0.25">
      <c r="A192" s="90">
        <v>154</v>
      </c>
      <c r="B192" s="90" t="s">
        <v>257</v>
      </c>
      <c r="C192" s="97">
        <v>42593</v>
      </c>
      <c r="D192" s="90" t="s">
        <v>250</v>
      </c>
      <c r="E192" s="98">
        <v>16</v>
      </c>
      <c r="F192" s="99">
        <v>55.062958241422493</v>
      </c>
      <c r="G192" s="101"/>
    </row>
    <row r="193" spans="1:7" x14ac:dyDescent="0.25">
      <c r="A193" s="90">
        <v>155</v>
      </c>
      <c r="B193" s="90" t="s">
        <v>283</v>
      </c>
      <c r="C193" s="97">
        <v>42038</v>
      </c>
      <c r="D193" s="90" t="s">
        <v>252</v>
      </c>
      <c r="E193" s="98">
        <v>22</v>
      </c>
      <c r="F193" s="99">
        <v>74.765317781999642</v>
      </c>
      <c r="G193" s="101"/>
    </row>
    <row r="194" spans="1:7" x14ac:dyDescent="0.25">
      <c r="A194" s="90">
        <v>156</v>
      </c>
      <c r="B194" s="90" t="s">
        <v>284</v>
      </c>
      <c r="C194" s="97">
        <v>42368</v>
      </c>
      <c r="D194" s="90" t="s">
        <v>253</v>
      </c>
      <c r="E194" s="98">
        <v>81</v>
      </c>
      <c r="F194" s="99">
        <v>270.07795734026388</v>
      </c>
      <c r="G194" s="101"/>
    </row>
    <row r="195" spans="1:7" x14ac:dyDescent="0.25">
      <c r="A195" s="90">
        <v>157</v>
      </c>
      <c r="B195" s="90" t="s">
        <v>285</v>
      </c>
      <c r="C195" s="97">
        <v>42258</v>
      </c>
      <c r="D195" s="90" t="s">
        <v>251</v>
      </c>
      <c r="E195" s="98">
        <v>85</v>
      </c>
      <c r="F195" s="99">
        <v>282.85405297248462</v>
      </c>
      <c r="G195" s="101"/>
    </row>
    <row r="196" spans="1:7" x14ac:dyDescent="0.25">
      <c r="A196" s="90">
        <v>158</v>
      </c>
      <c r="B196" s="90" t="s">
        <v>286</v>
      </c>
      <c r="C196" s="97">
        <v>42505</v>
      </c>
      <c r="D196" s="90" t="s">
        <v>253</v>
      </c>
      <c r="E196" s="98">
        <v>-3</v>
      </c>
      <c r="F196" s="99">
        <v>-7.8091708789029282</v>
      </c>
      <c r="G196" s="101"/>
    </row>
    <row r="197" spans="1:7" x14ac:dyDescent="0.25">
      <c r="A197" s="90">
        <v>159</v>
      </c>
      <c r="B197" s="90" t="s">
        <v>287</v>
      </c>
      <c r="C197" s="97">
        <v>42027</v>
      </c>
      <c r="D197" s="90" t="s">
        <v>251</v>
      </c>
      <c r="E197" s="98">
        <v>51</v>
      </c>
      <c r="F197" s="99">
        <v>170.3225309528913</v>
      </c>
      <c r="G197" s="101"/>
    </row>
    <row r="198" spans="1:7" x14ac:dyDescent="0.25">
      <c r="A198" s="90">
        <v>160</v>
      </c>
      <c r="B198" s="90" t="s">
        <v>258</v>
      </c>
      <c r="C198" s="97">
        <v>42005</v>
      </c>
      <c r="D198" s="90" t="s">
        <v>251</v>
      </c>
      <c r="E198" s="98">
        <v>72</v>
      </c>
      <c r="F198" s="99">
        <v>239.7103707717184</v>
      </c>
      <c r="G198" s="101"/>
    </row>
    <row r="199" spans="1:7" x14ac:dyDescent="0.25">
      <c r="A199" s="90">
        <v>161</v>
      </c>
      <c r="B199" s="90" t="s">
        <v>288</v>
      </c>
      <c r="C199" s="97">
        <v>42417</v>
      </c>
      <c r="D199" s="90" t="s">
        <v>251</v>
      </c>
      <c r="E199" s="98">
        <v>46</v>
      </c>
      <c r="F199" s="99">
        <v>154.27282053144421</v>
      </c>
      <c r="G199" s="101"/>
    </row>
    <row r="200" spans="1:7" x14ac:dyDescent="0.25">
      <c r="A200" s="90">
        <v>162</v>
      </c>
      <c r="B200" s="90" t="s">
        <v>257</v>
      </c>
      <c r="C200" s="97">
        <v>42060</v>
      </c>
      <c r="D200" s="90" t="s">
        <v>252</v>
      </c>
      <c r="E200" s="98">
        <v>-10</v>
      </c>
      <c r="F200" s="99">
        <v>-30.865805375532574</v>
      </c>
      <c r="G200" s="101"/>
    </row>
    <row r="201" spans="1:7" x14ac:dyDescent="0.25">
      <c r="A201" s="90">
        <v>163</v>
      </c>
      <c r="B201" s="90" t="s">
        <v>271</v>
      </c>
      <c r="C201" s="97">
        <v>42225</v>
      </c>
      <c r="D201" s="90" t="s">
        <v>253</v>
      </c>
      <c r="E201" s="98">
        <v>-5</v>
      </c>
      <c r="F201" s="99">
        <v>-13.447455483699905</v>
      </c>
      <c r="G201" s="101"/>
    </row>
    <row r="202" spans="1:7" x14ac:dyDescent="0.25">
      <c r="A202" s="90">
        <v>164</v>
      </c>
      <c r="B202" s="90" t="s">
        <v>272</v>
      </c>
      <c r="C202" s="97">
        <v>43020</v>
      </c>
      <c r="D202" s="90" t="s">
        <v>249</v>
      </c>
      <c r="E202" s="98">
        <v>16</v>
      </c>
      <c r="F202" s="99">
        <v>55.034178555082633</v>
      </c>
      <c r="G202" s="101"/>
    </row>
    <row r="203" spans="1:7" x14ac:dyDescent="0.25">
      <c r="A203" s="90">
        <v>165</v>
      </c>
      <c r="B203" s="90" t="s">
        <v>273</v>
      </c>
      <c r="C203" s="97">
        <v>42357</v>
      </c>
      <c r="D203" s="90" t="s">
        <v>253</v>
      </c>
      <c r="E203" s="98">
        <v>25</v>
      </c>
      <c r="F203" s="99">
        <v>84.878056053539098</v>
      </c>
      <c r="G203" s="101"/>
    </row>
    <row r="204" spans="1:7" x14ac:dyDescent="0.25">
      <c r="A204" s="90">
        <v>166</v>
      </c>
      <c r="B204" s="90" t="s">
        <v>257</v>
      </c>
      <c r="C204" s="97">
        <v>42093</v>
      </c>
      <c r="D204" s="90" t="s">
        <v>249</v>
      </c>
      <c r="E204" s="98">
        <v>49</v>
      </c>
      <c r="F204" s="99">
        <v>164.17009832722277</v>
      </c>
      <c r="G204" s="101"/>
    </row>
    <row r="205" spans="1:7" x14ac:dyDescent="0.25">
      <c r="A205" s="90">
        <v>167</v>
      </c>
      <c r="B205" s="90" t="s">
        <v>263</v>
      </c>
      <c r="C205" s="97">
        <v>42450</v>
      </c>
      <c r="D205" s="90" t="s">
        <v>251</v>
      </c>
      <c r="E205" s="98">
        <v>21</v>
      </c>
      <c r="F205" s="99">
        <v>70.920141659821326</v>
      </c>
      <c r="G205" s="101"/>
    </row>
    <row r="206" spans="1:7" x14ac:dyDescent="0.25">
      <c r="A206" s="90">
        <v>168</v>
      </c>
      <c r="B206" s="90" t="s">
        <v>274</v>
      </c>
      <c r="C206" s="97">
        <v>42877</v>
      </c>
      <c r="D206" s="90" t="s">
        <v>251</v>
      </c>
      <c r="E206" s="98">
        <v>29</v>
      </c>
      <c r="F206" s="99">
        <v>98.105038007775534</v>
      </c>
      <c r="G206" s="101"/>
    </row>
    <row r="207" spans="1:7" x14ac:dyDescent="0.25">
      <c r="A207" s="90">
        <v>169</v>
      </c>
      <c r="B207" s="90" t="s">
        <v>259</v>
      </c>
      <c r="C207" s="97">
        <v>42417</v>
      </c>
      <c r="D207" s="90" t="s">
        <v>251</v>
      </c>
      <c r="E207" s="98">
        <v>63</v>
      </c>
      <c r="F207" s="99">
        <v>210.70327295456164</v>
      </c>
      <c r="G207" s="101"/>
    </row>
    <row r="208" spans="1:7" x14ac:dyDescent="0.25">
      <c r="A208" s="90">
        <v>170</v>
      </c>
      <c r="B208" s="90" t="s">
        <v>275</v>
      </c>
      <c r="C208" s="97">
        <v>42899</v>
      </c>
      <c r="D208" s="90" t="s">
        <v>251</v>
      </c>
      <c r="E208" s="98">
        <v>21</v>
      </c>
      <c r="F208" s="99">
        <v>71.224764197168696</v>
      </c>
      <c r="G208" s="101"/>
    </row>
    <row r="209" spans="1:7" x14ac:dyDescent="0.25">
      <c r="A209" s="90">
        <v>171</v>
      </c>
      <c r="B209" s="90" t="s">
        <v>276</v>
      </c>
      <c r="C209" s="97">
        <v>42291</v>
      </c>
      <c r="D209" s="90" t="s">
        <v>253</v>
      </c>
      <c r="E209" s="98">
        <v>93</v>
      </c>
      <c r="F209" s="99">
        <v>308.89047811563171</v>
      </c>
      <c r="G209" s="101"/>
    </row>
    <row r="210" spans="1:7" x14ac:dyDescent="0.25">
      <c r="A210" s="90">
        <v>172</v>
      </c>
      <c r="B210" s="90" t="s">
        <v>260</v>
      </c>
      <c r="C210" s="97">
        <v>42428</v>
      </c>
      <c r="D210" s="90" t="s">
        <v>253</v>
      </c>
      <c r="E210" s="98">
        <v>55</v>
      </c>
      <c r="F210" s="99">
        <v>184.72845787372637</v>
      </c>
      <c r="G210" s="101"/>
    </row>
    <row r="211" spans="1:7" x14ac:dyDescent="0.25">
      <c r="A211" s="90">
        <v>173</v>
      </c>
      <c r="B211" s="90" t="s">
        <v>277</v>
      </c>
      <c r="C211" s="97">
        <v>42932</v>
      </c>
      <c r="D211" s="90" t="s">
        <v>253</v>
      </c>
      <c r="E211" s="98">
        <v>14</v>
      </c>
      <c r="F211" s="99">
        <v>48.396659684186268</v>
      </c>
      <c r="G211" s="101"/>
    </row>
    <row r="212" spans="1:7" x14ac:dyDescent="0.25">
      <c r="A212" s="90">
        <v>174</v>
      </c>
      <c r="B212" s="90" t="s">
        <v>278</v>
      </c>
      <c r="C212" s="97">
        <v>42439</v>
      </c>
      <c r="D212" s="90" t="s">
        <v>250</v>
      </c>
      <c r="E212" s="98">
        <v>91</v>
      </c>
      <c r="F212" s="99">
        <v>303.45738762010973</v>
      </c>
      <c r="G212" s="101"/>
    </row>
    <row r="213" spans="1:7" x14ac:dyDescent="0.25">
      <c r="A213" s="90">
        <v>175</v>
      </c>
      <c r="B213" s="90" t="s">
        <v>279</v>
      </c>
      <c r="C213" s="97">
        <v>42483</v>
      </c>
      <c r="D213" s="90" t="s">
        <v>249</v>
      </c>
      <c r="E213" s="98">
        <v>80</v>
      </c>
      <c r="F213" s="99">
        <v>267.29957710082533</v>
      </c>
      <c r="G213" s="101"/>
    </row>
    <row r="214" spans="1:7" x14ac:dyDescent="0.25">
      <c r="A214" s="90">
        <v>176</v>
      </c>
      <c r="B214" s="90" t="s">
        <v>280</v>
      </c>
      <c r="C214" s="97">
        <v>42335</v>
      </c>
      <c r="D214" s="90" t="s">
        <v>249</v>
      </c>
      <c r="E214" s="98">
        <v>70</v>
      </c>
      <c r="F214" s="99">
        <v>233.46014270318193</v>
      </c>
      <c r="G214" s="101"/>
    </row>
    <row r="215" spans="1:7" x14ac:dyDescent="0.25">
      <c r="A215" s="90">
        <v>177</v>
      </c>
      <c r="B215" s="90" t="s">
        <v>281</v>
      </c>
      <c r="C215" s="97">
        <v>42571</v>
      </c>
      <c r="D215" s="90" t="s">
        <v>252</v>
      </c>
      <c r="E215" s="98">
        <v>54</v>
      </c>
      <c r="F215" s="99">
        <v>181.1462257912946</v>
      </c>
      <c r="G215" s="101"/>
    </row>
    <row r="216" spans="1:7" x14ac:dyDescent="0.25">
      <c r="A216" s="90">
        <v>178</v>
      </c>
      <c r="B216" s="90" t="s">
        <v>264</v>
      </c>
      <c r="C216" s="97">
        <v>42357</v>
      </c>
      <c r="D216" s="90" t="s">
        <v>252</v>
      </c>
      <c r="E216" s="98">
        <v>19</v>
      </c>
      <c r="F216" s="99">
        <v>64.345095415983351</v>
      </c>
      <c r="G216" s="101"/>
    </row>
    <row r="217" spans="1:7" x14ac:dyDescent="0.25">
      <c r="A217" s="90">
        <v>179</v>
      </c>
      <c r="B217" s="90" t="s">
        <v>262</v>
      </c>
      <c r="C217" s="97">
        <v>42269</v>
      </c>
      <c r="D217" s="90" t="s">
        <v>253</v>
      </c>
      <c r="E217" s="98">
        <v>38</v>
      </c>
      <c r="F217" s="99">
        <v>127.70123957255434</v>
      </c>
      <c r="G217" s="101"/>
    </row>
    <row r="218" spans="1:7" x14ac:dyDescent="0.25">
      <c r="A218" s="90">
        <v>180</v>
      </c>
      <c r="B218" s="90" t="s">
        <v>282</v>
      </c>
      <c r="C218" s="97">
        <v>42516</v>
      </c>
      <c r="D218" s="90" t="s">
        <v>250</v>
      </c>
      <c r="E218" s="98">
        <v>60</v>
      </c>
      <c r="F218" s="99">
        <v>200.67957891533962</v>
      </c>
      <c r="G218" s="101"/>
    </row>
    <row r="219" spans="1:7" x14ac:dyDescent="0.25">
      <c r="A219" s="90">
        <v>181</v>
      </c>
      <c r="B219" s="90" t="s">
        <v>257</v>
      </c>
      <c r="C219" s="97">
        <v>42291</v>
      </c>
      <c r="D219" s="90" t="s">
        <v>250</v>
      </c>
      <c r="E219" s="98">
        <v>51</v>
      </c>
      <c r="F219" s="99">
        <v>171.70101775249148</v>
      </c>
      <c r="G219" s="101"/>
    </row>
    <row r="220" spans="1:7" x14ac:dyDescent="0.25">
      <c r="A220" s="90">
        <v>182</v>
      </c>
      <c r="B220" s="90" t="s">
        <v>283</v>
      </c>
      <c r="C220" s="97">
        <v>42494</v>
      </c>
      <c r="D220" s="90" t="s">
        <v>251</v>
      </c>
      <c r="E220" s="98">
        <v>78</v>
      </c>
      <c r="F220" s="99">
        <v>260.34681368868985</v>
      </c>
      <c r="G220" s="101"/>
    </row>
    <row r="221" spans="1:7" x14ac:dyDescent="0.25">
      <c r="A221" s="90">
        <v>183</v>
      </c>
      <c r="B221" s="90" t="s">
        <v>284</v>
      </c>
      <c r="C221" s="97">
        <v>42703</v>
      </c>
      <c r="D221" s="90" t="s">
        <v>253</v>
      </c>
      <c r="E221" s="98">
        <v>17</v>
      </c>
      <c r="F221" s="99">
        <v>57.847313077185987</v>
      </c>
      <c r="G221" s="101"/>
    </row>
    <row r="222" spans="1:7" x14ac:dyDescent="0.25">
      <c r="A222" s="90">
        <v>184</v>
      </c>
      <c r="B222" s="90" t="s">
        <v>285</v>
      </c>
      <c r="C222" s="97">
        <v>42604</v>
      </c>
      <c r="D222" s="90" t="s">
        <v>249</v>
      </c>
      <c r="E222" s="98">
        <v>13</v>
      </c>
      <c r="F222" s="99">
        <v>44.991032465133586</v>
      </c>
      <c r="G222" s="101"/>
    </row>
    <row r="223" spans="1:7" x14ac:dyDescent="0.25">
      <c r="A223" s="90">
        <v>185</v>
      </c>
      <c r="B223" s="90" t="s">
        <v>286</v>
      </c>
      <c r="C223" s="97">
        <v>42192</v>
      </c>
      <c r="D223" s="90" t="s">
        <v>252</v>
      </c>
      <c r="E223" s="98">
        <v>2</v>
      </c>
      <c r="F223" s="99">
        <v>8.8597490433662447</v>
      </c>
      <c r="G223" s="101"/>
    </row>
    <row r="224" spans="1:7" x14ac:dyDescent="0.25">
      <c r="A224" s="90">
        <v>186</v>
      </c>
      <c r="B224" s="90" t="s">
        <v>287</v>
      </c>
      <c r="C224" s="97">
        <v>43064</v>
      </c>
      <c r="D224" s="90" t="s">
        <v>252</v>
      </c>
      <c r="E224" s="98">
        <v>74</v>
      </c>
      <c r="F224" s="99">
        <v>246.8253104386676</v>
      </c>
      <c r="G224" s="101"/>
    </row>
    <row r="225" spans="1:7" x14ac:dyDescent="0.25">
      <c r="A225" s="90">
        <v>187</v>
      </c>
      <c r="B225" s="90" t="s">
        <v>258</v>
      </c>
      <c r="C225" s="97">
        <v>42811</v>
      </c>
      <c r="D225" s="90" t="s">
        <v>253</v>
      </c>
      <c r="E225" s="98">
        <v>57</v>
      </c>
      <c r="F225" s="99">
        <v>190.64894623357063</v>
      </c>
      <c r="G225" s="101"/>
    </row>
    <row r="226" spans="1:7" x14ac:dyDescent="0.25">
      <c r="A226" s="90">
        <v>188</v>
      </c>
      <c r="B226" s="90" t="s">
        <v>288</v>
      </c>
      <c r="C226" s="97">
        <v>42494</v>
      </c>
      <c r="D226" s="90" t="s">
        <v>252</v>
      </c>
      <c r="E226" s="98">
        <v>79</v>
      </c>
      <c r="F226" s="99">
        <v>263.87707559539763</v>
      </c>
      <c r="G226" s="101"/>
    </row>
    <row r="227" spans="1:7" x14ac:dyDescent="0.25">
      <c r="A227" s="90">
        <v>189</v>
      </c>
      <c r="B227" s="90" t="s">
        <v>257</v>
      </c>
      <c r="C227" s="97">
        <v>42170</v>
      </c>
      <c r="D227" s="90" t="s">
        <v>253</v>
      </c>
      <c r="E227" s="98">
        <v>82</v>
      </c>
      <c r="F227" s="99">
        <v>272.82660636438658</v>
      </c>
      <c r="G227" s="101"/>
    </row>
    <row r="228" spans="1:7" x14ac:dyDescent="0.25">
      <c r="A228" s="90">
        <v>190</v>
      </c>
      <c r="B228" s="90" t="s">
        <v>271</v>
      </c>
      <c r="C228" s="97">
        <v>43009</v>
      </c>
      <c r="D228" s="90" t="s">
        <v>251</v>
      </c>
      <c r="E228" s="98">
        <v>28</v>
      </c>
      <c r="F228" s="99">
        <v>94.767841085748117</v>
      </c>
      <c r="G228" s="101"/>
    </row>
    <row r="229" spans="1:7" x14ac:dyDescent="0.25">
      <c r="A229" s="90">
        <v>191</v>
      </c>
      <c r="B229" s="90" t="s">
        <v>272</v>
      </c>
      <c r="C229" s="97">
        <v>42406</v>
      </c>
      <c r="D229" s="90" t="s">
        <v>252</v>
      </c>
      <c r="E229" s="98">
        <v>63</v>
      </c>
      <c r="F229" s="99">
        <v>210.61089858794404</v>
      </c>
      <c r="G229" s="101"/>
    </row>
    <row r="230" spans="1:7" x14ac:dyDescent="0.25">
      <c r="A230" s="90">
        <v>192</v>
      </c>
      <c r="B230" s="90" t="s">
        <v>273</v>
      </c>
      <c r="C230" s="97">
        <v>42280</v>
      </c>
      <c r="D230" s="90" t="s">
        <v>253</v>
      </c>
      <c r="E230" s="98">
        <v>72</v>
      </c>
      <c r="F230" s="99">
        <v>239.89614866383056</v>
      </c>
      <c r="G230" s="101"/>
    </row>
    <row r="231" spans="1:7" x14ac:dyDescent="0.25">
      <c r="A231" s="90">
        <v>193</v>
      </c>
      <c r="B231" s="90" t="s">
        <v>257</v>
      </c>
      <c r="C231" s="97">
        <v>42745</v>
      </c>
      <c r="D231" s="90" t="s">
        <v>250</v>
      </c>
      <c r="E231" s="98">
        <v>68</v>
      </c>
      <c r="F231" s="99">
        <v>227.04080550794058</v>
      </c>
      <c r="G231" s="101"/>
    </row>
    <row r="232" spans="1:7" x14ac:dyDescent="0.25">
      <c r="A232" s="90">
        <v>194</v>
      </c>
      <c r="B232" s="90" t="s">
        <v>263</v>
      </c>
      <c r="C232" s="97">
        <v>42756</v>
      </c>
      <c r="D232" s="90" t="s">
        <v>249</v>
      </c>
      <c r="E232" s="98">
        <v>8</v>
      </c>
      <c r="F232" s="99">
        <v>28.817959888043589</v>
      </c>
      <c r="G232" s="101"/>
    </row>
    <row r="233" spans="1:7" x14ac:dyDescent="0.25">
      <c r="A233" s="90">
        <v>195</v>
      </c>
      <c r="B233" s="90" t="s">
        <v>274</v>
      </c>
      <c r="C233" s="97">
        <v>42714</v>
      </c>
      <c r="D233" s="90" t="s">
        <v>250</v>
      </c>
      <c r="E233" s="98">
        <v>62</v>
      </c>
      <c r="F233" s="99">
        <v>207.83926739379723</v>
      </c>
      <c r="G233" s="101"/>
    </row>
    <row r="234" spans="1:7" x14ac:dyDescent="0.25">
      <c r="A234" s="90">
        <v>196</v>
      </c>
      <c r="B234" s="90" t="s">
        <v>259</v>
      </c>
      <c r="C234" s="97">
        <v>42082</v>
      </c>
      <c r="D234" s="90" t="s">
        <v>249</v>
      </c>
      <c r="E234" s="98">
        <v>5</v>
      </c>
      <c r="F234" s="99">
        <v>18.024141025536661</v>
      </c>
      <c r="G234" s="101"/>
    </row>
    <row r="235" spans="1:7" x14ac:dyDescent="0.25">
      <c r="A235" s="90">
        <v>197</v>
      </c>
      <c r="B235" s="90" t="s">
        <v>275</v>
      </c>
      <c r="C235" s="97">
        <v>42406</v>
      </c>
      <c r="D235" s="90" t="s">
        <v>252</v>
      </c>
      <c r="E235" s="98">
        <v>-5</v>
      </c>
      <c r="F235" s="99">
        <v>-14.22011235044778</v>
      </c>
      <c r="G235" s="101"/>
    </row>
    <row r="236" spans="1:7" x14ac:dyDescent="0.25">
      <c r="A236" s="90">
        <v>198</v>
      </c>
      <c r="B236" s="90" t="s">
        <v>276</v>
      </c>
      <c r="C236" s="97">
        <v>42877</v>
      </c>
      <c r="D236" s="90" t="s">
        <v>252</v>
      </c>
      <c r="E236" s="98">
        <v>-4</v>
      </c>
      <c r="F236" s="99">
        <v>-11.02303011185818</v>
      </c>
      <c r="G236" s="101"/>
    </row>
    <row r="237" spans="1:7" x14ac:dyDescent="0.25">
      <c r="A237" s="90">
        <v>199</v>
      </c>
      <c r="B237" s="90" t="s">
        <v>260</v>
      </c>
      <c r="C237" s="97">
        <v>43064</v>
      </c>
      <c r="D237" s="90" t="s">
        <v>252</v>
      </c>
      <c r="E237" s="98">
        <v>81</v>
      </c>
      <c r="F237" s="99">
        <v>269.76084871684361</v>
      </c>
      <c r="G237" s="101"/>
    </row>
    <row r="238" spans="1:7" x14ac:dyDescent="0.25">
      <c r="A238" s="90">
        <v>200</v>
      </c>
      <c r="B238" s="90" t="s">
        <v>277</v>
      </c>
      <c r="C238" s="97">
        <v>42811</v>
      </c>
      <c r="D238" s="90" t="s">
        <v>249</v>
      </c>
      <c r="E238" s="98">
        <v>21</v>
      </c>
      <c r="F238" s="99">
        <v>71.380263719939634</v>
      </c>
      <c r="G238" s="101"/>
    </row>
    <row r="239" spans="1:7" x14ac:dyDescent="0.25">
      <c r="A239" s="90">
        <v>201</v>
      </c>
      <c r="B239" s="90" t="s">
        <v>278</v>
      </c>
      <c r="C239" s="97">
        <v>42181</v>
      </c>
      <c r="D239" s="90" t="s">
        <v>249</v>
      </c>
      <c r="E239" s="98">
        <v>21</v>
      </c>
      <c r="F239" s="99">
        <v>71.511669531827508</v>
      </c>
      <c r="G239" s="101"/>
    </row>
    <row r="240" spans="1:7" x14ac:dyDescent="0.25">
      <c r="A240" s="90">
        <v>202</v>
      </c>
      <c r="B240" s="90" t="s">
        <v>279</v>
      </c>
      <c r="C240" s="97">
        <v>42368</v>
      </c>
      <c r="D240" s="90" t="s">
        <v>253</v>
      </c>
      <c r="E240" s="98">
        <v>-3</v>
      </c>
      <c r="F240" s="99">
        <v>-7.8873797015581868</v>
      </c>
      <c r="G240" s="101"/>
    </row>
    <row r="241" spans="1:7" x14ac:dyDescent="0.25">
      <c r="A241" s="90">
        <v>203</v>
      </c>
      <c r="B241" s="90" t="s">
        <v>280</v>
      </c>
      <c r="C241" s="97">
        <v>43097</v>
      </c>
      <c r="D241" s="90" t="s">
        <v>251</v>
      </c>
      <c r="E241" s="98">
        <v>57</v>
      </c>
      <c r="F241" s="99">
        <v>191.44300739056928</v>
      </c>
      <c r="G241" s="101"/>
    </row>
    <row r="242" spans="1:7" x14ac:dyDescent="0.25">
      <c r="A242" s="90">
        <v>204</v>
      </c>
      <c r="B242" s="90" t="s">
        <v>281</v>
      </c>
      <c r="C242" s="97">
        <v>42965</v>
      </c>
      <c r="D242" s="90" t="s">
        <v>251</v>
      </c>
      <c r="E242" s="98">
        <v>86</v>
      </c>
      <c r="F242" s="99">
        <v>285.8889522713875</v>
      </c>
      <c r="G242" s="101"/>
    </row>
    <row r="243" spans="1:7" x14ac:dyDescent="0.25">
      <c r="A243" s="90">
        <v>205</v>
      </c>
      <c r="B243" s="90" t="s">
        <v>264</v>
      </c>
      <c r="C243" s="97">
        <v>42844</v>
      </c>
      <c r="D243" s="90" t="s">
        <v>253</v>
      </c>
      <c r="E243" s="98">
        <v>14</v>
      </c>
      <c r="F243" s="99">
        <v>48.663265273299601</v>
      </c>
      <c r="G243" s="101"/>
    </row>
    <row r="244" spans="1:7" x14ac:dyDescent="0.25">
      <c r="A244" s="90">
        <v>206</v>
      </c>
      <c r="B244" s="90" t="s">
        <v>262</v>
      </c>
      <c r="C244" s="97">
        <v>43075</v>
      </c>
      <c r="D244" s="90" t="s">
        <v>250</v>
      </c>
      <c r="E244" s="98">
        <v>20</v>
      </c>
      <c r="F244" s="99">
        <v>68.306358951850825</v>
      </c>
      <c r="G244" s="101"/>
    </row>
    <row r="245" spans="1:7" x14ac:dyDescent="0.25">
      <c r="A245" s="90">
        <v>207</v>
      </c>
      <c r="B245" s="90" t="s">
        <v>282</v>
      </c>
      <c r="C245" s="97">
        <v>42406</v>
      </c>
      <c r="D245" s="90" t="s">
        <v>252</v>
      </c>
      <c r="E245" s="98">
        <v>60</v>
      </c>
      <c r="F245" s="99">
        <v>200.5882176130219</v>
      </c>
      <c r="G245" s="101"/>
    </row>
    <row r="246" spans="1:7" x14ac:dyDescent="0.25">
      <c r="A246" s="90">
        <v>208</v>
      </c>
      <c r="B246" s="90" t="s">
        <v>257</v>
      </c>
      <c r="C246" s="97">
        <v>42921</v>
      </c>
      <c r="D246" s="90" t="s">
        <v>249</v>
      </c>
      <c r="E246" s="98">
        <v>45</v>
      </c>
      <c r="F246" s="99">
        <v>151.21347384862761</v>
      </c>
      <c r="G246" s="101"/>
    </row>
    <row r="247" spans="1:7" x14ac:dyDescent="0.25">
      <c r="A247" s="90">
        <v>209</v>
      </c>
      <c r="B247" s="90" t="s">
        <v>283</v>
      </c>
      <c r="C247" s="97">
        <v>42461</v>
      </c>
      <c r="D247" s="90" t="s">
        <v>249</v>
      </c>
      <c r="E247" s="98">
        <v>7</v>
      </c>
      <c r="F247" s="99">
        <v>25.354853805247224</v>
      </c>
      <c r="G247" s="101"/>
    </row>
    <row r="248" spans="1:7" x14ac:dyDescent="0.25">
      <c r="A248" s="90">
        <v>210</v>
      </c>
      <c r="B248" s="90" t="s">
        <v>284</v>
      </c>
      <c r="C248" s="97">
        <v>42800</v>
      </c>
      <c r="D248" s="90" t="s">
        <v>251</v>
      </c>
      <c r="E248" s="98">
        <v>-6</v>
      </c>
      <c r="F248" s="99">
        <v>-18.008756114574631</v>
      </c>
      <c r="G248" s="101"/>
    </row>
    <row r="249" spans="1:7" x14ac:dyDescent="0.25">
      <c r="A249" s="90">
        <v>211</v>
      </c>
      <c r="B249" s="90" t="s">
        <v>285</v>
      </c>
      <c r="C249" s="97">
        <v>42855</v>
      </c>
      <c r="D249" s="90" t="s">
        <v>251</v>
      </c>
      <c r="E249" s="98">
        <v>35</v>
      </c>
      <c r="F249" s="99">
        <v>117.85705399492771</v>
      </c>
      <c r="G249" s="101"/>
    </row>
    <row r="250" spans="1:7" x14ac:dyDescent="0.25">
      <c r="A250" s="90">
        <v>212</v>
      </c>
      <c r="B250" s="90" t="s">
        <v>286</v>
      </c>
      <c r="C250" s="97">
        <v>42866</v>
      </c>
      <c r="D250" s="90" t="s">
        <v>253</v>
      </c>
      <c r="E250" s="98">
        <v>31</v>
      </c>
      <c r="F250" s="99">
        <v>104.88303105913211</v>
      </c>
      <c r="G250" s="101"/>
    </row>
    <row r="251" spans="1:7" x14ac:dyDescent="0.25">
      <c r="A251" s="90">
        <v>213</v>
      </c>
      <c r="B251" s="90" t="s">
        <v>287</v>
      </c>
      <c r="C251" s="97">
        <v>42324</v>
      </c>
      <c r="D251" s="90" t="s">
        <v>251</v>
      </c>
      <c r="E251" s="98">
        <v>19</v>
      </c>
      <c r="F251" s="99">
        <v>65.131004373727905</v>
      </c>
      <c r="G251" s="101"/>
    </row>
    <row r="252" spans="1:7" x14ac:dyDescent="0.25">
      <c r="A252" s="90">
        <v>214</v>
      </c>
      <c r="B252" s="90" t="s">
        <v>258</v>
      </c>
      <c r="C252" s="97">
        <v>42778</v>
      </c>
      <c r="D252" s="90" t="s">
        <v>249</v>
      </c>
      <c r="E252" s="98">
        <v>35</v>
      </c>
      <c r="F252" s="99">
        <v>117.57434758098937</v>
      </c>
      <c r="G252" s="101"/>
    </row>
    <row r="253" spans="1:7" x14ac:dyDescent="0.25">
      <c r="A253" s="90">
        <v>215</v>
      </c>
      <c r="B253" s="90" t="s">
        <v>288</v>
      </c>
      <c r="C253" s="97">
        <v>42005</v>
      </c>
      <c r="D253" s="90" t="s">
        <v>250</v>
      </c>
      <c r="E253" s="98">
        <v>51</v>
      </c>
      <c r="F253" s="99">
        <v>170.44398170185679</v>
      </c>
      <c r="G253" s="101"/>
    </row>
    <row r="254" spans="1:7" x14ac:dyDescent="0.25">
      <c r="A254" s="90">
        <v>216</v>
      </c>
      <c r="B254" s="90" t="s">
        <v>257</v>
      </c>
      <c r="C254" s="97">
        <v>42789</v>
      </c>
      <c r="D254" s="90" t="s">
        <v>252</v>
      </c>
      <c r="E254" s="98">
        <v>1</v>
      </c>
      <c r="F254" s="99">
        <v>5.9388521438561304</v>
      </c>
      <c r="G254" s="101"/>
    </row>
    <row r="255" spans="1:7" x14ac:dyDescent="0.25">
      <c r="A255" s="90">
        <v>217</v>
      </c>
      <c r="B255" s="90" t="s">
        <v>271</v>
      </c>
      <c r="C255" s="97">
        <v>42637</v>
      </c>
      <c r="D255" s="90" t="s">
        <v>253</v>
      </c>
      <c r="E255" s="98">
        <v>67</v>
      </c>
      <c r="F255" s="99">
        <v>224.2034376238542</v>
      </c>
      <c r="G255" s="101"/>
    </row>
    <row r="256" spans="1:7" x14ac:dyDescent="0.25">
      <c r="A256" s="90">
        <v>218</v>
      </c>
      <c r="B256" s="90" t="s">
        <v>272</v>
      </c>
      <c r="C256" s="97">
        <v>42093</v>
      </c>
      <c r="D256" s="90" t="s">
        <v>252</v>
      </c>
      <c r="E256" s="98">
        <v>23</v>
      </c>
      <c r="F256" s="99">
        <v>78.732388784018397</v>
      </c>
      <c r="G256" s="101"/>
    </row>
    <row r="257" spans="1:7" x14ac:dyDescent="0.25">
      <c r="A257" s="90">
        <v>219</v>
      </c>
      <c r="B257" s="90" t="s">
        <v>273</v>
      </c>
      <c r="C257" s="97">
        <v>42038</v>
      </c>
      <c r="D257" s="90" t="s">
        <v>253</v>
      </c>
      <c r="E257" s="98">
        <v>41</v>
      </c>
      <c r="F257" s="99">
        <v>138.07131674321838</v>
      </c>
      <c r="G257" s="101"/>
    </row>
    <row r="258" spans="1:7" x14ac:dyDescent="0.25">
      <c r="A258" s="90">
        <v>220</v>
      </c>
      <c r="B258" s="90" t="s">
        <v>257</v>
      </c>
      <c r="C258" s="97">
        <v>42384</v>
      </c>
      <c r="D258" s="90" t="s">
        <v>252</v>
      </c>
      <c r="E258" s="98">
        <v>27</v>
      </c>
      <c r="F258" s="99">
        <v>91.722609161450052</v>
      </c>
      <c r="G258" s="101"/>
    </row>
    <row r="259" spans="1:7" x14ac:dyDescent="0.25">
      <c r="A259" s="90">
        <v>221</v>
      </c>
      <c r="B259" s="90" t="s">
        <v>263</v>
      </c>
      <c r="C259" s="97">
        <v>42998</v>
      </c>
      <c r="D259" s="90" t="s">
        <v>253</v>
      </c>
      <c r="E259" s="98">
        <v>56</v>
      </c>
      <c r="F259" s="99">
        <v>187.61807594117553</v>
      </c>
      <c r="G259" s="101"/>
    </row>
    <row r="260" spans="1:7" x14ac:dyDescent="0.25">
      <c r="A260" s="90">
        <v>222</v>
      </c>
      <c r="B260" s="90" t="s">
        <v>274</v>
      </c>
      <c r="C260" s="97">
        <v>42571</v>
      </c>
      <c r="D260" s="90" t="s">
        <v>252</v>
      </c>
      <c r="E260" s="98">
        <v>67</v>
      </c>
      <c r="F260" s="99">
        <v>224.19681424436925</v>
      </c>
      <c r="G260" s="101"/>
    </row>
    <row r="261" spans="1:7" x14ac:dyDescent="0.25">
      <c r="A261" s="90">
        <v>223</v>
      </c>
      <c r="B261" s="90" t="s">
        <v>259</v>
      </c>
      <c r="C261" s="97">
        <v>42626</v>
      </c>
      <c r="D261" s="90" t="s">
        <v>253</v>
      </c>
      <c r="E261" s="98">
        <v>94</v>
      </c>
      <c r="F261" s="99">
        <v>312.8249128819516</v>
      </c>
      <c r="G261" s="101"/>
    </row>
    <row r="262" spans="1:7" x14ac:dyDescent="0.25">
      <c r="A262" s="90">
        <v>224</v>
      </c>
      <c r="B262" s="90" t="s">
        <v>275</v>
      </c>
      <c r="C262" s="97">
        <v>42648</v>
      </c>
      <c r="D262" s="90" t="s">
        <v>249</v>
      </c>
      <c r="E262" s="98">
        <v>52</v>
      </c>
      <c r="F262" s="99">
        <v>174.52280849635756</v>
      </c>
      <c r="G262" s="101"/>
    </row>
    <row r="263" spans="1:7" x14ac:dyDescent="0.25">
      <c r="A263" s="90">
        <v>225</v>
      </c>
      <c r="B263" s="90" t="s">
        <v>276</v>
      </c>
      <c r="C263" s="97">
        <v>42406</v>
      </c>
      <c r="D263" s="90" t="s">
        <v>250</v>
      </c>
      <c r="E263" s="98">
        <v>24</v>
      </c>
      <c r="F263" s="99">
        <v>81.853899113374823</v>
      </c>
      <c r="G263" s="101"/>
    </row>
    <row r="264" spans="1:7" x14ac:dyDescent="0.25">
      <c r="A264" s="90">
        <v>226</v>
      </c>
      <c r="B264" s="90" t="s">
        <v>260</v>
      </c>
      <c r="C264" s="97">
        <v>42527</v>
      </c>
      <c r="D264" s="90" t="s">
        <v>251</v>
      </c>
      <c r="E264" s="98">
        <v>-1</v>
      </c>
      <c r="F264" s="99">
        <v>-1.0117728142201916</v>
      </c>
      <c r="G264" s="101"/>
    </row>
    <row r="265" spans="1:7" x14ac:dyDescent="0.25">
      <c r="A265" s="90">
        <v>227</v>
      </c>
      <c r="B265" s="90" t="s">
        <v>277</v>
      </c>
      <c r="C265" s="97">
        <v>42756</v>
      </c>
      <c r="D265" s="90" t="s">
        <v>249</v>
      </c>
      <c r="E265" s="98">
        <v>37</v>
      </c>
      <c r="F265" s="99">
        <v>124.05504422121747</v>
      </c>
      <c r="G265" s="101"/>
    </row>
    <row r="266" spans="1:7" x14ac:dyDescent="0.25">
      <c r="A266" s="90">
        <v>228</v>
      </c>
      <c r="B266" s="90" t="s">
        <v>278</v>
      </c>
      <c r="C266" s="97">
        <v>42789</v>
      </c>
      <c r="D266" s="90" t="s">
        <v>253</v>
      </c>
      <c r="E266" s="98">
        <v>63</v>
      </c>
      <c r="F266" s="99">
        <v>211.07829883365017</v>
      </c>
      <c r="G266" s="101"/>
    </row>
    <row r="267" spans="1:7" x14ac:dyDescent="0.25">
      <c r="A267" s="90">
        <v>229</v>
      </c>
      <c r="B267" s="90" t="s">
        <v>279</v>
      </c>
      <c r="C267" s="97">
        <v>42472</v>
      </c>
      <c r="D267" s="90" t="s">
        <v>251</v>
      </c>
      <c r="E267" s="98">
        <v>13</v>
      </c>
      <c r="F267" s="99">
        <v>45.213907398290189</v>
      </c>
      <c r="G267" s="101"/>
    </row>
    <row r="268" spans="1:7" x14ac:dyDescent="0.25">
      <c r="A268" s="90">
        <v>230</v>
      </c>
      <c r="B268" s="90" t="s">
        <v>280</v>
      </c>
      <c r="C268" s="97">
        <v>43064</v>
      </c>
      <c r="D268" s="90" t="s">
        <v>251</v>
      </c>
      <c r="E268" s="98">
        <v>7</v>
      </c>
      <c r="F268" s="99">
        <v>24.624202288362341</v>
      </c>
      <c r="G268" s="101"/>
    </row>
    <row r="269" spans="1:7" x14ac:dyDescent="0.25">
      <c r="A269" s="90">
        <v>231</v>
      </c>
      <c r="B269" s="90" t="s">
        <v>281</v>
      </c>
      <c r="C269" s="97">
        <v>42450</v>
      </c>
      <c r="D269" s="90" t="s">
        <v>251</v>
      </c>
      <c r="E269" s="98">
        <v>64</v>
      </c>
      <c r="F269" s="99">
        <v>213.70726927947985</v>
      </c>
      <c r="G269" s="101"/>
    </row>
    <row r="270" spans="1:7" x14ac:dyDescent="0.25">
      <c r="A270" s="90">
        <v>232</v>
      </c>
      <c r="B270" s="90" t="s">
        <v>264</v>
      </c>
      <c r="C270" s="97">
        <v>42527</v>
      </c>
      <c r="D270" s="90" t="s">
        <v>251</v>
      </c>
      <c r="E270" s="98">
        <v>63</v>
      </c>
      <c r="F270" s="99">
        <v>210.47462230076292</v>
      </c>
      <c r="G270" s="101"/>
    </row>
    <row r="271" spans="1:7" x14ac:dyDescent="0.25">
      <c r="A271" s="90">
        <v>233</v>
      </c>
      <c r="B271" s="90" t="s">
        <v>262</v>
      </c>
      <c r="C271" s="97">
        <v>42593</v>
      </c>
      <c r="D271" s="90" t="s">
        <v>252</v>
      </c>
      <c r="E271" s="98">
        <v>57</v>
      </c>
      <c r="F271" s="99">
        <v>191.38321893699472</v>
      </c>
      <c r="G271" s="101"/>
    </row>
    <row r="272" spans="1:7" x14ac:dyDescent="0.25">
      <c r="A272" s="90">
        <v>234</v>
      </c>
      <c r="B272" s="90" t="s">
        <v>282</v>
      </c>
      <c r="C272" s="97">
        <v>42681</v>
      </c>
      <c r="D272" s="90" t="s">
        <v>252</v>
      </c>
      <c r="E272" s="98">
        <v>59</v>
      </c>
      <c r="F272" s="99">
        <v>197.26663191554428</v>
      </c>
      <c r="G272" s="101"/>
    </row>
    <row r="273" spans="1:7" x14ac:dyDescent="0.25">
      <c r="A273" s="90">
        <v>235</v>
      </c>
      <c r="B273" s="90" t="s">
        <v>257</v>
      </c>
      <c r="C273" s="97">
        <v>42725</v>
      </c>
      <c r="D273" s="90" t="s">
        <v>253</v>
      </c>
      <c r="E273" s="98">
        <v>-3</v>
      </c>
      <c r="F273" s="99">
        <v>-8.0082951231818953</v>
      </c>
      <c r="G273" s="101"/>
    </row>
    <row r="274" spans="1:7" x14ac:dyDescent="0.25">
      <c r="A274" s="90">
        <v>236</v>
      </c>
      <c r="B274" s="90" t="s">
        <v>283</v>
      </c>
      <c r="C274" s="97">
        <v>43009</v>
      </c>
      <c r="D274" s="90" t="s">
        <v>251</v>
      </c>
      <c r="E274" s="98">
        <v>86</v>
      </c>
      <c r="F274" s="99">
        <v>287.01279987935021</v>
      </c>
      <c r="G274" s="101"/>
    </row>
    <row r="275" spans="1:7" x14ac:dyDescent="0.25">
      <c r="A275" s="90">
        <v>237</v>
      </c>
      <c r="B275" s="90" t="s">
        <v>284</v>
      </c>
      <c r="C275" s="97">
        <v>42637</v>
      </c>
      <c r="D275" s="90" t="s">
        <v>249</v>
      </c>
      <c r="E275" s="98">
        <v>-4</v>
      </c>
      <c r="F275" s="99">
        <v>-11.018332155061467</v>
      </c>
      <c r="G275" s="101"/>
    </row>
    <row r="276" spans="1:7" x14ac:dyDescent="0.25">
      <c r="A276" s="90">
        <v>238</v>
      </c>
      <c r="B276" s="90" t="s">
        <v>285</v>
      </c>
      <c r="C276" s="97">
        <v>42005</v>
      </c>
      <c r="D276" s="90" t="s">
        <v>251</v>
      </c>
      <c r="E276" s="98">
        <v>7</v>
      </c>
      <c r="F276" s="99">
        <v>26.078901658331102</v>
      </c>
      <c r="G276" s="101"/>
    </row>
    <row r="277" spans="1:7" x14ac:dyDescent="0.25">
      <c r="A277" s="90">
        <v>239</v>
      </c>
      <c r="B277" s="90" t="s">
        <v>286</v>
      </c>
      <c r="C277" s="97">
        <v>43009</v>
      </c>
      <c r="D277" s="90" t="s">
        <v>251</v>
      </c>
      <c r="E277" s="98">
        <v>43</v>
      </c>
      <c r="F277" s="99">
        <v>145.17465643881448</v>
      </c>
      <c r="G277" s="101"/>
    </row>
    <row r="278" spans="1:7" x14ac:dyDescent="0.25">
      <c r="A278" s="90">
        <v>240</v>
      </c>
      <c r="B278" s="90" t="s">
        <v>287</v>
      </c>
      <c r="C278" s="97">
        <v>42313</v>
      </c>
      <c r="D278" s="90" t="s">
        <v>251</v>
      </c>
      <c r="E278" s="98">
        <v>2</v>
      </c>
      <c r="F278" s="99">
        <v>8.4174163692288975</v>
      </c>
      <c r="G278" s="101"/>
    </row>
    <row r="279" spans="1:7" x14ac:dyDescent="0.25">
      <c r="A279" s="90">
        <v>241</v>
      </c>
      <c r="B279" s="90" t="s">
        <v>258</v>
      </c>
      <c r="C279" s="97">
        <v>42126</v>
      </c>
      <c r="D279" s="90" t="s">
        <v>252</v>
      </c>
      <c r="E279" s="98">
        <v>85</v>
      </c>
      <c r="F279" s="99">
        <v>283.20972615593445</v>
      </c>
      <c r="G279" s="101"/>
    </row>
    <row r="280" spans="1:7" x14ac:dyDescent="0.25">
      <c r="A280" s="90">
        <v>242</v>
      </c>
      <c r="B280" s="90" t="s">
        <v>288</v>
      </c>
      <c r="C280" s="97">
        <v>42115</v>
      </c>
      <c r="D280" s="90" t="s">
        <v>249</v>
      </c>
      <c r="E280" s="98">
        <v>52</v>
      </c>
      <c r="F280" s="99">
        <v>174.40121379380417</v>
      </c>
      <c r="G280" s="101"/>
    </row>
    <row r="281" spans="1:7" x14ac:dyDescent="0.25">
      <c r="A281" s="90">
        <v>243</v>
      </c>
      <c r="B281" s="90" t="s">
        <v>257</v>
      </c>
      <c r="C281" s="97">
        <v>42560</v>
      </c>
      <c r="D281" s="90" t="s">
        <v>250</v>
      </c>
      <c r="E281" s="98">
        <v>-3</v>
      </c>
      <c r="F281" s="99">
        <v>-8.1530107077227107</v>
      </c>
      <c r="G281" s="101"/>
    </row>
    <row r="282" spans="1:7" x14ac:dyDescent="0.25">
      <c r="A282" s="90">
        <v>244</v>
      </c>
      <c r="B282" s="90" t="s">
        <v>271</v>
      </c>
      <c r="C282" s="97">
        <v>42060</v>
      </c>
      <c r="D282" s="90" t="s">
        <v>249</v>
      </c>
      <c r="E282" s="98">
        <v>8</v>
      </c>
      <c r="F282" s="99">
        <v>28.16522467540651</v>
      </c>
      <c r="G282" s="101"/>
    </row>
    <row r="283" spans="1:7" x14ac:dyDescent="0.25">
      <c r="A283" s="90">
        <v>245</v>
      </c>
      <c r="B283" s="90" t="s">
        <v>272</v>
      </c>
      <c r="C283" s="97">
        <v>42560</v>
      </c>
      <c r="D283" s="90" t="s">
        <v>252</v>
      </c>
      <c r="E283" s="98">
        <v>5</v>
      </c>
      <c r="F283" s="99">
        <v>18.961793398038441</v>
      </c>
      <c r="G283" s="101"/>
    </row>
    <row r="284" spans="1:7" x14ac:dyDescent="0.25">
      <c r="A284" s="90">
        <v>246</v>
      </c>
      <c r="B284" s="90" t="s">
        <v>273</v>
      </c>
      <c r="C284" s="97">
        <v>42976</v>
      </c>
      <c r="D284" s="90" t="s">
        <v>252</v>
      </c>
      <c r="E284" s="98">
        <v>90</v>
      </c>
      <c r="F284" s="99">
        <v>299.98882158496679</v>
      </c>
      <c r="G284" s="101"/>
    </row>
    <row r="285" spans="1:7" x14ac:dyDescent="0.25">
      <c r="A285" s="90">
        <v>247</v>
      </c>
      <c r="B285" s="90" t="s">
        <v>257</v>
      </c>
      <c r="C285" s="97">
        <v>43053</v>
      </c>
      <c r="D285" s="90" t="s">
        <v>252</v>
      </c>
      <c r="E285" s="98">
        <v>36</v>
      </c>
      <c r="F285" s="99">
        <v>121.64703835002666</v>
      </c>
      <c r="G285" s="101"/>
    </row>
    <row r="286" spans="1:7" x14ac:dyDescent="0.25">
      <c r="A286" s="90">
        <v>248</v>
      </c>
      <c r="B286" s="90" t="s">
        <v>263</v>
      </c>
      <c r="C286" s="97">
        <v>42236</v>
      </c>
      <c r="D286" s="90" t="s">
        <v>252</v>
      </c>
      <c r="E286" s="98">
        <v>25</v>
      </c>
      <c r="F286" s="99">
        <v>84.908927961193143</v>
      </c>
      <c r="G286" s="101"/>
    </row>
    <row r="287" spans="1:7" x14ac:dyDescent="0.25">
      <c r="A287" s="90">
        <v>249</v>
      </c>
      <c r="B287" s="90" t="s">
        <v>274</v>
      </c>
      <c r="C287" s="97">
        <v>42082</v>
      </c>
      <c r="D287" s="90" t="s">
        <v>252</v>
      </c>
      <c r="E287" s="98">
        <v>7</v>
      </c>
      <c r="F287" s="99">
        <v>25.504358384890388</v>
      </c>
      <c r="G287" s="101"/>
    </row>
    <row r="288" spans="1:7" x14ac:dyDescent="0.25">
      <c r="A288" s="90">
        <v>250</v>
      </c>
      <c r="B288" s="90" t="s">
        <v>259</v>
      </c>
      <c r="C288" s="97">
        <v>43042</v>
      </c>
      <c r="D288" s="90" t="s">
        <v>252</v>
      </c>
      <c r="E288" s="98">
        <v>64</v>
      </c>
      <c r="F288" s="99">
        <v>214.16473150032402</v>
      </c>
      <c r="G288" s="101"/>
    </row>
    <row r="289" spans="1:7" x14ac:dyDescent="0.25">
      <c r="A289" s="90">
        <v>251</v>
      </c>
      <c r="B289" s="90" t="s">
        <v>275</v>
      </c>
      <c r="C289" s="97">
        <v>42494</v>
      </c>
      <c r="D289" s="90" t="s">
        <v>252</v>
      </c>
      <c r="E289" s="98">
        <v>71</v>
      </c>
      <c r="F289" s="99">
        <v>237.58113576021222</v>
      </c>
      <c r="G289" s="101"/>
    </row>
    <row r="290" spans="1:7" x14ac:dyDescent="0.25">
      <c r="A290" s="90">
        <v>252</v>
      </c>
      <c r="B290" s="90" t="s">
        <v>276</v>
      </c>
      <c r="C290" s="97">
        <v>42104</v>
      </c>
      <c r="D290" s="90" t="s">
        <v>249</v>
      </c>
      <c r="E290" s="98">
        <v>41</v>
      </c>
      <c r="F290" s="99">
        <v>137.6034916240088</v>
      </c>
      <c r="G290" s="101"/>
    </row>
    <row r="291" spans="1:7" x14ac:dyDescent="0.25">
      <c r="A291" s="90">
        <v>253</v>
      </c>
      <c r="B291" s="90" t="s">
        <v>260</v>
      </c>
      <c r="C291" s="97">
        <v>42637</v>
      </c>
      <c r="D291" s="90" t="s">
        <v>253</v>
      </c>
      <c r="E291" s="98">
        <v>84</v>
      </c>
      <c r="F291" s="99">
        <v>279.24801306757342</v>
      </c>
      <c r="G291" s="101"/>
    </row>
    <row r="292" spans="1:7" x14ac:dyDescent="0.25">
      <c r="A292" s="90">
        <v>254</v>
      </c>
      <c r="B292" s="90" t="s">
        <v>277</v>
      </c>
      <c r="C292" s="97">
        <v>42093</v>
      </c>
      <c r="D292" s="90" t="s">
        <v>249</v>
      </c>
      <c r="E292" s="98">
        <v>3</v>
      </c>
      <c r="F292" s="99">
        <v>11.800074477053061</v>
      </c>
      <c r="G292" s="101"/>
    </row>
    <row r="293" spans="1:7" x14ac:dyDescent="0.25">
      <c r="A293" s="90">
        <v>255</v>
      </c>
      <c r="B293" s="90" t="s">
        <v>278</v>
      </c>
      <c r="C293" s="97">
        <v>42461</v>
      </c>
      <c r="D293" s="90" t="s">
        <v>253</v>
      </c>
      <c r="E293" s="98">
        <v>15</v>
      </c>
      <c r="F293" s="99">
        <v>51.55474832079117</v>
      </c>
      <c r="G293" s="101"/>
    </row>
    <row r="294" spans="1:7" x14ac:dyDescent="0.25">
      <c r="A294" s="90">
        <v>256</v>
      </c>
      <c r="B294" s="90" t="s">
        <v>279</v>
      </c>
      <c r="C294" s="97">
        <v>42406</v>
      </c>
      <c r="D294" s="90" t="s">
        <v>249</v>
      </c>
      <c r="E294" s="98">
        <v>1</v>
      </c>
      <c r="F294" s="99">
        <v>5.3824559387443376</v>
      </c>
      <c r="G294" s="101"/>
    </row>
    <row r="295" spans="1:7" x14ac:dyDescent="0.25">
      <c r="A295" s="90">
        <v>257</v>
      </c>
      <c r="B295" s="90" t="s">
        <v>280</v>
      </c>
      <c r="C295" s="97">
        <v>42192</v>
      </c>
      <c r="D295" s="90" t="s">
        <v>252</v>
      </c>
      <c r="E295" s="98">
        <v>10</v>
      </c>
      <c r="F295" s="99">
        <v>35.796411217088867</v>
      </c>
      <c r="G295" s="101"/>
    </row>
    <row r="296" spans="1:7" x14ac:dyDescent="0.25">
      <c r="A296" s="90">
        <v>258</v>
      </c>
      <c r="B296" s="90" t="s">
        <v>281</v>
      </c>
      <c r="C296" s="97">
        <v>42016</v>
      </c>
      <c r="D296" s="90" t="s">
        <v>249</v>
      </c>
      <c r="E296" s="98">
        <v>77</v>
      </c>
      <c r="F296" s="99">
        <v>257.322766598366</v>
      </c>
      <c r="G296" s="101"/>
    </row>
    <row r="297" spans="1:7" x14ac:dyDescent="0.25">
      <c r="A297" s="90">
        <v>259</v>
      </c>
      <c r="B297" s="90" t="s">
        <v>264</v>
      </c>
      <c r="C297" s="97">
        <v>42049</v>
      </c>
      <c r="D297" s="90" t="s">
        <v>250</v>
      </c>
      <c r="E297" s="98">
        <v>65</v>
      </c>
      <c r="F297" s="99">
        <v>216.63404623241854</v>
      </c>
      <c r="G297" s="101"/>
    </row>
    <row r="298" spans="1:7" x14ac:dyDescent="0.25">
      <c r="A298" s="90">
        <v>260</v>
      </c>
      <c r="B298" s="90" t="s">
        <v>262</v>
      </c>
      <c r="C298" s="97">
        <v>42384</v>
      </c>
      <c r="D298" s="90" t="s">
        <v>249</v>
      </c>
      <c r="E298" s="98">
        <v>25</v>
      </c>
      <c r="F298" s="99">
        <v>85.255853385530997</v>
      </c>
      <c r="G298" s="101"/>
    </row>
    <row r="299" spans="1:7" x14ac:dyDescent="0.25">
      <c r="A299" s="90">
        <v>261</v>
      </c>
      <c r="B299" s="90" t="s">
        <v>282</v>
      </c>
      <c r="C299" s="97">
        <v>42932</v>
      </c>
      <c r="D299" s="90" t="s">
        <v>252</v>
      </c>
      <c r="E299" s="98">
        <v>-1</v>
      </c>
      <c r="F299" s="99">
        <v>-2.128335309349632</v>
      </c>
      <c r="G299" s="101"/>
    </row>
    <row r="300" spans="1:7" x14ac:dyDescent="0.25">
      <c r="A300" s="90">
        <v>262</v>
      </c>
      <c r="B300" s="90" t="s">
        <v>257</v>
      </c>
      <c r="C300" s="97">
        <v>42976</v>
      </c>
      <c r="D300" s="90" t="s">
        <v>253</v>
      </c>
      <c r="E300" s="98">
        <v>2</v>
      </c>
      <c r="F300" s="99">
        <v>8.7879448254783803</v>
      </c>
      <c r="G300" s="101"/>
    </row>
    <row r="301" spans="1:7" x14ac:dyDescent="0.25">
      <c r="A301" s="90">
        <v>263</v>
      </c>
      <c r="B301" s="90" t="s">
        <v>283</v>
      </c>
      <c r="C301" s="97">
        <v>43042</v>
      </c>
      <c r="D301" s="90" t="s">
        <v>251</v>
      </c>
      <c r="E301" s="98">
        <v>62</v>
      </c>
      <c r="F301" s="99">
        <v>206.85066492200815</v>
      </c>
      <c r="G301" s="101"/>
    </row>
    <row r="302" spans="1:7" x14ac:dyDescent="0.25">
      <c r="A302" s="90">
        <v>264</v>
      </c>
      <c r="B302" s="90" t="s">
        <v>284</v>
      </c>
      <c r="C302" s="97">
        <v>42137</v>
      </c>
      <c r="D302" s="90" t="s">
        <v>253</v>
      </c>
      <c r="E302" s="98">
        <v>28</v>
      </c>
      <c r="F302" s="99">
        <v>95.683894887941321</v>
      </c>
      <c r="G302" s="101"/>
    </row>
    <row r="303" spans="1:7" x14ac:dyDescent="0.25">
      <c r="A303" s="90">
        <v>265</v>
      </c>
      <c r="B303" s="90" t="s">
        <v>285</v>
      </c>
      <c r="C303" s="97">
        <v>42203</v>
      </c>
      <c r="D303" s="90" t="s">
        <v>249</v>
      </c>
      <c r="E303" s="98">
        <v>55</v>
      </c>
      <c r="F303" s="99">
        <v>184.17350464197597</v>
      </c>
      <c r="G303" s="101"/>
    </row>
    <row r="304" spans="1:7" x14ac:dyDescent="0.25">
      <c r="A304" s="90">
        <v>266</v>
      </c>
      <c r="B304" s="90" t="s">
        <v>286</v>
      </c>
      <c r="C304" s="97">
        <v>42170</v>
      </c>
      <c r="D304" s="90" t="s">
        <v>251</v>
      </c>
      <c r="E304" s="98">
        <v>28</v>
      </c>
      <c r="F304" s="99">
        <v>95.516253265496076</v>
      </c>
      <c r="G304" s="101"/>
    </row>
    <row r="305" spans="1:7" x14ac:dyDescent="0.25">
      <c r="A305" s="90">
        <v>267</v>
      </c>
      <c r="B305" s="90" t="s">
        <v>287</v>
      </c>
      <c r="C305" s="97">
        <v>42214</v>
      </c>
      <c r="D305" s="90" t="s">
        <v>253</v>
      </c>
      <c r="E305" s="98">
        <v>5</v>
      </c>
      <c r="F305" s="99">
        <v>18.379600313175153</v>
      </c>
      <c r="G305" s="101"/>
    </row>
    <row r="306" spans="1:7" x14ac:dyDescent="0.25">
      <c r="A306" s="90">
        <v>268</v>
      </c>
      <c r="B306" s="90" t="s">
        <v>258</v>
      </c>
      <c r="C306" s="97">
        <v>42681</v>
      </c>
      <c r="D306" s="90" t="s">
        <v>249</v>
      </c>
      <c r="E306" s="98">
        <v>1</v>
      </c>
      <c r="F306" s="99">
        <v>5.261369522701699</v>
      </c>
      <c r="G306" s="101"/>
    </row>
    <row r="307" spans="1:7" x14ac:dyDescent="0.25">
      <c r="A307" s="90">
        <v>269</v>
      </c>
      <c r="B307" s="90" t="s">
        <v>288</v>
      </c>
      <c r="C307" s="97">
        <v>42170</v>
      </c>
      <c r="D307" s="90" t="s">
        <v>253</v>
      </c>
      <c r="E307" s="98">
        <v>26</v>
      </c>
      <c r="F307" s="99">
        <v>88.213243012882771</v>
      </c>
      <c r="G307" s="101"/>
    </row>
    <row r="308" spans="1:7" x14ac:dyDescent="0.25">
      <c r="A308" s="90">
        <v>270</v>
      </c>
      <c r="B308" s="90" t="s">
        <v>257</v>
      </c>
      <c r="C308" s="97">
        <v>42527</v>
      </c>
      <c r="D308" s="90" t="s">
        <v>253</v>
      </c>
      <c r="E308" s="98">
        <v>47</v>
      </c>
      <c r="F308" s="99">
        <v>157.48774441722432</v>
      </c>
      <c r="G308" s="101"/>
    </row>
    <row r="309" spans="1:7" x14ac:dyDescent="0.25">
      <c r="A309" s="90">
        <v>271</v>
      </c>
      <c r="B309" s="90" t="s">
        <v>271</v>
      </c>
      <c r="C309" s="97">
        <v>42126</v>
      </c>
      <c r="D309" s="90" t="s">
        <v>249</v>
      </c>
      <c r="E309" s="98">
        <v>74</v>
      </c>
      <c r="F309" s="99">
        <v>247.79167141043902</v>
      </c>
      <c r="G309" s="101"/>
    </row>
    <row r="310" spans="1:7" x14ac:dyDescent="0.25">
      <c r="A310" s="90">
        <v>272</v>
      </c>
      <c r="B310" s="90" t="s">
        <v>272</v>
      </c>
      <c r="C310" s="97">
        <v>42866</v>
      </c>
      <c r="D310" s="90" t="s">
        <v>251</v>
      </c>
      <c r="E310" s="98">
        <v>22</v>
      </c>
      <c r="F310" s="99">
        <v>75.753444273309569</v>
      </c>
      <c r="G310" s="101"/>
    </row>
    <row r="311" spans="1:7" x14ac:dyDescent="0.25">
      <c r="A311" s="90">
        <v>273</v>
      </c>
      <c r="B311" s="90" t="s">
        <v>273</v>
      </c>
      <c r="C311" s="97">
        <v>42910</v>
      </c>
      <c r="D311" s="90" t="s">
        <v>250</v>
      </c>
      <c r="E311" s="98">
        <v>70</v>
      </c>
      <c r="F311" s="99">
        <v>234.01927946131684</v>
      </c>
      <c r="G311" s="101"/>
    </row>
    <row r="312" spans="1:7" x14ac:dyDescent="0.25">
      <c r="A312" s="90">
        <v>274</v>
      </c>
      <c r="B312" s="90" t="s">
        <v>257</v>
      </c>
      <c r="C312" s="97">
        <v>42335</v>
      </c>
      <c r="D312" s="90" t="s">
        <v>253</v>
      </c>
      <c r="E312" s="98">
        <v>83</v>
      </c>
      <c r="F312" s="99">
        <v>277.06974441045855</v>
      </c>
      <c r="G312" s="101"/>
    </row>
    <row r="313" spans="1:7" x14ac:dyDescent="0.25">
      <c r="A313" s="90">
        <v>275</v>
      </c>
      <c r="B313" s="90" t="s">
        <v>263</v>
      </c>
      <c r="C313" s="97">
        <v>42346</v>
      </c>
      <c r="D313" s="90" t="s">
        <v>249</v>
      </c>
      <c r="E313" s="98">
        <v>59</v>
      </c>
      <c r="F313" s="99">
        <v>197.77247718442999</v>
      </c>
      <c r="G313" s="101"/>
    </row>
    <row r="314" spans="1:7" x14ac:dyDescent="0.25">
      <c r="A314" s="90">
        <v>276</v>
      </c>
      <c r="B314" s="90" t="s">
        <v>274</v>
      </c>
      <c r="C314" s="97">
        <v>42225</v>
      </c>
      <c r="D314" s="90" t="s">
        <v>252</v>
      </c>
      <c r="E314" s="98">
        <v>0</v>
      </c>
      <c r="F314" s="99">
        <v>1.7453804962245507</v>
      </c>
      <c r="G314" s="101"/>
    </row>
    <row r="315" spans="1:7" x14ac:dyDescent="0.25">
      <c r="A315" s="90">
        <v>277</v>
      </c>
      <c r="B315" s="90" t="s">
        <v>259</v>
      </c>
      <c r="C315" s="97">
        <v>42016</v>
      </c>
      <c r="D315" s="90" t="s">
        <v>249</v>
      </c>
      <c r="E315" s="98">
        <v>82</v>
      </c>
      <c r="F315" s="99">
        <v>272.9596832983824</v>
      </c>
      <c r="G315" s="101"/>
    </row>
    <row r="316" spans="1:7" x14ac:dyDescent="0.25">
      <c r="A316" s="90">
        <v>278</v>
      </c>
      <c r="B316" s="90" t="s">
        <v>275</v>
      </c>
      <c r="C316" s="97">
        <v>42071</v>
      </c>
      <c r="D316" s="90" t="s">
        <v>249</v>
      </c>
      <c r="E316" s="98">
        <v>29</v>
      </c>
      <c r="F316" s="99">
        <v>98.181074698314362</v>
      </c>
      <c r="G316" s="101"/>
    </row>
    <row r="317" spans="1:7" x14ac:dyDescent="0.25">
      <c r="A317" s="90">
        <v>279</v>
      </c>
      <c r="B317" s="90" t="s">
        <v>276</v>
      </c>
      <c r="C317" s="97">
        <v>42505</v>
      </c>
      <c r="D317" s="90" t="s">
        <v>253</v>
      </c>
      <c r="E317" s="98">
        <v>63</v>
      </c>
      <c r="F317" s="99">
        <v>210.67277215381893</v>
      </c>
      <c r="G317" s="101"/>
    </row>
    <row r="318" spans="1:7" x14ac:dyDescent="0.25">
      <c r="A318" s="90">
        <v>280</v>
      </c>
      <c r="B318" s="90" t="s">
        <v>260</v>
      </c>
      <c r="C318" s="97">
        <v>43009</v>
      </c>
      <c r="D318" s="90" t="s">
        <v>251</v>
      </c>
      <c r="E318" s="98">
        <v>67</v>
      </c>
      <c r="F318" s="99">
        <v>223.9270873916395</v>
      </c>
      <c r="G318" s="101"/>
    </row>
    <row r="319" spans="1:7" x14ac:dyDescent="0.25">
      <c r="A319" s="90">
        <v>281</v>
      </c>
      <c r="B319" s="90" t="s">
        <v>277</v>
      </c>
      <c r="C319" s="97">
        <v>42214</v>
      </c>
      <c r="D319" s="90" t="s">
        <v>249</v>
      </c>
      <c r="E319" s="98">
        <v>3</v>
      </c>
      <c r="F319" s="99">
        <v>11.885755600087208</v>
      </c>
      <c r="G319" s="101"/>
    </row>
    <row r="320" spans="1:7" x14ac:dyDescent="0.25">
      <c r="A320" s="90">
        <v>282</v>
      </c>
      <c r="B320" s="90" t="s">
        <v>278</v>
      </c>
      <c r="C320" s="97">
        <v>42714</v>
      </c>
      <c r="D320" s="90" t="s">
        <v>249</v>
      </c>
      <c r="E320" s="98">
        <v>65</v>
      </c>
      <c r="F320" s="99">
        <v>217.64208573112654</v>
      </c>
      <c r="G320" s="101"/>
    </row>
    <row r="321" spans="1:7" x14ac:dyDescent="0.25">
      <c r="A321" s="90">
        <v>283</v>
      </c>
      <c r="B321" s="90" t="s">
        <v>279</v>
      </c>
      <c r="C321" s="97">
        <v>42516</v>
      </c>
      <c r="D321" s="90" t="s">
        <v>250</v>
      </c>
      <c r="E321" s="98">
        <v>75</v>
      </c>
      <c r="F321" s="99">
        <v>250.77076837948502</v>
      </c>
      <c r="G321" s="101"/>
    </row>
    <row r="322" spans="1:7" x14ac:dyDescent="0.25">
      <c r="A322" s="90">
        <v>284</v>
      </c>
      <c r="B322" s="90" t="s">
        <v>280</v>
      </c>
      <c r="C322" s="97">
        <v>42604</v>
      </c>
      <c r="D322" s="90" t="s">
        <v>251</v>
      </c>
      <c r="E322" s="98">
        <v>79</v>
      </c>
      <c r="F322" s="99">
        <v>264.48475373096306</v>
      </c>
      <c r="G322" s="101"/>
    </row>
    <row r="323" spans="1:7" x14ac:dyDescent="0.25">
      <c r="A323" s="90">
        <v>285</v>
      </c>
      <c r="B323" s="90" t="s">
        <v>281</v>
      </c>
      <c r="C323" s="97">
        <v>42965</v>
      </c>
      <c r="D323" s="90" t="s">
        <v>252</v>
      </c>
      <c r="E323" s="98">
        <v>-5</v>
      </c>
      <c r="F323" s="99">
        <v>-14.245358586967344</v>
      </c>
      <c r="G323" s="101"/>
    </row>
    <row r="324" spans="1:7" x14ac:dyDescent="0.25">
      <c r="A324" s="90">
        <v>286</v>
      </c>
      <c r="B324" s="90" t="s">
        <v>264</v>
      </c>
      <c r="C324" s="97">
        <v>42093</v>
      </c>
      <c r="D324" s="90" t="s">
        <v>253</v>
      </c>
      <c r="E324" s="98">
        <v>31</v>
      </c>
      <c r="F324" s="99">
        <v>105.30233025888326</v>
      </c>
      <c r="G324" s="101"/>
    </row>
    <row r="325" spans="1:7" x14ac:dyDescent="0.25">
      <c r="A325" s="90">
        <v>287</v>
      </c>
      <c r="B325" s="90" t="s">
        <v>262</v>
      </c>
      <c r="C325" s="97">
        <v>43086</v>
      </c>
      <c r="D325" s="90" t="s">
        <v>252</v>
      </c>
      <c r="E325" s="98">
        <v>21</v>
      </c>
      <c r="F325" s="99">
        <v>72.041179326827418</v>
      </c>
      <c r="G325" s="101"/>
    </row>
    <row r="326" spans="1:7" x14ac:dyDescent="0.25">
      <c r="A326" s="90">
        <v>288</v>
      </c>
      <c r="B326" s="90" t="s">
        <v>282</v>
      </c>
      <c r="C326" s="97">
        <v>42258</v>
      </c>
      <c r="D326" s="90" t="s">
        <v>250</v>
      </c>
      <c r="E326" s="98">
        <v>-8</v>
      </c>
      <c r="F326" s="99">
        <v>-24.158581744925623</v>
      </c>
      <c r="G326" s="101"/>
    </row>
    <row r="327" spans="1:7" x14ac:dyDescent="0.25">
      <c r="A327" s="90">
        <v>289</v>
      </c>
      <c r="B327" s="90" t="s">
        <v>257</v>
      </c>
      <c r="C327" s="97">
        <v>42192</v>
      </c>
      <c r="D327" s="90" t="s">
        <v>250</v>
      </c>
      <c r="E327" s="98">
        <v>88</v>
      </c>
      <c r="F327" s="99">
        <v>293.32218568376129</v>
      </c>
      <c r="G327" s="101"/>
    </row>
    <row r="328" spans="1:7" x14ac:dyDescent="0.25">
      <c r="A328" s="90">
        <v>290</v>
      </c>
      <c r="B328" s="90" t="s">
        <v>283</v>
      </c>
      <c r="C328" s="97">
        <v>42324</v>
      </c>
      <c r="D328" s="90" t="s">
        <v>253</v>
      </c>
      <c r="E328" s="98">
        <v>94</v>
      </c>
      <c r="F328" s="99">
        <v>312.94108329903719</v>
      </c>
      <c r="G328" s="101"/>
    </row>
    <row r="329" spans="1:7" x14ac:dyDescent="0.25">
      <c r="A329" s="90">
        <v>291</v>
      </c>
      <c r="B329" s="90" t="s">
        <v>284</v>
      </c>
      <c r="C329" s="97">
        <v>43009</v>
      </c>
      <c r="D329" s="90" t="s">
        <v>252</v>
      </c>
      <c r="E329" s="98">
        <v>83</v>
      </c>
      <c r="F329" s="99">
        <v>277.2769920238253</v>
      </c>
      <c r="G329" s="101"/>
    </row>
    <row r="330" spans="1:7" x14ac:dyDescent="0.25">
      <c r="A330" s="90">
        <v>292</v>
      </c>
      <c r="B330" s="90" t="s">
        <v>285</v>
      </c>
      <c r="C330" s="97">
        <v>42593</v>
      </c>
      <c r="D330" s="90" t="s">
        <v>252</v>
      </c>
      <c r="E330" s="98">
        <v>16</v>
      </c>
      <c r="F330" s="99">
        <v>55.075982291202322</v>
      </c>
      <c r="G330" s="101"/>
    </row>
    <row r="331" spans="1:7" x14ac:dyDescent="0.25">
      <c r="A331" s="90">
        <v>293</v>
      </c>
      <c r="B331" s="90" t="s">
        <v>286</v>
      </c>
      <c r="C331" s="97">
        <v>42954</v>
      </c>
      <c r="D331" s="90" t="s">
        <v>252</v>
      </c>
      <c r="E331" s="98">
        <v>33</v>
      </c>
      <c r="F331" s="99">
        <v>110.82057971385684</v>
      </c>
      <c r="G331" s="101"/>
    </row>
    <row r="332" spans="1:7" x14ac:dyDescent="0.25">
      <c r="A332" s="90">
        <v>294</v>
      </c>
      <c r="B332" s="90" t="s">
        <v>287</v>
      </c>
      <c r="C332" s="97">
        <v>42428</v>
      </c>
      <c r="D332" s="90" t="s">
        <v>249</v>
      </c>
      <c r="E332" s="98">
        <v>-1</v>
      </c>
      <c r="F332" s="99">
        <v>-1.0012246662131319</v>
      </c>
      <c r="G332" s="101"/>
    </row>
    <row r="333" spans="1:7" x14ac:dyDescent="0.25">
      <c r="A333" s="90">
        <v>295</v>
      </c>
      <c r="B333" s="90" t="s">
        <v>258</v>
      </c>
      <c r="C333" s="97">
        <v>42943</v>
      </c>
      <c r="D333" s="90" t="s">
        <v>252</v>
      </c>
      <c r="E333" s="98">
        <v>94</v>
      </c>
      <c r="F333" s="99">
        <v>313.25983629294535</v>
      </c>
      <c r="G333" s="101"/>
    </row>
    <row r="334" spans="1:7" x14ac:dyDescent="0.25">
      <c r="A334" s="90">
        <v>296</v>
      </c>
      <c r="B334" s="90" t="s">
        <v>288</v>
      </c>
      <c r="C334" s="97">
        <v>42115</v>
      </c>
      <c r="D334" s="90" t="s">
        <v>253</v>
      </c>
      <c r="E334" s="98">
        <v>76</v>
      </c>
      <c r="F334" s="99">
        <v>253.85676617235393</v>
      </c>
      <c r="G334" s="101"/>
    </row>
    <row r="335" spans="1:7" x14ac:dyDescent="0.25">
      <c r="A335" s="90">
        <v>297</v>
      </c>
      <c r="B335" s="90" t="s">
        <v>257</v>
      </c>
      <c r="C335" s="97">
        <v>42800</v>
      </c>
      <c r="D335" s="90" t="s">
        <v>253</v>
      </c>
      <c r="E335" s="98">
        <v>71</v>
      </c>
      <c r="F335" s="99">
        <v>237.20999461152206</v>
      </c>
      <c r="G335" s="101"/>
    </row>
    <row r="336" spans="1:7" x14ac:dyDescent="0.25">
      <c r="A336" s="90">
        <v>298</v>
      </c>
      <c r="B336" s="90" t="s">
        <v>271</v>
      </c>
      <c r="C336" s="97">
        <v>42516</v>
      </c>
      <c r="D336" s="90" t="s">
        <v>250</v>
      </c>
      <c r="E336" s="98">
        <v>56</v>
      </c>
      <c r="F336" s="99">
        <v>186.53734631962513</v>
      </c>
      <c r="G336" s="101"/>
    </row>
    <row r="337" spans="1:7" x14ac:dyDescent="0.25">
      <c r="A337" s="90">
        <v>299</v>
      </c>
      <c r="B337" s="90" t="s">
        <v>272</v>
      </c>
      <c r="C337" s="97">
        <v>42247</v>
      </c>
      <c r="D337" s="90" t="s">
        <v>251</v>
      </c>
      <c r="E337" s="98">
        <v>81</v>
      </c>
      <c r="F337" s="99">
        <v>270.7583214890588</v>
      </c>
      <c r="G337" s="101"/>
    </row>
    <row r="338" spans="1:7" x14ac:dyDescent="0.25">
      <c r="A338" s="90">
        <v>300</v>
      </c>
      <c r="B338" s="90" t="s">
        <v>273</v>
      </c>
      <c r="C338" s="97">
        <v>42549</v>
      </c>
      <c r="D338" s="90" t="s">
        <v>249</v>
      </c>
      <c r="E338" s="98">
        <v>3</v>
      </c>
      <c r="F338" s="99">
        <v>12.306658475737242</v>
      </c>
      <c r="G338" s="101"/>
    </row>
    <row r="339" spans="1:7" x14ac:dyDescent="0.25">
      <c r="A339" s="90">
        <v>301</v>
      </c>
      <c r="B339" s="90" t="s">
        <v>257</v>
      </c>
      <c r="C339" s="97">
        <v>42115</v>
      </c>
      <c r="D339" s="90" t="s">
        <v>251</v>
      </c>
      <c r="E339" s="98">
        <v>60</v>
      </c>
      <c r="F339" s="99">
        <v>200.88949567957849</v>
      </c>
      <c r="G339" s="101"/>
    </row>
    <row r="340" spans="1:7" x14ac:dyDescent="0.25">
      <c r="A340" s="90">
        <v>302</v>
      </c>
      <c r="B340" s="90" t="s">
        <v>263</v>
      </c>
      <c r="C340" s="97">
        <v>43031</v>
      </c>
      <c r="D340" s="90" t="s">
        <v>253</v>
      </c>
      <c r="E340" s="98">
        <v>81</v>
      </c>
      <c r="F340" s="99">
        <v>270.71040906900203</v>
      </c>
      <c r="G340" s="101"/>
    </row>
    <row r="341" spans="1:7" x14ac:dyDescent="0.25">
      <c r="A341" s="90">
        <v>303</v>
      </c>
      <c r="B341" s="90" t="s">
        <v>274</v>
      </c>
      <c r="C341" s="97">
        <v>42494</v>
      </c>
      <c r="D341" s="90" t="s">
        <v>253</v>
      </c>
      <c r="E341" s="98">
        <v>70</v>
      </c>
      <c r="F341" s="99">
        <v>233.10514323401645</v>
      </c>
      <c r="G341" s="101"/>
    </row>
    <row r="342" spans="1:7" x14ac:dyDescent="0.25">
      <c r="A342" s="90">
        <v>304</v>
      </c>
      <c r="B342" s="90" t="s">
        <v>259</v>
      </c>
      <c r="C342" s="97">
        <v>42877</v>
      </c>
      <c r="D342" s="90" t="s">
        <v>252</v>
      </c>
      <c r="E342" s="98">
        <v>18</v>
      </c>
      <c r="F342" s="99">
        <v>62.040523931286288</v>
      </c>
      <c r="G342" s="101"/>
    </row>
    <row r="343" spans="1:7" x14ac:dyDescent="0.25">
      <c r="A343" s="90">
        <v>305</v>
      </c>
      <c r="B343" s="90" t="s">
        <v>275</v>
      </c>
      <c r="C343" s="97">
        <v>42049</v>
      </c>
      <c r="D343" s="90" t="s">
        <v>250</v>
      </c>
      <c r="E343" s="98">
        <v>73</v>
      </c>
      <c r="F343" s="99">
        <v>243.84000376703162</v>
      </c>
      <c r="G343" s="101"/>
    </row>
    <row r="344" spans="1:7" x14ac:dyDescent="0.25">
      <c r="A344" s="90">
        <v>306</v>
      </c>
      <c r="B344" s="90" t="s">
        <v>276</v>
      </c>
      <c r="C344" s="97">
        <v>42060</v>
      </c>
      <c r="D344" s="90" t="s">
        <v>253</v>
      </c>
      <c r="E344" s="98">
        <v>-7</v>
      </c>
      <c r="F344" s="99">
        <v>-20.707508345375587</v>
      </c>
      <c r="G344" s="101"/>
    </row>
    <row r="345" spans="1:7" x14ac:dyDescent="0.25">
      <c r="A345" s="90">
        <v>307</v>
      </c>
      <c r="B345" s="90" t="s">
        <v>260</v>
      </c>
      <c r="C345" s="97">
        <v>42236</v>
      </c>
      <c r="D345" s="90" t="s">
        <v>253</v>
      </c>
      <c r="E345" s="98">
        <v>55</v>
      </c>
      <c r="F345" s="99">
        <v>183.68321659993481</v>
      </c>
      <c r="G345" s="101"/>
    </row>
    <row r="346" spans="1:7" x14ac:dyDescent="0.25">
      <c r="A346" s="90">
        <v>308</v>
      </c>
      <c r="B346" s="90" t="s">
        <v>277</v>
      </c>
      <c r="C346" s="97">
        <v>42505</v>
      </c>
      <c r="D346" s="90" t="s">
        <v>251</v>
      </c>
      <c r="E346" s="98">
        <v>7</v>
      </c>
      <c r="F346" s="99">
        <v>25.784580868334597</v>
      </c>
      <c r="G346" s="101"/>
    </row>
    <row r="347" spans="1:7" x14ac:dyDescent="0.25">
      <c r="A347" s="90">
        <v>309</v>
      </c>
      <c r="B347" s="90" t="s">
        <v>278</v>
      </c>
      <c r="C347" s="97">
        <v>42692</v>
      </c>
      <c r="D347" s="90" t="s">
        <v>249</v>
      </c>
      <c r="E347" s="98">
        <v>63</v>
      </c>
      <c r="F347" s="99">
        <v>211.0728530032768</v>
      </c>
      <c r="G347" s="101"/>
    </row>
    <row r="348" spans="1:7" x14ac:dyDescent="0.25">
      <c r="A348" s="90">
        <v>310</v>
      </c>
      <c r="B348" s="90" t="s">
        <v>279</v>
      </c>
      <c r="C348" s="97">
        <v>42192</v>
      </c>
      <c r="D348" s="90" t="s">
        <v>251</v>
      </c>
      <c r="E348" s="98">
        <v>83</v>
      </c>
      <c r="F348" s="99">
        <v>277.42138621405093</v>
      </c>
      <c r="G348" s="101"/>
    </row>
    <row r="349" spans="1:7" x14ac:dyDescent="0.25">
      <c r="A349" s="90">
        <v>311</v>
      </c>
      <c r="B349" s="90" t="s">
        <v>280</v>
      </c>
      <c r="C349" s="97">
        <v>42428</v>
      </c>
      <c r="D349" s="90" t="s">
        <v>251</v>
      </c>
      <c r="E349" s="98">
        <v>43</v>
      </c>
      <c r="F349" s="99">
        <v>144.39652867601751</v>
      </c>
      <c r="G349" s="101"/>
    </row>
    <row r="350" spans="1:7" x14ac:dyDescent="0.25">
      <c r="A350" s="90">
        <v>312</v>
      </c>
      <c r="B350" s="90" t="s">
        <v>281</v>
      </c>
      <c r="C350" s="97">
        <v>42582</v>
      </c>
      <c r="D350" s="90" t="s">
        <v>249</v>
      </c>
      <c r="E350" s="98">
        <v>67</v>
      </c>
      <c r="F350" s="99">
        <v>224.14154404607365</v>
      </c>
      <c r="G350" s="101"/>
    </row>
    <row r="351" spans="1:7" x14ac:dyDescent="0.25">
      <c r="A351" s="90">
        <v>313</v>
      </c>
      <c r="B351" s="90" t="s">
        <v>264</v>
      </c>
      <c r="C351" s="97">
        <v>42368</v>
      </c>
      <c r="D351" s="90" t="s">
        <v>249</v>
      </c>
      <c r="E351" s="98">
        <v>-9</v>
      </c>
      <c r="F351" s="99">
        <v>-27.525266336044471</v>
      </c>
      <c r="G351" s="101"/>
    </row>
    <row r="352" spans="1:7" x14ac:dyDescent="0.25">
      <c r="A352" s="90">
        <v>314</v>
      </c>
      <c r="B352" s="90" t="s">
        <v>262</v>
      </c>
      <c r="C352" s="97">
        <v>42549</v>
      </c>
      <c r="D352" s="90" t="s">
        <v>253</v>
      </c>
      <c r="E352" s="98">
        <v>-1</v>
      </c>
      <c r="F352" s="99">
        <v>-1.6263334470217861</v>
      </c>
      <c r="G352" s="101"/>
    </row>
    <row r="353" spans="1:7" x14ac:dyDescent="0.25">
      <c r="A353" s="90">
        <v>315</v>
      </c>
      <c r="B353" s="90" t="s">
        <v>282</v>
      </c>
      <c r="C353" s="97">
        <v>42016</v>
      </c>
      <c r="D353" s="90" t="s">
        <v>253</v>
      </c>
      <c r="E353" s="98">
        <v>21</v>
      </c>
      <c r="F353" s="99">
        <v>71.879250174491986</v>
      </c>
      <c r="G353" s="101"/>
    </row>
    <row r="354" spans="1:7" x14ac:dyDescent="0.25">
      <c r="A354" s="90">
        <v>316</v>
      </c>
      <c r="B354" s="90" t="s">
        <v>257</v>
      </c>
      <c r="C354" s="97">
        <v>42313</v>
      </c>
      <c r="D354" s="90" t="s">
        <v>252</v>
      </c>
      <c r="E354" s="98">
        <v>6</v>
      </c>
      <c r="F354" s="99">
        <v>22.163627563226587</v>
      </c>
      <c r="G354" s="101"/>
    </row>
    <row r="355" spans="1:7" x14ac:dyDescent="0.25">
      <c r="A355" s="90">
        <v>317</v>
      </c>
      <c r="B355" s="90" t="s">
        <v>283</v>
      </c>
      <c r="C355" s="97">
        <v>42384</v>
      </c>
      <c r="D355" s="90" t="s">
        <v>249</v>
      </c>
      <c r="E355" s="98">
        <v>0</v>
      </c>
      <c r="F355" s="99">
        <v>1.7697396526338032</v>
      </c>
      <c r="G355" s="101"/>
    </row>
    <row r="356" spans="1:7" x14ac:dyDescent="0.25">
      <c r="A356" s="90">
        <v>318</v>
      </c>
      <c r="B356" s="90" t="s">
        <v>284</v>
      </c>
      <c r="C356" s="97">
        <v>42659</v>
      </c>
      <c r="D356" s="90" t="s">
        <v>249</v>
      </c>
      <c r="E356" s="98">
        <v>20</v>
      </c>
      <c r="F356" s="99">
        <v>68.349280195242599</v>
      </c>
      <c r="G356" s="101"/>
    </row>
    <row r="357" spans="1:7" x14ac:dyDescent="0.25">
      <c r="A357" s="90">
        <v>319</v>
      </c>
      <c r="B357" s="90" t="s">
        <v>285</v>
      </c>
      <c r="C357" s="97">
        <v>42681</v>
      </c>
      <c r="D357" s="90" t="s">
        <v>253</v>
      </c>
      <c r="E357" s="98">
        <v>70</v>
      </c>
      <c r="F357" s="99">
        <v>234.28415295376257</v>
      </c>
      <c r="G357" s="101"/>
    </row>
    <row r="358" spans="1:7" x14ac:dyDescent="0.25">
      <c r="A358" s="90">
        <v>320</v>
      </c>
      <c r="B358" s="90" t="s">
        <v>286</v>
      </c>
      <c r="C358" s="97">
        <v>42505</v>
      </c>
      <c r="D358" s="90" t="s">
        <v>249</v>
      </c>
      <c r="E358" s="98">
        <v>94</v>
      </c>
      <c r="F358" s="99">
        <v>312.97953933257833</v>
      </c>
      <c r="G358" s="101"/>
    </row>
    <row r="359" spans="1:7" x14ac:dyDescent="0.25">
      <c r="A359" s="90">
        <v>321</v>
      </c>
      <c r="B359" s="90" t="s">
        <v>287</v>
      </c>
      <c r="C359" s="97">
        <v>42659</v>
      </c>
      <c r="D359" s="90" t="s">
        <v>251</v>
      </c>
      <c r="E359" s="98">
        <v>9</v>
      </c>
      <c r="F359" s="99">
        <v>31.785640324626691</v>
      </c>
      <c r="G359" s="101"/>
    </row>
    <row r="360" spans="1:7" x14ac:dyDescent="0.25">
      <c r="A360" s="90">
        <v>322</v>
      </c>
      <c r="B360" s="90" t="s">
        <v>258</v>
      </c>
      <c r="C360" s="97">
        <v>42181</v>
      </c>
      <c r="D360" s="90" t="s">
        <v>252</v>
      </c>
      <c r="E360" s="98">
        <v>27</v>
      </c>
      <c r="F360" s="99">
        <v>92.213269818553897</v>
      </c>
      <c r="G360" s="101"/>
    </row>
    <row r="361" spans="1:7" x14ac:dyDescent="0.25">
      <c r="A361" s="90">
        <v>323</v>
      </c>
      <c r="B361" s="90" t="s">
        <v>288</v>
      </c>
      <c r="C361" s="97">
        <v>42811</v>
      </c>
      <c r="D361" s="90" t="s">
        <v>250</v>
      </c>
      <c r="E361" s="98">
        <v>43</v>
      </c>
      <c r="F361" s="99">
        <v>144.3685843920027</v>
      </c>
      <c r="G361" s="101"/>
    </row>
    <row r="362" spans="1:7" x14ac:dyDescent="0.25">
      <c r="A362" s="90">
        <v>324</v>
      </c>
      <c r="B362" s="90" t="s">
        <v>257</v>
      </c>
      <c r="C362" s="97">
        <v>42998</v>
      </c>
      <c r="D362" s="90" t="s">
        <v>253</v>
      </c>
      <c r="E362" s="98">
        <v>84</v>
      </c>
      <c r="F362" s="99">
        <v>280.46480071237431</v>
      </c>
      <c r="G362" s="101"/>
    </row>
    <row r="363" spans="1:7" x14ac:dyDescent="0.25">
      <c r="A363" s="90">
        <v>325</v>
      </c>
      <c r="B363" s="90" t="s">
        <v>271</v>
      </c>
      <c r="C363" s="97">
        <v>42527</v>
      </c>
      <c r="D363" s="90" t="s">
        <v>249</v>
      </c>
      <c r="E363" s="98">
        <v>83</v>
      </c>
      <c r="F363" s="99">
        <v>277.42401207665324</v>
      </c>
      <c r="G363" s="101"/>
    </row>
    <row r="364" spans="1:7" x14ac:dyDescent="0.25">
      <c r="A364" s="90">
        <v>326</v>
      </c>
      <c r="B364" s="90" t="s">
        <v>272</v>
      </c>
      <c r="C364" s="97">
        <v>42593</v>
      </c>
      <c r="D364" s="90" t="s">
        <v>250</v>
      </c>
      <c r="E364" s="98">
        <v>89</v>
      </c>
      <c r="F364" s="99">
        <v>296.21069182317785</v>
      </c>
      <c r="G364" s="101"/>
    </row>
    <row r="365" spans="1:7" x14ac:dyDescent="0.25">
      <c r="A365" s="90">
        <v>327</v>
      </c>
      <c r="B365" s="90" t="s">
        <v>273</v>
      </c>
      <c r="C365" s="97">
        <v>43020</v>
      </c>
      <c r="D365" s="90" t="s">
        <v>251</v>
      </c>
      <c r="E365" s="98">
        <v>7</v>
      </c>
      <c r="F365" s="99">
        <v>24.992065616120414</v>
      </c>
      <c r="G365" s="101"/>
    </row>
    <row r="366" spans="1:7" x14ac:dyDescent="0.25">
      <c r="A366" s="90">
        <v>328</v>
      </c>
      <c r="B366" s="90" t="s">
        <v>257</v>
      </c>
      <c r="C366" s="97">
        <v>42560</v>
      </c>
      <c r="D366" s="90" t="s">
        <v>253</v>
      </c>
      <c r="E366" s="98">
        <v>68</v>
      </c>
      <c r="F366" s="99">
        <v>226.84648011306405</v>
      </c>
      <c r="G366" s="101"/>
    </row>
    <row r="367" spans="1:7" x14ac:dyDescent="0.25">
      <c r="A367" s="90">
        <v>329</v>
      </c>
      <c r="B367" s="90" t="s">
        <v>263</v>
      </c>
      <c r="C367" s="97">
        <v>42291</v>
      </c>
      <c r="D367" s="90" t="s">
        <v>249</v>
      </c>
      <c r="E367" s="98">
        <v>38</v>
      </c>
      <c r="F367" s="99">
        <v>128.04752797500061</v>
      </c>
      <c r="G367" s="101"/>
    </row>
    <row r="368" spans="1:7" x14ac:dyDescent="0.25">
      <c r="A368" s="90">
        <v>330</v>
      </c>
      <c r="B368" s="90" t="s">
        <v>274</v>
      </c>
      <c r="C368" s="97">
        <v>42395</v>
      </c>
      <c r="D368" s="90" t="s">
        <v>249</v>
      </c>
      <c r="E368" s="98">
        <v>90</v>
      </c>
      <c r="F368" s="99">
        <v>299.14486352353703</v>
      </c>
      <c r="G368" s="101"/>
    </row>
    <row r="369" spans="1:7" x14ac:dyDescent="0.25">
      <c r="A369" s="90">
        <v>331</v>
      </c>
      <c r="B369" s="90" t="s">
        <v>259</v>
      </c>
      <c r="C369" s="97">
        <v>42593</v>
      </c>
      <c r="D369" s="90" t="s">
        <v>249</v>
      </c>
      <c r="E369" s="98">
        <v>10</v>
      </c>
      <c r="F369" s="99">
        <v>34.993419958693806</v>
      </c>
      <c r="G369" s="101"/>
    </row>
    <row r="370" spans="1:7" x14ac:dyDescent="0.25">
      <c r="A370" s="90">
        <v>332</v>
      </c>
      <c r="B370" s="90" t="s">
        <v>275</v>
      </c>
      <c r="C370" s="97">
        <v>43042</v>
      </c>
      <c r="D370" s="90" t="s">
        <v>253</v>
      </c>
      <c r="E370" s="98">
        <v>13</v>
      </c>
      <c r="F370" s="99">
        <v>44.301563681783072</v>
      </c>
      <c r="G370" s="101"/>
    </row>
    <row r="371" spans="1:7" x14ac:dyDescent="0.25">
      <c r="A371" s="90">
        <v>333</v>
      </c>
      <c r="B371" s="90" t="s">
        <v>276</v>
      </c>
      <c r="C371" s="97">
        <v>42538</v>
      </c>
      <c r="D371" s="90" t="s">
        <v>251</v>
      </c>
      <c r="E371" s="98">
        <v>68</v>
      </c>
      <c r="F371" s="99">
        <v>227.53243177182074</v>
      </c>
      <c r="G371" s="101"/>
    </row>
    <row r="372" spans="1:7" x14ac:dyDescent="0.25">
      <c r="A372" s="90">
        <v>334</v>
      </c>
      <c r="B372" s="90" t="s">
        <v>260</v>
      </c>
      <c r="C372" s="97">
        <v>42527</v>
      </c>
      <c r="D372" s="90" t="s">
        <v>253</v>
      </c>
      <c r="E372" s="98">
        <v>40</v>
      </c>
      <c r="F372" s="99">
        <v>134.69329721617441</v>
      </c>
      <c r="G372" s="101"/>
    </row>
    <row r="373" spans="1:7" x14ac:dyDescent="0.25">
      <c r="A373" s="90">
        <v>335</v>
      </c>
      <c r="B373" s="90" t="s">
        <v>277</v>
      </c>
      <c r="C373" s="97">
        <v>42159</v>
      </c>
      <c r="D373" s="90" t="s">
        <v>253</v>
      </c>
      <c r="E373" s="98">
        <v>17</v>
      </c>
      <c r="F373" s="99">
        <v>57.964836921525205</v>
      </c>
      <c r="G373" s="101"/>
    </row>
    <row r="374" spans="1:7" x14ac:dyDescent="0.25">
      <c r="A374" s="90">
        <v>336</v>
      </c>
      <c r="B374" s="90" t="s">
        <v>278</v>
      </c>
      <c r="C374" s="97">
        <v>42703</v>
      </c>
      <c r="D374" s="90" t="s">
        <v>253</v>
      </c>
      <c r="E374" s="98">
        <v>6</v>
      </c>
      <c r="F374" s="99">
        <v>21.204969442401719</v>
      </c>
      <c r="G374" s="101"/>
    </row>
    <row r="375" spans="1:7" x14ac:dyDescent="0.25">
      <c r="A375" s="90">
        <v>337</v>
      </c>
      <c r="B375" s="90" t="s">
        <v>279</v>
      </c>
      <c r="C375" s="97">
        <v>42866</v>
      </c>
      <c r="D375" s="90" t="s">
        <v>253</v>
      </c>
      <c r="E375" s="98">
        <v>27</v>
      </c>
      <c r="F375" s="99">
        <v>92.374160319378092</v>
      </c>
      <c r="G375" s="101"/>
    </row>
    <row r="376" spans="1:7" x14ac:dyDescent="0.25">
      <c r="A376" s="90">
        <v>338</v>
      </c>
      <c r="B376" s="90" t="s">
        <v>280</v>
      </c>
      <c r="C376" s="97">
        <v>42943</v>
      </c>
      <c r="D376" s="90" t="s">
        <v>253</v>
      </c>
      <c r="E376" s="98">
        <v>80</v>
      </c>
      <c r="F376" s="99">
        <v>267.01895666004418</v>
      </c>
      <c r="G376" s="101"/>
    </row>
    <row r="377" spans="1:7" x14ac:dyDescent="0.25">
      <c r="A377" s="90">
        <v>339</v>
      </c>
      <c r="B377" s="90" t="s">
        <v>281</v>
      </c>
      <c r="C377" s="97">
        <v>42593</v>
      </c>
      <c r="D377" s="90" t="s">
        <v>252</v>
      </c>
      <c r="E377" s="98">
        <v>-1</v>
      </c>
      <c r="F377" s="99">
        <v>-1.0217947775095895</v>
      </c>
      <c r="G377" s="101"/>
    </row>
    <row r="378" spans="1:7" x14ac:dyDescent="0.25">
      <c r="A378" s="90">
        <v>340</v>
      </c>
      <c r="B378" s="90" t="s">
        <v>264</v>
      </c>
      <c r="C378" s="97">
        <v>42822</v>
      </c>
      <c r="D378" s="90" t="s">
        <v>252</v>
      </c>
      <c r="E378" s="98">
        <v>89</v>
      </c>
      <c r="F378" s="99">
        <v>296.86302720047939</v>
      </c>
      <c r="G378" s="101"/>
    </row>
    <row r="379" spans="1:7" x14ac:dyDescent="0.25">
      <c r="A379" s="90">
        <v>341</v>
      </c>
      <c r="B379" s="90" t="s">
        <v>262</v>
      </c>
      <c r="C379" s="97">
        <v>42093</v>
      </c>
      <c r="D379" s="90" t="s">
        <v>249</v>
      </c>
      <c r="E379" s="98">
        <v>21</v>
      </c>
      <c r="F379" s="99">
        <v>71.909630483857157</v>
      </c>
      <c r="G379" s="101"/>
    </row>
    <row r="380" spans="1:7" x14ac:dyDescent="0.25">
      <c r="A380" s="90">
        <v>342</v>
      </c>
      <c r="B380" s="90" t="s">
        <v>282</v>
      </c>
      <c r="C380" s="97">
        <v>43086</v>
      </c>
      <c r="D380" s="90" t="s">
        <v>251</v>
      </c>
      <c r="E380" s="98">
        <v>37</v>
      </c>
      <c r="F380" s="99">
        <v>124.7109742030769</v>
      </c>
      <c r="G380" s="101"/>
    </row>
    <row r="381" spans="1:7" x14ac:dyDescent="0.25">
      <c r="A381" s="90">
        <v>343</v>
      </c>
      <c r="B381" s="90" t="s">
        <v>257</v>
      </c>
      <c r="C381" s="97">
        <v>42049</v>
      </c>
      <c r="D381" s="90" t="s">
        <v>250</v>
      </c>
      <c r="E381" s="98">
        <v>15</v>
      </c>
      <c r="F381" s="99">
        <v>51.41828349674617</v>
      </c>
      <c r="G381" s="101"/>
    </row>
    <row r="382" spans="1:7" x14ac:dyDescent="0.25">
      <c r="A382" s="90">
        <v>344</v>
      </c>
      <c r="B382" s="90" t="s">
        <v>283</v>
      </c>
      <c r="C382" s="97">
        <v>42516</v>
      </c>
      <c r="D382" s="90" t="s">
        <v>252</v>
      </c>
      <c r="E382" s="98">
        <v>94</v>
      </c>
      <c r="F382" s="99">
        <v>312.69115758198228</v>
      </c>
      <c r="G382" s="101"/>
    </row>
    <row r="383" spans="1:7" x14ac:dyDescent="0.25">
      <c r="A383" s="90">
        <v>345</v>
      </c>
      <c r="B383" s="90" t="s">
        <v>284</v>
      </c>
      <c r="C383" s="97">
        <v>42203</v>
      </c>
      <c r="D383" s="90" t="s">
        <v>252</v>
      </c>
      <c r="E383" s="98">
        <v>85</v>
      </c>
      <c r="F383" s="99">
        <v>283.65704846168552</v>
      </c>
      <c r="G383" s="101"/>
    </row>
    <row r="384" spans="1:7" x14ac:dyDescent="0.25">
      <c r="A384" s="90">
        <v>346</v>
      </c>
      <c r="B384" s="90" t="s">
        <v>285</v>
      </c>
      <c r="C384" s="97">
        <v>42692</v>
      </c>
      <c r="D384" s="90" t="s">
        <v>251</v>
      </c>
      <c r="E384" s="98">
        <v>95</v>
      </c>
      <c r="F384" s="99">
        <v>316.2675889659115</v>
      </c>
      <c r="G384" s="101"/>
    </row>
    <row r="385" spans="1:7" x14ac:dyDescent="0.25">
      <c r="A385" s="90">
        <v>347</v>
      </c>
      <c r="B385" s="90" t="s">
        <v>286</v>
      </c>
      <c r="C385" s="97">
        <v>42148</v>
      </c>
      <c r="D385" s="90" t="s">
        <v>250</v>
      </c>
      <c r="E385" s="98">
        <v>25</v>
      </c>
      <c r="F385" s="99">
        <v>84.196749413465113</v>
      </c>
      <c r="G385" s="101"/>
    </row>
    <row r="386" spans="1:7" x14ac:dyDescent="0.25">
      <c r="A386" s="90">
        <v>348</v>
      </c>
      <c r="B386" s="90" t="s">
        <v>287</v>
      </c>
      <c r="C386" s="97">
        <v>42844</v>
      </c>
      <c r="D386" s="90" t="s">
        <v>252</v>
      </c>
      <c r="E386" s="98">
        <v>69</v>
      </c>
      <c r="F386" s="99">
        <v>229.98933375265887</v>
      </c>
      <c r="G386" s="101"/>
    </row>
    <row r="387" spans="1:7" x14ac:dyDescent="0.25">
      <c r="A387" s="90">
        <v>349</v>
      </c>
      <c r="B387" s="90" t="s">
        <v>258</v>
      </c>
      <c r="C387" s="97">
        <v>42247</v>
      </c>
      <c r="D387" s="90" t="s">
        <v>253</v>
      </c>
      <c r="E387" s="98">
        <v>72</v>
      </c>
      <c r="F387" s="99">
        <v>241.08273603534522</v>
      </c>
      <c r="G387" s="101"/>
    </row>
    <row r="388" spans="1:7" x14ac:dyDescent="0.25">
      <c r="A388" s="90">
        <v>350</v>
      </c>
      <c r="B388" s="90" t="s">
        <v>288</v>
      </c>
      <c r="C388" s="97">
        <v>42778</v>
      </c>
      <c r="D388" s="90" t="s">
        <v>250</v>
      </c>
      <c r="E388" s="98">
        <v>-4</v>
      </c>
      <c r="F388" s="99">
        <v>-10.47821394544891</v>
      </c>
      <c r="G388" s="101"/>
    </row>
    <row r="389" spans="1:7" x14ac:dyDescent="0.25">
      <c r="A389" s="90">
        <v>351</v>
      </c>
      <c r="B389" s="90" t="s">
        <v>257</v>
      </c>
      <c r="C389" s="97">
        <v>42181</v>
      </c>
      <c r="D389" s="90" t="s">
        <v>250</v>
      </c>
      <c r="E389" s="98">
        <v>21</v>
      </c>
      <c r="F389" s="99">
        <v>71.494742419384949</v>
      </c>
      <c r="G389" s="101"/>
    </row>
    <row r="390" spans="1:7" x14ac:dyDescent="0.25">
      <c r="A390" s="90">
        <v>352</v>
      </c>
      <c r="B390" s="90" t="s">
        <v>271</v>
      </c>
      <c r="C390" s="97">
        <v>42016</v>
      </c>
      <c r="D390" s="90" t="s">
        <v>249</v>
      </c>
      <c r="E390" s="98">
        <v>85</v>
      </c>
      <c r="F390" s="99">
        <v>283.30721899676394</v>
      </c>
      <c r="G390" s="101"/>
    </row>
    <row r="391" spans="1:7" x14ac:dyDescent="0.25">
      <c r="A391" s="90">
        <v>353</v>
      </c>
      <c r="B391" s="90" t="s">
        <v>272</v>
      </c>
      <c r="C391" s="97">
        <v>42258</v>
      </c>
      <c r="D391" s="90" t="s">
        <v>249</v>
      </c>
      <c r="E391" s="98">
        <v>85</v>
      </c>
      <c r="F391" s="99">
        <v>283.44832684758711</v>
      </c>
      <c r="G391" s="101"/>
    </row>
    <row r="392" spans="1:7" x14ac:dyDescent="0.25">
      <c r="A392" s="90">
        <v>354</v>
      </c>
      <c r="B392" s="90" t="s">
        <v>273</v>
      </c>
      <c r="C392" s="97">
        <v>42291</v>
      </c>
      <c r="D392" s="90" t="s">
        <v>251</v>
      </c>
      <c r="E392" s="98">
        <v>79</v>
      </c>
      <c r="F392" s="99">
        <v>264.33087602898257</v>
      </c>
      <c r="G392" s="101"/>
    </row>
    <row r="393" spans="1:7" x14ac:dyDescent="0.25">
      <c r="A393" s="90">
        <v>355</v>
      </c>
      <c r="B393" s="90" t="s">
        <v>257</v>
      </c>
      <c r="C393" s="97">
        <v>42987</v>
      </c>
      <c r="D393" s="90" t="s">
        <v>251</v>
      </c>
      <c r="E393" s="98">
        <v>81</v>
      </c>
      <c r="F393" s="99">
        <v>270.12493173412332</v>
      </c>
      <c r="G393" s="101"/>
    </row>
    <row r="394" spans="1:7" x14ac:dyDescent="0.25">
      <c r="A394" s="90">
        <v>356</v>
      </c>
      <c r="B394" s="90" t="s">
        <v>263</v>
      </c>
      <c r="C394" s="97">
        <v>42976</v>
      </c>
      <c r="D394" s="90" t="s">
        <v>249</v>
      </c>
      <c r="E394" s="98">
        <v>76</v>
      </c>
      <c r="F394" s="99">
        <v>253.10927203473565</v>
      </c>
      <c r="G394" s="101"/>
    </row>
    <row r="395" spans="1:7" x14ac:dyDescent="0.25">
      <c r="A395" s="90">
        <v>357</v>
      </c>
      <c r="B395" s="90" t="s">
        <v>274</v>
      </c>
      <c r="C395" s="97">
        <v>42170</v>
      </c>
      <c r="D395" s="90" t="s">
        <v>251</v>
      </c>
      <c r="E395" s="98">
        <v>31</v>
      </c>
      <c r="F395" s="99">
        <v>105.19155125283561</v>
      </c>
      <c r="G395" s="101"/>
    </row>
    <row r="396" spans="1:7" x14ac:dyDescent="0.25">
      <c r="A396" s="90">
        <v>358</v>
      </c>
      <c r="B396" s="90" t="s">
        <v>259</v>
      </c>
      <c r="C396" s="97">
        <v>42269</v>
      </c>
      <c r="D396" s="90" t="s">
        <v>249</v>
      </c>
      <c r="E396" s="98">
        <v>44</v>
      </c>
      <c r="F396" s="99">
        <v>147.56031710361043</v>
      </c>
      <c r="G396" s="101"/>
    </row>
    <row r="397" spans="1:7" x14ac:dyDescent="0.25">
      <c r="A397" s="90">
        <v>359</v>
      </c>
      <c r="B397" s="90" t="s">
        <v>275</v>
      </c>
      <c r="C397" s="97">
        <v>43086</v>
      </c>
      <c r="D397" s="90" t="s">
        <v>250</v>
      </c>
      <c r="E397" s="98">
        <v>44</v>
      </c>
      <c r="F397" s="99">
        <v>147.63273361132647</v>
      </c>
      <c r="G397" s="101"/>
    </row>
    <row r="398" spans="1:7" x14ac:dyDescent="0.25">
      <c r="A398" s="90">
        <v>360</v>
      </c>
      <c r="B398" s="90" t="s">
        <v>276</v>
      </c>
      <c r="C398" s="97">
        <v>42516</v>
      </c>
      <c r="D398" s="90" t="s">
        <v>252</v>
      </c>
      <c r="E398" s="98">
        <v>70</v>
      </c>
      <c r="F398" s="99">
        <v>233.38368330293051</v>
      </c>
      <c r="G398" s="101"/>
    </row>
    <row r="399" spans="1:7" x14ac:dyDescent="0.25">
      <c r="A399" s="90">
        <v>361</v>
      </c>
      <c r="B399" s="90" t="s">
        <v>260</v>
      </c>
      <c r="C399" s="97">
        <v>42703</v>
      </c>
      <c r="D399" s="90" t="s">
        <v>253</v>
      </c>
      <c r="E399" s="98">
        <v>-4</v>
      </c>
      <c r="F399" s="99">
        <v>-10.422051586847946</v>
      </c>
      <c r="G399" s="101"/>
    </row>
    <row r="400" spans="1:7" x14ac:dyDescent="0.25">
      <c r="A400" s="90">
        <v>362</v>
      </c>
      <c r="B400" s="90" t="s">
        <v>277</v>
      </c>
      <c r="C400" s="97">
        <v>42324</v>
      </c>
      <c r="D400" s="90" t="s">
        <v>251</v>
      </c>
      <c r="E400" s="98">
        <v>28</v>
      </c>
      <c r="F400" s="99">
        <v>95.183938604529331</v>
      </c>
      <c r="G400" s="101"/>
    </row>
    <row r="401" spans="1:7" x14ac:dyDescent="0.25">
      <c r="A401" s="90">
        <v>363</v>
      </c>
      <c r="B401" s="90" t="s">
        <v>278</v>
      </c>
      <c r="C401" s="97">
        <v>43020</v>
      </c>
      <c r="D401" s="90" t="s">
        <v>252</v>
      </c>
      <c r="E401" s="98">
        <v>83</v>
      </c>
      <c r="F401" s="99">
        <v>276.29668558835903</v>
      </c>
      <c r="G401" s="101"/>
    </row>
    <row r="402" spans="1:7" x14ac:dyDescent="0.25">
      <c r="A402" s="90">
        <v>364</v>
      </c>
      <c r="B402" s="90" t="s">
        <v>279</v>
      </c>
      <c r="C402" s="97">
        <v>42921</v>
      </c>
      <c r="D402" s="90" t="s">
        <v>251</v>
      </c>
      <c r="E402" s="98">
        <v>46</v>
      </c>
      <c r="F402" s="99">
        <v>154.87913030471907</v>
      </c>
      <c r="G402" s="101"/>
    </row>
    <row r="403" spans="1:7" x14ac:dyDescent="0.25">
      <c r="A403" s="90">
        <v>365</v>
      </c>
      <c r="B403" s="90" t="s">
        <v>280</v>
      </c>
      <c r="C403" s="97">
        <v>42877</v>
      </c>
      <c r="D403" s="90" t="s">
        <v>251</v>
      </c>
      <c r="E403" s="98">
        <v>88</v>
      </c>
      <c r="F403" s="99">
        <v>293.65226057934376</v>
      </c>
      <c r="G403" s="101"/>
    </row>
    <row r="404" spans="1:7" x14ac:dyDescent="0.25">
      <c r="A404" s="90">
        <v>366</v>
      </c>
      <c r="B404" s="90" t="s">
        <v>281</v>
      </c>
      <c r="C404" s="97">
        <v>42291</v>
      </c>
      <c r="D404" s="90" t="s">
        <v>251</v>
      </c>
      <c r="E404" s="98">
        <v>-9</v>
      </c>
      <c r="F404" s="99">
        <v>-27.052551082637834</v>
      </c>
      <c r="G404" s="101"/>
    </row>
    <row r="405" spans="1:7" x14ac:dyDescent="0.25">
      <c r="A405" s="90">
        <v>367</v>
      </c>
      <c r="B405" s="90" t="s">
        <v>264</v>
      </c>
      <c r="C405" s="97">
        <v>42225</v>
      </c>
      <c r="D405" s="90" t="s">
        <v>253</v>
      </c>
      <c r="E405" s="98">
        <v>-8</v>
      </c>
      <c r="F405" s="99">
        <v>-24.062456742920595</v>
      </c>
      <c r="G405" s="101"/>
    </row>
    <row r="406" spans="1:7" x14ac:dyDescent="0.25">
      <c r="A406" s="90">
        <v>368</v>
      </c>
      <c r="B406" s="90" t="s">
        <v>262</v>
      </c>
      <c r="C406" s="97">
        <v>42921</v>
      </c>
      <c r="D406" s="90" t="s">
        <v>253</v>
      </c>
      <c r="E406" s="98">
        <v>37</v>
      </c>
      <c r="F406" s="99">
        <v>124.59370054187487</v>
      </c>
      <c r="G406" s="101"/>
    </row>
    <row r="407" spans="1:7" x14ac:dyDescent="0.25">
      <c r="A407" s="90">
        <v>369</v>
      </c>
      <c r="B407" s="90" t="s">
        <v>282</v>
      </c>
      <c r="C407" s="97">
        <v>42428</v>
      </c>
      <c r="D407" s="90" t="s">
        <v>253</v>
      </c>
      <c r="E407" s="98">
        <v>20</v>
      </c>
      <c r="F407" s="99">
        <v>68.000869093333108</v>
      </c>
      <c r="G407" s="101"/>
    </row>
    <row r="408" spans="1:7" x14ac:dyDescent="0.25">
      <c r="A408" s="90">
        <v>370</v>
      </c>
      <c r="B408" s="90" t="s">
        <v>257</v>
      </c>
      <c r="C408" s="97">
        <v>42258</v>
      </c>
      <c r="D408" s="90" t="s">
        <v>251</v>
      </c>
      <c r="E408" s="98">
        <v>2</v>
      </c>
      <c r="F408" s="99">
        <v>8.545397327394058</v>
      </c>
      <c r="G408" s="101"/>
    </row>
    <row r="409" spans="1:7" x14ac:dyDescent="0.25">
      <c r="A409" s="90">
        <v>371</v>
      </c>
      <c r="B409" s="90" t="s">
        <v>283</v>
      </c>
      <c r="C409" s="97">
        <v>42236</v>
      </c>
      <c r="D409" s="90" t="s">
        <v>249</v>
      </c>
      <c r="E409" s="98">
        <v>36</v>
      </c>
      <c r="F409" s="99">
        <v>121.93008483901858</v>
      </c>
      <c r="G409" s="101"/>
    </row>
    <row r="410" spans="1:7" x14ac:dyDescent="0.25">
      <c r="A410" s="90">
        <v>372</v>
      </c>
      <c r="B410" s="90" t="s">
        <v>284</v>
      </c>
      <c r="C410" s="97">
        <v>42280</v>
      </c>
      <c r="D410" s="90" t="s">
        <v>252</v>
      </c>
      <c r="E410" s="98">
        <v>34</v>
      </c>
      <c r="F410" s="99">
        <v>114.53834018845599</v>
      </c>
      <c r="G410" s="101"/>
    </row>
    <row r="411" spans="1:7" x14ac:dyDescent="0.25">
      <c r="A411" s="90">
        <v>373</v>
      </c>
      <c r="B411" s="90" t="s">
        <v>285</v>
      </c>
      <c r="C411" s="97">
        <v>42855</v>
      </c>
      <c r="D411" s="90" t="s">
        <v>249</v>
      </c>
      <c r="E411" s="98">
        <v>84</v>
      </c>
      <c r="F411" s="99">
        <v>279.91727572886487</v>
      </c>
      <c r="G411" s="101"/>
    </row>
    <row r="412" spans="1:7" x14ac:dyDescent="0.25">
      <c r="A412" s="90">
        <v>374</v>
      </c>
      <c r="B412" s="90" t="s">
        <v>286</v>
      </c>
      <c r="C412" s="97">
        <v>42965</v>
      </c>
      <c r="D412" s="90" t="s">
        <v>252</v>
      </c>
      <c r="E412" s="98">
        <v>89</v>
      </c>
      <c r="F412" s="99">
        <v>295.99473344641473</v>
      </c>
      <c r="G412" s="101"/>
    </row>
    <row r="413" spans="1:7" x14ac:dyDescent="0.25">
      <c r="A413" s="90">
        <v>375</v>
      </c>
      <c r="B413" s="90" t="s">
        <v>287</v>
      </c>
      <c r="C413" s="97">
        <v>42767</v>
      </c>
      <c r="D413" s="90" t="s">
        <v>251</v>
      </c>
      <c r="E413" s="98">
        <v>31</v>
      </c>
      <c r="F413" s="99">
        <v>105.48796212243398</v>
      </c>
      <c r="G413" s="101"/>
    </row>
    <row r="414" spans="1:7" x14ac:dyDescent="0.25">
      <c r="A414" s="90">
        <v>376</v>
      </c>
      <c r="B414" s="90" t="s">
        <v>258</v>
      </c>
      <c r="C414" s="97">
        <v>42450</v>
      </c>
      <c r="D414" s="90" t="s">
        <v>251</v>
      </c>
      <c r="E414" s="98">
        <v>7</v>
      </c>
      <c r="F414" s="99">
        <v>24.8568142389014</v>
      </c>
      <c r="G414" s="101"/>
    </row>
    <row r="415" spans="1:7" x14ac:dyDescent="0.25">
      <c r="A415" s="90">
        <v>377</v>
      </c>
      <c r="B415" s="90" t="s">
        <v>288</v>
      </c>
      <c r="C415" s="97">
        <v>42406</v>
      </c>
      <c r="D415" s="90" t="s">
        <v>251</v>
      </c>
      <c r="E415" s="98">
        <v>7</v>
      </c>
      <c r="F415" s="99">
        <v>25.290460660698479</v>
      </c>
      <c r="G415" s="101"/>
    </row>
    <row r="416" spans="1:7" x14ac:dyDescent="0.25">
      <c r="A416" s="90">
        <v>378</v>
      </c>
      <c r="B416" s="90" t="s">
        <v>257</v>
      </c>
      <c r="C416" s="97">
        <v>42789</v>
      </c>
      <c r="D416" s="90" t="s">
        <v>249</v>
      </c>
      <c r="E416" s="98">
        <v>76</v>
      </c>
      <c r="F416" s="99">
        <v>253.45658054162612</v>
      </c>
      <c r="G416" s="101"/>
    </row>
    <row r="417" spans="1:7" x14ac:dyDescent="0.25">
      <c r="A417" s="90">
        <v>379</v>
      </c>
      <c r="B417" s="90" t="s">
        <v>271</v>
      </c>
      <c r="C417" s="97">
        <v>42582</v>
      </c>
      <c r="D417" s="90" t="s">
        <v>253</v>
      </c>
      <c r="E417" s="98">
        <v>6</v>
      </c>
      <c r="F417" s="99">
        <v>21.566021582606673</v>
      </c>
      <c r="G417" s="101"/>
    </row>
    <row r="418" spans="1:7" x14ac:dyDescent="0.25">
      <c r="A418" s="90">
        <v>380</v>
      </c>
      <c r="B418" s="90" t="s">
        <v>272</v>
      </c>
      <c r="C418" s="97">
        <v>43031</v>
      </c>
      <c r="D418" s="90" t="s">
        <v>251</v>
      </c>
      <c r="E418" s="98">
        <v>43</v>
      </c>
      <c r="F418" s="99">
        <v>143.64020707381326</v>
      </c>
      <c r="G418" s="101"/>
    </row>
    <row r="419" spans="1:7" x14ac:dyDescent="0.25">
      <c r="A419" s="90">
        <v>381</v>
      </c>
      <c r="B419" s="90" t="s">
        <v>273</v>
      </c>
      <c r="C419" s="97">
        <v>42384</v>
      </c>
      <c r="D419" s="90" t="s">
        <v>252</v>
      </c>
      <c r="E419" s="98">
        <v>20</v>
      </c>
      <c r="F419" s="99">
        <v>68.556506221022701</v>
      </c>
      <c r="G419" s="101"/>
    </row>
    <row r="420" spans="1:7" x14ac:dyDescent="0.25">
      <c r="A420" s="90">
        <v>382</v>
      </c>
      <c r="B420" s="90" t="s">
        <v>257</v>
      </c>
      <c r="C420" s="97">
        <v>42811</v>
      </c>
      <c r="D420" s="90" t="s">
        <v>250</v>
      </c>
      <c r="E420" s="98">
        <v>11</v>
      </c>
      <c r="F420" s="99">
        <v>38.672192622748575</v>
      </c>
      <c r="G420" s="101"/>
    </row>
    <row r="421" spans="1:7" x14ac:dyDescent="0.25">
      <c r="A421" s="90">
        <v>383</v>
      </c>
      <c r="B421" s="90" t="s">
        <v>263</v>
      </c>
      <c r="C421" s="97">
        <v>42181</v>
      </c>
      <c r="D421" s="90" t="s">
        <v>249</v>
      </c>
      <c r="E421" s="98">
        <v>35</v>
      </c>
      <c r="F421" s="99">
        <v>118.02619516732342</v>
      </c>
      <c r="G421" s="101"/>
    </row>
    <row r="422" spans="1:7" x14ac:dyDescent="0.25">
      <c r="A422" s="90">
        <v>384</v>
      </c>
      <c r="B422" s="90" t="s">
        <v>274</v>
      </c>
      <c r="C422" s="97">
        <v>42811</v>
      </c>
      <c r="D422" s="90" t="s">
        <v>253</v>
      </c>
      <c r="E422" s="98">
        <v>72</v>
      </c>
      <c r="F422" s="99">
        <v>240.51063869493413</v>
      </c>
      <c r="G422" s="101"/>
    </row>
    <row r="423" spans="1:7" x14ac:dyDescent="0.25">
      <c r="A423" s="90">
        <v>385</v>
      </c>
      <c r="B423" s="90" t="s">
        <v>259</v>
      </c>
      <c r="C423" s="97">
        <v>42516</v>
      </c>
      <c r="D423" s="90" t="s">
        <v>253</v>
      </c>
      <c r="E423" s="98">
        <v>49</v>
      </c>
      <c r="F423" s="99">
        <v>164.19194005019963</v>
      </c>
      <c r="G423" s="101"/>
    </row>
    <row r="424" spans="1:7" x14ac:dyDescent="0.25">
      <c r="A424" s="90">
        <v>386</v>
      </c>
      <c r="B424" s="90" t="s">
        <v>275</v>
      </c>
      <c r="C424" s="97">
        <v>42800</v>
      </c>
      <c r="D424" s="90" t="s">
        <v>253</v>
      </c>
      <c r="E424" s="98">
        <v>88</v>
      </c>
      <c r="F424" s="99">
        <v>293.9775610063723</v>
      </c>
      <c r="G424" s="101"/>
    </row>
    <row r="425" spans="1:7" x14ac:dyDescent="0.25">
      <c r="A425" s="90">
        <v>387</v>
      </c>
      <c r="B425" s="90" t="s">
        <v>276</v>
      </c>
      <c r="C425" s="97">
        <v>42822</v>
      </c>
      <c r="D425" s="90" t="s">
        <v>253</v>
      </c>
      <c r="E425" s="98">
        <v>45</v>
      </c>
      <c r="F425" s="99">
        <v>149.94809417086179</v>
      </c>
      <c r="G425" s="101"/>
    </row>
    <row r="426" spans="1:7" x14ac:dyDescent="0.25">
      <c r="A426" s="90">
        <v>388</v>
      </c>
      <c r="B426" s="90" t="s">
        <v>260</v>
      </c>
      <c r="C426" s="97">
        <v>42450</v>
      </c>
      <c r="D426" s="90" t="s">
        <v>251</v>
      </c>
      <c r="E426" s="98">
        <v>37</v>
      </c>
      <c r="F426" s="99">
        <v>124.50422708332515</v>
      </c>
      <c r="G426" s="101"/>
    </row>
    <row r="427" spans="1:7" x14ac:dyDescent="0.25">
      <c r="A427" s="90">
        <v>389</v>
      </c>
      <c r="B427" s="90" t="s">
        <v>277</v>
      </c>
      <c r="C427" s="97">
        <v>42104</v>
      </c>
      <c r="D427" s="90" t="s">
        <v>251</v>
      </c>
      <c r="E427" s="98">
        <v>12</v>
      </c>
      <c r="F427" s="99">
        <v>42.576717535253088</v>
      </c>
      <c r="G427" s="101"/>
    </row>
    <row r="428" spans="1:7" x14ac:dyDescent="0.25">
      <c r="A428" s="90">
        <v>390</v>
      </c>
      <c r="B428" s="90" t="s">
        <v>278</v>
      </c>
      <c r="C428" s="97">
        <v>42505</v>
      </c>
      <c r="D428" s="90" t="s">
        <v>252</v>
      </c>
      <c r="E428" s="98">
        <v>18</v>
      </c>
      <c r="F428" s="99">
        <v>61.665104726877843</v>
      </c>
      <c r="G428" s="101"/>
    </row>
    <row r="429" spans="1:7" x14ac:dyDescent="0.25">
      <c r="A429" s="90">
        <v>391</v>
      </c>
      <c r="B429" s="90" t="s">
        <v>279</v>
      </c>
      <c r="C429" s="97">
        <v>42756</v>
      </c>
      <c r="D429" s="90" t="s">
        <v>251</v>
      </c>
      <c r="E429" s="98">
        <v>75</v>
      </c>
      <c r="F429" s="99">
        <v>250.26525703333402</v>
      </c>
      <c r="G429" s="101"/>
    </row>
    <row r="430" spans="1:7" x14ac:dyDescent="0.25">
      <c r="A430" s="90">
        <v>392</v>
      </c>
      <c r="B430" s="90" t="s">
        <v>280</v>
      </c>
      <c r="C430" s="97">
        <v>42060</v>
      </c>
      <c r="D430" s="90" t="s">
        <v>253</v>
      </c>
      <c r="E430" s="98">
        <v>8</v>
      </c>
      <c r="F430" s="99">
        <v>29.011410815513283</v>
      </c>
      <c r="G430" s="101"/>
    </row>
    <row r="431" spans="1:7" x14ac:dyDescent="0.25">
      <c r="A431" s="90">
        <v>393</v>
      </c>
      <c r="B431" s="90" t="s">
        <v>281</v>
      </c>
      <c r="C431" s="97">
        <v>42461</v>
      </c>
      <c r="D431" s="90" t="s">
        <v>251</v>
      </c>
      <c r="E431" s="98">
        <v>37</v>
      </c>
      <c r="F431" s="99">
        <v>124.07021509112036</v>
      </c>
      <c r="G431" s="101"/>
    </row>
    <row r="432" spans="1:7" x14ac:dyDescent="0.25">
      <c r="A432" s="90">
        <v>394</v>
      </c>
      <c r="B432" s="90" t="s">
        <v>264</v>
      </c>
      <c r="C432" s="97">
        <v>42725</v>
      </c>
      <c r="D432" s="90" t="s">
        <v>251</v>
      </c>
      <c r="E432" s="98">
        <v>-6</v>
      </c>
      <c r="F432" s="99">
        <v>-18.094633314582882</v>
      </c>
      <c r="G432" s="101"/>
    </row>
    <row r="433" spans="1:7" x14ac:dyDescent="0.25">
      <c r="A433" s="90">
        <v>395</v>
      </c>
      <c r="B433" s="90" t="s">
        <v>262</v>
      </c>
      <c r="C433" s="97">
        <v>42505</v>
      </c>
      <c r="D433" s="90" t="s">
        <v>250</v>
      </c>
      <c r="E433" s="98">
        <v>56</v>
      </c>
      <c r="F433" s="99">
        <v>186.62585805857202</v>
      </c>
      <c r="G433" s="101"/>
    </row>
    <row r="434" spans="1:7" x14ac:dyDescent="0.25">
      <c r="A434" s="90">
        <v>396</v>
      </c>
      <c r="B434" s="90" t="s">
        <v>282</v>
      </c>
      <c r="C434" s="97">
        <v>42714</v>
      </c>
      <c r="D434" s="90" t="s">
        <v>249</v>
      </c>
      <c r="E434" s="98">
        <v>53</v>
      </c>
      <c r="F434" s="99">
        <v>177.86132579969734</v>
      </c>
      <c r="G434" s="101"/>
    </row>
    <row r="435" spans="1:7" x14ac:dyDescent="0.25">
      <c r="A435" s="90">
        <v>397</v>
      </c>
      <c r="B435" s="90" t="s">
        <v>257</v>
      </c>
      <c r="C435" s="97">
        <v>42516</v>
      </c>
      <c r="D435" s="90" t="s">
        <v>251</v>
      </c>
      <c r="E435" s="98">
        <v>62</v>
      </c>
      <c r="F435" s="99">
        <v>206.96122889314793</v>
      </c>
      <c r="G435" s="101"/>
    </row>
    <row r="436" spans="1:7" x14ac:dyDescent="0.25">
      <c r="A436" s="90">
        <v>398</v>
      </c>
      <c r="B436" s="90" t="s">
        <v>283</v>
      </c>
      <c r="C436" s="97">
        <v>42093</v>
      </c>
      <c r="D436" s="90" t="s">
        <v>252</v>
      </c>
      <c r="E436" s="98">
        <v>90</v>
      </c>
      <c r="F436" s="99">
        <v>299.11398054833035</v>
      </c>
      <c r="G436" s="101"/>
    </row>
    <row r="437" spans="1:7" x14ac:dyDescent="0.25">
      <c r="A437" s="90">
        <v>399</v>
      </c>
      <c r="B437" s="90" t="s">
        <v>284</v>
      </c>
      <c r="C437" s="97">
        <v>42384</v>
      </c>
      <c r="D437" s="90" t="s">
        <v>249</v>
      </c>
      <c r="E437" s="98">
        <v>30</v>
      </c>
      <c r="F437" s="99">
        <v>101.75338984390075</v>
      </c>
      <c r="G437" s="101"/>
    </row>
    <row r="438" spans="1:7" x14ac:dyDescent="0.25">
      <c r="A438" s="90">
        <v>400</v>
      </c>
      <c r="B438" s="90" t="s">
        <v>285</v>
      </c>
      <c r="C438" s="97">
        <v>42049</v>
      </c>
      <c r="D438" s="90" t="s">
        <v>253</v>
      </c>
      <c r="E438" s="98">
        <v>36</v>
      </c>
      <c r="F438" s="99">
        <v>121.70928851878749</v>
      </c>
      <c r="G438" s="101"/>
    </row>
    <row r="439" spans="1:7" x14ac:dyDescent="0.25">
      <c r="A439" s="90">
        <v>401</v>
      </c>
      <c r="B439" s="90" t="s">
        <v>286</v>
      </c>
      <c r="C439" s="97">
        <v>42071</v>
      </c>
      <c r="D439" s="90" t="s">
        <v>249</v>
      </c>
      <c r="E439" s="98">
        <v>76</v>
      </c>
      <c r="F439" s="99">
        <v>253.70632728826777</v>
      </c>
      <c r="G439" s="101"/>
    </row>
    <row r="440" spans="1:7" x14ac:dyDescent="0.25">
      <c r="A440" s="90">
        <v>402</v>
      </c>
      <c r="B440" s="90" t="s">
        <v>287</v>
      </c>
      <c r="C440" s="97">
        <v>42104</v>
      </c>
      <c r="D440" s="90" t="s">
        <v>251</v>
      </c>
      <c r="E440" s="98">
        <v>-4</v>
      </c>
      <c r="F440" s="99">
        <v>-11.075552279917835</v>
      </c>
      <c r="G440" s="101"/>
    </row>
    <row r="441" spans="1:7" x14ac:dyDescent="0.25">
      <c r="A441" s="90">
        <v>403</v>
      </c>
      <c r="B441" s="90" t="s">
        <v>258</v>
      </c>
      <c r="C441" s="97">
        <v>42714</v>
      </c>
      <c r="D441" s="90" t="s">
        <v>250</v>
      </c>
      <c r="E441" s="98">
        <v>26</v>
      </c>
      <c r="F441" s="99">
        <v>88.274183600347698</v>
      </c>
      <c r="G441" s="101"/>
    </row>
    <row r="442" spans="1:7" x14ac:dyDescent="0.25">
      <c r="A442" s="90">
        <v>404</v>
      </c>
      <c r="B442" s="90" t="s">
        <v>288</v>
      </c>
      <c r="C442" s="97">
        <v>42137</v>
      </c>
      <c r="D442" s="90" t="s">
        <v>251</v>
      </c>
      <c r="E442" s="98">
        <v>-5</v>
      </c>
      <c r="F442" s="99">
        <v>-14.111826928112459</v>
      </c>
      <c r="G442" s="101"/>
    </row>
    <row r="443" spans="1:7" x14ac:dyDescent="0.25">
      <c r="A443" s="90">
        <v>405</v>
      </c>
      <c r="B443" s="90" t="s">
        <v>257</v>
      </c>
      <c r="C443" s="97">
        <v>42494</v>
      </c>
      <c r="D443" s="90" t="s">
        <v>253</v>
      </c>
      <c r="E443" s="98">
        <v>44</v>
      </c>
      <c r="F443" s="99">
        <v>147.64714637115523</v>
      </c>
      <c r="G443" s="101"/>
    </row>
    <row r="444" spans="1:7" x14ac:dyDescent="0.25">
      <c r="A444" s="90">
        <v>406</v>
      </c>
      <c r="B444" s="90" t="s">
        <v>271</v>
      </c>
      <c r="C444" s="97">
        <v>42417</v>
      </c>
      <c r="D444" s="90" t="s">
        <v>252</v>
      </c>
      <c r="E444" s="98">
        <v>91</v>
      </c>
      <c r="F444" s="99">
        <v>302.97942922340121</v>
      </c>
      <c r="G444" s="101"/>
    </row>
    <row r="445" spans="1:7" x14ac:dyDescent="0.25">
      <c r="A445" s="90">
        <v>407</v>
      </c>
      <c r="B445" s="90" t="s">
        <v>272</v>
      </c>
      <c r="C445" s="97">
        <v>42439</v>
      </c>
      <c r="D445" s="90" t="s">
        <v>251</v>
      </c>
      <c r="E445" s="98">
        <v>78</v>
      </c>
      <c r="F445" s="99">
        <v>260.17451365802947</v>
      </c>
      <c r="G445" s="101"/>
    </row>
    <row r="446" spans="1:7" x14ac:dyDescent="0.25">
      <c r="A446" s="90">
        <v>408</v>
      </c>
      <c r="B446" s="90" t="s">
        <v>273</v>
      </c>
      <c r="C446" s="97">
        <v>42877</v>
      </c>
      <c r="D446" s="90" t="s">
        <v>251</v>
      </c>
      <c r="E446" s="98">
        <v>69</v>
      </c>
      <c r="F446" s="99">
        <v>229.97006472210137</v>
      </c>
      <c r="G446" s="101"/>
    </row>
    <row r="447" spans="1:7" x14ac:dyDescent="0.25">
      <c r="A447" s="90">
        <v>409</v>
      </c>
      <c r="B447" s="90" t="s">
        <v>257</v>
      </c>
      <c r="C447" s="97">
        <v>42659</v>
      </c>
      <c r="D447" s="90" t="s">
        <v>252</v>
      </c>
      <c r="E447" s="98">
        <v>74</v>
      </c>
      <c r="F447" s="99">
        <v>247.00746788698899</v>
      </c>
      <c r="G447" s="101"/>
    </row>
    <row r="448" spans="1:7" x14ac:dyDescent="0.25">
      <c r="A448" s="90">
        <v>410</v>
      </c>
      <c r="B448" s="90" t="s">
        <v>263</v>
      </c>
      <c r="C448" s="97">
        <v>42214</v>
      </c>
      <c r="D448" s="90" t="s">
        <v>253</v>
      </c>
      <c r="E448" s="98">
        <v>71</v>
      </c>
      <c r="F448" s="99">
        <v>237.17423777193537</v>
      </c>
      <c r="G448" s="101"/>
    </row>
    <row r="449" spans="1:7" x14ac:dyDescent="0.25">
      <c r="A449" s="90">
        <v>411</v>
      </c>
      <c r="B449" s="90" t="s">
        <v>274</v>
      </c>
      <c r="C449" s="97">
        <v>42987</v>
      </c>
      <c r="D449" s="90" t="s">
        <v>250</v>
      </c>
      <c r="E449" s="98">
        <v>34</v>
      </c>
      <c r="F449" s="99">
        <v>114.49395902225963</v>
      </c>
      <c r="G449" s="101"/>
    </row>
    <row r="450" spans="1:7" x14ac:dyDescent="0.25">
      <c r="A450" s="90">
        <v>412</v>
      </c>
      <c r="B450" s="90" t="s">
        <v>259</v>
      </c>
      <c r="C450" s="97">
        <v>42159</v>
      </c>
      <c r="D450" s="90" t="s">
        <v>252</v>
      </c>
      <c r="E450" s="98">
        <v>93</v>
      </c>
      <c r="F450" s="99">
        <v>309.99052497996132</v>
      </c>
      <c r="G450" s="101"/>
    </row>
    <row r="451" spans="1:7" x14ac:dyDescent="0.25">
      <c r="A451" s="90">
        <v>413</v>
      </c>
      <c r="B451" s="90" t="s">
        <v>275</v>
      </c>
      <c r="C451" s="97">
        <v>42060</v>
      </c>
      <c r="D451" s="90" t="s">
        <v>253</v>
      </c>
      <c r="E451" s="98">
        <v>60</v>
      </c>
      <c r="F451" s="99">
        <v>201.32708361448951</v>
      </c>
      <c r="G451" s="101"/>
    </row>
    <row r="452" spans="1:7" x14ac:dyDescent="0.25">
      <c r="A452" s="90">
        <v>414</v>
      </c>
      <c r="B452" s="90" t="s">
        <v>276</v>
      </c>
      <c r="C452" s="97">
        <v>42483</v>
      </c>
      <c r="D452" s="90" t="s">
        <v>253</v>
      </c>
      <c r="E452" s="98">
        <v>37</v>
      </c>
      <c r="F452" s="99">
        <v>123.95845989312058</v>
      </c>
      <c r="G452" s="101"/>
    </row>
    <row r="453" spans="1:7" x14ac:dyDescent="0.25">
      <c r="A453" s="90">
        <v>415</v>
      </c>
      <c r="B453" s="90" t="s">
        <v>260</v>
      </c>
      <c r="C453" s="97">
        <v>42549</v>
      </c>
      <c r="D453" s="90" t="s">
        <v>249</v>
      </c>
      <c r="E453" s="98">
        <v>26</v>
      </c>
      <c r="F453" s="99">
        <v>88.104969277268921</v>
      </c>
      <c r="G453" s="101"/>
    </row>
    <row r="454" spans="1:7" x14ac:dyDescent="0.25">
      <c r="A454" s="90">
        <v>416</v>
      </c>
      <c r="B454" s="90" t="s">
        <v>277</v>
      </c>
      <c r="C454" s="97">
        <v>42192</v>
      </c>
      <c r="D454" s="90" t="s">
        <v>249</v>
      </c>
      <c r="E454" s="98">
        <v>2</v>
      </c>
      <c r="F454" s="99">
        <v>9.4150804761915641</v>
      </c>
      <c r="G454" s="101"/>
    </row>
    <row r="455" spans="1:7" x14ac:dyDescent="0.25">
      <c r="A455" s="90">
        <v>417</v>
      </c>
      <c r="B455" s="90" t="s">
        <v>278</v>
      </c>
      <c r="C455" s="97">
        <v>42280</v>
      </c>
      <c r="D455" s="90" t="s">
        <v>253</v>
      </c>
      <c r="E455" s="98">
        <v>-9</v>
      </c>
      <c r="F455" s="99">
        <v>-28.577300271703287</v>
      </c>
      <c r="G455" s="101"/>
    </row>
    <row r="456" spans="1:7" x14ac:dyDescent="0.25">
      <c r="A456" s="90">
        <v>418</v>
      </c>
      <c r="B456" s="90" t="s">
        <v>279</v>
      </c>
      <c r="C456" s="97">
        <v>42789</v>
      </c>
      <c r="D456" s="90" t="s">
        <v>253</v>
      </c>
      <c r="E456" s="98">
        <v>46</v>
      </c>
      <c r="F456" s="99">
        <v>154.00550247841338</v>
      </c>
      <c r="G456" s="101"/>
    </row>
    <row r="457" spans="1:7" x14ac:dyDescent="0.25">
      <c r="A457" s="90">
        <v>419</v>
      </c>
      <c r="B457" s="90" t="s">
        <v>280</v>
      </c>
      <c r="C457" s="97">
        <v>42439</v>
      </c>
      <c r="D457" s="90" t="s">
        <v>252</v>
      </c>
      <c r="E457" s="98">
        <v>0</v>
      </c>
      <c r="F457" s="99">
        <v>2.5876201500267402</v>
      </c>
      <c r="G457" s="101"/>
    </row>
    <row r="458" spans="1:7" x14ac:dyDescent="0.25">
      <c r="A458" s="90">
        <v>420</v>
      </c>
      <c r="B458" s="90" t="s">
        <v>281</v>
      </c>
      <c r="C458" s="97">
        <v>42703</v>
      </c>
      <c r="D458" s="90" t="s">
        <v>253</v>
      </c>
      <c r="E458" s="98">
        <v>79</v>
      </c>
      <c r="F458" s="99">
        <v>263.74098872609375</v>
      </c>
      <c r="G458" s="101"/>
    </row>
    <row r="459" spans="1:7" x14ac:dyDescent="0.25">
      <c r="A459" s="90">
        <v>421</v>
      </c>
      <c r="B459" s="90" t="s">
        <v>264</v>
      </c>
      <c r="C459" s="97">
        <v>42016</v>
      </c>
      <c r="D459" s="90" t="s">
        <v>253</v>
      </c>
      <c r="E459" s="98">
        <v>48</v>
      </c>
      <c r="F459" s="99">
        <v>161.52394389728482</v>
      </c>
      <c r="G459" s="101"/>
    </row>
    <row r="460" spans="1:7" x14ac:dyDescent="0.25">
      <c r="A460" s="90">
        <v>422</v>
      </c>
      <c r="B460" s="90" t="s">
        <v>262</v>
      </c>
      <c r="C460" s="97">
        <v>42756</v>
      </c>
      <c r="D460" s="90" t="s">
        <v>249</v>
      </c>
      <c r="E460" s="98">
        <v>77</v>
      </c>
      <c r="F460" s="99">
        <v>256.97080040459366</v>
      </c>
      <c r="G460" s="101"/>
    </row>
    <row r="461" spans="1:7" x14ac:dyDescent="0.25">
      <c r="A461" s="90">
        <v>423</v>
      </c>
      <c r="B461" s="90" t="s">
        <v>282</v>
      </c>
      <c r="C461" s="97">
        <v>42778</v>
      </c>
      <c r="D461" s="90" t="s">
        <v>253</v>
      </c>
      <c r="E461" s="98">
        <v>-10</v>
      </c>
      <c r="F461" s="99">
        <v>-29.732145900867454</v>
      </c>
      <c r="G461" s="101"/>
    </row>
    <row r="462" spans="1:7" x14ac:dyDescent="0.25">
      <c r="A462" s="90">
        <v>424</v>
      </c>
      <c r="B462" s="90" t="s">
        <v>257</v>
      </c>
      <c r="C462" s="97">
        <v>42225</v>
      </c>
      <c r="D462" s="90" t="s">
        <v>250</v>
      </c>
      <c r="E462" s="98">
        <v>45</v>
      </c>
      <c r="F462" s="99">
        <v>151.2978794305198</v>
      </c>
      <c r="G462" s="101"/>
    </row>
    <row r="463" spans="1:7" x14ac:dyDescent="0.25">
      <c r="A463" s="90">
        <v>425</v>
      </c>
      <c r="B463" s="90" t="s">
        <v>283</v>
      </c>
      <c r="C463" s="97">
        <v>42027</v>
      </c>
      <c r="D463" s="90" t="s">
        <v>253</v>
      </c>
      <c r="E463" s="98">
        <v>17</v>
      </c>
      <c r="F463" s="99">
        <v>59.056286998621005</v>
      </c>
      <c r="G463" s="101"/>
    </row>
    <row r="464" spans="1:7" x14ac:dyDescent="0.25">
      <c r="A464" s="90">
        <v>426</v>
      </c>
      <c r="B464" s="90" t="s">
        <v>284</v>
      </c>
      <c r="C464" s="97">
        <v>42236</v>
      </c>
      <c r="D464" s="90" t="s">
        <v>249</v>
      </c>
      <c r="E464" s="98">
        <v>-4</v>
      </c>
      <c r="F464" s="99">
        <v>-11.426401854311806</v>
      </c>
      <c r="G464" s="101"/>
    </row>
    <row r="465" spans="1:7" x14ac:dyDescent="0.25">
      <c r="A465" s="90">
        <v>427</v>
      </c>
      <c r="B465" s="90" t="s">
        <v>285</v>
      </c>
      <c r="C465" s="97">
        <v>43086</v>
      </c>
      <c r="D465" s="90" t="s">
        <v>252</v>
      </c>
      <c r="E465" s="98">
        <v>43</v>
      </c>
      <c r="F465" s="99">
        <v>144.21085917971249</v>
      </c>
      <c r="G465" s="101"/>
    </row>
    <row r="466" spans="1:7" x14ac:dyDescent="0.25">
      <c r="A466" s="90">
        <v>428</v>
      </c>
      <c r="B466" s="90" t="s">
        <v>286</v>
      </c>
      <c r="C466" s="97">
        <v>42648</v>
      </c>
      <c r="D466" s="90" t="s">
        <v>249</v>
      </c>
      <c r="E466" s="98">
        <v>41</v>
      </c>
      <c r="F466" s="99">
        <v>138.02128625237285</v>
      </c>
      <c r="G466" s="101"/>
    </row>
    <row r="467" spans="1:7" x14ac:dyDescent="0.25">
      <c r="A467" s="90">
        <v>429</v>
      </c>
      <c r="B467" s="90" t="s">
        <v>287</v>
      </c>
      <c r="C467" s="97">
        <v>42910</v>
      </c>
      <c r="D467" s="90" t="s">
        <v>250</v>
      </c>
      <c r="E467" s="98">
        <v>-4</v>
      </c>
      <c r="F467" s="99">
        <v>-10.888559709034693</v>
      </c>
      <c r="G467" s="101"/>
    </row>
    <row r="468" spans="1:7" x14ac:dyDescent="0.25">
      <c r="A468" s="90">
        <v>430</v>
      </c>
      <c r="B468" s="90" t="s">
        <v>258</v>
      </c>
      <c r="C468" s="97">
        <v>42626</v>
      </c>
      <c r="D468" s="90" t="s">
        <v>253</v>
      </c>
      <c r="E468" s="98">
        <v>6</v>
      </c>
      <c r="F468" s="99">
        <v>22.478007387714033</v>
      </c>
      <c r="G468" s="101"/>
    </row>
    <row r="469" spans="1:7" x14ac:dyDescent="0.25">
      <c r="A469" s="90">
        <v>431</v>
      </c>
      <c r="B469" s="90" t="s">
        <v>288</v>
      </c>
      <c r="C469" s="97">
        <v>42866</v>
      </c>
      <c r="D469" s="90" t="s">
        <v>253</v>
      </c>
      <c r="E469" s="98">
        <v>8</v>
      </c>
      <c r="F469" s="99">
        <v>27.699723535115545</v>
      </c>
      <c r="G469" s="101"/>
    </row>
    <row r="470" spans="1:7" x14ac:dyDescent="0.25">
      <c r="A470" s="90">
        <v>432</v>
      </c>
      <c r="B470" s="90" t="s">
        <v>257</v>
      </c>
      <c r="C470" s="97">
        <v>42560</v>
      </c>
      <c r="D470" s="90" t="s">
        <v>249</v>
      </c>
      <c r="E470" s="98">
        <v>43</v>
      </c>
      <c r="F470" s="99">
        <v>144.65159678001123</v>
      </c>
      <c r="G470" s="101"/>
    </row>
    <row r="471" spans="1:7" x14ac:dyDescent="0.25">
      <c r="A471" s="90">
        <v>433</v>
      </c>
      <c r="B471" s="90" t="s">
        <v>271</v>
      </c>
      <c r="C471" s="97">
        <v>42527</v>
      </c>
      <c r="D471" s="90" t="s">
        <v>249</v>
      </c>
      <c r="E471" s="98">
        <v>47</v>
      </c>
      <c r="F471" s="99">
        <v>157.29704569257967</v>
      </c>
      <c r="G471" s="101"/>
    </row>
    <row r="472" spans="1:7" x14ac:dyDescent="0.25">
      <c r="A472" s="90">
        <v>434</v>
      </c>
      <c r="B472" s="90" t="s">
        <v>272</v>
      </c>
      <c r="C472" s="97">
        <v>42965</v>
      </c>
      <c r="D472" s="90" t="s">
        <v>251</v>
      </c>
      <c r="E472" s="98">
        <v>13</v>
      </c>
      <c r="F472" s="99">
        <v>45.5822750180211</v>
      </c>
      <c r="G472" s="101"/>
    </row>
    <row r="473" spans="1:7" x14ac:dyDescent="0.25">
      <c r="A473" s="90">
        <v>435</v>
      </c>
      <c r="B473" s="90" t="s">
        <v>273</v>
      </c>
      <c r="C473" s="97">
        <v>42767</v>
      </c>
      <c r="D473" s="90" t="s">
        <v>253</v>
      </c>
      <c r="E473" s="98">
        <v>9</v>
      </c>
      <c r="F473" s="99">
        <v>31.756675144963474</v>
      </c>
      <c r="G473" s="101"/>
    </row>
    <row r="474" spans="1:7" x14ac:dyDescent="0.25">
      <c r="A474" s="90">
        <v>436</v>
      </c>
      <c r="B474" s="90" t="s">
        <v>257</v>
      </c>
      <c r="C474" s="97">
        <v>42428</v>
      </c>
      <c r="D474" s="90" t="s">
        <v>249</v>
      </c>
      <c r="E474" s="98">
        <v>22</v>
      </c>
      <c r="F474" s="99">
        <v>74.42982783495593</v>
      </c>
      <c r="G474" s="101"/>
    </row>
    <row r="475" spans="1:7" x14ac:dyDescent="0.25">
      <c r="A475" s="90">
        <v>437</v>
      </c>
      <c r="B475" s="90" t="s">
        <v>263</v>
      </c>
      <c r="C475" s="97">
        <v>42811</v>
      </c>
      <c r="D475" s="90" t="s">
        <v>249</v>
      </c>
      <c r="E475" s="98">
        <v>87</v>
      </c>
      <c r="F475" s="99">
        <v>290.03332208532618</v>
      </c>
      <c r="G475" s="101"/>
    </row>
    <row r="476" spans="1:7" x14ac:dyDescent="0.25">
      <c r="A476" s="90">
        <v>438</v>
      </c>
      <c r="B476" s="90" t="s">
        <v>274</v>
      </c>
      <c r="C476" s="97">
        <v>43031</v>
      </c>
      <c r="D476" s="90" t="s">
        <v>253</v>
      </c>
      <c r="E476" s="98">
        <v>15</v>
      </c>
      <c r="F476" s="99">
        <v>51.042720486509431</v>
      </c>
      <c r="G476" s="101"/>
    </row>
    <row r="477" spans="1:7" x14ac:dyDescent="0.25">
      <c r="A477" s="90">
        <v>439</v>
      </c>
      <c r="B477" s="90" t="s">
        <v>259</v>
      </c>
      <c r="C477" s="97">
        <v>43031</v>
      </c>
      <c r="D477" s="90" t="s">
        <v>249</v>
      </c>
      <c r="E477" s="98">
        <v>27</v>
      </c>
      <c r="F477" s="99">
        <v>91.956895289805502</v>
      </c>
      <c r="G477" s="101"/>
    </row>
    <row r="478" spans="1:7" x14ac:dyDescent="0.25">
      <c r="A478" s="90">
        <v>440</v>
      </c>
      <c r="B478" s="90" t="s">
        <v>275</v>
      </c>
      <c r="C478" s="97">
        <v>42855</v>
      </c>
      <c r="D478" s="90" t="s">
        <v>250</v>
      </c>
      <c r="E478" s="98">
        <v>78</v>
      </c>
      <c r="F478" s="99">
        <v>260.67979887956699</v>
      </c>
      <c r="G478" s="101"/>
    </row>
    <row r="479" spans="1:7" x14ac:dyDescent="0.25">
      <c r="A479" s="90">
        <v>441</v>
      </c>
      <c r="B479" s="90" t="s">
        <v>276</v>
      </c>
      <c r="C479" s="97">
        <v>42082</v>
      </c>
      <c r="D479" s="90" t="s">
        <v>252</v>
      </c>
      <c r="E479" s="98">
        <v>27</v>
      </c>
      <c r="F479" s="99">
        <v>91.505049483468966</v>
      </c>
      <c r="G479" s="101"/>
    </row>
    <row r="480" spans="1:7" x14ac:dyDescent="0.25">
      <c r="A480" s="90">
        <v>442</v>
      </c>
      <c r="B480" s="90" t="s">
        <v>260</v>
      </c>
      <c r="C480" s="97">
        <v>42395</v>
      </c>
      <c r="D480" s="90" t="s">
        <v>253</v>
      </c>
      <c r="E480" s="98">
        <v>19</v>
      </c>
      <c r="F480" s="99">
        <v>65.733106773908943</v>
      </c>
      <c r="G480" s="101"/>
    </row>
    <row r="481" spans="1:7" x14ac:dyDescent="0.25">
      <c r="A481" s="90">
        <v>443</v>
      </c>
      <c r="B481" s="90" t="s">
        <v>277</v>
      </c>
      <c r="C481" s="97">
        <v>42417</v>
      </c>
      <c r="D481" s="90" t="s">
        <v>252</v>
      </c>
      <c r="E481" s="98">
        <v>0</v>
      </c>
      <c r="F481" s="99">
        <v>2.6134982463167757</v>
      </c>
      <c r="G481" s="101"/>
    </row>
    <row r="482" spans="1:7" x14ac:dyDescent="0.25">
      <c r="A482" s="90">
        <v>444</v>
      </c>
      <c r="B482" s="90" t="s">
        <v>278</v>
      </c>
      <c r="C482" s="97">
        <v>42714</v>
      </c>
      <c r="D482" s="90" t="s">
        <v>249</v>
      </c>
      <c r="E482" s="98">
        <v>30</v>
      </c>
      <c r="F482" s="99">
        <v>101.39650780111023</v>
      </c>
      <c r="G482" s="101"/>
    </row>
    <row r="483" spans="1:7" x14ac:dyDescent="0.25">
      <c r="A483" s="90">
        <v>445</v>
      </c>
      <c r="B483" s="90" t="s">
        <v>279</v>
      </c>
      <c r="C483" s="97">
        <v>42954</v>
      </c>
      <c r="D483" s="90" t="s">
        <v>250</v>
      </c>
      <c r="E483" s="98">
        <v>17</v>
      </c>
      <c r="F483" s="99">
        <v>58.36478394123143</v>
      </c>
      <c r="G483" s="101"/>
    </row>
    <row r="484" spans="1:7" x14ac:dyDescent="0.25">
      <c r="A484" s="90">
        <v>446</v>
      </c>
      <c r="B484" s="90" t="s">
        <v>280</v>
      </c>
      <c r="C484" s="97">
        <v>42159</v>
      </c>
      <c r="D484" s="90" t="s">
        <v>251</v>
      </c>
      <c r="E484" s="98">
        <v>36</v>
      </c>
      <c r="F484" s="99">
        <v>121.22146734149668</v>
      </c>
      <c r="G484" s="101"/>
    </row>
    <row r="485" spans="1:7" x14ac:dyDescent="0.25">
      <c r="A485" s="90">
        <v>447</v>
      </c>
      <c r="B485" s="90" t="s">
        <v>281</v>
      </c>
      <c r="C485" s="97">
        <v>42756</v>
      </c>
      <c r="D485" s="90" t="s">
        <v>253</v>
      </c>
      <c r="E485" s="98">
        <v>-4</v>
      </c>
      <c r="F485" s="99">
        <v>-11.29283936013133</v>
      </c>
      <c r="G485" s="101"/>
    </row>
    <row r="486" spans="1:7" x14ac:dyDescent="0.25">
      <c r="A486" s="90">
        <v>448</v>
      </c>
      <c r="B486" s="90" t="s">
        <v>264</v>
      </c>
      <c r="C486" s="97">
        <v>42384</v>
      </c>
      <c r="D486" s="90" t="s">
        <v>252</v>
      </c>
      <c r="E486" s="98">
        <v>4</v>
      </c>
      <c r="F486" s="99">
        <v>15.622844882616839</v>
      </c>
      <c r="G486" s="101"/>
    </row>
    <row r="487" spans="1:7" x14ac:dyDescent="0.25">
      <c r="A487" s="90">
        <v>449</v>
      </c>
      <c r="B487" s="90" t="s">
        <v>262</v>
      </c>
      <c r="C487" s="97">
        <v>42527</v>
      </c>
      <c r="D487" s="90" t="s">
        <v>249</v>
      </c>
      <c r="E487" s="98">
        <v>81</v>
      </c>
      <c r="F487" s="99">
        <v>270.08493601587639</v>
      </c>
      <c r="G487" s="101"/>
    </row>
    <row r="488" spans="1:7" x14ac:dyDescent="0.25">
      <c r="A488" s="90">
        <v>450</v>
      </c>
      <c r="B488" s="90" t="s">
        <v>282</v>
      </c>
      <c r="C488" s="97">
        <v>42725</v>
      </c>
      <c r="D488" s="90" t="s">
        <v>249</v>
      </c>
      <c r="E488" s="98">
        <v>87</v>
      </c>
      <c r="F488" s="99">
        <v>290.87299225525419</v>
      </c>
      <c r="G488" s="101"/>
    </row>
    <row r="489" spans="1:7" x14ac:dyDescent="0.25">
      <c r="A489" s="90">
        <v>451</v>
      </c>
      <c r="B489" s="90" t="s">
        <v>257</v>
      </c>
      <c r="C489" s="97">
        <v>42406</v>
      </c>
      <c r="D489" s="90" t="s">
        <v>249</v>
      </c>
      <c r="E489" s="98">
        <v>13</v>
      </c>
      <c r="F489" s="99">
        <v>44.659884535777756</v>
      </c>
      <c r="G489" s="101"/>
    </row>
    <row r="490" spans="1:7" x14ac:dyDescent="0.25">
      <c r="A490" s="90">
        <v>452</v>
      </c>
      <c r="B490" s="90" t="s">
        <v>283</v>
      </c>
      <c r="C490" s="97">
        <v>42494</v>
      </c>
      <c r="D490" s="90" t="s">
        <v>251</v>
      </c>
      <c r="E490" s="98">
        <v>48</v>
      </c>
      <c r="F490" s="99">
        <v>160.79621876318086</v>
      </c>
      <c r="G490" s="101"/>
    </row>
    <row r="491" spans="1:7" x14ac:dyDescent="0.25">
      <c r="A491" s="90">
        <v>453</v>
      </c>
      <c r="B491" s="90" t="s">
        <v>284</v>
      </c>
      <c r="C491" s="97">
        <v>42280</v>
      </c>
      <c r="D491" s="90" t="s">
        <v>250</v>
      </c>
      <c r="E491" s="98">
        <v>2</v>
      </c>
      <c r="F491" s="99">
        <v>7.8256918390507302</v>
      </c>
      <c r="G491" s="101"/>
    </row>
    <row r="492" spans="1:7" x14ac:dyDescent="0.25">
      <c r="A492" s="90">
        <v>454</v>
      </c>
      <c r="B492" s="90" t="s">
        <v>285</v>
      </c>
      <c r="C492" s="97">
        <v>42538</v>
      </c>
      <c r="D492" s="90" t="s">
        <v>251</v>
      </c>
      <c r="E492" s="98">
        <v>32</v>
      </c>
      <c r="F492" s="99">
        <v>108.44922938218477</v>
      </c>
      <c r="G492" s="101"/>
    </row>
    <row r="493" spans="1:7" x14ac:dyDescent="0.25">
      <c r="A493" s="90">
        <v>455</v>
      </c>
      <c r="B493" s="90" t="s">
        <v>286</v>
      </c>
      <c r="C493" s="97">
        <v>42247</v>
      </c>
      <c r="D493" s="90" t="s">
        <v>251</v>
      </c>
      <c r="E493" s="98">
        <v>13</v>
      </c>
      <c r="F493" s="99">
        <v>45.388572952154703</v>
      </c>
      <c r="G493" s="101"/>
    </row>
    <row r="494" spans="1:7" x14ac:dyDescent="0.25">
      <c r="A494" s="90">
        <v>456</v>
      </c>
      <c r="B494" s="90" t="s">
        <v>287</v>
      </c>
      <c r="C494" s="97">
        <v>43009</v>
      </c>
      <c r="D494" s="90" t="s">
        <v>252</v>
      </c>
      <c r="E494" s="98">
        <v>94</v>
      </c>
      <c r="F494" s="99">
        <v>312.50639687709304</v>
      </c>
      <c r="G494" s="101"/>
    </row>
    <row r="495" spans="1:7" x14ac:dyDescent="0.25">
      <c r="A495" s="90">
        <v>457</v>
      </c>
      <c r="B495" s="90" t="s">
        <v>258</v>
      </c>
      <c r="C495" s="97">
        <v>42800</v>
      </c>
      <c r="D495" s="90" t="s">
        <v>252</v>
      </c>
      <c r="E495" s="98">
        <v>63</v>
      </c>
      <c r="F495" s="99">
        <v>210.39806759799364</v>
      </c>
      <c r="G495" s="101"/>
    </row>
    <row r="496" spans="1:7" x14ac:dyDescent="0.25">
      <c r="A496" s="90">
        <v>458</v>
      </c>
      <c r="B496" s="90" t="s">
        <v>288</v>
      </c>
      <c r="C496" s="97">
        <v>42899</v>
      </c>
      <c r="D496" s="90" t="s">
        <v>253</v>
      </c>
      <c r="E496" s="98">
        <v>45</v>
      </c>
      <c r="F496" s="99">
        <v>151.01981775830225</v>
      </c>
      <c r="G496" s="101"/>
    </row>
    <row r="497" spans="1:7" x14ac:dyDescent="0.25">
      <c r="A497" s="90">
        <v>459</v>
      </c>
      <c r="B497" s="90" t="s">
        <v>257</v>
      </c>
      <c r="C497" s="97">
        <v>42104</v>
      </c>
      <c r="D497" s="90" t="s">
        <v>252</v>
      </c>
      <c r="E497" s="98">
        <v>71</v>
      </c>
      <c r="F497" s="99">
        <v>236.78280901059992</v>
      </c>
      <c r="G497" s="101"/>
    </row>
    <row r="498" spans="1:7" x14ac:dyDescent="0.25">
      <c r="A498" s="90">
        <v>460</v>
      </c>
      <c r="B498" s="90" t="s">
        <v>271</v>
      </c>
      <c r="C498" s="97">
        <v>42483</v>
      </c>
      <c r="D498" s="90" t="s">
        <v>252</v>
      </c>
      <c r="E498" s="98">
        <v>74</v>
      </c>
      <c r="F498" s="99">
        <v>247.16108329779806</v>
      </c>
      <c r="G498" s="101"/>
    </row>
    <row r="499" spans="1:7" x14ac:dyDescent="0.25">
      <c r="A499" s="90">
        <v>461</v>
      </c>
      <c r="B499" s="90" t="s">
        <v>272</v>
      </c>
      <c r="C499" s="97">
        <v>42395</v>
      </c>
      <c r="D499" s="90" t="s">
        <v>252</v>
      </c>
      <c r="E499" s="98">
        <v>48</v>
      </c>
      <c r="F499" s="99">
        <v>160.57858855600318</v>
      </c>
      <c r="G499" s="101"/>
    </row>
    <row r="500" spans="1:7" x14ac:dyDescent="0.25">
      <c r="A500" s="90">
        <v>462</v>
      </c>
      <c r="B500" s="90" t="s">
        <v>273</v>
      </c>
      <c r="C500" s="97">
        <v>42428</v>
      </c>
      <c r="D500" s="90" t="s">
        <v>251</v>
      </c>
      <c r="E500" s="98">
        <v>63</v>
      </c>
      <c r="F500" s="99">
        <v>210.78522907314647</v>
      </c>
      <c r="G500" s="101"/>
    </row>
    <row r="501" spans="1:7" x14ac:dyDescent="0.25">
      <c r="A501" s="90">
        <v>463</v>
      </c>
      <c r="B501" s="90" t="s">
        <v>257</v>
      </c>
      <c r="C501" s="97">
        <v>42115</v>
      </c>
      <c r="D501" s="90" t="s">
        <v>251</v>
      </c>
      <c r="E501" s="98">
        <v>48</v>
      </c>
      <c r="F501" s="99">
        <v>160.62463066385058</v>
      </c>
      <c r="G501" s="101"/>
    </row>
    <row r="502" spans="1:7" x14ac:dyDescent="0.25">
      <c r="A502" s="90">
        <v>464</v>
      </c>
      <c r="B502" s="90" t="s">
        <v>263</v>
      </c>
      <c r="C502" s="97">
        <v>42976</v>
      </c>
      <c r="D502" s="90" t="s">
        <v>252</v>
      </c>
      <c r="E502" s="98">
        <v>26</v>
      </c>
      <c r="F502" s="99">
        <v>88.877405622190182</v>
      </c>
      <c r="G502" s="101"/>
    </row>
    <row r="503" spans="1:7" x14ac:dyDescent="0.25">
      <c r="A503" s="90">
        <v>465</v>
      </c>
      <c r="B503" s="90" t="s">
        <v>274</v>
      </c>
      <c r="C503" s="97">
        <v>42899</v>
      </c>
      <c r="D503" s="90" t="s">
        <v>249</v>
      </c>
      <c r="E503" s="98">
        <v>58</v>
      </c>
      <c r="F503" s="99">
        <v>194.33238355032259</v>
      </c>
      <c r="G503" s="101"/>
    </row>
    <row r="504" spans="1:7" x14ac:dyDescent="0.25">
      <c r="A504" s="90">
        <v>466</v>
      </c>
      <c r="B504" s="90" t="s">
        <v>259</v>
      </c>
      <c r="C504" s="97">
        <v>42778</v>
      </c>
      <c r="D504" s="90" t="s">
        <v>251</v>
      </c>
      <c r="E504" s="98">
        <v>2</v>
      </c>
      <c r="F504" s="99">
        <v>9.6446142210209764</v>
      </c>
      <c r="G504" s="101"/>
    </row>
    <row r="505" spans="1:7" x14ac:dyDescent="0.25">
      <c r="A505" s="90">
        <v>467</v>
      </c>
      <c r="B505" s="90" t="s">
        <v>275</v>
      </c>
      <c r="C505" s="97">
        <v>42954</v>
      </c>
      <c r="D505" s="90" t="s">
        <v>251</v>
      </c>
      <c r="E505" s="98">
        <v>36</v>
      </c>
      <c r="F505" s="99">
        <v>120.91846254254182</v>
      </c>
      <c r="G505" s="101"/>
    </row>
    <row r="506" spans="1:7" x14ac:dyDescent="0.25">
      <c r="A506" s="90">
        <v>468</v>
      </c>
      <c r="B506" s="90" t="s">
        <v>276</v>
      </c>
      <c r="C506" s="97">
        <v>42181</v>
      </c>
      <c r="D506" s="90" t="s">
        <v>252</v>
      </c>
      <c r="E506" s="98">
        <v>22</v>
      </c>
      <c r="F506" s="99">
        <v>75.36146996019076</v>
      </c>
      <c r="G506" s="101"/>
    </row>
    <row r="507" spans="1:7" x14ac:dyDescent="0.25">
      <c r="A507" s="90">
        <v>469</v>
      </c>
      <c r="B507" s="90" t="s">
        <v>260</v>
      </c>
      <c r="C507" s="97">
        <v>42225</v>
      </c>
      <c r="D507" s="90" t="s">
        <v>251</v>
      </c>
      <c r="E507" s="98">
        <v>92</v>
      </c>
      <c r="F507" s="99">
        <v>306.1276527595511</v>
      </c>
      <c r="G507" s="101"/>
    </row>
    <row r="508" spans="1:7" x14ac:dyDescent="0.25">
      <c r="A508" s="90">
        <v>470</v>
      </c>
      <c r="B508" s="90" t="s">
        <v>277</v>
      </c>
      <c r="C508" s="97">
        <v>42648</v>
      </c>
      <c r="D508" s="90" t="s">
        <v>253</v>
      </c>
      <c r="E508" s="98">
        <v>29</v>
      </c>
      <c r="F508" s="99">
        <v>97.806732386004001</v>
      </c>
      <c r="G508" s="101"/>
    </row>
    <row r="509" spans="1:7" x14ac:dyDescent="0.25">
      <c r="A509" s="90">
        <v>471</v>
      </c>
      <c r="B509" s="90" t="s">
        <v>278</v>
      </c>
      <c r="C509" s="97">
        <v>43020</v>
      </c>
      <c r="D509" s="90" t="s">
        <v>251</v>
      </c>
      <c r="E509" s="98">
        <v>42</v>
      </c>
      <c r="F509" s="99">
        <v>141.30825289774518</v>
      </c>
      <c r="G509" s="101"/>
    </row>
    <row r="510" spans="1:7" x14ac:dyDescent="0.25">
      <c r="A510" s="90">
        <v>472</v>
      </c>
      <c r="B510" s="90" t="s">
        <v>279</v>
      </c>
      <c r="C510" s="97">
        <v>42483</v>
      </c>
      <c r="D510" s="90" t="s">
        <v>251</v>
      </c>
      <c r="E510" s="98">
        <v>25</v>
      </c>
      <c r="F510" s="99">
        <v>85.240566441065823</v>
      </c>
      <c r="G510" s="101"/>
    </row>
    <row r="511" spans="1:7" x14ac:dyDescent="0.25">
      <c r="A511" s="90">
        <v>473</v>
      </c>
      <c r="B511" s="90" t="s">
        <v>280</v>
      </c>
      <c r="C511" s="97">
        <v>42082</v>
      </c>
      <c r="D511" s="90" t="s">
        <v>253</v>
      </c>
      <c r="E511" s="98">
        <v>40</v>
      </c>
      <c r="F511" s="99">
        <v>135.09955804442066</v>
      </c>
      <c r="G511" s="101"/>
    </row>
    <row r="512" spans="1:7" x14ac:dyDescent="0.25">
      <c r="A512" s="90">
        <v>474</v>
      </c>
      <c r="B512" s="90" t="s">
        <v>281</v>
      </c>
      <c r="C512" s="97">
        <v>42494</v>
      </c>
      <c r="D512" s="90" t="s">
        <v>251</v>
      </c>
      <c r="E512" s="98">
        <v>3</v>
      </c>
      <c r="F512" s="99">
        <v>11.654398577919949</v>
      </c>
      <c r="G512" s="101"/>
    </row>
    <row r="513" spans="1:7" x14ac:dyDescent="0.25">
      <c r="A513" s="90">
        <v>475</v>
      </c>
      <c r="B513" s="90" t="s">
        <v>264</v>
      </c>
      <c r="C513" s="97">
        <v>42203</v>
      </c>
      <c r="D513" s="90" t="s">
        <v>253</v>
      </c>
      <c r="E513" s="98">
        <v>-1</v>
      </c>
      <c r="F513" s="99">
        <v>-0.90602341001171482</v>
      </c>
      <c r="G513" s="101"/>
    </row>
    <row r="514" spans="1:7" x14ac:dyDescent="0.25">
      <c r="A514" s="90">
        <v>476</v>
      </c>
      <c r="B514" s="90" t="s">
        <v>262</v>
      </c>
      <c r="C514" s="97">
        <v>42987</v>
      </c>
      <c r="D514" s="90" t="s">
        <v>253</v>
      </c>
      <c r="E514" s="98">
        <v>12</v>
      </c>
      <c r="F514" s="99">
        <v>41.548926414618272</v>
      </c>
      <c r="G514" s="101"/>
    </row>
    <row r="515" spans="1:7" x14ac:dyDescent="0.25">
      <c r="A515" s="90">
        <v>477</v>
      </c>
      <c r="B515" s="90" t="s">
        <v>282</v>
      </c>
      <c r="C515" s="97">
        <v>42538</v>
      </c>
      <c r="D515" s="90" t="s">
        <v>249</v>
      </c>
      <c r="E515" s="98">
        <v>0</v>
      </c>
      <c r="F515" s="99">
        <v>2.2064994184969318</v>
      </c>
      <c r="G515" s="101"/>
    </row>
    <row r="516" spans="1:7" x14ac:dyDescent="0.25">
      <c r="A516" s="90">
        <v>478</v>
      </c>
      <c r="B516" s="90" t="s">
        <v>257</v>
      </c>
      <c r="C516" s="97">
        <v>42778</v>
      </c>
      <c r="D516" s="90" t="s">
        <v>251</v>
      </c>
      <c r="E516" s="98">
        <v>35</v>
      </c>
      <c r="F516" s="99">
        <v>117.15547661070217</v>
      </c>
      <c r="G516" s="101"/>
    </row>
    <row r="517" spans="1:7" x14ac:dyDescent="0.25">
      <c r="A517" s="90">
        <v>479</v>
      </c>
      <c r="B517" s="90" t="s">
        <v>283</v>
      </c>
      <c r="C517" s="97">
        <v>42148</v>
      </c>
      <c r="D517" s="90" t="s">
        <v>253</v>
      </c>
      <c r="E517" s="98">
        <v>2</v>
      </c>
      <c r="F517" s="99">
        <v>8.4691269242611149</v>
      </c>
      <c r="G517" s="101"/>
    </row>
    <row r="518" spans="1:7" x14ac:dyDescent="0.25">
      <c r="A518" s="90">
        <v>480</v>
      </c>
      <c r="B518" s="90" t="s">
        <v>284</v>
      </c>
      <c r="C518" s="97">
        <v>42877</v>
      </c>
      <c r="D518" s="90" t="s">
        <v>250</v>
      </c>
      <c r="E518" s="98">
        <v>10</v>
      </c>
      <c r="F518" s="99">
        <v>35.043133848706603</v>
      </c>
      <c r="G518" s="101"/>
    </row>
    <row r="519" spans="1:7" x14ac:dyDescent="0.25">
      <c r="A519" s="90">
        <v>481</v>
      </c>
      <c r="B519" s="90" t="s">
        <v>285</v>
      </c>
      <c r="C519" s="97">
        <v>42291</v>
      </c>
      <c r="D519" s="90" t="s">
        <v>249</v>
      </c>
      <c r="E519" s="98">
        <v>6</v>
      </c>
      <c r="F519" s="99">
        <v>21.756233758816723</v>
      </c>
      <c r="G519" s="101"/>
    </row>
    <row r="520" spans="1:7" x14ac:dyDescent="0.25">
      <c r="A520" s="90">
        <v>482</v>
      </c>
      <c r="B520" s="90" t="s">
        <v>286</v>
      </c>
      <c r="C520" s="97">
        <v>42439</v>
      </c>
      <c r="D520" s="90" t="s">
        <v>251</v>
      </c>
      <c r="E520" s="98">
        <v>4</v>
      </c>
      <c r="F520" s="99">
        <v>15.550287520290849</v>
      </c>
      <c r="G520" s="101"/>
    </row>
    <row r="521" spans="1:7" x14ac:dyDescent="0.25">
      <c r="A521" s="90">
        <v>483</v>
      </c>
      <c r="B521" s="90" t="s">
        <v>287</v>
      </c>
      <c r="C521" s="97">
        <v>43020</v>
      </c>
      <c r="D521" s="90" t="s">
        <v>252</v>
      </c>
      <c r="E521" s="98">
        <v>91</v>
      </c>
      <c r="F521" s="99">
        <v>303.09965336529905</v>
      </c>
      <c r="G521" s="101"/>
    </row>
    <row r="522" spans="1:7" x14ac:dyDescent="0.25">
      <c r="A522" s="90">
        <v>484</v>
      </c>
      <c r="B522" s="90" t="s">
        <v>258</v>
      </c>
      <c r="C522" s="97">
        <v>42921</v>
      </c>
      <c r="D522" s="90" t="s">
        <v>251</v>
      </c>
      <c r="E522" s="98">
        <v>12</v>
      </c>
      <c r="F522" s="99">
        <v>41.759642119189415</v>
      </c>
      <c r="G522" s="101"/>
    </row>
    <row r="523" spans="1:7" x14ac:dyDescent="0.25">
      <c r="A523" s="90">
        <v>485</v>
      </c>
      <c r="B523" s="90" t="s">
        <v>288</v>
      </c>
      <c r="C523" s="97">
        <v>42681</v>
      </c>
      <c r="D523" s="90" t="s">
        <v>253</v>
      </c>
      <c r="E523" s="98">
        <v>21</v>
      </c>
      <c r="F523" s="99">
        <v>71.972769023830665</v>
      </c>
      <c r="G523" s="101"/>
    </row>
    <row r="524" spans="1:7" x14ac:dyDescent="0.25">
      <c r="A524" s="90">
        <v>486</v>
      </c>
      <c r="B524" s="90" t="s">
        <v>257</v>
      </c>
      <c r="C524" s="97">
        <v>42093</v>
      </c>
      <c r="D524" s="90" t="s">
        <v>252</v>
      </c>
      <c r="E524" s="98">
        <v>44</v>
      </c>
      <c r="F524" s="99">
        <v>148.08179016042982</v>
      </c>
      <c r="G524" s="101"/>
    </row>
    <row r="525" spans="1:7" x14ac:dyDescent="0.25">
      <c r="A525" s="90">
        <v>487</v>
      </c>
      <c r="B525" s="90" t="s">
        <v>271</v>
      </c>
      <c r="C525" s="97">
        <v>42027</v>
      </c>
      <c r="D525" s="90" t="s">
        <v>249</v>
      </c>
      <c r="E525" s="98">
        <v>75</v>
      </c>
      <c r="F525" s="99">
        <v>250.37628635308039</v>
      </c>
      <c r="G525" s="101"/>
    </row>
    <row r="526" spans="1:7" x14ac:dyDescent="0.25">
      <c r="A526" s="90">
        <v>488</v>
      </c>
      <c r="B526" s="90" t="s">
        <v>272</v>
      </c>
      <c r="C526" s="97">
        <v>42571</v>
      </c>
      <c r="D526" s="90" t="s">
        <v>249</v>
      </c>
      <c r="E526" s="98">
        <v>37</v>
      </c>
      <c r="F526" s="99">
        <v>124.5791068620164</v>
      </c>
      <c r="G526" s="101"/>
    </row>
    <row r="527" spans="1:7" x14ac:dyDescent="0.25">
      <c r="A527" s="90">
        <v>489</v>
      </c>
      <c r="B527" s="90" t="s">
        <v>273</v>
      </c>
      <c r="C527" s="97">
        <v>42943</v>
      </c>
      <c r="D527" s="90" t="s">
        <v>249</v>
      </c>
      <c r="E527" s="98">
        <v>58</v>
      </c>
      <c r="F527" s="99">
        <v>194.11275382564241</v>
      </c>
      <c r="G527" s="101"/>
    </row>
    <row r="528" spans="1:7" x14ac:dyDescent="0.25">
      <c r="A528" s="90">
        <v>490</v>
      </c>
      <c r="B528" s="90" t="s">
        <v>257</v>
      </c>
      <c r="C528" s="97">
        <v>42778</v>
      </c>
      <c r="D528" s="90" t="s">
        <v>249</v>
      </c>
      <c r="E528" s="98">
        <v>74</v>
      </c>
      <c r="F528" s="99">
        <v>246.52868561156058</v>
      </c>
      <c r="G528" s="101"/>
    </row>
    <row r="529" spans="1:7" x14ac:dyDescent="0.25">
      <c r="A529" s="90">
        <v>491</v>
      </c>
      <c r="B529" s="90" t="s">
        <v>263</v>
      </c>
      <c r="C529" s="97">
        <v>42527</v>
      </c>
      <c r="D529" s="90" t="s">
        <v>253</v>
      </c>
      <c r="E529" s="98">
        <v>64</v>
      </c>
      <c r="F529" s="99">
        <v>213.38829274952704</v>
      </c>
      <c r="G529" s="101"/>
    </row>
    <row r="530" spans="1:7" x14ac:dyDescent="0.25">
      <c r="A530" s="90">
        <v>492</v>
      </c>
      <c r="B530" s="90" t="s">
        <v>274</v>
      </c>
      <c r="C530" s="97">
        <v>42335</v>
      </c>
      <c r="D530" s="90" t="s">
        <v>250</v>
      </c>
      <c r="E530" s="98">
        <v>53</v>
      </c>
      <c r="F530" s="99">
        <v>176.90839813938754</v>
      </c>
      <c r="G530" s="101"/>
    </row>
    <row r="531" spans="1:7" x14ac:dyDescent="0.25">
      <c r="A531" s="90">
        <v>493</v>
      </c>
      <c r="B531" s="90" t="s">
        <v>259</v>
      </c>
      <c r="C531" s="97">
        <v>42483</v>
      </c>
      <c r="D531" s="90" t="s">
        <v>249</v>
      </c>
      <c r="E531" s="98">
        <v>-1</v>
      </c>
      <c r="F531" s="99">
        <v>-0.49616144387230332</v>
      </c>
      <c r="G531" s="101"/>
    </row>
    <row r="532" spans="1:7" x14ac:dyDescent="0.25">
      <c r="A532" s="90">
        <v>494</v>
      </c>
      <c r="B532" s="90" t="s">
        <v>275</v>
      </c>
      <c r="C532" s="97">
        <v>42800</v>
      </c>
      <c r="D532" s="90" t="s">
        <v>252</v>
      </c>
      <c r="E532" s="98">
        <v>21</v>
      </c>
      <c r="F532" s="99">
        <v>71.734670254131174</v>
      </c>
      <c r="G532" s="101"/>
    </row>
    <row r="533" spans="1:7" x14ac:dyDescent="0.25">
      <c r="A533" s="90">
        <v>495</v>
      </c>
      <c r="B533" s="90" t="s">
        <v>276</v>
      </c>
      <c r="C533" s="97">
        <v>42789</v>
      </c>
      <c r="D533" s="90" t="s">
        <v>252</v>
      </c>
      <c r="E533" s="98">
        <v>90</v>
      </c>
      <c r="F533" s="99">
        <v>299.14981912983677</v>
      </c>
      <c r="G533" s="101"/>
    </row>
    <row r="534" spans="1:7" x14ac:dyDescent="0.25">
      <c r="A534" s="90">
        <v>496</v>
      </c>
      <c r="B534" s="90" t="s">
        <v>260</v>
      </c>
      <c r="C534" s="97">
        <v>42302</v>
      </c>
      <c r="D534" s="90" t="s">
        <v>250</v>
      </c>
      <c r="E534" s="98">
        <v>61</v>
      </c>
      <c r="F534" s="99">
        <v>203.77311756484522</v>
      </c>
      <c r="G534" s="101"/>
    </row>
    <row r="535" spans="1:7" x14ac:dyDescent="0.25">
      <c r="A535" s="90">
        <v>497</v>
      </c>
      <c r="B535" s="90" t="s">
        <v>277</v>
      </c>
      <c r="C535" s="97">
        <v>42137</v>
      </c>
      <c r="D535" s="90" t="s">
        <v>252</v>
      </c>
      <c r="E535" s="98">
        <v>64</v>
      </c>
      <c r="F535" s="99">
        <v>213.86433297453664</v>
      </c>
      <c r="G535" s="101"/>
    </row>
    <row r="536" spans="1:7" x14ac:dyDescent="0.25">
      <c r="A536" s="90">
        <v>498</v>
      </c>
      <c r="B536" s="90" t="s">
        <v>278</v>
      </c>
      <c r="C536" s="97">
        <v>42800</v>
      </c>
      <c r="D536" s="90" t="s">
        <v>249</v>
      </c>
      <c r="E536" s="98">
        <v>79</v>
      </c>
      <c r="F536" s="99">
        <v>263.06637025700689</v>
      </c>
      <c r="G536" s="101"/>
    </row>
    <row r="537" spans="1:7" x14ac:dyDescent="0.25">
      <c r="A537" s="90">
        <v>499</v>
      </c>
      <c r="B537" s="90" t="s">
        <v>279</v>
      </c>
      <c r="C537" s="97">
        <v>42866</v>
      </c>
      <c r="D537" s="90" t="s">
        <v>253</v>
      </c>
      <c r="E537" s="98">
        <v>11</v>
      </c>
      <c r="F537" s="99">
        <v>38.124836162178369</v>
      </c>
      <c r="G537" s="101"/>
    </row>
    <row r="538" spans="1:7" x14ac:dyDescent="0.25">
      <c r="A538" s="90">
        <v>500</v>
      </c>
      <c r="B538" s="90" t="s">
        <v>280</v>
      </c>
      <c r="C538" s="97">
        <v>42899</v>
      </c>
      <c r="D538" s="90" t="s">
        <v>252</v>
      </c>
      <c r="E538" s="98">
        <v>17</v>
      </c>
      <c r="F538" s="99">
        <v>58.423876605019757</v>
      </c>
      <c r="G538" s="101"/>
    </row>
    <row r="539" spans="1:7" x14ac:dyDescent="0.25">
      <c r="A539" s="90">
        <v>501</v>
      </c>
      <c r="B539" s="90" t="s">
        <v>281</v>
      </c>
      <c r="C539" s="97">
        <v>43020</v>
      </c>
      <c r="D539" s="90" t="s">
        <v>251</v>
      </c>
      <c r="E539" s="98">
        <v>-10</v>
      </c>
      <c r="F539" s="99">
        <v>-31.429450245564961</v>
      </c>
      <c r="G539" s="101"/>
    </row>
    <row r="540" spans="1:7" x14ac:dyDescent="0.25">
      <c r="A540" s="90">
        <v>502</v>
      </c>
      <c r="B540" s="90" t="s">
        <v>264</v>
      </c>
      <c r="C540" s="97">
        <v>42494</v>
      </c>
      <c r="D540" s="90" t="s">
        <v>252</v>
      </c>
      <c r="E540" s="98">
        <v>61</v>
      </c>
      <c r="F540" s="99">
        <v>204.38311698186357</v>
      </c>
      <c r="G540" s="101"/>
    </row>
    <row r="541" spans="1:7" x14ac:dyDescent="0.25">
      <c r="A541" s="90">
        <v>503</v>
      </c>
      <c r="B541" s="90" t="s">
        <v>262</v>
      </c>
      <c r="C541" s="97">
        <v>42192</v>
      </c>
      <c r="D541" s="90" t="s">
        <v>249</v>
      </c>
      <c r="E541" s="98">
        <v>81</v>
      </c>
      <c r="F541" s="99">
        <v>270.32350101529823</v>
      </c>
      <c r="G541" s="101"/>
    </row>
    <row r="542" spans="1:7" x14ac:dyDescent="0.25">
      <c r="A542" s="90">
        <v>504</v>
      </c>
      <c r="B542" s="90" t="s">
        <v>282</v>
      </c>
      <c r="C542" s="97">
        <v>42725</v>
      </c>
      <c r="D542" s="90" t="s">
        <v>252</v>
      </c>
      <c r="E542" s="98">
        <v>86</v>
      </c>
      <c r="F542" s="99">
        <v>286.26480750234657</v>
      </c>
      <c r="G542" s="101"/>
    </row>
    <row r="543" spans="1:7" x14ac:dyDescent="0.25">
      <c r="A543" s="90">
        <v>505</v>
      </c>
      <c r="B543" s="90" t="s">
        <v>257</v>
      </c>
      <c r="C543" s="97">
        <v>42549</v>
      </c>
      <c r="D543" s="90" t="s">
        <v>249</v>
      </c>
      <c r="E543" s="98">
        <v>-6</v>
      </c>
      <c r="F543" s="99">
        <v>-18.29952592384463</v>
      </c>
      <c r="G543" s="101"/>
    </row>
    <row r="544" spans="1:7" x14ac:dyDescent="0.25">
      <c r="A544" s="90">
        <v>506</v>
      </c>
      <c r="B544" s="90" t="s">
        <v>283</v>
      </c>
      <c r="C544" s="97">
        <v>42269</v>
      </c>
      <c r="D544" s="90" t="s">
        <v>250</v>
      </c>
      <c r="E544" s="98">
        <v>75</v>
      </c>
      <c r="F544" s="99">
        <v>249.48591691964435</v>
      </c>
      <c r="G544" s="101"/>
    </row>
    <row r="545" spans="1:7" x14ac:dyDescent="0.25">
      <c r="A545" s="90">
        <v>507</v>
      </c>
      <c r="B545" s="90" t="s">
        <v>284</v>
      </c>
      <c r="C545" s="97">
        <v>42203</v>
      </c>
      <c r="D545" s="90" t="s">
        <v>252</v>
      </c>
      <c r="E545" s="98">
        <v>87</v>
      </c>
      <c r="F545" s="99">
        <v>289.40250345376091</v>
      </c>
      <c r="G545" s="101"/>
    </row>
    <row r="546" spans="1:7" x14ac:dyDescent="0.25">
      <c r="A546" s="90">
        <v>508</v>
      </c>
      <c r="B546" s="90" t="s">
        <v>285</v>
      </c>
      <c r="C546" s="97">
        <v>42932</v>
      </c>
      <c r="D546" s="90" t="s">
        <v>253</v>
      </c>
      <c r="E546" s="98">
        <v>15</v>
      </c>
      <c r="F546" s="99">
        <v>51.975447334307106</v>
      </c>
      <c r="G546" s="101"/>
    </row>
    <row r="547" spans="1:7" x14ac:dyDescent="0.25">
      <c r="A547" s="90">
        <v>509</v>
      </c>
      <c r="B547" s="90" t="s">
        <v>286</v>
      </c>
      <c r="C547" s="97">
        <v>42082</v>
      </c>
      <c r="D547" s="90" t="s">
        <v>250</v>
      </c>
      <c r="E547" s="98">
        <v>6</v>
      </c>
      <c r="F547" s="99">
        <v>22.097229075809675</v>
      </c>
      <c r="G547" s="101"/>
    </row>
    <row r="548" spans="1:7" x14ac:dyDescent="0.25">
      <c r="A548" s="90">
        <v>510</v>
      </c>
      <c r="B548" s="90" t="s">
        <v>287</v>
      </c>
      <c r="C548" s="97">
        <v>42428</v>
      </c>
      <c r="D548" s="90" t="s">
        <v>249</v>
      </c>
      <c r="E548" s="98">
        <v>4</v>
      </c>
      <c r="F548" s="99">
        <v>15.448544809067586</v>
      </c>
      <c r="G548" s="101"/>
    </row>
    <row r="549" spans="1:7" x14ac:dyDescent="0.25">
      <c r="A549" s="90">
        <v>511</v>
      </c>
      <c r="B549" s="90" t="s">
        <v>258</v>
      </c>
      <c r="C549" s="97">
        <v>42833</v>
      </c>
      <c r="D549" s="90" t="s">
        <v>249</v>
      </c>
      <c r="E549" s="98">
        <v>56</v>
      </c>
      <c r="F549" s="99">
        <v>186.59677682869614</v>
      </c>
      <c r="G549" s="101"/>
    </row>
    <row r="550" spans="1:7" x14ac:dyDescent="0.25">
      <c r="A550" s="90">
        <v>512</v>
      </c>
      <c r="B550" s="90" t="s">
        <v>288</v>
      </c>
      <c r="C550" s="97">
        <v>42494</v>
      </c>
      <c r="D550" s="90" t="s">
        <v>253</v>
      </c>
      <c r="E550" s="98">
        <v>76</v>
      </c>
      <c r="F550" s="99">
        <v>253.77395850054864</v>
      </c>
      <c r="G550" s="101"/>
    </row>
    <row r="551" spans="1:7" x14ac:dyDescent="0.25">
      <c r="A551" s="90">
        <v>513</v>
      </c>
      <c r="B551" s="90" t="s">
        <v>257</v>
      </c>
      <c r="C551" s="97">
        <v>42192</v>
      </c>
      <c r="D551" s="90" t="s">
        <v>250</v>
      </c>
      <c r="E551" s="98">
        <v>27</v>
      </c>
      <c r="F551" s="99">
        <v>91.065556182717842</v>
      </c>
      <c r="G551" s="101"/>
    </row>
    <row r="552" spans="1:7" x14ac:dyDescent="0.25">
      <c r="A552" s="90">
        <v>514</v>
      </c>
      <c r="B552" s="90" t="s">
        <v>271</v>
      </c>
      <c r="C552" s="97">
        <v>42357</v>
      </c>
      <c r="D552" s="90" t="s">
        <v>253</v>
      </c>
      <c r="E552" s="98">
        <v>58</v>
      </c>
      <c r="F552" s="99">
        <v>193.78842734974182</v>
      </c>
      <c r="G552" s="101"/>
    </row>
    <row r="553" spans="1:7" x14ac:dyDescent="0.25">
      <c r="A553" s="90">
        <v>515</v>
      </c>
      <c r="B553" s="90" t="s">
        <v>272</v>
      </c>
      <c r="C553" s="97">
        <v>42417</v>
      </c>
      <c r="D553" s="90" t="s">
        <v>250</v>
      </c>
      <c r="E553" s="98">
        <v>67</v>
      </c>
      <c r="F553" s="99">
        <v>223.39104299915795</v>
      </c>
      <c r="G553" s="101"/>
    </row>
    <row r="554" spans="1:7" x14ac:dyDescent="0.25">
      <c r="A554" s="90">
        <v>516</v>
      </c>
      <c r="B554" s="90" t="s">
        <v>273</v>
      </c>
      <c r="C554" s="97">
        <v>42258</v>
      </c>
      <c r="D554" s="90" t="s">
        <v>251</v>
      </c>
      <c r="E554" s="98">
        <v>79</v>
      </c>
      <c r="F554" s="99">
        <v>263.26150507526432</v>
      </c>
      <c r="G554" s="101"/>
    </row>
    <row r="555" spans="1:7" x14ac:dyDescent="0.25">
      <c r="A555" s="90">
        <v>517</v>
      </c>
      <c r="B555" s="90" t="s">
        <v>257</v>
      </c>
      <c r="C555" s="97">
        <v>42626</v>
      </c>
      <c r="D555" s="90" t="s">
        <v>252</v>
      </c>
      <c r="E555" s="98">
        <v>38</v>
      </c>
      <c r="F555" s="99">
        <v>128.6463011465201</v>
      </c>
      <c r="G555" s="101"/>
    </row>
    <row r="556" spans="1:7" x14ac:dyDescent="0.25">
      <c r="A556" s="90">
        <v>518</v>
      </c>
      <c r="B556" s="90" t="s">
        <v>263</v>
      </c>
      <c r="C556" s="97">
        <v>42461</v>
      </c>
      <c r="D556" s="90" t="s">
        <v>252</v>
      </c>
      <c r="E556" s="98">
        <v>4</v>
      </c>
      <c r="F556" s="99">
        <v>15.039902848814004</v>
      </c>
      <c r="G556" s="101"/>
    </row>
    <row r="557" spans="1:7" x14ac:dyDescent="0.25">
      <c r="A557" s="90">
        <v>519</v>
      </c>
      <c r="B557" s="90" t="s">
        <v>274</v>
      </c>
      <c r="C557" s="97">
        <v>42811</v>
      </c>
      <c r="D557" s="90" t="s">
        <v>249</v>
      </c>
      <c r="E557" s="98">
        <v>45</v>
      </c>
      <c r="F557" s="99">
        <v>151.11828181719281</v>
      </c>
      <c r="G557" s="101"/>
    </row>
    <row r="558" spans="1:7" x14ac:dyDescent="0.25">
      <c r="A558" s="90">
        <v>520</v>
      </c>
      <c r="B558" s="90" t="s">
        <v>259</v>
      </c>
      <c r="C558" s="97">
        <v>42505</v>
      </c>
      <c r="D558" s="90" t="s">
        <v>253</v>
      </c>
      <c r="E558" s="98">
        <v>10</v>
      </c>
      <c r="F558" s="99">
        <v>35.494877240928631</v>
      </c>
      <c r="G558" s="101"/>
    </row>
    <row r="559" spans="1:7" x14ac:dyDescent="0.25">
      <c r="A559" s="90">
        <v>521</v>
      </c>
      <c r="B559" s="90" t="s">
        <v>275</v>
      </c>
      <c r="C559" s="97">
        <v>42313</v>
      </c>
      <c r="D559" s="90" t="s">
        <v>253</v>
      </c>
      <c r="E559" s="98">
        <v>86</v>
      </c>
      <c r="F559" s="99">
        <v>287.08788951855075</v>
      </c>
      <c r="G559" s="101"/>
    </row>
    <row r="560" spans="1:7" x14ac:dyDescent="0.25">
      <c r="A560" s="90">
        <v>522</v>
      </c>
      <c r="B560" s="90" t="s">
        <v>276</v>
      </c>
      <c r="C560" s="97">
        <v>42866</v>
      </c>
      <c r="D560" s="90" t="s">
        <v>253</v>
      </c>
      <c r="E560" s="98">
        <v>75</v>
      </c>
      <c r="F560" s="99">
        <v>249.95266816185955</v>
      </c>
      <c r="G560" s="101"/>
    </row>
    <row r="561" spans="1:7" x14ac:dyDescent="0.25">
      <c r="A561" s="90">
        <v>523</v>
      </c>
      <c r="B561" s="90" t="s">
        <v>260</v>
      </c>
      <c r="C561" s="97">
        <v>42082</v>
      </c>
      <c r="D561" s="90" t="s">
        <v>249</v>
      </c>
      <c r="E561" s="98">
        <v>77</v>
      </c>
      <c r="F561" s="99">
        <v>256.32717649573482</v>
      </c>
      <c r="G561" s="101"/>
    </row>
    <row r="562" spans="1:7" x14ac:dyDescent="0.25">
      <c r="A562" s="90">
        <v>524</v>
      </c>
      <c r="B562" s="90" t="s">
        <v>277</v>
      </c>
      <c r="C562" s="97">
        <v>42450</v>
      </c>
      <c r="D562" s="90" t="s">
        <v>249</v>
      </c>
      <c r="E562" s="98">
        <v>10</v>
      </c>
      <c r="F562" s="99">
        <v>35.079490678345799</v>
      </c>
      <c r="G562" s="101"/>
    </row>
    <row r="563" spans="1:7" x14ac:dyDescent="0.25">
      <c r="A563" s="90">
        <v>525</v>
      </c>
      <c r="B563" s="90" t="s">
        <v>278</v>
      </c>
      <c r="C563" s="97">
        <v>42648</v>
      </c>
      <c r="D563" s="90" t="s">
        <v>253</v>
      </c>
      <c r="E563" s="98">
        <v>62</v>
      </c>
      <c r="F563" s="99">
        <v>207.68992279729875</v>
      </c>
      <c r="G563" s="101"/>
    </row>
    <row r="564" spans="1:7" x14ac:dyDescent="0.25">
      <c r="A564" s="90">
        <v>526</v>
      </c>
      <c r="B564" s="90" t="s">
        <v>279</v>
      </c>
      <c r="C564" s="97">
        <v>42395</v>
      </c>
      <c r="D564" s="90" t="s">
        <v>251</v>
      </c>
      <c r="E564" s="98">
        <v>73</v>
      </c>
      <c r="F564" s="99">
        <v>243.97459371215703</v>
      </c>
      <c r="G564" s="101"/>
    </row>
    <row r="565" spans="1:7" x14ac:dyDescent="0.25">
      <c r="A565" s="90">
        <v>527</v>
      </c>
      <c r="B565" s="90" t="s">
        <v>280</v>
      </c>
      <c r="C565" s="97">
        <v>42384</v>
      </c>
      <c r="D565" s="90" t="s">
        <v>253</v>
      </c>
      <c r="E565" s="98">
        <v>62</v>
      </c>
      <c r="F565" s="99">
        <v>206.4249619605155</v>
      </c>
      <c r="G565" s="101"/>
    </row>
    <row r="566" spans="1:7" x14ac:dyDescent="0.25">
      <c r="A566" s="90">
        <v>528</v>
      </c>
      <c r="B566" s="90" t="s">
        <v>281</v>
      </c>
      <c r="C566" s="97">
        <v>42910</v>
      </c>
      <c r="D566" s="90" t="s">
        <v>252</v>
      </c>
      <c r="E566" s="98">
        <v>11</v>
      </c>
      <c r="F566" s="99">
        <v>39.384873517675288</v>
      </c>
      <c r="G566" s="101"/>
    </row>
    <row r="567" spans="1:7" x14ac:dyDescent="0.25">
      <c r="A567" s="90">
        <v>529</v>
      </c>
      <c r="B567" s="90" t="s">
        <v>264</v>
      </c>
      <c r="C567" s="97">
        <v>42357</v>
      </c>
      <c r="D567" s="90" t="s">
        <v>252</v>
      </c>
      <c r="E567" s="98">
        <v>28</v>
      </c>
      <c r="F567" s="99">
        <v>94.901241232683844</v>
      </c>
      <c r="G567" s="101"/>
    </row>
    <row r="568" spans="1:7" x14ac:dyDescent="0.25">
      <c r="A568" s="90">
        <v>530</v>
      </c>
      <c r="B568" s="90" t="s">
        <v>262</v>
      </c>
      <c r="C568" s="97">
        <v>42604</v>
      </c>
      <c r="D568" s="90" t="s">
        <v>252</v>
      </c>
      <c r="E568" s="98">
        <v>57</v>
      </c>
      <c r="F568" s="99">
        <v>190.0292009935294</v>
      </c>
      <c r="G568" s="101"/>
    </row>
    <row r="569" spans="1:7" x14ac:dyDescent="0.25">
      <c r="A569" s="90">
        <v>531</v>
      </c>
      <c r="B569" s="90" t="s">
        <v>282</v>
      </c>
      <c r="C569" s="97">
        <v>42714</v>
      </c>
      <c r="D569" s="90" t="s">
        <v>249</v>
      </c>
      <c r="E569" s="98">
        <v>34</v>
      </c>
      <c r="F569" s="99">
        <v>114.10184906231842</v>
      </c>
      <c r="G569" s="101"/>
    </row>
    <row r="570" spans="1:7" x14ac:dyDescent="0.25">
      <c r="A570" s="90">
        <v>532</v>
      </c>
      <c r="B570" s="90" t="s">
        <v>257</v>
      </c>
      <c r="C570" s="97">
        <v>42291</v>
      </c>
      <c r="D570" s="90" t="s">
        <v>249</v>
      </c>
      <c r="E570" s="98">
        <v>89</v>
      </c>
      <c r="F570" s="99">
        <v>295.32022554120357</v>
      </c>
      <c r="G570" s="101"/>
    </row>
    <row r="571" spans="1:7" x14ac:dyDescent="0.25">
      <c r="A571" s="90">
        <v>533</v>
      </c>
      <c r="B571" s="90" t="s">
        <v>283</v>
      </c>
      <c r="C571" s="97">
        <v>42637</v>
      </c>
      <c r="D571" s="90" t="s">
        <v>251</v>
      </c>
      <c r="E571" s="98">
        <v>32</v>
      </c>
      <c r="F571" s="99">
        <v>107.92300687965084</v>
      </c>
      <c r="G571" s="101"/>
    </row>
    <row r="572" spans="1:7" x14ac:dyDescent="0.25">
      <c r="A572" s="90">
        <v>534</v>
      </c>
      <c r="B572" s="90" t="s">
        <v>284</v>
      </c>
      <c r="C572" s="97">
        <v>43064</v>
      </c>
      <c r="D572" s="90" t="s">
        <v>249</v>
      </c>
      <c r="E572" s="98">
        <v>38</v>
      </c>
      <c r="F572" s="99">
        <v>127.93915792818662</v>
      </c>
      <c r="G572" s="101"/>
    </row>
    <row r="573" spans="1:7" x14ac:dyDescent="0.25">
      <c r="A573" s="90">
        <v>535</v>
      </c>
      <c r="B573" s="90" t="s">
        <v>285</v>
      </c>
      <c r="C573" s="97">
        <v>42236</v>
      </c>
      <c r="D573" s="90" t="s">
        <v>251</v>
      </c>
      <c r="E573" s="98">
        <v>82</v>
      </c>
      <c r="F573" s="99">
        <v>273.47190230860446</v>
      </c>
      <c r="G573" s="101"/>
    </row>
    <row r="574" spans="1:7" x14ac:dyDescent="0.25">
      <c r="A574" s="90">
        <v>536</v>
      </c>
      <c r="B574" s="90" t="s">
        <v>286</v>
      </c>
      <c r="C574" s="97">
        <v>42516</v>
      </c>
      <c r="D574" s="90" t="s">
        <v>253</v>
      </c>
      <c r="E574" s="98">
        <v>29</v>
      </c>
      <c r="F574" s="99">
        <v>98.447392813523024</v>
      </c>
      <c r="G574" s="101"/>
    </row>
    <row r="575" spans="1:7" x14ac:dyDescent="0.25">
      <c r="A575" s="90">
        <v>537</v>
      </c>
      <c r="B575" s="90" t="s">
        <v>287</v>
      </c>
      <c r="C575" s="97">
        <v>43009</v>
      </c>
      <c r="D575" s="90" t="s">
        <v>250</v>
      </c>
      <c r="E575" s="98">
        <v>17</v>
      </c>
      <c r="F575" s="99">
        <v>57.601432557267508</v>
      </c>
      <c r="G575" s="101"/>
    </row>
    <row r="576" spans="1:7" x14ac:dyDescent="0.25">
      <c r="A576" s="90">
        <v>538</v>
      </c>
      <c r="B576" s="90" t="s">
        <v>258</v>
      </c>
      <c r="C576" s="97">
        <v>42593</v>
      </c>
      <c r="D576" s="90" t="s">
        <v>249</v>
      </c>
      <c r="E576" s="98">
        <v>50</v>
      </c>
      <c r="F576" s="99">
        <v>167.43144806093946</v>
      </c>
      <c r="G576" s="101"/>
    </row>
    <row r="577" spans="1:7" x14ac:dyDescent="0.25">
      <c r="A577" s="90">
        <v>539</v>
      </c>
      <c r="B577" s="90" t="s">
        <v>288</v>
      </c>
      <c r="C577" s="97">
        <v>42461</v>
      </c>
      <c r="D577" s="90" t="s">
        <v>250</v>
      </c>
      <c r="E577" s="98">
        <v>7</v>
      </c>
      <c r="F577" s="99">
        <v>25.313342730989021</v>
      </c>
      <c r="G577" s="101"/>
    </row>
    <row r="578" spans="1:7" x14ac:dyDescent="0.25">
      <c r="A578" s="90">
        <v>540</v>
      </c>
      <c r="B578" s="90" t="s">
        <v>257</v>
      </c>
      <c r="C578" s="97">
        <v>42082</v>
      </c>
      <c r="D578" s="90" t="s">
        <v>251</v>
      </c>
      <c r="E578" s="98">
        <v>50</v>
      </c>
      <c r="F578" s="99">
        <v>166.87641098699436</v>
      </c>
      <c r="G578" s="101"/>
    </row>
    <row r="579" spans="1:7" x14ac:dyDescent="0.25">
      <c r="A579" s="90">
        <v>541</v>
      </c>
      <c r="B579" s="90" t="s">
        <v>271</v>
      </c>
      <c r="C579" s="97">
        <v>42060</v>
      </c>
      <c r="D579" s="90" t="s">
        <v>250</v>
      </c>
      <c r="E579" s="98">
        <v>20</v>
      </c>
      <c r="F579" s="99">
        <v>68.221243429695349</v>
      </c>
      <c r="G579" s="101"/>
    </row>
    <row r="580" spans="1:7" x14ac:dyDescent="0.25">
      <c r="A580" s="90">
        <v>542</v>
      </c>
      <c r="B580" s="90" t="s">
        <v>272</v>
      </c>
      <c r="C580" s="97">
        <v>42060</v>
      </c>
      <c r="D580" s="90" t="s">
        <v>253</v>
      </c>
      <c r="E580" s="98">
        <v>37</v>
      </c>
      <c r="F580" s="99">
        <v>124.39908115710803</v>
      </c>
      <c r="G580" s="101"/>
    </row>
    <row r="581" spans="1:7" x14ac:dyDescent="0.25">
      <c r="A581" s="90">
        <v>543</v>
      </c>
      <c r="B581" s="90" t="s">
        <v>273</v>
      </c>
      <c r="C581" s="97">
        <v>42615</v>
      </c>
      <c r="D581" s="90" t="s">
        <v>252</v>
      </c>
      <c r="E581" s="98">
        <v>58</v>
      </c>
      <c r="F581" s="99">
        <v>194.71220677003697</v>
      </c>
      <c r="G581" s="101"/>
    </row>
    <row r="582" spans="1:7" x14ac:dyDescent="0.25">
      <c r="A582" s="90">
        <v>544</v>
      </c>
      <c r="B582" s="90" t="s">
        <v>257</v>
      </c>
      <c r="C582" s="97">
        <v>42756</v>
      </c>
      <c r="D582" s="90" t="s">
        <v>253</v>
      </c>
      <c r="E582" s="98">
        <v>25</v>
      </c>
      <c r="F582" s="99">
        <v>84.80461214605613</v>
      </c>
      <c r="G582" s="101"/>
    </row>
    <row r="583" spans="1:7" x14ac:dyDescent="0.25">
      <c r="A583" s="90">
        <v>545</v>
      </c>
      <c r="B583" s="90" t="s">
        <v>263</v>
      </c>
      <c r="C583" s="97">
        <v>42461</v>
      </c>
      <c r="D583" s="90" t="s">
        <v>249</v>
      </c>
      <c r="E583" s="98">
        <v>34</v>
      </c>
      <c r="F583" s="99">
        <v>113.75824493672319</v>
      </c>
      <c r="G583" s="101"/>
    </row>
    <row r="584" spans="1:7" x14ac:dyDescent="0.25">
      <c r="A584" s="90">
        <v>546</v>
      </c>
      <c r="B584" s="90" t="s">
        <v>274</v>
      </c>
      <c r="C584" s="97">
        <v>43031</v>
      </c>
      <c r="D584" s="90" t="s">
        <v>253</v>
      </c>
      <c r="E584" s="98">
        <v>3</v>
      </c>
      <c r="F584" s="99">
        <v>12.769235412370625</v>
      </c>
      <c r="G584" s="101"/>
    </row>
    <row r="585" spans="1:7" x14ac:dyDescent="0.25">
      <c r="A585" s="90">
        <v>547</v>
      </c>
      <c r="B585" s="90" t="s">
        <v>259</v>
      </c>
      <c r="C585" s="97">
        <v>43009</v>
      </c>
      <c r="D585" s="90" t="s">
        <v>250</v>
      </c>
      <c r="E585" s="98">
        <v>63</v>
      </c>
      <c r="F585" s="99">
        <v>210.12020294474928</v>
      </c>
      <c r="G585" s="101"/>
    </row>
    <row r="586" spans="1:7" x14ac:dyDescent="0.25">
      <c r="A586" s="90">
        <v>548</v>
      </c>
      <c r="B586" s="90" t="s">
        <v>275</v>
      </c>
      <c r="C586" s="97">
        <v>42745</v>
      </c>
      <c r="D586" s="90" t="s">
        <v>249</v>
      </c>
      <c r="E586" s="98">
        <v>44</v>
      </c>
      <c r="F586" s="99">
        <v>147.31062840002784</v>
      </c>
      <c r="G586" s="101"/>
    </row>
    <row r="587" spans="1:7" x14ac:dyDescent="0.25">
      <c r="A587" s="90">
        <v>549</v>
      </c>
      <c r="B587" s="90" t="s">
        <v>276</v>
      </c>
      <c r="C587" s="97">
        <v>42472</v>
      </c>
      <c r="D587" s="90" t="s">
        <v>249</v>
      </c>
      <c r="E587" s="98">
        <v>87</v>
      </c>
      <c r="F587" s="99">
        <v>290.13702293677613</v>
      </c>
      <c r="G587" s="101"/>
    </row>
    <row r="588" spans="1:7" x14ac:dyDescent="0.25">
      <c r="A588" s="90">
        <v>550</v>
      </c>
      <c r="B588" s="90" t="s">
        <v>260</v>
      </c>
      <c r="C588" s="97">
        <v>42060</v>
      </c>
      <c r="D588" s="90" t="s">
        <v>250</v>
      </c>
      <c r="E588" s="98">
        <v>4</v>
      </c>
      <c r="F588" s="99">
        <v>15.645682276661931</v>
      </c>
      <c r="G588" s="101"/>
    </row>
    <row r="589" spans="1:7" x14ac:dyDescent="0.25">
      <c r="A589" s="90">
        <v>551</v>
      </c>
      <c r="B589" s="90" t="s">
        <v>277</v>
      </c>
      <c r="C589" s="97">
        <v>42844</v>
      </c>
      <c r="D589" s="90" t="s">
        <v>253</v>
      </c>
      <c r="E589" s="98">
        <v>93</v>
      </c>
      <c r="F589" s="99">
        <v>309.99072572549244</v>
      </c>
      <c r="G589" s="101"/>
    </row>
    <row r="590" spans="1:7" x14ac:dyDescent="0.25">
      <c r="A590" s="90">
        <v>552</v>
      </c>
      <c r="B590" s="90" t="s">
        <v>278</v>
      </c>
      <c r="C590" s="97">
        <v>42703</v>
      </c>
      <c r="D590" s="90" t="s">
        <v>250</v>
      </c>
      <c r="E590" s="98">
        <v>10</v>
      </c>
      <c r="F590" s="99">
        <v>35.351762277948346</v>
      </c>
      <c r="G590" s="101"/>
    </row>
    <row r="591" spans="1:7" x14ac:dyDescent="0.25">
      <c r="A591" s="90">
        <v>553</v>
      </c>
      <c r="B591" s="90" t="s">
        <v>279</v>
      </c>
      <c r="C591" s="97">
        <v>43086</v>
      </c>
      <c r="D591" s="90" t="s">
        <v>252</v>
      </c>
      <c r="E591" s="98">
        <v>19</v>
      </c>
      <c r="F591" s="99">
        <v>65.01676910172776</v>
      </c>
      <c r="G591" s="101"/>
    </row>
    <row r="592" spans="1:7" x14ac:dyDescent="0.25">
      <c r="A592" s="90">
        <v>554</v>
      </c>
      <c r="B592" s="90" t="s">
        <v>280</v>
      </c>
      <c r="C592" s="97">
        <v>42203</v>
      </c>
      <c r="D592" s="90" t="s">
        <v>249</v>
      </c>
      <c r="E592" s="98">
        <v>30</v>
      </c>
      <c r="F592" s="99">
        <v>102.0117130014044</v>
      </c>
      <c r="G592" s="101"/>
    </row>
    <row r="593" spans="1:7" x14ac:dyDescent="0.25">
      <c r="A593" s="90">
        <v>555</v>
      </c>
      <c r="B593" s="90" t="s">
        <v>281</v>
      </c>
      <c r="C593" s="97">
        <v>43053</v>
      </c>
      <c r="D593" s="90" t="s">
        <v>252</v>
      </c>
      <c r="E593" s="98">
        <v>-1</v>
      </c>
      <c r="F593" s="99">
        <v>-1.4092565862765059</v>
      </c>
      <c r="G593" s="101"/>
    </row>
    <row r="594" spans="1:7" x14ac:dyDescent="0.25">
      <c r="A594" s="90">
        <v>556</v>
      </c>
      <c r="B594" s="90" t="s">
        <v>264</v>
      </c>
      <c r="C594" s="97">
        <v>42855</v>
      </c>
      <c r="D594" s="90" t="s">
        <v>249</v>
      </c>
      <c r="E594" s="98">
        <v>46</v>
      </c>
      <c r="F594" s="99">
        <v>153.70131822444219</v>
      </c>
      <c r="G594" s="101"/>
    </row>
    <row r="595" spans="1:7" x14ac:dyDescent="0.25">
      <c r="A595" s="90">
        <v>557</v>
      </c>
      <c r="B595" s="90" t="s">
        <v>262</v>
      </c>
      <c r="C595" s="97">
        <v>42615</v>
      </c>
      <c r="D595" s="90" t="s">
        <v>253</v>
      </c>
      <c r="E595" s="98">
        <v>44</v>
      </c>
      <c r="F595" s="99">
        <v>147.19342707939342</v>
      </c>
      <c r="G595" s="101"/>
    </row>
    <row r="596" spans="1:7" x14ac:dyDescent="0.25">
      <c r="A596" s="90">
        <v>558</v>
      </c>
      <c r="B596" s="90" t="s">
        <v>282</v>
      </c>
      <c r="C596" s="97">
        <v>42670</v>
      </c>
      <c r="D596" s="90" t="s">
        <v>249</v>
      </c>
      <c r="E596" s="98">
        <v>47</v>
      </c>
      <c r="F596" s="99">
        <v>157.89146736919483</v>
      </c>
      <c r="G596" s="101"/>
    </row>
    <row r="597" spans="1:7" x14ac:dyDescent="0.25">
      <c r="A597" s="90">
        <v>559</v>
      </c>
      <c r="B597" s="90" t="s">
        <v>257</v>
      </c>
      <c r="C597" s="97">
        <v>42987</v>
      </c>
      <c r="D597" s="90" t="s">
        <v>249</v>
      </c>
      <c r="E597" s="98">
        <v>86</v>
      </c>
      <c r="F597" s="99">
        <v>287.08170878628266</v>
      </c>
      <c r="G597" s="101"/>
    </row>
    <row r="598" spans="1:7" x14ac:dyDescent="0.25">
      <c r="A598" s="90">
        <v>560</v>
      </c>
      <c r="B598" s="90" t="s">
        <v>283</v>
      </c>
      <c r="C598" s="97">
        <v>42943</v>
      </c>
      <c r="D598" s="90" t="s">
        <v>253</v>
      </c>
      <c r="E598" s="98">
        <v>76</v>
      </c>
      <c r="F598" s="99">
        <v>253.53473644910389</v>
      </c>
      <c r="G598" s="101"/>
    </row>
    <row r="599" spans="1:7" x14ac:dyDescent="0.25">
      <c r="A599" s="90">
        <v>561</v>
      </c>
      <c r="B599" s="90" t="s">
        <v>284</v>
      </c>
      <c r="C599" s="97">
        <v>42461</v>
      </c>
      <c r="D599" s="90" t="s">
        <v>252</v>
      </c>
      <c r="E599" s="98">
        <v>55</v>
      </c>
      <c r="F599" s="99">
        <v>184.10680454470312</v>
      </c>
      <c r="G599" s="101"/>
    </row>
    <row r="600" spans="1:7" x14ac:dyDescent="0.25">
      <c r="A600" s="90">
        <v>562</v>
      </c>
      <c r="B600" s="90" t="s">
        <v>285</v>
      </c>
      <c r="C600" s="97">
        <v>42516</v>
      </c>
      <c r="D600" s="90" t="s">
        <v>249</v>
      </c>
      <c r="E600" s="98">
        <v>-1</v>
      </c>
      <c r="F600" s="99">
        <v>-0.87417002646550235</v>
      </c>
      <c r="G600" s="101"/>
    </row>
    <row r="601" spans="1:7" x14ac:dyDescent="0.25">
      <c r="A601" s="90">
        <v>563</v>
      </c>
      <c r="B601" s="90" t="s">
        <v>286</v>
      </c>
      <c r="C601" s="97">
        <v>42571</v>
      </c>
      <c r="D601" s="90" t="s">
        <v>252</v>
      </c>
      <c r="E601" s="98">
        <v>62</v>
      </c>
      <c r="F601" s="99">
        <v>206.86606282597248</v>
      </c>
      <c r="G601" s="101"/>
    </row>
    <row r="602" spans="1:7" x14ac:dyDescent="0.25">
      <c r="A602" s="90">
        <v>564</v>
      </c>
      <c r="B602" s="90" t="s">
        <v>287</v>
      </c>
      <c r="C602" s="97">
        <v>42395</v>
      </c>
      <c r="D602" s="90" t="s">
        <v>253</v>
      </c>
      <c r="E602" s="98">
        <v>73</v>
      </c>
      <c r="F602" s="99">
        <v>243.61408673348723</v>
      </c>
      <c r="G602" s="101"/>
    </row>
    <row r="603" spans="1:7" x14ac:dyDescent="0.25">
      <c r="A603" s="90">
        <v>565</v>
      </c>
      <c r="B603" s="90" t="s">
        <v>258</v>
      </c>
      <c r="C603" s="97">
        <v>42681</v>
      </c>
      <c r="D603" s="90" t="s">
        <v>250</v>
      </c>
      <c r="E603" s="98">
        <v>12</v>
      </c>
      <c r="F603" s="99">
        <v>42.378726241418434</v>
      </c>
      <c r="G603" s="101"/>
    </row>
    <row r="604" spans="1:7" x14ac:dyDescent="0.25">
      <c r="A604" s="90">
        <v>566</v>
      </c>
      <c r="B604" s="90" t="s">
        <v>288</v>
      </c>
      <c r="C604" s="97">
        <v>42604</v>
      </c>
      <c r="D604" s="90" t="s">
        <v>252</v>
      </c>
      <c r="E604" s="98">
        <v>0</v>
      </c>
      <c r="F604" s="99">
        <v>1.7633451534169069</v>
      </c>
      <c r="G604" s="101"/>
    </row>
    <row r="605" spans="1:7" x14ac:dyDescent="0.25">
      <c r="A605" s="90">
        <v>567</v>
      </c>
      <c r="B605" s="90" t="s">
        <v>257</v>
      </c>
      <c r="C605" s="97">
        <v>42965</v>
      </c>
      <c r="D605" s="90" t="s">
        <v>249</v>
      </c>
      <c r="E605" s="98">
        <v>23</v>
      </c>
      <c r="F605" s="99">
        <v>78.713381357160657</v>
      </c>
      <c r="G605" s="101"/>
    </row>
    <row r="606" spans="1:7" x14ac:dyDescent="0.25">
      <c r="A606" s="90">
        <v>568</v>
      </c>
      <c r="B606" s="90" t="s">
        <v>271</v>
      </c>
      <c r="C606" s="97">
        <v>42027</v>
      </c>
      <c r="D606" s="90" t="s">
        <v>249</v>
      </c>
      <c r="E606" s="98">
        <v>73</v>
      </c>
      <c r="F606" s="99">
        <v>243.44058266354307</v>
      </c>
      <c r="G606" s="101"/>
    </row>
    <row r="607" spans="1:7" x14ac:dyDescent="0.25">
      <c r="A607" s="90">
        <v>569</v>
      </c>
      <c r="B607" s="90" t="s">
        <v>272</v>
      </c>
      <c r="C607" s="97">
        <v>42159</v>
      </c>
      <c r="D607" s="90" t="s">
        <v>251</v>
      </c>
      <c r="E607" s="98">
        <v>73</v>
      </c>
      <c r="F607" s="99">
        <v>244.51369369771191</v>
      </c>
      <c r="G607" s="101"/>
    </row>
    <row r="608" spans="1:7" x14ac:dyDescent="0.25">
      <c r="A608" s="90">
        <v>570</v>
      </c>
      <c r="B608" s="90" t="s">
        <v>273</v>
      </c>
      <c r="C608" s="97">
        <v>42082</v>
      </c>
      <c r="D608" s="90" t="s">
        <v>253</v>
      </c>
      <c r="E608" s="98">
        <v>43</v>
      </c>
      <c r="F608" s="99">
        <v>144.49155065388629</v>
      </c>
      <c r="G608" s="101"/>
    </row>
    <row r="609" spans="1:7" x14ac:dyDescent="0.25">
      <c r="A609" s="90">
        <v>571</v>
      </c>
      <c r="B609" s="90" t="s">
        <v>257</v>
      </c>
      <c r="C609" s="97">
        <v>42943</v>
      </c>
      <c r="D609" s="90" t="s">
        <v>250</v>
      </c>
      <c r="E609" s="98">
        <v>60</v>
      </c>
      <c r="F609" s="99">
        <v>200.97743787572651</v>
      </c>
      <c r="G609" s="101"/>
    </row>
    <row r="610" spans="1:7" x14ac:dyDescent="0.25">
      <c r="A610" s="90">
        <v>572</v>
      </c>
      <c r="B610" s="90" t="s">
        <v>263</v>
      </c>
      <c r="C610" s="97">
        <v>43075</v>
      </c>
      <c r="D610" s="90" t="s">
        <v>251</v>
      </c>
      <c r="E610" s="98">
        <v>40</v>
      </c>
      <c r="F610" s="99">
        <v>134.35729639306112</v>
      </c>
      <c r="G610" s="101"/>
    </row>
    <row r="611" spans="1:7" x14ac:dyDescent="0.25">
      <c r="A611" s="90">
        <v>573</v>
      </c>
      <c r="B611" s="90" t="s">
        <v>274</v>
      </c>
      <c r="C611" s="97">
        <v>42214</v>
      </c>
      <c r="D611" s="90" t="s">
        <v>251</v>
      </c>
      <c r="E611" s="98">
        <v>-7</v>
      </c>
      <c r="F611" s="99">
        <v>-20.854364022792279</v>
      </c>
      <c r="G611" s="101"/>
    </row>
    <row r="612" spans="1:7" x14ac:dyDescent="0.25">
      <c r="A612" s="90">
        <v>574</v>
      </c>
      <c r="B612" s="90" t="s">
        <v>259</v>
      </c>
      <c r="C612" s="97">
        <v>42637</v>
      </c>
      <c r="D612" s="90" t="s">
        <v>253</v>
      </c>
      <c r="E612" s="98">
        <v>39</v>
      </c>
      <c r="F612" s="99">
        <v>130.49826489800705</v>
      </c>
      <c r="G612" s="101"/>
    </row>
    <row r="613" spans="1:7" x14ac:dyDescent="0.25">
      <c r="A613" s="90">
        <v>575</v>
      </c>
      <c r="B613" s="90" t="s">
        <v>275</v>
      </c>
      <c r="C613" s="97">
        <v>42005</v>
      </c>
      <c r="D613" s="90" t="s">
        <v>252</v>
      </c>
      <c r="E613" s="98">
        <v>84</v>
      </c>
      <c r="F613" s="99">
        <v>279.80384339132019</v>
      </c>
      <c r="G613" s="101"/>
    </row>
    <row r="614" spans="1:7" x14ac:dyDescent="0.25">
      <c r="A614" s="90">
        <v>576</v>
      </c>
      <c r="B614" s="90" t="s">
        <v>276</v>
      </c>
      <c r="C614" s="97">
        <v>42855</v>
      </c>
      <c r="D614" s="90" t="s">
        <v>250</v>
      </c>
      <c r="E614" s="98">
        <v>92</v>
      </c>
      <c r="F614" s="99">
        <v>306.28454793737984</v>
      </c>
      <c r="G614" s="101"/>
    </row>
    <row r="615" spans="1:7" x14ac:dyDescent="0.25">
      <c r="A615" s="90">
        <v>577</v>
      </c>
      <c r="B615" s="90" t="s">
        <v>260</v>
      </c>
      <c r="C615" s="97">
        <v>42280</v>
      </c>
      <c r="D615" s="90" t="s">
        <v>252</v>
      </c>
      <c r="E615" s="98">
        <v>68</v>
      </c>
      <c r="F615" s="99">
        <v>227.20671255270148</v>
      </c>
      <c r="G615" s="101"/>
    </row>
    <row r="616" spans="1:7" x14ac:dyDescent="0.25">
      <c r="A616" s="90">
        <v>578</v>
      </c>
      <c r="B616" s="90" t="s">
        <v>277</v>
      </c>
      <c r="C616" s="97">
        <v>42681</v>
      </c>
      <c r="D616" s="90" t="s">
        <v>251</v>
      </c>
      <c r="E616" s="98">
        <v>7</v>
      </c>
      <c r="F616" s="99">
        <v>25.56982305525317</v>
      </c>
      <c r="G616" s="101"/>
    </row>
    <row r="617" spans="1:7" x14ac:dyDescent="0.25">
      <c r="A617" s="90">
        <v>579</v>
      </c>
      <c r="B617" s="90" t="s">
        <v>278</v>
      </c>
      <c r="C617" s="97">
        <v>43020</v>
      </c>
      <c r="D617" s="90" t="s">
        <v>249</v>
      </c>
      <c r="E617" s="98">
        <v>-9</v>
      </c>
      <c r="F617" s="99">
        <v>-27.38195144679462</v>
      </c>
      <c r="G617" s="101"/>
    </row>
    <row r="618" spans="1:7" x14ac:dyDescent="0.25">
      <c r="A618" s="90">
        <v>580</v>
      </c>
      <c r="B618" s="90" t="s">
        <v>279</v>
      </c>
      <c r="C618" s="97">
        <v>42291</v>
      </c>
      <c r="D618" s="90" t="s">
        <v>252</v>
      </c>
      <c r="E618" s="98">
        <v>51</v>
      </c>
      <c r="F618" s="99">
        <v>170.2267180322477</v>
      </c>
      <c r="G618" s="101"/>
    </row>
    <row r="619" spans="1:7" x14ac:dyDescent="0.25">
      <c r="A619" s="90">
        <v>581</v>
      </c>
      <c r="B619" s="90" t="s">
        <v>280</v>
      </c>
      <c r="C619" s="97">
        <v>42335</v>
      </c>
      <c r="D619" s="90" t="s">
        <v>251</v>
      </c>
      <c r="E619" s="98">
        <v>59</v>
      </c>
      <c r="F619" s="99">
        <v>197.23429177089162</v>
      </c>
      <c r="G619" s="101"/>
    </row>
    <row r="620" spans="1:7" x14ac:dyDescent="0.25">
      <c r="A620" s="90">
        <v>582</v>
      </c>
      <c r="B620" s="90" t="s">
        <v>281</v>
      </c>
      <c r="C620" s="97">
        <v>42313</v>
      </c>
      <c r="D620" s="90" t="s">
        <v>252</v>
      </c>
      <c r="E620" s="98">
        <v>64</v>
      </c>
      <c r="F620" s="99">
        <v>214.37176625246528</v>
      </c>
      <c r="G620" s="101"/>
    </row>
    <row r="621" spans="1:7" x14ac:dyDescent="0.25">
      <c r="A621" s="90">
        <v>583</v>
      </c>
      <c r="B621" s="90" t="s">
        <v>264</v>
      </c>
      <c r="C621" s="97">
        <v>42324</v>
      </c>
      <c r="D621" s="90" t="s">
        <v>251</v>
      </c>
      <c r="E621" s="98">
        <v>0</v>
      </c>
      <c r="F621" s="99">
        <v>2.7742544140095591</v>
      </c>
      <c r="G621" s="101"/>
    </row>
    <row r="622" spans="1:7" x14ac:dyDescent="0.25">
      <c r="A622" s="90">
        <v>584</v>
      </c>
      <c r="B622" s="90" t="s">
        <v>262</v>
      </c>
      <c r="C622" s="97">
        <v>42049</v>
      </c>
      <c r="D622" s="90" t="s">
        <v>252</v>
      </c>
      <c r="E622" s="98">
        <v>81</v>
      </c>
      <c r="F622" s="99">
        <v>268.80703201101898</v>
      </c>
      <c r="G622" s="101"/>
    </row>
    <row r="623" spans="1:7" x14ac:dyDescent="0.25">
      <c r="A623" s="90">
        <v>585</v>
      </c>
      <c r="B623" s="90" t="s">
        <v>282</v>
      </c>
      <c r="C623" s="97">
        <v>42104</v>
      </c>
      <c r="D623" s="90" t="s">
        <v>250</v>
      </c>
      <c r="E623" s="98">
        <v>93</v>
      </c>
      <c r="F623" s="99">
        <v>309.57958727749491</v>
      </c>
      <c r="G623" s="101"/>
    </row>
    <row r="624" spans="1:7" x14ac:dyDescent="0.25">
      <c r="A624" s="90">
        <v>586</v>
      </c>
      <c r="B624" s="90" t="s">
        <v>257</v>
      </c>
      <c r="C624" s="97">
        <v>42767</v>
      </c>
      <c r="D624" s="90" t="s">
        <v>251</v>
      </c>
      <c r="E624" s="98">
        <v>20</v>
      </c>
      <c r="F624" s="99">
        <v>68.319085897009188</v>
      </c>
      <c r="G624" s="101"/>
    </row>
    <row r="625" spans="1:7" x14ac:dyDescent="0.25">
      <c r="A625" s="90">
        <v>587</v>
      </c>
      <c r="B625" s="90" t="s">
        <v>283</v>
      </c>
      <c r="C625" s="97">
        <v>42159</v>
      </c>
      <c r="D625" s="90" t="s">
        <v>249</v>
      </c>
      <c r="E625" s="98">
        <v>39</v>
      </c>
      <c r="F625" s="99">
        <v>132.19896626375368</v>
      </c>
      <c r="G625" s="101"/>
    </row>
    <row r="626" spans="1:7" x14ac:dyDescent="0.25">
      <c r="A626" s="90">
        <v>588</v>
      </c>
      <c r="B626" s="90" t="s">
        <v>284</v>
      </c>
      <c r="C626" s="97">
        <v>42670</v>
      </c>
      <c r="D626" s="90" t="s">
        <v>253</v>
      </c>
      <c r="E626" s="98">
        <v>6</v>
      </c>
      <c r="F626" s="99">
        <v>22.070211008933686</v>
      </c>
      <c r="G626" s="101"/>
    </row>
    <row r="627" spans="1:7" x14ac:dyDescent="0.25">
      <c r="A627" s="90">
        <v>589</v>
      </c>
      <c r="B627" s="90" t="s">
        <v>285</v>
      </c>
      <c r="C627" s="97">
        <v>42417</v>
      </c>
      <c r="D627" s="90" t="s">
        <v>253</v>
      </c>
      <c r="E627" s="98">
        <v>34</v>
      </c>
      <c r="F627" s="99">
        <v>114.30657016546309</v>
      </c>
      <c r="G627" s="101"/>
    </row>
    <row r="628" spans="1:7" x14ac:dyDescent="0.25">
      <c r="A628" s="90">
        <v>590</v>
      </c>
      <c r="B628" s="90" t="s">
        <v>286</v>
      </c>
      <c r="C628" s="97">
        <v>42767</v>
      </c>
      <c r="D628" s="90" t="s">
        <v>251</v>
      </c>
      <c r="E628" s="98">
        <v>33</v>
      </c>
      <c r="F628" s="99">
        <v>111.69539743926298</v>
      </c>
      <c r="G628" s="101"/>
    </row>
    <row r="629" spans="1:7" x14ac:dyDescent="0.25">
      <c r="A629" s="90">
        <v>591</v>
      </c>
      <c r="B629" s="90" t="s">
        <v>287</v>
      </c>
      <c r="C629" s="97">
        <v>42384</v>
      </c>
      <c r="D629" s="90" t="s">
        <v>250</v>
      </c>
      <c r="E629" s="98">
        <v>-10</v>
      </c>
      <c r="F629" s="99">
        <v>-31.381434172676645</v>
      </c>
      <c r="G629" s="101"/>
    </row>
    <row r="630" spans="1:7" x14ac:dyDescent="0.25">
      <c r="A630" s="90">
        <v>592</v>
      </c>
      <c r="B630" s="90" t="s">
        <v>258</v>
      </c>
      <c r="C630" s="97">
        <v>42954</v>
      </c>
      <c r="D630" s="90" t="s">
        <v>249</v>
      </c>
      <c r="E630" s="98">
        <v>47</v>
      </c>
      <c r="F630" s="99">
        <v>156.52347580638758</v>
      </c>
      <c r="G630" s="101"/>
    </row>
    <row r="631" spans="1:7" x14ac:dyDescent="0.25">
      <c r="A631" s="90">
        <v>593</v>
      </c>
      <c r="B631" s="90" t="s">
        <v>288</v>
      </c>
      <c r="C631" s="97">
        <v>42384</v>
      </c>
      <c r="D631" s="90" t="s">
        <v>253</v>
      </c>
      <c r="E631" s="98">
        <v>94</v>
      </c>
      <c r="F631" s="99">
        <v>313.7855687240048</v>
      </c>
      <c r="G631" s="101"/>
    </row>
    <row r="632" spans="1:7" x14ac:dyDescent="0.25">
      <c r="A632" s="90">
        <v>594</v>
      </c>
      <c r="B632" s="90" t="s">
        <v>257</v>
      </c>
      <c r="C632" s="97">
        <v>42888</v>
      </c>
      <c r="D632" s="90" t="s">
        <v>253</v>
      </c>
      <c r="E632" s="98">
        <v>92</v>
      </c>
      <c r="F632" s="99">
        <v>306.74461613063517</v>
      </c>
      <c r="G632" s="101"/>
    </row>
    <row r="633" spans="1:7" x14ac:dyDescent="0.25">
      <c r="A633" s="90">
        <v>595</v>
      </c>
      <c r="B633" s="90" t="s">
        <v>271</v>
      </c>
      <c r="C633" s="97">
        <v>42016</v>
      </c>
      <c r="D633" s="90" t="s">
        <v>251</v>
      </c>
      <c r="E633" s="98">
        <v>68</v>
      </c>
      <c r="F633" s="99">
        <v>227.06985844362248</v>
      </c>
      <c r="G633" s="101"/>
    </row>
    <row r="634" spans="1:7" x14ac:dyDescent="0.25">
      <c r="A634" s="90">
        <v>596</v>
      </c>
      <c r="B634" s="90" t="s">
        <v>272</v>
      </c>
      <c r="C634" s="97">
        <v>42450</v>
      </c>
      <c r="D634" s="90" t="s">
        <v>251</v>
      </c>
      <c r="E634" s="98">
        <v>37</v>
      </c>
      <c r="F634" s="99">
        <v>124.41879983932394</v>
      </c>
      <c r="G634" s="101"/>
    </row>
    <row r="635" spans="1:7" x14ac:dyDescent="0.25">
      <c r="A635" s="90">
        <v>597</v>
      </c>
      <c r="B635" s="90" t="s">
        <v>273</v>
      </c>
      <c r="C635" s="97">
        <v>42571</v>
      </c>
      <c r="D635" s="90" t="s">
        <v>249</v>
      </c>
      <c r="E635" s="98">
        <v>78</v>
      </c>
      <c r="F635" s="99">
        <v>259.49701289238095</v>
      </c>
      <c r="G635" s="101"/>
    </row>
    <row r="636" spans="1:7" x14ac:dyDescent="0.25">
      <c r="A636" s="90">
        <v>598</v>
      </c>
      <c r="B636" s="90" t="s">
        <v>257</v>
      </c>
      <c r="C636" s="97">
        <v>43075</v>
      </c>
      <c r="D636" s="90" t="s">
        <v>249</v>
      </c>
      <c r="E636" s="98">
        <v>14</v>
      </c>
      <c r="F636" s="99">
        <v>48.241004491813442</v>
      </c>
      <c r="G636" s="101"/>
    </row>
    <row r="637" spans="1:7" x14ac:dyDescent="0.25">
      <c r="A637" s="90">
        <v>599</v>
      </c>
      <c r="B637" s="90" t="s">
        <v>263</v>
      </c>
      <c r="C637" s="97">
        <v>43042</v>
      </c>
      <c r="D637" s="90" t="s">
        <v>253</v>
      </c>
      <c r="E637" s="98">
        <v>33</v>
      </c>
      <c r="F637" s="99">
        <v>110.85591718756507</v>
      </c>
      <c r="G637" s="101"/>
    </row>
    <row r="638" spans="1:7" x14ac:dyDescent="0.25">
      <c r="A638" s="90">
        <v>600</v>
      </c>
      <c r="B638" s="90" t="s">
        <v>274</v>
      </c>
      <c r="C638" s="97">
        <v>42538</v>
      </c>
      <c r="D638" s="90" t="s">
        <v>249</v>
      </c>
      <c r="E638" s="98">
        <v>64</v>
      </c>
      <c r="F638" s="99">
        <v>214.08552479287985</v>
      </c>
      <c r="G638" s="101"/>
    </row>
    <row r="639" spans="1:7" x14ac:dyDescent="0.25">
      <c r="A639" s="90">
        <v>601</v>
      </c>
      <c r="B639" s="90" t="s">
        <v>259</v>
      </c>
      <c r="C639" s="97">
        <v>42954</v>
      </c>
      <c r="D639" s="90" t="s">
        <v>251</v>
      </c>
      <c r="E639" s="98">
        <v>6</v>
      </c>
      <c r="F639" s="99">
        <v>22.303248463248437</v>
      </c>
      <c r="G639" s="101"/>
    </row>
    <row r="640" spans="1:7" x14ac:dyDescent="0.25">
      <c r="A640" s="90">
        <v>602</v>
      </c>
      <c r="B640" s="90" t="s">
        <v>275</v>
      </c>
      <c r="C640" s="97">
        <v>42888</v>
      </c>
      <c r="D640" s="90" t="s">
        <v>250</v>
      </c>
      <c r="E640" s="98">
        <v>65</v>
      </c>
      <c r="F640" s="99">
        <v>217.73169779986779</v>
      </c>
      <c r="G640" s="101"/>
    </row>
    <row r="641" spans="1:7" x14ac:dyDescent="0.25">
      <c r="A641" s="90">
        <v>603</v>
      </c>
      <c r="B641" s="90" t="s">
        <v>276</v>
      </c>
      <c r="C641" s="97">
        <v>42384</v>
      </c>
      <c r="D641" s="90" t="s">
        <v>252</v>
      </c>
      <c r="E641" s="98">
        <v>24</v>
      </c>
      <c r="F641" s="99">
        <v>81.897106170695125</v>
      </c>
      <c r="G641" s="101"/>
    </row>
    <row r="642" spans="1:7" x14ac:dyDescent="0.25">
      <c r="A642" s="90">
        <v>604</v>
      </c>
      <c r="B642" s="90" t="s">
        <v>260</v>
      </c>
      <c r="C642" s="97">
        <v>42357</v>
      </c>
      <c r="D642" s="90" t="s">
        <v>250</v>
      </c>
      <c r="E642" s="98">
        <v>89</v>
      </c>
      <c r="F642" s="99">
        <v>296.58229576549218</v>
      </c>
      <c r="G642" s="101"/>
    </row>
    <row r="643" spans="1:7" x14ac:dyDescent="0.25">
      <c r="A643" s="90">
        <v>605</v>
      </c>
      <c r="B643" s="90" t="s">
        <v>277</v>
      </c>
      <c r="C643" s="97">
        <v>42280</v>
      </c>
      <c r="D643" s="90" t="s">
        <v>252</v>
      </c>
      <c r="E643" s="98">
        <v>94</v>
      </c>
      <c r="F643" s="99">
        <v>313.38548744726126</v>
      </c>
      <c r="G643" s="101"/>
    </row>
    <row r="644" spans="1:7" x14ac:dyDescent="0.25">
      <c r="A644" s="90">
        <v>606</v>
      </c>
      <c r="B644" s="90" t="s">
        <v>278</v>
      </c>
      <c r="C644" s="97">
        <v>42346</v>
      </c>
      <c r="D644" s="90" t="s">
        <v>253</v>
      </c>
      <c r="E644" s="98">
        <v>67</v>
      </c>
      <c r="F644" s="99">
        <v>224.59375085146496</v>
      </c>
      <c r="G644" s="101"/>
    </row>
    <row r="645" spans="1:7" x14ac:dyDescent="0.25">
      <c r="A645" s="90">
        <v>607</v>
      </c>
      <c r="B645" s="90" t="s">
        <v>279</v>
      </c>
      <c r="C645" s="97">
        <v>42593</v>
      </c>
      <c r="D645" s="90" t="s">
        <v>252</v>
      </c>
      <c r="E645" s="98">
        <v>7</v>
      </c>
      <c r="F645" s="99">
        <v>25.836396105951266</v>
      </c>
      <c r="G645" s="101"/>
    </row>
    <row r="646" spans="1:7" x14ac:dyDescent="0.25">
      <c r="A646" s="90">
        <v>608</v>
      </c>
      <c r="B646" s="90" t="s">
        <v>280</v>
      </c>
      <c r="C646" s="97">
        <v>42637</v>
      </c>
      <c r="D646" s="90" t="s">
        <v>253</v>
      </c>
      <c r="E646" s="98">
        <v>58</v>
      </c>
      <c r="F646" s="99">
        <v>194.04343211583563</v>
      </c>
      <c r="G646" s="101"/>
    </row>
    <row r="647" spans="1:7" x14ac:dyDescent="0.25">
      <c r="A647" s="90">
        <v>609</v>
      </c>
      <c r="B647" s="90" t="s">
        <v>281</v>
      </c>
      <c r="C647" s="97">
        <v>42538</v>
      </c>
      <c r="D647" s="90" t="s">
        <v>252</v>
      </c>
      <c r="E647" s="98">
        <v>77</v>
      </c>
      <c r="F647" s="99">
        <v>256.51670737370375</v>
      </c>
      <c r="G647" s="101"/>
    </row>
    <row r="648" spans="1:7" x14ac:dyDescent="0.25">
      <c r="A648" s="90">
        <v>610</v>
      </c>
      <c r="B648" s="90" t="s">
        <v>264</v>
      </c>
      <c r="C648" s="97">
        <v>42258</v>
      </c>
      <c r="D648" s="90" t="s">
        <v>249</v>
      </c>
      <c r="E648" s="98">
        <v>50</v>
      </c>
      <c r="F648" s="99">
        <v>166.61341293325819</v>
      </c>
      <c r="G648" s="101"/>
    </row>
    <row r="649" spans="1:7" x14ac:dyDescent="0.25">
      <c r="A649" s="90">
        <v>611</v>
      </c>
      <c r="B649" s="90" t="s">
        <v>262</v>
      </c>
      <c r="C649" s="97">
        <v>42954</v>
      </c>
      <c r="D649" s="90" t="s">
        <v>251</v>
      </c>
      <c r="E649" s="98">
        <v>10</v>
      </c>
      <c r="F649" s="99">
        <v>35.434202464857663</v>
      </c>
      <c r="G649" s="101"/>
    </row>
    <row r="650" spans="1:7" x14ac:dyDescent="0.25">
      <c r="A650" s="90">
        <v>612</v>
      </c>
      <c r="B650" s="90" t="s">
        <v>282</v>
      </c>
      <c r="C650" s="97">
        <v>42247</v>
      </c>
      <c r="D650" s="90" t="s">
        <v>252</v>
      </c>
      <c r="E650" s="98">
        <v>2</v>
      </c>
      <c r="F650" s="99">
        <v>8.5780086297010012</v>
      </c>
      <c r="G650" s="101"/>
    </row>
    <row r="651" spans="1:7" x14ac:dyDescent="0.25">
      <c r="A651" s="90">
        <v>613</v>
      </c>
      <c r="B651" s="90" t="s">
        <v>257</v>
      </c>
      <c r="C651" s="97">
        <v>42943</v>
      </c>
      <c r="D651" s="90" t="s">
        <v>252</v>
      </c>
      <c r="E651" s="98">
        <v>17</v>
      </c>
      <c r="F651" s="99">
        <v>59.195583035867422</v>
      </c>
      <c r="G651" s="101"/>
    </row>
    <row r="652" spans="1:7" x14ac:dyDescent="0.25">
      <c r="A652" s="90">
        <v>614</v>
      </c>
      <c r="B652" s="90" t="s">
        <v>283</v>
      </c>
      <c r="C652" s="97">
        <v>42126</v>
      </c>
      <c r="D652" s="90" t="s">
        <v>252</v>
      </c>
      <c r="E652" s="98">
        <v>90</v>
      </c>
      <c r="F652" s="99">
        <v>300.33631513688971</v>
      </c>
      <c r="G652" s="101"/>
    </row>
    <row r="653" spans="1:7" x14ac:dyDescent="0.25">
      <c r="A653" s="90">
        <v>615</v>
      </c>
      <c r="B653" s="90" t="s">
        <v>284</v>
      </c>
      <c r="C653" s="97">
        <v>43064</v>
      </c>
      <c r="D653" s="90" t="s">
        <v>253</v>
      </c>
      <c r="E653" s="98">
        <v>58</v>
      </c>
      <c r="F653" s="99">
        <v>193.58868437448149</v>
      </c>
      <c r="G653" s="101"/>
    </row>
    <row r="654" spans="1:7" x14ac:dyDescent="0.25">
      <c r="A654" s="90">
        <v>616</v>
      </c>
      <c r="B654" s="90" t="s">
        <v>285</v>
      </c>
      <c r="C654" s="97">
        <v>42756</v>
      </c>
      <c r="D654" s="90" t="s">
        <v>252</v>
      </c>
      <c r="E654" s="98">
        <v>66</v>
      </c>
      <c r="F654" s="99">
        <v>220.4194149470687</v>
      </c>
      <c r="G654" s="101"/>
    </row>
    <row r="655" spans="1:7" x14ac:dyDescent="0.25">
      <c r="A655" s="90">
        <v>617</v>
      </c>
      <c r="B655" s="90" t="s">
        <v>286</v>
      </c>
      <c r="C655" s="97">
        <v>42549</v>
      </c>
      <c r="D655" s="90" t="s">
        <v>249</v>
      </c>
      <c r="E655" s="98">
        <v>6</v>
      </c>
      <c r="F655" s="99">
        <v>22.317050838905551</v>
      </c>
      <c r="G655" s="101"/>
    </row>
    <row r="656" spans="1:7" x14ac:dyDescent="0.25">
      <c r="A656" s="90">
        <v>618</v>
      </c>
      <c r="B656" s="90" t="s">
        <v>287</v>
      </c>
      <c r="C656" s="97">
        <v>42844</v>
      </c>
      <c r="D656" s="90" t="s">
        <v>251</v>
      </c>
      <c r="E656" s="98">
        <v>90</v>
      </c>
      <c r="F656" s="99">
        <v>300.52737249510642</v>
      </c>
      <c r="G656" s="101"/>
    </row>
    <row r="657" spans="1:7" x14ac:dyDescent="0.25">
      <c r="A657" s="90">
        <v>619</v>
      </c>
      <c r="B657" s="90" t="s">
        <v>258</v>
      </c>
      <c r="C657" s="97">
        <v>42877</v>
      </c>
      <c r="D657" s="90" t="s">
        <v>251</v>
      </c>
      <c r="E657" s="98">
        <v>38</v>
      </c>
      <c r="F657" s="99">
        <v>127.73343548239818</v>
      </c>
      <c r="G657" s="101"/>
    </row>
    <row r="658" spans="1:7" x14ac:dyDescent="0.25">
      <c r="A658" s="90">
        <v>620</v>
      </c>
      <c r="B658" s="90" t="s">
        <v>288</v>
      </c>
      <c r="C658" s="97">
        <v>42648</v>
      </c>
      <c r="D658" s="90" t="s">
        <v>252</v>
      </c>
      <c r="E658" s="98">
        <v>3</v>
      </c>
      <c r="F658" s="99">
        <v>12.025689962792105</v>
      </c>
      <c r="G658" s="101"/>
    </row>
    <row r="659" spans="1:7" x14ac:dyDescent="0.25">
      <c r="A659" s="90">
        <v>621</v>
      </c>
      <c r="B659" s="90" t="s">
        <v>257</v>
      </c>
      <c r="C659" s="97">
        <v>42472</v>
      </c>
      <c r="D659" s="90" t="s">
        <v>253</v>
      </c>
      <c r="E659" s="98">
        <v>-4</v>
      </c>
      <c r="F659" s="99">
        <v>-11.457355914589217</v>
      </c>
      <c r="G659" s="101"/>
    </row>
    <row r="660" spans="1:7" x14ac:dyDescent="0.25">
      <c r="A660" s="90">
        <v>622</v>
      </c>
      <c r="B660" s="90" t="s">
        <v>271</v>
      </c>
      <c r="C660" s="97">
        <v>42538</v>
      </c>
      <c r="D660" s="90" t="s">
        <v>249</v>
      </c>
      <c r="E660" s="98">
        <v>8</v>
      </c>
      <c r="F660" s="99">
        <v>28.554397369039776</v>
      </c>
      <c r="G660" s="101"/>
    </row>
    <row r="661" spans="1:7" x14ac:dyDescent="0.25">
      <c r="A661" s="90">
        <v>623</v>
      </c>
      <c r="B661" s="90" t="s">
        <v>272</v>
      </c>
      <c r="C661" s="97">
        <v>42461</v>
      </c>
      <c r="D661" s="90" t="s">
        <v>252</v>
      </c>
      <c r="E661" s="98">
        <v>-8</v>
      </c>
      <c r="F661" s="99">
        <v>-24.510984500908116</v>
      </c>
      <c r="G661" s="101"/>
    </row>
    <row r="662" spans="1:7" x14ac:dyDescent="0.25">
      <c r="A662" s="90">
        <v>624</v>
      </c>
      <c r="B662" s="90" t="s">
        <v>273</v>
      </c>
      <c r="C662" s="97">
        <v>42637</v>
      </c>
      <c r="D662" s="90" t="s">
        <v>252</v>
      </c>
      <c r="E662" s="98">
        <v>72</v>
      </c>
      <c r="F662" s="99">
        <v>241.10327610595607</v>
      </c>
      <c r="G662" s="101"/>
    </row>
    <row r="663" spans="1:7" x14ac:dyDescent="0.25">
      <c r="A663" s="90">
        <v>625</v>
      </c>
      <c r="B663" s="90" t="s">
        <v>257</v>
      </c>
      <c r="C663" s="97">
        <v>42756</v>
      </c>
      <c r="D663" s="90" t="s">
        <v>249</v>
      </c>
      <c r="E663" s="98">
        <v>83</v>
      </c>
      <c r="F663" s="99">
        <v>276.35915750660695</v>
      </c>
      <c r="G663" s="101"/>
    </row>
    <row r="664" spans="1:7" x14ac:dyDescent="0.25">
      <c r="A664" s="90">
        <v>626</v>
      </c>
      <c r="B664" s="90" t="s">
        <v>263</v>
      </c>
      <c r="C664" s="97">
        <v>42888</v>
      </c>
      <c r="D664" s="90" t="s">
        <v>253</v>
      </c>
      <c r="E664" s="98">
        <v>12</v>
      </c>
      <c r="F664" s="99">
        <v>42.97279099595864</v>
      </c>
      <c r="G664" s="101"/>
    </row>
    <row r="665" spans="1:7" x14ac:dyDescent="0.25">
      <c r="A665" s="90">
        <v>627</v>
      </c>
      <c r="B665" s="90" t="s">
        <v>274</v>
      </c>
      <c r="C665" s="97">
        <v>42877</v>
      </c>
      <c r="D665" s="90" t="s">
        <v>253</v>
      </c>
      <c r="E665" s="98">
        <v>-8</v>
      </c>
      <c r="F665" s="99">
        <v>-23.740419527675648</v>
      </c>
      <c r="G665" s="101"/>
    </row>
    <row r="666" spans="1:7" x14ac:dyDescent="0.25">
      <c r="A666" s="90">
        <v>628</v>
      </c>
      <c r="B666" s="90" t="s">
        <v>259</v>
      </c>
      <c r="C666" s="97">
        <v>42778</v>
      </c>
      <c r="D666" s="90" t="s">
        <v>249</v>
      </c>
      <c r="E666" s="98">
        <v>22</v>
      </c>
      <c r="F666" s="99">
        <v>75.112929437831696</v>
      </c>
      <c r="G666" s="101"/>
    </row>
    <row r="667" spans="1:7" x14ac:dyDescent="0.25">
      <c r="A667" s="90">
        <v>629</v>
      </c>
      <c r="B667" s="90" t="s">
        <v>275</v>
      </c>
      <c r="C667" s="97">
        <v>43042</v>
      </c>
      <c r="D667" s="90" t="s">
        <v>252</v>
      </c>
      <c r="E667" s="98">
        <v>-2</v>
      </c>
      <c r="F667" s="99">
        <v>-4.2220554730684112</v>
      </c>
      <c r="G667" s="101"/>
    </row>
    <row r="668" spans="1:7" x14ac:dyDescent="0.25">
      <c r="A668" s="90">
        <v>630</v>
      </c>
      <c r="B668" s="90" t="s">
        <v>276</v>
      </c>
      <c r="C668" s="97">
        <v>42745</v>
      </c>
      <c r="D668" s="90" t="s">
        <v>253</v>
      </c>
      <c r="E668" s="98">
        <v>55</v>
      </c>
      <c r="F668" s="99">
        <v>183.86509827029917</v>
      </c>
      <c r="G668" s="101"/>
    </row>
    <row r="669" spans="1:7" x14ac:dyDescent="0.25">
      <c r="A669" s="90">
        <v>631</v>
      </c>
      <c r="B669" s="90" t="s">
        <v>260</v>
      </c>
      <c r="C669" s="97">
        <v>42910</v>
      </c>
      <c r="D669" s="90" t="s">
        <v>249</v>
      </c>
      <c r="E669" s="98">
        <v>40</v>
      </c>
      <c r="F669" s="99">
        <v>135.11320922453658</v>
      </c>
      <c r="G669" s="101"/>
    </row>
    <row r="670" spans="1:7" x14ac:dyDescent="0.25">
      <c r="A670" s="90">
        <v>632</v>
      </c>
      <c r="B670" s="90" t="s">
        <v>277</v>
      </c>
      <c r="C670" s="97">
        <v>42181</v>
      </c>
      <c r="D670" s="90" t="s">
        <v>253</v>
      </c>
      <c r="E670" s="98">
        <v>61</v>
      </c>
      <c r="F670" s="99">
        <v>202.81564438347155</v>
      </c>
      <c r="G670" s="101"/>
    </row>
    <row r="671" spans="1:7" x14ac:dyDescent="0.25">
      <c r="A671" s="90">
        <v>633</v>
      </c>
      <c r="B671" s="90" t="s">
        <v>278</v>
      </c>
      <c r="C671" s="97">
        <v>42170</v>
      </c>
      <c r="D671" s="90" t="s">
        <v>249</v>
      </c>
      <c r="E671" s="98">
        <v>40</v>
      </c>
      <c r="F671" s="99">
        <v>135.10153953796373</v>
      </c>
      <c r="G671" s="101"/>
    </row>
    <row r="672" spans="1:7" x14ac:dyDescent="0.25">
      <c r="A672" s="90">
        <v>634</v>
      </c>
      <c r="B672" s="90" t="s">
        <v>279</v>
      </c>
      <c r="C672" s="97">
        <v>42987</v>
      </c>
      <c r="D672" s="90" t="s">
        <v>249</v>
      </c>
      <c r="E672" s="98">
        <v>31</v>
      </c>
      <c r="F672" s="99">
        <v>104.38902777677313</v>
      </c>
      <c r="G672" s="101"/>
    </row>
    <row r="673" spans="1:7" x14ac:dyDescent="0.25">
      <c r="A673" s="90">
        <v>635</v>
      </c>
      <c r="B673" s="90" t="s">
        <v>280</v>
      </c>
      <c r="C673" s="97">
        <v>42483</v>
      </c>
      <c r="D673" s="90" t="s">
        <v>252</v>
      </c>
      <c r="E673" s="98">
        <v>6</v>
      </c>
      <c r="F673" s="99">
        <v>22.551204500299058</v>
      </c>
      <c r="G673" s="101"/>
    </row>
    <row r="674" spans="1:7" x14ac:dyDescent="0.25">
      <c r="A674" s="90">
        <v>636</v>
      </c>
      <c r="B674" s="90" t="s">
        <v>281</v>
      </c>
      <c r="C674" s="97">
        <v>42302</v>
      </c>
      <c r="D674" s="90" t="s">
        <v>253</v>
      </c>
      <c r="E674" s="98">
        <v>-6</v>
      </c>
      <c r="F674" s="99">
        <v>-17.750976128285533</v>
      </c>
      <c r="G674" s="101"/>
    </row>
    <row r="675" spans="1:7" x14ac:dyDescent="0.25">
      <c r="A675" s="90">
        <v>637</v>
      </c>
      <c r="B675" s="90" t="s">
        <v>264</v>
      </c>
      <c r="C675" s="97">
        <v>42192</v>
      </c>
      <c r="D675" s="90" t="s">
        <v>249</v>
      </c>
      <c r="E675" s="98">
        <v>14</v>
      </c>
      <c r="F675" s="99">
        <v>47.844328250521194</v>
      </c>
      <c r="G675" s="101"/>
    </row>
    <row r="676" spans="1:7" x14ac:dyDescent="0.25">
      <c r="A676" s="90">
        <v>638</v>
      </c>
      <c r="B676" s="90" t="s">
        <v>262</v>
      </c>
      <c r="C676" s="97">
        <v>42582</v>
      </c>
      <c r="D676" s="90" t="s">
        <v>252</v>
      </c>
      <c r="E676" s="98">
        <v>94</v>
      </c>
      <c r="F676" s="99">
        <v>312.97239743800804</v>
      </c>
      <c r="G676" s="101"/>
    </row>
    <row r="677" spans="1:7" x14ac:dyDescent="0.25">
      <c r="A677" s="90">
        <v>639</v>
      </c>
      <c r="B677" s="90" t="s">
        <v>282</v>
      </c>
      <c r="C677" s="97">
        <v>42214</v>
      </c>
      <c r="D677" s="90" t="s">
        <v>252</v>
      </c>
      <c r="E677" s="98">
        <v>70</v>
      </c>
      <c r="F677" s="99">
        <v>234.02617333126426</v>
      </c>
      <c r="G677" s="101"/>
    </row>
    <row r="678" spans="1:7" x14ac:dyDescent="0.25">
      <c r="A678" s="90">
        <v>640</v>
      </c>
      <c r="B678" s="90" t="s">
        <v>257</v>
      </c>
      <c r="C678" s="97">
        <v>42681</v>
      </c>
      <c r="D678" s="90" t="s">
        <v>251</v>
      </c>
      <c r="E678" s="98">
        <v>-8</v>
      </c>
      <c r="F678" s="99">
        <v>-23.639546201794865</v>
      </c>
      <c r="G678" s="101"/>
    </row>
    <row r="679" spans="1:7" x14ac:dyDescent="0.25">
      <c r="A679" s="90">
        <v>641</v>
      </c>
      <c r="B679" s="90" t="s">
        <v>283</v>
      </c>
      <c r="C679" s="97">
        <v>43042</v>
      </c>
      <c r="D679" s="90" t="s">
        <v>251</v>
      </c>
      <c r="E679" s="98">
        <v>-8</v>
      </c>
      <c r="F679" s="99">
        <v>-24.154469667140003</v>
      </c>
      <c r="G679" s="101"/>
    </row>
    <row r="680" spans="1:7" x14ac:dyDescent="0.25">
      <c r="A680" s="90">
        <v>642</v>
      </c>
      <c r="B680" s="90" t="s">
        <v>284</v>
      </c>
      <c r="C680" s="97">
        <v>42368</v>
      </c>
      <c r="D680" s="90" t="s">
        <v>252</v>
      </c>
      <c r="E680" s="98">
        <v>2</v>
      </c>
      <c r="F680" s="99">
        <v>8.4248655838242534</v>
      </c>
      <c r="G680" s="101"/>
    </row>
    <row r="681" spans="1:7" x14ac:dyDescent="0.25">
      <c r="A681" s="90">
        <v>643</v>
      </c>
      <c r="B681" s="90" t="s">
        <v>285</v>
      </c>
      <c r="C681" s="97">
        <v>42373</v>
      </c>
      <c r="D681" s="90" t="s">
        <v>250</v>
      </c>
      <c r="E681" s="98">
        <v>10</v>
      </c>
      <c r="F681" s="99">
        <v>35.10601235013565</v>
      </c>
      <c r="G681" s="101"/>
    </row>
    <row r="682" spans="1:7" x14ac:dyDescent="0.25">
      <c r="A682" s="90">
        <v>644</v>
      </c>
      <c r="B682" s="90" t="s">
        <v>286</v>
      </c>
      <c r="C682" s="97">
        <v>42126</v>
      </c>
      <c r="D682" s="90" t="s">
        <v>249</v>
      </c>
      <c r="E682" s="98">
        <v>51</v>
      </c>
      <c r="F682" s="99">
        <v>170.37126204437965</v>
      </c>
      <c r="G682" s="101"/>
    </row>
    <row r="683" spans="1:7" x14ac:dyDescent="0.25">
      <c r="A683" s="90">
        <v>645</v>
      </c>
      <c r="B683" s="90" t="s">
        <v>287</v>
      </c>
      <c r="C683" s="97">
        <v>42461</v>
      </c>
      <c r="D683" s="90" t="s">
        <v>249</v>
      </c>
      <c r="E683" s="98">
        <v>5</v>
      </c>
      <c r="F683" s="99">
        <v>18.581309094509656</v>
      </c>
      <c r="G683" s="101"/>
    </row>
    <row r="684" spans="1:7" x14ac:dyDescent="0.25">
      <c r="A684" s="90">
        <v>646</v>
      </c>
      <c r="B684" s="90" t="s">
        <v>258</v>
      </c>
      <c r="C684" s="97">
        <v>42888</v>
      </c>
      <c r="D684" s="90" t="s">
        <v>249</v>
      </c>
      <c r="E684" s="98">
        <v>39</v>
      </c>
      <c r="F684" s="99">
        <v>131.73590634218135</v>
      </c>
      <c r="G684" s="101"/>
    </row>
    <row r="685" spans="1:7" x14ac:dyDescent="0.25">
      <c r="A685" s="90">
        <v>647</v>
      </c>
      <c r="B685" s="90" t="s">
        <v>288</v>
      </c>
      <c r="C685" s="97">
        <v>42450</v>
      </c>
      <c r="D685" s="90" t="s">
        <v>249</v>
      </c>
      <c r="E685" s="98">
        <v>20</v>
      </c>
      <c r="F685" s="99">
        <v>68.273679188999608</v>
      </c>
      <c r="G685" s="101"/>
    </row>
    <row r="686" spans="1:7" x14ac:dyDescent="0.25">
      <c r="A686" s="90">
        <v>648</v>
      </c>
      <c r="B686" s="90" t="s">
        <v>257</v>
      </c>
      <c r="C686" s="97">
        <v>42703</v>
      </c>
      <c r="D686" s="90" t="s">
        <v>253</v>
      </c>
      <c r="E686" s="98">
        <v>29</v>
      </c>
      <c r="F686" s="99">
        <v>97.891322645585376</v>
      </c>
      <c r="G686" s="101"/>
    </row>
    <row r="687" spans="1:7" x14ac:dyDescent="0.25">
      <c r="A687" s="90">
        <v>649</v>
      </c>
      <c r="B687" s="90" t="s">
        <v>271</v>
      </c>
      <c r="C687" s="97">
        <v>42767</v>
      </c>
      <c r="D687" s="90" t="s">
        <v>253</v>
      </c>
      <c r="E687" s="98">
        <v>43</v>
      </c>
      <c r="F687" s="99">
        <v>143.9815430581076</v>
      </c>
      <c r="G687" s="101"/>
    </row>
    <row r="688" spans="1:7" x14ac:dyDescent="0.25">
      <c r="A688" s="90">
        <v>650</v>
      </c>
      <c r="B688" s="90" t="s">
        <v>272</v>
      </c>
      <c r="C688" s="97">
        <v>42615</v>
      </c>
      <c r="D688" s="90" t="s">
        <v>252</v>
      </c>
      <c r="E688" s="98">
        <v>40</v>
      </c>
      <c r="F688" s="99">
        <v>134.88180855241131</v>
      </c>
      <c r="G688" s="101"/>
    </row>
    <row r="689" spans="1:7" x14ac:dyDescent="0.25">
      <c r="A689" s="90">
        <v>651</v>
      </c>
      <c r="B689" s="90" t="s">
        <v>273</v>
      </c>
      <c r="C689" s="97">
        <v>42778</v>
      </c>
      <c r="D689" s="90" t="s">
        <v>253</v>
      </c>
      <c r="E689" s="98">
        <v>36</v>
      </c>
      <c r="F689" s="99">
        <v>120.62368993717264</v>
      </c>
      <c r="G689" s="101"/>
    </row>
    <row r="690" spans="1:7" x14ac:dyDescent="0.25">
      <c r="A690" s="90">
        <v>652</v>
      </c>
      <c r="B690" s="90" t="s">
        <v>257</v>
      </c>
      <c r="C690" s="97">
        <v>42027</v>
      </c>
      <c r="D690" s="90" t="s">
        <v>249</v>
      </c>
      <c r="E690" s="98">
        <v>88</v>
      </c>
      <c r="F690" s="99">
        <v>292.93769339184979</v>
      </c>
      <c r="G690" s="101"/>
    </row>
    <row r="691" spans="1:7" x14ac:dyDescent="0.25">
      <c r="A691" s="90">
        <v>653</v>
      </c>
      <c r="B691" s="90" t="s">
        <v>263</v>
      </c>
      <c r="C691" s="97">
        <v>42038</v>
      </c>
      <c r="D691" s="90" t="s">
        <v>252</v>
      </c>
      <c r="E691" s="98">
        <v>55</v>
      </c>
      <c r="F691" s="99">
        <v>183.49098506214924</v>
      </c>
      <c r="G691" s="101"/>
    </row>
    <row r="692" spans="1:7" x14ac:dyDescent="0.25">
      <c r="A692" s="90">
        <v>654</v>
      </c>
      <c r="B692" s="90" t="s">
        <v>274</v>
      </c>
      <c r="C692" s="97">
        <v>42725</v>
      </c>
      <c r="D692" s="90" t="s">
        <v>249</v>
      </c>
      <c r="E692" s="98">
        <v>65</v>
      </c>
      <c r="F692" s="99">
        <v>217.04342863181893</v>
      </c>
      <c r="G692" s="101"/>
    </row>
    <row r="693" spans="1:7" x14ac:dyDescent="0.25">
      <c r="A693" s="90">
        <v>655</v>
      </c>
      <c r="B693" s="90" t="s">
        <v>259</v>
      </c>
      <c r="C693" s="97">
        <v>42192</v>
      </c>
      <c r="D693" s="90" t="s">
        <v>251</v>
      </c>
      <c r="E693" s="98">
        <v>6</v>
      </c>
      <c r="F693" s="99">
        <v>21.486614711846862</v>
      </c>
      <c r="G693" s="101"/>
    </row>
    <row r="694" spans="1:7" x14ac:dyDescent="0.25">
      <c r="A694" s="90">
        <v>656</v>
      </c>
      <c r="B694" s="90" t="s">
        <v>275</v>
      </c>
      <c r="C694" s="97">
        <v>42877</v>
      </c>
      <c r="D694" s="90" t="s">
        <v>253</v>
      </c>
      <c r="E694" s="98">
        <v>-1</v>
      </c>
      <c r="F694" s="99">
        <v>-1.3560428018940742</v>
      </c>
      <c r="G694" s="101"/>
    </row>
    <row r="695" spans="1:7" x14ac:dyDescent="0.25">
      <c r="A695" s="90">
        <v>657</v>
      </c>
      <c r="B695" s="90" t="s">
        <v>276</v>
      </c>
      <c r="C695" s="97">
        <v>42998</v>
      </c>
      <c r="D695" s="90" t="s">
        <v>253</v>
      </c>
      <c r="E695" s="98">
        <v>32</v>
      </c>
      <c r="F695" s="99">
        <v>107.83416672014079</v>
      </c>
      <c r="G695" s="101"/>
    </row>
    <row r="696" spans="1:7" x14ac:dyDescent="0.25">
      <c r="A696" s="90">
        <v>658</v>
      </c>
      <c r="B696" s="90" t="s">
        <v>260</v>
      </c>
      <c r="C696" s="97">
        <v>42756</v>
      </c>
      <c r="D696" s="90" t="s">
        <v>252</v>
      </c>
      <c r="E696" s="98">
        <v>17</v>
      </c>
      <c r="F696" s="99">
        <v>58.499770682795649</v>
      </c>
      <c r="G696" s="101"/>
    </row>
    <row r="697" spans="1:7" x14ac:dyDescent="0.25">
      <c r="A697" s="90">
        <v>659</v>
      </c>
      <c r="B697" s="90" t="s">
        <v>277</v>
      </c>
      <c r="C697" s="97">
        <v>42560</v>
      </c>
      <c r="D697" s="90" t="s">
        <v>249</v>
      </c>
      <c r="E697" s="98">
        <v>25</v>
      </c>
      <c r="F697" s="99">
        <v>84.207409243128652</v>
      </c>
      <c r="G697" s="101"/>
    </row>
    <row r="698" spans="1:7" x14ac:dyDescent="0.25">
      <c r="A698" s="90">
        <v>660</v>
      </c>
      <c r="B698" s="90" t="s">
        <v>278</v>
      </c>
      <c r="C698" s="97">
        <v>42093</v>
      </c>
      <c r="D698" s="90" t="s">
        <v>249</v>
      </c>
      <c r="E698" s="98">
        <v>11</v>
      </c>
      <c r="F698" s="99">
        <v>39.418212125401944</v>
      </c>
      <c r="G698" s="101"/>
    </row>
    <row r="699" spans="1:7" x14ac:dyDescent="0.25">
      <c r="A699" s="90">
        <v>661</v>
      </c>
      <c r="B699" s="90" t="s">
        <v>279</v>
      </c>
      <c r="C699" s="97">
        <v>42417</v>
      </c>
      <c r="D699" s="90" t="s">
        <v>252</v>
      </c>
      <c r="E699" s="98">
        <v>51</v>
      </c>
      <c r="F699" s="99">
        <v>170.90903895493807</v>
      </c>
      <c r="G699" s="101"/>
    </row>
    <row r="700" spans="1:7" x14ac:dyDescent="0.25">
      <c r="A700" s="90">
        <v>662</v>
      </c>
      <c r="B700" s="90" t="s">
        <v>280</v>
      </c>
      <c r="C700" s="97">
        <v>43042</v>
      </c>
      <c r="D700" s="90" t="s">
        <v>250</v>
      </c>
      <c r="E700" s="98">
        <v>25</v>
      </c>
      <c r="F700" s="99">
        <v>86.070450814197841</v>
      </c>
      <c r="G700" s="101"/>
    </row>
    <row r="701" spans="1:7" x14ac:dyDescent="0.25">
      <c r="A701" s="90">
        <v>663</v>
      </c>
      <c r="B701" s="90" t="s">
        <v>281</v>
      </c>
      <c r="C701" s="97">
        <v>43053</v>
      </c>
      <c r="D701" s="90" t="s">
        <v>249</v>
      </c>
      <c r="E701" s="98">
        <v>27</v>
      </c>
      <c r="F701" s="99">
        <v>90.902063290707687</v>
      </c>
      <c r="G701" s="101"/>
    </row>
    <row r="702" spans="1:7" x14ac:dyDescent="0.25">
      <c r="A702" s="90">
        <v>664</v>
      </c>
      <c r="B702" s="90" t="s">
        <v>264</v>
      </c>
      <c r="C702" s="97">
        <v>42170</v>
      </c>
      <c r="D702" s="90" t="s">
        <v>251</v>
      </c>
      <c r="E702" s="98">
        <v>38</v>
      </c>
      <c r="F702" s="99">
        <v>128.75935834168513</v>
      </c>
      <c r="G702" s="101"/>
    </row>
    <row r="703" spans="1:7" x14ac:dyDescent="0.25">
      <c r="A703" s="90">
        <v>665</v>
      </c>
      <c r="B703" s="90" t="s">
        <v>262</v>
      </c>
      <c r="C703" s="97">
        <v>42998</v>
      </c>
      <c r="D703" s="90" t="s">
        <v>253</v>
      </c>
      <c r="E703" s="98">
        <v>27</v>
      </c>
      <c r="F703" s="99">
        <v>91.033097128421232</v>
      </c>
      <c r="G703" s="101"/>
    </row>
    <row r="704" spans="1:7" x14ac:dyDescent="0.25">
      <c r="A704" s="90">
        <v>666</v>
      </c>
      <c r="B704" s="90" t="s">
        <v>282</v>
      </c>
      <c r="C704" s="97">
        <v>42899</v>
      </c>
      <c r="D704" s="90" t="s">
        <v>249</v>
      </c>
      <c r="E704" s="98">
        <v>59</v>
      </c>
      <c r="F704" s="99">
        <v>196.94195382904377</v>
      </c>
      <c r="G704" s="101"/>
    </row>
    <row r="705" spans="1:7" x14ac:dyDescent="0.25">
      <c r="A705" s="90">
        <v>667</v>
      </c>
      <c r="B705" s="90" t="s">
        <v>257</v>
      </c>
      <c r="C705" s="97">
        <v>42778</v>
      </c>
      <c r="D705" s="90" t="s">
        <v>253</v>
      </c>
      <c r="E705" s="98">
        <v>73</v>
      </c>
      <c r="F705" s="99">
        <v>243.04384013627256</v>
      </c>
      <c r="G705" s="101"/>
    </row>
    <row r="706" spans="1:7" x14ac:dyDescent="0.25">
      <c r="A706" s="90">
        <v>668</v>
      </c>
      <c r="B706" s="90" t="s">
        <v>283</v>
      </c>
      <c r="C706" s="97">
        <v>42247</v>
      </c>
      <c r="D706" s="90" t="s">
        <v>249</v>
      </c>
      <c r="E706" s="98">
        <v>43</v>
      </c>
      <c r="F706" s="99">
        <v>144.9291102943798</v>
      </c>
      <c r="G706" s="101"/>
    </row>
    <row r="707" spans="1:7" x14ac:dyDescent="0.25">
      <c r="A707" s="90">
        <v>669</v>
      </c>
      <c r="B707" s="90" t="s">
        <v>284</v>
      </c>
      <c r="C707" s="97">
        <v>42921</v>
      </c>
      <c r="D707" s="90" t="s">
        <v>252</v>
      </c>
      <c r="E707" s="98">
        <v>51</v>
      </c>
      <c r="F707" s="99">
        <v>170.64295947917941</v>
      </c>
      <c r="G707" s="101"/>
    </row>
    <row r="708" spans="1:7" x14ac:dyDescent="0.25">
      <c r="A708" s="90">
        <v>670</v>
      </c>
      <c r="B708" s="90" t="s">
        <v>285</v>
      </c>
      <c r="C708" s="97">
        <v>42626</v>
      </c>
      <c r="D708" s="90" t="s">
        <v>251</v>
      </c>
      <c r="E708" s="98">
        <v>32</v>
      </c>
      <c r="F708" s="99">
        <v>108.05270379774278</v>
      </c>
      <c r="G708" s="101"/>
    </row>
    <row r="709" spans="1:7" x14ac:dyDescent="0.25">
      <c r="A709" s="90">
        <v>671</v>
      </c>
      <c r="B709" s="90" t="s">
        <v>286</v>
      </c>
      <c r="C709" s="97">
        <v>42833</v>
      </c>
      <c r="D709" s="90" t="s">
        <v>251</v>
      </c>
      <c r="E709" s="98">
        <v>89</v>
      </c>
      <c r="F709" s="99">
        <v>296.11859373165873</v>
      </c>
      <c r="G709" s="101"/>
    </row>
    <row r="710" spans="1:7" x14ac:dyDescent="0.25">
      <c r="A710" s="90">
        <v>672</v>
      </c>
      <c r="B710" s="90" t="s">
        <v>287</v>
      </c>
      <c r="C710" s="97">
        <v>42335</v>
      </c>
      <c r="D710" s="90" t="s">
        <v>252</v>
      </c>
      <c r="E710" s="98">
        <v>-1</v>
      </c>
      <c r="F710" s="99">
        <v>-0.67305137142286742</v>
      </c>
      <c r="G710" s="101"/>
    </row>
    <row r="711" spans="1:7" x14ac:dyDescent="0.25">
      <c r="A711" s="90">
        <v>673</v>
      </c>
      <c r="B711" s="90" t="s">
        <v>258</v>
      </c>
      <c r="C711" s="97">
        <v>42811</v>
      </c>
      <c r="D711" s="90" t="s">
        <v>249</v>
      </c>
      <c r="E711" s="98">
        <v>26</v>
      </c>
      <c r="F711" s="99">
        <v>89.397758759329975</v>
      </c>
      <c r="G711" s="101"/>
    </row>
    <row r="712" spans="1:7" x14ac:dyDescent="0.25">
      <c r="A712" s="90">
        <v>674</v>
      </c>
      <c r="B712" s="90" t="s">
        <v>288</v>
      </c>
      <c r="C712" s="97">
        <v>42060</v>
      </c>
      <c r="D712" s="90" t="s">
        <v>253</v>
      </c>
      <c r="E712" s="98">
        <v>56</v>
      </c>
      <c r="F712" s="99">
        <v>187.74340734688317</v>
      </c>
      <c r="G712" s="101"/>
    </row>
    <row r="713" spans="1:7" x14ac:dyDescent="0.25">
      <c r="A713" s="90">
        <v>675</v>
      </c>
      <c r="B713" s="90" t="s">
        <v>257</v>
      </c>
      <c r="C713" s="97">
        <v>42604</v>
      </c>
      <c r="D713" s="90" t="s">
        <v>251</v>
      </c>
      <c r="E713" s="98">
        <v>10</v>
      </c>
      <c r="F713" s="99">
        <v>35.771824162452027</v>
      </c>
      <c r="G713" s="101"/>
    </row>
    <row r="714" spans="1:7" x14ac:dyDescent="0.25">
      <c r="A714" s="90">
        <v>676</v>
      </c>
      <c r="B714" s="90" t="s">
        <v>271</v>
      </c>
      <c r="C714" s="97">
        <v>42406</v>
      </c>
      <c r="D714" s="90" t="s">
        <v>250</v>
      </c>
      <c r="E714" s="98">
        <v>8</v>
      </c>
      <c r="F714" s="99">
        <v>28.267501409479753</v>
      </c>
      <c r="G714" s="101"/>
    </row>
    <row r="715" spans="1:7" x14ac:dyDescent="0.25">
      <c r="A715" s="90">
        <v>677</v>
      </c>
      <c r="B715" s="90" t="s">
        <v>272</v>
      </c>
      <c r="C715" s="97">
        <v>42126</v>
      </c>
      <c r="D715" s="90" t="s">
        <v>249</v>
      </c>
      <c r="E715" s="98">
        <v>75</v>
      </c>
      <c r="F715" s="99">
        <v>250.06199188288886</v>
      </c>
      <c r="G715" s="101"/>
    </row>
    <row r="716" spans="1:7" x14ac:dyDescent="0.25">
      <c r="A716" s="90">
        <v>678</v>
      </c>
      <c r="B716" s="90" t="s">
        <v>273</v>
      </c>
      <c r="C716" s="97">
        <v>42038</v>
      </c>
      <c r="D716" s="90" t="s">
        <v>253</v>
      </c>
      <c r="E716" s="98">
        <v>79</v>
      </c>
      <c r="F716" s="99">
        <v>264.02299402499489</v>
      </c>
      <c r="G716" s="101"/>
    </row>
    <row r="717" spans="1:7" x14ac:dyDescent="0.25">
      <c r="A717" s="90">
        <v>679</v>
      </c>
      <c r="B717" s="90" t="s">
        <v>257</v>
      </c>
      <c r="C717" s="97">
        <v>42137</v>
      </c>
      <c r="D717" s="90" t="s">
        <v>253</v>
      </c>
      <c r="E717" s="98">
        <v>25</v>
      </c>
      <c r="F717" s="99">
        <v>83.728466907968851</v>
      </c>
      <c r="G717" s="101"/>
    </row>
    <row r="718" spans="1:7" x14ac:dyDescent="0.25">
      <c r="A718" s="90">
        <v>680</v>
      </c>
      <c r="B718" s="90" t="s">
        <v>263</v>
      </c>
      <c r="C718" s="97">
        <v>43020</v>
      </c>
      <c r="D718" s="90" t="s">
        <v>251</v>
      </c>
      <c r="E718" s="98">
        <v>22</v>
      </c>
      <c r="F718" s="99">
        <v>75.867865529592052</v>
      </c>
      <c r="G718" s="101"/>
    </row>
    <row r="719" spans="1:7" x14ac:dyDescent="0.25">
      <c r="A719" s="90">
        <v>681</v>
      </c>
      <c r="B719" s="90" t="s">
        <v>274</v>
      </c>
      <c r="C719" s="97">
        <v>42626</v>
      </c>
      <c r="D719" s="90" t="s">
        <v>250</v>
      </c>
      <c r="E719" s="98">
        <v>88</v>
      </c>
      <c r="F719" s="99">
        <v>292.86994091065071</v>
      </c>
      <c r="G719" s="101"/>
    </row>
    <row r="720" spans="1:7" x14ac:dyDescent="0.25">
      <c r="A720" s="90">
        <v>682</v>
      </c>
      <c r="B720" s="90" t="s">
        <v>259</v>
      </c>
      <c r="C720" s="97">
        <v>42681</v>
      </c>
      <c r="D720" s="90" t="s">
        <v>253</v>
      </c>
      <c r="E720" s="98">
        <v>94</v>
      </c>
      <c r="F720" s="99">
        <v>313.47271450176862</v>
      </c>
      <c r="G720" s="101"/>
    </row>
    <row r="721" spans="1:7" x14ac:dyDescent="0.25">
      <c r="A721" s="90">
        <v>683</v>
      </c>
      <c r="B721" s="90" t="s">
        <v>275</v>
      </c>
      <c r="C721" s="97">
        <v>42280</v>
      </c>
      <c r="D721" s="90" t="s">
        <v>252</v>
      </c>
      <c r="E721" s="98">
        <v>58</v>
      </c>
      <c r="F721" s="99">
        <v>194.84034722467618</v>
      </c>
      <c r="G721" s="101"/>
    </row>
    <row r="722" spans="1:7" x14ac:dyDescent="0.25">
      <c r="A722" s="90">
        <v>684</v>
      </c>
      <c r="B722" s="90" t="s">
        <v>276</v>
      </c>
      <c r="C722" s="97">
        <v>42159</v>
      </c>
      <c r="D722" s="90" t="s">
        <v>251</v>
      </c>
      <c r="E722" s="98">
        <v>66</v>
      </c>
      <c r="F722" s="99">
        <v>220.7296509680861</v>
      </c>
      <c r="G722" s="101"/>
    </row>
    <row r="723" spans="1:7" x14ac:dyDescent="0.25">
      <c r="A723" s="90">
        <v>685</v>
      </c>
      <c r="B723" s="90" t="s">
        <v>260</v>
      </c>
      <c r="C723" s="97">
        <v>42954</v>
      </c>
      <c r="D723" s="90" t="s">
        <v>249</v>
      </c>
      <c r="E723" s="98">
        <v>82</v>
      </c>
      <c r="F723" s="99">
        <v>273.34884540692462</v>
      </c>
      <c r="G723" s="101"/>
    </row>
    <row r="724" spans="1:7" x14ac:dyDescent="0.25">
      <c r="A724" s="90">
        <v>686</v>
      </c>
      <c r="B724" s="90" t="s">
        <v>277</v>
      </c>
      <c r="C724" s="97">
        <v>43009</v>
      </c>
      <c r="D724" s="90" t="s">
        <v>253</v>
      </c>
      <c r="E724" s="98">
        <v>94</v>
      </c>
      <c r="F724" s="99">
        <v>312.8515374539449</v>
      </c>
      <c r="G724" s="101"/>
    </row>
    <row r="725" spans="1:7" x14ac:dyDescent="0.25">
      <c r="A725" s="90">
        <v>687</v>
      </c>
      <c r="B725" s="90" t="s">
        <v>278</v>
      </c>
      <c r="C725" s="97">
        <v>43097</v>
      </c>
      <c r="D725" s="90" t="s">
        <v>251</v>
      </c>
      <c r="E725" s="98">
        <v>27</v>
      </c>
      <c r="F725" s="99">
        <v>91.378698912714555</v>
      </c>
      <c r="G725" s="101"/>
    </row>
    <row r="726" spans="1:7" x14ac:dyDescent="0.25">
      <c r="A726" s="90">
        <v>688</v>
      </c>
      <c r="B726" s="90" t="s">
        <v>279</v>
      </c>
      <c r="C726" s="97">
        <v>42472</v>
      </c>
      <c r="D726" s="90" t="s">
        <v>250</v>
      </c>
      <c r="E726" s="98">
        <v>56</v>
      </c>
      <c r="F726" s="99">
        <v>187.37713681279254</v>
      </c>
      <c r="G726" s="101"/>
    </row>
    <row r="727" spans="1:7" x14ac:dyDescent="0.25">
      <c r="A727" s="90">
        <v>689</v>
      </c>
      <c r="B727" s="90" t="s">
        <v>280</v>
      </c>
      <c r="C727" s="97">
        <v>42844</v>
      </c>
      <c r="D727" s="90" t="s">
        <v>252</v>
      </c>
      <c r="E727" s="98">
        <v>82</v>
      </c>
      <c r="F727" s="99">
        <v>273.20054635798584</v>
      </c>
      <c r="G727" s="101"/>
    </row>
    <row r="728" spans="1:7" x14ac:dyDescent="0.25">
      <c r="A728" s="90">
        <v>690</v>
      </c>
      <c r="B728" s="90" t="s">
        <v>281</v>
      </c>
      <c r="C728" s="97">
        <v>42258</v>
      </c>
      <c r="D728" s="90" t="s">
        <v>252</v>
      </c>
      <c r="E728" s="98">
        <v>7</v>
      </c>
      <c r="F728" s="99">
        <v>25.432155025689209</v>
      </c>
      <c r="G728" s="101"/>
    </row>
    <row r="729" spans="1:7" x14ac:dyDescent="0.25">
      <c r="A729" s="90">
        <v>691</v>
      </c>
      <c r="B729" s="90" t="s">
        <v>264</v>
      </c>
      <c r="C729" s="97">
        <v>42745</v>
      </c>
      <c r="D729" s="90" t="s">
        <v>251</v>
      </c>
      <c r="E729" s="98">
        <v>25</v>
      </c>
      <c r="F729" s="99">
        <v>85.297355639546268</v>
      </c>
      <c r="G729" s="101"/>
    </row>
    <row r="730" spans="1:7" x14ac:dyDescent="0.25">
      <c r="A730" s="90">
        <v>692</v>
      </c>
      <c r="B730" s="90" t="s">
        <v>262</v>
      </c>
      <c r="C730" s="97">
        <v>43097</v>
      </c>
      <c r="D730" s="90" t="s">
        <v>253</v>
      </c>
      <c r="E730" s="98">
        <v>15</v>
      </c>
      <c r="F730" s="99">
        <v>51.606889578382486</v>
      </c>
      <c r="G730" s="101"/>
    </row>
    <row r="731" spans="1:7" x14ac:dyDescent="0.25">
      <c r="A731" s="90">
        <v>693</v>
      </c>
      <c r="B731" s="90" t="s">
        <v>282</v>
      </c>
      <c r="C731" s="97">
        <v>42648</v>
      </c>
      <c r="D731" s="90" t="s">
        <v>253</v>
      </c>
      <c r="E731" s="98">
        <v>39</v>
      </c>
      <c r="F731" s="99">
        <v>130.99980641197234</v>
      </c>
      <c r="G731" s="101"/>
    </row>
    <row r="732" spans="1:7" x14ac:dyDescent="0.25">
      <c r="A732" s="90">
        <v>694</v>
      </c>
      <c r="B732" s="90" t="s">
        <v>257</v>
      </c>
      <c r="C732" s="97">
        <v>42280</v>
      </c>
      <c r="D732" s="90" t="s">
        <v>251</v>
      </c>
      <c r="E732" s="98">
        <v>22</v>
      </c>
      <c r="F732" s="99">
        <v>74.8828154583274</v>
      </c>
      <c r="G732" s="101"/>
    </row>
    <row r="733" spans="1:7" x14ac:dyDescent="0.25">
      <c r="A733" s="90">
        <v>695</v>
      </c>
      <c r="B733" s="90" t="s">
        <v>283</v>
      </c>
      <c r="C733" s="97">
        <v>42082</v>
      </c>
      <c r="D733" s="90" t="s">
        <v>250</v>
      </c>
      <c r="E733" s="98">
        <v>0</v>
      </c>
      <c r="F733" s="99">
        <v>1.7422741921190195</v>
      </c>
      <c r="G733" s="101"/>
    </row>
    <row r="734" spans="1:7" x14ac:dyDescent="0.25">
      <c r="A734" s="90">
        <v>696</v>
      </c>
      <c r="B734" s="90" t="s">
        <v>284</v>
      </c>
      <c r="C734" s="97">
        <v>42571</v>
      </c>
      <c r="D734" s="90" t="s">
        <v>252</v>
      </c>
      <c r="E734" s="98">
        <v>47</v>
      </c>
      <c r="F734" s="99">
        <v>157.24479792213327</v>
      </c>
      <c r="G734" s="101"/>
    </row>
    <row r="735" spans="1:7" x14ac:dyDescent="0.25">
      <c r="A735" s="90">
        <v>697</v>
      </c>
      <c r="B735" s="90" t="s">
        <v>285</v>
      </c>
      <c r="C735" s="97">
        <v>42800</v>
      </c>
      <c r="D735" s="90" t="s">
        <v>250</v>
      </c>
      <c r="E735" s="98">
        <v>36</v>
      </c>
      <c r="F735" s="99">
        <v>121.56001331794933</v>
      </c>
      <c r="G735" s="101"/>
    </row>
    <row r="736" spans="1:7" x14ac:dyDescent="0.25">
      <c r="A736" s="90">
        <v>698</v>
      </c>
      <c r="B736" s="90" t="s">
        <v>286</v>
      </c>
      <c r="C736" s="97">
        <v>42626</v>
      </c>
      <c r="D736" s="90" t="s">
        <v>249</v>
      </c>
      <c r="E736" s="98">
        <v>46</v>
      </c>
      <c r="F736" s="99">
        <v>153.83013938565531</v>
      </c>
      <c r="G736" s="101"/>
    </row>
    <row r="737" spans="1:7" x14ac:dyDescent="0.25">
      <c r="A737" s="90">
        <v>699</v>
      </c>
      <c r="B737" s="90" t="s">
        <v>287</v>
      </c>
      <c r="C737" s="97">
        <v>42855</v>
      </c>
      <c r="D737" s="90" t="s">
        <v>249</v>
      </c>
      <c r="E737" s="98">
        <v>84</v>
      </c>
      <c r="F737" s="99">
        <v>279.6850503076173</v>
      </c>
      <c r="G737" s="101"/>
    </row>
    <row r="738" spans="1:7" x14ac:dyDescent="0.25">
      <c r="A738" s="90">
        <v>700</v>
      </c>
      <c r="B738" s="90" t="s">
        <v>258</v>
      </c>
      <c r="C738" s="97">
        <v>42450</v>
      </c>
      <c r="D738" s="90" t="s">
        <v>251</v>
      </c>
      <c r="E738" s="98">
        <v>38</v>
      </c>
      <c r="F738" s="99">
        <v>127.63096374422555</v>
      </c>
      <c r="G738" s="101"/>
    </row>
    <row r="739" spans="1:7" x14ac:dyDescent="0.25">
      <c r="A739" s="90">
        <v>701</v>
      </c>
      <c r="B739" s="90" t="s">
        <v>288</v>
      </c>
      <c r="C739" s="97">
        <v>42516</v>
      </c>
      <c r="D739" s="90" t="s">
        <v>251</v>
      </c>
      <c r="E739" s="98">
        <v>13</v>
      </c>
      <c r="F739" s="99">
        <v>44.622040590254031</v>
      </c>
      <c r="G739" s="101"/>
    </row>
    <row r="740" spans="1:7" x14ac:dyDescent="0.25">
      <c r="A740" s="90">
        <v>702</v>
      </c>
      <c r="B740" s="90" t="s">
        <v>257</v>
      </c>
      <c r="C740" s="97">
        <v>42844</v>
      </c>
      <c r="D740" s="90" t="s">
        <v>253</v>
      </c>
      <c r="E740" s="98">
        <v>40</v>
      </c>
      <c r="F740" s="99">
        <v>134.97003947936835</v>
      </c>
      <c r="G740" s="101"/>
    </row>
    <row r="741" spans="1:7" x14ac:dyDescent="0.25">
      <c r="A741" s="90">
        <v>703</v>
      </c>
      <c r="B741" s="90" t="s">
        <v>271</v>
      </c>
      <c r="C741" s="97">
        <v>42538</v>
      </c>
      <c r="D741" s="90" t="s">
        <v>250</v>
      </c>
      <c r="E741" s="98">
        <v>46</v>
      </c>
      <c r="F741" s="99">
        <v>153.69646232774804</v>
      </c>
      <c r="G741" s="101"/>
    </row>
    <row r="742" spans="1:7" x14ac:dyDescent="0.25">
      <c r="A742" s="90">
        <v>704</v>
      </c>
      <c r="B742" s="90" t="s">
        <v>272</v>
      </c>
      <c r="C742" s="97">
        <v>42582</v>
      </c>
      <c r="D742" s="90" t="s">
        <v>249</v>
      </c>
      <c r="E742" s="98">
        <v>11</v>
      </c>
      <c r="F742" s="99">
        <v>38.703507384007466</v>
      </c>
      <c r="G742" s="101"/>
    </row>
    <row r="743" spans="1:7" x14ac:dyDescent="0.25">
      <c r="A743" s="90">
        <v>705</v>
      </c>
      <c r="B743" s="90" t="s">
        <v>273</v>
      </c>
      <c r="C743" s="97">
        <v>42170</v>
      </c>
      <c r="D743" s="90" t="s">
        <v>251</v>
      </c>
      <c r="E743" s="98">
        <v>-1</v>
      </c>
      <c r="F743" s="99">
        <v>-0.99029405004539839</v>
      </c>
      <c r="G743" s="101"/>
    </row>
    <row r="744" spans="1:7" x14ac:dyDescent="0.25">
      <c r="A744" s="90">
        <v>706</v>
      </c>
      <c r="B744" s="90" t="s">
        <v>257</v>
      </c>
      <c r="C744" s="97">
        <v>42439</v>
      </c>
      <c r="D744" s="90" t="s">
        <v>251</v>
      </c>
      <c r="E744" s="98">
        <v>32</v>
      </c>
      <c r="F744" s="99">
        <v>108.72695082045338</v>
      </c>
      <c r="G744" s="101"/>
    </row>
    <row r="745" spans="1:7" x14ac:dyDescent="0.25">
      <c r="A745" s="90">
        <v>707</v>
      </c>
      <c r="B745" s="90" t="s">
        <v>263</v>
      </c>
      <c r="C745" s="97">
        <v>42384</v>
      </c>
      <c r="D745" s="90" t="s">
        <v>253</v>
      </c>
      <c r="E745" s="98">
        <v>78</v>
      </c>
      <c r="F745" s="99">
        <v>259.50365362464333</v>
      </c>
      <c r="G745" s="101"/>
    </row>
    <row r="746" spans="1:7" x14ac:dyDescent="0.25">
      <c r="A746" s="90">
        <v>708</v>
      </c>
      <c r="B746" s="90" t="s">
        <v>274</v>
      </c>
      <c r="C746" s="97">
        <v>42027</v>
      </c>
      <c r="D746" s="90" t="s">
        <v>250</v>
      </c>
      <c r="E746" s="98">
        <v>71</v>
      </c>
      <c r="F746" s="99">
        <v>237.19553919260179</v>
      </c>
      <c r="G746" s="101"/>
    </row>
    <row r="747" spans="1:7" x14ac:dyDescent="0.25">
      <c r="A747" s="90">
        <v>709</v>
      </c>
      <c r="B747" s="90" t="s">
        <v>259</v>
      </c>
      <c r="C747" s="97">
        <v>42483</v>
      </c>
      <c r="D747" s="90" t="s">
        <v>251</v>
      </c>
      <c r="E747" s="98">
        <v>36</v>
      </c>
      <c r="F747" s="99">
        <v>121.05385055412857</v>
      </c>
      <c r="G747" s="101"/>
    </row>
    <row r="748" spans="1:7" x14ac:dyDescent="0.25">
      <c r="A748" s="90">
        <v>710</v>
      </c>
      <c r="B748" s="90" t="s">
        <v>275</v>
      </c>
      <c r="C748" s="97">
        <v>42604</v>
      </c>
      <c r="D748" s="90" t="s">
        <v>252</v>
      </c>
      <c r="E748" s="98">
        <v>79</v>
      </c>
      <c r="F748" s="99">
        <v>263.2250622961368</v>
      </c>
      <c r="G748" s="101"/>
    </row>
    <row r="749" spans="1:7" x14ac:dyDescent="0.25">
      <c r="A749" s="90">
        <v>711</v>
      </c>
      <c r="B749" s="90" t="s">
        <v>276</v>
      </c>
      <c r="C749" s="97">
        <v>42225</v>
      </c>
      <c r="D749" s="90" t="s">
        <v>250</v>
      </c>
      <c r="E749" s="98">
        <v>92</v>
      </c>
      <c r="F749" s="99">
        <v>306.86642474903903</v>
      </c>
      <c r="G749" s="101"/>
    </row>
    <row r="750" spans="1:7" x14ac:dyDescent="0.25">
      <c r="A750" s="90">
        <v>712</v>
      </c>
      <c r="B750" s="90" t="s">
        <v>260</v>
      </c>
      <c r="C750" s="97">
        <v>42384</v>
      </c>
      <c r="D750" s="90" t="s">
        <v>253</v>
      </c>
      <c r="E750" s="98">
        <v>38</v>
      </c>
      <c r="F750" s="99">
        <v>128.11299313663227</v>
      </c>
      <c r="G750" s="101"/>
    </row>
    <row r="751" spans="1:7" x14ac:dyDescent="0.25">
      <c r="A751" s="90">
        <v>713</v>
      </c>
      <c r="B751" s="90" t="s">
        <v>277</v>
      </c>
      <c r="C751" s="97">
        <v>43075</v>
      </c>
      <c r="D751" s="90" t="s">
        <v>252</v>
      </c>
      <c r="E751" s="98">
        <v>50</v>
      </c>
      <c r="F751" s="99">
        <v>167.67335977624001</v>
      </c>
      <c r="G751" s="101"/>
    </row>
    <row r="752" spans="1:7" x14ac:dyDescent="0.25">
      <c r="A752" s="90">
        <v>714</v>
      </c>
      <c r="B752" s="90" t="s">
        <v>278</v>
      </c>
      <c r="C752" s="97">
        <v>42789</v>
      </c>
      <c r="D752" s="90" t="s">
        <v>253</v>
      </c>
      <c r="E752" s="98">
        <v>31</v>
      </c>
      <c r="F752" s="99">
        <v>103.34182710531429</v>
      </c>
      <c r="G752" s="101"/>
    </row>
    <row r="753" spans="1:7" x14ac:dyDescent="0.25">
      <c r="A753" s="90">
        <v>715</v>
      </c>
      <c r="B753" s="90" t="s">
        <v>279</v>
      </c>
      <c r="C753" s="97">
        <v>42899</v>
      </c>
      <c r="D753" s="90" t="s">
        <v>251</v>
      </c>
      <c r="E753" s="98">
        <v>9</v>
      </c>
      <c r="F753" s="99">
        <v>32.398173778427001</v>
      </c>
      <c r="G753" s="101"/>
    </row>
    <row r="754" spans="1:7" x14ac:dyDescent="0.25">
      <c r="A754" s="90">
        <v>716</v>
      </c>
      <c r="B754" s="90" t="s">
        <v>280</v>
      </c>
      <c r="C754" s="97">
        <v>42060</v>
      </c>
      <c r="D754" s="90" t="s">
        <v>249</v>
      </c>
      <c r="E754" s="98">
        <v>24</v>
      </c>
      <c r="F754" s="99">
        <v>80.789971876065977</v>
      </c>
      <c r="G754" s="101"/>
    </row>
    <row r="755" spans="1:7" x14ac:dyDescent="0.25">
      <c r="A755" s="90">
        <v>717</v>
      </c>
      <c r="B755" s="90" t="s">
        <v>281</v>
      </c>
      <c r="C755" s="97">
        <v>42016</v>
      </c>
      <c r="D755" s="90" t="s">
        <v>251</v>
      </c>
      <c r="E755" s="98">
        <v>50</v>
      </c>
      <c r="F755" s="99">
        <v>168.22615934648081</v>
      </c>
      <c r="G755" s="101"/>
    </row>
    <row r="756" spans="1:7" x14ac:dyDescent="0.25">
      <c r="A756" s="90">
        <v>718</v>
      </c>
      <c r="B756" s="90" t="s">
        <v>264</v>
      </c>
      <c r="C756" s="97">
        <v>42778</v>
      </c>
      <c r="D756" s="90" t="s">
        <v>250</v>
      </c>
      <c r="E756" s="98">
        <v>32</v>
      </c>
      <c r="F756" s="99">
        <v>108.25666222237419</v>
      </c>
      <c r="G756" s="101"/>
    </row>
    <row r="757" spans="1:7" x14ac:dyDescent="0.25">
      <c r="A757" s="90">
        <v>719</v>
      </c>
      <c r="B757" s="90" t="s">
        <v>262</v>
      </c>
      <c r="C757" s="97">
        <v>42626</v>
      </c>
      <c r="D757" s="90" t="s">
        <v>253</v>
      </c>
      <c r="E757" s="98">
        <v>71</v>
      </c>
      <c r="F757" s="99">
        <v>236.95793084827017</v>
      </c>
      <c r="G757" s="101"/>
    </row>
    <row r="758" spans="1:7" x14ac:dyDescent="0.25">
      <c r="A758" s="90">
        <v>720</v>
      </c>
      <c r="B758" s="90" t="s">
        <v>282</v>
      </c>
      <c r="C758" s="97">
        <v>43042</v>
      </c>
      <c r="D758" s="90" t="s">
        <v>252</v>
      </c>
      <c r="E758" s="98">
        <v>28</v>
      </c>
      <c r="F758" s="99">
        <v>94.933191967793746</v>
      </c>
      <c r="G758" s="101"/>
    </row>
    <row r="759" spans="1:7" x14ac:dyDescent="0.25">
      <c r="A759" s="90">
        <v>721</v>
      </c>
      <c r="B759" s="90" t="s">
        <v>257</v>
      </c>
      <c r="C759" s="97">
        <v>43031</v>
      </c>
      <c r="D759" s="90" t="s">
        <v>251</v>
      </c>
      <c r="E759" s="98">
        <v>40</v>
      </c>
      <c r="F759" s="99">
        <v>134.3191915460263</v>
      </c>
      <c r="G759" s="101"/>
    </row>
    <row r="760" spans="1:7" x14ac:dyDescent="0.25">
      <c r="A760" s="90">
        <v>722</v>
      </c>
      <c r="B760" s="90" t="s">
        <v>283</v>
      </c>
      <c r="C760" s="97">
        <v>42384</v>
      </c>
      <c r="D760" s="90" t="s">
        <v>249</v>
      </c>
      <c r="E760" s="98">
        <v>75</v>
      </c>
      <c r="F760" s="99">
        <v>250.253295061687</v>
      </c>
      <c r="G760" s="101"/>
    </row>
    <row r="761" spans="1:7" x14ac:dyDescent="0.25">
      <c r="A761" s="90">
        <v>723</v>
      </c>
      <c r="B761" s="90" t="s">
        <v>284</v>
      </c>
      <c r="C761" s="97">
        <v>42604</v>
      </c>
      <c r="D761" s="90" t="s">
        <v>251</v>
      </c>
      <c r="E761" s="98">
        <v>30</v>
      </c>
      <c r="F761" s="99">
        <v>101.46376480467252</v>
      </c>
      <c r="G761" s="101"/>
    </row>
    <row r="762" spans="1:7" x14ac:dyDescent="0.25">
      <c r="A762" s="90">
        <v>724</v>
      </c>
      <c r="B762" s="90" t="s">
        <v>285</v>
      </c>
      <c r="C762" s="97">
        <v>42346</v>
      </c>
      <c r="D762" s="90" t="s">
        <v>251</v>
      </c>
      <c r="E762" s="98">
        <v>78</v>
      </c>
      <c r="F762" s="99">
        <v>260.07664421884988</v>
      </c>
      <c r="G762" s="101"/>
    </row>
    <row r="763" spans="1:7" x14ac:dyDescent="0.25">
      <c r="A763" s="90">
        <v>725</v>
      </c>
      <c r="B763" s="90" t="s">
        <v>286</v>
      </c>
      <c r="C763" s="97">
        <v>42225</v>
      </c>
      <c r="D763" s="90" t="s">
        <v>252</v>
      </c>
      <c r="E763" s="98">
        <v>15</v>
      </c>
      <c r="F763" s="99">
        <v>51.925568531080671</v>
      </c>
      <c r="G763" s="101"/>
    </row>
    <row r="764" spans="1:7" x14ac:dyDescent="0.25">
      <c r="A764" s="90">
        <v>726</v>
      </c>
      <c r="B764" s="90" t="s">
        <v>287</v>
      </c>
      <c r="C764" s="97">
        <v>42681</v>
      </c>
      <c r="D764" s="90" t="s">
        <v>250</v>
      </c>
      <c r="E764" s="98">
        <v>30</v>
      </c>
      <c r="F764" s="99">
        <v>101.21059141187455</v>
      </c>
      <c r="G764" s="101"/>
    </row>
    <row r="765" spans="1:7" x14ac:dyDescent="0.25">
      <c r="A765" s="90">
        <v>727</v>
      </c>
      <c r="B765" s="90" t="s">
        <v>258</v>
      </c>
      <c r="C765" s="97">
        <v>42280</v>
      </c>
      <c r="D765" s="90" t="s">
        <v>253</v>
      </c>
      <c r="E765" s="98">
        <v>27</v>
      </c>
      <c r="F765" s="99">
        <v>92.129770572974579</v>
      </c>
      <c r="G765" s="101"/>
    </row>
    <row r="766" spans="1:7" x14ac:dyDescent="0.25">
      <c r="A766" s="90">
        <v>728</v>
      </c>
      <c r="B766" s="90" t="s">
        <v>288</v>
      </c>
      <c r="C766" s="97">
        <v>42899</v>
      </c>
      <c r="D766" s="90" t="s">
        <v>251</v>
      </c>
      <c r="E766" s="98">
        <v>95</v>
      </c>
      <c r="F766" s="99">
        <v>316.06934878463642</v>
      </c>
      <c r="G766" s="101"/>
    </row>
    <row r="767" spans="1:7" x14ac:dyDescent="0.25">
      <c r="A767" s="90">
        <v>729</v>
      </c>
      <c r="B767" s="90" t="s">
        <v>257</v>
      </c>
      <c r="C767" s="97">
        <v>42417</v>
      </c>
      <c r="D767" s="90" t="s">
        <v>253</v>
      </c>
      <c r="E767" s="98">
        <v>62</v>
      </c>
      <c r="F767" s="99">
        <v>208.04152201006366</v>
      </c>
      <c r="G767" s="101"/>
    </row>
    <row r="768" spans="1:7" x14ac:dyDescent="0.25">
      <c r="A768" s="90">
        <v>730</v>
      </c>
      <c r="B768" s="90" t="s">
        <v>271</v>
      </c>
      <c r="C768" s="97">
        <v>42811</v>
      </c>
      <c r="D768" s="90" t="s">
        <v>251</v>
      </c>
      <c r="E768" s="98">
        <v>-4</v>
      </c>
      <c r="F768" s="99">
        <v>-11.191932925775557</v>
      </c>
      <c r="G768" s="101"/>
    </row>
    <row r="769" spans="1:7" x14ac:dyDescent="0.25">
      <c r="A769" s="90">
        <v>731</v>
      </c>
      <c r="B769" s="90" t="s">
        <v>272</v>
      </c>
      <c r="C769" s="97">
        <v>42571</v>
      </c>
      <c r="D769" s="90" t="s">
        <v>252</v>
      </c>
      <c r="E769" s="98">
        <v>-3</v>
      </c>
      <c r="F769" s="99">
        <v>-7.9670798614508698</v>
      </c>
      <c r="G769" s="101"/>
    </row>
    <row r="770" spans="1:7" x14ac:dyDescent="0.25">
      <c r="A770" s="90">
        <v>732</v>
      </c>
      <c r="B770" s="90" t="s">
        <v>273</v>
      </c>
      <c r="C770" s="97">
        <v>42192</v>
      </c>
      <c r="D770" s="90" t="s">
        <v>252</v>
      </c>
      <c r="E770" s="98">
        <v>62</v>
      </c>
      <c r="F770" s="99">
        <v>206.95561898377736</v>
      </c>
      <c r="G770" s="101"/>
    </row>
    <row r="771" spans="1:7" x14ac:dyDescent="0.25">
      <c r="A771" s="90">
        <v>733</v>
      </c>
      <c r="B771" s="90" t="s">
        <v>257</v>
      </c>
      <c r="C771" s="97">
        <v>42593</v>
      </c>
      <c r="D771" s="90" t="s">
        <v>250</v>
      </c>
      <c r="E771" s="98">
        <v>92</v>
      </c>
      <c r="F771" s="99">
        <v>306.13842842759198</v>
      </c>
      <c r="G771" s="101"/>
    </row>
    <row r="772" spans="1:7" x14ac:dyDescent="0.25">
      <c r="A772" s="90">
        <v>734</v>
      </c>
      <c r="B772" s="90" t="s">
        <v>263</v>
      </c>
      <c r="C772" s="97">
        <v>43086</v>
      </c>
      <c r="D772" s="90" t="s">
        <v>253</v>
      </c>
      <c r="E772" s="98">
        <v>35</v>
      </c>
      <c r="F772" s="99">
        <v>118.07245731788016</v>
      </c>
      <c r="G772" s="101"/>
    </row>
    <row r="773" spans="1:7" x14ac:dyDescent="0.25">
      <c r="A773" s="90">
        <v>735</v>
      </c>
      <c r="B773" s="90" t="s">
        <v>274</v>
      </c>
      <c r="C773" s="97">
        <v>42126</v>
      </c>
      <c r="D773" s="90" t="s">
        <v>249</v>
      </c>
      <c r="E773" s="98">
        <v>91</v>
      </c>
      <c r="F773" s="99">
        <v>303.14639485119261</v>
      </c>
      <c r="G773" s="101"/>
    </row>
    <row r="774" spans="1:7" x14ac:dyDescent="0.25">
      <c r="A774" s="90">
        <v>736</v>
      </c>
      <c r="B774" s="90" t="s">
        <v>259</v>
      </c>
      <c r="C774" s="97">
        <v>42560</v>
      </c>
      <c r="D774" s="90" t="s">
        <v>252</v>
      </c>
      <c r="E774" s="98">
        <v>21</v>
      </c>
      <c r="F774" s="99">
        <v>70.914877428401468</v>
      </c>
      <c r="G774" s="101"/>
    </row>
    <row r="775" spans="1:7" x14ac:dyDescent="0.25">
      <c r="A775" s="90">
        <v>737</v>
      </c>
      <c r="B775" s="90" t="s">
        <v>275</v>
      </c>
      <c r="C775" s="97">
        <v>42756</v>
      </c>
      <c r="D775" s="90" t="s">
        <v>252</v>
      </c>
      <c r="E775" s="98">
        <v>49</v>
      </c>
      <c r="F775" s="99">
        <v>163.98467197263662</v>
      </c>
      <c r="G775" s="101"/>
    </row>
    <row r="776" spans="1:7" x14ac:dyDescent="0.25">
      <c r="A776" s="90">
        <v>738</v>
      </c>
      <c r="B776" s="90" t="s">
        <v>276</v>
      </c>
      <c r="C776" s="97">
        <v>42082</v>
      </c>
      <c r="D776" s="90" t="s">
        <v>253</v>
      </c>
      <c r="E776" s="98">
        <v>34</v>
      </c>
      <c r="F776" s="99">
        <v>113.94164888005959</v>
      </c>
      <c r="G776" s="101"/>
    </row>
    <row r="777" spans="1:7" x14ac:dyDescent="0.25">
      <c r="A777" s="90">
        <v>739</v>
      </c>
      <c r="B777" s="90" t="s">
        <v>260</v>
      </c>
      <c r="C777" s="97">
        <v>42027</v>
      </c>
      <c r="D777" s="90" t="s">
        <v>251</v>
      </c>
      <c r="E777" s="98">
        <v>56</v>
      </c>
      <c r="F777" s="99">
        <v>187.55867099080106</v>
      </c>
      <c r="G777" s="101"/>
    </row>
    <row r="778" spans="1:7" x14ac:dyDescent="0.25">
      <c r="A778" s="90">
        <v>740</v>
      </c>
      <c r="B778" s="90" t="s">
        <v>277</v>
      </c>
      <c r="C778" s="97">
        <v>42516</v>
      </c>
      <c r="D778" s="90" t="s">
        <v>249</v>
      </c>
      <c r="E778" s="98">
        <v>81</v>
      </c>
      <c r="F778" s="99">
        <v>269.95177135403287</v>
      </c>
      <c r="G778" s="101"/>
    </row>
    <row r="779" spans="1:7" x14ac:dyDescent="0.25">
      <c r="A779" s="90">
        <v>741</v>
      </c>
      <c r="B779" s="90" t="s">
        <v>278</v>
      </c>
      <c r="C779" s="97">
        <v>42472</v>
      </c>
      <c r="D779" s="90" t="s">
        <v>249</v>
      </c>
      <c r="E779" s="98">
        <v>63</v>
      </c>
      <c r="F779" s="99">
        <v>210.84933283137534</v>
      </c>
      <c r="G779" s="101"/>
    </row>
    <row r="780" spans="1:7" x14ac:dyDescent="0.25">
      <c r="A780" s="90">
        <v>742</v>
      </c>
      <c r="B780" s="90" t="s">
        <v>279</v>
      </c>
      <c r="C780" s="97">
        <v>42126</v>
      </c>
      <c r="D780" s="90" t="s">
        <v>253</v>
      </c>
      <c r="E780" s="98">
        <v>-3</v>
      </c>
      <c r="F780" s="99">
        <v>-8.1207779660299071</v>
      </c>
      <c r="G780" s="101"/>
    </row>
    <row r="781" spans="1:7" x14ac:dyDescent="0.25">
      <c r="A781" s="90">
        <v>743</v>
      </c>
      <c r="B781" s="90" t="s">
        <v>280</v>
      </c>
      <c r="C781" s="97">
        <v>42192</v>
      </c>
      <c r="D781" s="90" t="s">
        <v>253</v>
      </c>
      <c r="E781" s="98">
        <v>8</v>
      </c>
      <c r="F781" s="99">
        <v>28.456260025532711</v>
      </c>
      <c r="G781" s="101"/>
    </row>
    <row r="782" spans="1:7" x14ac:dyDescent="0.25">
      <c r="A782" s="90">
        <v>744</v>
      </c>
      <c r="B782" s="90" t="s">
        <v>281</v>
      </c>
      <c r="C782" s="97">
        <v>42461</v>
      </c>
      <c r="D782" s="90" t="s">
        <v>251</v>
      </c>
      <c r="E782" s="98">
        <v>46</v>
      </c>
      <c r="F782" s="99">
        <v>153.92700712917966</v>
      </c>
      <c r="G782" s="101"/>
    </row>
    <row r="783" spans="1:7" x14ac:dyDescent="0.25">
      <c r="A783" s="90">
        <v>745</v>
      </c>
      <c r="B783" s="90" t="s">
        <v>264</v>
      </c>
      <c r="C783" s="97">
        <v>42049</v>
      </c>
      <c r="D783" s="90" t="s">
        <v>251</v>
      </c>
      <c r="E783" s="98">
        <v>3</v>
      </c>
      <c r="F783" s="99">
        <v>11.991741430071432</v>
      </c>
      <c r="G783" s="101"/>
    </row>
    <row r="784" spans="1:7" x14ac:dyDescent="0.25">
      <c r="A784" s="90">
        <v>746</v>
      </c>
      <c r="B784" s="90" t="s">
        <v>262</v>
      </c>
      <c r="C784" s="97">
        <v>42877</v>
      </c>
      <c r="D784" s="90" t="s">
        <v>253</v>
      </c>
      <c r="E784" s="98">
        <v>68</v>
      </c>
      <c r="F784" s="99">
        <v>226.96108841885763</v>
      </c>
      <c r="G784" s="101"/>
    </row>
    <row r="785" spans="1:7" x14ac:dyDescent="0.25">
      <c r="A785" s="90">
        <v>747</v>
      </c>
      <c r="B785" s="90" t="s">
        <v>282</v>
      </c>
      <c r="C785" s="97">
        <v>42844</v>
      </c>
      <c r="D785" s="90" t="s">
        <v>253</v>
      </c>
      <c r="E785" s="98">
        <v>83</v>
      </c>
      <c r="F785" s="99">
        <v>276.79677113359548</v>
      </c>
      <c r="G785" s="101"/>
    </row>
    <row r="786" spans="1:7" x14ac:dyDescent="0.25">
      <c r="A786" s="90">
        <v>748</v>
      </c>
      <c r="B786" s="90" t="s">
        <v>257</v>
      </c>
      <c r="C786" s="97">
        <v>42049</v>
      </c>
      <c r="D786" s="90" t="s">
        <v>249</v>
      </c>
      <c r="E786" s="98">
        <v>51</v>
      </c>
      <c r="F786" s="99">
        <v>171.02356963744393</v>
      </c>
      <c r="G786" s="101"/>
    </row>
    <row r="787" spans="1:7" x14ac:dyDescent="0.25">
      <c r="A787" s="90">
        <v>749</v>
      </c>
      <c r="B787" s="90" t="s">
        <v>283</v>
      </c>
      <c r="C787" s="97">
        <v>42844</v>
      </c>
      <c r="D787" s="90" t="s">
        <v>253</v>
      </c>
      <c r="E787" s="98">
        <v>16</v>
      </c>
      <c r="F787" s="99">
        <v>55.349401469002011</v>
      </c>
      <c r="G787" s="101"/>
    </row>
    <row r="788" spans="1:7" x14ac:dyDescent="0.25">
      <c r="A788" s="90">
        <v>750</v>
      </c>
      <c r="B788" s="90" t="s">
        <v>284</v>
      </c>
      <c r="C788" s="97">
        <v>42866</v>
      </c>
      <c r="D788" s="90" t="s">
        <v>249</v>
      </c>
      <c r="E788" s="98">
        <v>-2</v>
      </c>
      <c r="F788" s="99">
        <v>-4.3147029686693132</v>
      </c>
      <c r="G788" s="101"/>
    </row>
    <row r="789" spans="1:7" x14ac:dyDescent="0.25">
      <c r="A789" s="90">
        <v>751</v>
      </c>
      <c r="B789" s="90" t="s">
        <v>285</v>
      </c>
      <c r="C789" s="97">
        <v>42703</v>
      </c>
      <c r="D789" s="90" t="s">
        <v>251</v>
      </c>
      <c r="E789" s="98">
        <v>6</v>
      </c>
      <c r="F789" s="99">
        <v>22.458392490168546</v>
      </c>
      <c r="G789" s="101"/>
    </row>
    <row r="790" spans="1:7" x14ac:dyDescent="0.25">
      <c r="A790" s="90">
        <v>752</v>
      </c>
      <c r="B790" s="90" t="s">
        <v>286</v>
      </c>
      <c r="C790" s="97">
        <v>42302</v>
      </c>
      <c r="D790" s="90" t="s">
        <v>251</v>
      </c>
      <c r="E790" s="98">
        <v>-5</v>
      </c>
      <c r="F790" s="99">
        <v>-13.860301206949792</v>
      </c>
      <c r="G790" s="101"/>
    </row>
    <row r="791" spans="1:7" x14ac:dyDescent="0.25">
      <c r="A791" s="90">
        <v>753</v>
      </c>
      <c r="B791" s="90" t="s">
        <v>287</v>
      </c>
      <c r="C791" s="97">
        <v>42756</v>
      </c>
      <c r="D791" s="90" t="s">
        <v>249</v>
      </c>
      <c r="E791" s="98">
        <v>42</v>
      </c>
      <c r="F791" s="99">
        <v>140.80163304198598</v>
      </c>
      <c r="G791" s="101"/>
    </row>
    <row r="792" spans="1:7" x14ac:dyDescent="0.25">
      <c r="A792" s="90">
        <v>754</v>
      </c>
      <c r="B792" s="90" t="s">
        <v>258</v>
      </c>
      <c r="C792" s="97">
        <v>42016</v>
      </c>
      <c r="D792" s="90" t="s">
        <v>249</v>
      </c>
      <c r="E792" s="98">
        <v>47</v>
      </c>
      <c r="F792" s="99">
        <v>158.08096426596114</v>
      </c>
      <c r="G792" s="101"/>
    </row>
    <row r="793" spans="1:7" x14ac:dyDescent="0.25">
      <c r="A793" s="90">
        <v>755</v>
      </c>
      <c r="B793" s="90" t="s">
        <v>288</v>
      </c>
      <c r="C793" s="97">
        <v>42943</v>
      </c>
      <c r="D793" s="90" t="s">
        <v>252</v>
      </c>
      <c r="E793" s="98">
        <v>16</v>
      </c>
      <c r="F793" s="99">
        <v>55.338733945863304</v>
      </c>
      <c r="G793" s="101"/>
    </row>
    <row r="794" spans="1:7" x14ac:dyDescent="0.25">
      <c r="A794" s="90">
        <v>756</v>
      </c>
      <c r="B794" s="90" t="s">
        <v>257</v>
      </c>
      <c r="C794" s="97">
        <v>42505</v>
      </c>
      <c r="D794" s="90" t="s">
        <v>251</v>
      </c>
      <c r="E794" s="98">
        <v>11</v>
      </c>
      <c r="F794" s="99">
        <v>38.980206536236345</v>
      </c>
      <c r="G794" s="101"/>
    </row>
    <row r="795" spans="1:7" x14ac:dyDescent="0.25">
      <c r="A795" s="90">
        <v>757</v>
      </c>
      <c r="B795" s="90" t="s">
        <v>271</v>
      </c>
      <c r="C795" s="97">
        <v>42703</v>
      </c>
      <c r="D795" s="90" t="s">
        <v>249</v>
      </c>
      <c r="E795" s="98">
        <v>-10</v>
      </c>
      <c r="F795" s="99">
        <v>-30.756178505805618</v>
      </c>
      <c r="G795" s="101"/>
    </row>
    <row r="796" spans="1:7" x14ac:dyDescent="0.25">
      <c r="A796" s="90">
        <v>758</v>
      </c>
      <c r="B796" s="90" t="s">
        <v>272</v>
      </c>
      <c r="C796" s="97">
        <v>42439</v>
      </c>
      <c r="D796" s="90" t="s">
        <v>249</v>
      </c>
      <c r="E796" s="98">
        <v>21</v>
      </c>
      <c r="F796" s="99">
        <v>72.080563123369302</v>
      </c>
      <c r="G796" s="101"/>
    </row>
    <row r="797" spans="1:7" x14ac:dyDescent="0.25">
      <c r="A797" s="90">
        <v>759</v>
      </c>
      <c r="B797" s="90" t="s">
        <v>273</v>
      </c>
      <c r="C797" s="97">
        <v>42302</v>
      </c>
      <c r="D797" s="90" t="s">
        <v>252</v>
      </c>
      <c r="E797" s="98">
        <v>52</v>
      </c>
      <c r="F797" s="99">
        <v>173.89287645428522</v>
      </c>
      <c r="G797" s="101"/>
    </row>
    <row r="798" spans="1:7" x14ac:dyDescent="0.25">
      <c r="A798" s="90">
        <v>760</v>
      </c>
      <c r="B798" s="90" t="s">
        <v>257</v>
      </c>
      <c r="C798" s="97">
        <v>42472</v>
      </c>
      <c r="D798" s="90" t="s">
        <v>250</v>
      </c>
      <c r="E798" s="98">
        <v>5</v>
      </c>
      <c r="F798" s="99">
        <v>18.748144857937277</v>
      </c>
      <c r="G798" s="101"/>
    </row>
    <row r="799" spans="1:7" x14ac:dyDescent="0.25">
      <c r="A799" s="90">
        <v>761</v>
      </c>
      <c r="B799" s="90" t="s">
        <v>263</v>
      </c>
      <c r="C799" s="97">
        <v>42214</v>
      </c>
      <c r="D799" s="90" t="s">
        <v>249</v>
      </c>
      <c r="E799" s="98">
        <v>52</v>
      </c>
      <c r="F799" s="99">
        <v>174.6740098250599</v>
      </c>
      <c r="G799" s="101"/>
    </row>
    <row r="800" spans="1:7" x14ac:dyDescent="0.25">
      <c r="A800" s="90">
        <v>762</v>
      </c>
      <c r="B800" s="90" t="s">
        <v>274</v>
      </c>
      <c r="C800" s="97">
        <v>42093</v>
      </c>
      <c r="D800" s="90" t="s">
        <v>252</v>
      </c>
      <c r="E800" s="98">
        <v>38</v>
      </c>
      <c r="F800" s="99">
        <v>127.21625780477038</v>
      </c>
      <c r="G800" s="101"/>
    </row>
    <row r="801" spans="1:7" x14ac:dyDescent="0.25">
      <c r="A801" s="90">
        <v>763</v>
      </c>
      <c r="B801" s="90" t="s">
        <v>259</v>
      </c>
      <c r="C801" s="97">
        <v>42866</v>
      </c>
      <c r="D801" s="90" t="s">
        <v>252</v>
      </c>
      <c r="E801" s="98">
        <v>84</v>
      </c>
      <c r="F801" s="99">
        <v>280.32403792934497</v>
      </c>
      <c r="G801" s="101"/>
    </row>
    <row r="802" spans="1:7" x14ac:dyDescent="0.25">
      <c r="A802" s="90">
        <v>764</v>
      </c>
      <c r="B802" s="90" t="s">
        <v>275</v>
      </c>
      <c r="C802" s="97">
        <v>43075</v>
      </c>
      <c r="D802" s="90" t="s">
        <v>250</v>
      </c>
      <c r="E802" s="98">
        <v>18</v>
      </c>
      <c r="F802" s="99">
        <v>61.016129859023806</v>
      </c>
      <c r="G802" s="101"/>
    </row>
    <row r="803" spans="1:7" x14ac:dyDescent="0.25">
      <c r="A803" s="90">
        <v>765</v>
      </c>
      <c r="B803" s="90" t="s">
        <v>276</v>
      </c>
      <c r="C803" s="97">
        <v>42494</v>
      </c>
      <c r="D803" s="90" t="s">
        <v>251</v>
      </c>
      <c r="E803" s="98">
        <v>-6</v>
      </c>
      <c r="F803" s="99">
        <v>-17.356469813870511</v>
      </c>
      <c r="G803" s="101"/>
    </row>
    <row r="804" spans="1:7" x14ac:dyDescent="0.25">
      <c r="A804" s="90">
        <v>766</v>
      </c>
      <c r="B804" s="90" t="s">
        <v>260</v>
      </c>
      <c r="C804" s="97">
        <v>42461</v>
      </c>
      <c r="D804" s="90" t="s">
        <v>251</v>
      </c>
      <c r="E804" s="98">
        <v>5</v>
      </c>
      <c r="F804" s="99">
        <v>18.647179642455651</v>
      </c>
      <c r="G804" s="101"/>
    </row>
    <row r="805" spans="1:7" x14ac:dyDescent="0.25">
      <c r="A805" s="90">
        <v>767</v>
      </c>
      <c r="B805" s="90" t="s">
        <v>277</v>
      </c>
      <c r="C805" s="97">
        <v>43075</v>
      </c>
      <c r="D805" s="90" t="s">
        <v>253</v>
      </c>
      <c r="E805" s="98">
        <v>59</v>
      </c>
      <c r="F805" s="99">
        <v>197.23281086850884</v>
      </c>
      <c r="G805" s="101"/>
    </row>
    <row r="806" spans="1:7" x14ac:dyDescent="0.25">
      <c r="A806" s="90">
        <v>768</v>
      </c>
      <c r="B806" s="90" t="s">
        <v>278</v>
      </c>
      <c r="C806" s="97">
        <v>42181</v>
      </c>
      <c r="D806" s="90" t="s">
        <v>252</v>
      </c>
      <c r="E806" s="98">
        <v>-1</v>
      </c>
      <c r="F806" s="99">
        <v>-1.5784759501914709</v>
      </c>
      <c r="G806" s="101"/>
    </row>
    <row r="807" spans="1:7" x14ac:dyDescent="0.25">
      <c r="A807" s="90">
        <v>769</v>
      </c>
      <c r="B807" s="90" t="s">
        <v>279</v>
      </c>
      <c r="C807" s="97">
        <v>42027</v>
      </c>
      <c r="D807" s="90" t="s">
        <v>250</v>
      </c>
      <c r="E807" s="98">
        <v>12</v>
      </c>
      <c r="F807" s="99">
        <v>41.734582235108348</v>
      </c>
      <c r="G807" s="101"/>
    </row>
    <row r="808" spans="1:7" x14ac:dyDescent="0.25">
      <c r="A808" s="90">
        <v>770</v>
      </c>
      <c r="B808" s="90" t="s">
        <v>280</v>
      </c>
      <c r="C808" s="97">
        <v>42450</v>
      </c>
      <c r="D808" s="90" t="s">
        <v>250</v>
      </c>
      <c r="E808" s="98">
        <v>25</v>
      </c>
      <c r="F808" s="99">
        <v>84.681325318764834</v>
      </c>
      <c r="G808" s="101"/>
    </row>
    <row r="809" spans="1:7" x14ac:dyDescent="0.25">
      <c r="A809" s="90">
        <v>771</v>
      </c>
      <c r="B809" s="90" t="s">
        <v>281</v>
      </c>
      <c r="C809" s="97">
        <v>42181</v>
      </c>
      <c r="D809" s="90" t="s">
        <v>252</v>
      </c>
      <c r="E809" s="98">
        <v>33</v>
      </c>
      <c r="F809" s="99">
        <v>111.82016186074074</v>
      </c>
      <c r="G809" s="101"/>
    </row>
    <row r="810" spans="1:7" x14ac:dyDescent="0.25">
      <c r="A810" s="90">
        <v>772</v>
      </c>
      <c r="B810" s="90" t="s">
        <v>264</v>
      </c>
      <c r="C810" s="97">
        <v>42428</v>
      </c>
      <c r="D810" s="90" t="s">
        <v>252</v>
      </c>
      <c r="E810" s="98">
        <v>12</v>
      </c>
      <c r="F810" s="99">
        <v>41.770459447641926</v>
      </c>
      <c r="G810" s="101"/>
    </row>
    <row r="811" spans="1:7" x14ac:dyDescent="0.25">
      <c r="A811" s="90">
        <v>773</v>
      </c>
      <c r="B811" s="90" t="s">
        <v>262</v>
      </c>
      <c r="C811" s="97">
        <v>42225</v>
      </c>
      <c r="D811" s="90" t="s">
        <v>249</v>
      </c>
      <c r="E811" s="98">
        <v>52</v>
      </c>
      <c r="F811" s="99">
        <v>174.53426186392028</v>
      </c>
      <c r="G811" s="101"/>
    </row>
    <row r="812" spans="1:7" x14ac:dyDescent="0.25">
      <c r="A812" s="90">
        <v>774</v>
      </c>
      <c r="B812" s="90" t="s">
        <v>282</v>
      </c>
      <c r="C812" s="97">
        <v>42093</v>
      </c>
      <c r="D812" s="90" t="s">
        <v>249</v>
      </c>
      <c r="E812" s="98">
        <v>34</v>
      </c>
      <c r="F812" s="99">
        <v>114.24453591785469</v>
      </c>
      <c r="G812" s="101"/>
    </row>
    <row r="813" spans="1:7" x14ac:dyDescent="0.25">
      <c r="A813" s="90">
        <v>775</v>
      </c>
      <c r="B813" s="90" t="s">
        <v>257</v>
      </c>
      <c r="C813" s="97">
        <v>42214</v>
      </c>
      <c r="D813" s="90" t="s">
        <v>253</v>
      </c>
      <c r="E813" s="98">
        <v>66</v>
      </c>
      <c r="F813" s="99">
        <v>221.22633798948266</v>
      </c>
      <c r="G813" s="101"/>
    </row>
    <row r="814" spans="1:7" x14ac:dyDescent="0.25">
      <c r="A814" s="90">
        <v>776</v>
      </c>
      <c r="B814" s="90" t="s">
        <v>283</v>
      </c>
      <c r="C814" s="97">
        <v>42582</v>
      </c>
      <c r="D814" s="90" t="s">
        <v>250</v>
      </c>
      <c r="E814" s="98">
        <v>10</v>
      </c>
      <c r="F814" s="99">
        <v>35.118205117307539</v>
      </c>
      <c r="G814" s="101"/>
    </row>
    <row r="815" spans="1:7" x14ac:dyDescent="0.25">
      <c r="A815" s="90">
        <v>777</v>
      </c>
      <c r="B815" s="90" t="s">
        <v>284</v>
      </c>
      <c r="C815" s="97">
        <v>42428</v>
      </c>
      <c r="D815" s="90" t="s">
        <v>253</v>
      </c>
      <c r="E815" s="98">
        <v>-5</v>
      </c>
      <c r="F815" s="99">
        <v>-13.83375929583968</v>
      </c>
      <c r="G815" s="101"/>
    </row>
    <row r="816" spans="1:7" x14ac:dyDescent="0.25">
      <c r="A816" s="90">
        <v>778</v>
      </c>
      <c r="B816" s="90" t="s">
        <v>285</v>
      </c>
      <c r="C816" s="97">
        <v>42225</v>
      </c>
      <c r="D816" s="90" t="s">
        <v>252</v>
      </c>
      <c r="E816" s="98">
        <v>89</v>
      </c>
      <c r="F816" s="99">
        <v>297.11183194696963</v>
      </c>
      <c r="G816" s="101"/>
    </row>
    <row r="817" spans="1:7" x14ac:dyDescent="0.25">
      <c r="A817" s="90">
        <v>779</v>
      </c>
      <c r="B817" s="90" t="s">
        <v>286</v>
      </c>
      <c r="C817" s="97">
        <v>42104</v>
      </c>
      <c r="D817" s="90" t="s">
        <v>253</v>
      </c>
      <c r="E817" s="98">
        <v>5</v>
      </c>
      <c r="F817" s="99">
        <v>18.542072515505119</v>
      </c>
      <c r="G817" s="101"/>
    </row>
    <row r="818" spans="1:7" x14ac:dyDescent="0.25">
      <c r="A818" s="90">
        <v>780</v>
      </c>
      <c r="B818" s="90" t="s">
        <v>287</v>
      </c>
      <c r="C818" s="97">
        <v>43020</v>
      </c>
      <c r="D818" s="90" t="s">
        <v>252</v>
      </c>
      <c r="E818" s="98">
        <v>48</v>
      </c>
      <c r="F818" s="99">
        <v>160.94864327040059</v>
      </c>
      <c r="G818" s="101"/>
    </row>
    <row r="819" spans="1:7" x14ac:dyDescent="0.25">
      <c r="A819" s="90">
        <v>781</v>
      </c>
      <c r="B819" s="90" t="s">
        <v>258</v>
      </c>
      <c r="C819" s="97">
        <v>43075</v>
      </c>
      <c r="D819" s="90" t="s">
        <v>252</v>
      </c>
      <c r="E819" s="98">
        <v>36</v>
      </c>
      <c r="F819" s="99">
        <v>121.19118174517659</v>
      </c>
      <c r="G819" s="101"/>
    </row>
    <row r="820" spans="1:7" x14ac:dyDescent="0.25">
      <c r="A820" s="90">
        <v>782</v>
      </c>
      <c r="B820" s="90" t="s">
        <v>288</v>
      </c>
      <c r="C820" s="97">
        <v>43053</v>
      </c>
      <c r="D820" s="90" t="s">
        <v>252</v>
      </c>
      <c r="E820" s="98">
        <v>80</v>
      </c>
      <c r="F820" s="99">
        <v>266.80215020594335</v>
      </c>
      <c r="G820" s="101"/>
    </row>
    <row r="821" spans="1:7" x14ac:dyDescent="0.25">
      <c r="A821" s="90">
        <v>783</v>
      </c>
      <c r="B821" s="90" t="s">
        <v>257</v>
      </c>
      <c r="C821" s="97">
        <v>43064</v>
      </c>
      <c r="D821" s="90" t="s">
        <v>251</v>
      </c>
      <c r="E821" s="98">
        <v>64</v>
      </c>
      <c r="F821" s="99">
        <v>213.76491781397871</v>
      </c>
      <c r="G821" s="101"/>
    </row>
    <row r="822" spans="1:7" x14ac:dyDescent="0.25">
      <c r="A822" s="90">
        <v>784</v>
      </c>
      <c r="B822" s="90" t="s">
        <v>271</v>
      </c>
      <c r="C822" s="97">
        <v>42291</v>
      </c>
      <c r="D822" s="90" t="s">
        <v>253</v>
      </c>
      <c r="E822" s="98">
        <v>51</v>
      </c>
      <c r="F822" s="99">
        <v>171.43854802586566</v>
      </c>
      <c r="G822" s="101"/>
    </row>
    <row r="823" spans="1:7" x14ac:dyDescent="0.25">
      <c r="A823" s="90">
        <v>785</v>
      </c>
      <c r="B823" s="90" t="s">
        <v>272</v>
      </c>
      <c r="C823" s="97">
        <v>42104</v>
      </c>
      <c r="D823" s="90" t="s">
        <v>249</v>
      </c>
      <c r="E823" s="98">
        <v>92</v>
      </c>
      <c r="F823" s="99">
        <v>306.87007477459986</v>
      </c>
      <c r="G823" s="101"/>
    </row>
    <row r="824" spans="1:7" x14ac:dyDescent="0.25">
      <c r="A824" s="90">
        <v>786</v>
      </c>
      <c r="B824" s="90" t="s">
        <v>273</v>
      </c>
      <c r="C824" s="97">
        <v>42115</v>
      </c>
      <c r="D824" s="90" t="s">
        <v>249</v>
      </c>
      <c r="E824" s="98">
        <v>93</v>
      </c>
      <c r="F824" s="99">
        <v>309.64347273465194</v>
      </c>
      <c r="G824" s="101"/>
    </row>
    <row r="825" spans="1:7" x14ac:dyDescent="0.25">
      <c r="A825" s="90">
        <v>787</v>
      </c>
      <c r="B825" s="90" t="s">
        <v>257</v>
      </c>
      <c r="C825" s="97">
        <v>42038</v>
      </c>
      <c r="D825" s="90" t="s">
        <v>253</v>
      </c>
      <c r="E825" s="98">
        <v>36</v>
      </c>
      <c r="F825" s="99">
        <v>121.80548700671703</v>
      </c>
      <c r="G825" s="101"/>
    </row>
    <row r="826" spans="1:7" x14ac:dyDescent="0.25">
      <c r="A826" s="90">
        <v>788</v>
      </c>
      <c r="B826" s="90" t="s">
        <v>263</v>
      </c>
      <c r="C826" s="97">
        <v>43020</v>
      </c>
      <c r="D826" s="90" t="s">
        <v>251</v>
      </c>
      <c r="E826" s="98">
        <v>-9</v>
      </c>
      <c r="F826" s="99">
        <v>-27.371662729454901</v>
      </c>
      <c r="G826" s="101"/>
    </row>
    <row r="827" spans="1:7" x14ac:dyDescent="0.25">
      <c r="A827" s="90">
        <v>789</v>
      </c>
      <c r="B827" s="90" t="s">
        <v>274</v>
      </c>
      <c r="C827" s="97">
        <v>42148</v>
      </c>
      <c r="D827" s="90" t="s">
        <v>251</v>
      </c>
      <c r="E827" s="98">
        <v>48</v>
      </c>
      <c r="F827" s="99">
        <v>161.22173934935816</v>
      </c>
      <c r="G827" s="101"/>
    </row>
    <row r="828" spans="1:7" x14ac:dyDescent="0.25">
      <c r="A828" s="90">
        <v>790</v>
      </c>
      <c r="B828" s="90" t="s">
        <v>259</v>
      </c>
      <c r="C828" s="97">
        <v>42324</v>
      </c>
      <c r="D828" s="90" t="s">
        <v>249</v>
      </c>
      <c r="E828" s="98">
        <v>11</v>
      </c>
      <c r="F828" s="99">
        <v>38.089090423888635</v>
      </c>
      <c r="G828" s="101"/>
    </row>
    <row r="829" spans="1:7" x14ac:dyDescent="0.25">
      <c r="A829" s="90">
        <v>791</v>
      </c>
      <c r="B829" s="90" t="s">
        <v>275</v>
      </c>
      <c r="C829" s="97">
        <v>42571</v>
      </c>
      <c r="D829" s="90" t="s">
        <v>250</v>
      </c>
      <c r="E829" s="98">
        <v>8</v>
      </c>
      <c r="F829" s="99">
        <v>28.062614744969014</v>
      </c>
      <c r="G829" s="101"/>
    </row>
    <row r="830" spans="1:7" x14ac:dyDescent="0.25">
      <c r="A830" s="90">
        <v>792</v>
      </c>
      <c r="B830" s="90" t="s">
        <v>276</v>
      </c>
      <c r="C830" s="97">
        <v>42472</v>
      </c>
      <c r="D830" s="90" t="s">
        <v>253</v>
      </c>
      <c r="E830" s="98">
        <v>36</v>
      </c>
      <c r="F830" s="99">
        <v>121.37612024900916</v>
      </c>
      <c r="G830" s="101"/>
    </row>
    <row r="831" spans="1:7" x14ac:dyDescent="0.25">
      <c r="A831" s="90">
        <v>793</v>
      </c>
      <c r="B831" s="90" t="s">
        <v>260</v>
      </c>
      <c r="C831" s="97">
        <v>42313</v>
      </c>
      <c r="D831" s="90" t="s">
        <v>252</v>
      </c>
      <c r="E831" s="98">
        <v>93</v>
      </c>
      <c r="F831" s="99">
        <v>309.55968856440387</v>
      </c>
      <c r="G831" s="101"/>
    </row>
    <row r="832" spans="1:7" x14ac:dyDescent="0.25">
      <c r="A832" s="90">
        <v>794</v>
      </c>
      <c r="B832" s="90" t="s">
        <v>277</v>
      </c>
      <c r="C832" s="97">
        <v>42472</v>
      </c>
      <c r="D832" s="90" t="s">
        <v>251</v>
      </c>
      <c r="E832" s="98">
        <v>39</v>
      </c>
      <c r="F832" s="99">
        <v>131.4211319808403</v>
      </c>
      <c r="G832" s="101"/>
    </row>
    <row r="833" spans="1:7" x14ac:dyDescent="0.25">
      <c r="A833" s="90">
        <v>795</v>
      </c>
      <c r="B833" s="90" t="s">
        <v>278</v>
      </c>
      <c r="C833" s="97">
        <v>42516</v>
      </c>
      <c r="D833" s="90" t="s">
        <v>249</v>
      </c>
      <c r="E833" s="98">
        <v>72</v>
      </c>
      <c r="F833" s="99">
        <v>240.43021082506982</v>
      </c>
      <c r="G833" s="101"/>
    </row>
    <row r="834" spans="1:7" x14ac:dyDescent="0.25">
      <c r="A834" s="90">
        <v>796</v>
      </c>
      <c r="B834" s="90" t="s">
        <v>279</v>
      </c>
      <c r="C834" s="97">
        <v>42800</v>
      </c>
      <c r="D834" s="90" t="s">
        <v>251</v>
      </c>
      <c r="E834" s="98">
        <v>3</v>
      </c>
      <c r="F834" s="99">
        <v>11.483834503554874</v>
      </c>
      <c r="G834" s="101"/>
    </row>
    <row r="835" spans="1:7" x14ac:dyDescent="0.25">
      <c r="A835" s="90">
        <v>797</v>
      </c>
      <c r="B835" s="90" t="s">
        <v>280</v>
      </c>
      <c r="C835" s="97">
        <v>42005</v>
      </c>
      <c r="D835" s="90" t="s">
        <v>252</v>
      </c>
      <c r="E835" s="98">
        <v>47</v>
      </c>
      <c r="F835" s="99">
        <v>157.47984714511679</v>
      </c>
      <c r="G835" s="101"/>
    </row>
    <row r="836" spans="1:7" x14ac:dyDescent="0.25">
      <c r="A836" s="90">
        <v>798</v>
      </c>
      <c r="B836" s="90" t="s">
        <v>281</v>
      </c>
      <c r="C836" s="97">
        <v>43097</v>
      </c>
      <c r="D836" s="90" t="s">
        <v>252</v>
      </c>
      <c r="E836" s="98">
        <v>72</v>
      </c>
      <c r="F836" s="99">
        <v>239.60020758911347</v>
      </c>
      <c r="G836" s="101"/>
    </row>
    <row r="837" spans="1:7" x14ac:dyDescent="0.25">
      <c r="A837" s="90">
        <v>799</v>
      </c>
      <c r="B837" s="90" t="s">
        <v>264</v>
      </c>
      <c r="C837" s="97">
        <v>43075</v>
      </c>
      <c r="D837" s="90" t="s">
        <v>252</v>
      </c>
      <c r="E837" s="98">
        <v>26</v>
      </c>
      <c r="F837" s="99">
        <v>87.922819591993743</v>
      </c>
      <c r="G837" s="101"/>
    </row>
    <row r="838" spans="1:7" x14ac:dyDescent="0.25">
      <c r="A838" s="90">
        <v>800</v>
      </c>
      <c r="B838" s="90" t="s">
        <v>262</v>
      </c>
      <c r="C838" s="97">
        <v>42648</v>
      </c>
      <c r="D838" s="90" t="s">
        <v>249</v>
      </c>
      <c r="E838" s="98">
        <v>47</v>
      </c>
      <c r="F838" s="99">
        <v>157.09252916002987</v>
      </c>
      <c r="G838" s="101"/>
    </row>
    <row r="839" spans="1:7" x14ac:dyDescent="0.25">
      <c r="A839" s="90">
        <v>801</v>
      </c>
      <c r="B839" s="90" t="s">
        <v>282</v>
      </c>
      <c r="C839" s="97">
        <v>42745</v>
      </c>
      <c r="D839" s="90" t="s">
        <v>251</v>
      </c>
      <c r="E839" s="98">
        <v>14</v>
      </c>
      <c r="F839" s="99">
        <v>47.852716766062699</v>
      </c>
      <c r="G839" s="101"/>
    </row>
    <row r="840" spans="1:7" x14ac:dyDescent="0.25">
      <c r="A840" s="90">
        <v>802</v>
      </c>
      <c r="B840" s="90" t="s">
        <v>257</v>
      </c>
      <c r="C840" s="97">
        <v>42181</v>
      </c>
      <c r="D840" s="90" t="s">
        <v>252</v>
      </c>
      <c r="E840" s="98">
        <v>71</v>
      </c>
      <c r="F840" s="99">
        <v>237.12109496890221</v>
      </c>
      <c r="G840" s="101"/>
    </row>
    <row r="841" spans="1:7" x14ac:dyDescent="0.25">
      <c r="A841" s="90">
        <v>803</v>
      </c>
      <c r="B841" s="90" t="s">
        <v>283</v>
      </c>
      <c r="C841" s="97">
        <v>42965</v>
      </c>
      <c r="D841" s="90" t="s">
        <v>253</v>
      </c>
      <c r="E841" s="98">
        <v>95</v>
      </c>
      <c r="F841" s="99">
        <v>317.29661426814084</v>
      </c>
      <c r="G841" s="101"/>
    </row>
    <row r="842" spans="1:7" x14ac:dyDescent="0.25">
      <c r="A842" s="90">
        <v>804</v>
      </c>
      <c r="B842" s="90" t="s">
        <v>284</v>
      </c>
      <c r="C842" s="97">
        <v>42800</v>
      </c>
      <c r="D842" s="90" t="s">
        <v>252</v>
      </c>
      <c r="E842" s="98">
        <v>37</v>
      </c>
      <c r="F842" s="99">
        <v>124.33906513048058</v>
      </c>
      <c r="G842" s="101"/>
    </row>
    <row r="843" spans="1:7" x14ac:dyDescent="0.25">
      <c r="A843" s="90">
        <v>805</v>
      </c>
      <c r="B843" s="90" t="s">
        <v>285</v>
      </c>
      <c r="C843" s="97">
        <v>42346</v>
      </c>
      <c r="D843" s="90" t="s">
        <v>251</v>
      </c>
      <c r="E843" s="98">
        <v>-1</v>
      </c>
      <c r="F843" s="99">
        <v>-0.43127059627097852</v>
      </c>
      <c r="G843" s="101"/>
    </row>
    <row r="844" spans="1:7" x14ac:dyDescent="0.25">
      <c r="A844" s="90">
        <v>806</v>
      </c>
      <c r="B844" s="90" t="s">
        <v>286</v>
      </c>
      <c r="C844" s="97">
        <v>42965</v>
      </c>
      <c r="D844" s="90" t="s">
        <v>249</v>
      </c>
      <c r="E844" s="98">
        <v>26</v>
      </c>
      <c r="F844" s="99">
        <v>88.4299702886766</v>
      </c>
      <c r="G844" s="101"/>
    </row>
    <row r="845" spans="1:7" x14ac:dyDescent="0.25">
      <c r="A845" s="90">
        <v>807</v>
      </c>
      <c r="B845" s="90" t="s">
        <v>287</v>
      </c>
      <c r="C845" s="97">
        <v>42373</v>
      </c>
      <c r="D845" s="90" t="s">
        <v>249</v>
      </c>
      <c r="E845" s="98">
        <v>67</v>
      </c>
      <c r="F845" s="99">
        <v>224.40614690177853</v>
      </c>
      <c r="G845" s="101"/>
    </row>
    <row r="846" spans="1:7" x14ac:dyDescent="0.25">
      <c r="A846" s="90">
        <v>808</v>
      </c>
      <c r="B846" s="90" t="s">
        <v>258</v>
      </c>
      <c r="C846" s="97">
        <v>42417</v>
      </c>
      <c r="D846" s="90" t="s">
        <v>251</v>
      </c>
      <c r="E846" s="98">
        <v>15</v>
      </c>
      <c r="F846" s="99">
        <v>52.036182510814321</v>
      </c>
      <c r="G846" s="101"/>
    </row>
    <row r="847" spans="1:7" x14ac:dyDescent="0.25">
      <c r="A847" s="90">
        <v>809</v>
      </c>
      <c r="B847" s="90" t="s">
        <v>288</v>
      </c>
      <c r="C847" s="97">
        <v>42789</v>
      </c>
      <c r="D847" s="90" t="s">
        <v>251</v>
      </c>
      <c r="E847" s="98">
        <v>73</v>
      </c>
      <c r="F847" s="99">
        <v>244.02307615709017</v>
      </c>
      <c r="G847" s="101"/>
    </row>
    <row r="848" spans="1:7" x14ac:dyDescent="0.25">
      <c r="A848" s="90">
        <v>810</v>
      </c>
      <c r="B848" s="90" t="s">
        <v>257</v>
      </c>
      <c r="C848" s="97">
        <v>42648</v>
      </c>
      <c r="D848" s="90" t="s">
        <v>252</v>
      </c>
      <c r="E848" s="98">
        <v>13</v>
      </c>
      <c r="F848" s="99">
        <v>45.092112686245933</v>
      </c>
      <c r="G848" s="101"/>
    </row>
    <row r="849" spans="1:7" x14ac:dyDescent="0.25">
      <c r="A849" s="90">
        <v>811</v>
      </c>
      <c r="B849" s="90" t="s">
        <v>271</v>
      </c>
      <c r="C849" s="97">
        <v>42450</v>
      </c>
      <c r="D849" s="90" t="s">
        <v>253</v>
      </c>
      <c r="E849" s="98">
        <v>76</v>
      </c>
      <c r="F849" s="99">
        <v>253.08782897700453</v>
      </c>
      <c r="G849" s="101"/>
    </row>
    <row r="850" spans="1:7" x14ac:dyDescent="0.25">
      <c r="A850" s="90">
        <v>812</v>
      </c>
      <c r="B850" s="90" t="s">
        <v>272</v>
      </c>
      <c r="C850" s="97">
        <v>42527</v>
      </c>
      <c r="D850" s="90" t="s">
        <v>249</v>
      </c>
      <c r="E850" s="98">
        <v>-9</v>
      </c>
      <c r="F850" s="99">
        <v>-27.488723918089185</v>
      </c>
      <c r="G850" s="101"/>
    </row>
    <row r="851" spans="1:7" x14ac:dyDescent="0.25">
      <c r="A851" s="90">
        <v>813</v>
      </c>
      <c r="B851" s="90" t="s">
        <v>273</v>
      </c>
      <c r="C851" s="97">
        <v>42159</v>
      </c>
      <c r="D851" s="90" t="s">
        <v>250</v>
      </c>
      <c r="E851" s="98">
        <v>36</v>
      </c>
      <c r="F851" s="99">
        <v>120.76044362608219</v>
      </c>
      <c r="G851" s="101"/>
    </row>
    <row r="852" spans="1:7" x14ac:dyDescent="0.25">
      <c r="A852" s="90">
        <v>814</v>
      </c>
      <c r="B852" s="90" t="s">
        <v>257</v>
      </c>
      <c r="C852" s="97">
        <v>42516</v>
      </c>
      <c r="D852" s="90" t="s">
        <v>253</v>
      </c>
      <c r="E852" s="98">
        <v>11</v>
      </c>
      <c r="F852" s="99">
        <v>39.162790122051391</v>
      </c>
      <c r="G852" s="101"/>
    </row>
    <row r="853" spans="1:7" x14ac:dyDescent="0.25">
      <c r="A853" s="90">
        <v>815</v>
      </c>
      <c r="B853" s="90" t="s">
        <v>263</v>
      </c>
      <c r="C853" s="97">
        <v>42756</v>
      </c>
      <c r="D853" s="90" t="s">
        <v>251</v>
      </c>
      <c r="E853" s="98">
        <v>73</v>
      </c>
      <c r="F853" s="99">
        <v>243.10179898109618</v>
      </c>
      <c r="G853" s="101"/>
    </row>
    <row r="854" spans="1:7" x14ac:dyDescent="0.25">
      <c r="A854" s="90">
        <v>816</v>
      </c>
      <c r="B854" s="90" t="s">
        <v>274</v>
      </c>
      <c r="C854" s="97">
        <v>42659</v>
      </c>
      <c r="D854" s="90" t="s">
        <v>250</v>
      </c>
      <c r="E854" s="98">
        <v>93</v>
      </c>
      <c r="F854" s="99">
        <v>308.99265740283033</v>
      </c>
      <c r="G854" s="101"/>
    </row>
    <row r="855" spans="1:7" x14ac:dyDescent="0.25">
      <c r="A855" s="90">
        <v>817</v>
      </c>
      <c r="B855" s="90" t="s">
        <v>259</v>
      </c>
      <c r="C855" s="97">
        <v>42833</v>
      </c>
      <c r="D855" s="90" t="s">
        <v>253</v>
      </c>
      <c r="E855" s="98">
        <v>69</v>
      </c>
      <c r="F855" s="99">
        <v>230.77167221134562</v>
      </c>
      <c r="G855" s="101"/>
    </row>
    <row r="856" spans="1:7" x14ac:dyDescent="0.25">
      <c r="A856" s="90">
        <v>818</v>
      </c>
      <c r="B856" s="90" t="s">
        <v>275</v>
      </c>
      <c r="C856" s="97">
        <v>42472</v>
      </c>
      <c r="D856" s="90" t="s">
        <v>249</v>
      </c>
      <c r="E856" s="98">
        <v>86</v>
      </c>
      <c r="F856" s="99">
        <v>286.08214290146208</v>
      </c>
      <c r="G856" s="101"/>
    </row>
    <row r="857" spans="1:7" x14ac:dyDescent="0.25">
      <c r="A857" s="90">
        <v>819</v>
      </c>
      <c r="B857" s="90" t="s">
        <v>276</v>
      </c>
      <c r="C857" s="97">
        <v>42888</v>
      </c>
      <c r="D857" s="90" t="s">
        <v>252</v>
      </c>
      <c r="E857" s="98">
        <v>54</v>
      </c>
      <c r="F857" s="99">
        <v>181.22827718585708</v>
      </c>
      <c r="G857" s="101"/>
    </row>
    <row r="858" spans="1:7" x14ac:dyDescent="0.25">
      <c r="A858" s="90">
        <v>820</v>
      </c>
      <c r="B858" s="90" t="s">
        <v>260</v>
      </c>
      <c r="C858" s="97">
        <v>42115</v>
      </c>
      <c r="D858" s="90" t="s">
        <v>252</v>
      </c>
      <c r="E858" s="98">
        <v>-2</v>
      </c>
      <c r="F858" s="99">
        <v>-4.4545008194958147</v>
      </c>
      <c r="G858" s="101"/>
    </row>
    <row r="859" spans="1:7" x14ac:dyDescent="0.25">
      <c r="A859" s="90">
        <v>821</v>
      </c>
      <c r="B859" s="90" t="s">
        <v>277</v>
      </c>
      <c r="C859" s="97">
        <v>42998</v>
      </c>
      <c r="D859" s="90" t="s">
        <v>253</v>
      </c>
      <c r="E859" s="98">
        <v>83</v>
      </c>
      <c r="F859" s="99">
        <v>275.80728330193136</v>
      </c>
      <c r="G859" s="101"/>
    </row>
    <row r="860" spans="1:7" x14ac:dyDescent="0.25">
      <c r="A860" s="90">
        <v>822</v>
      </c>
      <c r="B860" s="90" t="s">
        <v>278</v>
      </c>
      <c r="C860" s="97">
        <v>42291</v>
      </c>
      <c r="D860" s="90" t="s">
        <v>252</v>
      </c>
      <c r="E860" s="98">
        <v>2</v>
      </c>
      <c r="F860" s="99">
        <v>8.8213433061497657</v>
      </c>
      <c r="G860" s="101"/>
    </row>
    <row r="861" spans="1:7" x14ac:dyDescent="0.25">
      <c r="A861" s="90">
        <v>823</v>
      </c>
      <c r="B861" s="90" t="s">
        <v>279</v>
      </c>
      <c r="C861" s="97">
        <v>42965</v>
      </c>
      <c r="D861" s="90" t="s">
        <v>249</v>
      </c>
      <c r="E861" s="98">
        <v>54</v>
      </c>
      <c r="F861" s="99">
        <v>180.9749655570148</v>
      </c>
      <c r="G861" s="101"/>
    </row>
    <row r="862" spans="1:7" x14ac:dyDescent="0.25">
      <c r="A862" s="90">
        <v>824</v>
      </c>
      <c r="B862" s="90" t="s">
        <v>280</v>
      </c>
      <c r="C862" s="97">
        <v>42461</v>
      </c>
      <c r="D862" s="90" t="s">
        <v>253</v>
      </c>
      <c r="E862" s="98">
        <v>76</v>
      </c>
      <c r="F862" s="99">
        <v>254.03743050244483</v>
      </c>
      <c r="G862" s="101"/>
    </row>
    <row r="863" spans="1:7" x14ac:dyDescent="0.25">
      <c r="A863" s="90">
        <v>825</v>
      </c>
      <c r="B863" s="90" t="s">
        <v>281</v>
      </c>
      <c r="C863" s="97">
        <v>42247</v>
      </c>
      <c r="D863" s="90" t="s">
        <v>249</v>
      </c>
      <c r="E863" s="98">
        <v>10</v>
      </c>
      <c r="F863" s="99">
        <v>35.556250768574259</v>
      </c>
      <c r="G863" s="101"/>
    </row>
    <row r="864" spans="1:7" x14ac:dyDescent="0.25">
      <c r="A864" s="90">
        <v>826</v>
      </c>
      <c r="B864" s="90" t="s">
        <v>264</v>
      </c>
      <c r="C864" s="97">
        <v>43020</v>
      </c>
      <c r="D864" s="90" t="s">
        <v>253</v>
      </c>
      <c r="E864" s="98">
        <v>81</v>
      </c>
      <c r="F864" s="99">
        <v>270.15589602320398</v>
      </c>
      <c r="G864" s="101"/>
    </row>
    <row r="865" spans="1:7" x14ac:dyDescent="0.25">
      <c r="A865" s="90">
        <v>827</v>
      </c>
      <c r="B865" s="90" t="s">
        <v>262</v>
      </c>
      <c r="C865" s="97">
        <v>42998</v>
      </c>
      <c r="D865" s="90" t="s">
        <v>249</v>
      </c>
      <c r="E865" s="98">
        <v>83</v>
      </c>
      <c r="F865" s="99">
        <v>276.88251931479846</v>
      </c>
      <c r="G865" s="101"/>
    </row>
    <row r="866" spans="1:7" x14ac:dyDescent="0.25">
      <c r="A866" s="90">
        <v>828</v>
      </c>
      <c r="B866" s="90" t="s">
        <v>282</v>
      </c>
      <c r="C866" s="97">
        <v>43042</v>
      </c>
      <c r="D866" s="90" t="s">
        <v>253</v>
      </c>
      <c r="E866" s="98">
        <v>6</v>
      </c>
      <c r="F866" s="99">
        <v>21.523413177054572</v>
      </c>
      <c r="G866" s="101"/>
    </row>
    <row r="867" spans="1:7" x14ac:dyDescent="0.25">
      <c r="A867" s="90">
        <v>829</v>
      </c>
      <c r="B867" s="90" t="s">
        <v>257</v>
      </c>
      <c r="C867" s="97">
        <v>43053</v>
      </c>
      <c r="D867" s="90" t="s">
        <v>252</v>
      </c>
      <c r="E867" s="98">
        <v>77</v>
      </c>
      <c r="F867" s="99">
        <v>257.05484141121951</v>
      </c>
      <c r="G867" s="101"/>
    </row>
    <row r="868" spans="1:7" x14ac:dyDescent="0.25">
      <c r="A868" s="90">
        <v>830</v>
      </c>
      <c r="B868" s="90" t="s">
        <v>283</v>
      </c>
      <c r="C868" s="97">
        <v>42822</v>
      </c>
      <c r="D868" s="90" t="s">
        <v>252</v>
      </c>
      <c r="E868" s="98">
        <v>41</v>
      </c>
      <c r="F868" s="99">
        <v>138.12557905376946</v>
      </c>
      <c r="G868" s="101"/>
    </row>
    <row r="869" spans="1:7" x14ac:dyDescent="0.25">
      <c r="A869" s="90">
        <v>831</v>
      </c>
      <c r="B869" s="90" t="s">
        <v>284</v>
      </c>
      <c r="C869" s="97">
        <v>43075</v>
      </c>
      <c r="D869" s="90" t="s">
        <v>251</v>
      </c>
      <c r="E869" s="98">
        <v>80</v>
      </c>
      <c r="F869" s="99">
        <v>266.48236306026604</v>
      </c>
      <c r="G869" s="101"/>
    </row>
    <row r="870" spans="1:7" x14ac:dyDescent="0.25">
      <c r="A870" s="90">
        <v>832</v>
      </c>
      <c r="B870" s="90" t="s">
        <v>285</v>
      </c>
      <c r="C870" s="97">
        <v>42877</v>
      </c>
      <c r="D870" s="90" t="s">
        <v>249</v>
      </c>
      <c r="E870" s="98">
        <v>20</v>
      </c>
      <c r="F870" s="99">
        <v>68.586632887134684</v>
      </c>
      <c r="G870" s="101"/>
    </row>
    <row r="871" spans="1:7" x14ac:dyDescent="0.25">
      <c r="A871" s="90">
        <v>833</v>
      </c>
      <c r="B871" s="90" t="s">
        <v>286</v>
      </c>
      <c r="C871" s="97">
        <v>42395</v>
      </c>
      <c r="D871" s="90" t="s">
        <v>249</v>
      </c>
      <c r="E871" s="98">
        <v>31</v>
      </c>
      <c r="F871" s="99">
        <v>105.09823430464152</v>
      </c>
      <c r="G871" s="101"/>
    </row>
    <row r="872" spans="1:7" x14ac:dyDescent="0.25">
      <c r="A872" s="90">
        <v>834</v>
      </c>
      <c r="B872" s="90" t="s">
        <v>287</v>
      </c>
      <c r="C872" s="97">
        <v>42745</v>
      </c>
      <c r="D872" s="90" t="s">
        <v>253</v>
      </c>
      <c r="E872" s="98">
        <v>34</v>
      </c>
      <c r="F872" s="99">
        <v>114.54593875628781</v>
      </c>
      <c r="G872" s="101"/>
    </row>
    <row r="873" spans="1:7" x14ac:dyDescent="0.25">
      <c r="A873" s="90">
        <v>835</v>
      </c>
      <c r="B873" s="90" t="s">
        <v>258</v>
      </c>
      <c r="C873" s="97">
        <v>42247</v>
      </c>
      <c r="D873" s="90" t="s">
        <v>253</v>
      </c>
      <c r="E873" s="98">
        <v>2</v>
      </c>
      <c r="F873" s="99">
        <v>8.8577622451857891</v>
      </c>
      <c r="G873" s="101"/>
    </row>
    <row r="874" spans="1:7" x14ac:dyDescent="0.25">
      <c r="A874" s="90">
        <v>836</v>
      </c>
      <c r="B874" s="90" t="s">
        <v>288</v>
      </c>
      <c r="C874" s="97">
        <v>42778</v>
      </c>
      <c r="D874" s="90" t="s">
        <v>253</v>
      </c>
      <c r="E874" s="98">
        <v>17</v>
      </c>
      <c r="F874" s="99">
        <v>58.798351856534488</v>
      </c>
      <c r="G874" s="101"/>
    </row>
    <row r="875" spans="1:7" x14ac:dyDescent="0.25">
      <c r="A875" s="90">
        <v>837</v>
      </c>
      <c r="B875" s="90" t="s">
        <v>257</v>
      </c>
      <c r="C875" s="97">
        <v>42888</v>
      </c>
      <c r="D875" s="90" t="s">
        <v>249</v>
      </c>
      <c r="E875" s="98">
        <v>16</v>
      </c>
      <c r="F875" s="99">
        <v>55.467761166860328</v>
      </c>
      <c r="G875" s="101"/>
    </row>
    <row r="876" spans="1:7" x14ac:dyDescent="0.25">
      <c r="A876" s="90">
        <v>838</v>
      </c>
      <c r="B876" s="90" t="s">
        <v>271</v>
      </c>
      <c r="C876" s="97">
        <v>42800</v>
      </c>
      <c r="D876" s="90" t="s">
        <v>253</v>
      </c>
      <c r="E876" s="98">
        <v>54</v>
      </c>
      <c r="F876" s="99">
        <v>180.48143188603441</v>
      </c>
      <c r="G876" s="101"/>
    </row>
    <row r="877" spans="1:7" x14ac:dyDescent="0.25">
      <c r="A877" s="90">
        <v>839</v>
      </c>
      <c r="B877" s="90" t="s">
        <v>272</v>
      </c>
      <c r="C877" s="97">
        <v>42417</v>
      </c>
      <c r="D877" s="90" t="s">
        <v>251</v>
      </c>
      <c r="E877" s="98">
        <v>-9</v>
      </c>
      <c r="F877" s="99">
        <v>-27.476504919578847</v>
      </c>
      <c r="G877" s="101"/>
    </row>
    <row r="878" spans="1:7" x14ac:dyDescent="0.25">
      <c r="A878" s="90">
        <v>840</v>
      </c>
      <c r="B878" s="90" t="s">
        <v>273</v>
      </c>
      <c r="C878" s="97">
        <v>42855</v>
      </c>
      <c r="D878" s="90" t="s">
        <v>249</v>
      </c>
      <c r="E878" s="98">
        <v>94</v>
      </c>
      <c r="F878" s="99">
        <v>313.70066787826818</v>
      </c>
      <c r="G878" s="101"/>
    </row>
    <row r="879" spans="1:7" x14ac:dyDescent="0.25">
      <c r="A879" s="90">
        <v>841</v>
      </c>
      <c r="B879" s="90" t="s">
        <v>257</v>
      </c>
      <c r="C879" s="97">
        <v>42615</v>
      </c>
      <c r="D879" s="90" t="s">
        <v>253</v>
      </c>
      <c r="E879" s="98">
        <v>-3</v>
      </c>
      <c r="F879" s="99">
        <v>-8.2133068231311572</v>
      </c>
      <c r="G879" s="101"/>
    </row>
    <row r="880" spans="1:7" x14ac:dyDescent="0.25">
      <c r="A880" s="90">
        <v>842</v>
      </c>
      <c r="B880" s="90" t="s">
        <v>263</v>
      </c>
      <c r="C880" s="97">
        <v>42681</v>
      </c>
      <c r="D880" s="90" t="s">
        <v>252</v>
      </c>
      <c r="E880" s="98">
        <v>9</v>
      </c>
      <c r="F880" s="99">
        <v>31.785967963534045</v>
      </c>
      <c r="G880" s="101"/>
    </row>
    <row r="881" spans="1:7" x14ac:dyDescent="0.25">
      <c r="A881" s="90">
        <v>843</v>
      </c>
      <c r="B881" s="90" t="s">
        <v>274</v>
      </c>
      <c r="C881" s="97">
        <v>42450</v>
      </c>
      <c r="D881" s="90" t="s">
        <v>253</v>
      </c>
      <c r="E881" s="98">
        <v>25</v>
      </c>
      <c r="F881" s="99">
        <v>85.011794254154339</v>
      </c>
      <c r="G881" s="101"/>
    </row>
    <row r="882" spans="1:7" x14ac:dyDescent="0.25">
      <c r="A882" s="90">
        <v>844</v>
      </c>
      <c r="B882" s="90" t="s">
        <v>259</v>
      </c>
      <c r="C882" s="97">
        <v>43031</v>
      </c>
      <c r="D882" s="90" t="s">
        <v>251</v>
      </c>
      <c r="E882" s="98">
        <v>29</v>
      </c>
      <c r="F882" s="99">
        <v>98.464876855188038</v>
      </c>
      <c r="G882" s="101"/>
    </row>
    <row r="883" spans="1:7" x14ac:dyDescent="0.25">
      <c r="A883" s="90">
        <v>845</v>
      </c>
      <c r="B883" s="90" t="s">
        <v>275</v>
      </c>
      <c r="C883" s="97">
        <v>42604</v>
      </c>
      <c r="D883" s="90" t="s">
        <v>249</v>
      </c>
      <c r="E883" s="98">
        <v>37</v>
      </c>
      <c r="F883" s="99">
        <v>124.81759115496725</v>
      </c>
      <c r="G883" s="101"/>
    </row>
    <row r="884" spans="1:7" x14ac:dyDescent="0.25">
      <c r="A884" s="90">
        <v>846</v>
      </c>
      <c r="B884" s="90" t="s">
        <v>276</v>
      </c>
      <c r="C884" s="97">
        <v>42181</v>
      </c>
      <c r="D884" s="90" t="s">
        <v>253</v>
      </c>
      <c r="E884" s="98">
        <v>19</v>
      </c>
      <c r="F884" s="99">
        <v>65.051645924707387</v>
      </c>
      <c r="G884" s="101"/>
    </row>
    <row r="885" spans="1:7" x14ac:dyDescent="0.25">
      <c r="A885" s="90">
        <v>847</v>
      </c>
      <c r="B885" s="90" t="s">
        <v>260</v>
      </c>
      <c r="C885" s="97">
        <v>42472</v>
      </c>
      <c r="D885" s="90" t="s">
        <v>251</v>
      </c>
      <c r="E885" s="98">
        <v>28</v>
      </c>
      <c r="F885" s="99">
        <v>94.864816578914343</v>
      </c>
      <c r="G885" s="101"/>
    </row>
    <row r="886" spans="1:7" x14ac:dyDescent="0.25">
      <c r="A886" s="90">
        <v>848</v>
      </c>
      <c r="B886" s="90" t="s">
        <v>277</v>
      </c>
      <c r="C886" s="97">
        <v>42527</v>
      </c>
      <c r="D886" s="90" t="s">
        <v>249</v>
      </c>
      <c r="E886" s="98">
        <v>18</v>
      </c>
      <c r="F886" s="99">
        <v>61.584050801276838</v>
      </c>
      <c r="G886" s="101"/>
    </row>
    <row r="887" spans="1:7" x14ac:dyDescent="0.25">
      <c r="A887" s="90">
        <v>849</v>
      </c>
      <c r="B887" s="90" t="s">
        <v>278</v>
      </c>
      <c r="C887" s="97">
        <v>42888</v>
      </c>
      <c r="D887" s="90" t="s">
        <v>250</v>
      </c>
      <c r="E887" s="98">
        <v>84</v>
      </c>
      <c r="F887" s="99">
        <v>280.08243520814881</v>
      </c>
      <c r="G887" s="101"/>
    </row>
    <row r="888" spans="1:7" x14ac:dyDescent="0.25">
      <c r="A888" s="90">
        <v>850</v>
      </c>
      <c r="B888" s="90" t="s">
        <v>279</v>
      </c>
      <c r="C888" s="97">
        <v>42659</v>
      </c>
      <c r="D888" s="90" t="s">
        <v>253</v>
      </c>
      <c r="E888" s="98">
        <v>79</v>
      </c>
      <c r="F888" s="99">
        <v>263.30725217600525</v>
      </c>
      <c r="G888" s="101"/>
    </row>
    <row r="889" spans="1:7" x14ac:dyDescent="0.25">
      <c r="A889" s="90">
        <v>851</v>
      </c>
      <c r="B889" s="90" t="s">
        <v>280</v>
      </c>
      <c r="C889" s="97">
        <v>42681</v>
      </c>
      <c r="D889" s="90" t="s">
        <v>253</v>
      </c>
      <c r="E889" s="98">
        <v>31</v>
      </c>
      <c r="F889" s="99">
        <v>104.70768972717963</v>
      </c>
      <c r="G889" s="101"/>
    </row>
    <row r="890" spans="1:7" x14ac:dyDescent="0.25">
      <c r="A890" s="90">
        <v>852</v>
      </c>
      <c r="B890" s="90" t="s">
        <v>281</v>
      </c>
      <c r="C890" s="97">
        <v>42943</v>
      </c>
      <c r="D890" s="90" t="s">
        <v>250</v>
      </c>
      <c r="E890" s="98">
        <v>34</v>
      </c>
      <c r="F890" s="99">
        <v>113.99699634691147</v>
      </c>
      <c r="G890" s="101"/>
    </row>
    <row r="891" spans="1:7" x14ac:dyDescent="0.25">
      <c r="A891" s="90">
        <v>853</v>
      </c>
      <c r="B891" s="90" t="s">
        <v>264</v>
      </c>
      <c r="C891" s="97">
        <v>42324</v>
      </c>
      <c r="D891" s="90" t="s">
        <v>252</v>
      </c>
      <c r="E891" s="98">
        <v>66</v>
      </c>
      <c r="F891" s="99">
        <v>221.88404319739277</v>
      </c>
      <c r="G891" s="101"/>
    </row>
    <row r="892" spans="1:7" x14ac:dyDescent="0.25">
      <c r="A892" s="90">
        <v>854</v>
      </c>
      <c r="B892" s="90" t="s">
        <v>262</v>
      </c>
      <c r="C892" s="97">
        <v>42877</v>
      </c>
      <c r="D892" s="90" t="s">
        <v>252</v>
      </c>
      <c r="E892" s="98">
        <v>44</v>
      </c>
      <c r="F892" s="99">
        <v>148.23096913506396</v>
      </c>
      <c r="G892" s="101"/>
    </row>
    <row r="893" spans="1:7" x14ac:dyDescent="0.25">
      <c r="A893" s="90">
        <v>855</v>
      </c>
      <c r="B893" s="90" t="s">
        <v>282</v>
      </c>
      <c r="C893" s="97">
        <v>42027</v>
      </c>
      <c r="D893" s="90" t="s">
        <v>249</v>
      </c>
      <c r="E893" s="98">
        <v>94</v>
      </c>
      <c r="F893" s="99">
        <v>313.57243806794708</v>
      </c>
      <c r="G893" s="101"/>
    </row>
    <row r="894" spans="1:7" x14ac:dyDescent="0.25">
      <c r="A894" s="90">
        <v>856</v>
      </c>
      <c r="B894" s="90" t="s">
        <v>257</v>
      </c>
      <c r="C894" s="97">
        <v>42472</v>
      </c>
      <c r="D894" s="90" t="s">
        <v>253</v>
      </c>
      <c r="E894" s="98">
        <v>11</v>
      </c>
      <c r="F894" s="99">
        <v>38.91809641052366</v>
      </c>
      <c r="G894" s="101"/>
    </row>
    <row r="895" spans="1:7" x14ac:dyDescent="0.25">
      <c r="A895" s="90">
        <v>857</v>
      </c>
      <c r="B895" s="90" t="s">
        <v>283</v>
      </c>
      <c r="C895" s="97">
        <v>42604</v>
      </c>
      <c r="D895" s="90" t="s">
        <v>251</v>
      </c>
      <c r="E895" s="98">
        <v>74</v>
      </c>
      <c r="F895" s="99">
        <v>246.93197435407001</v>
      </c>
      <c r="G895" s="101"/>
    </row>
    <row r="896" spans="1:7" x14ac:dyDescent="0.25">
      <c r="A896" s="90">
        <v>858</v>
      </c>
      <c r="B896" s="90" t="s">
        <v>284</v>
      </c>
      <c r="C896" s="97">
        <v>43075</v>
      </c>
      <c r="D896" s="90" t="s">
        <v>252</v>
      </c>
      <c r="E896" s="98">
        <v>28</v>
      </c>
      <c r="F896" s="99">
        <v>95.350335314597842</v>
      </c>
      <c r="G896" s="101"/>
    </row>
    <row r="897" spans="1:7" x14ac:dyDescent="0.25">
      <c r="A897" s="90">
        <v>859</v>
      </c>
      <c r="B897" s="90" t="s">
        <v>285</v>
      </c>
      <c r="C897" s="97">
        <v>42159</v>
      </c>
      <c r="D897" s="90" t="s">
        <v>251</v>
      </c>
      <c r="E897" s="98">
        <v>40</v>
      </c>
      <c r="F897" s="99">
        <v>134.41879276384174</v>
      </c>
      <c r="G897" s="101"/>
    </row>
    <row r="898" spans="1:7" x14ac:dyDescent="0.25">
      <c r="A898" s="90">
        <v>860</v>
      </c>
      <c r="B898" s="90" t="s">
        <v>286</v>
      </c>
      <c r="C898" s="97">
        <v>42406</v>
      </c>
      <c r="D898" s="90" t="s">
        <v>251</v>
      </c>
      <c r="E898" s="98">
        <v>34</v>
      </c>
      <c r="F898" s="99">
        <v>114.84622921432771</v>
      </c>
      <c r="G898" s="101"/>
    </row>
    <row r="899" spans="1:7" x14ac:dyDescent="0.25">
      <c r="A899" s="90">
        <v>861</v>
      </c>
      <c r="B899" s="90" t="s">
        <v>287</v>
      </c>
      <c r="C899" s="97">
        <v>42258</v>
      </c>
      <c r="D899" s="90" t="s">
        <v>249</v>
      </c>
      <c r="E899" s="98">
        <v>38</v>
      </c>
      <c r="F899" s="99">
        <v>127.7266111414697</v>
      </c>
      <c r="G899" s="101"/>
    </row>
    <row r="900" spans="1:7" x14ac:dyDescent="0.25">
      <c r="A900" s="90">
        <v>862</v>
      </c>
      <c r="B900" s="90" t="s">
        <v>258</v>
      </c>
      <c r="C900" s="97">
        <v>42170</v>
      </c>
      <c r="D900" s="90" t="s">
        <v>252</v>
      </c>
      <c r="E900" s="98">
        <v>69</v>
      </c>
      <c r="F900" s="99">
        <v>230.58055871645723</v>
      </c>
      <c r="G900" s="101"/>
    </row>
    <row r="901" spans="1:7" x14ac:dyDescent="0.25">
      <c r="A901" s="90">
        <v>863</v>
      </c>
      <c r="B901" s="90" t="s">
        <v>288</v>
      </c>
      <c r="C901" s="97">
        <v>42236</v>
      </c>
      <c r="D901" s="90" t="s">
        <v>249</v>
      </c>
      <c r="E901" s="98">
        <v>34</v>
      </c>
      <c r="F901" s="99">
        <v>114.62756794647156</v>
      </c>
      <c r="G901" s="101"/>
    </row>
    <row r="902" spans="1:7" x14ac:dyDescent="0.25">
      <c r="A902" s="90">
        <v>864</v>
      </c>
      <c r="B902" s="90" t="s">
        <v>257</v>
      </c>
      <c r="C902" s="97">
        <v>42225</v>
      </c>
      <c r="D902" s="90" t="s">
        <v>252</v>
      </c>
      <c r="E902" s="98">
        <v>29</v>
      </c>
      <c r="F902" s="99">
        <v>98.545797972739081</v>
      </c>
      <c r="G902" s="101"/>
    </row>
    <row r="903" spans="1:7" x14ac:dyDescent="0.25">
      <c r="A903" s="90">
        <v>865</v>
      </c>
      <c r="B903" s="90" t="s">
        <v>271</v>
      </c>
      <c r="C903" s="97">
        <v>42417</v>
      </c>
      <c r="D903" s="90" t="s">
        <v>253</v>
      </c>
      <c r="E903" s="98">
        <v>-10</v>
      </c>
      <c r="F903" s="99">
        <v>-30.56674530077208</v>
      </c>
      <c r="G903" s="101"/>
    </row>
    <row r="904" spans="1:7" x14ac:dyDescent="0.25">
      <c r="A904" s="90">
        <v>866</v>
      </c>
      <c r="B904" s="90" t="s">
        <v>272</v>
      </c>
      <c r="C904" s="97">
        <v>42670</v>
      </c>
      <c r="D904" s="90" t="s">
        <v>250</v>
      </c>
      <c r="E904" s="98">
        <v>42</v>
      </c>
      <c r="F904" s="99">
        <v>141.59264614657269</v>
      </c>
      <c r="G904" s="101"/>
    </row>
    <row r="905" spans="1:7" x14ac:dyDescent="0.25">
      <c r="A905" s="90">
        <v>867</v>
      </c>
      <c r="B905" s="90" t="s">
        <v>273</v>
      </c>
      <c r="C905" s="97">
        <v>42811</v>
      </c>
      <c r="D905" s="90" t="s">
        <v>252</v>
      </c>
      <c r="E905" s="98">
        <v>58</v>
      </c>
      <c r="F905" s="99">
        <v>194.01159414585049</v>
      </c>
      <c r="G905" s="101"/>
    </row>
    <row r="906" spans="1:7" x14ac:dyDescent="0.25">
      <c r="A906" s="90">
        <v>868</v>
      </c>
      <c r="B906" s="90" t="s">
        <v>257</v>
      </c>
      <c r="C906" s="97">
        <v>42439</v>
      </c>
      <c r="D906" s="90" t="s">
        <v>253</v>
      </c>
      <c r="E906" s="98">
        <v>27</v>
      </c>
      <c r="F906" s="99">
        <v>91.525856779277177</v>
      </c>
      <c r="G906" s="101"/>
    </row>
    <row r="907" spans="1:7" x14ac:dyDescent="0.25">
      <c r="A907" s="90">
        <v>869</v>
      </c>
      <c r="B907" s="90" t="s">
        <v>263</v>
      </c>
      <c r="C907" s="97">
        <v>42921</v>
      </c>
      <c r="D907" s="90" t="s">
        <v>249</v>
      </c>
      <c r="E907" s="98">
        <v>47</v>
      </c>
      <c r="F907" s="99">
        <v>157.95980954019626</v>
      </c>
      <c r="G907" s="101"/>
    </row>
    <row r="908" spans="1:7" x14ac:dyDescent="0.25">
      <c r="A908" s="90">
        <v>870</v>
      </c>
      <c r="B908" s="90" t="s">
        <v>274</v>
      </c>
      <c r="C908" s="97">
        <v>42406</v>
      </c>
      <c r="D908" s="90" t="s">
        <v>253</v>
      </c>
      <c r="E908" s="98">
        <v>29</v>
      </c>
      <c r="F908" s="99">
        <v>97.788129755027526</v>
      </c>
      <c r="G908" s="101"/>
    </row>
    <row r="909" spans="1:7" x14ac:dyDescent="0.25">
      <c r="A909" s="90">
        <v>871</v>
      </c>
      <c r="B909" s="90" t="s">
        <v>259</v>
      </c>
      <c r="C909" s="97">
        <v>42866</v>
      </c>
      <c r="D909" s="90" t="s">
        <v>252</v>
      </c>
      <c r="E909" s="98">
        <v>28</v>
      </c>
      <c r="F909" s="99">
        <v>95.064629098048954</v>
      </c>
      <c r="G909" s="101"/>
    </row>
    <row r="910" spans="1:7" x14ac:dyDescent="0.25">
      <c r="A910" s="90">
        <v>872</v>
      </c>
      <c r="B910" s="90" t="s">
        <v>275</v>
      </c>
      <c r="C910" s="97">
        <v>42998</v>
      </c>
      <c r="D910" s="90" t="s">
        <v>249</v>
      </c>
      <c r="E910" s="98">
        <v>79</v>
      </c>
      <c r="F910" s="99">
        <v>263.56115900963061</v>
      </c>
      <c r="G910" s="101"/>
    </row>
    <row r="911" spans="1:7" x14ac:dyDescent="0.25">
      <c r="A911" s="90">
        <v>873</v>
      </c>
      <c r="B911" s="90" t="s">
        <v>276</v>
      </c>
      <c r="C911" s="97">
        <v>42681</v>
      </c>
      <c r="D911" s="90" t="s">
        <v>249</v>
      </c>
      <c r="E911" s="98">
        <v>41</v>
      </c>
      <c r="F911" s="99">
        <v>137.61169514211335</v>
      </c>
      <c r="G911" s="101"/>
    </row>
    <row r="912" spans="1:7" x14ac:dyDescent="0.25">
      <c r="A912" s="90">
        <v>874</v>
      </c>
      <c r="B912" s="90" t="s">
        <v>260</v>
      </c>
      <c r="C912" s="97">
        <v>42192</v>
      </c>
      <c r="D912" s="90" t="s">
        <v>250</v>
      </c>
      <c r="E912" s="98">
        <v>57</v>
      </c>
      <c r="F912" s="99">
        <v>190.69047844902911</v>
      </c>
      <c r="G912" s="101"/>
    </row>
    <row r="913" spans="1:7" x14ac:dyDescent="0.25">
      <c r="A913" s="90">
        <v>875</v>
      </c>
      <c r="B913" s="90" t="s">
        <v>277</v>
      </c>
      <c r="C913" s="97">
        <v>42932</v>
      </c>
      <c r="D913" s="90" t="s">
        <v>251</v>
      </c>
      <c r="E913" s="98">
        <v>45</v>
      </c>
      <c r="F913" s="99">
        <v>151.72607523646693</v>
      </c>
      <c r="G913" s="101"/>
    </row>
    <row r="914" spans="1:7" x14ac:dyDescent="0.25">
      <c r="A914" s="90">
        <v>876</v>
      </c>
      <c r="B914" s="90" t="s">
        <v>278</v>
      </c>
      <c r="C914" s="97">
        <v>42811</v>
      </c>
      <c r="D914" s="90" t="s">
        <v>252</v>
      </c>
      <c r="E914" s="98">
        <v>91</v>
      </c>
      <c r="F914" s="99">
        <v>303.09081313231638</v>
      </c>
      <c r="G914" s="101"/>
    </row>
    <row r="915" spans="1:7" x14ac:dyDescent="0.25">
      <c r="A915" s="90">
        <v>877</v>
      </c>
      <c r="B915" s="90" t="s">
        <v>279</v>
      </c>
      <c r="C915" s="97">
        <v>42027</v>
      </c>
      <c r="D915" s="90" t="s">
        <v>252</v>
      </c>
      <c r="E915" s="98">
        <v>49</v>
      </c>
      <c r="F915" s="99">
        <v>164.31804765545792</v>
      </c>
      <c r="G915" s="101"/>
    </row>
    <row r="916" spans="1:7" x14ac:dyDescent="0.25">
      <c r="A916" s="90">
        <v>878</v>
      </c>
      <c r="B916" s="90" t="s">
        <v>280</v>
      </c>
      <c r="C916" s="97">
        <v>42637</v>
      </c>
      <c r="D916" s="90" t="s">
        <v>251</v>
      </c>
      <c r="E916" s="98">
        <v>68</v>
      </c>
      <c r="F916" s="99">
        <v>227.29247824549964</v>
      </c>
      <c r="G916" s="101"/>
    </row>
    <row r="917" spans="1:7" x14ac:dyDescent="0.25">
      <c r="A917" s="90">
        <v>879</v>
      </c>
      <c r="B917" s="90" t="s">
        <v>281</v>
      </c>
      <c r="C917" s="97">
        <v>42049</v>
      </c>
      <c r="D917" s="90" t="s">
        <v>250</v>
      </c>
      <c r="E917" s="98">
        <v>38</v>
      </c>
      <c r="F917" s="99">
        <v>128.60090187687376</v>
      </c>
      <c r="G917" s="101"/>
    </row>
    <row r="918" spans="1:7" x14ac:dyDescent="0.25">
      <c r="A918" s="90">
        <v>880</v>
      </c>
      <c r="B918" s="90" t="s">
        <v>264</v>
      </c>
      <c r="C918" s="97">
        <v>42998</v>
      </c>
      <c r="D918" s="90" t="s">
        <v>253</v>
      </c>
      <c r="E918" s="98">
        <v>4</v>
      </c>
      <c r="F918" s="99">
        <v>16.76422168646852</v>
      </c>
      <c r="G918" s="101"/>
    </row>
    <row r="919" spans="1:7" x14ac:dyDescent="0.25">
      <c r="A919" s="90">
        <v>881</v>
      </c>
      <c r="B919" s="90" t="s">
        <v>262</v>
      </c>
      <c r="C919" s="97">
        <v>42104</v>
      </c>
      <c r="D919" s="90" t="s">
        <v>252</v>
      </c>
      <c r="E919" s="98">
        <v>45</v>
      </c>
      <c r="F919" s="99">
        <v>151.10296147555226</v>
      </c>
      <c r="G919" s="101"/>
    </row>
    <row r="920" spans="1:7" x14ac:dyDescent="0.25">
      <c r="A920" s="90">
        <v>882</v>
      </c>
      <c r="B920" s="90" t="s">
        <v>282</v>
      </c>
      <c r="C920" s="97">
        <v>42714</v>
      </c>
      <c r="D920" s="90" t="s">
        <v>252</v>
      </c>
      <c r="E920" s="98">
        <v>85</v>
      </c>
      <c r="F920" s="99">
        <v>282.96556228704861</v>
      </c>
      <c r="G920" s="101"/>
    </row>
    <row r="921" spans="1:7" x14ac:dyDescent="0.25">
      <c r="A921" s="90">
        <v>883</v>
      </c>
      <c r="B921" s="90" t="s">
        <v>257</v>
      </c>
      <c r="C921" s="97">
        <v>42192</v>
      </c>
      <c r="D921" s="90" t="s">
        <v>250</v>
      </c>
      <c r="E921" s="98">
        <v>57</v>
      </c>
      <c r="F921" s="99">
        <v>190.79497862207543</v>
      </c>
      <c r="G921" s="101"/>
    </row>
    <row r="922" spans="1:7" x14ac:dyDescent="0.25">
      <c r="A922" s="90">
        <v>884</v>
      </c>
      <c r="B922" s="90" t="s">
        <v>283</v>
      </c>
      <c r="C922" s="97">
        <v>42324</v>
      </c>
      <c r="D922" s="90" t="s">
        <v>252</v>
      </c>
      <c r="E922" s="98">
        <v>-3</v>
      </c>
      <c r="F922" s="99">
        <v>-7.0160742069627569</v>
      </c>
      <c r="G922" s="101"/>
    </row>
    <row r="923" spans="1:7" x14ac:dyDescent="0.25">
      <c r="A923" s="90">
        <v>885</v>
      </c>
      <c r="B923" s="90" t="s">
        <v>284</v>
      </c>
      <c r="C923" s="97">
        <v>42954</v>
      </c>
      <c r="D923" s="90" t="s">
        <v>253</v>
      </c>
      <c r="E923" s="98">
        <v>-9</v>
      </c>
      <c r="F923" s="99">
        <v>-27.406683929413287</v>
      </c>
      <c r="G923" s="101"/>
    </row>
    <row r="924" spans="1:7" x14ac:dyDescent="0.25">
      <c r="A924" s="90">
        <v>886</v>
      </c>
      <c r="B924" s="90" t="s">
        <v>285</v>
      </c>
      <c r="C924" s="97">
        <v>42483</v>
      </c>
      <c r="D924" s="90" t="s">
        <v>249</v>
      </c>
      <c r="E924" s="98">
        <v>86</v>
      </c>
      <c r="F924" s="99">
        <v>286.97393559521981</v>
      </c>
      <c r="G924" s="101"/>
    </row>
    <row r="925" spans="1:7" x14ac:dyDescent="0.25">
      <c r="A925" s="90">
        <v>887</v>
      </c>
      <c r="B925" s="90" t="s">
        <v>286</v>
      </c>
      <c r="C925" s="97">
        <v>42071</v>
      </c>
      <c r="D925" s="90" t="s">
        <v>253</v>
      </c>
      <c r="E925" s="98">
        <v>11</v>
      </c>
      <c r="F925" s="99">
        <v>38.633457006620148</v>
      </c>
      <c r="G925" s="101"/>
    </row>
    <row r="926" spans="1:7" x14ac:dyDescent="0.25">
      <c r="A926" s="90">
        <v>888</v>
      </c>
      <c r="B926" s="90" t="s">
        <v>287</v>
      </c>
      <c r="C926" s="97">
        <v>42384</v>
      </c>
      <c r="D926" s="90" t="s">
        <v>252</v>
      </c>
      <c r="E926" s="98">
        <v>87</v>
      </c>
      <c r="F926" s="99">
        <v>289.69207192725128</v>
      </c>
      <c r="G926" s="101"/>
    </row>
    <row r="927" spans="1:7" x14ac:dyDescent="0.25">
      <c r="A927" s="90">
        <v>889</v>
      </c>
      <c r="B927" s="90" t="s">
        <v>258</v>
      </c>
      <c r="C927" s="97">
        <v>42582</v>
      </c>
      <c r="D927" s="90" t="s">
        <v>249</v>
      </c>
      <c r="E927" s="98">
        <v>86</v>
      </c>
      <c r="F927" s="99">
        <v>286.6600866622104</v>
      </c>
      <c r="G927" s="101"/>
    </row>
    <row r="928" spans="1:7" x14ac:dyDescent="0.25">
      <c r="A928" s="90">
        <v>890</v>
      </c>
      <c r="B928" s="90" t="s">
        <v>288</v>
      </c>
      <c r="C928" s="97">
        <v>42767</v>
      </c>
      <c r="D928" s="90" t="s">
        <v>251</v>
      </c>
      <c r="E928" s="98">
        <v>62</v>
      </c>
      <c r="F928" s="99">
        <v>207.06090664241989</v>
      </c>
      <c r="G928" s="101"/>
    </row>
    <row r="929" spans="1:7" x14ac:dyDescent="0.25">
      <c r="A929" s="90">
        <v>891</v>
      </c>
      <c r="B929" s="90" t="s">
        <v>257</v>
      </c>
      <c r="C929" s="97">
        <v>42932</v>
      </c>
      <c r="D929" s="90" t="s">
        <v>252</v>
      </c>
      <c r="E929" s="98">
        <v>80</v>
      </c>
      <c r="F929" s="99">
        <v>266.64973961104101</v>
      </c>
      <c r="G929" s="101"/>
    </row>
    <row r="930" spans="1:7" x14ac:dyDescent="0.25">
      <c r="A930" s="90">
        <v>892</v>
      </c>
      <c r="B930" s="90" t="s">
        <v>271</v>
      </c>
      <c r="C930" s="97">
        <v>42571</v>
      </c>
      <c r="D930" s="90" t="s">
        <v>250</v>
      </c>
      <c r="E930" s="98">
        <v>11</v>
      </c>
      <c r="F930" s="99">
        <v>38.347502102050896</v>
      </c>
      <c r="G930" s="101"/>
    </row>
    <row r="931" spans="1:7" x14ac:dyDescent="0.25">
      <c r="A931" s="90">
        <v>893</v>
      </c>
      <c r="B931" s="90" t="s">
        <v>272</v>
      </c>
      <c r="C931" s="97">
        <v>42346</v>
      </c>
      <c r="D931" s="90" t="s">
        <v>250</v>
      </c>
      <c r="E931" s="98">
        <v>11</v>
      </c>
      <c r="F931" s="99">
        <v>38.235607167646293</v>
      </c>
      <c r="G931" s="101"/>
    </row>
    <row r="932" spans="1:7" x14ac:dyDescent="0.25">
      <c r="A932" s="90">
        <v>894</v>
      </c>
      <c r="B932" s="90" t="s">
        <v>273</v>
      </c>
      <c r="C932" s="97">
        <v>42313</v>
      </c>
      <c r="D932" s="90" t="s">
        <v>249</v>
      </c>
      <c r="E932" s="98">
        <v>-4</v>
      </c>
      <c r="F932" s="99">
        <v>-10.793918288413781</v>
      </c>
      <c r="G932" s="101"/>
    </row>
    <row r="933" spans="1:7" x14ac:dyDescent="0.25">
      <c r="A933" s="90">
        <v>895</v>
      </c>
      <c r="B933" s="90" t="s">
        <v>257</v>
      </c>
      <c r="C933" s="97">
        <v>42714</v>
      </c>
      <c r="D933" s="90" t="s">
        <v>250</v>
      </c>
      <c r="E933" s="98">
        <v>42</v>
      </c>
      <c r="F933" s="99">
        <v>141.14878194950188</v>
      </c>
      <c r="G933" s="101"/>
    </row>
    <row r="934" spans="1:7" x14ac:dyDescent="0.25">
      <c r="A934" s="90">
        <v>896</v>
      </c>
      <c r="B934" s="90" t="s">
        <v>263</v>
      </c>
      <c r="C934" s="97">
        <v>42549</v>
      </c>
      <c r="D934" s="90" t="s">
        <v>251</v>
      </c>
      <c r="E934" s="98">
        <v>51</v>
      </c>
      <c r="F934" s="99">
        <v>170.57660296776203</v>
      </c>
      <c r="G934" s="101"/>
    </row>
    <row r="935" spans="1:7" x14ac:dyDescent="0.25">
      <c r="A935" s="90">
        <v>897</v>
      </c>
      <c r="B935" s="90" t="s">
        <v>274</v>
      </c>
      <c r="C935" s="97">
        <v>42571</v>
      </c>
      <c r="D935" s="90" t="s">
        <v>253</v>
      </c>
      <c r="E935" s="98">
        <v>91</v>
      </c>
      <c r="F935" s="99">
        <v>302.93631086680915</v>
      </c>
      <c r="G935" s="101"/>
    </row>
    <row r="936" spans="1:7" x14ac:dyDescent="0.25">
      <c r="A936" s="90">
        <v>898</v>
      </c>
      <c r="B936" s="90" t="s">
        <v>259</v>
      </c>
      <c r="C936" s="97">
        <v>42965</v>
      </c>
      <c r="D936" s="90" t="s">
        <v>251</v>
      </c>
      <c r="E936" s="98">
        <v>24</v>
      </c>
      <c r="F936" s="99">
        <v>80.930453805546932</v>
      </c>
      <c r="G936" s="101"/>
    </row>
    <row r="937" spans="1:7" x14ac:dyDescent="0.25">
      <c r="A937" s="90">
        <v>899</v>
      </c>
      <c r="B937" s="90" t="s">
        <v>275</v>
      </c>
      <c r="C937" s="97">
        <v>42395</v>
      </c>
      <c r="D937" s="90" t="s">
        <v>249</v>
      </c>
      <c r="E937" s="98">
        <v>19</v>
      </c>
      <c r="F937" s="99">
        <v>65.182810712327466</v>
      </c>
      <c r="G937" s="101"/>
    </row>
    <row r="938" spans="1:7" x14ac:dyDescent="0.25">
      <c r="A938" s="90">
        <v>900</v>
      </c>
      <c r="B938" s="90" t="s">
        <v>276</v>
      </c>
      <c r="C938" s="97">
        <v>42450</v>
      </c>
      <c r="D938" s="90" t="s">
        <v>251</v>
      </c>
      <c r="E938" s="98">
        <v>80</v>
      </c>
      <c r="F938" s="99">
        <v>266.52632478569768</v>
      </c>
      <c r="G938" s="101"/>
    </row>
    <row r="939" spans="1:7" x14ac:dyDescent="0.25">
      <c r="A939" s="90">
        <v>901</v>
      </c>
      <c r="B939" s="90" t="s">
        <v>260</v>
      </c>
      <c r="C939" s="97">
        <v>43075</v>
      </c>
      <c r="D939" s="90" t="s">
        <v>253</v>
      </c>
      <c r="E939" s="98">
        <v>0</v>
      </c>
      <c r="F939" s="99">
        <v>1.851858289676912</v>
      </c>
      <c r="G939" s="101"/>
    </row>
    <row r="940" spans="1:7" x14ac:dyDescent="0.25">
      <c r="A940" s="90">
        <v>902</v>
      </c>
      <c r="B940" s="90" t="s">
        <v>277</v>
      </c>
      <c r="C940" s="97">
        <v>43009</v>
      </c>
      <c r="D940" s="90" t="s">
        <v>253</v>
      </c>
      <c r="E940" s="98">
        <v>69</v>
      </c>
      <c r="F940" s="99">
        <v>230.57909818470469</v>
      </c>
      <c r="G940" s="101"/>
    </row>
    <row r="941" spans="1:7" x14ac:dyDescent="0.25">
      <c r="A941" s="90">
        <v>903</v>
      </c>
      <c r="B941" s="90" t="s">
        <v>278</v>
      </c>
      <c r="C941" s="97">
        <v>42932</v>
      </c>
      <c r="D941" s="90" t="s">
        <v>252</v>
      </c>
      <c r="E941" s="98">
        <v>84</v>
      </c>
      <c r="F941" s="99">
        <v>279.79709497648469</v>
      </c>
      <c r="G941" s="101"/>
    </row>
    <row r="942" spans="1:7" x14ac:dyDescent="0.25">
      <c r="A942" s="90">
        <v>904</v>
      </c>
      <c r="B942" s="90" t="s">
        <v>279</v>
      </c>
      <c r="C942" s="97">
        <v>42236</v>
      </c>
      <c r="D942" s="90" t="s">
        <v>250</v>
      </c>
      <c r="E942" s="98">
        <v>31</v>
      </c>
      <c r="F942" s="99">
        <v>104.46423816877588</v>
      </c>
      <c r="G942" s="101"/>
    </row>
    <row r="943" spans="1:7" x14ac:dyDescent="0.25">
      <c r="A943" s="90">
        <v>905</v>
      </c>
      <c r="B943" s="90" t="s">
        <v>280</v>
      </c>
      <c r="C943" s="97">
        <v>42247</v>
      </c>
      <c r="D943" s="90" t="s">
        <v>249</v>
      </c>
      <c r="E943" s="98">
        <v>11</v>
      </c>
      <c r="F943" s="99">
        <v>38.89017714575494</v>
      </c>
      <c r="G943" s="101"/>
    </row>
    <row r="944" spans="1:7" x14ac:dyDescent="0.25">
      <c r="A944" s="90">
        <v>906</v>
      </c>
      <c r="B944" s="90" t="s">
        <v>281</v>
      </c>
      <c r="C944" s="97">
        <v>42093</v>
      </c>
      <c r="D944" s="90" t="s">
        <v>251</v>
      </c>
      <c r="E944" s="98">
        <v>79</v>
      </c>
      <c r="F944" s="99">
        <v>263.87737333110857</v>
      </c>
      <c r="G944" s="101"/>
    </row>
    <row r="945" spans="1:7" x14ac:dyDescent="0.25">
      <c r="A945" s="90">
        <v>907</v>
      </c>
      <c r="B945" s="90" t="s">
        <v>264</v>
      </c>
      <c r="C945" s="97">
        <v>42910</v>
      </c>
      <c r="D945" s="90" t="s">
        <v>249</v>
      </c>
      <c r="E945" s="98">
        <v>22</v>
      </c>
      <c r="F945" s="99">
        <v>75.575306944525934</v>
      </c>
      <c r="G945" s="101"/>
    </row>
    <row r="946" spans="1:7" x14ac:dyDescent="0.25">
      <c r="A946" s="90">
        <v>908</v>
      </c>
      <c r="B946" s="90" t="s">
        <v>262</v>
      </c>
      <c r="C946" s="97">
        <v>42038</v>
      </c>
      <c r="D946" s="90" t="s">
        <v>253</v>
      </c>
      <c r="E946" s="98">
        <v>76</v>
      </c>
      <c r="F946" s="99">
        <v>254.82067330155937</v>
      </c>
      <c r="G946" s="101"/>
    </row>
    <row r="947" spans="1:7" x14ac:dyDescent="0.25">
      <c r="A947" s="90">
        <v>909</v>
      </c>
      <c r="B947" s="90" t="s">
        <v>282</v>
      </c>
      <c r="C947" s="97">
        <v>42648</v>
      </c>
      <c r="D947" s="90" t="s">
        <v>249</v>
      </c>
      <c r="E947" s="98">
        <v>0</v>
      </c>
      <c r="F947" s="99">
        <v>3.0257202298419914</v>
      </c>
      <c r="G947" s="101"/>
    </row>
    <row r="948" spans="1:7" x14ac:dyDescent="0.25">
      <c r="A948" s="90">
        <v>910</v>
      </c>
      <c r="B948" s="90" t="s">
        <v>257</v>
      </c>
      <c r="C948" s="97">
        <v>42082</v>
      </c>
      <c r="D948" s="90" t="s">
        <v>251</v>
      </c>
      <c r="E948" s="98">
        <v>94</v>
      </c>
      <c r="F948" s="99">
        <v>312.62739502631774</v>
      </c>
      <c r="G948" s="101"/>
    </row>
    <row r="949" spans="1:7" x14ac:dyDescent="0.25">
      <c r="A949" s="90">
        <v>911</v>
      </c>
      <c r="B949" s="90" t="s">
        <v>283</v>
      </c>
      <c r="C949" s="97">
        <v>42681</v>
      </c>
      <c r="D949" s="90" t="s">
        <v>253</v>
      </c>
      <c r="E949" s="98">
        <v>14</v>
      </c>
      <c r="F949" s="99">
        <v>48.780886746085912</v>
      </c>
      <c r="G949" s="101"/>
    </row>
    <row r="950" spans="1:7" x14ac:dyDescent="0.25">
      <c r="A950" s="90">
        <v>912</v>
      </c>
      <c r="B950" s="90" t="s">
        <v>284</v>
      </c>
      <c r="C950" s="97">
        <v>42921</v>
      </c>
      <c r="D950" s="90" t="s">
        <v>252</v>
      </c>
      <c r="E950" s="98">
        <v>57</v>
      </c>
      <c r="F950" s="99">
        <v>190.39870977867432</v>
      </c>
      <c r="G950" s="101"/>
    </row>
    <row r="951" spans="1:7" x14ac:dyDescent="0.25">
      <c r="A951" s="90">
        <v>913</v>
      </c>
      <c r="B951" s="90" t="s">
        <v>285</v>
      </c>
      <c r="C951" s="97">
        <v>42115</v>
      </c>
      <c r="D951" s="90" t="s">
        <v>251</v>
      </c>
      <c r="E951" s="98">
        <v>3</v>
      </c>
      <c r="F951" s="99">
        <v>12.218841632058913</v>
      </c>
      <c r="G951" s="101"/>
    </row>
    <row r="952" spans="1:7" x14ac:dyDescent="0.25">
      <c r="A952" s="90">
        <v>914</v>
      </c>
      <c r="B952" s="90" t="s">
        <v>286</v>
      </c>
      <c r="C952" s="97">
        <v>42921</v>
      </c>
      <c r="D952" s="90" t="s">
        <v>251</v>
      </c>
      <c r="E952" s="98">
        <v>50</v>
      </c>
      <c r="F952" s="99">
        <v>167.53540364066816</v>
      </c>
      <c r="G952" s="101"/>
    </row>
    <row r="953" spans="1:7" x14ac:dyDescent="0.25">
      <c r="A953" s="90">
        <v>915</v>
      </c>
      <c r="B953" s="90" t="s">
        <v>287</v>
      </c>
      <c r="C953" s="97">
        <v>42899</v>
      </c>
      <c r="D953" s="90" t="s">
        <v>249</v>
      </c>
      <c r="E953" s="98">
        <v>25</v>
      </c>
      <c r="F953" s="99">
        <v>84.47857765563036</v>
      </c>
      <c r="G953" s="101"/>
    </row>
    <row r="954" spans="1:7" x14ac:dyDescent="0.25">
      <c r="A954" s="90">
        <v>916</v>
      </c>
      <c r="B954" s="90" t="s">
        <v>258</v>
      </c>
      <c r="C954" s="97">
        <v>42247</v>
      </c>
      <c r="D954" s="90" t="s">
        <v>253</v>
      </c>
      <c r="E954" s="98">
        <v>46</v>
      </c>
      <c r="F954" s="99">
        <v>154.65174460183297</v>
      </c>
      <c r="G954" s="101"/>
    </row>
    <row r="955" spans="1:7" x14ac:dyDescent="0.25">
      <c r="A955" s="90">
        <v>917</v>
      </c>
      <c r="B955" s="90" t="s">
        <v>288</v>
      </c>
      <c r="C955" s="97">
        <v>42932</v>
      </c>
      <c r="D955" s="90" t="s">
        <v>251</v>
      </c>
      <c r="E955" s="98">
        <v>19</v>
      </c>
      <c r="F955" s="99">
        <v>64.755977564613701</v>
      </c>
      <c r="G955" s="101"/>
    </row>
    <row r="956" spans="1:7" x14ac:dyDescent="0.25">
      <c r="A956" s="90">
        <v>918</v>
      </c>
      <c r="B956" s="90" t="s">
        <v>257</v>
      </c>
      <c r="C956" s="97">
        <v>42877</v>
      </c>
      <c r="D956" s="90" t="s">
        <v>249</v>
      </c>
      <c r="E956" s="98">
        <v>6</v>
      </c>
      <c r="F956" s="99">
        <v>22.159841079415077</v>
      </c>
      <c r="G956" s="101"/>
    </row>
    <row r="957" spans="1:7" x14ac:dyDescent="0.25">
      <c r="A957" s="90">
        <v>919</v>
      </c>
      <c r="B957" s="90" t="s">
        <v>271</v>
      </c>
      <c r="C957" s="97">
        <v>42921</v>
      </c>
      <c r="D957" s="90" t="s">
        <v>250</v>
      </c>
      <c r="E957" s="98">
        <v>8</v>
      </c>
      <c r="F957" s="99">
        <v>28.758561065750026</v>
      </c>
      <c r="G957" s="101"/>
    </row>
    <row r="958" spans="1:7" x14ac:dyDescent="0.25">
      <c r="A958" s="90">
        <v>920</v>
      </c>
      <c r="B958" s="90" t="s">
        <v>272</v>
      </c>
      <c r="C958" s="97">
        <v>42745</v>
      </c>
      <c r="D958" s="90" t="s">
        <v>252</v>
      </c>
      <c r="E958" s="98">
        <v>-2</v>
      </c>
      <c r="F958" s="99">
        <v>-4.113391874435754</v>
      </c>
      <c r="G958" s="101"/>
    </row>
    <row r="959" spans="1:7" x14ac:dyDescent="0.25">
      <c r="A959" s="90">
        <v>921</v>
      </c>
      <c r="B959" s="90" t="s">
        <v>273</v>
      </c>
      <c r="C959" s="97">
        <v>42104</v>
      </c>
      <c r="D959" s="90" t="s">
        <v>251</v>
      </c>
      <c r="E959" s="98">
        <v>80</v>
      </c>
      <c r="F959" s="99">
        <v>265.36084105770919</v>
      </c>
      <c r="G959" s="101"/>
    </row>
    <row r="960" spans="1:7" x14ac:dyDescent="0.25">
      <c r="A960" s="90">
        <v>922</v>
      </c>
      <c r="B960" s="90" t="s">
        <v>257</v>
      </c>
      <c r="C960" s="97">
        <v>42126</v>
      </c>
      <c r="D960" s="90" t="s">
        <v>253</v>
      </c>
      <c r="E960" s="98">
        <v>19</v>
      </c>
      <c r="F960" s="99">
        <v>64.941793866087977</v>
      </c>
      <c r="G960" s="101"/>
    </row>
    <row r="961" spans="1:7" x14ac:dyDescent="0.25">
      <c r="A961" s="90">
        <v>923</v>
      </c>
      <c r="B961" s="90" t="s">
        <v>263</v>
      </c>
      <c r="C961" s="97">
        <v>42104</v>
      </c>
      <c r="D961" s="90" t="s">
        <v>250</v>
      </c>
      <c r="E961" s="98">
        <v>27</v>
      </c>
      <c r="F961" s="99">
        <v>91.50098923656202</v>
      </c>
      <c r="G961" s="101"/>
    </row>
    <row r="962" spans="1:7" x14ac:dyDescent="0.25">
      <c r="A962" s="90">
        <v>924</v>
      </c>
      <c r="B962" s="90" t="s">
        <v>274</v>
      </c>
      <c r="C962" s="97">
        <v>42406</v>
      </c>
      <c r="D962" s="90" t="s">
        <v>252</v>
      </c>
      <c r="E962" s="98">
        <v>79</v>
      </c>
      <c r="F962" s="99">
        <v>263.99218790373692</v>
      </c>
      <c r="G962" s="101"/>
    </row>
    <row r="963" spans="1:7" x14ac:dyDescent="0.25">
      <c r="A963" s="90">
        <v>925</v>
      </c>
      <c r="B963" s="90" t="s">
        <v>259</v>
      </c>
      <c r="C963" s="97">
        <v>42745</v>
      </c>
      <c r="D963" s="90" t="s">
        <v>253</v>
      </c>
      <c r="E963" s="98">
        <v>57</v>
      </c>
      <c r="F963" s="99">
        <v>191.09599939670935</v>
      </c>
      <c r="G963" s="101"/>
    </row>
    <row r="964" spans="1:7" x14ac:dyDescent="0.25">
      <c r="A964" s="90">
        <v>926</v>
      </c>
      <c r="B964" s="90" t="s">
        <v>275</v>
      </c>
      <c r="C964" s="97">
        <v>42357</v>
      </c>
      <c r="D964" s="90" t="s">
        <v>251</v>
      </c>
      <c r="E964" s="98">
        <v>47</v>
      </c>
      <c r="F964" s="99">
        <v>158.32082068548164</v>
      </c>
      <c r="G964" s="101"/>
    </row>
    <row r="965" spans="1:7" x14ac:dyDescent="0.25">
      <c r="A965" s="90">
        <v>927</v>
      </c>
      <c r="B965" s="90" t="s">
        <v>276</v>
      </c>
      <c r="C965" s="97">
        <v>42681</v>
      </c>
      <c r="D965" s="90" t="s">
        <v>251</v>
      </c>
      <c r="E965" s="98">
        <v>9</v>
      </c>
      <c r="F965" s="99">
        <v>31.781867842412403</v>
      </c>
      <c r="G965" s="101"/>
    </row>
    <row r="966" spans="1:7" x14ac:dyDescent="0.25">
      <c r="A966" s="90">
        <v>928</v>
      </c>
      <c r="B966" s="90" t="s">
        <v>260</v>
      </c>
      <c r="C966" s="97">
        <v>42335</v>
      </c>
      <c r="D966" s="90" t="s">
        <v>251</v>
      </c>
      <c r="E966" s="98">
        <v>65</v>
      </c>
      <c r="F966" s="99">
        <v>217.03732736809212</v>
      </c>
      <c r="G966" s="101"/>
    </row>
    <row r="967" spans="1:7" x14ac:dyDescent="0.25">
      <c r="A967" s="90">
        <v>929</v>
      </c>
      <c r="B967" s="90" t="s">
        <v>277</v>
      </c>
      <c r="C967" s="97">
        <v>42439</v>
      </c>
      <c r="D967" s="90" t="s">
        <v>253</v>
      </c>
      <c r="E967" s="98">
        <v>58</v>
      </c>
      <c r="F967" s="99">
        <v>193.18299004285109</v>
      </c>
      <c r="G967" s="101"/>
    </row>
    <row r="968" spans="1:7" x14ac:dyDescent="0.25">
      <c r="A968" s="90">
        <v>930</v>
      </c>
      <c r="B968" s="90" t="s">
        <v>278</v>
      </c>
      <c r="C968" s="97">
        <v>42626</v>
      </c>
      <c r="D968" s="90" t="s">
        <v>252</v>
      </c>
      <c r="E968" s="98">
        <v>48</v>
      </c>
      <c r="F968" s="99">
        <v>160.89656796480264</v>
      </c>
      <c r="G968" s="101"/>
    </row>
    <row r="969" spans="1:7" x14ac:dyDescent="0.25">
      <c r="A969" s="90">
        <v>931</v>
      </c>
      <c r="B969" s="90" t="s">
        <v>279</v>
      </c>
      <c r="C969" s="97">
        <v>42291</v>
      </c>
      <c r="D969" s="90" t="s">
        <v>253</v>
      </c>
      <c r="E969" s="98">
        <v>75</v>
      </c>
      <c r="F969" s="99">
        <v>249.83974803080091</v>
      </c>
      <c r="G969" s="101"/>
    </row>
    <row r="970" spans="1:7" x14ac:dyDescent="0.25">
      <c r="A970" s="90">
        <v>932</v>
      </c>
      <c r="B970" s="90" t="s">
        <v>280</v>
      </c>
      <c r="C970" s="97">
        <v>42756</v>
      </c>
      <c r="D970" s="90" t="s">
        <v>253</v>
      </c>
      <c r="E970" s="98">
        <v>59</v>
      </c>
      <c r="F970" s="99">
        <v>197.76075793265187</v>
      </c>
      <c r="G970" s="101"/>
    </row>
    <row r="971" spans="1:7" x14ac:dyDescent="0.25">
      <c r="A971" s="90">
        <v>933</v>
      </c>
      <c r="B971" s="90" t="s">
        <v>281</v>
      </c>
      <c r="C971" s="97">
        <v>42027</v>
      </c>
      <c r="D971" s="90" t="s">
        <v>252</v>
      </c>
      <c r="E971" s="98">
        <v>34</v>
      </c>
      <c r="F971" s="99">
        <v>115.1506484889086</v>
      </c>
      <c r="G971" s="101"/>
    </row>
    <row r="972" spans="1:7" x14ac:dyDescent="0.25">
      <c r="A972" s="90">
        <v>934</v>
      </c>
      <c r="B972" s="90" t="s">
        <v>264</v>
      </c>
      <c r="C972" s="97">
        <v>42461</v>
      </c>
      <c r="D972" s="90" t="s">
        <v>250</v>
      </c>
      <c r="E972" s="98">
        <v>57</v>
      </c>
      <c r="F972" s="99">
        <v>190.80699140518018</v>
      </c>
      <c r="G972" s="101"/>
    </row>
    <row r="973" spans="1:7" x14ac:dyDescent="0.25">
      <c r="A973" s="90">
        <v>935</v>
      </c>
      <c r="B973" s="90" t="s">
        <v>262</v>
      </c>
      <c r="C973" s="97">
        <v>42822</v>
      </c>
      <c r="D973" s="90" t="s">
        <v>251</v>
      </c>
      <c r="E973" s="98">
        <v>62</v>
      </c>
      <c r="F973" s="99">
        <v>207.14414336827383</v>
      </c>
      <c r="G973" s="101"/>
    </row>
    <row r="974" spans="1:7" x14ac:dyDescent="0.25">
      <c r="A974" s="90">
        <v>936</v>
      </c>
      <c r="B974" s="90" t="s">
        <v>282</v>
      </c>
      <c r="C974" s="97">
        <v>42921</v>
      </c>
      <c r="D974" s="90" t="s">
        <v>250</v>
      </c>
      <c r="E974" s="98">
        <v>17</v>
      </c>
      <c r="F974" s="99">
        <v>58.486166402128617</v>
      </c>
      <c r="G974" s="101"/>
    </row>
    <row r="975" spans="1:7" x14ac:dyDescent="0.25">
      <c r="A975" s="90">
        <v>937</v>
      </c>
      <c r="B975" s="90" t="s">
        <v>257</v>
      </c>
      <c r="C975" s="97">
        <v>42214</v>
      </c>
      <c r="D975" s="90" t="s">
        <v>253</v>
      </c>
      <c r="E975" s="98">
        <v>83</v>
      </c>
      <c r="F975" s="99">
        <v>276.53389540504827</v>
      </c>
      <c r="G975" s="101"/>
    </row>
    <row r="976" spans="1:7" x14ac:dyDescent="0.25">
      <c r="A976" s="90">
        <v>938</v>
      </c>
      <c r="B976" s="90" t="s">
        <v>283</v>
      </c>
      <c r="C976" s="97">
        <v>42571</v>
      </c>
      <c r="D976" s="90" t="s">
        <v>251</v>
      </c>
      <c r="E976" s="98">
        <v>56</v>
      </c>
      <c r="F976" s="99">
        <v>187.24901102859479</v>
      </c>
      <c r="G976" s="101"/>
    </row>
    <row r="977" spans="1:7" x14ac:dyDescent="0.25">
      <c r="A977" s="90">
        <v>939</v>
      </c>
      <c r="B977" s="90" t="s">
        <v>284</v>
      </c>
      <c r="C977" s="97">
        <v>42428</v>
      </c>
      <c r="D977" s="90" t="s">
        <v>251</v>
      </c>
      <c r="E977" s="98">
        <v>14</v>
      </c>
      <c r="F977" s="99">
        <v>48.724246681033229</v>
      </c>
      <c r="G977" s="101"/>
    </row>
    <row r="978" spans="1:7" x14ac:dyDescent="0.25">
      <c r="A978" s="90">
        <v>940</v>
      </c>
      <c r="B978" s="90" t="s">
        <v>285</v>
      </c>
      <c r="C978" s="97">
        <v>42005</v>
      </c>
      <c r="D978" s="90" t="s">
        <v>250</v>
      </c>
      <c r="E978" s="98">
        <v>-9</v>
      </c>
      <c r="F978" s="99">
        <v>-27.080467416425414</v>
      </c>
      <c r="G978" s="101"/>
    </row>
    <row r="979" spans="1:7" x14ac:dyDescent="0.25">
      <c r="A979" s="90">
        <v>941</v>
      </c>
      <c r="B979" s="90" t="s">
        <v>286</v>
      </c>
      <c r="C979" s="97">
        <v>42203</v>
      </c>
      <c r="D979" s="90" t="s">
        <v>253</v>
      </c>
      <c r="E979" s="98">
        <v>44</v>
      </c>
      <c r="F979" s="99">
        <v>148.29009790917729</v>
      </c>
      <c r="G979" s="101"/>
    </row>
    <row r="980" spans="1:7" x14ac:dyDescent="0.25">
      <c r="A980" s="90">
        <v>942</v>
      </c>
      <c r="B980" s="90" t="s">
        <v>287</v>
      </c>
      <c r="C980" s="97">
        <v>42406</v>
      </c>
      <c r="D980" s="90" t="s">
        <v>249</v>
      </c>
      <c r="E980" s="98">
        <v>32</v>
      </c>
      <c r="F980" s="99">
        <v>107.65888411251092</v>
      </c>
      <c r="G980" s="101"/>
    </row>
    <row r="981" spans="1:7" x14ac:dyDescent="0.25">
      <c r="A981" s="90">
        <v>943</v>
      </c>
      <c r="B981" s="90" t="s">
        <v>258</v>
      </c>
      <c r="C981" s="97">
        <v>42016</v>
      </c>
      <c r="D981" s="90" t="s">
        <v>249</v>
      </c>
      <c r="E981" s="98">
        <v>85</v>
      </c>
      <c r="F981" s="99">
        <v>283.3098336373348</v>
      </c>
      <c r="G981" s="101"/>
    </row>
    <row r="982" spans="1:7" x14ac:dyDescent="0.25">
      <c r="A982" s="90">
        <v>944</v>
      </c>
      <c r="B982" s="90" t="s">
        <v>288</v>
      </c>
      <c r="C982" s="97">
        <v>42637</v>
      </c>
      <c r="D982" s="90" t="s">
        <v>251</v>
      </c>
      <c r="E982" s="98">
        <v>-2</v>
      </c>
      <c r="F982" s="99">
        <v>-4.1050002524354925</v>
      </c>
      <c r="G982" s="101"/>
    </row>
    <row r="983" spans="1:7" x14ac:dyDescent="0.25">
      <c r="A983" s="90">
        <v>945</v>
      </c>
      <c r="B983" s="90" t="s">
        <v>257</v>
      </c>
      <c r="C983" s="97">
        <v>42038</v>
      </c>
      <c r="D983" s="90" t="s">
        <v>250</v>
      </c>
      <c r="E983" s="98">
        <v>31</v>
      </c>
      <c r="F983" s="99">
        <v>104.1197089668141</v>
      </c>
      <c r="G983" s="101"/>
    </row>
    <row r="984" spans="1:7" x14ac:dyDescent="0.25">
      <c r="A984" s="90">
        <v>946</v>
      </c>
      <c r="B984" s="90" t="s">
        <v>271</v>
      </c>
      <c r="C984" s="97">
        <v>42604</v>
      </c>
      <c r="D984" s="90" t="s">
        <v>249</v>
      </c>
      <c r="E984" s="98">
        <v>-7</v>
      </c>
      <c r="F984" s="99">
        <v>-21.85382374729797</v>
      </c>
      <c r="G984" s="101"/>
    </row>
    <row r="985" spans="1:7" x14ac:dyDescent="0.25">
      <c r="A985" s="90">
        <v>947</v>
      </c>
      <c r="B985" s="90" t="s">
        <v>272</v>
      </c>
      <c r="C985" s="97">
        <v>42395</v>
      </c>
      <c r="D985" s="90" t="s">
        <v>250</v>
      </c>
      <c r="E985" s="98">
        <v>-1</v>
      </c>
      <c r="F985" s="99">
        <v>-0.31681202639939093</v>
      </c>
      <c r="G985" s="101"/>
    </row>
    <row r="986" spans="1:7" x14ac:dyDescent="0.25">
      <c r="A986" s="90">
        <v>948</v>
      </c>
      <c r="B986" s="90" t="s">
        <v>273</v>
      </c>
      <c r="C986" s="97">
        <v>43064</v>
      </c>
      <c r="D986" s="90" t="s">
        <v>251</v>
      </c>
      <c r="E986" s="98">
        <v>6</v>
      </c>
      <c r="F986" s="99">
        <v>22.487842232832364</v>
      </c>
      <c r="G986" s="101"/>
    </row>
    <row r="987" spans="1:7" x14ac:dyDescent="0.25">
      <c r="A987" s="90">
        <v>949</v>
      </c>
      <c r="B987" s="90" t="s">
        <v>257</v>
      </c>
      <c r="C987" s="97">
        <v>42527</v>
      </c>
      <c r="D987" s="90" t="s">
        <v>253</v>
      </c>
      <c r="E987" s="98">
        <v>13</v>
      </c>
      <c r="F987" s="99">
        <v>46.117762391053866</v>
      </c>
      <c r="G987" s="101"/>
    </row>
    <row r="988" spans="1:7" x14ac:dyDescent="0.25">
      <c r="A988" s="90">
        <v>950</v>
      </c>
      <c r="B988" s="90" t="s">
        <v>263</v>
      </c>
      <c r="C988" s="97">
        <v>42670</v>
      </c>
      <c r="D988" s="90" t="s">
        <v>251</v>
      </c>
      <c r="E988" s="98">
        <v>70</v>
      </c>
      <c r="F988" s="99">
        <v>234.23175645612014</v>
      </c>
      <c r="G988" s="101"/>
    </row>
    <row r="989" spans="1:7" x14ac:dyDescent="0.25">
      <c r="A989" s="90">
        <v>951</v>
      </c>
      <c r="B989" s="90" t="s">
        <v>274</v>
      </c>
      <c r="C989" s="97">
        <v>42538</v>
      </c>
      <c r="D989" s="90" t="s">
        <v>253</v>
      </c>
      <c r="E989" s="98">
        <v>15</v>
      </c>
      <c r="F989" s="99">
        <v>52.643756377372981</v>
      </c>
      <c r="G989" s="101"/>
    </row>
    <row r="990" spans="1:7" x14ac:dyDescent="0.25">
      <c r="A990" s="90">
        <v>952</v>
      </c>
      <c r="B990" s="90" t="s">
        <v>259</v>
      </c>
      <c r="C990" s="97">
        <v>42844</v>
      </c>
      <c r="D990" s="90" t="s">
        <v>252</v>
      </c>
      <c r="E990" s="98">
        <v>18</v>
      </c>
      <c r="F990" s="99">
        <v>62.02426047714642</v>
      </c>
      <c r="G990" s="101"/>
    </row>
    <row r="991" spans="1:7" x14ac:dyDescent="0.25">
      <c r="A991" s="90">
        <v>953</v>
      </c>
      <c r="B991" s="90" t="s">
        <v>275</v>
      </c>
      <c r="C991" s="97">
        <v>42789</v>
      </c>
      <c r="D991" s="90" t="s">
        <v>249</v>
      </c>
      <c r="E991" s="98">
        <v>30</v>
      </c>
      <c r="F991" s="99">
        <v>101.64661883127432</v>
      </c>
      <c r="G991" s="101"/>
    </row>
    <row r="992" spans="1:7" x14ac:dyDescent="0.25">
      <c r="A992" s="90">
        <v>954</v>
      </c>
      <c r="B992" s="90" t="s">
        <v>276</v>
      </c>
      <c r="C992" s="97">
        <v>43042</v>
      </c>
      <c r="D992" s="90" t="s">
        <v>252</v>
      </c>
      <c r="E992" s="98">
        <v>17</v>
      </c>
      <c r="F992" s="99">
        <v>58.507418507741612</v>
      </c>
      <c r="G992" s="101"/>
    </row>
    <row r="993" spans="1:7" x14ac:dyDescent="0.25">
      <c r="A993" s="90">
        <v>955</v>
      </c>
      <c r="B993" s="90" t="s">
        <v>260</v>
      </c>
      <c r="C993" s="97">
        <v>42016</v>
      </c>
      <c r="D993" s="90" t="s">
        <v>249</v>
      </c>
      <c r="E993" s="98">
        <v>-1</v>
      </c>
      <c r="F993" s="99">
        <v>-1.6031114649122518</v>
      </c>
      <c r="G993" s="101"/>
    </row>
    <row r="994" spans="1:7" x14ac:dyDescent="0.25">
      <c r="A994" s="90">
        <v>956</v>
      </c>
      <c r="B994" s="90" t="s">
        <v>277</v>
      </c>
      <c r="C994" s="97">
        <v>42082</v>
      </c>
      <c r="D994" s="90" t="s">
        <v>253</v>
      </c>
      <c r="E994" s="98">
        <v>50</v>
      </c>
      <c r="F994" s="99">
        <v>167.92971065510957</v>
      </c>
      <c r="G994" s="101"/>
    </row>
    <row r="995" spans="1:7" x14ac:dyDescent="0.25">
      <c r="A995" s="90">
        <v>957</v>
      </c>
      <c r="B995" s="90" t="s">
        <v>278</v>
      </c>
      <c r="C995" s="97">
        <v>42368</v>
      </c>
      <c r="D995" s="90" t="s">
        <v>251</v>
      </c>
      <c r="E995" s="98">
        <v>83</v>
      </c>
      <c r="F995" s="99">
        <v>276.83212364580231</v>
      </c>
      <c r="G995" s="101"/>
    </row>
    <row r="996" spans="1:7" x14ac:dyDescent="0.25">
      <c r="A996" s="90">
        <v>958</v>
      </c>
      <c r="B996" s="90" t="s">
        <v>279</v>
      </c>
      <c r="C996" s="97">
        <v>42494</v>
      </c>
      <c r="D996" s="90" t="s">
        <v>252</v>
      </c>
      <c r="E996" s="98">
        <v>54</v>
      </c>
      <c r="F996" s="99">
        <v>180.90007800551595</v>
      </c>
      <c r="G996" s="101"/>
    </row>
    <row r="997" spans="1:7" x14ac:dyDescent="0.25">
      <c r="A997" s="90">
        <v>959</v>
      </c>
      <c r="B997" s="90" t="s">
        <v>280</v>
      </c>
      <c r="C997" s="97">
        <v>42115</v>
      </c>
      <c r="D997" s="90" t="s">
        <v>251</v>
      </c>
      <c r="E997" s="98">
        <v>16</v>
      </c>
      <c r="F997" s="99">
        <v>55.089816613653305</v>
      </c>
      <c r="G997" s="101"/>
    </row>
    <row r="998" spans="1:7" x14ac:dyDescent="0.25">
      <c r="A998" s="90">
        <v>960</v>
      </c>
      <c r="B998" s="90" t="s">
        <v>281</v>
      </c>
      <c r="C998" s="97">
        <v>42998</v>
      </c>
      <c r="D998" s="90" t="s">
        <v>251</v>
      </c>
      <c r="E998" s="98">
        <v>53</v>
      </c>
      <c r="F998" s="99">
        <v>177.45745870546932</v>
      </c>
      <c r="G998" s="101"/>
    </row>
    <row r="999" spans="1:7" x14ac:dyDescent="0.25">
      <c r="A999" s="90">
        <v>961</v>
      </c>
      <c r="B999" s="90" t="s">
        <v>264</v>
      </c>
      <c r="C999" s="97">
        <v>42745</v>
      </c>
      <c r="D999" s="90" t="s">
        <v>249</v>
      </c>
      <c r="E999" s="98">
        <v>95</v>
      </c>
      <c r="F999" s="99">
        <v>316.1079504027453</v>
      </c>
      <c r="G999" s="101"/>
    </row>
    <row r="1000" spans="1:7" x14ac:dyDescent="0.25">
      <c r="A1000" s="90">
        <v>962</v>
      </c>
      <c r="B1000" s="90" t="s">
        <v>262</v>
      </c>
      <c r="C1000" s="97">
        <v>42373</v>
      </c>
      <c r="D1000" s="90" t="s">
        <v>252</v>
      </c>
      <c r="E1000" s="98">
        <v>74</v>
      </c>
      <c r="F1000" s="99">
        <v>247.10827339683939</v>
      </c>
      <c r="G1000" s="101"/>
    </row>
    <row r="1001" spans="1:7" x14ac:dyDescent="0.25">
      <c r="A1001" s="90">
        <v>963</v>
      </c>
      <c r="B1001" s="90" t="s">
        <v>282</v>
      </c>
      <c r="C1001" s="97">
        <v>42236</v>
      </c>
      <c r="D1001" s="90" t="s">
        <v>252</v>
      </c>
      <c r="E1001" s="98">
        <v>11</v>
      </c>
      <c r="F1001" s="99">
        <v>38.726974152638611</v>
      </c>
      <c r="G1001" s="101"/>
    </row>
    <row r="1002" spans="1:7" x14ac:dyDescent="0.25">
      <c r="A1002" s="90">
        <v>964</v>
      </c>
      <c r="B1002" s="90" t="s">
        <v>257</v>
      </c>
      <c r="C1002" s="97">
        <v>42998</v>
      </c>
      <c r="D1002" s="90" t="s">
        <v>253</v>
      </c>
      <c r="E1002" s="98">
        <v>63</v>
      </c>
      <c r="F1002" s="99">
        <v>210.57851441366162</v>
      </c>
      <c r="G1002" s="101"/>
    </row>
    <row r="1003" spans="1:7" x14ac:dyDescent="0.25">
      <c r="A1003" s="90">
        <v>965</v>
      </c>
      <c r="B1003" s="90" t="s">
        <v>283</v>
      </c>
      <c r="C1003" s="97">
        <v>42247</v>
      </c>
      <c r="D1003" s="90" t="s">
        <v>249</v>
      </c>
      <c r="E1003" s="98">
        <v>53</v>
      </c>
      <c r="F1003" s="99">
        <v>177.76454239144826</v>
      </c>
      <c r="G1003" s="101"/>
    </row>
    <row r="1004" spans="1:7" x14ac:dyDescent="0.25">
      <c r="A1004" s="90">
        <v>966</v>
      </c>
      <c r="B1004" s="90" t="s">
        <v>284</v>
      </c>
      <c r="C1004" s="97">
        <v>42943</v>
      </c>
      <c r="D1004" s="90" t="s">
        <v>251</v>
      </c>
      <c r="E1004" s="98">
        <v>1</v>
      </c>
      <c r="F1004" s="99">
        <v>5.8230566484576691</v>
      </c>
      <c r="G1004" s="101"/>
    </row>
    <row r="1005" spans="1:7" x14ac:dyDescent="0.25">
      <c r="A1005" s="90">
        <v>967</v>
      </c>
      <c r="B1005" s="90" t="s">
        <v>285</v>
      </c>
      <c r="C1005" s="97">
        <v>42692</v>
      </c>
      <c r="D1005" s="90" t="s">
        <v>253</v>
      </c>
      <c r="E1005" s="98">
        <v>24</v>
      </c>
      <c r="F1005" s="99">
        <v>81.923793189546231</v>
      </c>
      <c r="G1005" s="101"/>
    </row>
    <row r="1006" spans="1:7" x14ac:dyDescent="0.25">
      <c r="A1006" s="90">
        <v>968</v>
      </c>
      <c r="B1006" s="90" t="s">
        <v>286</v>
      </c>
      <c r="C1006" s="97">
        <v>42833</v>
      </c>
      <c r="D1006" s="90" t="s">
        <v>250</v>
      </c>
      <c r="E1006" s="98">
        <v>5</v>
      </c>
      <c r="F1006" s="99">
        <v>18.106081911172691</v>
      </c>
      <c r="G1006" s="101"/>
    </row>
    <row r="1007" spans="1:7" x14ac:dyDescent="0.25">
      <c r="A1007" s="90">
        <v>969</v>
      </c>
      <c r="B1007" s="90" t="s">
        <v>287</v>
      </c>
      <c r="C1007" s="97">
        <v>42060</v>
      </c>
      <c r="D1007" s="90" t="s">
        <v>251</v>
      </c>
      <c r="E1007" s="98">
        <v>35</v>
      </c>
      <c r="F1007" s="99">
        <v>118.34497384301318</v>
      </c>
      <c r="G1007" s="101"/>
    </row>
    <row r="1008" spans="1:7" x14ac:dyDescent="0.25">
      <c r="A1008" s="90">
        <v>970</v>
      </c>
      <c r="B1008" s="90" t="s">
        <v>258</v>
      </c>
      <c r="C1008" s="97">
        <v>42877</v>
      </c>
      <c r="D1008" s="90" t="s">
        <v>249</v>
      </c>
      <c r="E1008" s="98">
        <v>33</v>
      </c>
      <c r="F1008" s="99">
        <v>110.93213887425516</v>
      </c>
      <c r="G1008" s="101"/>
    </row>
    <row r="1009" spans="1:7" x14ac:dyDescent="0.25">
      <c r="A1009" s="90">
        <v>971</v>
      </c>
      <c r="B1009" s="90" t="s">
        <v>288</v>
      </c>
      <c r="C1009" s="97">
        <v>42767</v>
      </c>
      <c r="D1009" s="90" t="s">
        <v>252</v>
      </c>
      <c r="E1009" s="98">
        <v>65</v>
      </c>
      <c r="F1009" s="99">
        <v>216.79152160050785</v>
      </c>
      <c r="G1009" s="101"/>
    </row>
    <row r="1010" spans="1:7" x14ac:dyDescent="0.25">
      <c r="A1010" s="90">
        <v>972</v>
      </c>
      <c r="B1010" s="90" t="s">
        <v>257</v>
      </c>
      <c r="C1010" s="97">
        <v>42778</v>
      </c>
      <c r="D1010" s="90" t="s">
        <v>252</v>
      </c>
      <c r="E1010" s="98">
        <v>52</v>
      </c>
      <c r="F1010" s="99">
        <v>174.56440374360659</v>
      </c>
      <c r="G1010" s="101"/>
    </row>
    <row r="1011" spans="1:7" x14ac:dyDescent="0.25">
      <c r="A1011" s="90">
        <v>973</v>
      </c>
      <c r="B1011" s="90" t="s">
        <v>271</v>
      </c>
      <c r="C1011" s="97">
        <v>42965</v>
      </c>
      <c r="D1011" s="90" t="s">
        <v>252</v>
      </c>
      <c r="E1011" s="98">
        <v>44</v>
      </c>
      <c r="F1011" s="99">
        <v>147.10104407136097</v>
      </c>
      <c r="G1011" s="101"/>
    </row>
    <row r="1012" spans="1:7" x14ac:dyDescent="0.25">
      <c r="A1012" s="90">
        <v>974</v>
      </c>
      <c r="B1012" s="90" t="s">
        <v>272</v>
      </c>
      <c r="C1012" s="97">
        <v>43020</v>
      </c>
      <c r="D1012" s="90" t="s">
        <v>250</v>
      </c>
      <c r="E1012" s="98">
        <v>72</v>
      </c>
      <c r="F1012" s="99">
        <v>240.40801205448491</v>
      </c>
      <c r="G1012" s="101"/>
    </row>
    <row r="1013" spans="1:7" x14ac:dyDescent="0.25">
      <c r="A1013" s="90">
        <v>975</v>
      </c>
      <c r="B1013" s="90" t="s">
        <v>273</v>
      </c>
      <c r="C1013" s="97">
        <v>42626</v>
      </c>
      <c r="D1013" s="90" t="s">
        <v>252</v>
      </c>
      <c r="E1013" s="98">
        <v>13</v>
      </c>
      <c r="F1013" s="99">
        <v>45.355430369033286</v>
      </c>
      <c r="G1013" s="101"/>
    </row>
    <row r="1014" spans="1:7" x14ac:dyDescent="0.25">
      <c r="A1014" s="90">
        <v>976</v>
      </c>
      <c r="B1014" s="90" t="s">
        <v>257</v>
      </c>
      <c r="C1014" s="97">
        <v>42987</v>
      </c>
      <c r="D1014" s="90" t="s">
        <v>253</v>
      </c>
      <c r="E1014" s="98">
        <v>16</v>
      </c>
      <c r="F1014" s="99">
        <v>55.300502780149195</v>
      </c>
      <c r="G1014" s="101"/>
    </row>
    <row r="1015" spans="1:7" x14ac:dyDescent="0.25">
      <c r="A1015" s="90">
        <v>977</v>
      </c>
      <c r="B1015" s="90" t="s">
        <v>263</v>
      </c>
      <c r="C1015" s="97">
        <v>42778</v>
      </c>
      <c r="D1015" s="90" t="s">
        <v>253</v>
      </c>
      <c r="E1015" s="98">
        <v>19</v>
      </c>
      <c r="F1015" s="99">
        <v>65.340008688693899</v>
      </c>
      <c r="G1015" s="101"/>
    </row>
    <row r="1016" spans="1:7" x14ac:dyDescent="0.25">
      <c r="A1016" s="90">
        <v>978</v>
      </c>
      <c r="B1016" s="90" t="s">
        <v>274</v>
      </c>
      <c r="C1016" s="97">
        <v>42137</v>
      </c>
      <c r="D1016" s="90" t="s">
        <v>252</v>
      </c>
      <c r="E1016" s="98">
        <v>67</v>
      </c>
      <c r="F1016" s="99">
        <v>224.28706229301892</v>
      </c>
      <c r="G1016" s="101"/>
    </row>
    <row r="1017" spans="1:7" x14ac:dyDescent="0.25">
      <c r="A1017" s="90">
        <v>979</v>
      </c>
      <c r="B1017" s="90" t="s">
        <v>259</v>
      </c>
      <c r="C1017" s="97">
        <v>42778</v>
      </c>
      <c r="D1017" s="90" t="s">
        <v>251</v>
      </c>
      <c r="E1017" s="98">
        <v>2</v>
      </c>
      <c r="F1017" s="99">
        <v>9.1642962802432226</v>
      </c>
      <c r="G1017" s="101"/>
    </row>
    <row r="1018" spans="1:7" x14ac:dyDescent="0.25">
      <c r="A1018" s="90">
        <v>980</v>
      </c>
      <c r="B1018" s="90" t="s">
        <v>275</v>
      </c>
      <c r="C1018" s="97">
        <v>42888</v>
      </c>
      <c r="D1018" s="90" t="s">
        <v>252</v>
      </c>
      <c r="E1018" s="98">
        <v>28</v>
      </c>
      <c r="F1018" s="99">
        <v>94.580521393388878</v>
      </c>
      <c r="G1018" s="101"/>
    </row>
    <row r="1019" spans="1:7" x14ac:dyDescent="0.25">
      <c r="A1019" s="90">
        <v>981</v>
      </c>
      <c r="B1019" s="90" t="s">
        <v>276</v>
      </c>
      <c r="C1019" s="97">
        <v>42236</v>
      </c>
      <c r="D1019" s="90" t="s">
        <v>253</v>
      </c>
      <c r="E1019" s="98">
        <v>-6</v>
      </c>
      <c r="F1019" s="99">
        <v>-17.479651376442373</v>
      </c>
      <c r="G1019" s="101"/>
    </row>
    <row r="1020" spans="1:7" x14ac:dyDescent="0.25">
      <c r="A1020" s="90">
        <v>982</v>
      </c>
      <c r="B1020" s="90" t="s">
        <v>260</v>
      </c>
      <c r="C1020" s="97">
        <v>42093</v>
      </c>
      <c r="D1020" s="90" t="s">
        <v>252</v>
      </c>
      <c r="E1020" s="98">
        <v>70</v>
      </c>
      <c r="F1020" s="99">
        <v>233.76503843461825</v>
      </c>
      <c r="G1020" s="101"/>
    </row>
    <row r="1021" spans="1:7" x14ac:dyDescent="0.25">
      <c r="A1021" s="90">
        <v>983</v>
      </c>
      <c r="B1021" s="90" t="s">
        <v>277</v>
      </c>
      <c r="C1021" s="97">
        <v>42789</v>
      </c>
      <c r="D1021" s="90" t="s">
        <v>251</v>
      </c>
      <c r="E1021" s="98">
        <v>65</v>
      </c>
      <c r="F1021" s="99">
        <v>217.39826053236658</v>
      </c>
      <c r="G1021" s="101"/>
    </row>
    <row r="1022" spans="1:7" x14ac:dyDescent="0.25">
      <c r="A1022" s="90">
        <v>984</v>
      </c>
      <c r="B1022" s="90" t="s">
        <v>278</v>
      </c>
      <c r="C1022" s="97">
        <v>43097</v>
      </c>
      <c r="D1022" s="90" t="s">
        <v>253</v>
      </c>
      <c r="E1022" s="98">
        <v>39</v>
      </c>
      <c r="F1022" s="99">
        <v>131.25392910276764</v>
      </c>
      <c r="G1022" s="101"/>
    </row>
    <row r="1023" spans="1:7" x14ac:dyDescent="0.25">
      <c r="A1023" s="90">
        <v>985</v>
      </c>
      <c r="B1023" s="90" t="s">
        <v>279</v>
      </c>
      <c r="C1023" s="97">
        <v>42976</v>
      </c>
      <c r="D1023" s="90" t="s">
        <v>253</v>
      </c>
      <c r="E1023" s="98">
        <v>72</v>
      </c>
      <c r="F1023" s="99">
        <v>240.55700266917424</v>
      </c>
      <c r="G1023" s="101"/>
    </row>
    <row r="1024" spans="1:7" x14ac:dyDescent="0.25">
      <c r="A1024" s="90">
        <v>986</v>
      </c>
      <c r="B1024" s="90" t="s">
        <v>280</v>
      </c>
      <c r="C1024" s="97">
        <v>42126</v>
      </c>
      <c r="D1024" s="90" t="s">
        <v>250</v>
      </c>
      <c r="E1024" s="98">
        <v>47</v>
      </c>
      <c r="F1024" s="99">
        <v>157.14697795756985</v>
      </c>
      <c r="G1024" s="101"/>
    </row>
    <row r="1025" spans="1:7" x14ac:dyDescent="0.25">
      <c r="A1025" s="90">
        <v>987</v>
      </c>
      <c r="B1025" s="90" t="s">
        <v>281</v>
      </c>
      <c r="C1025" s="97">
        <v>42866</v>
      </c>
      <c r="D1025" s="90" t="s">
        <v>251</v>
      </c>
      <c r="E1025" s="98">
        <v>94</v>
      </c>
      <c r="F1025" s="99">
        <v>312.64632734222482</v>
      </c>
      <c r="G1025" s="101"/>
    </row>
    <row r="1026" spans="1:7" x14ac:dyDescent="0.25">
      <c r="A1026" s="90">
        <v>988</v>
      </c>
      <c r="B1026" s="90" t="s">
        <v>264</v>
      </c>
      <c r="C1026" s="97">
        <v>42137</v>
      </c>
      <c r="D1026" s="90" t="s">
        <v>251</v>
      </c>
      <c r="E1026" s="98">
        <v>58</v>
      </c>
      <c r="F1026" s="99">
        <v>193.84486424279874</v>
      </c>
      <c r="G1026" s="101"/>
    </row>
    <row r="1027" spans="1:7" x14ac:dyDescent="0.25">
      <c r="A1027" s="90">
        <v>989</v>
      </c>
      <c r="B1027" s="90" t="s">
        <v>262</v>
      </c>
      <c r="C1027" s="97">
        <v>42505</v>
      </c>
      <c r="D1027" s="90" t="s">
        <v>249</v>
      </c>
      <c r="E1027" s="98">
        <v>-6</v>
      </c>
      <c r="F1027" s="99">
        <v>-19.060925782162098</v>
      </c>
      <c r="G1027" s="101"/>
    </row>
    <row r="1028" spans="1:7" x14ac:dyDescent="0.25">
      <c r="A1028" s="90">
        <v>990</v>
      </c>
      <c r="B1028" s="90" t="s">
        <v>282</v>
      </c>
      <c r="C1028" s="97">
        <v>42417</v>
      </c>
      <c r="D1028" s="90" t="s">
        <v>249</v>
      </c>
      <c r="E1028" s="98">
        <v>38</v>
      </c>
      <c r="F1028" s="99">
        <v>127.84770081007549</v>
      </c>
      <c r="G1028" s="101"/>
    </row>
    <row r="1029" spans="1:7" x14ac:dyDescent="0.25">
      <c r="A1029" s="90">
        <v>991</v>
      </c>
      <c r="B1029" s="90" t="s">
        <v>257</v>
      </c>
      <c r="C1029" s="97">
        <v>42384</v>
      </c>
      <c r="D1029" s="90" t="s">
        <v>249</v>
      </c>
      <c r="E1029" s="98">
        <v>-1</v>
      </c>
      <c r="F1029" s="99">
        <v>-1.1201519217649893</v>
      </c>
      <c r="G1029" s="101"/>
    </row>
    <row r="1030" spans="1:7" x14ac:dyDescent="0.25">
      <c r="A1030" s="90">
        <v>992</v>
      </c>
      <c r="B1030" s="90" t="s">
        <v>283</v>
      </c>
      <c r="C1030" s="97">
        <v>42324</v>
      </c>
      <c r="D1030" s="90" t="s">
        <v>249</v>
      </c>
      <c r="E1030" s="98">
        <v>34</v>
      </c>
      <c r="F1030" s="99">
        <v>115.29853668819027</v>
      </c>
      <c r="G1030" s="101"/>
    </row>
    <row r="1031" spans="1:7" x14ac:dyDescent="0.25">
      <c r="A1031" s="90">
        <v>993</v>
      </c>
      <c r="B1031" s="90" t="s">
        <v>284</v>
      </c>
      <c r="C1031" s="97">
        <v>42461</v>
      </c>
      <c r="D1031" s="90" t="s">
        <v>251</v>
      </c>
      <c r="E1031" s="98">
        <v>30</v>
      </c>
      <c r="F1031" s="99">
        <v>101.11835116368086</v>
      </c>
      <c r="G1031" s="101"/>
    </row>
    <row r="1032" spans="1:7" x14ac:dyDescent="0.25">
      <c r="A1032" s="90">
        <v>994</v>
      </c>
      <c r="B1032" s="90" t="s">
        <v>285</v>
      </c>
      <c r="C1032" s="97">
        <v>42516</v>
      </c>
      <c r="D1032" s="90" t="s">
        <v>253</v>
      </c>
      <c r="E1032" s="98">
        <v>62</v>
      </c>
      <c r="F1032" s="99">
        <v>206.64420490135919</v>
      </c>
      <c r="G1032" s="101"/>
    </row>
    <row r="1033" spans="1:7" x14ac:dyDescent="0.25">
      <c r="A1033" s="90">
        <v>995</v>
      </c>
      <c r="B1033" s="90" t="s">
        <v>286</v>
      </c>
      <c r="C1033" s="97">
        <v>42778</v>
      </c>
      <c r="D1033" s="90" t="s">
        <v>251</v>
      </c>
      <c r="E1033" s="98">
        <v>24</v>
      </c>
      <c r="F1033" s="99">
        <v>81.818366068273747</v>
      </c>
      <c r="G1033" s="101"/>
    </row>
    <row r="1034" spans="1:7" x14ac:dyDescent="0.25">
      <c r="A1034" s="90">
        <v>996</v>
      </c>
      <c r="B1034" s="90" t="s">
        <v>287</v>
      </c>
      <c r="C1034" s="97">
        <v>42626</v>
      </c>
      <c r="D1034" s="90" t="s">
        <v>249</v>
      </c>
      <c r="E1034" s="98">
        <v>4</v>
      </c>
      <c r="F1034" s="99">
        <v>15.053743323497272</v>
      </c>
      <c r="G1034" s="101"/>
    </row>
    <row r="1035" spans="1:7" x14ac:dyDescent="0.25">
      <c r="A1035" s="90">
        <v>997</v>
      </c>
      <c r="B1035" s="90" t="s">
        <v>258</v>
      </c>
      <c r="C1035" s="97">
        <v>42527</v>
      </c>
      <c r="D1035" s="90" t="s">
        <v>251</v>
      </c>
      <c r="E1035" s="98">
        <v>88</v>
      </c>
      <c r="F1035" s="99">
        <v>292.48402120091191</v>
      </c>
      <c r="G1035" s="101"/>
    </row>
    <row r="1036" spans="1:7" x14ac:dyDescent="0.25">
      <c r="A1036" s="90">
        <v>998</v>
      </c>
      <c r="B1036" s="90" t="s">
        <v>288</v>
      </c>
      <c r="C1036" s="97">
        <v>42280</v>
      </c>
      <c r="D1036" s="90" t="s">
        <v>249</v>
      </c>
      <c r="E1036" s="98">
        <v>78</v>
      </c>
      <c r="F1036" s="99">
        <v>259.85215403627785</v>
      </c>
      <c r="G1036" s="101"/>
    </row>
    <row r="1037" spans="1:7" x14ac:dyDescent="0.25">
      <c r="A1037" s="90">
        <v>999</v>
      </c>
      <c r="B1037" s="90" t="s">
        <v>257</v>
      </c>
      <c r="C1037" s="97">
        <v>42291</v>
      </c>
      <c r="D1037" s="90" t="s">
        <v>249</v>
      </c>
      <c r="E1037" s="98">
        <v>82</v>
      </c>
      <c r="F1037" s="99">
        <v>273.55280241002487</v>
      </c>
      <c r="G1037" s="101"/>
    </row>
    <row r="1038" spans="1:7" x14ac:dyDescent="0.25">
      <c r="A1038" s="90">
        <v>1000</v>
      </c>
      <c r="B1038" s="90" t="s">
        <v>271</v>
      </c>
      <c r="C1038" s="97">
        <v>42137</v>
      </c>
      <c r="D1038" s="90" t="s">
        <v>251</v>
      </c>
      <c r="E1038" s="98">
        <v>68</v>
      </c>
      <c r="F1038" s="99">
        <v>228.07470836240111</v>
      </c>
      <c r="G1038" s="101"/>
    </row>
    <row r="1039" spans="1:7" x14ac:dyDescent="0.25">
      <c r="A1039" s="90">
        <v>1001</v>
      </c>
      <c r="B1039" s="90" t="s">
        <v>272</v>
      </c>
      <c r="C1039" s="97">
        <v>42417</v>
      </c>
      <c r="D1039" s="90" t="s">
        <v>253</v>
      </c>
      <c r="E1039" s="98">
        <v>20</v>
      </c>
      <c r="F1039" s="99">
        <v>67.912111027877927</v>
      </c>
      <c r="G1039" s="101"/>
    </row>
    <row r="1040" spans="1:7" x14ac:dyDescent="0.25">
      <c r="A1040" s="90">
        <v>1002</v>
      </c>
      <c r="B1040" s="90" t="s">
        <v>273</v>
      </c>
      <c r="C1040" s="97">
        <v>42648</v>
      </c>
      <c r="D1040" s="90" t="s">
        <v>251</v>
      </c>
      <c r="E1040" s="98">
        <v>-10</v>
      </c>
      <c r="F1040" s="99">
        <v>-31.22956189780281</v>
      </c>
      <c r="G1040" s="101"/>
    </row>
    <row r="1041" spans="1:7" x14ac:dyDescent="0.25">
      <c r="A1041" s="90">
        <v>1003</v>
      </c>
      <c r="B1041" s="90" t="s">
        <v>257</v>
      </c>
      <c r="C1041" s="97">
        <v>42637</v>
      </c>
      <c r="D1041" s="90" t="s">
        <v>249</v>
      </c>
      <c r="E1041" s="98">
        <v>94</v>
      </c>
      <c r="F1041" s="99">
        <v>313.09579190974375</v>
      </c>
      <c r="G1041" s="101"/>
    </row>
    <row r="1042" spans="1:7" x14ac:dyDescent="0.25">
      <c r="A1042" s="90">
        <v>1004</v>
      </c>
      <c r="B1042" s="90" t="s">
        <v>263</v>
      </c>
      <c r="C1042" s="97">
        <v>42833</v>
      </c>
      <c r="D1042" s="90" t="s">
        <v>253</v>
      </c>
      <c r="E1042" s="98">
        <v>62</v>
      </c>
      <c r="F1042" s="99">
        <v>207.27279266888573</v>
      </c>
      <c r="G1042" s="101"/>
    </row>
    <row r="1043" spans="1:7" x14ac:dyDescent="0.25">
      <c r="A1043" s="90">
        <v>1005</v>
      </c>
      <c r="B1043" s="90" t="s">
        <v>274</v>
      </c>
      <c r="C1043" s="97">
        <v>42560</v>
      </c>
      <c r="D1043" s="90" t="s">
        <v>252</v>
      </c>
      <c r="E1043" s="98">
        <v>71</v>
      </c>
      <c r="F1043" s="99">
        <v>237.06232115755557</v>
      </c>
      <c r="G1043" s="101"/>
    </row>
    <row r="1044" spans="1:7" x14ac:dyDescent="0.25">
      <c r="A1044" s="90">
        <v>1006</v>
      </c>
      <c r="B1044" s="90" t="s">
        <v>259</v>
      </c>
      <c r="C1044" s="97">
        <v>42450</v>
      </c>
      <c r="D1044" s="90" t="s">
        <v>250</v>
      </c>
      <c r="E1044" s="98">
        <v>70</v>
      </c>
      <c r="F1044" s="99">
        <v>233.20349456514896</v>
      </c>
      <c r="G1044" s="101"/>
    </row>
    <row r="1045" spans="1:7" x14ac:dyDescent="0.25">
      <c r="A1045" s="90">
        <v>1007</v>
      </c>
      <c r="B1045" s="90" t="s">
        <v>275</v>
      </c>
      <c r="C1045" s="97">
        <v>42472</v>
      </c>
      <c r="D1045" s="90" t="s">
        <v>253</v>
      </c>
      <c r="E1045" s="98">
        <v>17</v>
      </c>
      <c r="F1045" s="99">
        <v>57.337945025637829</v>
      </c>
      <c r="G1045" s="101"/>
    </row>
    <row r="1046" spans="1:7" x14ac:dyDescent="0.25">
      <c r="A1046" s="90">
        <v>1008</v>
      </c>
      <c r="B1046" s="90" t="s">
        <v>276</v>
      </c>
      <c r="C1046" s="97">
        <v>42346</v>
      </c>
      <c r="D1046" s="90" t="s">
        <v>249</v>
      </c>
      <c r="E1046" s="98">
        <v>51</v>
      </c>
      <c r="F1046" s="99">
        <v>170.73956971992226</v>
      </c>
      <c r="G1046" s="101"/>
    </row>
    <row r="1047" spans="1:7" x14ac:dyDescent="0.25">
      <c r="A1047" s="90">
        <v>1009</v>
      </c>
      <c r="B1047" s="90" t="s">
        <v>260</v>
      </c>
      <c r="C1047" s="97">
        <v>42855</v>
      </c>
      <c r="D1047" s="90" t="s">
        <v>252</v>
      </c>
      <c r="E1047" s="98">
        <v>70</v>
      </c>
      <c r="F1047" s="99">
        <v>233.93599511109551</v>
      </c>
      <c r="G1047" s="101"/>
    </row>
    <row r="1048" spans="1:7" x14ac:dyDescent="0.25">
      <c r="A1048" s="90">
        <v>1010</v>
      </c>
      <c r="B1048" s="90" t="s">
        <v>277</v>
      </c>
      <c r="C1048" s="97">
        <v>42910</v>
      </c>
      <c r="D1048" s="90" t="s">
        <v>249</v>
      </c>
      <c r="E1048" s="98">
        <v>94</v>
      </c>
      <c r="F1048" s="99">
        <v>313.02077225597685</v>
      </c>
      <c r="G1048" s="101"/>
    </row>
    <row r="1049" spans="1:7" x14ac:dyDescent="0.25">
      <c r="A1049" s="90">
        <v>1011</v>
      </c>
      <c r="B1049" s="90" t="s">
        <v>278</v>
      </c>
      <c r="C1049" s="97">
        <v>42714</v>
      </c>
      <c r="D1049" s="90" t="s">
        <v>252</v>
      </c>
      <c r="E1049" s="98">
        <v>70</v>
      </c>
      <c r="F1049" s="99">
        <v>233.56480644545584</v>
      </c>
      <c r="G1049" s="101"/>
    </row>
    <row r="1050" spans="1:7" x14ac:dyDescent="0.25">
      <c r="A1050" s="90">
        <v>1012</v>
      </c>
      <c r="B1050" s="90" t="s">
        <v>279</v>
      </c>
      <c r="C1050" s="97">
        <v>42137</v>
      </c>
      <c r="D1050" s="90" t="s">
        <v>251</v>
      </c>
      <c r="E1050" s="98">
        <v>89</v>
      </c>
      <c r="F1050" s="99">
        <v>296.78033251741186</v>
      </c>
      <c r="G1050" s="101"/>
    </row>
    <row r="1051" spans="1:7" x14ac:dyDescent="0.25">
      <c r="A1051" s="90">
        <v>1013</v>
      </c>
      <c r="B1051" s="90" t="s">
        <v>280</v>
      </c>
      <c r="C1051" s="97">
        <v>42291</v>
      </c>
      <c r="D1051" s="90" t="s">
        <v>251</v>
      </c>
      <c r="E1051" s="98">
        <v>26</v>
      </c>
      <c r="F1051" s="99">
        <v>87.440920269152485</v>
      </c>
      <c r="G1051" s="101"/>
    </row>
    <row r="1052" spans="1:7" x14ac:dyDescent="0.25">
      <c r="A1052" s="90">
        <v>1014</v>
      </c>
      <c r="B1052" s="90" t="s">
        <v>281</v>
      </c>
      <c r="C1052" s="97">
        <v>42346</v>
      </c>
      <c r="D1052" s="90" t="s">
        <v>249</v>
      </c>
      <c r="E1052" s="98">
        <v>8</v>
      </c>
      <c r="F1052" s="99">
        <v>28.771361041173563</v>
      </c>
      <c r="G1052" s="101"/>
    </row>
    <row r="1053" spans="1:7" x14ac:dyDescent="0.25">
      <c r="A1053" s="90">
        <v>1015</v>
      </c>
      <c r="B1053" s="90" t="s">
        <v>264</v>
      </c>
      <c r="C1053" s="97">
        <v>42767</v>
      </c>
      <c r="D1053" s="90" t="s">
        <v>253</v>
      </c>
      <c r="E1053" s="98">
        <v>8</v>
      </c>
      <c r="F1053" s="99">
        <v>28.755394290529605</v>
      </c>
      <c r="G1053" s="101"/>
    </row>
    <row r="1054" spans="1:7" x14ac:dyDescent="0.25">
      <c r="A1054" s="90">
        <v>1016</v>
      </c>
      <c r="B1054" s="90" t="s">
        <v>262</v>
      </c>
      <c r="C1054" s="97">
        <v>43020</v>
      </c>
      <c r="D1054" s="90" t="s">
        <v>249</v>
      </c>
      <c r="E1054" s="98">
        <v>62</v>
      </c>
      <c r="F1054" s="99">
        <v>206.92943903314932</v>
      </c>
      <c r="G1054" s="101"/>
    </row>
    <row r="1055" spans="1:7" x14ac:dyDescent="0.25">
      <c r="A1055" s="90">
        <v>1017</v>
      </c>
      <c r="B1055" s="90" t="s">
        <v>282</v>
      </c>
      <c r="C1055" s="97">
        <v>42965</v>
      </c>
      <c r="D1055" s="90" t="s">
        <v>249</v>
      </c>
      <c r="E1055" s="98">
        <v>-9</v>
      </c>
      <c r="F1055" s="99">
        <v>-27.363645178671497</v>
      </c>
      <c r="G1055" s="101"/>
    </row>
    <row r="1056" spans="1:7" x14ac:dyDescent="0.25">
      <c r="A1056" s="90">
        <v>1018</v>
      </c>
      <c r="B1056" s="90" t="s">
        <v>257</v>
      </c>
      <c r="C1056" s="97">
        <v>42604</v>
      </c>
      <c r="D1056" s="90" t="s">
        <v>253</v>
      </c>
      <c r="E1056" s="98">
        <v>55</v>
      </c>
      <c r="F1056" s="99">
        <v>183.91873425656453</v>
      </c>
      <c r="G1056" s="101"/>
    </row>
    <row r="1057" spans="1:7" x14ac:dyDescent="0.25">
      <c r="A1057" s="90">
        <v>1019</v>
      </c>
      <c r="B1057" s="90" t="s">
        <v>283</v>
      </c>
      <c r="C1057" s="97">
        <v>42615</v>
      </c>
      <c r="D1057" s="90" t="s">
        <v>250</v>
      </c>
      <c r="E1057" s="98">
        <v>71</v>
      </c>
      <c r="F1057" s="99">
        <v>237.42708002226303</v>
      </c>
      <c r="G1057" s="101"/>
    </row>
    <row r="1058" spans="1:7" x14ac:dyDescent="0.25">
      <c r="A1058" s="90">
        <v>1020</v>
      </c>
      <c r="B1058" s="90" t="s">
        <v>284</v>
      </c>
      <c r="C1058" s="97">
        <v>42811</v>
      </c>
      <c r="D1058" s="90" t="s">
        <v>252</v>
      </c>
      <c r="E1058" s="98">
        <v>5</v>
      </c>
      <c r="F1058" s="99">
        <v>19.214609842738714</v>
      </c>
      <c r="G1058" s="101"/>
    </row>
    <row r="1059" spans="1:7" x14ac:dyDescent="0.25">
      <c r="A1059" s="90">
        <v>1021</v>
      </c>
      <c r="B1059" s="90" t="s">
        <v>285</v>
      </c>
      <c r="C1059" s="97">
        <v>42247</v>
      </c>
      <c r="D1059" s="90" t="s">
        <v>253</v>
      </c>
      <c r="E1059" s="98">
        <v>28</v>
      </c>
      <c r="F1059" s="99">
        <v>95.170106235875494</v>
      </c>
      <c r="G1059" s="101"/>
    </row>
    <row r="1060" spans="1:7" x14ac:dyDescent="0.25">
      <c r="A1060" s="90">
        <v>1022</v>
      </c>
      <c r="B1060" s="90" t="s">
        <v>286</v>
      </c>
      <c r="C1060" s="97">
        <v>42866</v>
      </c>
      <c r="D1060" s="90" t="s">
        <v>250</v>
      </c>
      <c r="E1060" s="98">
        <v>95</v>
      </c>
      <c r="F1060" s="99">
        <v>316.33674052145</v>
      </c>
      <c r="G1060" s="101"/>
    </row>
    <row r="1061" spans="1:7" x14ac:dyDescent="0.25">
      <c r="A1061" s="90">
        <v>1023</v>
      </c>
      <c r="B1061" s="90" t="s">
        <v>287</v>
      </c>
      <c r="C1061" s="97">
        <v>42269</v>
      </c>
      <c r="D1061" s="90" t="s">
        <v>249</v>
      </c>
      <c r="E1061" s="98">
        <v>56</v>
      </c>
      <c r="F1061" s="99">
        <v>187.05956049617038</v>
      </c>
      <c r="G1061" s="101"/>
    </row>
    <row r="1062" spans="1:7" x14ac:dyDescent="0.25">
      <c r="A1062" s="90">
        <v>1024</v>
      </c>
      <c r="B1062" s="90" t="s">
        <v>258</v>
      </c>
      <c r="C1062" s="97">
        <v>42302</v>
      </c>
      <c r="D1062" s="90" t="s">
        <v>253</v>
      </c>
      <c r="E1062" s="98">
        <v>79</v>
      </c>
      <c r="F1062" s="99">
        <v>263.18464337997239</v>
      </c>
      <c r="G1062" s="101"/>
    </row>
    <row r="1063" spans="1:7" x14ac:dyDescent="0.25">
      <c r="A1063" s="90">
        <v>1025</v>
      </c>
      <c r="B1063" s="90" t="s">
        <v>288</v>
      </c>
      <c r="C1063" s="97">
        <v>42214</v>
      </c>
      <c r="D1063" s="90" t="s">
        <v>249</v>
      </c>
      <c r="E1063" s="98">
        <v>10</v>
      </c>
      <c r="F1063" s="99">
        <v>35.545867354348204</v>
      </c>
      <c r="G1063" s="101"/>
    </row>
    <row r="1064" spans="1:7" x14ac:dyDescent="0.25">
      <c r="A1064" s="90">
        <v>1026</v>
      </c>
      <c r="B1064" s="90" t="s">
        <v>257</v>
      </c>
      <c r="C1064" s="97">
        <v>42637</v>
      </c>
      <c r="D1064" s="90" t="s">
        <v>250</v>
      </c>
      <c r="E1064" s="98">
        <v>69</v>
      </c>
      <c r="F1064" s="99">
        <v>229.9994902979081</v>
      </c>
      <c r="G1064" s="101"/>
    </row>
    <row r="1065" spans="1:7" x14ac:dyDescent="0.25">
      <c r="A1065" s="90">
        <v>1027</v>
      </c>
      <c r="B1065" s="90" t="s">
        <v>271</v>
      </c>
      <c r="C1065" s="97">
        <v>42811</v>
      </c>
      <c r="D1065" s="90" t="s">
        <v>251</v>
      </c>
      <c r="E1065" s="98">
        <v>15</v>
      </c>
      <c r="F1065" s="99">
        <v>51.566604550982838</v>
      </c>
      <c r="G1065" s="101"/>
    </row>
    <row r="1066" spans="1:7" x14ac:dyDescent="0.25">
      <c r="A1066" s="90">
        <v>1028</v>
      </c>
      <c r="B1066" s="90" t="s">
        <v>272</v>
      </c>
      <c r="C1066" s="97">
        <v>42767</v>
      </c>
      <c r="D1066" s="90" t="s">
        <v>249</v>
      </c>
      <c r="E1066" s="98">
        <v>0</v>
      </c>
      <c r="F1066" s="99">
        <v>1.9581055251344976</v>
      </c>
      <c r="G1066" s="101"/>
    </row>
    <row r="1067" spans="1:7" x14ac:dyDescent="0.25">
      <c r="A1067" s="90">
        <v>1029</v>
      </c>
      <c r="B1067" s="90" t="s">
        <v>273</v>
      </c>
      <c r="C1067" s="97">
        <v>42192</v>
      </c>
      <c r="D1067" s="90" t="s">
        <v>250</v>
      </c>
      <c r="E1067" s="98">
        <v>78</v>
      </c>
      <c r="F1067" s="99">
        <v>260.30222293211597</v>
      </c>
      <c r="G1067" s="101"/>
    </row>
    <row r="1068" spans="1:7" x14ac:dyDescent="0.25">
      <c r="A1068" s="90">
        <v>1030</v>
      </c>
      <c r="B1068" s="90" t="s">
        <v>257</v>
      </c>
      <c r="C1068" s="97">
        <v>42148</v>
      </c>
      <c r="D1068" s="90" t="s">
        <v>252</v>
      </c>
      <c r="E1068" s="98">
        <v>89</v>
      </c>
      <c r="F1068" s="99">
        <v>295.96753500783541</v>
      </c>
      <c r="G1068" s="101"/>
    </row>
    <row r="1069" spans="1:7" x14ac:dyDescent="0.25">
      <c r="A1069" s="90">
        <v>1031</v>
      </c>
      <c r="B1069" s="90" t="s">
        <v>263</v>
      </c>
      <c r="C1069" s="97">
        <v>42049</v>
      </c>
      <c r="D1069" s="90" t="s">
        <v>252</v>
      </c>
      <c r="E1069" s="98">
        <v>94</v>
      </c>
      <c r="F1069" s="99">
        <v>313.23322528513802</v>
      </c>
      <c r="G1069" s="101"/>
    </row>
    <row r="1070" spans="1:7" x14ac:dyDescent="0.25">
      <c r="A1070" s="90">
        <v>1032</v>
      </c>
      <c r="B1070" s="90" t="s">
        <v>274</v>
      </c>
      <c r="C1070" s="97">
        <v>42417</v>
      </c>
      <c r="D1070" s="90" t="s">
        <v>252</v>
      </c>
      <c r="E1070" s="98">
        <v>-5</v>
      </c>
      <c r="F1070" s="99">
        <v>-14.432543546626141</v>
      </c>
      <c r="G1070" s="101"/>
    </row>
    <row r="1071" spans="1:7" x14ac:dyDescent="0.25">
      <c r="A1071" s="90">
        <v>1033</v>
      </c>
      <c r="B1071" s="90" t="s">
        <v>259</v>
      </c>
      <c r="C1071" s="97">
        <v>43075</v>
      </c>
      <c r="D1071" s="90" t="s">
        <v>251</v>
      </c>
      <c r="E1071" s="98">
        <v>42</v>
      </c>
      <c r="F1071" s="99">
        <v>141.06672307028617</v>
      </c>
      <c r="G1071" s="101"/>
    </row>
    <row r="1072" spans="1:7" x14ac:dyDescent="0.25">
      <c r="A1072" s="90">
        <v>1034</v>
      </c>
      <c r="B1072" s="90" t="s">
        <v>275</v>
      </c>
      <c r="C1072" s="97">
        <v>42998</v>
      </c>
      <c r="D1072" s="90" t="s">
        <v>249</v>
      </c>
      <c r="E1072" s="98">
        <v>9</v>
      </c>
      <c r="F1072" s="99">
        <v>32.00259059026731</v>
      </c>
      <c r="G1072" s="101"/>
    </row>
    <row r="1073" spans="1:7" x14ac:dyDescent="0.25">
      <c r="A1073" s="90">
        <v>1035</v>
      </c>
      <c r="B1073" s="90" t="s">
        <v>276</v>
      </c>
      <c r="C1073" s="97">
        <v>42104</v>
      </c>
      <c r="D1073" s="90" t="s">
        <v>253</v>
      </c>
      <c r="E1073" s="98">
        <v>8</v>
      </c>
      <c r="F1073" s="99">
        <v>29.105366561895639</v>
      </c>
      <c r="G1073" s="101"/>
    </row>
    <row r="1074" spans="1:7" x14ac:dyDescent="0.25">
      <c r="A1074" s="90">
        <v>1036</v>
      </c>
      <c r="B1074" s="90" t="s">
        <v>260</v>
      </c>
      <c r="C1074" s="97">
        <v>42593</v>
      </c>
      <c r="D1074" s="90" t="s">
        <v>253</v>
      </c>
      <c r="E1074" s="98">
        <v>69</v>
      </c>
      <c r="F1074" s="99">
        <v>230.5831752460052</v>
      </c>
      <c r="G1074" s="101"/>
    </row>
    <row r="1075" spans="1:7" x14ac:dyDescent="0.25">
      <c r="A1075" s="90">
        <v>1037</v>
      </c>
      <c r="B1075" s="90" t="s">
        <v>277</v>
      </c>
      <c r="C1075" s="97">
        <v>43020</v>
      </c>
      <c r="D1075" s="90" t="s">
        <v>252</v>
      </c>
      <c r="E1075" s="98">
        <v>2</v>
      </c>
      <c r="F1075" s="99">
        <v>8.5190985915695254</v>
      </c>
      <c r="G1075" s="101"/>
    </row>
    <row r="1076" spans="1:7" x14ac:dyDescent="0.25">
      <c r="A1076" s="90">
        <v>1038</v>
      </c>
      <c r="B1076" s="90" t="s">
        <v>278</v>
      </c>
      <c r="C1076" s="97">
        <v>42637</v>
      </c>
      <c r="D1076" s="90" t="s">
        <v>249</v>
      </c>
      <c r="E1076" s="98">
        <v>3</v>
      </c>
      <c r="F1076" s="99">
        <v>11.56241919237995</v>
      </c>
      <c r="G1076" s="101"/>
    </row>
    <row r="1077" spans="1:7" x14ac:dyDescent="0.25">
      <c r="A1077" s="90">
        <v>1039</v>
      </c>
      <c r="B1077" s="90" t="s">
        <v>279</v>
      </c>
      <c r="C1077" s="97">
        <v>42170</v>
      </c>
      <c r="D1077" s="90" t="s">
        <v>250</v>
      </c>
      <c r="E1077" s="98">
        <v>76</v>
      </c>
      <c r="F1077" s="99">
        <v>253.73083434484266</v>
      </c>
      <c r="G1077" s="101"/>
    </row>
    <row r="1078" spans="1:7" x14ac:dyDescent="0.25">
      <c r="A1078" s="90">
        <v>1040</v>
      </c>
      <c r="B1078" s="90" t="s">
        <v>280</v>
      </c>
      <c r="C1078" s="97">
        <v>42549</v>
      </c>
      <c r="D1078" s="90" t="s">
        <v>249</v>
      </c>
      <c r="E1078" s="98">
        <v>-7</v>
      </c>
      <c r="F1078" s="99">
        <v>-20.324214928835531</v>
      </c>
      <c r="G1078" s="101"/>
    </row>
    <row r="1079" spans="1:7" x14ac:dyDescent="0.25">
      <c r="A1079" s="90">
        <v>1041</v>
      </c>
      <c r="B1079" s="90" t="s">
        <v>281</v>
      </c>
      <c r="C1079" s="97">
        <v>42921</v>
      </c>
      <c r="D1079" s="90" t="s">
        <v>252</v>
      </c>
      <c r="E1079" s="98">
        <v>24</v>
      </c>
      <c r="F1079" s="99">
        <v>81.62947820462459</v>
      </c>
      <c r="G1079" s="101"/>
    </row>
    <row r="1080" spans="1:7" x14ac:dyDescent="0.25">
      <c r="A1080" s="90">
        <v>1042</v>
      </c>
      <c r="B1080" s="90" t="s">
        <v>264</v>
      </c>
      <c r="C1080" s="97">
        <v>42987</v>
      </c>
      <c r="D1080" s="90" t="s">
        <v>253</v>
      </c>
      <c r="E1080" s="98">
        <v>35</v>
      </c>
      <c r="F1080" s="99">
        <v>117.60306853104484</v>
      </c>
      <c r="G1080" s="101"/>
    </row>
    <row r="1081" spans="1:7" x14ac:dyDescent="0.25">
      <c r="A1081" s="90">
        <v>1043</v>
      </c>
      <c r="B1081" s="90" t="s">
        <v>262</v>
      </c>
      <c r="C1081" s="97">
        <v>42450</v>
      </c>
      <c r="D1081" s="90" t="s">
        <v>253</v>
      </c>
      <c r="E1081" s="98">
        <v>23</v>
      </c>
      <c r="F1081" s="99">
        <v>78.387213212931769</v>
      </c>
      <c r="G1081" s="101"/>
    </row>
    <row r="1082" spans="1:7" x14ac:dyDescent="0.25">
      <c r="A1082" s="90">
        <v>1044</v>
      </c>
      <c r="B1082" s="90" t="s">
        <v>282</v>
      </c>
      <c r="C1082" s="97">
        <v>42855</v>
      </c>
      <c r="D1082" s="90" t="s">
        <v>249</v>
      </c>
      <c r="E1082" s="98">
        <v>32</v>
      </c>
      <c r="F1082" s="99">
        <v>108.02581619494377</v>
      </c>
      <c r="G1082" s="101"/>
    </row>
    <row r="1083" spans="1:7" x14ac:dyDescent="0.25">
      <c r="A1083" s="90">
        <v>1045</v>
      </c>
      <c r="B1083" s="90" t="s">
        <v>257</v>
      </c>
      <c r="C1083" s="97">
        <v>42615</v>
      </c>
      <c r="D1083" s="90" t="s">
        <v>252</v>
      </c>
      <c r="E1083" s="98">
        <v>46</v>
      </c>
      <c r="F1083" s="99">
        <v>154.15379784430021</v>
      </c>
      <c r="G1083" s="101"/>
    </row>
    <row r="1084" spans="1:7" x14ac:dyDescent="0.25">
      <c r="A1084" s="90">
        <v>1046</v>
      </c>
      <c r="B1084" s="90" t="s">
        <v>283</v>
      </c>
      <c r="C1084" s="97">
        <v>42406</v>
      </c>
      <c r="D1084" s="90" t="s">
        <v>251</v>
      </c>
      <c r="E1084" s="98">
        <v>28</v>
      </c>
      <c r="F1084" s="99">
        <v>94.719729553899398</v>
      </c>
      <c r="G1084" s="101"/>
    </row>
    <row r="1085" spans="1:7" x14ac:dyDescent="0.25">
      <c r="A1085" s="90">
        <v>1047</v>
      </c>
      <c r="B1085" s="90" t="s">
        <v>284</v>
      </c>
      <c r="C1085" s="97">
        <v>42038</v>
      </c>
      <c r="D1085" s="90" t="s">
        <v>250</v>
      </c>
      <c r="E1085" s="98">
        <v>58</v>
      </c>
      <c r="F1085" s="99">
        <v>194.46184242254273</v>
      </c>
      <c r="G1085" s="101"/>
    </row>
    <row r="1086" spans="1:7" x14ac:dyDescent="0.25">
      <c r="A1086" s="90">
        <v>1048</v>
      </c>
      <c r="B1086" s="90" t="s">
        <v>285</v>
      </c>
      <c r="C1086" s="97">
        <v>42324</v>
      </c>
      <c r="D1086" s="90" t="s">
        <v>251</v>
      </c>
      <c r="E1086" s="98">
        <v>19</v>
      </c>
      <c r="F1086" s="99">
        <v>65.140074973970712</v>
      </c>
      <c r="G1086" s="101"/>
    </row>
    <row r="1087" spans="1:7" x14ac:dyDescent="0.25">
      <c r="A1087" s="90">
        <v>1049</v>
      </c>
      <c r="B1087" s="90" t="s">
        <v>286</v>
      </c>
      <c r="C1087" s="97">
        <v>42593</v>
      </c>
      <c r="D1087" s="90" t="s">
        <v>251</v>
      </c>
      <c r="E1087" s="98">
        <v>79</v>
      </c>
      <c r="F1087" s="99">
        <v>263.0963880670563</v>
      </c>
      <c r="G1087" s="101"/>
    </row>
    <row r="1088" spans="1:7" x14ac:dyDescent="0.25">
      <c r="A1088" s="90">
        <v>1050</v>
      </c>
      <c r="B1088" s="90" t="s">
        <v>287</v>
      </c>
      <c r="C1088" s="97">
        <v>42714</v>
      </c>
      <c r="D1088" s="90" t="s">
        <v>252</v>
      </c>
      <c r="E1088" s="98">
        <v>31</v>
      </c>
      <c r="F1088" s="99">
        <v>103.77231440645048</v>
      </c>
      <c r="G1088" s="101"/>
    </row>
    <row r="1089" spans="1:7" x14ac:dyDescent="0.25">
      <c r="A1089" s="90">
        <v>1051</v>
      </c>
      <c r="B1089" s="90" t="s">
        <v>258</v>
      </c>
      <c r="C1089" s="97">
        <v>42324</v>
      </c>
      <c r="D1089" s="90" t="s">
        <v>249</v>
      </c>
      <c r="E1089" s="98">
        <v>4</v>
      </c>
      <c r="F1089" s="99">
        <v>15.757809982633255</v>
      </c>
      <c r="G1089" s="101"/>
    </row>
    <row r="1090" spans="1:7" x14ac:dyDescent="0.25">
      <c r="A1090" s="90">
        <v>1052</v>
      </c>
      <c r="B1090" s="90" t="s">
        <v>288</v>
      </c>
      <c r="C1090" s="97">
        <v>42822</v>
      </c>
      <c r="D1090" s="90" t="s">
        <v>253</v>
      </c>
      <c r="E1090" s="98">
        <v>91</v>
      </c>
      <c r="F1090" s="99">
        <v>303.74913918201241</v>
      </c>
      <c r="G1090" s="101"/>
    </row>
    <row r="1091" spans="1:7" x14ac:dyDescent="0.25">
      <c r="A1091" s="90">
        <v>1053</v>
      </c>
      <c r="B1091" s="90" t="s">
        <v>257</v>
      </c>
      <c r="C1091" s="97">
        <v>42170</v>
      </c>
      <c r="D1091" s="90" t="s">
        <v>251</v>
      </c>
      <c r="E1091" s="98">
        <v>51</v>
      </c>
      <c r="F1091" s="99">
        <v>170.60780618754902</v>
      </c>
      <c r="G1091" s="101"/>
    </row>
    <row r="1092" spans="1:7" x14ac:dyDescent="0.25">
      <c r="A1092" s="90">
        <v>1054</v>
      </c>
      <c r="B1092" s="90" t="s">
        <v>271</v>
      </c>
      <c r="C1092" s="97">
        <v>42384</v>
      </c>
      <c r="D1092" s="90" t="s">
        <v>249</v>
      </c>
      <c r="E1092" s="98">
        <v>2</v>
      </c>
      <c r="F1092" s="99">
        <v>9.1995960649617547</v>
      </c>
      <c r="G1092" s="101"/>
    </row>
    <row r="1093" spans="1:7" x14ac:dyDescent="0.25">
      <c r="A1093" s="90">
        <v>1055</v>
      </c>
      <c r="B1093" s="90" t="s">
        <v>272</v>
      </c>
      <c r="C1093" s="97">
        <v>42192</v>
      </c>
      <c r="D1093" s="90" t="s">
        <v>250</v>
      </c>
      <c r="E1093" s="98">
        <v>42</v>
      </c>
      <c r="F1093" s="99">
        <v>140.7716394966773</v>
      </c>
      <c r="G1093" s="101"/>
    </row>
    <row r="1094" spans="1:7" x14ac:dyDescent="0.25">
      <c r="A1094" s="90">
        <v>1056</v>
      </c>
      <c r="B1094" s="90" t="s">
        <v>273</v>
      </c>
      <c r="C1094" s="97">
        <v>42692</v>
      </c>
      <c r="D1094" s="90" t="s">
        <v>251</v>
      </c>
      <c r="E1094" s="98">
        <v>57</v>
      </c>
      <c r="F1094" s="99">
        <v>190.84262439981427</v>
      </c>
      <c r="G1094" s="101"/>
    </row>
    <row r="1095" spans="1:7" x14ac:dyDescent="0.25">
      <c r="A1095" s="90">
        <v>1057</v>
      </c>
      <c r="B1095" s="90" t="s">
        <v>257</v>
      </c>
      <c r="C1095" s="97">
        <v>42637</v>
      </c>
      <c r="D1095" s="90" t="s">
        <v>253</v>
      </c>
      <c r="E1095" s="98">
        <v>63</v>
      </c>
      <c r="F1095" s="99">
        <v>209.70592244482813</v>
      </c>
      <c r="G1095" s="101"/>
    </row>
    <row r="1096" spans="1:7" x14ac:dyDescent="0.25">
      <c r="A1096" s="90">
        <v>1058</v>
      </c>
      <c r="B1096" s="90" t="s">
        <v>263</v>
      </c>
      <c r="C1096" s="97">
        <v>42494</v>
      </c>
      <c r="D1096" s="90" t="s">
        <v>252</v>
      </c>
      <c r="E1096" s="98">
        <v>37</v>
      </c>
      <c r="F1096" s="99">
        <v>124.55041843861714</v>
      </c>
      <c r="G1096" s="101"/>
    </row>
    <row r="1097" spans="1:7" x14ac:dyDescent="0.25">
      <c r="A1097" s="90">
        <v>1059</v>
      </c>
      <c r="B1097" s="90" t="s">
        <v>274</v>
      </c>
      <c r="C1097" s="97">
        <v>42439</v>
      </c>
      <c r="D1097" s="90" t="s">
        <v>251</v>
      </c>
      <c r="E1097" s="98">
        <v>30</v>
      </c>
      <c r="F1097" s="99">
        <v>102.10484016051907</v>
      </c>
      <c r="G1097" s="101"/>
    </row>
    <row r="1098" spans="1:7" x14ac:dyDescent="0.25">
      <c r="A1098" s="90">
        <v>1060</v>
      </c>
      <c r="B1098" s="90" t="s">
        <v>259</v>
      </c>
      <c r="C1098" s="97">
        <v>42822</v>
      </c>
      <c r="D1098" s="90" t="s">
        <v>253</v>
      </c>
      <c r="E1098" s="98">
        <v>31</v>
      </c>
      <c r="F1098" s="99">
        <v>104.98097490091133</v>
      </c>
      <c r="G1098" s="101"/>
    </row>
    <row r="1099" spans="1:7" x14ac:dyDescent="0.25">
      <c r="A1099" s="90">
        <v>1061</v>
      </c>
      <c r="B1099" s="90" t="s">
        <v>275</v>
      </c>
      <c r="C1099" s="97">
        <v>42439</v>
      </c>
      <c r="D1099" s="90" t="s">
        <v>249</v>
      </c>
      <c r="E1099" s="98">
        <v>55</v>
      </c>
      <c r="F1099" s="99">
        <v>184.47625863722158</v>
      </c>
      <c r="G1099" s="101"/>
    </row>
    <row r="1100" spans="1:7" x14ac:dyDescent="0.25">
      <c r="A1100" s="90">
        <v>1062</v>
      </c>
      <c r="B1100" s="90" t="s">
        <v>276</v>
      </c>
      <c r="C1100" s="97">
        <v>42357</v>
      </c>
      <c r="D1100" s="90" t="s">
        <v>249</v>
      </c>
      <c r="E1100" s="98">
        <v>-5</v>
      </c>
      <c r="F1100" s="99">
        <v>-13.939879288831939</v>
      </c>
      <c r="G1100" s="101"/>
    </row>
    <row r="1101" spans="1:7" x14ac:dyDescent="0.25">
      <c r="A1101" s="90">
        <v>1063</v>
      </c>
      <c r="B1101" s="90" t="s">
        <v>260</v>
      </c>
      <c r="C1101" s="97">
        <v>42483</v>
      </c>
      <c r="D1101" s="90" t="s">
        <v>251</v>
      </c>
      <c r="E1101" s="98">
        <v>28</v>
      </c>
      <c r="F1101" s="99">
        <v>94.220647415497126</v>
      </c>
      <c r="G1101" s="101"/>
    </row>
    <row r="1102" spans="1:7" x14ac:dyDescent="0.25">
      <c r="A1102" s="90">
        <v>1064</v>
      </c>
      <c r="B1102" s="90" t="s">
        <v>277</v>
      </c>
      <c r="C1102" s="97">
        <v>42236</v>
      </c>
      <c r="D1102" s="90" t="s">
        <v>249</v>
      </c>
      <c r="E1102" s="98">
        <v>93</v>
      </c>
      <c r="F1102" s="99">
        <v>308.86573172534457</v>
      </c>
      <c r="G1102" s="101"/>
    </row>
    <row r="1103" spans="1:7" x14ac:dyDescent="0.25">
      <c r="A1103" s="90">
        <v>1065</v>
      </c>
      <c r="B1103" s="90" t="s">
        <v>278</v>
      </c>
      <c r="C1103" s="97">
        <v>42291</v>
      </c>
      <c r="D1103" s="90" t="s">
        <v>250</v>
      </c>
      <c r="E1103" s="98">
        <v>13</v>
      </c>
      <c r="F1103" s="99">
        <v>45.168777801274118</v>
      </c>
      <c r="G1103" s="101"/>
    </row>
    <row r="1104" spans="1:7" x14ac:dyDescent="0.25">
      <c r="A1104" s="90">
        <v>1066</v>
      </c>
      <c r="B1104" s="90" t="s">
        <v>279</v>
      </c>
      <c r="C1104" s="97">
        <v>42800</v>
      </c>
      <c r="D1104" s="90" t="s">
        <v>253</v>
      </c>
      <c r="E1104" s="98">
        <v>94</v>
      </c>
      <c r="F1104" s="99">
        <v>312.99998726410513</v>
      </c>
      <c r="G1104" s="101"/>
    </row>
    <row r="1105" spans="1:7" x14ac:dyDescent="0.25">
      <c r="A1105" s="90">
        <v>1067</v>
      </c>
      <c r="B1105" s="90" t="s">
        <v>280</v>
      </c>
      <c r="C1105" s="97">
        <v>42082</v>
      </c>
      <c r="D1105" s="90" t="s">
        <v>253</v>
      </c>
      <c r="E1105" s="98">
        <v>1</v>
      </c>
      <c r="F1105" s="99">
        <v>5.3546993735219841</v>
      </c>
      <c r="G1105" s="101"/>
    </row>
    <row r="1106" spans="1:7" x14ac:dyDescent="0.25">
      <c r="A1106" s="90">
        <v>1068</v>
      </c>
      <c r="B1106" s="90" t="s">
        <v>281</v>
      </c>
      <c r="C1106" s="97">
        <v>42280</v>
      </c>
      <c r="D1106" s="90" t="s">
        <v>253</v>
      </c>
      <c r="E1106" s="98">
        <v>5</v>
      </c>
      <c r="F1106" s="99">
        <v>18.183607255940213</v>
      </c>
      <c r="G1106" s="101"/>
    </row>
    <row r="1107" spans="1:7" x14ac:dyDescent="0.25">
      <c r="A1107" s="90">
        <v>1069</v>
      </c>
      <c r="B1107" s="90" t="s">
        <v>264</v>
      </c>
      <c r="C1107" s="97">
        <v>42888</v>
      </c>
      <c r="D1107" s="90" t="s">
        <v>252</v>
      </c>
      <c r="E1107" s="98">
        <v>60</v>
      </c>
      <c r="F1107" s="99">
        <v>199.91588780999552</v>
      </c>
      <c r="G1107" s="101"/>
    </row>
    <row r="1108" spans="1:7" x14ac:dyDescent="0.25">
      <c r="A1108" s="90">
        <v>1070</v>
      </c>
      <c r="B1108" s="90" t="s">
        <v>262</v>
      </c>
      <c r="C1108" s="97">
        <v>42571</v>
      </c>
      <c r="D1108" s="90" t="s">
        <v>251</v>
      </c>
      <c r="E1108" s="98">
        <v>67</v>
      </c>
      <c r="F1108" s="99">
        <v>223.83049354508702</v>
      </c>
      <c r="G1108" s="101"/>
    </row>
    <row r="1109" spans="1:7" x14ac:dyDescent="0.25">
      <c r="A1109" s="90">
        <v>1071</v>
      </c>
      <c r="B1109" s="90" t="s">
        <v>282</v>
      </c>
      <c r="C1109" s="97">
        <v>42714</v>
      </c>
      <c r="D1109" s="90" t="s">
        <v>253</v>
      </c>
      <c r="E1109" s="98">
        <v>87</v>
      </c>
      <c r="F1109" s="99">
        <v>290.53002412429402</v>
      </c>
      <c r="G1109" s="101"/>
    </row>
    <row r="1110" spans="1:7" x14ac:dyDescent="0.25">
      <c r="A1110" s="90">
        <v>1072</v>
      </c>
      <c r="B1110" s="90" t="s">
        <v>257</v>
      </c>
      <c r="C1110" s="97">
        <v>42692</v>
      </c>
      <c r="D1110" s="90" t="s">
        <v>252</v>
      </c>
      <c r="E1110" s="98">
        <v>53</v>
      </c>
      <c r="F1110" s="99">
        <v>177.57885328285153</v>
      </c>
      <c r="G1110" s="101"/>
    </row>
    <row r="1111" spans="1:7" x14ac:dyDescent="0.25">
      <c r="A1111" s="90">
        <v>1073</v>
      </c>
      <c r="B1111" s="90" t="s">
        <v>283</v>
      </c>
      <c r="C1111" s="97">
        <v>42225</v>
      </c>
      <c r="D1111" s="90" t="s">
        <v>251</v>
      </c>
      <c r="E1111" s="98">
        <v>74</v>
      </c>
      <c r="F1111" s="99">
        <v>247.17754309003456</v>
      </c>
      <c r="G1111" s="101"/>
    </row>
    <row r="1112" spans="1:7" x14ac:dyDescent="0.25">
      <c r="A1112" s="90">
        <v>1074</v>
      </c>
      <c r="B1112" s="90" t="s">
        <v>284</v>
      </c>
      <c r="C1112" s="97">
        <v>43053</v>
      </c>
      <c r="D1112" s="90" t="s">
        <v>251</v>
      </c>
      <c r="E1112" s="98">
        <v>83</v>
      </c>
      <c r="F1112" s="99">
        <v>277.16966041352526</v>
      </c>
      <c r="G1112" s="101"/>
    </row>
    <row r="1113" spans="1:7" x14ac:dyDescent="0.25">
      <c r="A1113" s="90">
        <v>1075</v>
      </c>
      <c r="B1113" s="90" t="s">
        <v>285</v>
      </c>
      <c r="C1113" s="97">
        <v>42291</v>
      </c>
      <c r="D1113" s="90" t="s">
        <v>252</v>
      </c>
      <c r="E1113" s="98">
        <v>45</v>
      </c>
      <c r="F1113" s="99">
        <v>150.81484127131475</v>
      </c>
      <c r="G1113" s="101"/>
    </row>
    <row r="1114" spans="1:7" x14ac:dyDescent="0.25">
      <c r="A1114" s="90">
        <v>1076</v>
      </c>
      <c r="B1114" s="90" t="s">
        <v>286</v>
      </c>
      <c r="C1114" s="97">
        <v>42549</v>
      </c>
      <c r="D1114" s="90" t="s">
        <v>251</v>
      </c>
      <c r="E1114" s="98">
        <v>36</v>
      </c>
      <c r="F1114" s="99">
        <v>121.23114058305173</v>
      </c>
      <c r="G1114" s="101"/>
    </row>
    <row r="1115" spans="1:7" x14ac:dyDescent="0.25">
      <c r="A1115" s="90">
        <v>1077</v>
      </c>
      <c r="B1115" s="90" t="s">
        <v>287</v>
      </c>
      <c r="C1115" s="97">
        <v>42357</v>
      </c>
      <c r="D1115" s="90" t="s">
        <v>253</v>
      </c>
      <c r="E1115" s="98">
        <v>82</v>
      </c>
      <c r="F1115" s="99">
        <v>273.63666063609583</v>
      </c>
      <c r="G1115" s="101"/>
    </row>
    <row r="1116" spans="1:7" x14ac:dyDescent="0.25">
      <c r="A1116" s="90">
        <v>1078</v>
      </c>
      <c r="B1116" s="90" t="s">
        <v>258</v>
      </c>
      <c r="C1116" s="97">
        <v>42976</v>
      </c>
      <c r="D1116" s="90" t="s">
        <v>253</v>
      </c>
      <c r="E1116" s="98">
        <v>18</v>
      </c>
      <c r="F1116" s="99">
        <v>62.296829431034254</v>
      </c>
      <c r="G1116" s="101"/>
    </row>
    <row r="1117" spans="1:7" x14ac:dyDescent="0.25">
      <c r="A1117" s="90">
        <v>1079</v>
      </c>
      <c r="B1117" s="90" t="s">
        <v>288</v>
      </c>
      <c r="C1117" s="97">
        <v>42472</v>
      </c>
      <c r="D1117" s="90" t="s">
        <v>253</v>
      </c>
      <c r="E1117" s="98">
        <v>21</v>
      </c>
      <c r="F1117" s="99">
        <v>71.185778171868179</v>
      </c>
      <c r="G1117" s="101"/>
    </row>
    <row r="1118" spans="1:7" x14ac:dyDescent="0.25">
      <c r="A1118" s="90">
        <v>1080</v>
      </c>
      <c r="B1118" s="90" t="s">
        <v>257</v>
      </c>
      <c r="C1118" s="97">
        <v>42181</v>
      </c>
      <c r="D1118" s="90" t="s">
        <v>253</v>
      </c>
      <c r="E1118" s="98">
        <v>56</v>
      </c>
      <c r="F1118" s="99">
        <v>187.60718955709072</v>
      </c>
      <c r="G1118" s="101"/>
    </row>
    <row r="1119" spans="1:7" x14ac:dyDescent="0.25">
      <c r="A1119" s="90">
        <v>1081</v>
      </c>
      <c r="B1119" s="90" t="s">
        <v>271</v>
      </c>
      <c r="C1119" s="97">
        <v>42855</v>
      </c>
      <c r="D1119" s="90" t="s">
        <v>249</v>
      </c>
      <c r="E1119" s="98">
        <v>51</v>
      </c>
      <c r="F1119" s="99">
        <v>170.84770667060772</v>
      </c>
      <c r="G1119" s="101"/>
    </row>
    <row r="1120" spans="1:7" x14ac:dyDescent="0.25">
      <c r="A1120" s="90">
        <v>1082</v>
      </c>
      <c r="B1120" s="90" t="s">
        <v>272</v>
      </c>
      <c r="C1120" s="97">
        <v>42800</v>
      </c>
      <c r="D1120" s="90" t="s">
        <v>253</v>
      </c>
      <c r="E1120" s="98">
        <v>88</v>
      </c>
      <c r="F1120" s="99">
        <v>293.43584771343393</v>
      </c>
      <c r="G1120" s="101"/>
    </row>
    <row r="1121" spans="1:7" x14ac:dyDescent="0.25">
      <c r="A1121" s="90">
        <v>1083</v>
      </c>
      <c r="B1121" s="90" t="s">
        <v>273</v>
      </c>
      <c r="C1121" s="97">
        <v>42115</v>
      </c>
      <c r="D1121" s="90" t="s">
        <v>249</v>
      </c>
      <c r="E1121" s="98">
        <v>93</v>
      </c>
      <c r="F1121" s="99">
        <v>309.75603898747363</v>
      </c>
      <c r="G1121" s="101"/>
    </row>
    <row r="1122" spans="1:7" x14ac:dyDescent="0.25">
      <c r="A1122" s="90">
        <v>1084</v>
      </c>
      <c r="B1122" s="90" t="s">
        <v>257</v>
      </c>
      <c r="C1122" s="97">
        <v>42637</v>
      </c>
      <c r="D1122" s="90" t="s">
        <v>251</v>
      </c>
      <c r="E1122" s="98">
        <v>-4</v>
      </c>
      <c r="F1122" s="99">
        <v>-10.799090893321582</v>
      </c>
      <c r="G1122" s="101"/>
    </row>
    <row r="1123" spans="1:7" x14ac:dyDescent="0.25">
      <c r="A1123" s="90">
        <v>1085</v>
      </c>
      <c r="B1123" s="90" t="s">
        <v>263</v>
      </c>
      <c r="C1123" s="97">
        <v>42115</v>
      </c>
      <c r="D1123" s="90" t="s">
        <v>249</v>
      </c>
      <c r="E1123" s="98">
        <v>30</v>
      </c>
      <c r="F1123" s="99">
        <v>101.25196784182054</v>
      </c>
      <c r="G1123" s="101"/>
    </row>
    <row r="1124" spans="1:7" x14ac:dyDescent="0.25">
      <c r="A1124" s="90">
        <v>1086</v>
      </c>
      <c r="B1124" s="90" t="s">
        <v>274</v>
      </c>
      <c r="C1124" s="97">
        <v>42357</v>
      </c>
      <c r="D1124" s="90" t="s">
        <v>253</v>
      </c>
      <c r="E1124" s="98">
        <v>81</v>
      </c>
      <c r="F1124" s="99">
        <v>270.79416931118072</v>
      </c>
      <c r="G1124" s="101"/>
    </row>
    <row r="1125" spans="1:7" x14ac:dyDescent="0.25">
      <c r="A1125" s="90">
        <v>1087</v>
      </c>
      <c r="B1125" s="90" t="s">
        <v>259</v>
      </c>
      <c r="C1125" s="97">
        <v>42115</v>
      </c>
      <c r="D1125" s="90" t="s">
        <v>253</v>
      </c>
      <c r="E1125" s="98">
        <v>58</v>
      </c>
      <c r="F1125" s="99">
        <v>193.81234147428535</v>
      </c>
      <c r="G1125" s="101"/>
    </row>
    <row r="1126" spans="1:7" x14ac:dyDescent="0.25">
      <c r="A1126" s="90">
        <v>1088</v>
      </c>
      <c r="B1126" s="90" t="s">
        <v>275</v>
      </c>
      <c r="C1126" s="97">
        <v>42373</v>
      </c>
      <c r="D1126" s="90" t="s">
        <v>252</v>
      </c>
      <c r="E1126" s="98">
        <v>50</v>
      </c>
      <c r="F1126" s="99">
        <v>167.53789359269047</v>
      </c>
      <c r="G1126" s="101"/>
    </row>
    <row r="1127" spans="1:7" x14ac:dyDescent="0.25">
      <c r="A1127" s="90">
        <v>1089</v>
      </c>
      <c r="B1127" s="90" t="s">
        <v>276</v>
      </c>
      <c r="C1127" s="97">
        <v>42549</v>
      </c>
      <c r="D1127" s="90" t="s">
        <v>251</v>
      </c>
      <c r="E1127" s="98">
        <v>92</v>
      </c>
      <c r="F1127" s="99">
        <v>306.10615928461556</v>
      </c>
      <c r="G1127" s="101"/>
    </row>
    <row r="1128" spans="1:7" x14ac:dyDescent="0.25">
      <c r="A1128" s="90">
        <v>1090</v>
      </c>
      <c r="B1128" s="90" t="s">
        <v>260</v>
      </c>
      <c r="C1128" s="97">
        <v>43053</v>
      </c>
      <c r="D1128" s="90" t="s">
        <v>253</v>
      </c>
      <c r="E1128" s="98">
        <v>27</v>
      </c>
      <c r="F1128" s="99">
        <v>90.54270684709293</v>
      </c>
      <c r="G1128" s="101"/>
    </row>
    <row r="1129" spans="1:7" x14ac:dyDescent="0.25">
      <c r="A1129" s="90">
        <v>1091</v>
      </c>
      <c r="B1129" s="90" t="s">
        <v>277</v>
      </c>
      <c r="C1129" s="97">
        <v>42604</v>
      </c>
      <c r="D1129" s="90" t="s">
        <v>253</v>
      </c>
      <c r="E1129" s="98">
        <v>61</v>
      </c>
      <c r="F1129" s="99">
        <v>203.36042909992938</v>
      </c>
      <c r="G1129" s="101"/>
    </row>
    <row r="1130" spans="1:7" x14ac:dyDescent="0.25">
      <c r="A1130" s="90">
        <v>1092</v>
      </c>
      <c r="B1130" s="90" t="s">
        <v>278</v>
      </c>
      <c r="C1130" s="97">
        <v>42943</v>
      </c>
      <c r="D1130" s="90" t="s">
        <v>252</v>
      </c>
      <c r="E1130" s="98">
        <v>7</v>
      </c>
      <c r="F1130" s="99">
        <v>25.576095257917224</v>
      </c>
      <c r="G1130" s="101"/>
    </row>
    <row r="1131" spans="1:7" x14ac:dyDescent="0.25">
      <c r="A1131" s="90">
        <v>1093</v>
      </c>
      <c r="B1131" s="90" t="s">
        <v>279</v>
      </c>
      <c r="C1131" s="97">
        <v>42714</v>
      </c>
      <c r="D1131" s="90" t="s">
        <v>251</v>
      </c>
      <c r="E1131" s="98">
        <v>25</v>
      </c>
      <c r="F1131" s="99">
        <v>84.361071422220363</v>
      </c>
      <c r="G1131" s="101"/>
    </row>
    <row r="1132" spans="1:7" x14ac:dyDescent="0.25">
      <c r="A1132" s="90">
        <v>1094</v>
      </c>
      <c r="B1132" s="90" t="s">
        <v>280</v>
      </c>
      <c r="C1132" s="97">
        <v>42604</v>
      </c>
      <c r="D1132" s="90" t="s">
        <v>251</v>
      </c>
      <c r="E1132" s="98">
        <v>84</v>
      </c>
      <c r="F1132" s="99">
        <v>280.26995122824587</v>
      </c>
      <c r="G1132" s="101"/>
    </row>
    <row r="1133" spans="1:7" x14ac:dyDescent="0.25">
      <c r="A1133" s="90">
        <v>1095</v>
      </c>
      <c r="B1133" s="90" t="s">
        <v>281</v>
      </c>
      <c r="C1133" s="97">
        <v>42461</v>
      </c>
      <c r="D1133" s="90" t="s">
        <v>249</v>
      </c>
      <c r="E1133" s="98">
        <v>66</v>
      </c>
      <c r="F1133" s="99">
        <v>220.41678037389914</v>
      </c>
      <c r="G1133" s="101"/>
    </row>
    <row r="1134" spans="1:7" x14ac:dyDescent="0.25">
      <c r="A1134" s="90">
        <v>1096</v>
      </c>
      <c r="B1134" s="90" t="s">
        <v>264</v>
      </c>
      <c r="C1134" s="97">
        <v>42494</v>
      </c>
      <c r="D1134" s="90" t="s">
        <v>249</v>
      </c>
      <c r="E1134" s="98">
        <v>89</v>
      </c>
      <c r="F1134" s="99">
        <v>296.83127637755769</v>
      </c>
      <c r="G1134" s="101"/>
    </row>
    <row r="1135" spans="1:7" x14ac:dyDescent="0.25">
      <c r="A1135" s="90">
        <v>1097</v>
      </c>
      <c r="B1135" s="90" t="s">
        <v>262</v>
      </c>
      <c r="C1135" s="97">
        <v>42137</v>
      </c>
      <c r="D1135" s="90" t="s">
        <v>253</v>
      </c>
      <c r="E1135" s="98">
        <v>32</v>
      </c>
      <c r="F1135" s="99">
        <v>107.91634991747682</v>
      </c>
      <c r="G1135" s="101"/>
    </row>
    <row r="1136" spans="1:7" x14ac:dyDescent="0.25">
      <c r="A1136" s="90">
        <v>1098</v>
      </c>
      <c r="B1136" s="90" t="s">
        <v>282</v>
      </c>
      <c r="C1136" s="97">
        <v>42921</v>
      </c>
      <c r="D1136" s="90" t="s">
        <v>251</v>
      </c>
      <c r="E1136" s="98">
        <v>78</v>
      </c>
      <c r="F1136" s="99">
        <v>260.47700899024022</v>
      </c>
      <c r="G1136" s="101"/>
    </row>
    <row r="1137" spans="1:7" x14ac:dyDescent="0.25">
      <c r="A1137" s="90">
        <v>1099</v>
      </c>
      <c r="B1137" s="90" t="s">
        <v>257</v>
      </c>
      <c r="C1137" s="97">
        <v>42811</v>
      </c>
      <c r="D1137" s="90" t="s">
        <v>250</v>
      </c>
      <c r="E1137" s="98">
        <v>56</v>
      </c>
      <c r="F1137" s="99">
        <v>187.41029880945749</v>
      </c>
      <c r="G1137" s="101"/>
    </row>
    <row r="1138" spans="1:7" x14ac:dyDescent="0.25">
      <c r="A1138" s="90">
        <v>1100</v>
      </c>
      <c r="B1138" s="90" t="s">
        <v>283</v>
      </c>
      <c r="C1138" s="97">
        <v>43097</v>
      </c>
      <c r="D1138" s="90" t="s">
        <v>253</v>
      </c>
      <c r="E1138" s="98">
        <v>80</v>
      </c>
      <c r="F1138" s="99">
        <v>266.29549906282483</v>
      </c>
      <c r="G1138" s="101"/>
    </row>
    <row r="1139" spans="1:7" x14ac:dyDescent="0.25">
      <c r="A1139" s="90">
        <v>1101</v>
      </c>
      <c r="B1139" s="90" t="s">
        <v>284</v>
      </c>
      <c r="C1139" s="97">
        <v>42038</v>
      </c>
      <c r="D1139" s="90" t="s">
        <v>252</v>
      </c>
      <c r="E1139" s="98">
        <v>72</v>
      </c>
      <c r="F1139" s="99">
        <v>240.70768406061671</v>
      </c>
      <c r="G1139" s="101"/>
    </row>
    <row r="1140" spans="1:7" x14ac:dyDescent="0.25">
      <c r="A1140" s="90">
        <v>1102</v>
      </c>
      <c r="B1140" s="90" t="s">
        <v>285</v>
      </c>
      <c r="C1140" s="97">
        <v>42324</v>
      </c>
      <c r="D1140" s="90" t="s">
        <v>251</v>
      </c>
      <c r="E1140" s="98">
        <v>23</v>
      </c>
      <c r="F1140" s="99">
        <v>78.60680195346275</v>
      </c>
      <c r="G1140" s="101"/>
    </row>
    <row r="1141" spans="1:7" x14ac:dyDescent="0.25">
      <c r="A1141" s="90">
        <v>1103</v>
      </c>
      <c r="B1141" s="90" t="s">
        <v>286</v>
      </c>
      <c r="C1141" s="97">
        <v>42800</v>
      </c>
      <c r="D1141" s="90" t="s">
        <v>252</v>
      </c>
      <c r="E1141" s="98">
        <v>-2</v>
      </c>
      <c r="F1141" s="99">
        <v>-4.0666914711720494</v>
      </c>
      <c r="G1141" s="101"/>
    </row>
    <row r="1142" spans="1:7" x14ac:dyDescent="0.25">
      <c r="A1142" s="90">
        <v>1104</v>
      </c>
      <c r="B1142" s="90" t="s">
        <v>287</v>
      </c>
      <c r="C1142" s="97">
        <v>42648</v>
      </c>
      <c r="D1142" s="90" t="s">
        <v>251</v>
      </c>
      <c r="E1142" s="98">
        <v>81</v>
      </c>
      <c r="F1142" s="99">
        <v>270.51885768122713</v>
      </c>
      <c r="G1142" s="101"/>
    </row>
    <row r="1143" spans="1:7" x14ac:dyDescent="0.25">
      <c r="A1143" s="90">
        <v>1105</v>
      </c>
      <c r="B1143" s="90" t="s">
        <v>258</v>
      </c>
      <c r="C1143" s="97">
        <v>42313</v>
      </c>
      <c r="D1143" s="90" t="s">
        <v>250</v>
      </c>
      <c r="E1143" s="98">
        <v>-4</v>
      </c>
      <c r="F1143" s="99">
        <v>-11.715825279498796</v>
      </c>
      <c r="G1143" s="101"/>
    </row>
    <row r="1144" spans="1:7" x14ac:dyDescent="0.25">
      <c r="A1144" s="90">
        <v>1106</v>
      </c>
      <c r="B1144" s="90" t="s">
        <v>288</v>
      </c>
      <c r="C1144" s="97">
        <v>42005</v>
      </c>
      <c r="D1144" s="90" t="s">
        <v>252</v>
      </c>
      <c r="E1144" s="98">
        <v>81</v>
      </c>
      <c r="F1144" s="99">
        <v>270.63154708394904</v>
      </c>
      <c r="G1144" s="101"/>
    </row>
    <row r="1145" spans="1:7" x14ac:dyDescent="0.25">
      <c r="A1145" s="90">
        <v>1107</v>
      </c>
      <c r="B1145" s="90" t="s">
        <v>257</v>
      </c>
      <c r="C1145" s="97">
        <v>42439</v>
      </c>
      <c r="D1145" s="90" t="s">
        <v>250</v>
      </c>
      <c r="E1145" s="98">
        <v>-9</v>
      </c>
      <c r="F1145" s="99">
        <v>-27.454022566920298</v>
      </c>
      <c r="G1145" s="101"/>
    </row>
    <row r="1146" spans="1:7" x14ac:dyDescent="0.25">
      <c r="A1146" s="90">
        <v>1108</v>
      </c>
      <c r="B1146" s="90" t="s">
        <v>271</v>
      </c>
      <c r="C1146" s="97">
        <v>42071</v>
      </c>
      <c r="D1146" s="90" t="s">
        <v>249</v>
      </c>
      <c r="E1146" s="98">
        <v>67</v>
      </c>
      <c r="F1146" s="99">
        <v>224.23599934204967</v>
      </c>
      <c r="G1146" s="101"/>
    </row>
    <row r="1147" spans="1:7" x14ac:dyDescent="0.25">
      <c r="A1147" s="90">
        <v>1109</v>
      </c>
      <c r="B1147" s="90" t="s">
        <v>272</v>
      </c>
      <c r="C1147" s="97">
        <v>42038</v>
      </c>
      <c r="D1147" s="90" t="s">
        <v>252</v>
      </c>
      <c r="E1147" s="98">
        <v>27</v>
      </c>
      <c r="F1147" s="99">
        <v>91.793764387939419</v>
      </c>
      <c r="G1147" s="101"/>
    </row>
    <row r="1148" spans="1:7" x14ac:dyDescent="0.25">
      <c r="A1148" s="90">
        <v>1110</v>
      </c>
      <c r="B1148" s="90" t="s">
        <v>273</v>
      </c>
      <c r="C1148" s="97">
        <v>42800</v>
      </c>
      <c r="D1148" s="90" t="s">
        <v>252</v>
      </c>
      <c r="E1148" s="98">
        <v>-1</v>
      </c>
      <c r="F1148" s="99">
        <v>-1.5971369480978976</v>
      </c>
      <c r="G1148" s="101"/>
    </row>
    <row r="1149" spans="1:7" x14ac:dyDescent="0.25">
      <c r="A1149" s="90">
        <v>1111</v>
      </c>
      <c r="B1149" s="90" t="s">
        <v>257</v>
      </c>
      <c r="C1149" s="97">
        <v>42247</v>
      </c>
      <c r="D1149" s="90" t="s">
        <v>252</v>
      </c>
      <c r="E1149" s="98">
        <v>24</v>
      </c>
      <c r="F1149" s="99">
        <v>82.079407821459682</v>
      </c>
      <c r="G1149" s="101"/>
    </row>
    <row r="1150" spans="1:7" x14ac:dyDescent="0.25">
      <c r="A1150" s="90">
        <v>1112</v>
      </c>
      <c r="B1150" s="90" t="s">
        <v>263</v>
      </c>
      <c r="C1150" s="97">
        <v>42767</v>
      </c>
      <c r="D1150" s="90" t="s">
        <v>249</v>
      </c>
      <c r="E1150" s="98">
        <v>80</v>
      </c>
      <c r="F1150" s="99">
        <v>266.76984373221075</v>
      </c>
      <c r="G1150" s="101"/>
    </row>
    <row r="1151" spans="1:7" x14ac:dyDescent="0.25">
      <c r="A1151" s="90">
        <v>1113</v>
      </c>
      <c r="B1151" s="90" t="s">
        <v>274</v>
      </c>
      <c r="C1151" s="97">
        <v>42648</v>
      </c>
      <c r="D1151" s="90" t="s">
        <v>251</v>
      </c>
      <c r="E1151" s="98">
        <v>82</v>
      </c>
      <c r="F1151" s="99">
        <v>273.65061573379921</v>
      </c>
      <c r="G1151" s="101"/>
    </row>
    <row r="1152" spans="1:7" x14ac:dyDescent="0.25">
      <c r="A1152" s="90">
        <v>1114</v>
      </c>
      <c r="B1152" s="90" t="s">
        <v>259</v>
      </c>
      <c r="C1152" s="97">
        <v>42368</v>
      </c>
      <c r="D1152" s="90" t="s">
        <v>253</v>
      </c>
      <c r="E1152" s="98">
        <v>1</v>
      </c>
      <c r="F1152" s="99">
        <v>6.1209282331287449</v>
      </c>
      <c r="G1152" s="101"/>
    </row>
    <row r="1153" spans="1:7" x14ac:dyDescent="0.25">
      <c r="A1153" s="90">
        <v>1115</v>
      </c>
      <c r="B1153" s="90" t="s">
        <v>275</v>
      </c>
      <c r="C1153" s="97">
        <v>42472</v>
      </c>
      <c r="D1153" s="90" t="s">
        <v>253</v>
      </c>
      <c r="E1153" s="98">
        <v>11</v>
      </c>
      <c r="F1153" s="99">
        <v>38.893496541263083</v>
      </c>
      <c r="G1153" s="101"/>
    </row>
    <row r="1154" spans="1:7" x14ac:dyDescent="0.25">
      <c r="A1154" s="90">
        <v>1116</v>
      </c>
      <c r="B1154" s="90" t="s">
        <v>276</v>
      </c>
      <c r="C1154" s="97">
        <v>42932</v>
      </c>
      <c r="D1154" s="90" t="s">
        <v>252</v>
      </c>
      <c r="E1154" s="98">
        <v>12</v>
      </c>
      <c r="F1154" s="99">
        <v>41.157856164914072</v>
      </c>
      <c r="G1154" s="101"/>
    </row>
    <row r="1155" spans="1:7" x14ac:dyDescent="0.25">
      <c r="A1155" s="90">
        <v>1117</v>
      </c>
      <c r="B1155" s="90" t="s">
        <v>260</v>
      </c>
      <c r="C1155" s="97">
        <v>42714</v>
      </c>
      <c r="D1155" s="90" t="s">
        <v>249</v>
      </c>
      <c r="E1155" s="98">
        <v>54</v>
      </c>
      <c r="F1155" s="99">
        <v>181.23084155138943</v>
      </c>
      <c r="G1155" s="101"/>
    </row>
    <row r="1156" spans="1:7" x14ac:dyDescent="0.25">
      <c r="A1156" s="90">
        <v>1118</v>
      </c>
      <c r="B1156" s="90" t="s">
        <v>277</v>
      </c>
      <c r="C1156" s="97">
        <v>43042</v>
      </c>
      <c r="D1156" s="90" t="s">
        <v>252</v>
      </c>
      <c r="E1156" s="98">
        <v>78</v>
      </c>
      <c r="F1156" s="99">
        <v>260.91345248874171</v>
      </c>
      <c r="G1156" s="101"/>
    </row>
    <row r="1157" spans="1:7" x14ac:dyDescent="0.25">
      <c r="A1157" s="90">
        <v>1119</v>
      </c>
      <c r="B1157" s="90" t="s">
        <v>278</v>
      </c>
      <c r="C1157" s="97">
        <v>42406</v>
      </c>
      <c r="D1157" s="90" t="s">
        <v>252</v>
      </c>
      <c r="E1157" s="98">
        <v>-8</v>
      </c>
      <c r="F1157" s="99">
        <v>-24.001425038693618</v>
      </c>
      <c r="G1157" s="101"/>
    </row>
    <row r="1158" spans="1:7" x14ac:dyDescent="0.25">
      <c r="A1158" s="90">
        <v>1120</v>
      </c>
      <c r="B1158" s="90" t="s">
        <v>279</v>
      </c>
      <c r="C1158" s="97">
        <v>42417</v>
      </c>
      <c r="D1158" s="90" t="s">
        <v>249</v>
      </c>
      <c r="E1158" s="98">
        <v>6</v>
      </c>
      <c r="F1158" s="99">
        <v>21.878339086767408</v>
      </c>
      <c r="G1158" s="101"/>
    </row>
    <row r="1159" spans="1:7" x14ac:dyDescent="0.25">
      <c r="A1159" s="90">
        <v>1121</v>
      </c>
      <c r="B1159" s="90" t="s">
        <v>280</v>
      </c>
      <c r="C1159" s="97">
        <v>42648</v>
      </c>
      <c r="D1159" s="90" t="s">
        <v>253</v>
      </c>
      <c r="E1159" s="98">
        <v>30</v>
      </c>
      <c r="F1159" s="99">
        <v>101.1524384287696</v>
      </c>
      <c r="G1159" s="101"/>
    </row>
    <row r="1160" spans="1:7" x14ac:dyDescent="0.25">
      <c r="A1160" s="90">
        <v>1122</v>
      </c>
      <c r="B1160" s="90" t="s">
        <v>281</v>
      </c>
      <c r="C1160" s="97">
        <v>42767</v>
      </c>
      <c r="D1160" s="90" t="s">
        <v>251</v>
      </c>
      <c r="E1160" s="98">
        <v>55</v>
      </c>
      <c r="F1160" s="99">
        <v>183.91297547454559</v>
      </c>
      <c r="G1160" s="101"/>
    </row>
    <row r="1161" spans="1:7" x14ac:dyDescent="0.25">
      <c r="A1161" s="90">
        <v>1123</v>
      </c>
      <c r="B1161" s="90" t="s">
        <v>264</v>
      </c>
      <c r="C1161" s="97">
        <v>42822</v>
      </c>
      <c r="D1161" s="90" t="s">
        <v>249</v>
      </c>
      <c r="E1161" s="98">
        <v>53</v>
      </c>
      <c r="F1161" s="99">
        <v>177.76853784143955</v>
      </c>
      <c r="G1161" s="101"/>
    </row>
    <row r="1162" spans="1:7" x14ac:dyDescent="0.25">
      <c r="A1162" s="90">
        <v>1124</v>
      </c>
      <c r="B1162" s="90" t="s">
        <v>262</v>
      </c>
      <c r="C1162" s="97">
        <v>42049</v>
      </c>
      <c r="D1162" s="90" t="s">
        <v>252</v>
      </c>
      <c r="E1162" s="98">
        <v>29</v>
      </c>
      <c r="F1162" s="99">
        <v>98.046467093151648</v>
      </c>
      <c r="G1162" s="101"/>
    </row>
    <row r="1163" spans="1:7" x14ac:dyDescent="0.25">
      <c r="A1163" s="90">
        <v>1125</v>
      </c>
      <c r="B1163" s="90" t="s">
        <v>282</v>
      </c>
      <c r="C1163" s="97">
        <v>42472</v>
      </c>
      <c r="D1163" s="90" t="s">
        <v>251</v>
      </c>
      <c r="E1163" s="98">
        <v>75</v>
      </c>
      <c r="F1163" s="99">
        <v>250.30926480548206</v>
      </c>
      <c r="G1163" s="101"/>
    </row>
    <row r="1164" spans="1:7" x14ac:dyDescent="0.25">
      <c r="A1164" s="90">
        <v>1126</v>
      </c>
      <c r="B1164" s="90" t="s">
        <v>257</v>
      </c>
      <c r="C1164" s="97">
        <v>42703</v>
      </c>
      <c r="D1164" s="90" t="s">
        <v>253</v>
      </c>
      <c r="E1164" s="98">
        <v>78</v>
      </c>
      <c r="F1164" s="99">
        <v>259.83812774104422</v>
      </c>
      <c r="G1164" s="101"/>
    </row>
    <row r="1165" spans="1:7" x14ac:dyDescent="0.25">
      <c r="A1165" s="90">
        <v>1127</v>
      </c>
      <c r="B1165" s="90" t="s">
        <v>283</v>
      </c>
      <c r="C1165" s="97">
        <v>42998</v>
      </c>
      <c r="D1165" s="90" t="s">
        <v>253</v>
      </c>
      <c r="E1165" s="98">
        <v>6</v>
      </c>
      <c r="F1165" s="99">
        <v>22.475704042048886</v>
      </c>
      <c r="G1165" s="101"/>
    </row>
    <row r="1166" spans="1:7" x14ac:dyDescent="0.25">
      <c r="A1166" s="90">
        <v>1128</v>
      </c>
      <c r="B1166" s="90" t="s">
        <v>284</v>
      </c>
      <c r="C1166" s="97">
        <v>42214</v>
      </c>
      <c r="D1166" s="90" t="s">
        <v>251</v>
      </c>
      <c r="E1166" s="98">
        <v>57</v>
      </c>
      <c r="F1166" s="99">
        <v>190.36830930049416</v>
      </c>
      <c r="G1166" s="101"/>
    </row>
    <row r="1167" spans="1:7" x14ac:dyDescent="0.25">
      <c r="A1167" s="90">
        <v>1129</v>
      </c>
      <c r="B1167" s="90" t="s">
        <v>285</v>
      </c>
      <c r="C1167" s="97">
        <v>42104</v>
      </c>
      <c r="D1167" s="90" t="s">
        <v>249</v>
      </c>
      <c r="E1167" s="98">
        <v>35</v>
      </c>
      <c r="F1167" s="99">
        <v>117.44692673802683</v>
      </c>
      <c r="G1167" s="101"/>
    </row>
    <row r="1168" spans="1:7" x14ac:dyDescent="0.25">
      <c r="A1168" s="90">
        <v>1130</v>
      </c>
      <c r="B1168" s="90" t="s">
        <v>286</v>
      </c>
      <c r="C1168" s="97">
        <v>43053</v>
      </c>
      <c r="D1168" s="90" t="s">
        <v>249</v>
      </c>
      <c r="E1168" s="98">
        <v>72</v>
      </c>
      <c r="F1168" s="99">
        <v>239.64526732034636</v>
      </c>
      <c r="G1168" s="101"/>
    </row>
    <row r="1169" spans="1:7" x14ac:dyDescent="0.25">
      <c r="A1169" s="90">
        <v>1131</v>
      </c>
      <c r="B1169" s="90" t="s">
        <v>287</v>
      </c>
      <c r="C1169" s="97">
        <v>42538</v>
      </c>
      <c r="D1169" s="90" t="s">
        <v>252</v>
      </c>
      <c r="E1169" s="98">
        <v>79</v>
      </c>
      <c r="F1169" s="99">
        <v>262.74280094843016</v>
      </c>
      <c r="G1169" s="101"/>
    </row>
    <row r="1170" spans="1:7" x14ac:dyDescent="0.25">
      <c r="A1170" s="90">
        <v>1132</v>
      </c>
      <c r="B1170" s="90" t="s">
        <v>258</v>
      </c>
      <c r="C1170" s="97">
        <v>42115</v>
      </c>
      <c r="D1170" s="90" t="s">
        <v>251</v>
      </c>
      <c r="E1170" s="98">
        <v>89</v>
      </c>
      <c r="F1170" s="99">
        <v>296.59302523820224</v>
      </c>
      <c r="G1170" s="101"/>
    </row>
    <row r="1171" spans="1:7" x14ac:dyDescent="0.25">
      <c r="A1171" s="90">
        <v>1133</v>
      </c>
      <c r="B1171" s="90" t="s">
        <v>288</v>
      </c>
      <c r="C1171" s="97">
        <v>42126</v>
      </c>
      <c r="D1171" s="90" t="s">
        <v>249</v>
      </c>
      <c r="E1171" s="98">
        <v>84</v>
      </c>
      <c r="F1171" s="99">
        <v>278.47490709123775</v>
      </c>
      <c r="G1171" s="101"/>
    </row>
    <row r="1172" spans="1:7" x14ac:dyDescent="0.25">
      <c r="A1172" s="90">
        <v>1134</v>
      </c>
      <c r="B1172" s="90" t="s">
        <v>257</v>
      </c>
      <c r="C1172" s="97">
        <v>42987</v>
      </c>
      <c r="D1172" s="90" t="s">
        <v>252</v>
      </c>
      <c r="E1172" s="98">
        <v>43</v>
      </c>
      <c r="F1172" s="99">
        <v>144.04730475271495</v>
      </c>
      <c r="G1172" s="101"/>
    </row>
    <row r="1173" spans="1:7" x14ac:dyDescent="0.25">
      <c r="A1173" s="90">
        <v>1135</v>
      </c>
      <c r="B1173" s="90" t="s">
        <v>271</v>
      </c>
      <c r="C1173" s="97">
        <v>42756</v>
      </c>
      <c r="D1173" s="90" t="s">
        <v>251</v>
      </c>
      <c r="E1173" s="98">
        <v>-4</v>
      </c>
      <c r="F1173" s="99">
        <v>-10.9866275346752</v>
      </c>
      <c r="G1173" s="101"/>
    </row>
    <row r="1174" spans="1:7" x14ac:dyDescent="0.25">
      <c r="A1174" s="90">
        <v>1136</v>
      </c>
      <c r="B1174" s="90" t="s">
        <v>272</v>
      </c>
      <c r="C1174" s="97">
        <v>42016</v>
      </c>
      <c r="D1174" s="90" t="s">
        <v>253</v>
      </c>
      <c r="E1174" s="98">
        <v>51</v>
      </c>
      <c r="F1174" s="99">
        <v>170.51299190647794</v>
      </c>
      <c r="G1174" s="101"/>
    </row>
    <row r="1175" spans="1:7" x14ac:dyDescent="0.25">
      <c r="A1175" s="90">
        <v>1137</v>
      </c>
      <c r="B1175" s="90" t="s">
        <v>273</v>
      </c>
      <c r="C1175" s="97">
        <v>42877</v>
      </c>
      <c r="D1175" s="90" t="s">
        <v>251</v>
      </c>
      <c r="E1175" s="98">
        <v>17</v>
      </c>
      <c r="F1175" s="99">
        <v>58.512515973554422</v>
      </c>
      <c r="G1175" s="101"/>
    </row>
    <row r="1176" spans="1:7" x14ac:dyDescent="0.25">
      <c r="A1176" s="90">
        <v>1138</v>
      </c>
      <c r="B1176" s="90" t="s">
        <v>257</v>
      </c>
      <c r="C1176" s="97">
        <v>43053</v>
      </c>
      <c r="D1176" s="90" t="s">
        <v>252</v>
      </c>
      <c r="E1176" s="98">
        <v>51</v>
      </c>
      <c r="F1176" s="99">
        <v>171.14752116789816</v>
      </c>
      <c r="G1176" s="101"/>
    </row>
    <row r="1177" spans="1:7" x14ac:dyDescent="0.25">
      <c r="A1177" s="90">
        <v>1139</v>
      </c>
      <c r="B1177" s="90" t="s">
        <v>263</v>
      </c>
      <c r="C1177" s="97">
        <v>42800</v>
      </c>
      <c r="D1177" s="90" t="s">
        <v>249</v>
      </c>
      <c r="E1177" s="98">
        <v>14</v>
      </c>
      <c r="F1177" s="99">
        <v>48.725705941528595</v>
      </c>
      <c r="G1177" s="101"/>
    </row>
    <row r="1178" spans="1:7" x14ac:dyDescent="0.25">
      <c r="A1178" s="90">
        <v>1140</v>
      </c>
      <c r="B1178" s="90" t="s">
        <v>274</v>
      </c>
      <c r="C1178" s="97">
        <v>43086</v>
      </c>
      <c r="D1178" s="90" t="s">
        <v>251</v>
      </c>
      <c r="E1178" s="98">
        <v>60</v>
      </c>
      <c r="F1178" s="99">
        <v>200.51453111453708</v>
      </c>
      <c r="G1178" s="101"/>
    </row>
    <row r="1179" spans="1:7" x14ac:dyDescent="0.25">
      <c r="A1179" s="90">
        <v>1141</v>
      </c>
      <c r="B1179" s="90" t="s">
        <v>259</v>
      </c>
      <c r="C1179" s="97">
        <v>42692</v>
      </c>
      <c r="D1179" s="90" t="s">
        <v>252</v>
      </c>
      <c r="E1179" s="98">
        <v>-8</v>
      </c>
      <c r="F1179" s="99">
        <v>-24.234790409420068</v>
      </c>
      <c r="G1179" s="101"/>
    </row>
    <row r="1180" spans="1:7" x14ac:dyDescent="0.25">
      <c r="A1180" s="90">
        <v>1142</v>
      </c>
      <c r="B1180" s="90" t="s">
        <v>275</v>
      </c>
      <c r="C1180" s="97">
        <v>42181</v>
      </c>
      <c r="D1180" s="90" t="s">
        <v>253</v>
      </c>
      <c r="E1180" s="98">
        <v>95</v>
      </c>
      <c r="F1180" s="99">
        <v>316.0445365616456</v>
      </c>
      <c r="G1180" s="101"/>
    </row>
    <row r="1181" spans="1:7" x14ac:dyDescent="0.25">
      <c r="A1181" s="90">
        <v>1143</v>
      </c>
      <c r="B1181" s="90" t="s">
        <v>276</v>
      </c>
      <c r="C1181" s="97">
        <v>42767</v>
      </c>
      <c r="D1181" s="90" t="s">
        <v>253</v>
      </c>
      <c r="E1181" s="98">
        <v>66</v>
      </c>
      <c r="F1181" s="99">
        <v>220.05223215771548</v>
      </c>
      <c r="G1181" s="101"/>
    </row>
    <row r="1182" spans="1:7" x14ac:dyDescent="0.25">
      <c r="A1182" s="90">
        <v>1144</v>
      </c>
      <c r="B1182" s="90" t="s">
        <v>260</v>
      </c>
      <c r="C1182" s="97">
        <v>42725</v>
      </c>
      <c r="D1182" s="90" t="s">
        <v>251</v>
      </c>
      <c r="E1182" s="98">
        <v>77</v>
      </c>
      <c r="F1182" s="99">
        <v>256.470330421303</v>
      </c>
      <c r="G1182" s="101"/>
    </row>
    <row r="1183" spans="1:7" x14ac:dyDescent="0.25">
      <c r="A1183" s="90">
        <v>1145</v>
      </c>
      <c r="B1183" s="90" t="s">
        <v>277</v>
      </c>
      <c r="C1183" s="97">
        <v>42714</v>
      </c>
      <c r="D1183" s="90" t="s">
        <v>249</v>
      </c>
      <c r="E1183" s="98">
        <v>65</v>
      </c>
      <c r="F1183" s="99">
        <v>217.55738348613713</v>
      </c>
      <c r="G1183" s="101"/>
    </row>
    <row r="1184" spans="1:7" x14ac:dyDescent="0.25">
      <c r="A1184" s="90">
        <v>1146</v>
      </c>
      <c r="B1184" s="90" t="s">
        <v>278</v>
      </c>
      <c r="C1184" s="97">
        <v>42115</v>
      </c>
      <c r="D1184" s="90" t="s">
        <v>252</v>
      </c>
      <c r="E1184" s="98">
        <v>29</v>
      </c>
      <c r="F1184" s="99">
        <v>98.325633228866167</v>
      </c>
      <c r="G1184" s="101"/>
    </row>
    <row r="1185" spans="1:7" x14ac:dyDescent="0.25">
      <c r="A1185" s="90">
        <v>1147</v>
      </c>
      <c r="B1185" s="90" t="s">
        <v>279</v>
      </c>
      <c r="C1185" s="97">
        <v>42560</v>
      </c>
      <c r="D1185" s="90" t="s">
        <v>250</v>
      </c>
      <c r="E1185" s="98">
        <v>8</v>
      </c>
      <c r="F1185" s="99">
        <v>28.762204578384836</v>
      </c>
      <c r="G1185" s="101"/>
    </row>
    <row r="1186" spans="1:7" x14ac:dyDescent="0.25">
      <c r="A1186" s="90">
        <v>1148</v>
      </c>
      <c r="B1186" s="90" t="s">
        <v>280</v>
      </c>
      <c r="C1186" s="97">
        <v>42745</v>
      </c>
      <c r="D1186" s="90" t="s">
        <v>250</v>
      </c>
      <c r="E1186" s="98">
        <v>42</v>
      </c>
      <c r="F1186" s="99">
        <v>140.97511005345257</v>
      </c>
      <c r="G1186" s="101"/>
    </row>
    <row r="1187" spans="1:7" x14ac:dyDescent="0.25">
      <c r="A1187" s="90">
        <v>1149</v>
      </c>
      <c r="B1187" s="90" t="s">
        <v>281</v>
      </c>
      <c r="C1187" s="97">
        <v>42428</v>
      </c>
      <c r="D1187" s="90" t="s">
        <v>253</v>
      </c>
      <c r="E1187" s="98">
        <v>93</v>
      </c>
      <c r="F1187" s="99">
        <v>309.49510926839986</v>
      </c>
      <c r="G1187" s="101"/>
    </row>
    <row r="1188" spans="1:7" x14ac:dyDescent="0.25">
      <c r="A1188" s="90">
        <v>1150</v>
      </c>
      <c r="B1188" s="90" t="s">
        <v>264</v>
      </c>
      <c r="C1188" s="97">
        <v>42527</v>
      </c>
      <c r="D1188" s="90" t="s">
        <v>253</v>
      </c>
      <c r="E1188" s="98">
        <v>69</v>
      </c>
      <c r="F1188" s="99">
        <v>230.59187505937314</v>
      </c>
      <c r="G1188" s="101"/>
    </row>
    <row r="1189" spans="1:7" x14ac:dyDescent="0.25">
      <c r="A1189" s="90">
        <v>1151</v>
      </c>
      <c r="B1189" s="90" t="s">
        <v>262</v>
      </c>
      <c r="C1189" s="97">
        <v>42921</v>
      </c>
      <c r="D1189" s="90" t="s">
        <v>252</v>
      </c>
      <c r="E1189" s="98">
        <v>91</v>
      </c>
      <c r="F1189" s="99">
        <v>302.97192952762123</v>
      </c>
      <c r="G1189" s="101"/>
    </row>
    <row r="1190" spans="1:7" x14ac:dyDescent="0.25">
      <c r="A1190" s="90">
        <v>1152</v>
      </c>
      <c r="B1190" s="90" t="s">
        <v>282</v>
      </c>
      <c r="C1190" s="97">
        <v>42038</v>
      </c>
      <c r="D1190" s="90" t="s">
        <v>249</v>
      </c>
      <c r="E1190" s="98">
        <v>11</v>
      </c>
      <c r="F1190" s="99">
        <v>38.059401026579742</v>
      </c>
      <c r="G1190" s="101"/>
    </row>
    <row r="1191" spans="1:7" x14ac:dyDescent="0.25">
      <c r="A1191" s="90">
        <v>1153</v>
      </c>
      <c r="B1191" s="90" t="s">
        <v>257</v>
      </c>
      <c r="C1191" s="97">
        <v>42005</v>
      </c>
      <c r="D1191" s="90" t="s">
        <v>251</v>
      </c>
      <c r="E1191" s="98">
        <v>-1</v>
      </c>
      <c r="F1191" s="99">
        <v>-1.7231018632131196</v>
      </c>
      <c r="G1191" s="101"/>
    </row>
    <row r="1192" spans="1:7" x14ac:dyDescent="0.25">
      <c r="A1192" s="90">
        <v>1154</v>
      </c>
      <c r="B1192" s="90" t="s">
        <v>283</v>
      </c>
      <c r="C1192" s="97">
        <v>42725</v>
      </c>
      <c r="D1192" s="90" t="s">
        <v>252</v>
      </c>
      <c r="E1192" s="98">
        <v>52</v>
      </c>
      <c r="F1192" s="99">
        <v>174.42731315264425</v>
      </c>
      <c r="G1192" s="101"/>
    </row>
    <row r="1193" spans="1:7" x14ac:dyDescent="0.25">
      <c r="A1193" s="90">
        <v>1155</v>
      </c>
      <c r="B1193" s="90" t="s">
        <v>284</v>
      </c>
      <c r="C1193" s="97">
        <v>42800</v>
      </c>
      <c r="D1193" s="90" t="s">
        <v>250</v>
      </c>
      <c r="E1193" s="98">
        <v>-10</v>
      </c>
      <c r="F1193" s="99">
        <v>-31.570103358322289</v>
      </c>
      <c r="G1193" s="101"/>
    </row>
    <row r="1194" spans="1:7" x14ac:dyDescent="0.25">
      <c r="A1194" s="90">
        <v>1156</v>
      </c>
      <c r="B1194" s="90" t="s">
        <v>285</v>
      </c>
      <c r="C1194" s="97">
        <v>43064</v>
      </c>
      <c r="D1194" s="90" t="s">
        <v>252</v>
      </c>
      <c r="E1194" s="98">
        <v>33</v>
      </c>
      <c r="F1194" s="99">
        <v>110.80893195335491</v>
      </c>
      <c r="G1194" s="101"/>
    </row>
    <row r="1195" spans="1:7" x14ac:dyDescent="0.25">
      <c r="A1195" s="90">
        <v>1157</v>
      </c>
      <c r="B1195" s="90" t="s">
        <v>286</v>
      </c>
      <c r="C1195" s="97">
        <v>42648</v>
      </c>
      <c r="D1195" s="90" t="s">
        <v>250</v>
      </c>
      <c r="E1195" s="98">
        <v>-1</v>
      </c>
      <c r="F1195" s="99">
        <v>-1.2299310385249875</v>
      </c>
      <c r="G1195" s="101"/>
    </row>
    <row r="1196" spans="1:7" x14ac:dyDescent="0.25">
      <c r="A1196" s="90">
        <v>1158</v>
      </c>
      <c r="B1196" s="90" t="s">
        <v>287</v>
      </c>
      <c r="C1196" s="97">
        <v>42976</v>
      </c>
      <c r="D1196" s="90" t="s">
        <v>252</v>
      </c>
      <c r="E1196" s="98">
        <v>24</v>
      </c>
      <c r="F1196" s="99">
        <v>81.079522195149792</v>
      </c>
      <c r="G1196" s="101"/>
    </row>
    <row r="1197" spans="1:7" x14ac:dyDescent="0.25">
      <c r="A1197" s="90">
        <v>1159</v>
      </c>
      <c r="B1197" s="90" t="s">
        <v>258</v>
      </c>
      <c r="C1197" s="97">
        <v>42505</v>
      </c>
      <c r="D1197" s="90" t="s">
        <v>253</v>
      </c>
      <c r="E1197" s="98">
        <v>71</v>
      </c>
      <c r="F1197" s="99">
        <v>236.71023638264717</v>
      </c>
      <c r="G1197" s="101"/>
    </row>
    <row r="1198" spans="1:7" x14ac:dyDescent="0.25">
      <c r="A1198" s="90">
        <v>1160</v>
      </c>
      <c r="B1198" s="90" t="s">
        <v>288</v>
      </c>
      <c r="C1198" s="97">
        <v>42692</v>
      </c>
      <c r="D1198" s="90" t="s">
        <v>251</v>
      </c>
      <c r="E1198" s="98">
        <v>88</v>
      </c>
      <c r="F1198" s="99">
        <v>293.11597508751123</v>
      </c>
      <c r="G1198" s="101"/>
    </row>
    <row r="1199" spans="1:7" x14ac:dyDescent="0.25">
      <c r="A1199" s="90">
        <v>1161</v>
      </c>
      <c r="B1199" s="90" t="s">
        <v>257</v>
      </c>
      <c r="C1199" s="97">
        <v>42214</v>
      </c>
      <c r="D1199" s="90" t="s">
        <v>251</v>
      </c>
      <c r="E1199" s="98">
        <v>16</v>
      </c>
      <c r="F1199" s="99">
        <v>55.114528240688053</v>
      </c>
      <c r="G1199" s="101"/>
    </row>
    <row r="1200" spans="1:7" x14ac:dyDescent="0.25">
      <c r="A1200" s="90">
        <v>1162</v>
      </c>
      <c r="B1200" s="90" t="s">
        <v>271</v>
      </c>
      <c r="C1200" s="97">
        <v>42170</v>
      </c>
      <c r="D1200" s="90" t="s">
        <v>253</v>
      </c>
      <c r="E1200" s="98">
        <v>7</v>
      </c>
      <c r="F1200" s="99">
        <v>25.569346140999883</v>
      </c>
      <c r="G1200" s="101"/>
    </row>
    <row r="1201" spans="1:7" x14ac:dyDescent="0.25">
      <c r="A1201" s="90">
        <v>1163</v>
      </c>
      <c r="B1201" s="90" t="s">
        <v>272</v>
      </c>
      <c r="C1201" s="97">
        <v>42637</v>
      </c>
      <c r="D1201" s="90" t="s">
        <v>252</v>
      </c>
      <c r="E1201" s="98">
        <v>46</v>
      </c>
      <c r="F1201" s="99">
        <v>154.87821604001758</v>
      </c>
      <c r="G1201" s="101"/>
    </row>
    <row r="1202" spans="1:7" x14ac:dyDescent="0.25">
      <c r="A1202" s="90">
        <v>1164</v>
      </c>
      <c r="B1202" s="90" t="s">
        <v>273</v>
      </c>
      <c r="C1202" s="97">
        <v>42703</v>
      </c>
      <c r="D1202" s="90" t="s">
        <v>253</v>
      </c>
      <c r="E1202" s="98">
        <v>-10</v>
      </c>
      <c r="F1202" s="99">
        <v>-30.411665806705617</v>
      </c>
      <c r="G1202" s="101"/>
    </row>
    <row r="1203" spans="1:7" x14ac:dyDescent="0.25">
      <c r="A1203" s="90">
        <v>1165</v>
      </c>
      <c r="B1203" s="90" t="s">
        <v>257</v>
      </c>
      <c r="C1203" s="97">
        <v>42910</v>
      </c>
      <c r="D1203" s="90" t="s">
        <v>251</v>
      </c>
      <c r="E1203" s="98">
        <v>83</v>
      </c>
      <c r="F1203" s="99">
        <v>276.87439281196032</v>
      </c>
      <c r="G1203" s="101"/>
    </row>
    <row r="1204" spans="1:7" x14ac:dyDescent="0.25">
      <c r="A1204" s="90">
        <v>1166</v>
      </c>
      <c r="B1204" s="90" t="s">
        <v>263</v>
      </c>
      <c r="C1204" s="97">
        <v>42811</v>
      </c>
      <c r="D1204" s="90" t="s">
        <v>251</v>
      </c>
      <c r="E1204" s="98">
        <v>85</v>
      </c>
      <c r="F1204" s="99">
        <v>282.48864544357758</v>
      </c>
      <c r="G1204" s="101"/>
    </row>
    <row r="1205" spans="1:7" x14ac:dyDescent="0.25">
      <c r="A1205" s="90">
        <v>1167</v>
      </c>
      <c r="B1205" s="90" t="s">
        <v>274</v>
      </c>
      <c r="C1205" s="97">
        <v>42258</v>
      </c>
      <c r="D1205" s="90" t="s">
        <v>249</v>
      </c>
      <c r="E1205" s="98">
        <v>18</v>
      </c>
      <c r="F1205" s="99">
        <v>61.984531059237341</v>
      </c>
      <c r="G1205" s="101"/>
    </row>
    <row r="1206" spans="1:7" x14ac:dyDescent="0.25">
      <c r="A1206" s="90">
        <v>1168</v>
      </c>
      <c r="B1206" s="90" t="s">
        <v>259</v>
      </c>
      <c r="C1206" s="97">
        <v>42637</v>
      </c>
      <c r="D1206" s="90" t="s">
        <v>250</v>
      </c>
      <c r="E1206" s="98">
        <v>83</v>
      </c>
      <c r="F1206" s="99">
        <v>277.1726362492484</v>
      </c>
      <c r="G1206" s="101"/>
    </row>
    <row r="1207" spans="1:7" x14ac:dyDescent="0.25">
      <c r="A1207" s="90">
        <v>1169</v>
      </c>
      <c r="B1207" s="90" t="s">
        <v>275</v>
      </c>
      <c r="C1207" s="97">
        <v>43064</v>
      </c>
      <c r="D1207" s="90" t="s">
        <v>251</v>
      </c>
      <c r="E1207" s="98">
        <v>71</v>
      </c>
      <c r="F1207" s="99">
        <v>236.72921651676964</v>
      </c>
      <c r="G1207" s="101"/>
    </row>
    <row r="1208" spans="1:7" x14ac:dyDescent="0.25">
      <c r="A1208" s="90">
        <v>1170</v>
      </c>
      <c r="B1208" s="90" t="s">
        <v>276</v>
      </c>
      <c r="C1208" s="97">
        <v>42615</v>
      </c>
      <c r="D1208" s="90" t="s">
        <v>249</v>
      </c>
      <c r="E1208" s="98">
        <v>2</v>
      </c>
      <c r="F1208" s="99">
        <v>8.7455651983115672</v>
      </c>
      <c r="G1208" s="101"/>
    </row>
    <row r="1209" spans="1:7" x14ac:dyDescent="0.25">
      <c r="A1209" s="90">
        <v>1171</v>
      </c>
      <c r="B1209" s="90" t="s">
        <v>260</v>
      </c>
      <c r="C1209" s="97">
        <v>43053</v>
      </c>
      <c r="D1209" s="90" t="s">
        <v>253</v>
      </c>
      <c r="E1209" s="98">
        <v>71</v>
      </c>
      <c r="F1209" s="99">
        <v>237.07152423233796</v>
      </c>
      <c r="G1209" s="101"/>
    </row>
    <row r="1210" spans="1:7" x14ac:dyDescent="0.25">
      <c r="A1210" s="90">
        <v>1172</v>
      </c>
      <c r="B1210" s="90" t="s">
        <v>277</v>
      </c>
      <c r="C1210" s="97">
        <v>42269</v>
      </c>
      <c r="D1210" s="90" t="s">
        <v>250</v>
      </c>
      <c r="E1210" s="98">
        <v>68</v>
      </c>
      <c r="F1210" s="99">
        <v>227.34199470396649</v>
      </c>
      <c r="G1210" s="101"/>
    </row>
    <row r="1211" spans="1:7" x14ac:dyDescent="0.25">
      <c r="A1211" s="90">
        <v>1173</v>
      </c>
      <c r="B1211" s="90" t="s">
        <v>278</v>
      </c>
      <c r="C1211" s="97">
        <v>42681</v>
      </c>
      <c r="D1211" s="90" t="s">
        <v>249</v>
      </c>
      <c r="E1211" s="98">
        <v>30</v>
      </c>
      <c r="F1211" s="99">
        <v>101.79609540051898</v>
      </c>
      <c r="G1211" s="101"/>
    </row>
    <row r="1212" spans="1:7" x14ac:dyDescent="0.25">
      <c r="A1212" s="90">
        <v>1174</v>
      </c>
      <c r="B1212" s="90" t="s">
        <v>279</v>
      </c>
      <c r="C1212" s="97">
        <v>42767</v>
      </c>
      <c r="D1212" s="90" t="s">
        <v>250</v>
      </c>
      <c r="E1212" s="98">
        <v>72</v>
      </c>
      <c r="F1212" s="99">
        <v>240.13243127269541</v>
      </c>
      <c r="G1212" s="101"/>
    </row>
    <row r="1213" spans="1:7" x14ac:dyDescent="0.25">
      <c r="A1213" s="90">
        <v>1175</v>
      </c>
      <c r="B1213" s="90" t="s">
        <v>280</v>
      </c>
      <c r="C1213" s="97">
        <v>42604</v>
      </c>
      <c r="D1213" s="90" t="s">
        <v>249</v>
      </c>
      <c r="E1213" s="98">
        <v>73</v>
      </c>
      <c r="F1213" s="99">
        <v>244.05659503951074</v>
      </c>
      <c r="G1213" s="101"/>
    </row>
    <row r="1214" spans="1:7" x14ac:dyDescent="0.25">
      <c r="A1214" s="90">
        <v>1176</v>
      </c>
      <c r="B1214" s="90" t="s">
        <v>281</v>
      </c>
      <c r="C1214" s="97">
        <v>42756</v>
      </c>
      <c r="D1214" s="90" t="s">
        <v>251</v>
      </c>
      <c r="E1214" s="98">
        <v>28</v>
      </c>
      <c r="F1214" s="99">
        <v>95.331434289060866</v>
      </c>
      <c r="G1214" s="101"/>
    </row>
    <row r="1215" spans="1:7" x14ac:dyDescent="0.25">
      <c r="A1215" s="90">
        <v>1177</v>
      </c>
      <c r="B1215" s="90" t="s">
        <v>264</v>
      </c>
      <c r="C1215" s="97">
        <v>42811</v>
      </c>
      <c r="D1215" s="90" t="s">
        <v>252</v>
      </c>
      <c r="E1215" s="98">
        <v>40</v>
      </c>
      <c r="F1215" s="99">
        <v>135.20666193553384</v>
      </c>
      <c r="G1215" s="101"/>
    </row>
    <row r="1216" spans="1:7" x14ac:dyDescent="0.25">
      <c r="A1216" s="90">
        <v>1178</v>
      </c>
      <c r="B1216" s="90" t="s">
        <v>262</v>
      </c>
      <c r="C1216" s="97">
        <v>43075</v>
      </c>
      <c r="D1216" s="90" t="s">
        <v>253</v>
      </c>
      <c r="E1216" s="98">
        <v>-8</v>
      </c>
      <c r="F1216" s="99">
        <v>-24.580804895630816</v>
      </c>
      <c r="G1216" s="101"/>
    </row>
    <row r="1217" spans="1:7" x14ac:dyDescent="0.25">
      <c r="A1217" s="90">
        <v>1179</v>
      </c>
      <c r="B1217" s="90" t="s">
        <v>282</v>
      </c>
      <c r="C1217" s="97">
        <v>42104</v>
      </c>
      <c r="D1217" s="90" t="s">
        <v>250</v>
      </c>
      <c r="E1217" s="98">
        <v>70</v>
      </c>
      <c r="F1217" s="99">
        <v>233.38982857359156</v>
      </c>
      <c r="G1217" s="101"/>
    </row>
    <row r="1218" spans="1:7" x14ac:dyDescent="0.25">
      <c r="A1218" s="90">
        <v>1180</v>
      </c>
      <c r="B1218" s="90" t="s">
        <v>257</v>
      </c>
      <c r="C1218" s="97">
        <v>42357</v>
      </c>
      <c r="D1218" s="90" t="s">
        <v>249</v>
      </c>
      <c r="E1218" s="98">
        <v>3</v>
      </c>
      <c r="F1218" s="99">
        <v>11.820763925377316</v>
      </c>
      <c r="G1218" s="101"/>
    </row>
    <row r="1219" spans="1:7" x14ac:dyDescent="0.25">
      <c r="A1219" s="90">
        <v>1181</v>
      </c>
      <c r="B1219" s="90" t="s">
        <v>283</v>
      </c>
      <c r="C1219" s="97">
        <v>42714</v>
      </c>
      <c r="D1219" s="90" t="s">
        <v>249</v>
      </c>
      <c r="E1219" s="98">
        <v>33</v>
      </c>
      <c r="F1219" s="99">
        <v>111.00254808683074</v>
      </c>
      <c r="G1219" s="101"/>
    </row>
    <row r="1220" spans="1:7" x14ac:dyDescent="0.25">
      <c r="A1220" s="90">
        <v>1182</v>
      </c>
      <c r="B1220" s="90" t="s">
        <v>284</v>
      </c>
      <c r="C1220" s="97">
        <v>42604</v>
      </c>
      <c r="D1220" s="90" t="s">
        <v>251</v>
      </c>
      <c r="E1220" s="98">
        <v>88</v>
      </c>
      <c r="F1220" s="99">
        <v>292.98679867770727</v>
      </c>
      <c r="G1220" s="101"/>
    </row>
    <row r="1221" spans="1:7" x14ac:dyDescent="0.25">
      <c r="A1221" s="90">
        <v>1183</v>
      </c>
      <c r="B1221" s="90" t="s">
        <v>285</v>
      </c>
      <c r="C1221" s="97">
        <v>42005</v>
      </c>
      <c r="D1221" s="90" t="s">
        <v>252</v>
      </c>
      <c r="E1221" s="98">
        <v>39</v>
      </c>
      <c r="F1221" s="99">
        <v>131.38063611204092</v>
      </c>
      <c r="G1221" s="101"/>
    </row>
    <row r="1222" spans="1:7" x14ac:dyDescent="0.25">
      <c r="A1222" s="90">
        <v>1184</v>
      </c>
      <c r="B1222" s="90" t="s">
        <v>286</v>
      </c>
      <c r="C1222" s="97">
        <v>42181</v>
      </c>
      <c r="D1222" s="90" t="s">
        <v>250</v>
      </c>
      <c r="E1222" s="98">
        <v>64</v>
      </c>
      <c r="F1222" s="99">
        <v>213.48518254746421</v>
      </c>
      <c r="G1222" s="101"/>
    </row>
    <row r="1223" spans="1:7" x14ac:dyDescent="0.25">
      <c r="A1223" s="90">
        <v>1185</v>
      </c>
      <c r="B1223" s="90" t="s">
        <v>287</v>
      </c>
      <c r="C1223" s="97">
        <v>42910</v>
      </c>
      <c r="D1223" s="90" t="s">
        <v>251</v>
      </c>
      <c r="E1223" s="98">
        <v>0</v>
      </c>
      <c r="F1223" s="99">
        <v>2.3503230614953252</v>
      </c>
      <c r="G1223" s="101"/>
    </row>
    <row r="1224" spans="1:7" x14ac:dyDescent="0.25">
      <c r="A1224" s="90">
        <v>1186</v>
      </c>
      <c r="B1224" s="90" t="s">
        <v>258</v>
      </c>
      <c r="C1224" s="97">
        <v>42450</v>
      </c>
      <c r="D1224" s="90" t="s">
        <v>250</v>
      </c>
      <c r="E1224" s="98">
        <v>26</v>
      </c>
      <c r="F1224" s="99">
        <v>88.612077894519317</v>
      </c>
      <c r="G1224" s="101"/>
    </row>
    <row r="1225" spans="1:7" x14ac:dyDescent="0.25">
      <c r="A1225" s="90">
        <v>1187</v>
      </c>
      <c r="B1225" s="90" t="s">
        <v>288</v>
      </c>
      <c r="C1225" s="97">
        <v>42439</v>
      </c>
      <c r="D1225" s="90" t="s">
        <v>251</v>
      </c>
      <c r="E1225" s="98">
        <v>0</v>
      </c>
      <c r="F1225" s="99">
        <v>1.6405955279195252</v>
      </c>
      <c r="G1225" s="101"/>
    </row>
    <row r="1226" spans="1:7" x14ac:dyDescent="0.25">
      <c r="A1226" s="90">
        <v>1188</v>
      </c>
      <c r="B1226" s="90" t="s">
        <v>257</v>
      </c>
      <c r="C1226" s="97">
        <v>42899</v>
      </c>
      <c r="D1226" s="90" t="s">
        <v>253</v>
      </c>
      <c r="E1226" s="98">
        <v>76</v>
      </c>
      <c r="F1226" s="99">
        <v>253.32405843423547</v>
      </c>
      <c r="G1226" s="101"/>
    </row>
    <row r="1227" spans="1:7" x14ac:dyDescent="0.25">
      <c r="A1227" s="90">
        <v>1189</v>
      </c>
      <c r="B1227" s="90" t="s">
        <v>271</v>
      </c>
      <c r="C1227" s="97">
        <v>42670</v>
      </c>
      <c r="D1227" s="90" t="s">
        <v>249</v>
      </c>
      <c r="E1227" s="98">
        <v>75</v>
      </c>
      <c r="F1227" s="99">
        <v>250.95058222802948</v>
      </c>
      <c r="G1227" s="101"/>
    </row>
    <row r="1228" spans="1:7" x14ac:dyDescent="0.25">
      <c r="A1228" s="90">
        <v>1190</v>
      </c>
      <c r="B1228" s="90" t="s">
        <v>272</v>
      </c>
      <c r="C1228" s="97">
        <v>42538</v>
      </c>
      <c r="D1228" s="90" t="s">
        <v>251</v>
      </c>
      <c r="E1228" s="98">
        <v>61</v>
      </c>
      <c r="F1228" s="99">
        <v>203.38347943815364</v>
      </c>
      <c r="G1228" s="101"/>
    </row>
    <row r="1229" spans="1:7" x14ac:dyDescent="0.25">
      <c r="A1229" s="90">
        <v>1191</v>
      </c>
      <c r="B1229" s="90" t="s">
        <v>273</v>
      </c>
      <c r="C1229" s="97">
        <v>42203</v>
      </c>
      <c r="D1229" s="90" t="s">
        <v>249</v>
      </c>
      <c r="E1229" s="98">
        <v>-2</v>
      </c>
      <c r="F1229" s="99">
        <v>-4.7193646696582325</v>
      </c>
      <c r="G1229" s="101"/>
    </row>
    <row r="1230" spans="1:7" x14ac:dyDescent="0.25">
      <c r="A1230" s="90">
        <v>1192</v>
      </c>
      <c r="B1230" s="90" t="s">
        <v>257</v>
      </c>
      <c r="C1230" s="97">
        <v>42406</v>
      </c>
      <c r="D1230" s="90" t="s">
        <v>250</v>
      </c>
      <c r="E1230" s="98">
        <v>40</v>
      </c>
      <c r="F1230" s="99">
        <v>135.11315877398923</v>
      </c>
      <c r="G1230" s="101"/>
    </row>
    <row r="1231" spans="1:7" x14ac:dyDescent="0.25">
      <c r="A1231" s="90">
        <v>1193</v>
      </c>
      <c r="B1231" s="90" t="s">
        <v>263</v>
      </c>
      <c r="C1231" s="97">
        <v>42049</v>
      </c>
      <c r="D1231" s="90" t="s">
        <v>249</v>
      </c>
      <c r="E1231" s="98">
        <v>5</v>
      </c>
      <c r="F1231" s="99">
        <v>19.165862641919574</v>
      </c>
      <c r="G1231" s="101"/>
    </row>
    <row r="1232" spans="1:7" x14ac:dyDescent="0.25">
      <c r="A1232" s="90">
        <v>1194</v>
      </c>
      <c r="B1232" s="90" t="s">
        <v>274</v>
      </c>
      <c r="C1232" s="97">
        <v>42998</v>
      </c>
      <c r="D1232" s="90" t="s">
        <v>249</v>
      </c>
      <c r="E1232" s="98">
        <v>57</v>
      </c>
      <c r="F1232" s="99">
        <v>190.20675513776519</v>
      </c>
      <c r="G1232" s="101"/>
    </row>
    <row r="1233" spans="1:7" x14ac:dyDescent="0.25">
      <c r="A1233" s="90">
        <v>1195</v>
      </c>
      <c r="B1233" s="90" t="s">
        <v>259</v>
      </c>
      <c r="C1233" s="97">
        <v>42822</v>
      </c>
      <c r="D1233" s="90" t="s">
        <v>249</v>
      </c>
      <c r="E1233" s="98">
        <v>86</v>
      </c>
      <c r="F1233" s="99">
        <v>286.4476529316384</v>
      </c>
      <c r="G1233" s="101"/>
    </row>
    <row r="1234" spans="1:7" x14ac:dyDescent="0.25">
      <c r="A1234" s="90">
        <v>1196</v>
      </c>
      <c r="B1234" s="90" t="s">
        <v>275</v>
      </c>
      <c r="C1234" s="97">
        <v>42538</v>
      </c>
      <c r="D1234" s="90" t="s">
        <v>250</v>
      </c>
      <c r="E1234" s="98">
        <v>15</v>
      </c>
      <c r="F1234" s="99">
        <v>51.298344748598389</v>
      </c>
      <c r="G1234" s="101"/>
    </row>
    <row r="1235" spans="1:7" x14ac:dyDescent="0.25">
      <c r="A1235" s="90">
        <v>1197</v>
      </c>
      <c r="B1235" s="90" t="s">
        <v>276</v>
      </c>
      <c r="C1235" s="97">
        <v>42987</v>
      </c>
      <c r="D1235" s="90" t="s">
        <v>249</v>
      </c>
      <c r="E1235" s="98">
        <v>39</v>
      </c>
      <c r="F1235" s="99">
        <v>131.02139815422888</v>
      </c>
      <c r="G1235" s="101"/>
    </row>
    <row r="1236" spans="1:7" x14ac:dyDescent="0.25">
      <c r="A1236" s="90">
        <v>1198</v>
      </c>
      <c r="B1236" s="90" t="s">
        <v>260</v>
      </c>
      <c r="C1236" s="97">
        <v>42494</v>
      </c>
      <c r="D1236" s="90" t="s">
        <v>253</v>
      </c>
      <c r="E1236" s="98">
        <v>94</v>
      </c>
      <c r="F1236" s="99">
        <v>313.42209756862468</v>
      </c>
      <c r="G1236" s="101"/>
    </row>
    <row r="1237" spans="1:7" x14ac:dyDescent="0.25">
      <c r="A1237" s="90">
        <v>1199</v>
      </c>
      <c r="B1237" s="90" t="s">
        <v>277</v>
      </c>
      <c r="C1237" s="97">
        <v>42822</v>
      </c>
      <c r="D1237" s="90" t="s">
        <v>251</v>
      </c>
      <c r="E1237" s="98">
        <v>78</v>
      </c>
      <c r="F1237" s="99">
        <v>260.13387836694989</v>
      </c>
      <c r="G1237" s="101"/>
    </row>
    <row r="1238" spans="1:7" x14ac:dyDescent="0.25">
      <c r="A1238" s="90">
        <v>1200</v>
      </c>
      <c r="B1238" s="90" t="s">
        <v>278</v>
      </c>
      <c r="C1238" s="97">
        <v>42756</v>
      </c>
      <c r="D1238" s="90" t="s">
        <v>249</v>
      </c>
      <c r="E1238" s="98">
        <v>65</v>
      </c>
      <c r="F1238" s="99">
        <v>217.13432937110247</v>
      </c>
      <c r="G1238" s="101"/>
    </row>
    <row r="1239" spans="1:7" x14ac:dyDescent="0.25">
      <c r="A1239" s="90">
        <v>1201</v>
      </c>
      <c r="B1239" s="90" t="s">
        <v>279</v>
      </c>
      <c r="C1239" s="97">
        <v>43086</v>
      </c>
      <c r="D1239" s="90" t="s">
        <v>249</v>
      </c>
      <c r="E1239" s="98">
        <v>66</v>
      </c>
      <c r="F1239" s="99">
        <v>220.38338359733811</v>
      </c>
      <c r="G1239" s="101"/>
    </row>
    <row r="1240" spans="1:7" x14ac:dyDescent="0.25">
      <c r="A1240" s="90">
        <v>1202</v>
      </c>
      <c r="B1240" s="90" t="s">
        <v>280</v>
      </c>
      <c r="C1240" s="97">
        <v>42137</v>
      </c>
      <c r="D1240" s="90" t="s">
        <v>252</v>
      </c>
      <c r="E1240" s="98">
        <v>84</v>
      </c>
      <c r="F1240" s="99">
        <v>280.14266784284274</v>
      </c>
      <c r="G1240" s="101"/>
    </row>
    <row r="1241" spans="1:7" x14ac:dyDescent="0.25">
      <c r="A1241" s="90">
        <v>1203</v>
      </c>
      <c r="B1241" s="90" t="s">
        <v>281</v>
      </c>
      <c r="C1241" s="97">
        <v>42811</v>
      </c>
      <c r="D1241" s="90" t="s">
        <v>252</v>
      </c>
      <c r="E1241" s="98">
        <v>35</v>
      </c>
      <c r="F1241" s="99">
        <v>118.43308944129342</v>
      </c>
      <c r="G1241" s="101"/>
    </row>
    <row r="1242" spans="1:7" x14ac:dyDescent="0.25">
      <c r="A1242" s="90">
        <v>1204</v>
      </c>
      <c r="B1242" s="90" t="s">
        <v>264</v>
      </c>
      <c r="C1242" s="97">
        <v>42527</v>
      </c>
      <c r="D1242" s="90" t="s">
        <v>252</v>
      </c>
      <c r="E1242" s="98">
        <v>94</v>
      </c>
      <c r="F1242" s="99">
        <v>313.60568452561483</v>
      </c>
      <c r="G1242" s="101"/>
    </row>
    <row r="1243" spans="1:7" x14ac:dyDescent="0.25">
      <c r="A1243" s="90">
        <v>1205</v>
      </c>
      <c r="B1243" s="90" t="s">
        <v>262</v>
      </c>
      <c r="C1243" s="97">
        <v>42104</v>
      </c>
      <c r="D1243" s="90" t="s">
        <v>251</v>
      </c>
      <c r="E1243" s="98">
        <v>26</v>
      </c>
      <c r="F1243" s="99">
        <v>88.209820954602904</v>
      </c>
      <c r="G1243" s="101"/>
    </row>
    <row r="1244" spans="1:7" x14ac:dyDescent="0.25">
      <c r="A1244" s="90">
        <v>1206</v>
      </c>
      <c r="B1244" s="90" t="s">
        <v>282</v>
      </c>
      <c r="C1244" s="97">
        <v>42943</v>
      </c>
      <c r="D1244" s="90" t="s">
        <v>249</v>
      </c>
      <c r="E1244" s="98">
        <v>80</v>
      </c>
      <c r="F1244" s="99">
        <v>267.56528967500225</v>
      </c>
      <c r="G1244" s="101"/>
    </row>
    <row r="1245" spans="1:7" x14ac:dyDescent="0.25">
      <c r="A1245" s="90">
        <v>1207</v>
      </c>
      <c r="B1245" s="90" t="s">
        <v>257</v>
      </c>
      <c r="C1245" s="97">
        <v>42516</v>
      </c>
      <c r="D1245" s="90" t="s">
        <v>251</v>
      </c>
      <c r="E1245" s="98">
        <v>7</v>
      </c>
      <c r="F1245" s="99">
        <v>25.080865958111854</v>
      </c>
      <c r="G1245" s="101"/>
    </row>
    <row r="1246" spans="1:7" x14ac:dyDescent="0.25">
      <c r="A1246" s="90">
        <v>1208</v>
      </c>
      <c r="B1246" s="90" t="s">
        <v>283</v>
      </c>
      <c r="C1246" s="97">
        <v>42943</v>
      </c>
      <c r="D1246" s="90" t="s">
        <v>252</v>
      </c>
      <c r="E1246" s="98">
        <v>47</v>
      </c>
      <c r="F1246" s="99">
        <v>157.05435912191265</v>
      </c>
      <c r="G1246" s="101"/>
    </row>
    <row r="1247" spans="1:7" x14ac:dyDescent="0.25">
      <c r="A1247" s="90">
        <v>1209</v>
      </c>
      <c r="B1247" s="90" t="s">
        <v>284</v>
      </c>
      <c r="C1247" s="97">
        <v>42626</v>
      </c>
      <c r="D1247" s="90" t="s">
        <v>251</v>
      </c>
      <c r="E1247" s="98">
        <v>32</v>
      </c>
      <c r="F1247" s="99">
        <v>108.78235929911322</v>
      </c>
      <c r="G1247" s="101"/>
    </row>
    <row r="1248" spans="1:7" x14ac:dyDescent="0.25">
      <c r="A1248" s="90">
        <v>1210</v>
      </c>
      <c r="B1248" s="90" t="s">
        <v>285</v>
      </c>
      <c r="C1248" s="97">
        <v>42335</v>
      </c>
      <c r="D1248" s="90" t="s">
        <v>251</v>
      </c>
      <c r="E1248" s="98">
        <v>8</v>
      </c>
      <c r="F1248" s="99">
        <v>28.000392532090252</v>
      </c>
      <c r="G1248" s="101"/>
    </row>
    <row r="1249" spans="1:7" x14ac:dyDescent="0.25">
      <c r="A1249" s="90">
        <v>1211</v>
      </c>
      <c r="B1249" s="90" t="s">
        <v>286</v>
      </c>
      <c r="C1249" s="97">
        <v>42582</v>
      </c>
      <c r="D1249" s="90" t="s">
        <v>252</v>
      </c>
      <c r="E1249" s="98">
        <v>33</v>
      </c>
      <c r="F1249" s="99">
        <v>111.25146461390466</v>
      </c>
      <c r="G1249" s="101"/>
    </row>
    <row r="1250" spans="1:7" x14ac:dyDescent="0.25">
      <c r="A1250" s="90">
        <v>1212</v>
      </c>
      <c r="B1250" s="90" t="s">
        <v>287</v>
      </c>
      <c r="C1250" s="97">
        <v>42615</v>
      </c>
      <c r="D1250" s="90" t="s">
        <v>249</v>
      </c>
      <c r="E1250" s="98">
        <v>22</v>
      </c>
      <c r="F1250" s="99">
        <v>75.458701422680818</v>
      </c>
      <c r="G1250" s="101"/>
    </row>
    <row r="1251" spans="1:7" x14ac:dyDescent="0.25">
      <c r="A1251" s="90">
        <v>1213</v>
      </c>
      <c r="B1251" s="90" t="s">
        <v>258</v>
      </c>
      <c r="C1251" s="97">
        <v>42302</v>
      </c>
      <c r="D1251" s="90" t="s">
        <v>251</v>
      </c>
      <c r="E1251" s="98">
        <v>81</v>
      </c>
      <c r="F1251" s="99">
        <v>269.78449600034946</v>
      </c>
      <c r="G1251" s="101"/>
    </row>
    <row r="1252" spans="1:7" x14ac:dyDescent="0.25">
      <c r="A1252" s="90">
        <v>1214</v>
      </c>
      <c r="B1252" s="90" t="s">
        <v>288</v>
      </c>
      <c r="C1252" s="97">
        <v>42899</v>
      </c>
      <c r="D1252" s="90" t="s">
        <v>250</v>
      </c>
      <c r="E1252" s="98">
        <v>81</v>
      </c>
      <c r="F1252" s="99">
        <v>269.97342044142073</v>
      </c>
      <c r="G1252" s="101"/>
    </row>
    <row r="1253" spans="1:7" x14ac:dyDescent="0.25">
      <c r="A1253" s="90">
        <v>1215</v>
      </c>
      <c r="B1253" s="90" t="s">
        <v>257</v>
      </c>
      <c r="C1253" s="97">
        <v>42582</v>
      </c>
      <c r="D1253" s="90" t="s">
        <v>253</v>
      </c>
      <c r="E1253" s="98">
        <v>30</v>
      </c>
      <c r="F1253" s="99">
        <v>101.14207540131093</v>
      </c>
      <c r="G1253" s="101"/>
    </row>
    <row r="1254" spans="1:7" x14ac:dyDescent="0.25">
      <c r="A1254" s="90">
        <v>1216</v>
      </c>
      <c r="B1254" s="90" t="s">
        <v>271</v>
      </c>
      <c r="C1254" s="97">
        <v>42626</v>
      </c>
      <c r="D1254" s="90" t="s">
        <v>251</v>
      </c>
      <c r="E1254" s="98">
        <v>-1</v>
      </c>
      <c r="F1254" s="99">
        <v>-1.2625520130157581</v>
      </c>
      <c r="G1254" s="101"/>
    </row>
    <row r="1255" spans="1:7" x14ac:dyDescent="0.25">
      <c r="A1255" s="90">
        <v>1217</v>
      </c>
      <c r="B1255" s="90" t="s">
        <v>272</v>
      </c>
      <c r="C1255" s="97">
        <v>42877</v>
      </c>
      <c r="D1255" s="90" t="s">
        <v>252</v>
      </c>
      <c r="E1255" s="98">
        <v>35</v>
      </c>
      <c r="F1255" s="99">
        <v>117.80697937313212</v>
      </c>
      <c r="G1255" s="101"/>
    </row>
    <row r="1256" spans="1:7" x14ac:dyDescent="0.25">
      <c r="A1256" s="90">
        <v>1218</v>
      </c>
      <c r="B1256" s="90" t="s">
        <v>273</v>
      </c>
      <c r="C1256" s="97">
        <v>42811</v>
      </c>
      <c r="D1256" s="90" t="s">
        <v>252</v>
      </c>
      <c r="E1256" s="98">
        <v>78</v>
      </c>
      <c r="F1256" s="99">
        <v>260.14648284679839</v>
      </c>
      <c r="G1256" s="101"/>
    </row>
    <row r="1257" spans="1:7" x14ac:dyDescent="0.25">
      <c r="A1257" s="90">
        <v>1219</v>
      </c>
      <c r="B1257" s="90" t="s">
        <v>257</v>
      </c>
      <c r="C1257" s="97">
        <v>42954</v>
      </c>
      <c r="D1257" s="90" t="s">
        <v>251</v>
      </c>
      <c r="E1257" s="98">
        <v>15</v>
      </c>
      <c r="F1257" s="99">
        <v>52.06710561507446</v>
      </c>
      <c r="G1257" s="101"/>
    </row>
    <row r="1258" spans="1:7" x14ac:dyDescent="0.25">
      <c r="A1258" s="90">
        <v>1220</v>
      </c>
      <c r="B1258" s="90" t="s">
        <v>263</v>
      </c>
      <c r="C1258" s="97">
        <v>42027</v>
      </c>
      <c r="D1258" s="90" t="s">
        <v>252</v>
      </c>
      <c r="E1258" s="98">
        <v>75</v>
      </c>
      <c r="F1258" s="99">
        <v>250.13236397818991</v>
      </c>
      <c r="G1258" s="101"/>
    </row>
    <row r="1259" spans="1:7" x14ac:dyDescent="0.25">
      <c r="A1259" s="90">
        <v>1221</v>
      </c>
      <c r="B1259" s="90" t="s">
        <v>274</v>
      </c>
      <c r="C1259" s="97">
        <v>43020</v>
      </c>
      <c r="D1259" s="90" t="s">
        <v>249</v>
      </c>
      <c r="E1259" s="98">
        <v>12</v>
      </c>
      <c r="F1259" s="99">
        <v>42.052700221924319</v>
      </c>
      <c r="G1259" s="101"/>
    </row>
    <row r="1260" spans="1:7" x14ac:dyDescent="0.25">
      <c r="A1260" s="90">
        <v>1222</v>
      </c>
      <c r="B1260" s="90" t="s">
        <v>259</v>
      </c>
      <c r="C1260" s="97">
        <v>42324</v>
      </c>
      <c r="D1260" s="90" t="s">
        <v>252</v>
      </c>
      <c r="E1260" s="98">
        <v>30</v>
      </c>
      <c r="F1260" s="99">
        <v>101.41162926391918</v>
      </c>
      <c r="G1260" s="101"/>
    </row>
    <row r="1261" spans="1:7" x14ac:dyDescent="0.25">
      <c r="A1261" s="90">
        <v>1223</v>
      </c>
      <c r="B1261" s="90" t="s">
        <v>275</v>
      </c>
      <c r="C1261" s="97">
        <v>42137</v>
      </c>
      <c r="D1261" s="90" t="s">
        <v>249</v>
      </c>
      <c r="E1261" s="98">
        <v>42</v>
      </c>
      <c r="F1261" s="99">
        <v>141.17015584685498</v>
      </c>
      <c r="G1261" s="101"/>
    </row>
    <row r="1262" spans="1:7" x14ac:dyDescent="0.25">
      <c r="A1262" s="90">
        <v>1224</v>
      </c>
      <c r="B1262" s="90" t="s">
        <v>276</v>
      </c>
      <c r="C1262" s="97">
        <v>42373</v>
      </c>
      <c r="D1262" s="90" t="s">
        <v>249</v>
      </c>
      <c r="E1262" s="98">
        <v>-8</v>
      </c>
      <c r="F1262" s="99">
        <v>-24.416989382656968</v>
      </c>
      <c r="G1262" s="101"/>
    </row>
    <row r="1263" spans="1:7" x14ac:dyDescent="0.25">
      <c r="A1263" s="90">
        <v>1225</v>
      </c>
      <c r="B1263" s="90" t="s">
        <v>260</v>
      </c>
      <c r="C1263" s="97">
        <v>42472</v>
      </c>
      <c r="D1263" s="90" t="s">
        <v>250</v>
      </c>
      <c r="E1263" s="98">
        <v>93</v>
      </c>
      <c r="F1263" s="99">
        <v>309.5127015778524</v>
      </c>
      <c r="G1263" s="101"/>
    </row>
    <row r="1264" spans="1:7" x14ac:dyDescent="0.25">
      <c r="A1264" s="90">
        <v>1226</v>
      </c>
      <c r="B1264" s="90" t="s">
        <v>277</v>
      </c>
      <c r="C1264" s="97">
        <v>42976</v>
      </c>
      <c r="D1264" s="90" t="s">
        <v>249</v>
      </c>
      <c r="E1264" s="98">
        <v>55</v>
      </c>
      <c r="F1264" s="99">
        <v>184.75170797885781</v>
      </c>
      <c r="G1264" s="101"/>
    </row>
    <row r="1265" spans="1:7" x14ac:dyDescent="0.25">
      <c r="A1265" s="90">
        <v>1227</v>
      </c>
      <c r="B1265" s="90" t="s">
        <v>278</v>
      </c>
      <c r="C1265" s="97">
        <v>42060</v>
      </c>
      <c r="D1265" s="90" t="s">
        <v>251</v>
      </c>
      <c r="E1265" s="98">
        <v>53</v>
      </c>
      <c r="F1265" s="99">
        <v>177.68724478116644</v>
      </c>
      <c r="G1265" s="101"/>
    </row>
    <row r="1266" spans="1:7" x14ac:dyDescent="0.25">
      <c r="A1266" s="90">
        <v>1228</v>
      </c>
      <c r="B1266" s="90" t="s">
        <v>279</v>
      </c>
      <c r="C1266" s="97">
        <v>42921</v>
      </c>
      <c r="D1266" s="90" t="s">
        <v>249</v>
      </c>
      <c r="E1266" s="98">
        <v>20</v>
      </c>
      <c r="F1266" s="99">
        <v>68.102774138939665</v>
      </c>
      <c r="G1266" s="101"/>
    </row>
    <row r="1267" spans="1:7" x14ac:dyDescent="0.25">
      <c r="A1267" s="90">
        <v>1229</v>
      </c>
      <c r="B1267" s="90" t="s">
        <v>280</v>
      </c>
      <c r="C1267" s="97">
        <v>42115</v>
      </c>
      <c r="D1267" s="90" t="s">
        <v>250</v>
      </c>
      <c r="E1267" s="98">
        <v>19</v>
      </c>
      <c r="F1267" s="99">
        <v>64.739782088918659</v>
      </c>
      <c r="G1267" s="101"/>
    </row>
    <row r="1268" spans="1:7" x14ac:dyDescent="0.25">
      <c r="A1268" s="90">
        <v>1230</v>
      </c>
      <c r="B1268" s="90" t="s">
        <v>281</v>
      </c>
      <c r="C1268" s="97">
        <v>42027</v>
      </c>
      <c r="D1268" s="90" t="s">
        <v>252</v>
      </c>
      <c r="E1268" s="98">
        <v>23</v>
      </c>
      <c r="F1268" s="99">
        <v>78.131441413202737</v>
      </c>
      <c r="G1268" s="101"/>
    </row>
    <row r="1269" spans="1:7" x14ac:dyDescent="0.25">
      <c r="A1269" s="90">
        <v>1231</v>
      </c>
      <c r="B1269" s="90" t="s">
        <v>264</v>
      </c>
      <c r="C1269" s="97">
        <v>42800</v>
      </c>
      <c r="D1269" s="90" t="s">
        <v>253</v>
      </c>
      <c r="E1269" s="98">
        <v>68</v>
      </c>
      <c r="F1269" s="99">
        <v>227.0147154243603</v>
      </c>
      <c r="G1269" s="101"/>
    </row>
    <row r="1270" spans="1:7" x14ac:dyDescent="0.25">
      <c r="A1270" s="90">
        <v>1232</v>
      </c>
      <c r="B1270" s="90" t="s">
        <v>262</v>
      </c>
      <c r="C1270" s="97">
        <v>42756</v>
      </c>
      <c r="D1270" s="90" t="s">
        <v>250</v>
      </c>
      <c r="E1270" s="98">
        <v>52</v>
      </c>
      <c r="F1270" s="99">
        <v>174.04286884805356</v>
      </c>
      <c r="G1270" s="101"/>
    </row>
    <row r="1271" spans="1:7" x14ac:dyDescent="0.25">
      <c r="A1271" s="90">
        <v>1233</v>
      </c>
      <c r="B1271" s="90" t="s">
        <v>282</v>
      </c>
      <c r="C1271" s="97">
        <v>42203</v>
      </c>
      <c r="D1271" s="90" t="s">
        <v>249</v>
      </c>
      <c r="E1271" s="98">
        <v>40</v>
      </c>
      <c r="F1271" s="99">
        <v>134.45656201382729</v>
      </c>
      <c r="G1271" s="101"/>
    </row>
    <row r="1272" spans="1:7" x14ac:dyDescent="0.25">
      <c r="A1272" s="90">
        <v>1234</v>
      </c>
      <c r="B1272" s="90" t="s">
        <v>257</v>
      </c>
      <c r="C1272" s="97">
        <v>42789</v>
      </c>
      <c r="D1272" s="90" t="s">
        <v>252</v>
      </c>
      <c r="E1272" s="98">
        <v>22</v>
      </c>
      <c r="F1272" s="99">
        <v>74.648507823546936</v>
      </c>
      <c r="G1272" s="101"/>
    </row>
    <row r="1273" spans="1:7" x14ac:dyDescent="0.25">
      <c r="A1273" s="90">
        <v>1235</v>
      </c>
      <c r="B1273" s="90" t="s">
        <v>283</v>
      </c>
      <c r="C1273" s="97">
        <v>42104</v>
      </c>
      <c r="D1273" s="90" t="s">
        <v>250</v>
      </c>
      <c r="E1273" s="98">
        <v>5</v>
      </c>
      <c r="F1273" s="99">
        <v>18.731586489324549</v>
      </c>
      <c r="G1273" s="101"/>
    </row>
    <row r="1274" spans="1:7" x14ac:dyDescent="0.25">
      <c r="A1274" s="90">
        <v>1236</v>
      </c>
      <c r="B1274" s="90" t="s">
        <v>284</v>
      </c>
      <c r="C1274" s="97">
        <v>42833</v>
      </c>
      <c r="D1274" s="90" t="s">
        <v>252</v>
      </c>
      <c r="E1274" s="98">
        <v>30</v>
      </c>
      <c r="F1274" s="99">
        <v>101.74286152910983</v>
      </c>
      <c r="G1274" s="101"/>
    </row>
    <row r="1275" spans="1:7" x14ac:dyDescent="0.25">
      <c r="A1275" s="90">
        <v>1237</v>
      </c>
      <c r="B1275" s="90" t="s">
        <v>285</v>
      </c>
      <c r="C1275" s="97">
        <v>42461</v>
      </c>
      <c r="D1275" s="90" t="s">
        <v>249</v>
      </c>
      <c r="E1275" s="98">
        <v>6</v>
      </c>
      <c r="F1275" s="99">
        <v>22.320065267046292</v>
      </c>
      <c r="G1275" s="101"/>
    </row>
    <row r="1276" spans="1:7" x14ac:dyDescent="0.25">
      <c r="A1276" s="90">
        <v>1238</v>
      </c>
      <c r="B1276" s="90" t="s">
        <v>286</v>
      </c>
      <c r="C1276" s="97">
        <v>42637</v>
      </c>
      <c r="D1276" s="90" t="s">
        <v>250</v>
      </c>
      <c r="E1276" s="98">
        <v>92</v>
      </c>
      <c r="F1276" s="99">
        <v>306.08718735477095</v>
      </c>
      <c r="G1276" s="101"/>
    </row>
    <row r="1277" spans="1:7" x14ac:dyDescent="0.25">
      <c r="A1277" s="90">
        <v>1239</v>
      </c>
      <c r="B1277" s="90" t="s">
        <v>287</v>
      </c>
      <c r="C1277" s="97">
        <v>42877</v>
      </c>
      <c r="D1277" s="90" t="s">
        <v>252</v>
      </c>
      <c r="E1277" s="98">
        <v>-5</v>
      </c>
      <c r="F1277" s="99">
        <v>-13.706820628645486</v>
      </c>
      <c r="G1277" s="101"/>
    </row>
    <row r="1278" spans="1:7" x14ac:dyDescent="0.25">
      <c r="A1278" s="90">
        <v>1240</v>
      </c>
      <c r="B1278" s="90" t="s">
        <v>258</v>
      </c>
      <c r="C1278" s="97">
        <v>42866</v>
      </c>
      <c r="D1278" s="90" t="s">
        <v>251</v>
      </c>
      <c r="E1278" s="98">
        <v>20</v>
      </c>
      <c r="F1278" s="99">
        <v>68.179416188514182</v>
      </c>
      <c r="G1278" s="101"/>
    </row>
    <row r="1279" spans="1:7" x14ac:dyDescent="0.25">
      <c r="A1279" s="90">
        <v>1241</v>
      </c>
      <c r="B1279" s="90" t="s">
        <v>288</v>
      </c>
      <c r="C1279" s="97">
        <v>43097</v>
      </c>
      <c r="D1279" s="90" t="s">
        <v>252</v>
      </c>
      <c r="E1279" s="98">
        <v>54</v>
      </c>
      <c r="F1279" s="99">
        <v>179.80219082325286</v>
      </c>
      <c r="G1279" s="101"/>
    </row>
    <row r="1280" spans="1:7" x14ac:dyDescent="0.25">
      <c r="A1280" s="90">
        <v>1242</v>
      </c>
      <c r="B1280" s="90" t="s">
        <v>257</v>
      </c>
      <c r="C1280" s="97">
        <v>42104</v>
      </c>
      <c r="D1280" s="90" t="s">
        <v>249</v>
      </c>
      <c r="E1280" s="98">
        <v>9</v>
      </c>
      <c r="F1280" s="99">
        <v>32.200093883982234</v>
      </c>
      <c r="G1280" s="101"/>
    </row>
    <row r="1281" spans="1:7" x14ac:dyDescent="0.25">
      <c r="A1281" s="90">
        <v>1243</v>
      </c>
      <c r="B1281" s="90" t="s">
        <v>271</v>
      </c>
      <c r="C1281" s="97">
        <v>42137</v>
      </c>
      <c r="D1281" s="90" t="s">
        <v>249</v>
      </c>
      <c r="E1281" s="98">
        <v>6</v>
      </c>
      <c r="F1281" s="99">
        <v>22.003498139799088</v>
      </c>
      <c r="G1281" s="101"/>
    </row>
    <row r="1282" spans="1:7" x14ac:dyDescent="0.25">
      <c r="A1282" s="90">
        <v>1244</v>
      </c>
      <c r="B1282" s="90" t="s">
        <v>272</v>
      </c>
      <c r="C1282" s="97">
        <v>42494</v>
      </c>
      <c r="D1282" s="90" t="s">
        <v>251</v>
      </c>
      <c r="E1282" s="98">
        <v>47</v>
      </c>
      <c r="F1282" s="99">
        <v>157.46941363678948</v>
      </c>
      <c r="G1282" s="101"/>
    </row>
    <row r="1283" spans="1:7" x14ac:dyDescent="0.25">
      <c r="A1283" s="90">
        <v>1245</v>
      </c>
      <c r="B1283" s="90" t="s">
        <v>273</v>
      </c>
      <c r="C1283" s="97">
        <v>42324</v>
      </c>
      <c r="D1283" s="90" t="s">
        <v>252</v>
      </c>
      <c r="E1283" s="98">
        <v>-10</v>
      </c>
      <c r="F1283" s="99">
        <v>-29.868111522206625</v>
      </c>
      <c r="G1283" s="101"/>
    </row>
    <row r="1284" spans="1:7" x14ac:dyDescent="0.25">
      <c r="A1284" s="90">
        <v>1246</v>
      </c>
      <c r="B1284" s="90" t="s">
        <v>257</v>
      </c>
      <c r="C1284" s="97">
        <v>42505</v>
      </c>
      <c r="D1284" s="90" t="s">
        <v>252</v>
      </c>
      <c r="E1284" s="98">
        <v>90</v>
      </c>
      <c r="F1284" s="99">
        <v>300.25531758874524</v>
      </c>
      <c r="G1284" s="101"/>
    </row>
    <row r="1285" spans="1:7" x14ac:dyDescent="0.25">
      <c r="A1285" s="90">
        <v>1247</v>
      </c>
      <c r="B1285" s="90" t="s">
        <v>263</v>
      </c>
      <c r="C1285" s="97">
        <v>42406</v>
      </c>
      <c r="D1285" s="90" t="s">
        <v>253</v>
      </c>
      <c r="E1285" s="98">
        <v>48</v>
      </c>
      <c r="F1285" s="99">
        <v>161.44415779310916</v>
      </c>
      <c r="G1285" s="101"/>
    </row>
    <row r="1286" spans="1:7" x14ac:dyDescent="0.25">
      <c r="A1286" s="90">
        <v>1248</v>
      </c>
      <c r="B1286" s="90" t="s">
        <v>274</v>
      </c>
      <c r="C1286" s="97">
        <v>42104</v>
      </c>
      <c r="D1286" s="90" t="s">
        <v>253</v>
      </c>
      <c r="E1286" s="98">
        <v>55</v>
      </c>
      <c r="F1286" s="99">
        <v>184.47611306992144</v>
      </c>
      <c r="G1286" s="101"/>
    </row>
    <row r="1287" spans="1:7" x14ac:dyDescent="0.25">
      <c r="A1287" s="90">
        <v>1249</v>
      </c>
      <c r="B1287" s="90" t="s">
        <v>259</v>
      </c>
      <c r="C1287" s="97">
        <v>42910</v>
      </c>
      <c r="D1287" s="90" t="s">
        <v>252</v>
      </c>
      <c r="E1287" s="98">
        <v>42</v>
      </c>
      <c r="F1287" s="99">
        <v>141.64775638470346</v>
      </c>
      <c r="G1287" s="101"/>
    </row>
    <row r="1288" spans="1:7" x14ac:dyDescent="0.25">
      <c r="A1288" s="90">
        <v>1250</v>
      </c>
      <c r="B1288" s="90" t="s">
        <v>275</v>
      </c>
      <c r="C1288" s="97">
        <v>42767</v>
      </c>
      <c r="D1288" s="90" t="s">
        <v>249</v>
      </c>
      <c r="E1288" s="98">
        <v>39</v>
      </c>
      <c r="F1288" s="99">
        <v>131.66670444088544</v>
      </c>
      <c r="G1288" s="101"/>
    </row>
    <row r="1289" spans="1:7" x14ac:dyDescent="0.25">
      <c r="A1289" s="90">
        <v>1251</v>
      </c>
      <c r="B1289" s="90" t="s">
        <v>276</v>
      </c>
      <c r="C1289" s="97">
        <v>42324</v>
      </c>
      <c r="D1289" s="90" t="s">
        <v>252</v>
      </c>
      <c r="E1289" s="98">
        <v>26</v>
      </c>
      <c r="F1289" s="99">
        <v>87.804320259189524</v>
      </c>
      <c r="G1289" s="101"/>
    </row>
    <row r="1290" spans="1:7" x14ac:dyDescent="0.25">
      <c r="A1290" s="90">
        <v>1252</v>
      </c>
      <c r="B1290" s="90" t="s">
        <v>260</v>
      </c>
      <c r="C1290" s="97">
        <v>42778</v>
      </c>
      <c r="D1290" s="90" t="s">
        <v>252</v>
      </c>
      <c r="E1290" s="98">
        <v>26</v>
      </c>
      <c r="F1290" s="99">
        <v>87.648002253969722</v>
      </c>
      <c r="G1290" s="101"/>
    </row>
    <row r="1291" spans="1:7" x14ac:dyDescent="0.25">
      <c r="A1291" s="90">
        <v>1253</v>
      </c>
      <c r="B1291" s="90" t="s">
        <v>277</v>
      </c>
      <c r="C1291" s="97">
        <v>42357</v>
      </c>
      <c r="D1291" s="90" t="s">
        <v>249</v>
      </c>
      <c r="E1291" s="98">
        <v>52</v>
      </c>
      <c r="F1291" s="99">
        <v>174.50663981237864</v>
      </c>
      <c r="G1291" s="101"/>
    </row>
    <row r="1292" spans="1:7" x14ac:dyDescent="0.25">
      <c r="A1292" s="90">
        <v>1254</v>
      </c>
      <c r="B1292" s="90" t="s">
        <v>278</v>
      </c>
      <c r="C1292" s="97">
        <v>42692</v>
      </c>
      <c r="D1292" s="90" t="s">
        <v>253</v>
      </c>
      <c r="E1292" s="98">
        <v>19</v>
      </c>
      <c r="F1292" s="99">
        <v>64.793412358095566</v>
      </c>
      <c r="G1292" s="101"/>
    </row>
    <row r="1293" spans="1:7" x14ac:dyDescent="0.25">
      <c r="A1293" s="90">
        <v>1255</v>
      </c>
      <c r="B1293" s="90" t="s">
        <v>279</v>
      </c>
      <c r="C1293" s="97">
        <v>42593</v>
      </c>
      <c r="D1293" s="90" t="s">
        <v>252</v>
      </c>
      <c r="E1293" s="98">
        <v>18</v>
      </c>
      <c r="F1293" s="99">
        <v>61.391323042691901</v>
      </c>
      <c r="G1293" s="101"/>
    </row>
    <row r="1294" spans="1:7" x14ac:dyDescent="0.25">
      <c r="A1294" s="90">
        <v>1256</v>
      </c>
      <c r="B1294" s="90" t="s">
        <v>280</v>
      </c>
      <c r="C1294" s="97">
        <v>43064</v>
      </c>
      <c r="D1294" s="90" t="s">
        <v>252</v>
      </c>
      <c r="E1294" s="98">
        <v>87</v>
      </c>
      <c r="F1294" s="99">
        <v>290.00313634567448</v>
      </c>
      <c r="G1294" s="101"/>
    </row>
    <row r="1295" spans="1:7" x14ac:dyDescent="0.25">
      <c r="A1295" s="90">
        <v>1257</v>
      </c>
      <c r="B1295" s="90" t="s">
        <v>281</v>
      </c>
      <c r="C1295" s="97">
        <v>42659</v>
      </c>
      <c r="D1295" s="90" t="s">
        <v>249</v>
      </c>
      <c r="E1295" s="98">
        <v>46</v>
      </c>
      <c r="F1295" s="99">
        <v>154.28351031973804</v>
      </c>
      <c r="G1295" s="101"/>
    </row>
    <row r="1296" spans="1:7" x14ac:dyDescent="0.25">
      <c r="A1296" s="90">
        <v>1258</v>
      </c>
      <c r="B1296" s="90" t="s">
        <v>264</v>
      </c>
      <c r="C1296" s="97">
        <v>42932</v>
      </c>
      <c r="D1296" s="90" t="s">
        <v>252</v>
      </c>
      <c r="E1296" s="98">
        <v>54</v>
      </c>
      <c r="F1296" s="99">
        <v>180.47224605063306</v>
      </c>
      <c r="G1296" s="101"/>
    </row>
    <row r="1297" spans="1:7" x14ac:dyDescent="0.25">
      <c r="A1297" s="90">
        <v>1259</v>
      </c>
      <c r="B1297" s="90" t="s">
        <v>262</v>
      </c>
      <c r="C1297" s="97">
        <v>42428</v>
      </c>
      <c r="D1297" s="90" t="s">
        <v>252</v>
      </c>
      <c r="E1297" s="98">
        <v>21</v>
      </c>
      <c r="F1297" s="99">
        <v>71.333738623058068</v>
      </c>
      <c r="G1297" s="101"/>
    </row>
    <row r="1298" spans="1:7" x14ac:dyDescent="0.25">
      <c r="A1298" s="90">
        <v>1260</v>
      </c>
      <c r="B1298" s="90" t="s">
        <v>282</v>
      </c>
      <c r="C1298" s="97">
        <v>42406</v>
      </c>
      <c r="D1298" s="90" t="s">
        <v>253</v>
      </c>
      <c r="E1298" s="98">
        <v>-6</v>
      </c>
      <c r="F1298" s="99">
        <v>-17.901450704220174</v>
      </c>
      <c r="G1298" s="101"/>
    </row>
    <row r="1299" spans="1:7" x14ac:dyDescent="0.25">
      <c r="A1299" s="90">
        <v>1261</v>
      </c>
      <c r="B1299" s="90" t="s">
        <v>257</v>
      </c>
      <c r="C1299" s="97">
        <v>42692</v>
      </c>
      <c r="D1299" s="90" t="s">
        <v>253</v>
      </c>
      <c r="E1299" s="98">
        <v>47</v>
      </c>
      <c r="F1299" s="99">
        <v>157.01034614006539</v>
      </c>
      <c r="G1299" s="101"/>
    </row>
    <row r="1300" spans="1:7" x14ac:dyDescent="0.25">
      <c r="A1300" s="90">
        <v>1262</v>
      </c>
      <c r="B1300" s="90" t="s">
        <v>283</v>
      </c>
      <c r="C1300" s="97">
        <v>42483</v>
      </c>
      <c r="D1300" s="90" t="s">
        <v>253</v>
      </c>
      <c r="E1300" s="98">
        <v>14</v>
      </c>
      <c r="F1300" s="99">
        <v>48.770881200560531</v>
      </c>
      <c r="G1300" s="101"/>
    </row>
    <row r="1301" spans="1:7" x14ac:dyDescent="0.25">
      <c r="A1301" s="90">
        <v>1263</v>
      </c>
      <c r="B1301" s="90" t="s">
        <v>284</v>
      </c>
      <c r="C1301" s="97">
        <v>43009</v>
      </c>
      <c r="D1301" s="90" t="s">
        <v>253</v>
      </c>
      <c r="E1301" s="98">
        <v>73</v>
      </c>
      <c r="F1301" s="99">
        <v>243.10126411839772</v>
      </c>
      <c r="G1301" s="101"/>
    </row>
    <row r="1302" spans="1:7" x14ac:dyDescent="0.25">
      <c r="A1302" s="90">
        <v>1264</v>
      </c>
      <c r="B1302" s="90" t="s">
        <v>285</v>
      </c>
      <c r="C1302" s="97">
        <v>43086</v>
      </c>
      <c r="D1302" s="90" t="s">
        <v>251</v>
      </c>
      <c r="E1302" s="98">
        <v>14</v>
      </c>
      <c r="F1302" s="99">
        <v>48.978231635109346</v>
      </c>
      <c r="G1302" s="101"/>
    </row>
    <row r="1303" spans="1:7" x14ac:dyDescent="0.25">
      <c r="A1303" s="90">
        <v>1265</v>
      </c>
      <c r="B1303" s="90" t="s">
        <v>286</v>
      </c>
      <c r="C1303" s="97">
        <v>42833</v>
      </c>
      <c r="D1303" s="90" t="s">
        <v>251</v>
      </c>
      <c r="E1303" s="98">
        <v>95</v>
      </c>
      <c r="F1303" s="99">
        <v>316.1495783445464</v>
      </c>
      <c r="G1303" s="101"/>
    </row>
    <row r="1304" spans="1:7" x14ac:dyDescent="0.25">
      <c r="A1304" s="90">
        <v>1266</v>
      </c>
      <c r="B1304" s="90" t="s">
        <v>287</v>
      </c>
      <c r="C1304" s="97">
        <v>42417</v>
      </c>
      <c r="D1304" s="90" t="s">
        <v>249</v>
      </c>
      <c r="E1304" s="98">
        <v>64</v>
      </c>
      <c r="F1304" s="99">
        <v>213.18786944502392</v>
      </c>
      <c r="G1304" s="101"/>
    </row>
    <row r="1305" spans="1:7" x14ac:dyDescent="0.25">
      <c r="A1305" s="90">
        <v>1267</v>
      </c>
      <c r="B1305" s="90" t="s">
        <v>258</v>
      </c>
      <c r="C1305" s="97">
        <v>42648</v>
      </c>
      <c r="D1305" s="90" t="s">
        <v>249</v>
      </c>
      <c r="E1305" s="98">
        <v>47</v>
      </c>
      <c r="F1305" s="99">
        <v>157.81531479438803</v>
      </c>
      <c r="G1305" s="101"/>
    </row>
    <row r="1306" spans="1:7" x14ac:dyDescent="0.25">
      <c r="A1306" s="90">
        <v>1268</v>
      </c>
      <c r="B1306" s="90" t="s">
        <v>288</v>
      </c>
      <c r="C1306" s="97">
        <v>42703</v>
      </c>
      <c r="D1306" s="90" t="s">
        <v>253</v>
      </c>
      <c r="E1306" s="98">
        <v>20</v>
      </c>
      <c r="F1306" s="99">
        <v>68.286411680966353</v>
      </c>
      <c r="G1306" s="101"/>
    </row>
    <row r="1307" spans="1:7" x14ac:dyDescent="0.25">
      <c r="A1307" s="90">
        <v>1269</v>
      </c>
      <c r="B1307" s="90" t="s">
        <v>257</v>
      </c>
      <c r="C1307" s="97">
        <v>42725</v>
      </c>
      <c r="D1307" s="90" t="s">
        <v>251</v>
      </c>
      <c r="E1307" s="98">
        <v>71</v>
      </c>
      <c r="F1307" s="99">
        <v>237.39960538855036</v>
      </c>
      <c r="G1307" s="101"/>
    </row>
    <row r="1308" spans="1:7" x14ac:dyDescent="0.25">
      <c r="A1308" s="90">
        <v>1270</v>
      </c>
      <c r="B1308" s="90" t="s">
        <v>271</v>
      </c>
      <c r="C1308" s="97">
        <v>42291</v>
      </c>
      <c r="D1308" s="90" t="s">
        <v>249</v>
      </c>
      <c r="E1308" s="98">
        <v>66</v>
      </c>
      <c r="F1308" s="99">
        <v>219.94580320030371</v>
      </c>
      <c r="G1308" s="101"/>
    </row>
    <row r="1309" spans="1:7" x14ac:dyDescent="0.25">
      <c r="A1309" s="90">
        <v>1271</v>
      </c>
      <c r="B1309" s="90" t="s">
        <v>272</v>
      </c>
      <c r="C1309" s="97">
        <v>42648</v>
      </c>
      <c r="D1309" s="90" t="s">
        <v>253</v>
      </c>
      <c r="E1309" s="98">
        <v>79</v>
      </c>
      <c r="F1309" s="99">
        <v>263.9781107442771</v>
      </c>
      <c r="G1309" s="101"/>
    </row>
    <row r="1310" spans="1:7" x14ac:dyDescent="0.25">
      <c r="A1310" s="90">
        <v>1272</v>
      </c>
      <c r="B1310" s="90" t="s">
        <v>273</v>
      </c>
      <c r="C1310" s="97">
        <v>42302</v>
      </c>
      <c r="D1310" s="90" t="s">
        <v>252</v>
      </c>
      <c r="E1310" s="98">
        <v>-7</v>
      </c>
      <c r="F1310" s="99">
        <v>-20.287398938073459</v>
      </c>
      <c r="G1310" s="101"/>
    </row>
    <row r="1311" spans="1:7" x14ac:dyDescent="0.25">
      <c r="A1311" s="90">
        <v>1273</v>
      </c>
      <c r="B1311" s="90" t="s">
        <v>257</v>
      </c>
      <c r="C1311" s="97">
        <v>42280</v>
      </c>
      <c r="D1311" s="90" t="s">
        <v>253</v>
      </c>
      <c r="E1311" s="98">
        <v>72</v>
      </c>
      <c r="F1311" s="99">
        <v>239.63177599932757</v>
      </c>
      <c r="G1311" s="101"/>
    </row>
    <row r="1312" spans="1:7" x14ac:dyDescent="0.25">
      <c r="A1312" s="90">
        <v>1274</v>
      </c>
      <c r="B1312" s="90" t="s">
        <v>263</v>
      </c>
      <c r="C1312" s="97">
        <v>42648</v>
      </c>
      <c r="D1312" s="90" t="s">
        <v>250</v>
      </c>
      <c r="E1312" s="98">
        <v>91</v>
      </c>
      <c r="F1312" s="99">
        <v>303.59348358389843</v>
      </c>
      <c r="G1312" s="101"/>
    </row>
    <row r="1313" spans="1:7" x14ac:dyDescent="0.25">
      <c r="A1313" s="90">
        <v>1275</v>
      </c>
      <c r="B1313" s="90" t="s">
        <v>274</v>
      </c>
      <c r="C1313" s="97">
        <v>42439</v>
      </c>
      <c r="D1313" s="90" t="s">
        <v>252</v>
      </c>
      <c r="E1313" s="98">
        <v>57</v>
      </c>
      <c r="F1313" s="99">
        <v>191.25929266156649</v>
      </c>
      <c r="G1313" s="101"/>
    </row>
    <row r="1314" spans="1:7" x14ac:dyDescent="0.25">
      <c r="A1314" s="90">
        <v>1276</v>
      </c>
      <c r="B1314" s="90" t="s">
        <v>259</v>
      </c>
      <c r="C1314" s="97">
        <v>42637</v>
      </c>
      <c r="D1314" s="90" t="s">
        <v>253</v>
      </c>
      <c r="E1314" s="98">
        <v>-8</v>
      </c>
      <c r="F1314" s="99">
        <v>-24.064813125809973</v>
      </c>
      <c r="G1314" s="101"/>
    </row>
    <row r="1315" spans="1:7" x14ac:dyDescent="0.25">
      <c r="A1315" s="90">
        <v>1277</v>
      </c>
      <c r="B1315" s="90" t="s">
        <v>275</v>
      </c>
      <c r="C1315" s="97">
        <v>42258</v>
      </c>
      <c r="D1315" s="90" t="s">
        <v>253</v>
      </c>
      <c r="E1315" s="98">
        <v>45</v>
      </c>
      <c r="F1315" s="99">
        <v>150.99398410780336</v>
      </c>
      <c r="G1315" s="101"/>
    </row>
    <row r="1316" spans="1:7" x14ac:dyDescent="0.25">
      <c r="A1316" s="90">
        <v>1278</v>
      </c>
      <c r="B1316" s="90" t="s">
        <v>276</v>
      </c>
      <c r="C1316" s="97">
        <v>42670</v>
      </c>
      <c r="D1316" s="90" t="s">
        <v>249</v>
      </c>
      <c r="E1316" s="98">
        <v>92</v>
      </c>
      <c r="F1316" s="99">
        <v>306.54487456129868</v>
      </c>
      <c r="G1316" s="101"/>
    </row>
    <row r="1317" spans="1:7" x14ac:dyDescent="0.25">
      <c r="A1317" s="90">
        <v>1279</v>
      </c>
      <c r="B1317" s="90" t="s">
        <v>260</v>
      </c>
      <c r="C1317" s="97">
        <v>42615</v>
      </c>
      <c r="D1317" s="90" t="s">
        <v>252</v>
      </c>
      <c r="E1317" s="98">
        <v>28</v>
      </c>
      <c r="F1317" s="99">
        <v>95.319457238704658</v>
      </c>
      <c r="G1317" s="101"/>
    </row>
    <row r="1318" spans="1:7" x14ac:dyDescent="0.25">
      <c r="A1318" s="90">
        <v>1280</v>
      </c>
      <c r="B1318" s="90" t="s">
        <v>277</v>
      </c>
      <c r="C1318" s="97">
        <v>42027</v>
      </c>
      <c r="D1318" s="90" t="s">
        <v>250</v>
      </c>
      <c r="E1318" s="98">
        <v>79</v>
      </c>
      <c r="F1318" s="99">
        <v>263.48257357214709</v>
      </c>
      <c r="G1318" s="101"/>
    </row>
    <row r="1319" spans="1:7" x14ac:dyDescent="0.25">
      <c r="A1319" s="90">
        <v>1281</v>
      </c>
      <c r="B1319" s="90" t="s">
        <v>278</v>
      </c>
      <c r="C1319" s="97">
        <v>42027</v>
      </c>
      <c r="D1319" s="90" t="s">
        <v>253</v>
      </c>
      <c r="E1319" s="98">
        <v>92</v>
      </c>
      <c r="F1319" s="99">
        <v>305.98556331442279</v>
      </c>
      <c r="G1319" s="101"/>
    </row>
    <row r="1320" spans="1:7" x14ac:dyDescent="0.25">
      <c r="A1320" s="90">
        <v>1282</v>
      </c>
      <c r="B1320" s="90" t="s">
        <v>279</v>
      </c>
      <c r="C1320" s="97">
        <v>42483</v>
      </c>
      <c r="D1320" s="90" t="s">
        <v>252</v>
      </c>
      <c r="E1320" s="98">
        <v>11</v>
      </c>
      <c r="F1320" s="99">
        <v>37.989274643000108</v>
      </c>
      <c r="G1320" s="101"/>
    </row>
    <row r="1321" spans="1:7" x14ac:dyDescent="0.25">
      <c r="A1321" s="90">
        <v>1283</v>
      </c>
      <c r="B1321" s="90" t="s">
        <v>280</v>
      </c>
      <c r="C1321" s="97">
        <v>42027</v>
      </c>
      <c r="D1321" s="90" t="s">
        <v>249</v>
      </c>
      <c r="E1321" s="98">
        <v>23</v>
      </c>
      <c r="F1321" s="99">
        <v>77.943019202300988</v>
      </c>
      <c r="G1321" s="101"/>
    </row>
    <row r="1322" spans="1:7" x14ac:dyDescent="0.25">
      <c r="A1322" s="90">
        <v>1284</v>
      </c>
      <c r="B1322" s="90" t="s">
        <v>281</v>
      </c>
      <c r="C1322" s="97">
        <v>42844</v>
      </c>
      <c r="D1322" s="90" t="s">
        <v>249</v>
      </c>
      <c r="E1322" s="98">
        <v>2</v>
      </c>
      <c r="F1322" s="99">
        <v>9.7046209889229083</v>
      </c>
      <c r="G1322" s="101"/>
    </row>
    <row r="1323" spans="1:7" x14ac:dyDescent="0.25">
      <c r="A1323" s="90">
        <v>1285</v>
      </c>
      <c r="B1323" s="90" t="s">
        <v>264</v>
      </c>
      <c r="C1323" s="97">
        <v>42005</v>
      </c>
      <c r="D1323" s="90" t="s">
        <v>249</v>
      </c>
      <c r="E1323" s="98">
        <v>-2</v>
      </c>
      <c r="F1323" s="99">
        <v>-3.8028925682408832</v>
      </c>
      <c r="G1323" s="101"/>
    </row>
    <row r="1324" spans="1:7" x14ac:dyDescent="0.25">
      <c r="A1324" s="90">
        <v>1286</v>
      </c>
      <c r="B1324" s="90" t="s">
        <v>262</v>
      </c>
      <c r="C1324" s="97">
        <v>42159</v>
      </c>
      <c r="D1324" s="90" t="s">
        <v>251</v>
      </c>
      <c r="E1324" s="98">
        <v>33</v>
      </c>
      <c r="F1324" s="99">
        <v>111.00650893832643</v>
      </c>
      <c r="G1324" s="101"/>
    </row>
    <row r="1325" spans="1:7" x14ac:dyDescent="0.25">
      <c r="A1325" s="90">
        <v>1287</v>
      </c>
      <c r="B1325" s="90" t="s">
        <v>282</v>
      </c>
      <c r="C1325" s="97">
        <v>42910</v>
      </c>
      <c r="D1325" s="90" t="s">
        <v>252</v>
      </c>
      <c r="E1325" s="98">
        <v>10</v>
      </c>
      <c r="F1325" s="99">
        <v>34.509281220213843</v>
      </c>
      <c r="G1325" s="101"/>
    </row>
    <row r="1326" spans="1:7" x14ac:dyDescent="0.25">
      <c r="A1326" s="90">
        <v>1288</v>
      </c>
      <c r="B1326" s="90" t="s">
        <v>257</v>
      </c>
      <c r="C1326" s="97">
        <v>42703</v>
      </c>
      <c r="D1326" s="90" t="s">
        <v>250</v>
      </c>
      <c r="E1326" s="98">
        <v>84</v>
      </c>
      <c r="F1326" s="99">
        <v>280.16660768912908</v>
      </c>
      <c r="G1326" s="101"/>
    </row>
    <row r="1327" spans="1:7" x14ac:dyDescent="0.25">
      <c r="A1327" s="90">
        <v>1289</v>
      </c>
      <c r="B1327" s="90" t="s">
        <v>283</v>
      </c>
      <c r="C1327" s="97">
        <v>42725</v>
      </c>
      <c r="D1327" s="90" t="s">
        <v>252</v>
      </c>
      <c r="E1327" s="98">
        <v>88</v>
      </c>
      <c r="F1327" s="99">
        <v>293.69865772830445</v>
      </c>
      <c r="G1327" s="101"/>
    </row>
    <row r="1328" spans="1:7" x14ac:dyDescent="0.25">
      <c r="A1328" s="90">
        <v>1290</v>
      </c>
      <c r="B1328" s="90" t="s">
        <v>284</v>
      </c>
      <c r="C1328" s="97">
        <v>42192</v>
      </c>
      <c r="D1328" s="90" t="s">
        <v>249</v>
      </c>
      <c r="E1328" s="98">
        <v>95</v>
      </c>
      <c r="F1328" s="99">
        <v>315.98579649399699</v>
      </c>
      <c r="G1328" s="101"/>
    </row>
    <row r="1329" spans="1:7" x14ac:dyDescent="0.25">
      <c r="A1329" s="90">
        <v>1291</v>
      </c>
      <c r="B1329" s="90" t="s">
        <v>285</v>
      </c>
      <c r="C1329" s="97">
        <v>42049</v>
      </c>
      <c r="D1329" s="90" t="s">
        <v>252</v>
      </c>
      <c r="E1329" s="98">
        <v>3</v>
      </c>
      <c r="F1329" s="99">
        <v>13.124030064739205</v>
      </c>
      <c r="G1329" s="101"/>
    </row>
    <row r="1330" spans="1:7" x14ac:dyDescent="0.25">
      <c r="A1330" s="90">
        <v>1292</v>
      </c>
      <c r="B1330" s="90" t="s">
        <v>286</v>
      </c>
      <c r="C1330" s="97">
        <v>42855</v>
      </c>
      <c r="D1330" s="90" t="s">
        <v>251</v>
      </c>
      <c r="E1330" s="98">
        <v>72</v>
      </c>
      <c r="F1330" s="99">
        <v>239.88339972938738</v>
      </c>
      <c r="G1330" s="101"/>
    </row>
    <row r="1331" spans="1:7" x14ac:dyDescent="0.25">
      <c r="A1331" s="90">
        <v>1293</v>
      </c>
      <c r="B1331" s="90" t="s">
        <v>287</v>
      </c>
      <c r="C1331" s="97">
        <v>42071</v>
      </c>
      <c r="D1331" s="90" t="s">
        <v>249</v>
      </c>
      <c r="E1331" s="98">
        <v>58</v>
      </c>
      <c r="F1331" s="99">
        <v>194.76096925714694</v>
      </c>
      <c r="G1331" s="101"/>
    </row>
    <row r="1332" spans="1:7" x14ac:dyDescent="0.25">
      <c r="A1332" s="90">
        <v>1294</v>
      </c>
      <c r="B1332" s="90" t="s">
        <v>258</v>
      </c>
      <c r="C1332" s="97">
        <v>42527</v>
      </c>
      <c r="D1332" s="90" t="s">
        <v>249</v>
      </c>
      <c r="E1332" s="98">
        <v>19</v>
      </c>
      <c r="F1332" s="99">
        <v>65.756801177791871</v>
      </c>
      <c r="G1332" s="101"/>
    </row>
    <row r="1333" spans="1:7" x14ac:dyDescent="0.25">
      <c r="A1333" s="90">
        <v>1295</v>
      </c>
      <c r="B1333" s="90" t="s">
        <v>288</v>
      </c>
      <c r="C1333" s="97">
        <v>42115</v>
      </c>
      <c r="D1333" s="90" t="s">
        <v>252</v>
      </c>
      <c r="E1333" s="98">
        <v>35</v>
      </c>
      <c r="F1333" s="99">
        <v>117.4240659391713</v>
      </c>
      <c r="G1333" s="101"/>
    </row>
    <row r="1334" spans="1:7" x14ac:dyDescent="0.25">
      <c r="A1334" s="90">
        <v>1296</v>
      </c>
      <c r="B1334" s="90" t="s">
        <v>257</v>
      </c>
      <c r="C1334" s="97">
        <v>42703</v>
      </c>
      <c r="D1334" s="90" t="s">
        <v>253</v>
      </c>
      <c r="E1334" s="98">
        <v>80</v>
      </c>
      <c r="F1334" s="99">
        <v>267.50321852696641</v>
      </c>
      <c r="G1334" s="101"/>
    </row>
    <row r="1335" spans="1:7" x14ac:dyDescent="0.25">
      <c r="A1335" s="90">
        <v>1297</v>
      </c>
      <c r="B1335" s="90" t="s">
        <v>271</v>
      </c>
      <c r="C1335" s="97">
        <v>42395</v>
      </c>
      <c r="D1335" s="90" t="s">
        <v>249</v>
      </c>
      <c r="E1335" s="98">
        <v>26</v>
      </c>
      <c r="F1335" s="99">
        <v>88.253564621031018</v>
      </c>
      <c r="G1335" s="101"/>
    </row>
    <row r="1336" spans="1:7" x14ac:dyDescent="0.25">
      <c r="A1336" s="90">
        <v>1298</v>
      </c>
      <c r="B1336" s="90" t="s">
        <v>272</v>
      </c>
      <c r="C1336" s="97">
        <v>42192</v>
      </c>
      <c r="D1336" s="90" t="s">
        <v>251</v>
      </c>
      <c r="E1336" s="98">
        <v>93</v>
      </c>
      <c r="F1336" s="99">
        <v>309.72777577177504</v>
      </c>
      <c r="G1336" s="101"/>
    </row>
    <row r="1337" spans="1:7" x14ac:dyDescent="0.25">
      <c r="A1337" s="90">
        <v>1299</v>
      </c>
      <c r="B1337" s="90" t="s">
        <v>273</v>
      </c>
      <c r="C1337" s="97">
        <v>42313</v>
      </c>
      <c r="D1337" s="90" t="s">
        <v>249</v>
      </c>
      <c r="E1337" s="98">
        <v>29</v>
      </c>
      <c r="F1337" s="99">
        <v>99.287926721442716</v>
      </c>
      <c r="G1337" s="101"/>
    </row>
    <row r="1338" spans="1:7" x14ac:dyDescent="0.25">
      <c r="A1338" s="90">
        <v>1300</v>
      </c>
      <c r="B1338" s="90" t="s">
        <v>257</v>
      </c>
      <c r="C1338" s="97">
        <v>42483</v>
      </c>
      <c r="D1338" s="90" t="s">
        <v>253</v>
      </c>
      <c r="E1338" s="98">
        <v>88</v>
      </c>
      <c r="F1338" s="99">
        <v>293.67210131802676</v>
      </c>
      <c r="G1338" s="101"/>
    </row>
    <row r="1339" spans="1:7" x14ac:dyDescent="0.25">
      <c r="A1339" s="90">
        <v>1301</v>
      </c>
      <c r="B1339" s="90" t="s">
        <v>263</v>
      </c>
      <c r="C1339" s="97">
        <v>42965</v>
      </c>
      <c r="D1339" s="90" t="s">
        <v>249</v>
      </c>
      <c r="E1339" s="98">
        <v>5</v>
      </c>
      <c r="F1339" s="99">
        <v>18.603807234176092</v>
      </c>
      <c r="G1339" s="101"/>
    </row>
    <row r="1340" spans="1:7" x14ac:dyDescent="0.25">
      <c r="A1340" s="90">
        <v>1302</v>
      </c>
      <c r="B1340" s="90" t="s">
        <v>274</v>
      </c>
      <c r="C1340" s="97">
        <v>42225</v>
      </c>
      <c r="D1340" s="90" t="s">
        <v>252</v>
      </c>
      <c r="E1340" s="98">
        <v>64</v>
      </c>
      <c r="F1340" s="99">
        <v>213.91494242864709</v>
      </c>
      <c r="G1340" s="101"/>
    </row>
    <row r="1341" spans="1:7" x14ac:dyDescent="0.25">
      <c r="A1341" s="90">
        <v>1303</v>
      </c>
      <c r="B1341" s="90" t="s">
        <v>259</v>
      </c>
      <c r="C1341" s="97">
        <v>42368</v>
      </c>
      <c r="D1341" s="90" t="s">
        <v>251</v>
      </c>
      <c r="E1341" s="98">
        <v>38</v>
      </c>
      <c r="F1341" s="99">
        <v>127.92066526374778</v>
      </c>
      <c r="G1341" s="101"/>
    </row>
    <row r="1342" spans="1:7" x14ac:dyDescent="0.25">
      <c r="A1342" s="90">
        <v>1304</v>
      </c>
      <c r="B1342" s="90" t="s">
        <v>275</v>
      </c>
      <c r="C1342" s="97">
        <v>42659</v>
      </c>
      <c r="D1342" s="90" t="s">
        <v>253</v>
      </c>
      <c r="E1342" s="98">
        <v>21</v>
      </c>
      <c r="F1342" s="99">
        <v>72.328536421131474</v>
      </c>
      <c r="G1342" s="101"/>
    </row>
    <row r="1343" spans="1:7" x14ac:dyDescent="0.25">
      <c r="A1343" s="90">
        <v>1305</v>
      </c>
      <c r="B1343" s="90" t="s">
        <v>276</v>
      </c>
      <c r="C1343" s="97">
        <v>42203</v>
      </c>
      <c r="D1343" s="90" t="s">
        <v>249</v>
      </c>
      <c r="E1343" s="98">
        <v>61</v>
      </c>
      <c r="F1343" s="99">
        <v>203.34718691960097</v>
      </c>
      <c r="G1343" s="101"/>
    </row>
    <row r="1344" spans="1:7" x14ac:dyDescent="0.25">
      <c r="A1344" s="90">
        <v>1306</v>
      </c>
      <c r="B1344" s="90" t="s">
        <v>260</v>
      </c>
      <c r="C1344" s="97">
        <v>42494</v>
      </c>
      <c r="D1344" s="90" t="s">
        <v>249</v>
      </c>
      <c r="E1344" s="98">
        <v>53</v>
      </c>
      <c r="F1344" s="99">
        <v>177.27719525248736</v>
      </c>
      <c r="G1344" s="101"/>
    </row>
    <row r="1345" spans="1:7" x14ac:dyDescent="0.25">
      <c r="A1345" s="90">
        <v>1307</v>
      </c>
      <c r="B1345" s="90" t="s">
        <v>277</v>
      </c>
      <c r="C1345" s="97">
        <v>42767</v>
      </c>
      <c r="D1345" s="90" t="s">
        <v>252</v>
      </c>
      <c r="E1345" s="98">
        <v>28</v>
      </c>
      <c r="F1345" s="99">
        <v>95.170957269149255</v>
      </c>
      <c r="G1345" s="101"/>
    </row>
    <row r="1346" spans="1:7" x14ac:dyDescent="0.25">
      <c r="A1346" s="90">
        <v>1308</v>
      </c>
      <c r="B1346" s="90" t="s">
        <v>278</v>
      </c>
      <c r="C1346" s="97">
        <v>42976</v>
      </c>
      <c r="D1346" s="90" t="s">
        <v>252</v>
      </c>
      <c r="E1346" s="98">
        <v>39</v>
      </c>
      <c r="F1346" s="99">
        <v>131.73943719067117</v>
      </c>
      <c r="G1346" s="101"/>
    </row>
    <row r="1347" spans="1:7" x14ac:dyDescent="0.25">
      <c r="A1347" s="90">
        <v>1309</v>
      </c>
      <c r="B1347" s="90" t="s">
        <v>279</v>
      </c>
      <c r="C1347" s="97">
        <v>43042</v>
      </c>
      <c r="D1347" s="90" t="s">
        <v>251</v>
      </c>
      <c r="E1347" s="98">
        <v>89</v>
      </c>
      <c r="F1347" s="99">
        <v>296.26424819704147</v>
      </c>
      <c r="G1347" s="101"/>
    </row>
    <row r="1348" spans="1:7" x14ac:dyDescent="0.25">
      <c r="A1348" s="90">
        <v>1310</v>
      </c>
      <c r="B1348" s="90" t="s">
        <v>280</v>
      </c>
      <c r="C1348" s="97">
        <v>42483</v>
      </c>
      <c r="D1348" s="90" t="s">
        <v>253</v>
      </c>
      <c r="E1348" s="98">
        <v>72</v>
      </c>
      <c r="F1348" s="99">
        <v>240.51902137251182</v>
      </c>
      <c r="G1348" s="101"/>
    </row>
    <row r="1349" spans="1:7" x14ac:dyDescent="0.25">
      <c r="A1349" s="90">
        <v>1311</v>
      </c>
      <c r="B1349" s="90" t="s">
        <v>281</v>
      </c>
      <c r="C1349" s="97">
        <v>42604</v>
      </c>
      <c r="D1349" s="90" t="s">
        <v>251</v>
      </c>
      <c r="E1349" s="98">
        <v>63</v>
      </c>
      <c r="F1349" s="99">
        <v>210.66534356737128</v>
      </c>
      <c r="G1349" s="101"/>
    </row>
    <row r="1350" spans="1:7" x14ac:dyDescent="0.25">
      <c r="A1350" s="90">
        <v>1312</v>
      </c>
      <c r="B1350" s="90" t="s">
        <v>264</v>
      </c>
      <c r="C1350" s="97">
        <v>43097</v>
      </c>
      <c r="D1350" s="90" t="s">
        <v>253</v>
      </c>
      <c r="E1350" s="98">
        <v>47</v>
      </c>
      <c r="F1350" s="99">
        <v>156.71715707166027</v>
      </c>
      <c r="G1350" s="101"/>
    </row>
    <row r="1351" spans="1:7" x14ac:dyDescent="0.25">
      <c r="A1351" s="90">
        <v>1313</v>
      </c>
      <c r="B1351" s="90" t="s">
        <v>262</v>
      </c>
      <c r="C1351" s="97">
        <v>42192</v>
      </c>
      <c r="D1351" s="90" t="s">
        <v>252</v>
      </c>
      <c r="E1351" s="98">
        <v>8</v>
      </c>
      <c r="F1351" s="99">
        <v>28.24604756179188</v>
      </c>
      <c r="G1351" s="101"/>
    </row>
    <row r="1352" spans="1:7" x14ac:dyDescent="0.25">
      <c r="A1352" s="90">
        <v>1314</v>
      </c>
      <c r="B1352" s="90" t="s">
        <v>282</v>
      </c>
      <c r="C1352" s="97">
        <v>42681</v>
      </c>
      <c r="D1352" s="90" t="s">
        <v>251</v>
      </c>
      <c r="E1352" s="98">
        <v>88</v>
      </c>
      <c r="F1352" s="99">
        <v>292.7878064603068</v>
      </c>
      <c r="G1352" s="101"/>
    </row>
    <row r="1353" spans="1:7" x14ac:dyDescent="0.25">
      <c r="A1353" s="90">
        <v>1315</v>
      </c>
      <c r="B1353" s="90" t="s">
        <v>257</v>
      </c>
      <c r="C1353" s="97">
        <v>42604</v>
      </c>
      <c r="D1353" s="90" t="s">
        <v>251</v>
      </c>
      <c r="E1353" s="98">
        <v>12</v>
      </c>
      <c r="F1353" s="99">
        <v>41.695094563276662</v>
      </c>
      <c r="G1353" s="101"/>
    </row>
    <row r="1354" spans="1:7" x14ac:dyDescent="0.25">
      <c r="A1354" s="90">
        <v>1316</v>
      </c>
      <c r="B1354" s="90" t="s">
        <v>283</v>
      </c>
      <c r="C1354" s="97">
        <v>42335</v>
      </c>
      <c r="D1354" s="90" t="s">
        <v>252</v>
      </c>
      <c r="E1354" s="98">
        <v>79</v>
      </c>
      <c r="F1354" s="99">
        <v>263.69065446772083</v>
      </c>
      <c r="G1354" s="101"/>
    </row>
    <row r="1355" spans="1:7" x14ac:dyDescent="0.25">
      <c r="A1355" s="90">
        <v>1317</v>
      </c>
      <c r="B1355" s="90" t="s">
        <v>284</v>
      </c>
      <c r="C1355" s="97">
        <v>42538</v>
      </c>
      <c r="D1355" s="90" t="s">
        <v>250</v>
      </c>
      <c r="E1355" s="98">
        <v>39</v>
      </c>
      <c r="F1355" s="99">
        <v>131.13673508728985</v>
      </c>
      <c r="G1355" s="101"/>
    </row>
    <row r="1356" spans="1:7" x14ac:dyDescent="0.25">
      <c r="A1356" s="90">
        <v>1318</v>
      </c>
      <c r="B1356" s="90" t="s">
        <v>285</v>
      </c>
      <c r="C1356" s="97">
        <v>42778</v>
      </c>
      <c r="D1356" s="90" t="s">
        <v>252</v>
      </c>
      <c r="E1356" s="98">
        <v>61</v>
      </c>
      <c r="F1356" s="99">
        <v>204.02438863096805</v>
      </c>
      <c r="G1356" s="101"/>
    </row>
    <row r="1357" spans="1:7" x14ac:dyDescent="0.25">
      <c r="A1357" s="90">
        <v>1319</v>
      </c>
      <c r="B1357" s="90" t="s">
        <v>286</v>
      </c>
      <c r="C1357" s="97">
        <v>42998</v>
      </c>
      <c r="D1357" s="90" t="s">
        <v>251</v>
      </c>
      <c r="E1357" s="98">
        <v>12</v>
      </c>
      <c r="F1357" s="99">
        <v>42.198444855411047</v>
      </c>
      <c r="G1357" s="101"/>
    </row>
    <row r="1358" spans="1:7" x14ac:dyDescent="0.25">
      <c r="A1358" s="90">
        <v>1320</v>
      </c>
      <c r="B1358" s="90" t="s">
        <v>287</v>
      </c>
      <c r="C1358" s="97">
        <v>42681</v>
      </c>
      <c r="D1358" s="90" t="s">
        <v>252</v>
      </c>
      <c r="E1358" s="98">
        <v>25</v>
      </c>
      <c r="F1358" s="99">
        <v>84.507912988805685</v>
      </c>
      <c r="G1358" s="101"/>
    </row>
    <row r="1359" spans="1:7" x14ac:dyDescent="0.25">
      <c r="A1359" s="90">
        <v>1321</v>
      </c>
      <c r="B1359" s="90" t="s">
        <v>258</v>
      </c>
      <c r="C1359" s="97">
        <v>42335</v>
      </c>
      <c r="D1359" s="90" t="s">
        <v>253</v>
      </c>
      <c r="E1359" s="98">
        <v>82</v>
      </c>
      <c r="F1359" s="99">
        <v>273.70776051376464</v>
      </c>
      <c r="G1359" s="101"/>
    </row>
    <row r="1360" spans="1:7" x14ac:dyDescent="0.25">
      <c r="A1360" s="90">
        <v>1322</v>
      </c>
      <c r="B1360" s="90" t="s">
        <v>288</v>
      </c>
      <c r="C1360" s="97">
        <v>42725</v>
      </c>
      <c r="D1360" s="90" t="s">
        <v>252</v>
      </c>
      <c r="E1360" s="98">
        <v>4</v>
      </c>
      <c r="F1360" s="99">
        <v>15.9671260166288</v>
      </c>
      <c r="G1360" s="101"/>
    </row>
    <row r="1361" spans="1:7" x14ac:dyDescent="0.25">
      <c r="A1361" s="90">
        <v>1323</v>
      </c>
      <c r="B1361" s="90" t="s">
        <v>257</v>
      </c>
      <c r="C1361" s="97">
        <v>43086</v>
      </c>
      <c r="D1361" s="90" t="s">
        <v>250</v>
      </c>
      <c r="E1361" s="98">
        <v>22</v>
      </c>
      <c r="F1361" s="99">
        <v>75.220107027480509</v>
      </c>
      <c r="G1361" s="101"/>
    </row>
    <row r="1362" spans="1:7" x14ac:dyDescent="0.25">
      <c r="A1362" s="90">
        <v>1324</v>
      </c>
      <c r="B1362" s="90" t="s">
        <v>271</v>
      </c>
      <c r="C1362" s="97">
        <v>43009</v>
      </c>
      <c r="D1362" s="90" t="s">
        <v>252</v>
      </c>
      <c r="E1362" s="98">
        <v>81</v>
      </c>
      <c r="F1362" s="99">
        <v>269.69833320916791</v>
      </c>
      <c r="G1362" s="101"/>
    </row>
    <row r="1363" spans="1:7" x14ac:dyDescent="0.25">
      <c r="A1363" s="90">
        <v>1325</v>
      </c>
      <c r="B1363" s="90" t="s">
        <v>272</v>
      </c>
      <c r="C1363" s="97">
        <v>42060</v>
      </c>
      <c r="D1363" s="90" t="s">
        <v>249</v>
      </c>
      <c r="E1363" s="98">
        <v>34</v>
      </c>
      <c r="F1363" s="99">
        <v>114.49653021298205</v>
      </c>
      <c r="G1363" s="101"/>
    </row>
    <row r="1364" spans="1:7" x14ac:dyDescent="0.25">
      <c r="A1364" s="90">
        <v>1326</v>
      </c>
      <c r="B1364" s="90" t="s">
        <v>273</v>
      </c>
      <c r="C1364" s="97">
        <v>42692</v>
      </c>
      <c r="D1364" s="90" t="s">
        <v>252</v>
      </c>
      <c r="E1364" s="98">
        <v>89</v>
      </c>
      <c r="F1364" s="99">
        <v>297.39362997710214</v>
      </c>
      <c r="G1364" s="101"/>
    </row>
    <row r="1365" spans="1:7" x14ac:dyDescent="0.25">
      <c r="A1365" s="90">
        <v>1327</v>
      </c>
      <c r="B1365" s="90" t="s">
        <v>257</v>
      </c>
      <c r="C1365" s="97">
        <v>42038</v>
      </c>
      <c r="D1365" s="90" t="s">
        <v>252</v>
      </c>
      <c r="E1365" s="98">
        <v>6</v>
      </c>
      <c r="F1365" s="99">
        <v>22.391433257815784</v>
      </c>
      <c r="G1365" s="101"/>
    </row>
    <row r="1366" spans="1:7" x14ac:dyDescent="0.25">
      <c r="A1366" s="90">
        <v>1328</v>
      </c>
      <c r="B1366" s="90" t="s">
        <v>263</v>
      </c>
      <c r="C1366" s="97">
        <v>42181</v>
      </c>
      <c r="D1366" s="90" t="s">
        <v>249</v>
      </c>
      <c r="E1366" s="98">
        <v>78</v>
      </c>
      <c r="F1366" s="99">
        <v>260.18545770743117</v>
      </c>
      <c r="G1366" s="101"/>
    </row>
    <row r="1367" spans="1:7" x14ac:dyDescent="0.25">
      <c r="A1367" s="90">
        <v>1329</v>
      </c>
      <c r="B1367" s="90" t="s">
        <v>274</v>
      </c>
      <c r="C1367" s="97">
        <v>42137</v>
      </c>
      <c r="D1367" s="90" t="s">
        <v>251</v>
      </c>
      <c r="E1367" s="98">
        <v>9</v>
      </c>
      <c r="F1367" s="99">
        <v>31.810114172341457</v>
      </c>
      <c r="G1367" s="101"/>
    </row>
    <row r="1368" spans="1:7" x14ac:dyDescent="0.25">
      <c r="A1368" s="90">
        <v>1330</v>
      </c>
      <c r="B1368" s="90" t="s">
        <v>259</v>
      </c>
      <c r="C1368" s="97">
        <v>43097</v>
      </c>
      <c r="D1368" s="90" t="s">
        <v>252</v>
      </c>
      <c r="E1368" s="98">
        <v>9</v>
      </c>
      <c r="F1368" s="99">
        <v>32.764225209602621</v>
      </c>
      <c r="G1368" s="101"/>
    </row>
    <row r="1369" spans="1:7" x14ac:dyDescent="0.25">
      <c r="A1369" s="90">
        <v>1331</v>
      </c>
      <c r="B1369" s="90" t="s">
        <v>275</v>
      </c>
      <c r="C1369" s="97">
        <v>42844</v>
      </c>
      <c r="D1369" s="90" t="s">
        <v>253</v>
      </c>
      <c r="E1369" s="98">
        <v>73</v>
      </c>
      <c r="F1369" s="99">
        <v>243.85480785816605</v>
      </c>
      <c r="G1369" s="101"/>
    </row>
    <row r="1370" spans="1:7" x14ac:dyDescent="0.25">
      <c r="A1370" s="90">
        <v>1332</v>
      </c>
      <c r="B1370" s="90" t="s">
        <v>276</v>
      </c>
      <c r="C1370" s="97">
        <v>42384</v>
      </c>
      <c r="D1370" s="90" t="s">
        <v>251</v>
      </c>
      <c r="E1370" s="98">
        <v>13</v>
      </c>
      <c r="F1370" s="99">
        <v>46.220980604839973</v>
      </c>
      <c r="G1370" s="101"/>
    </row>
    <row r="1371" spans="1:7" x14ac:dyDescent="0.25">
      <c r="A1371" s="90">
        <v>1333</v>
      </c>
      <c r="B1371" s="90" t="s">
        <v>260</v>
      </c>
      <c r="C1371" s="97">
        <v>42071</v>
      </c>
      <c r="D1371" s="90" t="s">
        <v>249</v>
      </c>
      <c r="E1371" s="98">
        <v>14</v>
      </c>
      <c r="F1371" s="99">
        <v>48.508686620008788</v>
      </c>
      <c r="G1371" s="101"/>
    </row>
    <row r="1372" spans="1:7" x14ac:dyDescent="0.25">
      <c r="A1372" s="90">
        <v>1334</v>
      </c>
      <c r="B1372" s="90" t="s">
        <v>277</v>
      </c>
      <c r="C1372" s="97">
        <v>42148</v>
      </c>
      <c r="D1372" s="90" t="s">
        <v>250</v>
      </c>
      <c r="E1372" s="98">
        <v>33</v>
      </c>
      <c r="F1372" s="99">
        <v>110.59392757754891</v>
      </c>
      <c r="G1372" s="101"/>
    </row>
    <row r="1373" spans="1:7" x14ac:dyDescent="0.25">
      <c r="A1373" s="90">
        <v>1335</v>
      </c>
      <c r="B1373" s="90" t="s">
        <v>278</v>
      </c>
      <c r="C1373" s="97">
        <v>42461</v>
      </c>
      <c r="D1373" s="90" t="s">
        <v>253</v>
      </c>
      <c r="E1373" s="98">
        <v>17</v>
      </c>
      <c r="F1373" s="99">
        <v>58.568239187103771</v>
      </c>
      <c r="G1373" s="101"/>
    </row>
    <row r="1374" spans="1:7" x14ac:dyDescent="0.25">
      <c r="A1374" s="90">
        <v>1336</v>
      </c>
      <c r="B1374" s="90" t="s">
        <v>279</v>
      </c>
      <c r="C1374" s="97">
        <v>42921</v>
      </c>
      <c r="D1374" s="90" t="s">
        <v>251</v>
      </c>
      <c r="E1374" s="98">
        <v>9</v>
      </c>
      <c r="F1374" s="99">
        <v>32.525020291720871</v>
      </c>
      <c r="G1374" s="101"/>
    </row>
    <row r="1375" spans="1:7" x14ac:dyDescent="0.25">
      <c r="A1375" s="90">
        <v>1337</v>
      </c>
      <c r="B1375" s="90" t="s">
        <v>280</v>
      </c>
      <c r="C1375" s="97">
        <v>42789</v>
      </c>
      <c r="D1375" s="90" t="s">
        <v>252</v>
      </c>
      <c r="E1375" s="98">
        <v>15</v>
      </c>
      <c r="F1375" s="99">
        <v>52.160954752313216</v>
      </c>
      <c r="G1375" s="101"/>
    </row>
    <row r="1376" spans="1:7" x14ac:dyDescent="0.25">
      <c r="A1376" s="90">
        <v>1338</v>
      </c>
      <c r="B1376" s="90" t="s">
        <v>281</v>
      </c>
      <c r="C1376" s="97">
        <v>42987</v>
      </c>
      <c r="D1376" s="90" t="s">
        <v>250</v>
      </c>
      <c r="E1376" s="98">
        <v>50</v>
      </c>
      <c r="F1376" s="99">
        <v>167.92198627857874</v>
      </c>
      <c r="G1376" s="101"/>
    </row>
    <row r="1377" spans="1:7" x14ac:dyDescent="0.25">
      <c r="A1377" s="90">
        <v>1339</v>
      </c>
      <c r="B1377" s="90" t="s">
        <v>264</v>
      </c>
      <c r="C1377" s="97">
        <v>42681</v>
      </c>
      <c r="D1377" s="90" t="s">
        <v>250</v>
      </c>
      <c r="E1377" s="98">
        <v>13</v>
      </c>
      <c r="F1377" s="99">
        <v>44.716032759353354</v>
      </c>
      <c r="G1377" s="101"/>
    </row>
    <row r="1378" spans="1:7" x14ac:dyDescent="0.25">
      <c r="A1378" s="90">
        <v>1340</v>
      </c>
      <c r="B1378" s="90" t="s">
        <v>262</v>
      </c>
      <c r="C1378" s="97">
        <v>42626</v>
      </c>
      <c r="D1378" s="90" t="s">
        <v>251</v>
      </c>
      <c r="E1378" s="98">
        <v>24</v>
      </c>
      <c r="F1378" s="99">
        <v>82.39107888373006</v>
      </c>
      <c r="G1378" s="101"/>
    </row>
    <row r="1379" spans="1:7" x14ac:dyDescent="0.25">
      <c r="A1379" s="90">
        <v>1341</v>
      </c>
      <c r="B1379" s="90" t="s">
        <v>282</v>
      </c>
      <c r="C1379" s="97">
        <v>42368</v>
      </c>
      <c r="D1379" s="90" t="s">
        <v>251</v>
      </c>
      <c r="E1379" s="98">
        <v>77</v>
      </c>
      <c r="F1379" s="99">
        <v>256.76426349578895</v>
      </c>
      <c r="G1379" s="101"/>
    </row>
    <row r="1380" spans="1:7" x14ac:dyDescent="0.25">
      <c r="A1380" s="90">
        <v>1342</v>
      </c>
      <c r="B1380" s="90" t="s">
        <v>257</v>
      </c>
      <c r="C1380" s="97">
        <v>42866</v>
      </c>
      <c r="D1380" s="90" t="s">
        <v>252</v>
      </c>
      <c r="E1380" s="98">
        <v>21</v>
      </c>
      <c r="F1380" s="99">
        <v>71.89908418130733</v>
      </c>
      <c r="G1380" s="101"/>
    </row>
    <row r="1381" spans="1:7" x14ac:dyDescent="0.25">
      <c r="A1381" s="90">
        <v>1343</v>
      </c>
      <c r="B1381" s="90" t="s">
        <v>283</v>
      </c>
      <c r="C1381" s="97">
        <v>42192</v>
      </c>
      <c r="D1381" s="90" t="s">
        <v>252</v>
      </c>
      <c r="E1381" s="98">
        <v>80</v>
      </c>
      <c r="F1381" s="99">
        <v>265.440401318586</v>
      </c>
      <c r="G1381" s="101"/>
    </row>
    <row r="1382" spans="1:7" x14ac:dyDescent="0.25">
      <c r="A1382" s="90">
        <v>1344</v>
      </c>
      <c r="B1382" s="90" t="s">
        <v>284</v>
      </c>
      <c r="C1382" s="97">
        <v>42681</v>
      </c>
      <c r="D1382" s="90" t="s">
        <v>252</v>
      </c>
      <c r="E1382" s="98">
        <v>56</v>
      </c>
      <c r="F1382" s="99">
        <v>187.98619365282494</v>
      </c>
      <c r="G1382" s="101"/>
    </row>
    <row r="1383" spans="1:7" x14ac:dyDescent="0.25">
      <c r="A1383" s="90">
        <v>1345</v>
      </c>
      <c r="B1383" s="90" t="s">
        <v>285</v>
      </c>
      <c r="C1383" s="97">
        <v>42104</v>
      </c>
      <c r="D1383" s="90" t="s">
        <v>253</v>
      </c>
      <c r="E1383" s="98">
        <v>28</v>
      </c>
      <c r="F1383" s="99">
        <v>94.81797481607002</v>
      </c>
      <c r="G1383" s="101"/>
    </row>
    <row r="1384" spans="1:7" x14ac:dyDescent="0.25">
      <c r="A1384" s="90">
        <v>1346</v>
      </c>
      <c r="B1384" s="90" t="s">
        <v>286</v>
      </c>
      <c r="C1384" s="97">
        <v>42335</v>
      </c>
      <c r="D1384" s="90" t="s">
        <v>250</v>
      </c>
      <c r="E1384" s="98">
        <v>50</v>
      </c>
      <c r="F1384" s="99">
        <v>167.10492719964148</v>
      </c>
      <c r="G1384" s="101"/>
    </row>
    <row r="1385" spans="1:7" x14ac:dyDescent="0.25">
      <c r="A1385" s="90">
        <v>1347</v>
      </c>
      <c r="B1385" s="90" t="s">
        <v>287</v>
      </c>
      <c r="C1385" s="97">
        <v>42104</v>
      </c>
      <c r="D1385" s="90" t="s">
        <v>249</v>
      </c>
      <c r="E1385" s="98">
        <v>23</v>
      </c>
      <c r="F1385" s="99">
        <v>78.724346577756123</v>
      </c>
      <c r="G1385" s="101"/>
    </row>
    <row r="1386" spans="1:7" x14ac:dyDescent="0.25">
      <c r="A1386" s="90">
        <v>1348</v>
      </c>
      <c r="B1386" s="90" t="s">
        <v>258</v>
      </c>
      <c r="C1386" s="97">
        <v>42527</v>
      </c>
      <c r="D1386" s="90" t="s">
        <v>251</v>
      </c>
      <c r="E1386" s="98">
        <v>77</v>
      </c>
      <c r="F1386" s="99">
        <v>256.71767621231271</v>
      </c>
      <c r="G1386" s="101"/>
    </row>
    <row r="1387" spans="1:7" x14ac:dyDescent="0.25">
      <c r="A1387" s="90">
        <v>1349</v>
      </c>
      <c r="B1387" s="90" t="s">
        <v>288</v>
      </c>
      <c r="C1387" s="97">
        <v>42417</v>
      </c>
      <c r="D1387" s="90" t="s">
        <v>252</v>
      </c>
      <c r="E1387" s="98">
        <v>56</v>
      </c>
      <c r="F1387" s="99">
        <v>187.71462753857503</v>
      </c>
      <c r="G1387" s="101"/>
    </row>
    <row r="1388" spans="1:7" x14ac:dyDescent="0.25">
      <c r="A1388" s="90">
        <v>1350</v>
      </c>
      <c r="B1388" s="90" t="s">
        <v>257</v>
      </c>
      <c r="C1388" s="97">
        <v>42844</v>
      </c>
      <c r="D1388" s="90" t="s">
        <v>251</v>
      </c>
      <c r="E1388" s="98">
        <v>26</v>
      </c>
      <c r="F1388" s="99">
        <v>87.935505308861053</v>
      </c>
      <c r="G1388" s="101"/>
    </row>
    <row r="1389" spans="1:7" x14ac:dyDescent="0.25">
      <c r="A1389" s="90">
        <v>1351</v>
      </c>
      <c r="B1389" s="90" t="s">
        <v>271</v>
      </c>
      <c r="C1389" s="97">
        <v>42417</v>
      </c>
      <c r="D1389" s="90" t="s">
        <v>253</v>
      </c>
      <c r="E1389" s="98">
        <v>18</v>
      </c>
      <c r="F1389" s="99">
        <v>61.664706677645917</v>
      </c>
      <c r="G1389" s="101"/>
    </row>
    <row r="1390" spans="1:7" x14ac:dyDescent="0.25">
      <c r="A1390" s="90">
        <v>1352</v>
      </c>
      <c r="B1390" s="90" t="s">
        <v>272</v>
      </c>
      <c r="C1390" s="97">
        <v>42417</v>
      </c>
      <c r="D1390" s="90" t="s">
        <v>251</v>
      </c>
      <c r="E1390" s="98">
        <v>40</v>
      </c>
      <c r="F1390" s="99">
        <v>133.51597510658158</v>
      </c>
      <c r="G1390" s="101"/>
    </row>
    <row r="1391" spans="1:7" x14ac:dyDescent="0.25">
      <c r="A1391" s="90">
        <v>1353</v>
      </c>
      <c r="B1391" s="90" t="s">
        <v>273</v>
      </c>
      <c r="C1391" s="97">
        <v>42417</v>
      </c>
      <c r="D1391" s="90" t="s">
        <v>252</v>
      </c>
      <c r="E1391" s="98">
        <v>75</v>
      </c>
      <c r="F1391" s="99">
        <v>250.34072226756319</v>
      </c>
      <c r="G1391" s="101"/>
    </row>
    <row r="1392" spans="1:7" x14ac:dyDescent="0.25">
      <c r="A1392" s="90">
        <v>1354</v>
      </c>
      <c r="B1392" s="90" t="s">
        <v>257</v>
      </c>
      <c r="C1392" s="97">
        <v>42060</v>
      </c>
      <c r="D1392" s="90" t="s">
        <v>250</v>
      </c>
      <c r="E1392" s="98">
        <v>61</v>
      </c>
      <c r="F1392" s="99">
        <v>203.6912130238772</v>
      </c>
      <c r="G1392" s="101"/>
    </row>
    <row r="1393" spans="1:7" x14ac:dyDescent="0.25">
      <c r="A1393" s="90">
        <v>1355</v>
      </c>
      <c r="B1393" s="90" t="s">
        <v>263</v>
      </c>
      <c r="C1393" s="97">
        <v>42725</v>
      </c>
      <c r="D1393" s="90" t="s">
        <v>250</v>
      </c>
      <c r="E1393" s="98">
        <v>35</v>
      </c>
      <c r="F1393" s="99">
        <v>117.67621026286575</v>
      </c>
      <c r="G1393" s="101"/>
    </row>
    <row r="1394" spans="1:7" x14ac:dyDescent="0.25">
      <c r="A1394" s="90">
        <v>1356</v>
      </c>
      <c r="B1394" s="90" t="s">
        <v>274</v>
      </c>
      <c r="C1394" s="97">
        <v>42214</v>
      </c>
      <c r="D1394" s="90" t="s">
        <v>253</v>
      </c>
      <c r="E1394" s="98">
        <v>42</v>
      </c>
      <c r="F1394" s="99">
        <v>140.83662789597199</v>
      </c>
      <c r="G1394" s="101"/>
    </row>
    <row r="1395" spans="1:7" x14ac:dyDescent="0.25">
      <c r="A1395" s="90">
        <v>1357</v>
      </c>
      <c r="B1395" s="90" t="s">
        <v>259</v>
      </c>
      <c r="C1395" s="97">
        <v>42692</v>
      </c>
      <c r="D1395" s="90" t="s">
        <v>249</v>
      </c>
      <c r="E1395" s="98">
        <v>47</v>
      </c>
      <c r="F1395" s="99">
        <v>157.20151636286727</v>
      </c>
      <c r="G1395" s="101"/>
    </row>
    <row r="1396" spans="1:7" x14ac:dyDescent="0.25">
      <c r="A1396" s="90">
        <v>1358</v>
      </c>
      <c r="B1396" s="90" t="s">
        <v>275</v>
      </c>
      <c r="C1396" s="97">
        <v>42659</v>
      </c>
      <c r="D1396" s="90" t="s">
        <v>252</v>
      </c>
      <c r="E1396" s="98">
        <v>74</v>
      </c>
      <c r="F1396" s="99">
        <v>248.08372922899724</v>
      </c>
      <c r="G1396" s="101"/>
    </row>
    <row r="1397" spans="1:7" x14ac:dyDescent="0.25">
      <c r="A1397" s="90">
        <v>1359</v>
      </c>
      <c r="B1397" s="90" t="s">
        <v>276</v>
      </c>
      <c r="C1397" s="97">
        <v>42148</v>
      </c>
      <c r="D1397" s="90" t="s">
        <v>252</v>
      </c>
      <c r="E1397" s="98">
        <v>55</v>
      </c>
      <c r="F1397" s="99">
        <v>183.29249481076957</v>
      </c>
      <c r="G1397" s="101"/>
    </row>
    <row r="1398" spans="1:7" x14ac:dyDescent="0.25">
      <c r="A1398" s="90">
        <v>1360</v>
      </c>
      <c r="B1398" s="90" t="s">
        <v>260</v>
      </c>
      <c r="C1398" s="97">
        <v>42269</v>
      </c>
      <c r="D1398" s="90" t="s">
        <v>251</v>
      </c>
      <c r="E1398" s="98">
        <v>87</v>
      </c>
      <c r="F1398" s="99">
        <v>290.07960029960219</v>
      </c>
      <c r="G1398" s="101"/>
    </row>
    <row r="1399" spans="1:7" x14ac:dyDescent="0.25">
      <c r="A1399" s="90">
        <v>1361</v>
      </c>
      <c r="B1399" s="90" t="s">
        <v>277</v>
      </c>
      <c r="C1399" s="97">
        <v>42549</v>
      </c>
      <c r="D1399" s="90" t="s">
        <v>253</v>
      </c>
      <c r="E1399" s="98">
        <v>75</v>
      </c>
      <c r="F1399" s="99">
        <v>250.63040364597029</v>
      </c>
      <c r="G1399" s="101"/>
    </row>
    <row r="1400" spans="1:7" x14ac:dyDescent="0.25">
      <c r="A1400" s="90">
        <v>1362</v>
      </c>
      <c r="B1400" s="90" t="s">
        <v>278</v>
      </c>
      <c r="C1400" s="97">
        <v>42899</v>
      </c>
      <c r="D1400" s="90" t="s">
        <v>253</v>
      </c>
      <c r="E1400" s="98">
        <v>91</v>
      </c>
      <c r="F1400" s="99">
        <v>302.75471116243619</v>
      </c>
      <c r="G1400" s="101"/>
    </row>
    <row r="1401" spans="1:7" x14ac:dyDescent="0.25">
      <c r="A1401" s="90">
        <v>1363</v>
      </c>
      <c r="B1401" s="90" t="s">
        <v>279</v>
      </c>
      <c r="C1401" s="97">
        <v>42357</v>
      </c>
      <c r="D1401" s="90" t="s">
        <v>251</v>
      </c>
      <c r="E1401" s="98">
        <v>79</v>
      </c>
      <c r="F1401" s="99">
        <v>262.62187480829141</v>
      </c>
      <c r="G1401" s="101"/>
    </row>
    <row r="1402" spans="1:7" x14ac:dyDescent="0.25">
      <c r="A1402" s="90">
        <v>1364</v>
      </c>
      <c r="B1402" s="90" t="s">
        <v>280</v>
      </c>
      <c r="C1402" s="97">
        <v>42538</v>
      </c>
      <c r="D1402" s="90" t="s">
        <v>252</v>
      </c>
      <c r="E1402" s="98">
        <v>31</v>
      </c>
      <c r="F1402" s="99">
        <v>104.64413437620431</v>
      </c>
      <c r="G1402" s="101"/>
    </row>
    <row r="1403" spans="1:7" x14ac:dyDescent="0.25">
      <c r="A1403" s="90">
        <v>1365</v>
      </c>
      <c r="B1403" s="90" t="s">
        <v>281</v>
      </c>
      <c r="C1403" s="97">
        <v>42648</v>
      </c>
      <c r="D1403" s="90" t="s">
        <v>249</v>
      </c>
      <c r="E1403" s="98">
        <v>36</v>
      </c>
      <c r="F1403" s="99">
        <v>121.12991043506678</v>
      </c>
      <c r="G1403" s="101"/>
    </row>
    <row r="1404" spans="1:7" x14ac:dyDescent="0.25">
      <c r="A1404" s="90">
        <v>1366</v>
      </c>
      <c r="B1404" s="90" t="s">
        <v>264</v>
      </c>
      <c r="C1404" s="97">
        <v>42549</v>
      </c>
      <c r="D1404" s="90" t="s">
        <v>252</v>
      </c>
      <c r="E1404" s="98">
        <v>80</v>
      </c>
      <c r="F1404" s="99">
        <v>266.8746111029007</v>
      </c>
      <c r="G1404" s="101"/>
    </row>
    <row r="1405" spans="1:7" x14ac:dyDescent="0.25">
      <c r="A1405" s="90">
        <v>1367</v>
      </c>
      <c r="B1405" s="90" t="s">
        <v>262</v>
      </c>
      <c r="C1405" s="97">
        <v>42811</v>
      </c>
      <c r="D1405" s="90" t="s">
        <v>251</v>
      </c>
      <c r="E1405" s="98">
        <v>32</v>
      </c>
      <c r="F1405" s="99">
        <v>108.16171442480722</v>
      </c>
      <c r="G1405" s="101"/>
    </row>
    <row r="1406" spans="1:7" x14ac:dyDescent="0.25">
      <c r="A1406" s="90">
        <v>1368</v>
      </c>
      <c r="B1406" s="90" t="s">
        <v>282</v>
      </c>
      <c r="C1406" s="97">
        <v>42549</v>
      </c>
      <c r="D1406" s="90" t="s">
        <v>250</v>
      </c>
      <c r="E1406" s="98">
        <v>29</v>
      </c>
      <c r="F1406" s="99">
        <v>98.313015173760064</v>
      </c>
      <c r="G1406" s="101"/>
    </row>
    <row r="1407" spans="1:7" x14ac:dyDescent="0.25">
      <c r="A1407" s="90">
        <v>1369</v>
      </c>
      <c r="B1407" s="90" t="s">
        <v>257</v>
      </c>
      <c r="C1407" s="97">
        <v>42137</v>
      </c>
      <c r="D1407" s="90" t="s">
        <v>253</v>
      </c>
      <c r="E1407" s="98">
        <v>64</v>
      </c>
      <c r="F1407" s="99">
        <v>213.3522311718632</v>
      </c>
      <c r="G1407" s="101"/>
    </row>
    <row r="1408" spans="1:7" x14ac:dyDescent="0.25">
      <c r="A1408" s="90">
        <v>1370</v>
      </c>
      <c r="B1408" s="90" t="s">
        <v>283</v>
      </c>
      <c r="C1408" s="97">
        <v>42439</v>
      </c>
      <c r="D1408" s="90" t="s">
        <v>251</v>
      </c>
      <c r="E1408" s="98">
        <v>27</v>
      </c>
      <c r="F1408" s="99">
        <v>92.24451832586216</v>
      </c>
      <c r="G1408" s="101"/>
    </row>
    <row r="1409" spans="1:7" x14ac:dyDescent="0.25">
      <c r="A1409" s="90">
        <v>1371</v>
      </c>
      <c r="B1409" s="90" t="s">
        <v>284</v>
      </c>
      <c r="C1409" s="97">
        <v>42637</v>
      </c>
      <c r="D1409" s="90" t="s">
        <v>251</v>
      </c>
      <c r="E1409" s="98">
        <v>36</v>
      </c>
      <c r="F1409" s="99">
        <v>121.06473771728145</v>
      </c>
      <c r="G1409" s="101"/>
    </row>
    <row r="1410" spans="1:7" x14ac:dyDescent="0.25">
      <c r="A1410" s="90">
        <v>1372</v>
      </c>
      <c r="B1410" s="90" t="s">
        <v>285</v>
      </c>
      <c r="C1410" s="97">
        <v>43075</v>
      </c>
      <c r="D1410" s="90" t="s">
        <v>252</v>
      </c>
      <c r="E1410" s="98">
        <v>36</v>
      </c>
      <c r="F1410" s="99">
        <v>120.67587695284232</v>
      </c>
      <c r="G1410" s="101"/>
    </row>
    <row r="1411" spans="1:7" x14ac:dyDescent="0.25">
      <c r="A1411" s="90">
        <v>1373</v>
      </c>
      <c r="B1411" s="90" t="s">
        <v>286</v>
      </c>
      <c r="C1411" s="97">
        <v>43031</v>
      </c>
      <c r="D1411" s="90" t="s">
        <v>252</v>
      </c>
      <c r="E1411" s="98">
        <v>32</v>
      </c>
      <c r="F1411" s="99">
        <v>107.32109845965921</v>
      </c>
      <c r="G1411" s="101"/>
    </row>
    <row r="1412" spans="1:7" x14ac:dyDescent="0.25">
      <c r="A1412" s="90">
        <v>1374</v>
      </c>
      <c r="B1412" s="90" t="s">
        <v>287</v>
      </c>
      <c r="C1412" s="97">
        <v>42976</v>
      </c>
      <c r="D1412" s="90" t="s">
        <v>252</v>
      </c>
      <c r="E1412" s="98">
        <v>9</v>
      </c>
      <c r="F1412" s="99">
        <v>32.163270704417009</v>
      </c>
      <c r="G1412" s="101"/>
    </row>
    <row r="1413" spans="1:7" x14ac:dyDescent="0.25">
      <c r="A1413" s="90">
        <v>1375</v>
      </c>
      <c r="B1413" s="90" t="s">
        <v>258</v>
      </c>
      <c r="C1413" s="97">
        <v>42877</v>
      </c>
      <c r="D1413" s="90" t="s">
        <v>253</v>
      </c>
      <c r="E1413" s="98">
        <v>78</v>
      </c>
      <c r="F1413" s="99">
        <v>259.78836760579145</v>
      </c>
      <c r="G1413" s="101"/>
    </row>
    <row r="1414" spans="1:7" x14ac:dyDescent="0.25">
      <c r="A1414" s="90">
        <v>1376</v>
      </c>
      <c r="B1414" s="90" t="s">
        <v>288</v>
      </c>
      <c r="C1414" s="97">
        <v>42027</v>
      </c>
      <c r="D1414" s="90" t="s">
        <v>250</v>
      </c>
      <c r="E1414" s="98">
        <v>55</v>
      </c>
      <c r="F1414" s="99">
        <v>184.88153597019777</v>
      </c>
      <c r="G1414" s="101"/>
    </row>
    <row r="1415" spans="1:7" x14ac:dyDescent="0.25">
      <c r="A1415" s="90">
        <v>1377</v>
      </c>
      <c r="B1415" s="90" t="s">
        <v>257</v>
      </c>
      <c r="C1415" s="97">
        <v>42604</v>
      </c>
      <c r="D1415" s="90" t="s">
        <v>252</v>
      </c>
      <c r="E1415" s="98">
        <v>79</v>
      </c>
      <c r="F1415" s="99">
        <v>263.78219477835506</v>
      </c>
      <c r="G1415" s="101"/>
    </row>
    <row r="1416" spans="1:7" x14ac:dyDescent="0.25">
      <c r="A1416" s="90">
        <v>1378</v>
      </c>
      <c r="B1416" s="90" t="s">
        <v>271</v>
      </c>
      <c r="C1416" s="97">
        <v>42373</v>
      </c>
      <c r="D1416" s="90" t="s">
        <v>249</v>
      </c>
      <c r="E1416" s="98">
        <v>9</v>
      </c>
      <c r="F1416" s="99">
        <v>32.379666573869542</v>
      </c>
      <c r="G1416" s="101"/>
    </row>
    <row r="1417" spans="1:7" x14ac:dyDescent="0.25">
      <c r="A1417" s="90">
        <v>1379</v>
      </c>
      <c r="B1417" s="90" t="s">
        <v>272</v>
      </c>
      <c r="C1417" s="97">
        <v>43086</v>
      </c>
      <c r="D1417" s="90" t="s">
        <v>253</v>
      </c>
      <c r="E1417" s="98">
        <v>4</v>
      </c>
      <c r="F1417" s="99">
        <v>15.739653803400504</v>
      </c>
      <c r="G1417" s="101"/>
    </row>
    <row r="1418" spans="1:7" x14ac:dyDescent="0.25">
      <c r="A1418" s="90">
        <v>1380</v>
      </c>
      <c r="B1418" s="90" t="s">
        <v>273</v>
      </c>
      <c r="C1418" s="97">
        <v>42844</v>
      </c>
      <c r="D1418" s="90" t="s">
        <v>252</v>
      </c>
      <c r="E1418" s="98">
        <v>6</v>
      </c>
      <c r="F1418" s="99">
        <v>22.232184130499608</v>
      </c>
      <c r="G1418" s="101"/>
    </row>
    <row r="1419" spans="1:7" x14ac:dyDescent="0.25">
      <c r="A1419" s="90">
        <v>1381</v>
      </c>
      <c r="B1419" s="90" t="s">
        <v>257</v>
      </c>
      <c r="C1419" s="97">
        <v>42148</v>
      </c>
      <c r="D1419" s="90" t="s">
        <v>249</v>
      </c>
      <c r="E1419" s="98">
        <v>18</v>
      </c>
      <c r="F1419" s="99">
        <v>61.650718985666948</v>
      </c>
      <c r="G1419" s="101"/>
    </row>
    <row r="1420" spans="1:7" x14ac:dyDescent="0.25">
      <c r="A1420" s="90">
        <v>1382</v>
      </c>
      <c r="B1420" s="90" t="s">
        <v>263</v>
      </c>
      <c r="C1420" s="97">
        <v>42302</v>
      </c>
      <c r="D1420" s="90" t="s">
        <v>249</v>
      </c>
      <c r="E1420" s="98">
        <v>14</v>
      </c>
      <c r="F1420" s="99">
        <v>49.051614997617293</v>
      </c>
      <c r="G1420" s="101"/>
    </row>
    <row r="1421" spans="1:7" x14ac:dyDescent="0.25">
      <c r="A1421" s="90">
        <v>1383</v>
      </c>
      <c r="B1421" s="90" t="s">
        <v>274</v>
      </c>
      <c r="C1421" s="97">
        <v>42965</v>
      </c>
      <c r="D1421" s="90" t="s">
        <v>251</v>
      </c>
      <c r="E1421" s="98">
        <v>91</v>
      </c>
      <c r="F1421" s="99">
        <v>303.74368843243457</v>
      </c>
      <c r="G1421" s="101"/>
    </row>
    <row r="1422" spans="1:7" x14ac:dyDescent="0.25">
      <c r="A1422" s="90">
        <v>1384</v>
      </c>
      <c r="B1422" s="90" t="s">
        <v>259</v>
      </c>
      <c r="C1422" s="97">
        <v>42346</v>
      </c>
      <c r="D1422" s="90" t="s">
        <v>249</v>
      </c>
      <c r="E1422" s="98">
        <v>74</v>
      </c>
      <c r="F1422" s="99">
        <v>247.03924506310662</v>
      </c>
      <c r="G1422" s="101"/>
    </row>
    <row r="1423" spans="1:7" x14ac:dyDescent="0.25">
      <c r="A1423" s="90">
        <v>1385</v>
      </c>
      <c r="B1423" s="90" t="s">
        <v>275</v>
      </c>
      <c r="C1423" s="97">
        <v>42582</v>
      </c>
      <c r="D1423" s="90" t="s">
        <v>251</v>
      </c>
      <c r="E1423" s="98">
        <v>47</v>
      </c>
      <c r="F1423" s="99">
        <v>158.60296448677565</v>
      </c>
      <c r="G1423" s="101"/>
    </row>
    <row r="1424" spans="1:7" x14ac:dyDescent="0.25">
      <c r="A1424" s="90">
        <v>1386</v>
      </c>
      <c r="B1424" s="90" t="s">
        <v>276</v>
      </c>
      <c r="C1424" s="97">
        <v>43042</v>
      </c>
      <c r="D1424" s="90" t="s">
        <v>253</v>
      </c>
      <c r="E1424" s="98">
        <v>28</v>
      </c>
      <c r="F1424" s="99">
        <v>95.331289209268576</v>
      </c>
      <c r="G1424" s="101"/>
    </row>
    <row r="1425" spans="1:7" x14ac:dyDescent="0.25">
      <c r="A1425" s="90">
        <v>1387</v>
      </c>
      <c r="B1425" s="90" t="s">
        <v>260</v>
      </c>
      <c r="C1425" s="97">
        <v>42998</v>
      </c>
      <c r="D1425" s="90" t="s">
        <v>249</v>
      </c>
      <c r="E1425" s="98">
        <v>21</v>
      </c>
      <c r="F1425" s="99">
        <v>71.424589062095436</v>
      </c>
      <c r="G1425" s="101"/>
    </row>
    <row r="1426" spans="1:7" x14ac:dyDescent="0.25">
      <c r="A1426" s="90">
        <v>1388</v>
      </c>
      <c r="B1426" s="90" t="s">
        <v>277</v>
      </c>
      <c r="C1426" s="97">
        <v>42093</v>
      </c>
      <c r="D1426" s="90" t="s">
        <v>253</v>
      </c>
      <c r="E1426" s="98">
        <v>52</v>
      </c>
      <c r="F1426" s="99">
        <v>173.85790362868684</v>
      </c>
      <c r="G1426" s="101"/>
    </row>
    <row r="1427" spans="1:7" x14ac:dyDescent="0.25">
      <c r="A1427" s="90">
        <v>1389</v>
      </c>
      <c r="B1427" s="90" t="s">
        <v>278</v>
      </c>
      <c r="C1427" s="97">
        <v>42549</v>
      </c>
      <c r="D1427" s="90" t="s">
        <v>250</v>
      </c>
      <c r="E1427" s="98">
        <v>33</v>
      </c>
      <c r="F1427" s="99">
        <v>111.4501388878143</v>
      </c>
      <c r="G1427" s="101"/>
    </row>
    <row r="1428" spans="1:7" x14ac:dyDescent="0.25">
      <c r="A1428" s="90">
        <v>1390</v>
      </c>
      <c r="B1428" s="90" t="s">
        <v>279</v>
      </c>
      <c r="C1428" s="97">
        <v>42406</v>
      </c>
      <c r="D1428" s="90" t="s">
        <v>252</v>
      </c>
      <c r="E1428" s="98">
        <v>-7</v>
      </c>
      <c r="F1428" s="99">
        <v>-21.430311167216608</v>
      </c>
      <c r="G1428" s="101"/>
    </row>
    <row r="1429" spans="1:7" x14ac:dyDescent="0.25">
      <c r="A1429" s="90">
        <v>1391</v>
      </c>
      <c r="B1429" s="90" t="s">
        <v>280</v>
      </c>
      <c r="C1429" s="97">
        <v>42461</v>
      </c>
      <c r="D1429" s="90" t="s">
        <v>251</v>
      </c>
      <c r="E1429" s="98">
        <v>12</v>
      </c>
      <c r="F1429" s="99">
        <v>42.157492207493135</v>
      </c>
      <c r="G1429" s="101"/>
    </row>
    <row r="1430" spans="1:7" x14ac:dyDescent="0.25">
      <c r="A1430" s="90">
        <v>1392</v>
      </c>
      <c r="B1430" s="90" t="s">
        <v>281</v>
      </c>
      <c r="C1430" s="97">
        <v>42428</v>
      </c>
      <c r="D1430" s="90" t="s">
        <v>249</v>
      </c>
      <c r="E1430" s="98">
        <v>1</v>
      </c>
      <c r="F1430" s="99">
        <v>4.9667324820153835</v>
      </c>
      <c r="G1430" s="101"/>
    </row>
    <row r="1431" spans="1:7" x14ac:dyDescent="0.25">
      <c r="A1431" s="90">
        <v>1393</v>
      </c>
      <c r="B1431" s="90" t="s">
        <v>264</v>
      </c>
      <c r="C1431" s="97">
        <v>42395</v>
      </c>
      <c r="D1431" s="90" t="s">
        <v>252</v>
      </c>
      <c r="E1431" s="98">
        <v>56</v>
      </c>
      <c r="F1431" s="99">
        <v>187.15786665141582</v>
      </c>
      <c r="G1431" s="101"/>
    </row>
    <row r="1432" spans="1:7" x14ac:dyDescent="0.25">
      <c r="A1432" s="90">
        <v>1394</v>
      </c>
      <c r="B1432" s="90" t="s">
        <v>262</v>
      </c>
      <c r="C1432" s="97">
        <v>42181</v>
      </c>
      <c r="D1432" s="90" t="s">
        <v>253</v>
      </c>
      <c r="E1432" s="98">
        <v>34</v>
      </c>
      <c r="F1432" s="99">
        <v>115.18596578219216</v>
      </c>
      <c r="G1432" s="101"/>
    </row>
    <row r="1433" spans="1:7" x14ac:dyDescent="0.25">
      <c r="A1433" s="90">
        <v>1395</v>
      </c>
      <c r="B1433" s="90" t="s">
        <v>282</v>
      </c>
      <c r="C1433" s="97">
        <v>42060</v>
      </c>
      <c r="D1433" s="90" t="s">
        <v>253</v>
      </c>
      <c r="E1433" s="98">
        <v>83</v>
      </c>
      <c r="F1433" s="99">
        <v>276.05469808558036</v>
      </c>
      <c r="G1433" s="101"/>
    </row>
    <row r="1434" spans="1:7" x14ac:dyDescent="0.25">
      <c r="A1434" s="90">
        <v>1396</v>
      </c>
      <c r="B1434" s="90" t="s">
        <v>257</v>
      </c>
      <c r="C1434" s="97">
        <v>42082</v>
      </c>
      <c r="D1434" s="90" t="s">
        <v>249</v>
      </c>
      <c r="E1434" s="98">
        <v>-4</v>
      </c>
      <c r="F1434" s="99">
        <v>-11.1965763895096</v>
      </c>
      <c r="G1434" s="101"/>
    </row>
    <row r="1435" spans="1:7" x14ac:dyDescent="0.25">
      <c r="A1435" s="90">
        <v>1397</v>
      </c>
      <c r="B1435" s="90" t="s">
        <v>283</v>
      </c>
      <c r="C1435" s="97">
        <v>42038</v>
      </c>
      <c r="D1435" s="90" t="s">
        <v>253</v>
      </c>
      <c r="E1435" s="98">
        <v>9</v>
      </c>
      <c r="F1435" s="99">
        <v>32.748289804646049</v>
      </c>
      <c r="G1435" s="101"/>
    </row>
    <row r="1436" spans="1:7" x14ac:dyDescent="0.25">
      <c r="A1436" s="90">
        <v>1398</v>
      </c>
      <c r="B1436" s="90" t="s">
        <v>284</v>
      </c>
      <c r="C1436" s="97">
        <v>42505</v>
      </c>
      <c r="D1436" s="90" t="s">
        <v>249</v>
      </c>
      <c r="E1436" s="98">
        <v>64</v>
      </c>
      <c r="F1436" s="99">
        <v>213.87483934180483</v>
      </c>
      <c r="G1436" s="101"/>
    </row>
    <row r="1437" spans="1:7" x14ac:dyDescent="0.25">
      <c r="A1437" s="90">
        <v>1399</v>
      </c>
      <c r="B1437" s="90" t="s">
        <v>285</v>
      </c>
      <c r="C1437" s="97">
        <v>42505</v>
      </c>
      <c r="D1437" s="90" t="s">
        <v>251</v>
      </c>
      <c r="E1437" s="98">
        <v>13</v>
      </c>
      <c r="F1437" s="99">
        <v>45.14453587385065</v>
      </c>
      <c r="G1437" s="101"/>
    </row>
    <row r="1438" spans="1:7" x14ac:dyDescent="0.25">
      <c r="A1438" s="90">
        <v>1400</v>
      </c>
      <c r="B1438" s="90" t="s">
        <v>286</v>
      </c>
      <c r="C1438" s="97">
        <v>42483</v>
      </c>
      <c r="D1438" s="90" t="s">
        <v>251</v>
      </c>
      <c r="E1438" s="98">
        <v>9</v>
      </c>
      <c r="F1438" s="99">
        <v>31.623759515193395</v>
      </c>
      <c r="G1438" s="101"/>
    </row>
    <row r="1439" spans="1:7" x14ac:dyDescent="0.25">
      <c r="A1439" s="90">
        <v>1401</v>
      </c>
      <c r="B1439" s="90" t="s">
        <v>287</v>
      </c>
      <c r="C1439" s="97">
        <v>42998</v>
      </c>
      <c r="D1439" s="90" t="s">
        <v>251</v>
      </c>
      <c r="E1439" s="98">
        <v>6</v>
      </c>
      <c r="F1439" s="99">
        <v>21.549775295194774</v>
      </c>
      <c r="G1439" s="101"/>
    </row>
    <row r="1440" spans="1:7" x14ac:dyDescent="0.25">
      <c r="A1440" s="90">
        <v>1402</v>
      </c>
      <c r="B1440" s="90" t="s">
        <v>258</v>
      </c>
      <c r="C1440" s="97">
        <v>42877</v>
      </c>
      <c r="D1440" s="90" t="s">
        <v>253</v>
      </c>
      <c r="E1440" s="98">
        <v>55</v>
      </c>
      <c r="F1440" s="99">
        <v>184.21904676673992</v>
      </c>
      <c r="G1440" s="101"/>
    </row>
    <row r="1441" spans="1:7" x14ac:dyDescent="0.25">
      <c r="A1441" s="90">
        <v>1403</v>
      </c>
      <c r="B1441" s="90" t="s">
        <v>288</v>
      </c>
      <c r="C1441" s="97">
        <v>42888</v>
      </c>
      <c r="D1441" s="90" t="s">
        <v>250</v>
      </c>
      <c r="E1441" s="98">
        <v>64</v>
      </c>
      <c r="F1441" s="99">
        <v>214.80548750540083</v>
      </c>
      <c r="G1441" s="101"/>
    </row>
    <row r="1442" spans="1:7" x14ac:dyDescent="0.25">
      <c r="A1442" s="90">
        <v>1404</v>
      </c>
      <c r="B1442" s="90" t="s">
        <v>257</v>
      </c>
      <c r="C1442" s="97">
        <v>42170</v>
      </c>
      <c r="D1442" s="90" t="s">
        <v>251</v>
      </c>
      <c r="E1442" s="98">
        <v>27</v>
      </c>
      <c r="F1442" s="99">
        <v>91.126860636264425</v>
      </c>
      <c r="G1442" s="101"/>
    </row>
    <row r="1443" spans="1:7" x14ac:dyDescent="0.25">
      <c r="A1443" s="90">
        <v>1405</v>
      </c>
      <c r="B1443" s="90" t="s">
        <v>271</v>
      </c>
      <c r="C1443" s="97">
        <v>42659</v>
      </c>
      <c r="D1443" s="90" t="s">
        <v>251</v>
      </c>
      <c r="E1443" s="98">
        <v>4</v>
      </c>
      <c r="F1443" s="99">
        <v>15.830099738817024</v>
      </c>
      <c r="G1443" s="101"/>
    </row>
    <row r="1444" spans="1:7" x14ac:dyDescent="0.25">
      <c r="A1444" s="90">
        <v>1406</v>
      </c>
      <c r="B1444" s="90" t="s">
        <v>272</v>
      </c>
      <c r="C1444" s="97">
        <v>42313</v>
      </c>
      <c r="D1444" s="90" t="s">
        <v>251</v>
      </c>
      <c r="E1444" s="98">
        <v>17</v>
      </c>
      <c r="F1444" s="99">
        <v>58.928874181896795</v>
      </c>
      <c r="G1444" s="101"/>
    </row>
    <row r="1445" spans="1:7" x14ac:dyDescent="0.25">
      <c r="A1445" s="90">
        <v>1407</v>
      </c>
      <c r="B1445" s="90" t="s">
        <v>273</v>
      </c>
      <c r="C1445" s="97">
        <v>42965</v>
      </c>
      <c r="D1445" s="90" t="s">
        <v>251</v>
      </c>
      <c r="E1445" s="98">
        <v>24</v>
      </c>
      <c r="F1445" s="99">
        <v>81.90187768226906</v>
      </c>
      <c r="G1445" s="101"/>
    </row>
    <row r="1446" spans="1:7" x14ac:dyDescent="0.25">
      <c r="A1446" s="90">
        <v>1408</v>
      </c>
      <c r="B1446" s="90" t="s">
        <v>257</v>
      </c>
      <c r="C1446" s="97">
        <v>42346</v>
      </c>
      <c r="D1446" s="90" t="s">
        <v>251</v>
      </c>
      <c r="E1446" s="98">
        <v>87</v>
      </c>
      <c r="F1446" s="99">
        <v>289.82585562154685</v>
      </c>
      <c r="G1446" s="101"/>
    </row>
    <row r="1447" spans="1:7" x14ac:dyDescent="0.25">
      <c r="A1447" s="90">
        <v>1409</v>
      </c>
      <c r="B1447" s="90" t="s">
        <v>263</v>
      </c>
      <c r="C1447" s="97">
        <v>42692</v>
      </c>
      <c r="D1447" s="90" t="s">
        <v>252</v>
      </c>
      <c r="E1447" s="98">
        <v>10</v>
      </c>
      <c r="F1447" s="99">
        <v>35.014548632213163</v>
      </c>
      <c r="G1447" s="101"/>
    </row>
    <row r="1448" spans="1:7" x14ac:dyDescent="0.25">
      <c r="A1448" s="90">
        <v>1410</v>
      </c>
      <c r="B1448" s="90" t="s">
        <v>274</v>
      </c>
      <c r="C1448" s="97">
        <v>42659</v>
      </c>
      <c r="D1448" s="90" t="s">
        <v>252</v>
      </c>
      <c r="E1448" s="98">
        <v>0</v>
      </c>
      <c r="F1448" s="99">
        <v>2.0188251749837374</v>
      </c>
      <c r="G1448" s="101"/>
    </row>
    <row r="1449" spans="1:7" x14ac:dyDescent="0.25">
      <c r="A1449" s="90">
        <v>1411</v>
      </c>
      <c r="B1449" s="90" t="s">
        <v>259</v>
      </c>
      <c r="C1449" s="97">
        <v>42027</v>
      </c>
      <c r="D1449" s="90" t="s">
        <v>251</v>
      </c>
      <c r="E1449" s="98">
        <v>73</v>
      </c>
      <c r="F1449" s="99">
        <v>243.66262067430753</v>
      </c>
      <c r="G1449" s="101"/>
    </row>
    <row r="1450" spans="1:7" x14ac:dyDescent="0.25">
      <c r="A1450" s="90">
        <v>1412</v>
      </c>
      <c r="B1450" s="90" t="s">
        <v>275</v>
      </c>
      <c r="C1450" s="97">
        <v>42450</v>
      </c>
      <c r="D1450" s="90" t="s">
        <v>251</v>
      </c>
      <c r="E1450" s="98">
        <v>66</v>
      </c>
      <c r="F1450" s="99">
        <v>220.63448566575579</v>
      </c>
      <c r="G1450" s="101"/>
    </row>
    <row r="1451" spans="1:7" x14ac:dyDescent="0.25">
      <c r="A1451" s="90">
        <v>1413</v>
      </c>
      <c r="B1451" s="90" t="s">
        <v>276</v>
      </c>
      <c r="C1451" s="97">
        <v>42965</v>
      </c>
      <c r="D1451" s="90" t="s">
        <v>251</v>
      </c>
      <c r="E1451" s="98">
        <v>70</v>
      </c>
      <c r="F1451" s="99">
        <v>233.4580534632008</v>
      </c>
      <c r="G1451" s="101"/>
    </row>
    <row r="1452" spans="1:7" x14ac:dyDescent="0.25">
      <c r="A1452" s="90">
        <v>1414</v>
      </c>
      <c r="B1452" s="90" t="s">
        <v>260</v>
      </c>
      <c r="C1452" s="97">
        <v>42714</v>
      </c>
      <c r="D1452" s="90" t="s">
        <v>253</v>
      </c>
      <c r="E1452" s="98">
        <v>78</v>
      </c>
      <c r="F1452" s="99">
        <v>260.08632115588034</v>
      </c>
      <c r="G1452" s="101"/>
    </row>
    <row r="1453" spans="1:7" x14ac:dyDescent="0.25">
      <c r="A1453" s="90">
        <v>1415</v>
      </c>
      <c r="B1453" s="90" t="s">
        <v>277</v>
      </c>
      <c r="C1453" s="97">
        <v>42313</v>
      </c>
      <c r="D1453" s="90" t="s">
        <v>252</v>
      </c>
      <c r="E1453" s="98">
        <v>22</v>
      </c>
      <c r="F1453" s="99">
        <v>73.828985037874531</v>
      </c>
      <c r="G1453" s="101"/>
    </row>
    <row r="1454" spans="1:7" x14ac:dyDescent="0.25">
      <c r="A1454" s="90">
        <v>1416</v>
      </c>
      <c r="B1454" s="90" t="s">
        <v>278</v>
      </c>
      <c r="C1454" s="97">
        <v>42648</v>
      </c>
      <c r="D1454" s="90" t="s">
        <v>252</v>
      </c>
      <c r="E1454" s="98">
        <v>21</v>
      </c>
      <c r="F1454" s="99">
        <v>71.902252635583451</v>
      </c>
      <c r="G1454" s="101"/>
    </row>
    <row r="1455" spans="1:7" x14ac:dyDescent="0.25">
      <c r="A1455" s="90">
        <v>1417</v>
      </c>
      <c r="B1455" s="90" t="s">
        <v>279</v>
      </c>
      <c r="C1455" s="97">
        <v>42659</v>
      </c>
      <c r="D1455" s="90" t="s">
        <v>251</v>
      </c>
      <c r="E1455" s="98">
        <v>8</v>
      </c>
      <c r="F1455" s="99">
        <v>28.472010547418513</v>
      </c>
      <c r="G1455" s="101"/>
    </row>
    <row r="1456" spans="1:7" x14ac:dyDescent="0.25">
      <c r="A1456" s="90">
        <v>1418</v>
      </c>
      <c r="B1456" s="90" t="s">
        <v>280</v>
      </c>
      <c r="C1456" s="97">
        <v>42417</v>
      </c>
      <c r="D1456" s="90" t="s">
        <v>252</v>
      </c>
      <c r="E1456" s="98">
        <v>62</v>
      </c>
      <c r="F1456" s="99">
        <v>207.05074276122519</v>
      </c>
      <c r="G1456" s="101"/>
    </row>
    <row r="1457" spans="1:7" x14ac:dyDescent="0.25">
      <c r="A1457" s="90">
        <v>1419</v>
      </c>
      <c r="B1457" s="90" t="s">
        <v>281</v>
      </c>
      <c r="C1457" s="97">
        <v>42866</v>
      </c>
      <c r="D1457" s="90" t="s">
        <v>252</v>
      </c>
      <c r="E1457" s="98">
        <v>81</v>
      </c>
      <c r="F1457" s="99">
        <v>269.56948024188102</v>
      </c>
      <c r="G1457" s="101"/>
    </row>
    <row r="1458" spans="1:7" x14ac:dyDescent="0.25">
      <c r="A1458" s="90">
        <v>1420</v>
      </c>
      <c r="B1458" s="90" t="s">
        <v>264</v>
      </c>
      <c r="C1458" s="97">
        <v>42725</v>
      </c>
      <c r="D1458" s="90" t="s">
        <v>251</v>
      </c>
      <c r="E1458" s="98">
        <v>72</v>
      </c>
      <c r="F1458" s="99">
        <v>240.53535459382044</v>
      </c>
      <c r="G1458" s="101"/>
    </row>
    <row r="1459" spans="1:7" x14ac:dyDescent="0.25">
      <c r="A1459" s="90">
        <v>1421</v>
      </c>
      <c r="B1459" s="90" t="s">
        <v>262</v>
      </c>
      <c r="C1459" s="97">
        <v>43020</v>
      </c>
      <c r="D1459" s="90" t="s">
        <v>249</v>
      </c>
      <c r="E1459" s="98">
        <v>13</v>
      </c>
      <c r="F1459" s="99">
        <v>45.595955263027555</v>
      </c>
      <c r="G1459" s="101"/>
    </row>
    <row r="1460" spans="1:7" x14ac:dyDescent="0.25">
      <c r="A1460" s="90">
        <v>1422</v>
      </c>
      <c r="B1460" s="90" t="s">
        <v>282</v>
      </c>
      <c r="C1460" s="97">
        <v>42247</v>
      </c>
      <c r="D1460" s="90" t="s">
        <v>250</v>
      </c>
      <c r="E1460" s="98">
        <v>52</v>
      </c>
      <c r="F1460" s="99">
        <v>173.55415237244836</v>
      </c>
      <c r="G1460" s="101"/>
    </row>
    <row r="1461" spans="1:7" x14ac:dyDescent="0.25">
      <c r="A1461" s="90">
        <v>1423</v>
      </c>
      <c r="B1461" s="90" t="s">
        <v>257</v>
      </c>
      <c r="C1461" s="97">
        <v>42756</v>
      </c>
      <c r="D1461" s="90" t="s">
        <v>249</v>
      </c>
      <c r="E1461" s="98">
        <v>49</v>
      </c>
      <c r="F1461" s="99">
        <v>163.28773993479319</v>
      </c>
      <c r="G1461" s="101"/>
    </row>
    <row r="1462" spans="1:7" x14ac:dyDescent="0.25">
      <c r="A1462" s="90">
        <v>1424</v>
      </c>
      <c r="B1462" s="90" t="s">
        <v>283</v>
      </c>
      <c r="C1462" s="97">
        <v>42450</v>
      </c>
      <c r="D1462" s="90" t="s">
        <v>249</v>
      </c>
      <c r="E1462" s="98">
        <v>82</v>
      </c>
      <c r="F1462" s="99">
        <v>273.60649506175844</v>
      </c>
      <c r="G1462" s="101"/>
    </row>
    <row r="1463" spans="1:7" x14ac:dyDescent="0.25">
      <c r="A1463" s="90">
        <v>1425</v>
      </c>
      <c r="B1463" s="90" t="s">
        <v>284</v>
      </c>
      <c r="C1463" s="97">
        <v>42833</v>
      </c>
      <c r="D1463" s="90" t="s">
        <v>249</v>
      </c>
      <c r="E1463" s="98">
        <v>5</v>
      </c>
      <c r="F1463" s="99">
        <v>18.759798580545915</v>
      </c>
      <c r="G1463" s="101"/>
    </row>
    <row r="1464" spans="1:7" x14ac:dyDescent="0.25">
      <c r="A1464" s="90">
        <v>1426</v>
      </c>
      <c r="B1464" s="90" t="s">
        <v>285</v>
      </c>
      <c r="C1464" s="97">
        <v>42269</v>
      </c>
      <c r="D1464" s="90" t="s">
        <v>252</v>
      </c>
      <c r="E1464" s="98">
        <v>45</v>
      </c>
      <c r="F1464" s="99">
        <v>150.88408064503096</v>
      </c>
      <c r="G1464" s="101"/>
    </row>
    <row r="1465" spans="1:7" x14ac:dyDescent="0.25">
      <c r="A1465" s="90">
        <v>1427</v>
      </c>
      <c r="B1465" s="90" t="s">
        <v>286</v>
      </c>
      <c r="C1465" s="97">
        <v>42346</v>
      </c>
      <c r="D1465" s="90" t="s">
        <v>252</v>
      </c>
      <c r="E1465" s="98">
        <v>-10</v>
      </c>
      <c r="F1465" s="99">
        <v>-30.154370317518875</v>
      </c>
      <c r="G1465" s="101"/>
    </row>
    <row r="1466" spans="1:7" x14ac:dyDescent="0.25">
      <c r="A1466" s="90">
        <v>1428</v>
      </c>
      <c r="B1466" s="90" t="s">
        <v>287</v>
      </c>
      <c r="C1466" s="97">
        <v>43075</v>
      </c>
      <c r="D1466" s="90" t="s">
        <v>249</v>
      </c>
      <c r="E1466" s="98">
        <v>53</v>
      </c>
      <c r="F1466" s="99">
        <v>177.33893374425148</v>
      </c>
      <c r="G1466" s="101"/>
    </row>
    <row r="1467" spans="1:7" x14ac:dyDescent="0.25">
      <c r="A1467" s="90">
        <v>1429</v>
      </c>
      <c r="B1467" s="90" t="s">
        <v>258</v>
      </c>
      <c r="C1467" s="97">
        <v>42093</v>
      </c>
      <c r="D1467" s="90" t="s">
        <v>250</v>
      </c>
      <c r="E1467" s="98">
        <v>24</v>
      </c>
      <c r="F1467" s="99">
        <v>81.161711065100903</v>
      </c>
      <c r="G1467" s="101"/>
    </row>
    <row r="1468" spans="1:7" x14ac:dyDescent="0.25">
      <c r="A1468" s="90">
        <v>1430</v>
      </c>
      <c r="B1468" s="90" t="s">
        <v>288</v>
      </c>
      <c r="C1468" s="97">
        <v>42932</v>
      </c>
      <c r="D1468" s="90" t="s">
        <v>251</v>
      </c>
      <c r="E1468" s="98">
        <v>27</v>
      </c>
      <c r="F1468" s="99">
        <v>91.763414829333186</v>
      </c>
      <c r="G1468" s="101"/>
    </row>
    <row r="1469" spans="1:7" x14ac:dyDescent="0.25">
      <c r="A1469" s="90">
        <v>1431</v>
      </c>
      <c r="B1469" s="90" t="s">
        <v>257</v>
      </c>
      <c r="C1469" s="97">
        <v>42855</v>
      </c>
      <c r="D1469" s="90" t="s">
        <v>253</v>
      </c>
      <c r="E1469" s="98">
        <v>52</v>
      </c>
      <c r="F1469" s="99">
        <v>174.88959367851166</v>
      </c>
      <c r="G1469" s="101"/>
    </row>
    <row r="1470" spans="1:7" x14ac:dyDescent="0.25">
      <c r="A1470" s="90">
        <v>1432</v>
      </c>
      <c r="B1470" s="90" t="s">
        <v>271</v>
      </c>
      <c r="C1470" s="97">
        <v>43031</v>
      </c>
      <c r="D1470" s="90" t="s">
        <v>253</v>
      </c>
      <c r="E1470" s="98">
        <v>0</v>
      </c>
      <c r="F1470" s="99">
        <v>1.9641840885095159</v>
      </c>
      <c r="G1470" s="101"/>
    </row>
    <row r="1471" spans="1:7" x14ac:dyDescent="0.25">
      <c r="A1471" s="90">
        <v>1433</v>
      </c>
      <c r="B1471" s="90" t="s">
        <v>272</v>
      </c>
      <c r="C1471" s="97">
        <v>42538</v>
      </c>
      <c r="D1471" s="90" t="s">
        <v>252</v>
      </c>
      <c r="E1471" s="98">
        <v>92</v>
      </c>
      <c r="F1471" s="99">
        <v>307.21353281564996</v>
      </c>
      <c r="G1471" s="101"/>
    </row>
    <row r="1472" spans="1:7" x14ac:dyDescent="0.25">
      <c r="A1472" s="90">
        <v>1434</v>
      </c>
      <c r="B1472" s="90" t="s">
        <v>273</v>
      </c>
      <c r="C1472" s="97">
        <v>43031</v>
      </c>
      <c r="D1472" s="90" t="s">
        <v>252</v>
      </c>
      <c r="E1472" s="98">
        <v>22</v>
      </c>
      <c r="F1472" s="99">
        <v>74.646730892587016</v>
      </c>
      <c r="G1472" s="101"/>
    </row>
    <row r="1473" spans="1:7" x14ac:dyDescent="0.25">
      <c r="A1473" s="90">
        <v>1435</v>
      </c>
      <c r="B1473" s="90" t="s">
        <v>257</v>
      </c>
      <c r="C1473" s="97">
        <v>42855</v>
      </c>
      <c r="D1473" s="90" t="s">
        <v>249</v>
      </c>
      <c r="E1473" s="98">
        <v>67</v>
      </c>
      <c r="F1473" s="99">
        <v>223.70133510181108</v>
      </c>
      <c r="G1473" s="101"/>
    </row>
    <row r="1474" spans="1:7" x14ac:dyDescent="0.25">
      <c r="A1474" s="90">
        <v>1436</v>
      </c>
      <c r="B1474" s="90" t="s">
        <v>263</v>
      </c>
      <c r="C1474" s="97">
        <v>42291</v>
      </c>
      <c r="D1474" s="90" t="s">
        <v>252</v>
      </c>
      <c r="E1474" s="98">
        <v>7</v>
      </c>
      <c r="F1474" s="99">
        <v>25.395345900260011</v>
      </c>
      <c r="G1474" s="101"/>
    </row>
    <row r="1475" spans="1:7" x14ac:dyDescent="0.25">
      <c r="A1475" s="90">
        <v>1437</v>
      </c>
      <c r="B1475" s="90" t="s">
        <v>274</v>
      </c>
      <c r="C1475" s="97">
        <v>42505</v>
      </c>
      <c r="D1475" s="90" t="s">
        <v>249</v>
      </c>
      <c r="E1475" s="98">
        <v>-10</v>
      </c>
      <c r="F1475" s="99">
        <v>-30.828914626127496</v>
      </c>
      <c r="G1475" s="101"/>
    </row>
    <row r="1476" spans="1:7" x14ac:dyDescent="0.25">
      <c r="A1476" s="90">
        <v>1438</v>
      </c>
      <c r="B1476" s="90" t="s">
        <v>259</v>
      </c>
      <c r="C1476" s="97">
        <v>42965</v>
      </c>
      <c r="D1476" s="90" t="s">
        <v>252</v>
      </c>
      <c r="E1476" s="98">
        <v>10</v>
      </c>
      <c r="F1476" s="99">
        <v>34.913107786366567</v>
      </c>
      <c r="G1476" s="101"/>
    </row>
    <row r="1477" spans="1:7" x14ac:dyDescent="0.25">
      <c r="A1477" s="90">
        <v>1439</v>
      </c>
      <c r="B1477" s="90" t="s">
        <v>275</v>
      </c>
      <c r="C1477" s="97">
        <v>42181</v>
      </c>
      <c r="D1477" s="90" t="s">
        <v>253</v>
      </c>
      <c r="E1477" s="98">
        <v>15</v>
      </c>
      <c r="F1477" s="99">
        <v>51.241500510458827</v>
      </c>
      <c r="G1477" s="101"/>
    </row>
    <row r="1478" spans="1:7" x14ac:dyDescent="0.25">
      <c r="A1478" s="90">
        <v>1440</v>
      </c>
      <c r="B1478" s="90" t="s">
        <v>276</v>
      </c>
      <c r="C1478" s="97">
        <v>42181</v>
      </c>
      <c r="D1478" s="90" t="s">
        <v>250</v>
      </c>
      <c r="E1478" s="98">
        <v>0</v>
      </c>
      <c r="F1478" s="99">
        <v>2.3493234154865998</v>
      </c>
      <c r="G1478" s="101"/>
    </row>
    <row r="1479" spans="1:7" x14ac:dyDescent="0.25">
      <c r="A1479" s="90">
        <v>1441</v>
      </c>
      <c r="B1479" s="90" t="s">
        <v>260</v>
      </c>
      <c r="C1479" s="97">
        <v>42811</v>
      </c>
      <c r="D1479" s="90" t="s">
        <v>253</v>
      </c>
      <c r="E1479" s="98">
        <v>93</v>
      </c>
      <c r="F1479" s="99">
        <v>309.7020776364331</v>
      </c>
      <c r="G1479" s="101"/>
    </row>
    <row r="1480" spans="1:7" x14ac:dyDescent="0.25">
      <c r="A1480" s="90">
        <v>1442</v>
      </c>
      <c r="B1480" s="90" t="s">
        <v>277</v>
      </c>
      <c r="C1480" s="97">
        <v>42756</v>
      </c>
      <c r="D1480" s="90" t="s">
        <v>253</v>
      </c>
      <c r="E1480" s="98">
        <v>57</v>
      </c>
      <c r="F1480" s="99">
        <v>190.31551223074769</v>
      </c>
      <c r="G1480" s="101"/>
    </row>
    <row r="1481" spans="1:7" x14ac:dyDescent="0.25">
      <c r="A1481" s="90">
        <v>1443</v>
      </c>
      <c r="B1481" s="90" t="s">
        <v>278</v>
      </c>
      <c r="C1481" s="97">
        <v>42637</v>
      </c>
      <c r="D1481" s="90" t="s">
        <v>251</v>
      </c>
      <c r="E1481" s="98">
        <v>69</v>
      </c>
      <c r="F1481" s="99">
        <v>230.16397895573502</v>
      </c>
      <c r="G1481" s="101"/>
    </row>
    <row r="1482" spans="1:7" x14ac:dyDescent="0.25">
      <c r="A1482" s="90">
        <v>1444</v>
      </c>
      <c r="B1482" s="90" t="s">
        <v>279</v>
      </c>
      <c r="C1482" s="97">
        <v>42368</v>
      </c>
      <c r="D1482" s="90" t="s">
        <v>253</v>
      </c>
      <c r="E1482" s="98">
        <v>53</v>
      </c>
      <c r="F1482" s="99">
        <v>178.21710944531168</v>
      </c>
      <c r="G1482" s="101"/>
    </row>
    <row r="1483" spans="1:7" x14ac:dyDescent="0.25">
      <c r="A1483" s="90">
        <v>1445</v>
      </c>
      <c r="B1483" s="90" t="s">
        <v>280</v>
      </c>
      <c r="C1483" s="97">
        <v>43031</v>
      </c>
      <c r="D1483" s="90" t="s">
        <v>250</v>
      </c>
      <c r="E1483" s="98">
        <v>67</v>
      </c>
      <c r="F1483" s="99">
        <v>224.43099680504665</v>
      </c>
      <c r="G1483" s="101"/>
    </row>
    <row r="1484" spans="1:7" x14ac:dyDescent="0.25">
      <c r="A1484" s="90">
        <v>1446</v>
      </c>
      <c r="B1484" s="90" t="s">
        <v>281</v>
      </c>
      <c r="C1484" s="97">
        <v>42461</v>
      </c>
      <c r="D1484" s="90" t="s">
        <v>249</v>
      </c>
      <c r="E1484" s="98">
        <v>23</v>
      </c>
      <c r="F1484" s="99">
        <v>77.955738423467849</v>
      </c>
      <c r="G1484" s="101"/>
    </row>
    <row r="1485" spans="1:7" x14ac:dyDescent="0.25">
      <c r="A1485" s="90">
        <v>1447</v>
      </c>
      <c r="B1485" s="90" t="s">
        <v>264</v>
      </c>
      <c r="C1485" s="97">
        <v>42538</v>
      </c>
      <c r="D1485" s="90" t="s">
        <v>252</v>
      </c>
      <c r="E1485" s="98">
        <v>43</v>
      </c>
      <c r="F1485" s="99">
        <v>144.60411103333982</v>
      </c>
      <c r="G1485" s="101"/>
    </row>
    <row r="1486" spans="1:7" x14ac:dyDescent="0.25">
      <c r="A1486" s="90">
        <v>1448</v>
      </c>
      <c r="B1486" s="90" t="s">
        <v>262</v>
      </c>
      <c r="C1486" s="97">
        <v>43031</v>
      </c>
      <c r="D1486" s="90" t="s">
        <v>251</v>
      </c>
      <c r="E1486" s="98">
        <v>69</v>
      </c>
      <c r="F1486" s="99">
        <v>230.85815977196071</v>
      </c>
      <c r="G1486" s="101"/>
    </row>
    <row r="1487" spans="1:7" x14ac:dyDescent="0.25">
      <c r="A1487" s="90">
        <v>1449</v>
      </c>
      <c r="B1487" s="90" t="s">
        <v>282</v>
      </c>
      <c r="C1487" s="97">
        <v>43009</v>
      </c>
      <c r="D1487" s="90" t="s">
        <v>250</v>
      </c>
      <c r="E1487" s="98">
        <v>45</v>
      </c>
      <c r="F1487" s="99">
        <v>150.49502296861237</v>
      </c>
      <c r="G1487" s="101"/>
    </row>
    <row r="1488" spans="1:7" x14ac:dyDescent="0.25">
      <c r="A1488" s="90">
        <v>1450</v>
      </c>
      <c r="B1488" s="90" t="s">
        <v>257</v>
      </c>
      <c r="C1488" s="97">
        <v>42313</v>
      </c>
      <c r="D1488" s="90" t="s">
        <v>249</v>
      </c>
      <c r="E1488" s="98">
        <v>70</v>
      </c>
      <c r="F1488" s="99">
        <v>233.40032092338046</v>
      </c>
      <c r="G1488" s="101"/>
    </row>
    <row r="1489" spans="1:7" x14ac:dyDescent="0.25">
      <c r="A1489" s="90">
        <v>1451</v>
      </c>
      <c r="B1489" s="90" t="s">
        <v>283</v>
      </c>
      <c r="C1489" s="97">
        <v>43031</v>
      </c>
      <c r="D1489" s="90" t="s">
        <v>252</v>
      </c>
      <c r="E1489" s="98">
        <v>91</v>
      </c>
      <c r="F1489" s="99">
        <v>302.63779520832412</v>
      </c>
      <c r="G1489" s="101"/>
    </row>
    <row r="1490" spans="1:7" x14ac:dyDescent="0.25">
      <c r="A1490" s="90">
        <v>1452</v>
      </c>
      <c r="B1490" s="90" t="s">
        <v>284</v>
      </c>
      <c r="C1490" s="97">
        <v>43086</v>
      </c>
      <c r="D1490" s="90" t="s">
        <v>252</v>
      </c>
      <c r="E1490" s="98">
        <v>33</v>
      </c>
      <c r="F1490" s="99">
        <v>110.78074897668678</v>
      </c>
      <c r="G1490" s="101"/>
    </row>
    <row r="1491" spans="1:7" x14ac:dyDescent="0.25">
      <c r="A1491" s="90">
        <v>1453</v>
      </c>
      <c r="B1491" s="90" t="s">
        <v>285</v>
      </c>
      <c r="C1491" s="97">
        <v>42954</v>
      </c>
      <c r="D1491" s="90" t="s">
        <v>253</v>
      </c>
      <c r="E1491" s="98">
        <v>90</v>
      </c>
      <c r="F1491" s="99">
        <v>300.27446851590605</v>
      </c>
      <c r="G1491" s="101"/>
    </row>
    <row r="1492" spans="1:7" x14ac:dyDescent="0.25">
      <c r="A1492" s="90">
        <v>1454</v>
      </c>
      <c r="B1492" s="90" t="s">
        <v>286</v>
      </c>
      <c r="C1492" s="97">
        <v>42725</v>
      </c>
      <c r="D1492" s="90" t="s">
        <v>252</v>
      </c>
      <c r="E1492" s="98">
        <v>17</v>
      </c>
      <c r="F1492" s="99">
        <v>57.899177293397855</v>
      </c>
      <c r="G1492" s="101"/>
    </row>
    <row r="1493" spans="1:7" x14ac:dyDescent="0.25">
      <c r="A1493" s="90">
        <v>1455</v>
      </c>
      <c r="B1493" s="90" t="s">
        <v>287</v>
      </c>
      <c r="C1493" s="97">
        <v>42582</v>
      </c>
      <c r="D1493" s="90" t="s">
        <v>249</v>
      </c>
      <c r="E1493" s="98">
        <v>-7</v>
      </c>
      <c r="F1493" s="99">
        <v>-20.855703637176322</v>
      </c>
      <c r="G1493" s="101"/>
    </row>
    <row r="1494" spans="1:7" x14ac:dyDescent="0.25">
      <c r="A1494" s="90">
        <v>1456</v>
      </c>
      <c r="B1494" s="90" t="s">
        <v>258</v>
      </c>
      <c r="C1494" s="97">
        <v>42615</v>
      </c>
      <c r="D1494" s="90" t="s">
        <v>252</v>
      </c>
      <c r="E1494" s="98">
        <v>21</v>
      </c>
      <c r="F1494" s="99">
        <v>71.566188110372792</v>
      </c>
      <c r="G1494" s="101"/>
    </row>
    <row r="1495" spans="1:7" x14ac:dyDescent="0.25">
      <c r="A1495" s="90">
        <v>1457</v>
      </c>
      <c r="B1495" s="90" t="s">
        <v>288</v>
      </c>
      <c r="C1495" s="97">
        <v>42225</v>
      </c>
      <c r="D1495" s="90" t="s">
        <v>253</v>
      </c>
      <c r="E1495" s="98">
        <v>14</v>
      </c>
      <c r="F1495" s="99">
        <v>48.871419537031464</v>
      </c>
      <c r="G1495" s="101"/>
    </row>
    <row r="1496" spans="1:7" x14ac:dyDescent="0.25">
      <c r="A1496" s="90">
        <v>1458</v>
      </c>
      <c r="B1496" s="90" t="s">
        <v>257</v>
      </c>
      <c r="C1496" s="97">
        <v>42844</v>
      </c>
      <c r="D1496" s="90" t="s">
        <v>250</v>
      </c>
      <c r="E1496" s="98">
        <v>84</v>
      </c>
      <c r="F1496" s="99">
        <v>280.3352346135224</v>
      </c>
      <c r="G1496" s="101"/>
    </row>
    <row r="1497" spans="1:7" x14ac:dyDescent="0.25">
      <c r="A1497" s="90">
        <v>1459</v>
      </c>
      <c r="B1497" s="90" t="s">
        <v>271</v>
      </c>
      <c r="C1497" s="97">
        <v>42756</v>
      </c>
      <c r="D1497" s="90" t="s">
        <v>250</v>
      </c>
      <c r="E1497" s="98">
        <v>92</v>
      </c>
      <c r="F1497" s="99">
        <v>306.63713727776286</v>
      </c>
      <c r="G1497" s="101"/>
    </row>
    <row r="1498" spans="1:7" x14ac:dyDescent="0.25">
      <c r="A1498" s="90">
        <v>1460</v>
      </c>
      <c r="B1498" s="90" t="s">
        <v>272</v>
      </c>
      <c r="C1498" s="97">
        <v>43031</v>
      </c>
      <c r="D1498" s="90" t="s">
        <v>251</v>
      </c>
      <c r="E1498" s="98">
        <v>-1</v>
      </c>
      <c r="F1498" s="99">
        <v>-0.14178087722335744</v>
      </c>
      <c r="G1498" s="101"/>
    </row>
    <row r="1499" spans="1:7" x14ac:dyDescent="0.25">
      <c r="A1499" s="90">
        <v>1461</v>
      </c>
      <c r="B1499" s="90" t="s">
        <v>273</v>
      </c>
      <c r="C1499" s="97">
        <v>42137</v>
      </c>
      <c r="D1499" s="90" t="s">
        <v>251</v>
      </c>
      <c r="E1499" s="98">
        <v>73</v>
      </c>
      <c r="F1499" s="99">
        <v>244.85065932305872</v>
      </c>
      <c r="G1499" s="101"/>
    </row>
    <row r="1500" spans="1:7" x14ac:dyDescent="0.25">
      <c r="A1500" s="90">
        <v>1462</v>
      </c>
      <c r="B1500" s="90" t="s">
        <v>257</v>
      </c>
      <c r="C1500" s="97">
        <v>42745</v>
      </c>
      <c r="D1500" s="90" t="s">
        <v>253</v>
      </c>
      <c r="E1500" s="98">
        <v>48</v>
      </c>
      <c r="F1500" s="99">
        <v>161.42924374210142</v>
      </c>
      <c r="G1500" s="101"/>
    </row>
    <row r="1501" spans="1:7" x14ac:dyDescent="0.25">
      <c r="A1501" s="90">
        <v>1463</v>
      </c>
      <c r="B1501" s="90" t="s">
        <v>263</v>
      </c>
      <c r="C1501" s="97">
        <v>42714</v>
      </c>
      <c r="D1501" s="90" t="s">
        <v>249</v>
      </c>
      <c r="E1501" s="98">
        <v>72</v>
      </c>
      <c r="F1501" s="99">
        <v>239.3332689190903</v>
      </c>
      <c r="G1501" s="101"/>
    </row>
    <row r="1502" spans="1:7" x14ac:dyDescent="0.25">
      <c r="A1502" s="90">
        <v>1464</v>
      </c>
      <c r="B1502" s="90" t="s">
        <v>274</v>
      </c>
      <c r="C1502" s="97">
        <v>42921</v>
      </c>
      <c r="D1502" s="90" t="s">
        <v>253</v>
      </c>
      <c r="E1502" s="98">
        <v>42</v>
      </c>
      <c r="F1502" s="99">
        <v>140.68860716919932</v>
      </c>
      <c r="G1502" s="101"/>
    </row>
    <row r="1503" spans="1:7" x14ac:dyDescent="0.25">
      <c r="A1503" s="90">
        <v>1465</v>
      </c>
      <c r="B1503" s="90" t="s">
        <v>259</v>
      </c>
      <c r="C1503" s="97">
        <v>42725</v>
      </c>
      <c r="D1503" s="90" t="s">
        <v>253</v>
      </c>
      <c r="E1503" s="98">
        <v>80</v>
      </c>
      <c r="F1503" s="99">
        <v>267.03381968589815</v>
      </c>
      <c r="G1503" s="101"/>
    </row>
    <row r="1504" spans="1:7" x14ac:dyDescent="0.25">
      <c r="A1504" s="90">
        <v>1466</v>
      </c>
      <c r="B1504" s="90" t="s">
        <v>275</v>
      </c>
      <c r="C1504" s="97">
        <v>42247</v>
      </c>
      <c r="D1504" s="90" t="s">
        <v>253</v>
      </c>
      <c r="E1504" s="98">
        <v>56</v>
      </c>
      <c r="F1504" s="99">
        <v>188.36828660488362</v>
      </c>
      <c r="G1504" s="101"/>
    </row>
    <row r="1505" spans="1:7" x14ac:dyDescent="0.25">
      <c r="A1505" s="90">
        <v>1467</v>
      </c>
      <c r="B1505" s="90" t="s">
        <v>276</v>
      </c>
      <c r="C1505" s="97">
        <v>42395</v>
      </c>
      <c r="D1505" s="90" t="s">
        <v>252</v>
      </c>
      <c r="E1505" s="98">
        <v>46</v>
      </c>
      <c r="F1505" s="99">
        <v>154.98599296027638</v>
      </c>
      <c r="G1505" s="101"/>
    </row>
    <row r="1506" spans="1:7" x14ac:dyDescent="0.25">
      <c r="A1506" s="90">
        <v>1468</v>
      </c>
      <c r="B1506" s="90" t="s">
        <v>260</v>
      </c>
      <c r="C1506" s="97">
        <v>42888</v>
      </c>
      <c r="D1506" s="90" t="s">
        <v>249</v>
      </c>
      <c r="E1506" s="98">
        <v>45</v>
      </c>
      <c r="F1506" s="99">
        <v>150.79131066368649</v>
      </c>
      <c r="G1506" s="101"/>
    </row>
    <row r="1507" spans="1:7" x14ac:dyDescent="0.25">
      <c r="A1507" s="90">
        <v>1469</v>
      </c>
      <c r="B1507" s="90" t="s">
        <v>277</v>
      </c>
      <c r="C1507" s="97">
        <v>42159</v>
      </c>
      <c r="D1507" s="90" t="s">
        <v>253</v>
      </c>
      <c r="E1507" s="98">
        <v>53</v>
      </c>
      <c r="F1507" s="99">
        <v>176.84280634078465</v>
      </c>
      <c r="G1507" s="101"/>
    </row>
    <row r="1508" spans="1:7" x14ac:dyDescent="0.25">
      <c r="A1508" s="90">
        <v>1470</v>
      </c>
      <c r="B1508" s="90" t="s">
        <v>278</v>
      </c>
      <c r="C1508" s="97">
        <v>42280</v>
      </c>
      <c r="D1508" s="90" t="s">
        <v>249</v>
      </c>
      <c r="E1508" s="98">
        <v>51</v>
      </c>
      <c r="F1508" s="99">
        <v>170.94430988098642</v>
      </c>
      <c r="G1508" s="101"/>
    </row>
    <row r="1509" spans="1:7" x14ac:dyDescent="0.25">
      <c r="A1509" s="90">
        <v>1471</v>
      </c>
      <c r="B1509" s="90" t="s">
        <v>279</v>
      </c>
      <c r="C1509" s="97">
        <v>42357</v>
      </c>
      <c r="D1509" s="90" t="s">
        <v>252</v>
      </c>
      <c r="E1509" s="98">
        <v>64</v>
      </c>
      <c r="F1509" s="99">
        <v>213.11218282371135</v>
      </c>
      <c r="G1509" s="101"/>
    </row>
    <row r="1510" spans="1:7" x14ac:dyDescent="0.25">
      <c r="A1510" s="90">
        <v>1472</v>
      </c>
      <c r="B1510" s="90" t="s">
        <v>280</v>
      </c>
      <c r="C1510" s="97">
        <v>42681</v>
      </c>
      <c r="D1510" s="90" t="s">
        <v>249</v>
      </c>
      <c r="E1510" s="98">
        <v>15</v>
      </c>
      <c r="F1510" s="99">
        <v>51.913043277445091</v>
      </c>
      <c r="G1510" s="101"/>
    </row>
    <row r="1511" spans="1:7" x14ac:dyDescent="0.25">
      <c r="A1511" s="90">
        <v>1473</v>
      </c>
      <c r="B1511" s="90" t="s">
        <v>281</v>
      </c>
      <c r="C1511" s="97">
        <v>42461</v>
      </c>
      <c r="D1511" s="90" t="s">
        <v>250</v>
      </c>
      <c r="E1511" s="98">
        <v>33</v>
      </c>
      <c r="F1511" s="99">
        <v>112.12412492671119</v>
      </c>
      <c r="G1511" s="101"/>
    </row>
    <row r="1512" spans="1:7" x14ac:dyDescent="0.25">
      <c r="A1512" s="90">
        <v>1474</v>
      </c>
      <c r="B1512" s="90" t="s">
        <v>264</v>
      </c>
      <c r="C1512" s="97">
        <v>42866</v>
      </c>
      <c r="D1512" s="90" t="s">
        <v>249</v>
      </c>
      <c r="E1512" s="98">
        <v>31</v>
      </c>
      <c r="F1512" s="99">
        <v>104.7933609705547</v>
      </c>
      <c r="G1512" s="101"/>
    </row>
    <row r="1513" spans="1:7" x14ac:dyDescent="0.25">
      <c r="A1513" s="90">
        <v>1475</v>
      </c>
      <c r="B1513" s="90" t="s">
        <v>262</v>
      </c>
      <c r="C1513" s="97">
        <v>42357</v>
      </c>
      <c r="D1513" s="90" t="s">
        <v>250</v>
      </c>
      <c r="E1513" s="98">
        <v>51</v>
      </c>
      <c r="F1513" s="99">
        <v>171.09116293971965</v>
      </c>
      <c r="G1513" s="101"/>
    </row>
    <row r="1514" spans="1:7" x14ac:dyDescent="0.25">
      <c r="A1514" s="90">
        <v>1476</v>
      </c>
      <c r="B1514" s="90" t="s">
        <v>282</v>
      </c>
      <c r="C1514" s="97">
        <v>42965</v>
      </c>
      <c r="D1514" s="90" t="s">
        <v>253</v>
      </c>
      <c r="E1514" s="98">
        <v>-7</v>
      </c>
      <c r="F1514" s="99">
        <v>-20.546285587933639</v>
      </c>
      <c r="G1514" s="101"/>
    </row>
    <row r="1515" spans="1:7" x14ac:dyDescent="0.25">
      <c r="A1515" s="90">
        <v>1477</v>
      </c>
      <c r="B1515" s="90" t="s">
        <v>257</v>
      </c>
      <c r="C1515" s="97">
        <v>42137</v>
      </c>
      <c r="D1515" s="90" t="s">
        <v>249</v>
      </c>
      <c r="E1515" s="98">
        <v>37</v>
      </c>
      <c r="F1515" s="99">
        <v>123.56165556189409</v>
      </c>
      <c r="G1515" s="101"/>
    </row>
    <row r="1516" spans="1:7" x14ac:dyDescent="0.25">
      <c r="A1516" s="90">
        <v>1478</v>
      </c>
      <c r="B1516" s="90" t="s">
        <v>283</v>
      </c>
      <c r="C1516" s="97">
        <v>42170</v>
      </c>
      <c r="D1516" s="90" t="s">
        <v>253</v>
      </c>
      <c r="E1516" s="98">
        <v>43</v>
      </c>
      <c r="F1516" s="99">
        <v>144.39860959293256</v>
      </c>
      <c r="G1516" s="101"/>
    </row>
    <row r="1517" spans="1:7" x14ac:dyDescent="0.25">
      <c r="A1517" s="90">
        <v>1479</v>
      </c>
      <c r="B1517" s="90" t="s">
        <v>284</v>
      </c>
      <c r="C1517" s="97">
        <v>42877</v>
      </c>
      <c r="D1517" s="90" t="s">
        <v>252</v>
      </c>
      <c r="E1517" s="98">
        <v>63</v>
      </c>
      <c r="F1517" s="99">
        <v>210.23803836061072</v>
      </c>
      <c r="G1517" s="101"/>
    </row>
    <row r="1518" spans="1:7" x14ac:dyDescent="0.25">
      <c r="A1518" s="90">
        <v>1480</v>
      </c>
      <c r="B1518" s="90" t="s">
        <v>285</v>
      </c>
      <c r="C1518" s="97">
        <v>42560</v>
      </c>
      <c r="D1518" s="90" t="s">
        <v>249</v>
      </c>
      <c r="E1518" s="98">
        <v>29</v>
      </c>
      <c r="F1518" s="99">
        <v>98.771890367477297</v>
      </c>
      <c r="G1518" s="101"/>
    </row>
    <row r="1519" spans="1:7" x14ac:dyDescent="0.25">
      <c r="A1519" s="90">
        <v>1481</v>
      </c>
      <c r="B1519" s="90" t="s">
        <v>286</v>
      </c>
      <c r="C1519" s="97">
        <v>42346</v>
      </c>
      <c r="D1519" s="90" t="s">
        <v>252</v>
      </c>
      <c r="E1519" s="98">
        <v>20</v>
      </c>
      <c r="F1519" s="99">
        <v>68.293361116980975</v>
      </c>
      <c r="G1519" s="101"/>
    </row>
    <row r="1520" spans="1:7" x14ac:dyDescent="0.25">
      <c r="A1520" s="90">
        <v>1482</v>
      </c>
      <c r="B1520" s="90" t="s">
        <v>287</v>
      </c>
      <c r="C1520" s="97">
        <v>42822</v>
      </c>
      <c r="D1520" s="90" t="s">
        <v>249</v>
      </c>
      <c r="E1520" s="98">
        <v>48</v>
      </c>
      <c r="F1520" s="99">
        <v>161.45256944693313</v>
      </c>
      <c r="G1520" s="101"/>
    </row>
    <row r="1521" spans="1:7" x14ac:dyDescent="0.25">
      <c r="A1521" s="90">
        <v>1483</v>
      </c>
      <c r="B1521" s="90" t="s">
        <v>258</v>
      </c>
      <c r="C1521" s="97">
        <v>42214</v>
      </c>
      <c r="D1521" s="90" t="s">
        <v>249</v>
      </c>
      <c r="E1521" s="98">
        <v>94</v>
      </c>
      <c r="F1521" s="99">
        <v>313.44793367789686</v>
      </c>
      <c r="G1521" s="101"/>
    </row>
    <row r="1522" spans="1:7" x14ac:dyDescent="0.25">
      <c r="A1522" s="90">
        <v>1484</v>
      </c>
      <c r="B1522" s="90" t="s">
        <v>288</v>
      </c>
      <c r="C1522" s="97">
        <v>42987</v>
      </c>
      <c r="D1522" s="90" t="s">
        <v>253</v>
      </c>
      <c r="E1522" s="98">
        <v>41</v>
      </c>
      <c r="F1522" s="99">
        <v>137.68398750829206</v>
      </c>
      <c r="G1522" s="101"/>
    </row>
    <row r="1523" spans="1:7" x14ac:dyDescent="0.25">
      <c r="A1523" s="90">
        <v>1485</v>
      </c>
      <c r="B1523" s="90" t="s">
        <v>257</v>
      </c>
      <c r="C1523" s="97">
        <v>42027</v>
      </c>
      <c r="D1523" s="90" t="s">
        <v>249</v>
      </c>
      <c r="E1523" s="98">
        <v>45</v>
      </c>
      <c r="F1523" s="99">
        <v>151.64469381433364</v>
      </c>
      <c r="G1523" s="101"/>
    </row>
    <row r="1524" spans="1:7" x14ac:dyDescent="0.25">
      <c r="A1524" s="90">
        <v>1486</v>
      </c>
      <c r="B1524" s="90" t="s">
        <v>271</v>
      </c>
      <c r="C1524" s="97">
        <v>42137</v>
      </c>
      <c r="D1524" s="90" t="s">
        <v>251</v>
      </c>
      <c r="E1524" s="98">
        <v>69</v>
      </c>
      <c r="F1524" s="99">
        <v>229.98873334064979</v>
      </c>
      <c r="G1524" s="101"/>
    </row>
    <row r="1525" spans="1:7" x14ac:dyDescent="0.25">
      <c r="A1525" s="90">
        <v>1487</v>
      </c>
      <c r="B1525" s="90" t="s">
        <v>272</v>
      </c>
      <c r="C1525" s="97">
        <v>42461</v>
      </c>
      <c r="D1525" s="90" t="s">
        <v>252</v>
      </c>
      <c r="E1525" s="98">
        <v>48</v>
      </c>
      <c r="F1525" s="99">
        <v>161.1494923373609</v>
      </c>
      <c r="G1525" s="101"/>
    </row>
    <row r="1526" spans="1:7" x14ac:dyDescent="0.25">
      <c r="A1526" s="90">
        <v>1488</v>
      </c>
      <c r="B1526" s="90" t="s">
        <v>273</v>
      </c>
      <c r="C1526" s="97">
        <v>42027</v>
      </c>
      <c r="D1526" s="90" t="s">
        <v>252</v>
      </c>
      <c r="E1526" s="98">
        <v>38</v>
      </c>
      <c r="F1526" s="99">
        <v>127.56277212624794</v>
      </c>
      <c r="G1526" s="101"/>
    </row>
    <row r="1527" spans="1:7" x14ac:dyDescent="0.25">
      <c r="A1527" s="90">
        <v>1489</v>
      </c>
      <c r="B1527" s="90" t="s">
        <v>257</v>
      </c>
      <c r="C1527" s="97">
        <v>42756</v>
      </c>
      <c r="D1527" s="90" t="s">
        <v>251</v>
      </c>
      <c r="E1527" s="98">
        <v>49</v>
      </c>
      <c r="F1527" s="99">
        <v>164.39434906591373</v>
      </c>
      <c r="G1527" s="101"/>
    </row>
    <row r="1528" spans="1:7" x14ac:dyDescent="0.25">
      <c r="A1528" s="90">
        <v>1490</v>
      </c>
      <c r="B1528" s="90" t="s">
        <v>263</v>
      </c>
      <c r="C1528" s="97">
        <v>42615</v>
      </c>
      <c r="D1528" s="90" t="s">
        <v>253</v>
      </c>
      <c r="E1528" s="98">
        <v>79</v>
      </c>
      <c r="F1528" s="99">
        <v>263.66318407873263</v>
      </c>
      <c r="G1528" s="101"/>
    </row>
    <row r="1529" spans="1:7" x14ac:dyDescent="0.25">
      <c r="A1529" s="90">
        <v>1491</v>
      </c>
      <c r="B1529" s="90" t="s">
        <v>274</v>
      </c>
      <c r="C1529" s="97">
        <v>42203</v>
      </c>
      <c r="D1529" s="90" t="s">
        <v>253</v>
      </c>
      <c r="E1529" s="98">
        <v>93</v>
      </c>
      <c r="F1529" s="99">
        <v>310.17882387044654</v>
      </c>
      <c r="G1529" s="101"/>
    </row>
    <row r="1530" spans="1:7" x14ac:dyDescent="0.25">
      <c r="A1530" s="90">
        <v>1492</v>
      </c>
      <c r="B1530" s="90" t="s">
        <v>259</v>
      </c>
      <c r="C1530" s="97">
        <v>42725</v>
      </c>
      <c r="D1530" s="90" t="s">
        <v>253</v>
      </c>
      <c r="E1530" s="98">
        <v>67</v>
      </c>
      <c r="F1530" s="99">
        <v>223.18571017078918</v>
      </c>
      <c r="G1530" s="101"/>
    </row>
    <row r="1531" spans="1:7" x14ac:dyDescent="0.25">
      <c r="A1531" s="90">
        <v>1493</v>
      </c>
      <c r="B1531" s="90" t="s">
        <v>275</v>
      </c>
      <c r="C1531" s="97">
        <v>42877</v>
      </c>
      <c r="D1531" s="90" t="s">
        <v>253</v>
      </c>
      <c r="E1531" s="98">
        <v>13</v>
      </c>
      <c r="F1531" s="99">
        <v>45.553943404755017</v>
      </c>
      <c r="G1531" s="101"/>
    </row>
    <row r="1532" spans="1:7" x14ac:dyDescent="0.25">
      <c r="A1532" s="90">
        <v>1494</v>
      </c>
      <c r="B1532" s="90" t="s">
        <v>276</v>
      </c>
      <c r="C1532" s="97">
        <v>42291</v>
      </c>
      <c r="D1532" s="90" t="s">
        <v>251</v>
      </c>
      <c r="E1532" s="98">
        <v>71</v>
      </c>
      <c r="F1532" s="99">
        <v>237.4368540395638</v>
      </c>
      <c r="G1532" s="101"/>
    </row>
    <row r="1533" spans="1:7" x14ac:dyDescent="0.25">
      <c r="A1533" s="90">
        <v>1495</v>
      </c>
      <c r="B1533" s="90" t="s">
        <v>260</v>
      </c>
      <c r="C1533" s="97">
        <v>43031</v>
      </c>
      <c r="D1533" s="90" t="s">
        <v>253</v>
      </c>
      <c r="E1533" s="98">
        <v>15</v>
      </c>
      <c r="F1533" s="99">
        <v>51.141170875496975</v>
      </c>
      <c r="G1533" s="101"/>
    </row>
    <row r="1534" spans="1:7" x14ac:dyDescent="0.25">
      <c r="A1534" s="90">
        <v>1496</v>
      </c>
      <c r="B1534" s="90" t="s">
        <v>277</v>
      </c>
      <c r="C1534" s="97">
        <v>42258</v>
      </c>
      <c r="D1534" s="90" t="s">
        <v>249</v>
      </c>
      <c r="E1534" s="98">
        <v>89</v>
      </c>
      <c r="F1534" s="99">
        <v>296.7088291267811</v>
      </c>
      <c r="G1534" s="101"/>
    </row>
    <row r="1535" spans="1:7" x14ac:dyDescent="0.25">
      <c r="A1535" s="90">
        <v>1497</v>
      </c>
      <c r="B1535" s="90" t="s">
        <v>278</v>
      </c>
      <c r="C1535" s="97">
        <v>42302</v>
      </c>
      <c r="D1535" s="90" t="s">
        <v>252</v>
      </c>
      <c r="E1535" s="98">
        <v>65</v>
      </c>
      <c r="F1535" s="99">
        <v>217.73955948535627</v>
      </c>
      <c r="G1535" s="101"/>
    </row>
    <row r="1536" spans="1:7" x14ac:dyDescent="0.25">
      <c r="A1536" s="90">
        <v>1498</v>
      </c>
      <c r="B1536" s="90" t="s">
        <v>279</v>
      </c>
      <c r="C1536" s="97">
        <v>42725</v>
      </c>
      <c r="D1536" s="90" t="s">
        <v>249</v>
      </c>
      <c r="E1536" s="98">
        <v>16</v>
      </c>
      <c r="F1536" s="99">
        <v>55.100327702580785</v>
      </c>
      <c r="G1536" s="101"/>
    </row>
    <row r="1537" spans="1:7" x14ac:dyDescent="0.25">
      <c r="A1537" s="90">
        <v>1499</v>
      </c>
      <c r="B1537" s="90" t="s">
        <v>280</v>
      </c>
      <c r="C1537" s="97">
        <v>42888</v>
      </c>
      <c r="D1537" s="90" t="s">
        <v>251</v>
      </c>
      <c r="E1537" s="98">
        <v>48</v>
      </c>
      <c r="F1537" s="99">
        <v>161.10766591902131</v>
      </c>
      <c r="G1537" s="101"/>
    </row>
    <row r="1538" spans="1:7" x14ac:dyDescent="0.25">
      <c r="A1538" s="90">
        <v>1500</v>
      </c>
      <c r="B1538" s="90" t="s">
        <v>281</v>
      </c>
      <c r="C1538" s="97">
        <v>42247</v>
      </c>
      <c r="D1538" s="90" t="s">
        <v>249</v>
      </c>
      <c r="E1538" s="98">
        <v>78</v>
      </c>
      <c r="F1538" s="99">
        <v>260.12720362537254</v>
      </c>
      <c r="G1538" s="101"/>
    </row>
    <row r="1539" spans="1:7" x14ac:dyDescent="0.25">
      <c r="A1539" s="90">
        <v>1501</v>
      </c>
      <c r="B1539" s="90" t="s">
        <v>264</v>
      </c>
      <c r="C1539" s="97">
        <v>42395</v>
      </c>
      <c r="D1539" s="90" t="s">
        <v>251</v>
      </c>
      <c r="E1539" s="98">
        <v>5</v>
      </c>
      <c r="F1539" s="99">
        <v>18.953472013105991</v>
      </c>
      <c r="G1539" s="101"/>
    </row>
    <row r="1540" spans="1:7" x14ac:dyDescent="0.25">
      <c r="A1540" s="90">
        <v>1502</v>
      </c>
      <c r="B1540" s="90" t="s">
        <v>262</v>
      </c>
      <c r="C1540" s="97">
        <v>42745</v>
      </c>
      <c r="D1540" s="90" t="s">
        <v>251</v>
      </c>
      <c r="E1540" s="98">
        <v>33</v>
      </c>
      <c r="F1540" s="99">
        <v>112.13184996304028</v>
      </c>
      <c r="G1540" s="101"/>
    </row>
    <row r="1541" spans="1:7" x14ac:dyDescent="0.25">
      <c r="A1541" s="90">
        <v>1503</v>
      </c>
      <c r="B1541" s="90" t="s">
        <v>282</v>
      </c>
      <c r="C1541" s="97">
        <v>42822</v>
      </c>
      <c r="D1541" s="90" t="s">
        <v>253</v>
      </c>
      <c r="E1541" s="98">
        <v>73</v>
      </c>
      <c r="F1541" s="99">
        <v>243.23955794492267</v>
      </c>
      <c r="G1541" s="101"/>
    </row>
    <row r="1542" spans="1:7" x14ac:dyDescent="0.25">
      <c r="A1542" s="90">
        <v>1504</v>
      </c>
      <c r="B1542" s="90" t="s">
        <v>257</v>
      </c>
      <c r="C1542" s="97">
        <v>42571</v>
      </c>
      <c r="D1542" s="90" t="s">
        <v>252</v>
      </c>
      <c r="E1542" s="98">
        <v>93</v>
      </c>
      <c r="F1542" s="99">
        <v>309.65064016013241</v>
      </c>
      <c r="G1542" s="101"/>
    </row>
    <row r="1543" spans="1:7" x14ac:dyDescent="0.25">
      <c r="A1543" s="90">
        <v>1505</v>
      </c>
      <c r="B1543" s="90" t="s">
        <v>283</v>
      </c>
      <c r="C1543" s="97">
        <v>42368</v>
      </c>
      <c r="D1543" s="90" t="s">
        <v>253</v>
      </c>
      <c r="E1543" s="98">
        <v>37</v>
      </c>
      <c r="F1543" s="99">
        <v>124.84970229263897</v>
      </c>
      <c r="G1543" s="101"/>
    </row>
    <row r="1544" spans="1:7" x14ac:dyDescent="0.25">
      <c r="A1544" s="90">
        <v>1506</v>
      </c>
      <c r="B1544" s="90" t="s">
        <v>284</v>
      </c>
      <c r="C1544" s="97">
        <v>42214</v>
      </c>
      <c r="D1544" s="90" t="s">
        <v>251</v>
      </c>
      <c r="E1544" s="98">
        <v>23</v>
      </c>
      <c r="F1544" s="99">
        <v>77.547747526713721</v>
      </c>
      <c r="G1544" s="101"/>
    </row>
    <row r="1545" spans="1:7" x14ac:dyDescent="0.25">
      <c r="A1545" s="90">
        <v>1507</v>
      </c>
      <c r="B1545" s="90" t="s">
        <v>285</v>
      </c>
      <c r="C1545" s="97">
        <v>42335</v>
      </c>
      <c r="D1545" s="90" t="s">
        <v>251</v>
      </c>
      <c r="E1545" s="98">
        <v>-3</v>
      </c>
      <c r="F1545" s="99">
        <v>-7.9474772971876666</v>
      </c>
      <c r="G1545" s="101"/>
    </row>
    <row r="1546" spans="1:7" x14ac:dyDescent="0.25">
      <c r="A1546" s="90">
        <v>1508</v>
      </c>
      <c r="B1546" s="90" t="s">
        <v>286</v>
      </c>
      <c r="C1546" s="97">
        <v>42789</v>
      </c>
      <c r="D1546" s="90" t="s">
        <v>249</v>
      </c>
      <c r="E1546" s="98">
        <v>39</v>
      </c>
      <c r="F1546" s="99">
        <v>131.14833842114783</v>
      </c>
      <c r="G1546" s="101"/>
    </row>
    <row r="1547" spans="1:7" x14ac:dyDescent="0.25">
      <c r="A1547" s="90">
        <v>1509</v>
      </c>
      <c r="B1547" s="90" t="s">
        <v>287</v>
      </c>
      <c r="C1547" s="97">
        <v>42855</v>
      </c>
      <c r="D1547" s="90" t="s">
        <v>249</v>
      </c>
      <c r="E1547" s="98">
        <v>83</v>
      </c>
      <c r="F1547" s="99">
        <v>277.17258682064704</v>
      </c>
      <c r="G1547" s="101"/>
    </row>
    <row r="1548" spans="1:7" x14ac:dyDescent="0.25">
      <c r="A1548" s="90">
        <v>1510</v>
      </c>
      <c r="B1548" s="90" t="s">
        <v>258</v>
      </c>
      <c r="C1548" s="97">
        <v>42976</v>
      </c>
      <c r="D1548" s="90" t="s">
        <v>253</v>
      </c>
      <c r="E1548" s="98">
        <v>65</v>
      </c>
      <c r="F1548" s="99">
        <v>218.08400493445151</v>
      </c>
      <c r="G1548" s="101"/>
    </row>
    <row r="1549" spans="1:7" x14ac:dyDescent="0.25">
      <c r="A1549" s="90">
        <v>1511</v>
      </c>
      <c r="B1549" s="90" t="s">
        <v>288</v>
      </c>
      <c r="C1549" s="97">
        <v>42703</v>
      </c>
      <c r="D1549" s="90" t="s">
        <v>251</v>
      </c>
      <c r="E1549" s="98">
        <v>13</v>
      </c>
      <c r="F1549" s="99">
        <v>46.017702284455829</v>
      </c>
      <c r="G1549" s="101"/>
    </row>
    <row r="1550" spans="1:7" x14ac:dyDescent="0.25">
      <c r="A1550" s="90">
        <v>1512</v>
      </c>
      <c r="B1550" s="90" t="s">
        <v>257</v>
      </c>
      <c r="C1550" s="97">
        <v>42324</v>
      </c>
      <c r="D1550" s="90" t="s">
        <v>253</v>
      </c>
      <c r="E1550" s="98">
        <v>9</v>
      </c>
      <c r="F1550" s="99">
        <v>31.813629249116978</v>
      </c>
      <c r="G1550" s="101"/>
    </row>
    <row r="1551" spans="1:7" x14ac:dyDescent="0.25">
      <c r="A1551" s="90">
        <v>1513</v>
      </c>
      <c r="B1551" s="90" t="s">
        <v>271</v>
      </c>
      <c r="C1551" s="97">
        <v>43086</v>
      </c>
      <c r="D1551" s="90" t="s">
        <v>249</v>
      </c>
      <c r="E1551" s="98">
        <v>-4</v>
      </c>
      <c r="F1551" s="99">
        <v>-11.414464091711144</v>
      </c>
      <c r="G1551" s="101"/>
    </row>
    <row r="1552" spans="1:7" x14ac:dyDescent="0.25">
      <c r="A1552" s="90">
        <v>1514</v>
      </c>
      <c r="B1552" s="90" t="s">
        <v>272</v>
      </c>
      <c r="C1552" s="97">
        <v>42670</v>
      </c>
      <c r="D1552" s="90" t="s">
        <v>252</v>
      </c>
      <c r="E1552" s="98">
        <v>22</v>
      </c>
      <c r="F1552" s="99">
        <v>74.689176839433046</v>
      </c>
      <c r="G1552" s="101"/>
    </row>
    <row r="1553" spans="1:7" x14ac:dyDescent="0.25">
      <c r="A1553" s="90">
        <v>1515</v>
      </c>
      <c r="B1553" s="90" t="s">
        <v>273</v>
      </c>
      <c r="C1553" s="97">
        <v>42093</v>
      </c>
      <c r="D1553" s="90" t="s">
        <v>252</v>
      </c>
      <c r="E1553" s="98">
        <v>-3</v>
      </c>
      <c r="F1553" s="99">
        <v>-7.5984499123408495</v>
      </c>
      <c r="G1553" s="101"/>
    </row>
    <row r="1554" spans="1:7" x14ac:dyDescent="0.25">
      <c r="A1554" s="90">
        <v>1516</v>
      </c>
      <c r="B1554" s="90" t="s">
        <v>257</v>
      </c>
      <c r="C1554" s="97">
        <v>42582</v>
      </c>
      <c r="D1554" s="90" t="s">
        <v>252</v>
      </c>
      <c r="E1554" s="98">
        <v>58</v>
      </c>
      <c r="F1554" s="99">
        <v>194.25834958240023</v>
      </c>
      <c r="G1554" s="101"/>
    </row>
    <row r="1555" spans="1:7" x14ac:dyDescent="0.25">
      <c r="A1555" s="90">
        <v>1517</v>
      </c>
      <c r="B1555" s="90" t="s">
        <v>263</v>
      </c>
      <c r="C1555" s="97">
        <v>42604</v>
      </c>
      <c r="D1555" s="90" t="s">
        <v>249</v>
      </c>
      <c r="E1555" s="98">
        <v>65</v>
      </c>
      <c r="F1555" s="99">
        <v>216.79462405698911</v>
      </c>
      <c r="G1555" s="101"/>
    </row>
    <row r="1556" spans="1:7" x14ac:dyDescent="0.25">
      <c r="A1556" s="90">
        <v>1518</v>
      </c>
      <c r="B1556" s="90" t="s">
        <v>274</v>
      </c>
      <c r="C1556" s="97">
        <v>42549</v>
      </c>
      <c r="D1556" s="90" t="s">
        <v>249</v>
      </c>
      <c r="E1556" s="98">
        <v>9</v>
      </c>
      <c r="F1556" s="99">
        <v>31.376119359676022</v>
      </c>
      <c r="G1556" s="101"/>
    </row>
    <row r="1557" spans="1:7" x14ac:dyDescent="0.25">
      <c r="A1557" s="90">
        <v>1519</v>
      </c>
      <c r="B1557" s="90" t="s">
        <v>259</v>
      </c>
      <c r="C1557" s="97">
        <v>43031</v>
      </c>
      <c r="D1557" s="90" t="s">
        <v>250</v>
      </c>
      <c r="E1557" s="98">
        <v>18</v>
      </c>
      <c r="F1557" s="99">
        <v>62.071016190089885</v>
      </c>
      <c r="G1557" s="101"/>
    </row>
    <row r="1558" spans="1:7" x14ac:dyDescent="0.25">
      <c r="A1558" s="90">
        <v>1520</v>
      </c>
      <c r="B1558" s="90" t="s">
        <v>275</v>
      </c>
      <c r="C1558" s="97">
        <v>42494</v>
      </c>
      <c r="D1558" s="90" t="s">
        <v>253</v>
      </c>
      <c r="E1558" s="98">
        <v>55</v>
      </c>
      <c r="F1558" s="99">
        <v>183.87288272750652</v>
      </c>
      <c r="G1558" s="101"/>
    </row>
    <row r="1559" spans="1:7" x14ac:dyDescent="0.25">
      <c r="A1559" s="90">
        <v>1521</v>
      </c>
      <c r="B1559" s="90" t="s">
        <v>276</v>
      </c>
      <c r="C1559" s="97">
        <v>42016</v>
      </c>
      <c r="D1559" s="90" t="s">
        <v>249</v>
      </c>
      <c r="E1559" s="98">
        <v>69</v>
      </c>
      <c r="F1559" s="99">
        <v>231.0489729818905</v>
      </c>
      <c r="G1559" s="101"/>
    </row>
    <row r="1560" spans="1:7" x14ac:dyDescent="0.25">
      <c r="A1560" s="90">
        <v>1522</v>
      </c>
      <c r="B1560" s="90" t="s">
        <v>260</v>
      </c>
      <c r="C1560" s="97">
        <v>42472</v>
      </c>
      <c r="D1560" s="90" t="s">
        <v>249</v>
      </c>
      <c r="E1560" s="98">
        <v>51</v>
      </c>
      <c r="F1560" s="99">
        <v>171.50446439562202</v>
      </c>
      <c r="G1560" s="101"/>
    </row>
    <row r="1561" spans="1:7" x14ac:dyDescent="0.25">
      <c r="A1561" s="90">
        <v>1523</v>
      </c>
      <c r="B1561" s="90" t="s">
        <v>277</v>
      </c>
      <c r="C1561" s="97">
        <v>42756</v>
      </c>
      <c r="D1561" s="90" t="s">
        <v>250</v>
      </c>
      <c r="E1561" s="98">
        <v>23</v>
      </c>
      <c r="F1561" s="99">
        <v>78.442883742329442</v>
      </c>
      <c r="G1561" s="101"/>
    </row>
    <row r="1562" spans="1:7" x14ac:dyDescent="0.25">
      <c r="A1562" s="90">
        <v>1524</v>
      </c>
      <c r="B1562" s="90" t="s">
        <v>278</v>
      </c>
      <c r="C1562" s="97">
        <v>42844</v>
      </c>
      <c r="D1562" s="90" t="s">
        <v>251</v>
      </c>
      <c r="E1562" s="98">
        <v>38</v>
      </c>
      <c r="F1562" s="99">
        <v>127.67937820861097</v>
      </c>
      <c r="G1562" s="101"/>
    </row>
    <row r="1563" spans="1:7" x14ac:dyDescent="0.25">
      <c r="A1563" s="90">
        <v>1525</v>
      </c>
      <c r="B1563" s="90" t="s">
        <v>279</v>
      </c>
      <c r="C1563" s="97">
        <v>42703</v>
      </c>
      <c r="D1563" s="90" t="s">
        <v>250</v>
      </c>
      <c r="E1563" s="98">
        <v>-8</v>
      </c>
      <c r="F1563" s="99">
        <v>-24.570967184865385</v>
      </c>
      <c r="G1563" s="101"/>
    </row>
    <row r="1564" spans="1:7" x14ac:dyDescent="0.25">
      <c r="A1564" s="90">
        <v>1526</v>
      </c>
      <c r="B1564" s="90" t="s">
        <v>280</v>
      </c>
      <c r="C1564" s="97">
        <v>43031</v>
      </c>
      <c r="D1564" s="90" t="s">
        <v>249</v>
      </c>
      <c r="E1564" s="98">
        <v>20</v>
      </c>
      <c r="F1564" s="99">
        <v>68.115275708427149</v>
      </c>
      <c r="G1564" s="101"/>
    </row>
    <row r="1565" spans="1:7" x14ac:dyDescent="0.25">
      <c r="A1565" s="90">
        <v>1527</v>
      </c>
      <c r="B1565" s="90" t="s">
        <v>281</v>
      </c>
      <c r="C1565" s="97">
        <v>42192</v>
      </c>
      <c r="D1565" s="90" t="s">
        <v>251</v>
      </c>
      <c r="E1565" s="98">
        <v>25</v>
      </c>
      <c r="F1565" s="99">
        <v>84.672642219407436</v>
      </c>
      <c r="G1565" s="101"/>
    </row>
    <row r="1566" spans="1:7" x14ac:dyDescent="0.25">
      <c r="A1566" s="90">
        <v>1528</v>
      </c>
      <c r="B1566" s="90" t="s">
        <v>264</v>
      </c>
      <c r="C1566" s="97">
        <v>43031</v>
      </c>
      <c r="D1566" s="90" t="s">
        <v>249</v>
      </c>
      <c r="E1566" s="98">
        <v>-6</v>
      </c>
      <c r="F1566" s="99">
        <v>-17.756805620417499</v>
      </c>
      <c r="G1566" s="101"/>
    </row>
    <row r="1567" spans="1:7" x14ac:dyDescent="0.25">
      <c r="A1567" s="90">
        <v>1529</v>
      </c>
      <c r="B1567" s="90" t="s">
        <v>262</v>
      </c>
      <c r="C1567" s="97">
        <v>42943</v>
      </c>
      <c r="D1567" s="90" t="s">
        <v>251</v>
      </c>
      <c r="E1567" s="98">
        <v>88</v>
      </c>
      <c r="F1567" s="99">
        <v>294.11623901760385</v>
      </c>
      <c r="G1567" s="101"/>
    </row>
    <row r="1568" spans="1:7" x14ac:dyDescent="0.25">
      <c r="A1568" s="90">
        <v>1530</v>
      </c>
      <c r="B1568" s="90" t="s">
        <v>282</v>
      </c>
      <c r="C1568" s="97">
        <v>42877</v>
      </c>
      <c r="D1568" s="90" t="s">
        <v>249</v>
      </c>
      <c r="E1568" s="98">
        <v>62</v>
      </c>
      <c r="F1568" s="99">
        <v>206.76483176829302</v>
      </c>
      <c r="G1568" s="101"/>
    </row>
    <row r="1569" spans="1:7" x14ac:dyDescent="0.25">
      <c r="A1569" s="90">
        <v>1531</v>
      </c>
      <c r="B1569" s="90" t="s">
        <v>257</v>
      </c>
      <c r="C1569" s="97">
        <v>42373</v>
      </c>
      <c r="D1569" s="90" t="s">
        <v>250</v>
      </c>
      <c r="E1569" s="98">
        <v>80</v>
      </c>
      <c r="F1569" s="99">
        <v>266.9815367746707</v>
      </c>
      <c r="G1569" s="101"/>
    </row>
    <row r="1570" spans="1:7" x14ac:dyDescent="0.25">
      <c r="A1570" s="90">
        <v>1532</v>
      </c>
      <c r="B1570" s="90" t="s">
        <v>283</v>
      </c>
      <c r="C1570" s="97">
        <v>42439</v>
      </c>
      <c r="D1570" s="90" t="s">
        <v>250</v>
      </c>
      <c r="E1570" s="98">
        <v>66</v>
      </c>
      <c r="F1570" s="99">
        <v>220.17340331659878</v>
      </c>
      <c r="G1570" s="101"/>
    </row>
    <row r="1571" spans="1:7" x14ac:dyDescent="0.25">
      <c r="A1571" s="90">
        <v>1533</v>
      </c>
      <c r="B1571" s="90" t="s">
        <v>284</v>
      </c>
      <c r="C1571" s="97">
        <v>42681</v>
      </c>
      <c r="D1571" s="90" t="s">
        <v>253</v>
      </c>
      <c r="E1571" s="98">
        <v>34</v>
      </c>
      <c r="F1571" s="99">
        <v>115.15536086341258</v>
      </c>
      <c r="G1571" s="101"/>
    </row>
    <row r="1572" spans="1:7" x14ac:dyDescent="0.25">
      <c r="A1572" s="90">
        <v>1534</v>
      </c>
      <c r="B1572" s="90" t="s">
        <v>285</v>
      </c>
      <c r="C1572" s="97">
        <v>42714</v>
      </c>
      <c r="D1572" s="90" t="s">
        <v>249</v>
      </c>
      <c r="E1572" s="98">
        <v>49</v>
      </c>
      <c r="F1572" s="99">
        <v>165.17237705963908</v>
      </c>
      <c r="G1572" s="101"/>
    </row>
    <row r="1573" spans="1:7" x14ac:dyDescent="0.25">
      <c r="A1573" s="90">
        <v>1535</v>
      </c>
      <c r="B1573" s="90" t="s">
        <v>286</v>
      </c>
      <c r="C1573" s="97">
        <v>42571</v>
      </c>
      <c r="D1573" s="90" t="s">
        <v>251</v>
      </c>
      <c r="E1573" s="98">
        <v>45</v>
      </c>
      <c r="F1573" s="99">
        <v>150.95795885096899</v>
      </c>
      <c r="G1573" s="101"/>
    </row>
    <row r="1574" spans="1:7" x14ac:dyDescent="0.25">
      <c r="A1574" s="90">
        <v>1536</v>
      </c>
      <c r="B1574" s="90" t="s">
        <v>287</v>
      </c>
      <c r="C1574" s="97">
        <v>42357</v>
      </c>
      <c r="D1574" s="90" t="s">
        <v>253</v>
      </c>
      <c r="E1574" s="98">
        <v>16</v>
      </c>
      <c r="F1574" s="99">
        <v>54.739331782669048</v>
      </c>
      <c r="G1574" s="101"/>
    </row>
    <row r="1575" spans="1:7" x14ac:dyDescent="0.25">
      <c r="A1575" s="90">
        <v>1537</v>
      </c>
      <c r="B1575" s="90" t="s">
        <v>258</v>
      </c>
      <c r="C1575" s="97">
        <v>42236</v>
      </c>
      <c r="D1575" s="90" t="s">
        <v>250</v>
      </c>
      <c r="E1575" s="98">
        <v>45</v>
      </c>
      <c r="F1575" s="99">
        <v>150.64324859793439</v>
      </c>
      <c r="G1575" s="101"/>
    </row>
    <row r="1576" spans="1:7" x14ac:dyDescent="0.25">
      <c r="A1576" s="90">
        <v>1538</v>
      </c>
      <c r="B1576" s="90" t="s">
        <v>288</v>
      </c>
      <c r="C1576" s="97">
        <v>42538</v>
      </c>
      <c r="D1576" s="90" t="s">
        <v>249</v>
      </c>
      <c r="E1576" s="98">
        <v>1</v>
      </c>
      <c r="F1576" s="99">
        <v>6.3132986258538528</v>
      </c>
      <c r="G1576" s="101"/>
    </row>
    <row r="1577" spans="1:7" x14ac:dyDescent="0.25">
      <c r="A1577" s="90">
        <v>1539</v>
      </c>
      <c r="B1577" s="90" t="s">
        <v>257</v>
      </c>
      <c r="C1577" s="97">
        <v>42214</v>
      </c>
      <c r="D1577" s="90" t="s">
        <v>252</v>
      </c>
      <c r="E1577" s="98">
        <v>33</v>
      </c>
      <c r="F1577" s="99">
        <v>111.32003495652836</v>
      </c>
      <c r="G1577" s="101"/>
    </row>
    <row r="1578" spans="1:7" x14ac:dyDescent="0.25">
      <c r="A1578" s="90">
        <v>1540</v>
      </c>
      <c r="B1578" s="90" t="s">
        <v>271</v>
      </c>
      <c r="C1578" s="97">
        <v>42247</v>
      </c>
      <c r="D1578" s="90" t="s">
        <v>250</v>
      </c>
      <c r="E1578" s="98">
        <v>37</v>
      </c>
      <c r="F1578" s="99">
        <v>124.62582944328852</v>
      </c>
      <c r="G1578" s="101"/>
    </row>
    <row r="1579" spans="1:7" x14ac:dyDescent="0.25">
      <c r="A1579" s="90">
        <v>1541</v>
      </c>
      <c r="B1579" s="90" t="s">
        <v>272</v>
      </c>
      <c r="C1579" s="97">
        <v>42192</v>
      </c>
      <c r="D1579" s="90" t="s">
        <v>249</v>
      </c>
      <c r="E1579" s="98">
        <v>46</v>
      </c>
      <c r="F1579" s="99">
        <v>153.61914250730743</v>
      </c>
      <c r="G1579" s="101"/>
    </row>
    <row r="1580" spans="1:7" x14ac:dyDescent="0.25">
      <c r="A1580" s="90">
        <v>1542</v>
      </c>
      <c r="B1580" s="90" t="s">
        <v>273</v>
      </c>
      <c r="C1580" s="97">
        <v>42406</v>
      </c>
      <c r="D1580" s="90" t="s">
        <v>253</v>
      </c>
      <c r="E1580" s="98">
        <v>71</v>
      </c>
      <c r="F1580" s="99">
        <v>237.42356022807675</v>
      </c>
      <c r="G1580" s="101"/>
    </row>
    <row r="1581" spans="1:7" x14ac:dyDescent="0.25">
      <c r="A1581" s="90">
        <v>1543</v>
      </c>
      <c r="B1581" s="90" t="s">
        <v>257</v>
      </c>
      <c r="C1581" s="97">
        <v>42703</v>
      </c>
      <c r="D1581" s="90" t="s">
        <v>252</v>
      </c>
      <c r="E1581" s="98">
        <v>59</v>
      </c>
      <c r="F1581" s="99">
        <v>197.47655479794915</v>
      </c>
      <c r="G1581" s="101"/>
    </row>
    <row r="1582" spans="1:7" x14ac:dyDescent="0.25">
      <c r="A1582" s="90">
        <v>1544</v>
      </c>
      <c r="B1582" s="90" t="s">
        <v>263</v>
      </c>
      <c r="C1582" s="97">
        <v>42115</v>
      </c>
      <c r="D1582" s="90" t="s">
        <v>250</v>
      </c>
      <c r="E1582" s="98">
        <v>84</v>
      </c>
      <c r="F1582" s="99">
        <v>279.52904398749888</v>
      </c>
      <c r="G1582" s="101"/>
    </row>
    <row r="1583" spans="1:7" x14ac:dyDescent="0.25">
      <c r="A1583" s="90">
        <v>1545</v>
      </c>
      <c r="B1583" s="90" t="s">
        <v>274</v>
      </c>
      <c r="C1583" s="97">
        <v>42910</v>
      </c>
      <c r="D1583" s="90" t="s">
        <v>249</v>
      </c>
      <c r="E1583" s="98">
        <v>91</v>
      </c>
      <c r="F1583" s="99">
        <v>302.34250586462235</v>
      </c>
      <c r="G1583" s="101"/>
    </row>
    <row r="1584" spans="1:7" x14ac:dyDescent="0.25">
      <c r="A1584" s="90">
        <v>1546</v>
      </c>
      <c r="B1584" s="90" t="s">
        <v>259</v>
      </c>
      <c r="C1584" s="97">
        <v>42439</v>
      </c>
      <c r="D1584" s="90" t="s">
        <v>251</v>
      </c>
      <c r="E1584" s="98">
        <v>33</v>
      </c>
      <c r="F1584" s="99">
        <v>110.50216172825392</v>
      </c>
      <c r="G1584" s="101"/>
    </row>
    <row r="1585" spans="1:7" x14ac:dyDescent="0.25">
      <c r="A1585" s="90">
        <v>1547</v>
      </c>
      <c r="B1585" s="90" t="s">
        <v>275</v>
      </c>
      <c r="C1585" s="97">
        <v>42725</v>
      </c>
      <c r="D1585" s="90" t="s">
        <v>249</v>
      </c>
      <c r="E1585" s="98">
        <v>34</v>
      </c>
      <c r="F1585" s="99">
        <v>114.70567572649014</v>
      </c>
      <c r="G1585" s="101"/>
    </row>
    <row r="1586" spans="1:7" x14ac:dyDescent="0.25">
      <c r="A1586" s="90">
        <v>1548</v>
      </c>
      <c r="B1586" s="90" t="s">
        <v>276</v>
      </c>
      <c r="C1586" s="97">
        <v>43031</v>
      </c>
      <c r="D1586" s="90" t="s">
        <v>251</v>
      </c>
      <c r="E1586" s="98">
        <v>1</v>
      </c>
      <c r="F1586" s="99">
        <v>5.865204752487454</v>
      </c>
      <c r="G1586" s="101"/>
    </row>
    <row r="1587" spans="1:7" x14ac:dyDescent="0.25">
      <c r="A1587" s="90">
        <v>1549</v>
      </c>
      <c r="B1587" s="90" t="s">
        <v>260</v>
      </c>
      <c r="C1587" s="97">
        <v>42428</v>
      </c>
      <c r="D1587" s="90" t="s">
        <v>249</v>
      </c>
      <c r="E1587" s="98">
        <v>42</v>
      </c>
      <c r="F1587" s="99">
        <v>141.9222777042082</v>
      </c>
      <c r="G1587" s="101"/>
    </row>
    <row r="1588" spans="1:7" x14ac:dyDescent="0.25">
      <c r="A1588" s="90">
        <v>1550</v>
      </c>
      <c r="B1588" s="90" t="s">
        <v>277</v>
      </c>
      <c r="C1588" s="97">
        <v>42357</v>
      </c>
      <c r="D1588" s="90" t="s">
        <v>249</v>
      </c>
      <c r="E1588" s="98">
        <v>45</v>
      </c>
      <c r="F1588" s="99">
        <v>152.06762905328898</v>
      </c>
      <c r="G1588" s="101"/>
    </row>
    <row r="1589" spans="1:7" x14ac:dyDescent="0.25">
      <c r="A1589" s="90">
        <v>1551</v>
      </c>
      <c r="B1589" s="90" t="s">
        <v>278</v>
      </c>
      <c r="C1589" s="97">
        <v>42659</v>
      </c>
      <c r="D1589" s="90" t="s">
        <v>251</v>
      </c>
      <c r="E1589" s="98">
        <v>26</v>
      </c>
      <c r="F1589" s="99">
        <v>88.234825542497362</v>
      </c>
      <c r="G1589" s="101"/>
    </row>
    <row r="1590" spans="1:7" x14ac:dyDescent="0.25">
      <c r="A1590" s="90">
        <v>1552</v>
      </c>
      <c r="B1590" s="90" t="s">
        <v>279</v>
      </c>
      <c r="C1590" s="97">
        <v>42395</v>
      </c>
      <c r="D1590" s="90" t="s">
        <v>249</v>
      </c>
      <c r="E1590" s="98">
        <v>72</v>
      </c>
      <c r="F1590" s="99">
        <v>240.70695717545442</v>
      </c>
      <c r="G1590" s="101"/>
    </row>
    <row r="1591" spans="1:7" x14ac:dyDescent="0.25">
      <c r="A1591" s="90">
        <v>1553</v>
      </c>
      <c r="B1591" s="90" t="s">
        <v>280</v>
      </c>
      <c r="C1591" s="97">
        <v>42943</v>
      </c>
      <c r="D1591" s="90" t="s">
        <v>249</v>
      </c>
      <c r="E1591" s="98">
        <v>-5</v>
      </c>
      <c r="F1591" s="99">
        <v>-14.763257315607476</v>
      </c>
      <c r="G1591" s="101"/>
    </row>
    <row r="1592" spans="1:7" x14ac:dyDescent="0.25">
      <c r="A1592" s="90">
        <v>1554</v>
      </c>
      <c r="B1592" s="90" t="s">
        <v>281</v>
      </c>
      <c r="C1592" s="97">
        <v>42450</v>
      </c>
      <c r="D1592" s="90" t="s">
        <v>253</v>
      </c>
      <c r="E1592" s="98">
        <v>31</v>
      </c>
      <c r="F1592" s="99">
        <v>104.36586344864838</v>
      </c>
      <c r="G1592" s="101"/>
    </row>
    <row r="1593" spans="1:7" x14ac:dyDescent="0.25">
      <c r="A1593" s="90">
        <v>1555</v>
      </c>
      <c r="B1593" s="90" t="s">
        <v>264</v>
      </c>
      <c r="C1593" s="97">
        <v>42373</v>
      </c>
      <c r="D1593" s="90" t="s">
        <v>251</v>
      </c>
      <c r="E1593" s="98">
        <v>48</v>
      </c>
      <c r="F1593" s="99">
        <v>160.86422930111394</v>
      </c>
      <c r="G1593" s="101"/>
    </row>
    <row r="1594" spans="1:7" x14ac:dyDescent="0.25">
      <c r="A1594" s="90">
        <v>1556</v>
      </c>
      <c r="B1594" s="90" t="s">
        <v>262</v>
      </c>
      <c r="C1594" s="97">
        <v>43042</v>
      </c>
      <c r="D1594" s="90" t="s">
        <v>252</v>
      </c>
      <c r="E1594" s="98">
        <v>84</v>
      </c>
      <c r="F1594" s="99">
        <v>279.59083991017559</v>
      </c>
      <c r="G1594" s="101"/>
    </row>
    <row r="1595" spans="1:7" x14ac:dyDescent="0.25">
      <c r="A1595" s="90">
        <v>1557</v>
      </c>
      <c r="B1595" s="90" t="s">
        <v>282</v>
      </c>
      <c r="C1595" s="97">
        <v>42789</v>
      </c>
      <c r="D1595" s="90" t="s">
        <v>249</v>
      </c>
      <c r="E1595" s="98">
        <v>54</v>
      </c>
      <c r="F1595" s="99">
        <v>180.69490817736187</v>
      </c>
      <c r="G1595" s="101"/>
    </row>
    <row r="1596" spans="1:7" x14ac:dyDescent="0.25">
      <c r="A1596" s="90">
        <v>1558</v>
      </c>
      <c r="B1596" s="90" t="s">
        <v>257</v>
      </c>
      <c r="C1596" s="97">
        <v>42384</v>
      </c>
      <c r="D1596" s="90" t="s">
        <v>252</v>
      </c>
      <c r="E1596" s="98">
        <v>44</v>
      </c>
      <c r="F1596" s="99">
        <v>147.94365173604024</v>
      </c>
      <c r="G1596" s="101"/>
    </row>
    <row r="1597" spans="1:7" x14ac:dyDescent="0.25">
      <c r="A1597" s="90">
        <v>1559</v>
      </c>
      <c r="B1597" s="90" t="s">
        <v>283</v>
      </c>
      <c r="C1597" s="97">
        <v>42670</v>
      </c>
      <c r="D1597" s="90" t="s">
        <v>251</v>
      </c>
      <c r="E1597" s="98">
        <v>40</v>
      </c>
      <c r="F1597" s="99">
        <v>134.56378048457574</v>
      </c>
      <c r="G1597" s="101"/>
    </row>
    <row r="1598" spans="1:7" x14ac:dyDescent="0.25">
      <c r="A1598" s="90">
        <v>1560</v>
      </c>
      <c r="B1598" s="90" t="s">
        <v>284</v>
      </c>
      <c r="C1598" s="97">
        <v>42247</v>
      </c>
      <c r="D1598" s="90" t="s">
        <v>251</v>
      </c>
      <c r="E1598" s="98">
        <v>25</v>
      </c>
      <c r="F1598" s="99">
        <v>84.778132428980115</v>
      </c>
      <c r="G1598" s="101"/>
    </row>
    <row r="1599" spans="1:7" x14ac:dyDescent="0.25">
      <c r="A1599" s="90">
        <v>1561</v>
      </c>
      <c r="B1599" s="90" t="s">
        <v>285</v>
      </c>
      <c r="C1599" s="97">
        <v>42428</v>
      </c>
      <c r="D1599" s="90" t="s">
        <v>251</v>
      </c>
      <c r="E1599" s="98">
        <v>-8</v>
      </c>
      <c r="F1599" s="99">
        <v>-23.683869460887934</v>
      </c>
      <c r="G1599" s="101"/>
    </row>
    <row r="1600" spans="1:7" x14ac:dyDescent="0.25">
      <c r="A1600" s="90">
        <v>1562</v>
      </c>
      <c r="B1600" s="90" t="s">
        <v>286</v>
      </c>
      <c r="C1600" s="97">
        <v>42866</v>
      </c>
      <c r="D1600" s="90" t="s">
        <v>249</v>
      </c>
      <c r="E1600" s="98">
        <v>59</v>
      </c>
      <c r="F1600" s="99">
        <v>197.01759639827534</v>
      </c>
      <c r="G1600" s="101"/>
    </row>
    <row r="1601" spans="1:7" x14ac:dyDescent="0.25">
      <c r="A1601" s="90">
        <v>1563</v>
      </c>
      <c r="B1601" s="90" t="s">
        <v>287</v>
      </c>
      <c r="C1601" s="97">
        <v>42725</v>
      </c>
      <c r="D1601" s="90" t="s">
        <v>249</v>
      </c>
      <c r="E1601" s="98">
        <v>59</v>
      </c>
      <c r="F1601" s="99">
        <v>197.45706947295417</v>
      </c>
      <c r="G1601" s="101"/>
    </row>
    <row r="1602" spans="1:7" x14ac:dyDescent="0.25">
      <c r="A1602" s="90">
        <v>1564</v>
      </c>
      <c r="B1602" s="90" t="s">
        <v>258</v>
      </c>
      <c r="C1602" s="97">
        <v>42324</v>
      </c>
      <c r="D1602" s="90" t="s">
        <v>253</v>
      </c>
      <c r="E1602" s="98">
        <v>34</v>
      </c>
      <c r="F1602" s="99">
        <v>114.35483873130542</v>
      </c>
      <c r="G1602" s="101"/>
    </row>
    <row r="1603" spans="1:7" x14ac:dyDescent="0.25">
      <c r="A1603" s="90">
        <v>1565</v>
      </c>
      <c r="B1603" s="90" t="s">
        <v>288</v>
      </c>
      <c r="C1603" s="97">
        <v>42703</v>
      </c>
      <c r="D1603" s="90" t="s">
        <v>252</v>
      </c>
      <c r="E1603" s="98">
        <v>27</v>
      </c>
      <c r="F1603" s="99">
        <v>91.15553335763552</v>
      </c>
      <c r="G1603" s="101"/>
    </row>
    <row r="1604" spans="1:7" x14ac:dyDescent="0.25">
      <c r="A1604" s="90">
        <v>1566</v>
      </c>
      <c r="B1604" s="90" t="s">
        <v>257</v>
      </c>
      <c r="C1604" s="97">
        <v>43031</v>
      </c>
      <c r="D1604" s="90" t="s">
        <v>253</v>
      </c>
      <c r="E1604" s="98">
        <v>3</v>
      </c>
      <c r="F1604" s="99">
        <v>11.791311933566165</v>
      </c>
      <c r="G1604" s="101"/>
    </row>
    <row r="1605" spans="1:7" x14ac:dyDescent="0.25">
      <c r="A1605" s="90">
        <v>1567</v>
      </c>
      <c r="B1605" s="90" t="s">
        <v>271</v>
      </c>
      <c r="C1605" s="97">
        <v>42236</v>
      </c>
      <c r="D1605" s="90" t="s">
        <v>252</v>
      </c>
      <c r="E1605" s="98">
        <v>89</v>
      </c>
      <c r="F1605" s="99">
        <v>296.70453663058413</v>
      </c>
      <c r="G1605" s="101"/>
    </row>
    <row r="1606" spans="1:7" x14ac:dyDescent="0.25">
      <c r="A1606" s="90">
        <v>1568</v>
      </c>
      <c r="B1606" s="90" t="s">
        <v>272</v>
      </c>
      <c r="C1606" s="97">
        <v>42137</v>
      </c>
      <c r="D1606" s="90" t="s">
        <v>249</v>
      </c>
      <c r="E1606" s="98">
        <v>58</v>
      </c>
      <c r="F1606" s="99">
        <v>194.01971398129686</v>
      </c>
      <c r="G1606" s="101"/>
    </row>
    <row r="1607" spans="1:7" x14ac:dyDescent="0.25">
      <c r="A1607" s="90">
        <v>1569</v>
      </c>
      <c r="B1607" s="90" t="s">
        <v>273</v>
      </c>
      <c r="C1607" s="97">
        <v>42016</v>
      </c>
      <c r="D1607" s="90" t="s">
        <v>250</v>
      </c>
      <c r="E1607" s="98">
        <v>52</v>
      </c>
      <c r="F1607" s="99">
        <v>174.24540402277623</v>
      </c>
      <c r="G1607" s="101"/>
    </row>
    <row r="1608" spans="1:7" x14ac:dyDescent="0.25">
      <c r="A1608" s="90">
        <v>1570</v>
      </c>
      <c r="B1608" s="90" t="s">
        <v>257</v>
      </c>
      <c r="C1608" s="97">
        <v>42943</v>
      </c>
      <c r="D1608" s="90" t="s">
        <v>252</v>
      </c>
      <c r="E1608" s="98">
        <v>32</v>
      </c>
      <c r="F1608" s="99">
        <v>108.09739875228307</v>
      </c>
      <c r="G1608" s="101"/>
    </row>
    <row r="1609" spans="1:7" x14ac:dyDescent="0.25">
      <c r="A1609" s="90">
        <v>1571</v>
      </c>
      <c r="B1609" s="90" t="s">
        <v>263</v>
      </c>
      <c r="C1609" s="97">
        <v>42258</v>
      </c>
      <c r="D1609" s="90" t="s">
        <v>252</v>
      </c>
      <c r="E1609" s="98">
        <v>3</v>
      </c>
      <c r="F1609" s="99">
        <v>11.668931325660465</v>
      </c>
      <c r="G1609" s="101"/>
    </row>
    <row r="1610" spans="1:7" x14ac:dyDescent="0.25">
      <c r="A1610" s="90">
        <v>1572</v>
      </c>
      <c r="B1610" s="90" t="s">
        <v>274</v>
      </c>
      <c r="C1610" s="97">
        <v>42692</v>
      </c>
      <c r="D1610" s="90" t="s">
        <v>249</v>
      </c>
      <c r="E1610" s="98">
        <v>45</v>
      </c>
      <c r="F1610" s="99">
        <v>151.12998790890586</v>
      </c>
      <c r="G1610" s="101"/>
    </row>
    <row r="1611" spans="1:7" x14ac:dyDescent="0.25">
      <c r="A1611" s="90">
        <v>1573</v>
      </c>
      <c r="B1611" s="90" t="s">
        <v>259</v>
      </c>
      <c r="C1611" s="97">
        <v>42703</v>
      </c>
      <c r="D1611" s="90" t="s">
        <v>249</v>
      </c>
      <c r="E1611" s="98">
        <v>91</v>
      </c>
      <c r="F1611" s="99">
        <v>303.80275289571227</v>
      </c>
      <c r="G1611" s="101"/>
    </row>
    <row r="1612" spans="1:7" x14ac:dyDescent="0.25">
      <c r="A1612" s="90">
        <v>1574</v>
      </c>
      <c r="B1612" s="90" t="s">
        <v>275</v>
      </c>
      <c r="C1612" s="97">
        <v>42778</v>
      </c>
      <c r="D1612" s="90" t="s">
        <v>253</v>
      </c>
      <c r="E1612" s="98">
        <v>-8</v>
      </c>
      <c r="F1612" s="99">
        <v>-23.647267571403965</v>
      </c>
      <c r="G1612" s="101"/>
    </row>
    <row r="1613" spans="1:7" x14ac:dyDescent="0.25">
      <c r="A1613" s="90">
        <v>1575</v>
      </c>
      <c r="B1613" s="90" t="s">
        <v>276</v>
      </c>
      <c r="C1613" s="97">
        <v>42082</v>
      </c>
      <c r="D1613" s="90" t="s">
        <v>252</v>
      </c>
      <c r="E1613" s="98">
        <v>-7</v>
      </c>
      <c r="F1613" s="99">
        <v>-21.097490818813991</v>
      </c>
      <c r="G1613" s="101"/>
    </row>
    <row r="1614" spans="1:7" x14ac:dyDescent="0.25">
      <c r="A1614" s="90">
        <v>1576</v>
      </c>
      <c r="B1614" s="90" t="s">
        <v>260</v>
      </c>
      <c r="C1614" s="97">
        <v>42313</v>
      </c>
      <c r="D1614" s="90" t="s">
        <v>253</v>
      </c>
      <c r="E1614" s="98">
        <v>33</v>
      </c>
      <c r="F1614" s="99">
        <v>111.22736263999732</v>
      </c>
      <c r="G1614" s="101"/>
    </row>
    <row r="1615" spans="1:7" x14ac:dyDescent="0.25">
      <c r="A1615" s="90">
        <v>1577</v>
      </c>
      <c r="B1615" s="90" t="s">
        <v>277</v>
      </c>
      <c r="C1615" s="97">
        <v>42137</v>
      </c>
      <c r="D1615" s="90" t="s">
        <v>251</v>
      </c>
      <c r="E1615" s="98">
        <v>-7</v>
      </c>
      <c r="F1615" s="99">
        <v>-20.734899181604515</v>
      </c>
      <c r="G1615" s="101"/>
    </row>
    <row r="1616" spans="1:7" x14ac:dyDescent="0.25">
      <c r="A1616" s="90">
        <v>1578</v>
      </c>
      <c r="B1616" s="90" t="s">
        <v>278</v>
      </c>
      <c r="C1616" s="97">
        <v>43020</v>
      </c>
      <c r="D1616" s="90" t="s">
        <v>253</v>
      </c>
      <c r="E1616" s="98">
        <v>82</v>
      </c>
      <c r="F1616" s="99">
        <v>273.88903909415285</v>
      </c>
      <c r="G1616" s="101"/>
    </row>
    <row r="1617" spans="1:7" x14ac:dyDescent="0.25">
      <c r="A1617" s="90">
        <v>1579</v>
      </c>
      <c r="B1617" s="90" t="s">
        <v>279</v>
      </c>
      <c r="C1617" s="97">
        <v>42527</v>
      </c>
      <c r="D1617" s="90" t="s">
        <v>249</v>
      </c>
      <c r="E1617" s="98">
        <v>87</v>
      </c>
      <c r="F1617" s="99">
        <v>289.78822151265024</v>
      </c>
      <c r="G1617" s="101"/>
    </row>
    <row r="1618" spans="1:7" x14ac:dyDescent="0.25">
      <c r="A1618" s="90">
        <v>1580</v>
      </c>
      <c r="B1618" s="90" t="s">
        <v>280</v>
      </c>
      <c r="C1618" s="97">
        <v>42049</v>
      </c>
      <c r="D1618" s="90" t="s">
        <v>252</v>
      </c>
      <c r="E1618" s="98">
        <v>93</v>
      </c>
      <c r="F1618" s="99">
        <v>310.38621252576354</v>
      </c>
      <c r="G1618" s="101"/>
    </row>
    <row r="1619" spans="1:7" x14ac:dyDescent="0.25">
      <c r="A1619" s="90">
        <v>1581</v>
      </c>
      <c r="B1619" s="90" t="s">
        <v>281</v>
      </c>
      <c r="C1619" s="97">
        <v>42291</v>
      </c>
      <c r="D1619" s="90" t="s">
        <v>253</v>
      </c>
      <c r="E1619" s="98">
        <v>72</v>
      </c>
      <c r="F1619" s="99">
        <v>240.53138412584383</v>
      </c>
      <c r="G1619" s="101"/>
    </row>
    <row r="1620" spans="1:7" x14ac:dyDescent="0.25">
      <c r="A1620" s="90">
        <v>1582</v>
      </c>
      <c r="B1620" s="90" t="s">
        <v>264</v>
      </c>
      <c r="C1620" s="97">
        <v>42659</v>
      </c>
      <c r="D1620" s="90" t="s">
        <v>252</v>
      </c>
      <c r="E1620" s="98">
        <v>11</v>
      </c>
      <c r="F1620" s="99">
        <v>38.715634685974827</v>
      </c>
      <c r="G1620" s="101"/>
    </row>
    <row r="1621" spans="1:7" x14ac:dyDescent="0.25">
      <c r="A1621" s="90">
        <v>1583</v>
      </c>
      <c r="B1621" s="90" t="s">
        <v>262</v>
      </c>
      <c r="C1621" s="97">
        <v>42932</v>
      </c>
      <c r="D1621" s="90" t="s">
        <v>251</v>
      </c>
      <c r="E1621" s="98">
        <v>18</v>
      </c>
      <c r="F1621" s="99">
        <v>61.497587593289687</v>
      </c>
      <c r="G1621" s="101"/>
    </row>
    <row r="1622" spans="1:7" x14ac:dyDescent="0.25">
      <c r="A1622" s="90">
        <v>1584</v>
      </c>
      <c r="B1622" s="90" t="s">
        <v>282</v>
      </c>
      <c r="C1622" s="97">
        <v>42965</v>
      </c>
      <c r="D1622" s="90" t="s">
        <v>253</v>
      </c>
      <c r="E1622" s="98">
        <v>93</v>
      </c>
      <c r="F1622" s="99">
        <v>310.08789305536715</v>
      </c>
      <c r="G1622" s="101"/>
    </row>
    <row r="1623" spans="1:7" x14ac:dyDescent="0.25">
      <c r="A1623" s="90">
        <v>1585</v>
      </c>
      <c r="B1623" s="90" t="s">
        <v>257</v>
      </c>
      <c r="C1623" s="97">
        <v>42236</v>
      </c>
      <c r="D1623" s="90" t="s">
        <v>253</v>
      </c>
      <c r="E1623" s="98">
        <v>56</v>
      </c>
      <c r="F1623" s="99">
        <v>187.89421314404299</v>
      </c>
      <c r="G1623" s="101"/>
    </row>
    <row r="1624" spans="1:7" x14ac:dyDescent="0.25">
      <c r="A1624" s="90">
        <v>1586</v>
      </c>
      <c r="B1624" s="90" t="s">
        <v>283</v>
      </c>
      <c r="C1624" s="97">
        <v>42637</v>
      </c>
      <c r="D1624" s="90" t="s">
        <v>251</v>
      </c>
      <c r="E1624" s="98">
        <v>66</v>
      </c>
      <c r="F1624" s="99">
        <v>220.17227706195771</v>
      </c>
      <c r="G1624" s="101"/>
    </row>
    <row r="1625" spans="1:7" x14ac:dyDescent="0.25">
      <c r="A1625" s="90">
        <v>1587</v>
      </c>
      <c r="B1625" s="90" t="s">
        <v>284</v>
      </c>
      <c r="C1625" s="97">
        <v>42016</v>
      </c>
      <c r="D1625" s="90" t="s">
        <v>251</v>
      </c>
      <c r="E1625" s="98">
        <v>95</v>
      </c>
      <c r="F1625" s="99">
        <v>316.14771961058341</v>
      </c>
      <c r="G1625" s="101"/>
    </row>
    <row r="1626" spans="1:7" x14ac:dyDescent="0.25">
      <c r="A1626" s="90">
        <v>1588</v>
      </c>
      <c r="B1626" s="90" t="s">
        <v>285</v>
      </c>
      <c r="C1626" s="97">
        <v>42192</v>
      </c>
      <c r="D1626" s="90" t="s">
        <v>252</v>
      </c>
      <c r="E1626" s="98">
        <v>61</v>
      </c>
      <c r="F1626" s="99">
        <v>203.78509120135564</v>
      </c>
      <c r="G1626" s="101"/>
    </row>
    <row r="1627" spans="1:7" x14ac:dyDescent="0.25">
      <c r="A1627" s="90">
        <v>1589</v>
      </c>
      <c r="B1627" s="90" t="s">
        <v>286</v>
      </c>
      <c r="C1627" s="97">
        <v>42932</v>
      </c>
      <c r="D1627" s="90" t="s">
        <v>251</v>
      </c>
      <c r="E1627" s="98">
        <v>26</v>
      </c>
      <c r="F1627" s="99">
        <v>87.453019621639442</v>
      </c>
      <c r="G1627" s="101"/>
    </row>
    <row r="1628" spans="1:7" x14ac:dyDescent="0.25">
      <c r="A1628" s="90">
        <v>1590</v>
      </c>
      <c r="B1628" s="90" t="s">
        <v>287</v>
      </c>
      <c r="C1628" s="97">
        <v>42346</v>
      </c>
      <c r="D1628" s="90" t="s">
        <v>252</v>
      </c>
      <c r="E1628" s="98">
        <v>29</v>
      </c>
      <c r="F1628" s="99">
        <v>98.25087080053251</v>
      </c>
      <c r="G1628" s="101"/>
    </row>
    <row r="1629" spans="1:7" x14ac:dyDescent="0.25">
      <c r="A1629" s="90">
        <v>1591</v>
      </c>
      <c r="B1629" s="90" t="s">
        <v>258</v>
      </c>
      <c r="C1629" s="97">
        <v>42049</v>
      </c>
      <c r="D1629" s="90" t="s">
        <v>251</v>
      </c>
      <c r="E1629" s="98">
        <v>61</v>
      </c>
      <c r="F1629" s="99">
        <v>203.73394488032127</v>
      </c>
      <c r="G1629" s="101"/>
    </row>
    <row r="1630" spans="1:7" x14ac:dyDescent="0.25">
      <c r="A1630" s="90">
        <v>1592</v>
      </c>
      <c r="B1630" s="90" t="s">
        <v>288</v>
      </c>
      <c r="C1630" s="97">
        <v>42899</v>
      </c>
      <c r="D1630" s="90" t="s">
        <v>252</v>
      </c>
      <c r="E1630" s="98">
        <v>-3</v>
      </c>
      <c r="F1630" s="99">
        <v>-7.7244966781524864</v>
      </c>
      <c r="G1630" s="101"/>
    </row>
    <row r="1631" spans="1:7" x14ac:dyDescent="0.25">
      <c r="A1631" s="90">
        <v>1593</v>
      </c>
      <c r="B1631" s="90" t="s">
        <v>257</v>
      </c>
      <c r="C1631" s="97">
        <v>42745</v>
      </c>
      <c r="D1631" s="90" t="s">
        <v>253</v>
      </c>
      <c r="E1631" s="98">
        <v>40</v>
      </c>
      <c r="F1631" s="99">
        <v>134.56314719727405</v>
      </c>
      <c r="G1631" s="101"/>
    </row>
    <row r="1632" spans="1:7" x14ac:dyDescent="0.25">
      <c r="A1632" s="90">
        <v>1594</v>
      </c>
      <c r="B1632" s="90" t="s">
        <v>271</v>
      </c>
      <c r="C1632" s="97">
        <v>42932</v>
      </c>
      <c r="D1632" s="90" t="s">
        <v>253</v>
      </c>
      <c r="E1632" s="98">
        <v>86</v>
      </c>
      <c r="F1632" s="99">
        <v>287.05461718676105</v>
      </c>
      <c r="G1632" s="101"/>
    </row>
    <row r="1633" spans="1:7" x14ac:dyDescent="0.25">
      <c r="A1633" s="90">
        <v>1595</v>
      </c>
      <c r="B1633" s="90" t="s">
        <v>272</v>
      </c>
      <c r="C1633" s="97">
        <v>42159</v>
      </c>
      <c r="D1633" s="90" t="s">
        <v>250</v>
      </c>
      <c r="E1633" s="98">
        <v>58</v>
      </c>
      <c r="F1633" s="99">
        <v>194.67834878250193</v>
      </c>
      <c r="G1633" s="101"/>
    </row>
    <row r="1634" spans="1:7" x14ac:dyDescent="0.25">
      <c r="A1634" s="90">
        <v>1596</v>
      </c>
      <c r="B1634" s="90" t="s">
        <v>273</v>
      </c>
      <c r="C1634" s="97">
        <v>42049</v>
      </c>
      <c r="D1634" s="90" t="s">
        <v>249</v>
      </c>
      <c r="E1634" s="98">
        <v>13</v>
      </c>
      <c r="F1634" s="99">
        <v>45.377773074314462</v>
      </c>
      <c r="G1634" s="101"/>
    </row>
    <row r="1635" spans="1:7" x14ac:dyDescent="0.25">
      <c r="A1635" s="90">
        <v>1597</v>
      </c>
      <c r="B1635" s="90" t="s">
        <v>257</v>
      </c>
      <c r="C1635" s="97">
        <v>43097</v>
      </c>
      <c r="D1635" s="90" t="s">
        <v>249</v>
      </c>
      <c r="E1635" s="98">
        <v>14</v>
      </c>
      <c r="F1635" s="99">
        <v>48.988025489119508</v>
      </c>
      <c r="G1635" s="101"/>
    </row>
    <row r="1636" spans="1:7" x14ac:dyDescent="0.25">
      <c r="A1636" s="90">
        <v>1598</v>
      </c>
      <c r="B1636" s="90" t="s">
        <v>263</v>
      </c>
      <c r="C1636" s="97">
        <v>42115</v>
      </c>
      <c r="D1636" s="90" t="s">
        <v>252</v>
      </c>
      <c r="E1636" s="98">
        <v>85</v>
      </c>
      <c r="F1636" s="99">
        <v>282.98570435810001</v>
      </c>
      <c r="G1636" s="101"/>
    </row>
    <row r="1637" spans="1:7" x14ac:dyDescent="0.25">
      <c r="A1637" s="90">
        <v>1599</v>
      </c>
      <c r="B1637" s="90" t="s">
        <v>274</v>
      </c>
      <c r="C1637" s="97">
        <v>42767</v>
      </c>
      <c r="D1637" s="90" t="s">
        <v>251</v>
      </c>
      <c r="E1637" s="98">
        <v>42</v>
      </c>
      <c r="F1637" s="99">
        <v>140.67909143804374</v>
      </c>
      <c r="G1637" s="101"/>
    </row>
    <row r="1638" spans="1:7" x14ac:dyDescent="0.25">
      <c r="A1638" s="90">
        <v>1600</v>
      </c>
      <c r="B1638" s="90" t="s">
        <v>259</v>
      </c>
      <c r="C1638" s="97">
        <v>43053</v>
      </c>
      <c r="D1638" s="90" t="s">
        <v>250</v>
      </c>
      <c r="E1638" s="98">
        <v>11</v>
      </c>
      <c r="F1638" s="99">
        <v>39.058822973986807</v>
      </c>
      <c r="G1638" s="101"/>
    </row>
    <row r="1639" spans="1:7" x14ac:dyDescent="0.25">
      <c r="A1639" s="90">
        <v>1601</v>
      </c>
      <c r="B1639" s="90" t="s">
        <v>275</v>
      </c>
      <c r="C1639" s="97">
        <v>42395</v>
      </c>
      <c r="D1639" s="90" t="s">
        <v>251</v>
      </c>
      <c r="E1639" s="98">
        <v>32</v>
      </c>
      <c r="F1639" s="99">
        <v>108.49154419111262</v>
      </c>
      <c r="G1639" s="101"/>
    </row>
    <row r="1640" spans="1:7" x14ac:dyDescent="0.25">
      <c r="A1640" s="90">
        <v>1602</v>
      </c>
      <c r="B1640" s="90" t="s">
        <v>276</v>
      </c>
      <c r="C1640" s="97">
        <v>42027</v>
      </c>
      <c r="D1640" s="90" t="s">
        <v>251</v>
      </c>
      <c r="E1640" s="98">
        <v>79</v>
      </c>
      <c r="F1640" s="99">
        <v>263.7892636633614</v>
      </c>
      <c r="G1640" s="101"/>
    </row>
    <row r="1641" spans="1:7" x14ac:dyDescent="0.25">
      <c r="A1641" s="90">
        <v>1603</v>
      </c>
      <c r="B1641" s="90" t="s">
        <v>260</v>
      </c>
      <c r="C1641" s="97">
        <v>42538</v>
      </c>
      <c r="D1641" s="90" t="s">
        <v>251</v>
      </c>
      <c r="E1641" s="98">
        <v>25</v>
      </c>
      <c r="F1641" s="99">
        <v>84.944038574803884</v>
      </c>
      <c r="G1641" s="101"/>
    </row>
    <row r="1642" spans="1:7" x14ac:dyDescent="0.25">
      <c r="A1642" s="90">
        <v>1604</v>
      </c>
      <c r="B1642" s="90" t="s">
        <v>277</v>
      </c>
      <c r="C1642" s="97">
        <v>42335</v>
      </c>
      <c r="D1642" s="90" t="s">
        <v>253</v>
      </c>
      <c r="E1642" s="98">
        <v>94</v>
      </c>
      <c r="F1642" s="99">
        <v>313.17653021807064</v>
      </c>
      <c r="G1642" s="101"/>
    </row>
    <row r="1643" spans="1:7" x14ac:dyDescent="0.25">
      <c r="A1643" s="90">
        <v>1605</v>
      </c>
      <c r="B1643" s="90" t="s">
        <v>278</v>
      </c>
      <c r="C1643" s="97">
        <v>43053</v>
      </c>
      <c r="D1643" s="90" t="s">
        <v>249</v>
      </c>
      <c r="E1643" s="98">
        <v>6</v>
      </c>
      <c r="F1643" s="99">
        <v>22.113069357827307</v>
      </c>
      <c r="G1643" s="101"/>
    </row>
    <row r="1644" spans="1:7" x14ac:dyDescent="0.25">
      <c r="A1644" s="90">
        <v>1606</v>
      </c>
      <c r="B1644" s="90" t="s">
        <v>279</v>
      </c>
      <c r="C1644" s="97">
        <v>42170</v>
      </c>
      <c r="D1644" s="90" t="s">
        <v>250</v>
      </c>
      <c r="E1644" s="98">
        <v>15</v>
      </c>
      <c r="F1644" s="99">
        <v>51.340187371676585</v>
      </c>
      <c r="G1644" s="101"/>
    </row>
    <row r="1645" spans="1:7" x14ac:dyDescent="0.25">
      <c r="A1645" s="90">
        <v>1607</v>
      </c>
      <c r="B1645" s="90" t="s">
        <v>280</v>
      </c>
      <c r="C1645" s="97">
        <v>42549</v>
      </c>
      <c r="D1645" s="90" t="s">
        <v>249</v>
      </c>
      <c r="E1645" s="98">
        <v>15</v>
      </c>
      <c r="F1645" s="99">
        <v>52.095903574402058</v>
      </c>
      <c r="G1645" s="101"/>
    </row>
    <row r="1646" spans="1:7" x14ac:dyDescent="0.25">
      <c r="A1646" s="90">
        <v>1608</v>
      </c>
      <c r="B1646" s="90" t="s">
        <v>281</v>
      </c>
      <c r="C1646" s="97">
        <v>42439</v>
      </c>
      <c r="D1646" s="90" t="s">
        <v>253</v>
      </c>
      <c r="E1646" s="98">
        <v>81</v>
      </c>
      <c r="F1646" s="99">
        <v>269.79256177924123</v>
      </c>
      <c r="G1646" s="101"/>
    </row>
    <row r="1647" spans="1:7" x14ac:dyDescent="0.25">
      <c r="A1647" s="90">
        <v>1609</v>
      </c>
      <c r="B1647" s="90" t="s">
        <v>264</v>
      </c>
      <c r="C1647" s="97">
        <v>42104</v>
      </c>
      <c r="D1647" s="90" t="s">
        <v>249</v>
      </c>
      <c r="E1647" s="98">
        <v>94</v>
      </c>
      <c r="F1647" s="99">
        <v>312.51331213837386</v>
      </c>
      <c r="G1647" s="101"/>
    </row>
    <row r="1648" spans="1:7" x14ac:dyDescent="0.25">
      <c r="A1648" s="90">
        <v>1610</v>
      </c>
      <c r="B1648" s="90" t="s">
        <v>262</v>
      </c>
      <c r="C1648" s="97">
        <v>42384</v>
      </c>
      <c r="D1648" s="90" t="s">
        <v>252</v>
      </c>
      <c r="E1648" s="98">
        <v>11</v>
      </c>
      <c r="F1648" s="99">
        <v>38.794029588566005</v>
      </c>
      <c r="G1648" s="101"/>
    </row>
    <row r="1649" spans="1:7" x14ac:dyDescent="0.25">
      <c r="A1649" s="90">
        <v>1611</v>
      </c>
      <c r="B1649" s="90" t="s">
        <v>282</v>
      </c>
      <c r="C1649" s="97">
        <v>42461</v>
      </c>
      <c r="D1649" s="90" t="s">
        <v>249</v>
      </c>
      <c r="E1649" s="98">
        <v>12</v>
      </c>
      <c r="F1649" s="99">
        <v>42.096763544021314</v>
      </c>
      <c r="G1649" s="101"/>
    </row>
    <row r="1650" spans="1:7" x14ac:dyDescent="0.25">
      <c r="A1650" s="90">
        <v>1612</v>
      </c>
      <c r="B1650" s="90" t="s">
        <v>257</v>
      </c>
      <c r="C1650" s="97">
        <v>42247</v>
      </c>
      <c r="D1650" s="90" t="s">
        <v>249</v>
      </c>
      <c r="E1650" s="98">
        <v>85</v>
      </c>
      <c r="F1650" s="99">
        <v>283.49517938719561</v>
      </c>
      <c r="G1650" s="101"/>
    </row>
    <row r="1651" spans="1:7" x14ac:dyDescent="0.25">
      <c r="A1651" s="90">
        <v>1613</v>
      </c>
      <c r="B1651" s="90" t="s">
        <v>283</v>
      </c>
      <c r="C1651" s="97">
        <v>43064</v>
      </c>
      <c r="D1651" s="90" t="s">
        <v>249</v>
      </c>
      <c r="E1651" s="98">
        <v>39</v>
      </c>
      <c r="F1651" s="99">
        <v>131.25823537828765</v>
      </c>
      <c r="G1651" s="101"/>
    </row>
    <row r="1652" spans="1:7" x14ac:dyDescent="0.25">
      <c r="A1652" s="90">
        <v>1614</v>
      </c>
      <c r="B1652" s="90" t="s">
        <v>284</v>
      </c>
      <c r="C1652" s="97">
        <v>42560</v>
      </c>
      <c r="D1652" s="90" t="s">
        <v>253</v>
      </c>
      <c r="E1652" s="98">
        <v>9</v>
      </c>
      <c r="F1652" s="99">
        <v>32.092159853168937</v>
      </c>
      <c r="G1652" s="101"/>
    </row>
    <row r="1653" spans="1:7" x14ac:dyDescent="0.25">
      <c r="A1653" s="90">
        <v>1615</v>
      </c>
      <c r="B1653" s="90" t="s">
        <v>285</v>
      </c>
      <c r="C1653" s="97">
        <v>42038</v>
      </c>
      <c r="D1653" s="90" t="s">
        <v>252</v>
      </c>
      <c r="E1653" s="98">
        <v>25</v>
      </c>
      <c r="F1653" s="99">
        <v>85.490101269179732</v>
      </c>
      <c r="G1653" s="101"/>
    </row>
    <row r="1654" spans="1:7" x14ac:dyDescent="0.25">
      <c r="A1654" s="90">
        <v>1616</v>
      </c>
      <c r="B1654" s="90" t="s">
        <v>286</v>
      </c>
      <c r="C1654" s="97">
        <v>42527</v>
      </c>
      <c r="D1654" s="90" t="s">
        <v>249</v>
      </c>
      <c r="E1654" s="98">
        <v>79</v>
      </c>
      <c r="F1654" s="99">
        <v>264.4787682320466</v>
      </c>
      <c r="G1654" s="101"/>
    </row>
    <row r="1655" spans="1:7" x14ac:dyDescent="0.25">
      <c r="A1655" s="90">
        <v>1617</v>
      </c>
      <c r="B1655" s="90" t="s">
        <v>287</v>
      </c>
      <c r="C1655" s="97">
        <v>42516</v>
      </c>
      <c r="D1655" s="90" t="s">
        <v>249</v>
      </c>
      <c r="E1655" s="98">
        <v>83</v>
      </c>
      <c r="F1655" s="99">
        <v>276.3104486566794</v>
      </c>
      <c r="G1655" s="101"/>
    </row>
    <row r="1656" spans="1:7" x14ac:dyDescent="0.25">
      <c r="A1656" s="90">
        <v>1618</v>
      </c>
      <c r="B1656" s="90" t="s">
        <v>258</v>
      </c>
      <c r="C1656" s="97">
        <v>42346</v>
      </c>
      <c r="D1656" s="90" t="s">
        <v>253</v>
      </c>
      <c r="E1656" s="98">
        <v>-3</v>
      </c>
      <c r="F1656" s="99">
        <v>-7.1046782738032697</v>
      </c>
      <c r="G1656" s="101"/>
    </row>
    <row r="1657" spans="1:7" x14ac:dyDescent="0.25">
      <c r="A1657" s="90">
        <v>1619</v>
      </c>
      <c r="B1657" s="90" t="s">
        <v>288</v>
      </c>
      <c r="C1657" s="97">
        <v>42789</v>
      </c>
      <c r="D1657" s="90" t="s">
        <v>252</v>
      </c>
      <c r="E1657" s="98">
        <v>62</v>
      </c>
      <c r="F1657" s="99">
        <v>207.53047073223917</v>
      </c>
      <c r="G1657" s="101"/>
    </row>
    <row r="1658" spans="1:7" x14ac:dyDescent="0.25">
      <c r="A1658" s="90">
        <v>1620</v>
      </c>
      <c r="B1658" s="90" t="s">
        <v>257</v>
      </c>
      <c r="C1658" s="97">
        <v>42406</v>
      </c>
      <c r="D1658" s="90" t="s">
        <v>249</v>
      </c>
      <c r="E1658" s="98">
        <v>6</v>
      </c>
      <c r="F1658" s="99">
        <v>21.294969529683225</v>
      </c>
      <c r="G1658" s="101"/>
    </row>
    <row r="1659" spans="1:7" x14ac:dyDescent="0.25">
      <c r="A1659" s="90">
        <v>1621</v>
      </c>
      <c r="B1659" s="90" t="s">
        <v>271</v>
      </c>
      <c r="C1659" s="97">
        <v>42833</v>
      </c>
      <c r="D1659" s="90" t="s">
        <v>252</v>
      </c>
      <c r="E1659" s="98">
        <v>13</v>
      </c>
      <c r="F1659" s="99">
        <v>45.637709274891755</v>
      </c>
      <c r="G1659" s="101"/>
    </row>
    <row r="1660" spans="1:7" x14ac:dyDescent="0.25">
      <c r="A1660" s="90">
        <v>1622</v>
      </c>
      <c r="B1660" s="90" t="s">
        <v>272</v>
      </c>
      <c r="C1660" s="97">
        <v>42269</v>
      </c>
      <c r="D1660" s="90" t="s">
        <v>249</v>
      </c>
      <c r="E1660" s="98">
        <v>88</v>
      </c>
      <c r="F1660" s="99">
        <v>293.43375940176639</v>
      </c>
      <c r="G1660" s="101"/>
    </row>
    <row r="1661" spans="1:7" x14ac:dyDescent="0.25">
      <c r="A1661" s="90">
        <v>1623</v>
      </c>
      <c r="B1661" s="90" t="s">
        <v>273</v>
      </c>
      <c r="C1661" s="97">
        <v>42472</v>
      </c>
      <c r="D1661" s="90" t="s">
        <v>249</v>
      </c>
      <c r="E1661" s="98">
        <v>35</v>
      </c>
      <c r="F1661" s="99">
        <v>117.64208091086194</v>
      </c>
      <c r="G1661" s="101"/>
    </row>
    <row r="1662" spans="1:7" x14ac:dyDescent="0.25">
      <c r="A1662" s="90">
        <v>1624</v>
      </c>
      <c r="B1662" s="90" t="s">
        <v>257</v>
      </c>
      <c r="C1662" s="97">
        <v>42659</v>
      </c>
      <c r="D1662" s="90" t="s">
        <v>249</v>
      </c>
      <c r="E1662" s="98">
        <v>61</v>
      </c>
      <c r="F1662" s="99">
        <v>204.38346596692261</v>
      </c>
      <c r="G1662" s="101"/>
    </row>
    <row r="1663" spans="1:7" x14ac:dyDescent="0.25">
      <c r="A1663" s="90">
        <v>1625</v>
      </c>
      <c r="B1663" s="90" t="s">
        <v>263</v>
      </c>
      <c r="C1663" s="97">
        <v>42214</v>
      </c>
      <c r="D1663" s="90" t="s">
        <v>249</v>
      </c>
      <c r="E1663" s="98">
        <v>95</v>
      </c>
      <c r="F1663" s="99">
        <v>316.58803149945084</v>
      </c>
      <c r="G1663" s="101"/>
    </row>
    <row r="1664" spans="1:7" x14ac:dyDescent="0.25">
      <c r="A1664" s="90">
        <v>1626</v>
      </c>
      <c r="B1664" s="90" t="s">
        <v>274</v>
      </c>
      <c r="C1664" s="97">
        <v>42005</v>
      </c>
      <c r="D1664" s="90" t="s">
        <v>249</v>
      </c>
      <c r="E1664" s="98">
        <v>30</v>
      </c>
      <c r="F1664" s="99">
        <v>101.88977089926496</v>
      </c>
      <c r="G1664" s="101"/>
    </row>
    <row r="1665" spans="1:7" x14ac:dyDescent="0.25">
      <c r="A1665" s="90">
        <v>1627</v>
      </c>
      <c r="B1665" s="90" t="s">
        <v>259</v>
      </c>
      <c r="C1665" s="97">
        <v>42932</v>
      </c>
      <c r="D1665" s="90" t="s">
        <v>249</v>
      </c>
      <c r="E1665" s="98">
        <v>-1</v>
      </c>
      <c r="F1665" s="99">
        <v>-1.8048668341649321</v>
      </c>
      <c r="G1665" s="101"/>
    </row>
    <row r="1666" spans="1:7" x14ac:dyDescent="0.25">
      <c r="A1666" s="90">
        <v>1628</v>
      </c>
      <c r="B1666" s="90" t="s">
        <v>275</v>
      </c>
      <c r="C1666" s="97">
        <v>42005</v>
      </c>
      <c r="D1666" s="90" t="s">
        <v>250</v>
      </c>
      <c r="E1666" s="98">
        <v>5</v>
      </c>
      <c r="F1666" s="99">
        <v>18.663209761769881</v>
      </c>
      <c r="G1666" s="101"/>
    </row>
    <row r="1667" spans="1:7" x14ac:dyDescent="0.25">
      <c r="A1667" s="90">
        <v>1629</v>
      </c>
      <c r="B1667" s="90" t="s">
        <v>276</v>
      </c>
      <c r="C1667" s="97">
        <v>42071</v>
      </c>
      <c r="D1667" s="90" t="s">
        <v>253</v>
      </c>
      <c r="E1667" s="98">
        <v>42</v>
      </c>
      <c r="F1667" s="99">
        <v>140.36646325748919</v>
      </c>
      <c r="G1667" s="101"/>
    </row>
    <row r="1668" spans="1:7" x14ac:dyDescent="0.25">
      <c r="A1668" s="90">
        <v>1630</v>
      </c>
      <c r="B1668" s="90" t="s">
        <v>260</v>
      </c>
      <c r="C1668" s="97">
        <v>42126</v>
      </c>
      <c r="D1668" s="90" t="s">
        <v>249</v>
      </c>
      <c r="E1668" s="98">
        <v>14</v>
      </c>
      <c r="F1668" s="99">
        <v>49.106056383753888</v>
      </c>
      <c r="G1668" s="101"/>
    </row>
    <row r="1669" spans="1:7" x14ac:dyDescent="0.25">
      <c r="A1669" s="90">
        <v>1631</v>
      </c>
      <c r="B1669" s="90" t="s">
        <v>277</v>
      </c>
      <c r="C1669" s="97">
        <v>42225</v>
      </c>
      <c r="D1669" s="90" t="s">
        <v>249</v>
      </c>
      <c r="E1669" s="98">
        <v>-4</v>
      </c>
      <c r="F1669" s="99">
        <v>-11.031605041126134</v>
      </c>
      <c r="G1669" s="101"/>
    </row>
    <row r="1670" spans="1:7" x14ac:dyDescent="0.25">
      <c r="A1670" s="90">
        <v>1632</v>
      </c>
      <c r="B1670" s="90" t="s">
        <v>278</v>
      </c>
      <c r="C1670" s="97">
        <v>42756</v>
      </c>
      <c r="D1670" s="90" t="s">
        <v>253</v>
      </c>
      <c r="E1670" s="98">
        <v>27</v>
      </c>
      <c r="F1670" s="99">
        <v>90.687620033132475</v>
      </c>
      <c r="G1670" s="101"/>
    </row>
    <row r="1671" spans="1:7" x14ac:dyDescent="0.25">
      <c r="A1671" s="90">
        <v>1633</v>
      </c>
      <c r="B1671" s="90" t="s">
        <v>279</v>
      </c>
      <c r="C1671" s="97">
        <v>42494</v>
      </c>
      <c r="D1671" s="90" t="s">
        <v>252</v>
      </c>
      <c r="E1671" s="98">
        <v>5</v>
      </c>
      <c r="F1671" s="99">
        <v>18.864831416130578</v>
      </c>
      <c r="G1671" s="101"/>
    </row>
    <row r="1672" spans="1:7" x14ac:dyDescent="0.25">
      <c r="A1672" s="90">
        <v>1634</v>
      </c>
      <c r="B1672" s="90" t="s">
        <v>280</v>
      </c>
      <c r="C1672" s="97">
        <v>42082</v>
      </c>
      <c r="D1672" s="90" t="s">
        <v>252</v>
      </c>
      <c r="E1672" s="98">
        <v>57</v>
      </c>
      <c r="F1672" s="99">
        <v>191.05933543666396</v>
      </c>
      <c r="G1672" s="101"/>
    </row>
    <row r="1673" spans="1:7" x14ac:dyDescent="0.25">
      <c r="A1673" s="90">
        <v>1635</v>
      </c>
      <c r="B1673" s="90" t="s">
        <v>281</v>
      </c>
      <c r="C1673" s="97">
        <v>42648</v>
      </c>
      <c r="D1673" s="90" t="s">
        <v>251</v>
      </c>
      <c r="E1673" s="98">
        <v>78</v>
      </c>
      <c r="F1673" s="99">
        <v>259.76115684519999</v>
      </c>
      <c r="G1673" s="101"/>
    </row>
    <row r="1674" spans="1:7" x14ac:dyDescent="0.25">
      <c r="A1674" s="90">
        <v>1636</v>
      </c>
      <c r="B1674" s="90" t="s">
        <v>264</v>
      </c>
      <c r="C1674" s="97">
        <v>42987</v>
      </c>
      <c r="D1674" s="90" t="s">
        <v>252</v>
      </c>
      <c r="E1674" s="98">
        <v>11</v>
      </c>
      <c r="F1674" s="99">
        <v>38.922579731253727</v>
      </c>
      <c r="G1674" s="101"/>
    </row>
    <row r="1675" spans="1:7" x14ac:dyDescent="0.25">
      <c r="A1675" s="90">
        <v>1637</v>
      </c>
      <c r="B1675" s="90" t="s">
        <v>262</v>
      </c>
      <c r="C1675" s="97">
        <v>42648</v>
      </c>
      <c r="D1675" s="90" t="s">
        <v>251</v>
      </c>
      <c r="E1675" s="98">
        <v>55</v>
      </c>
      <c r="F1675" s="99">
        <v>184.04431593605588</v>
      </c>
      <c r="G1675" s="101"/>
    </row>
    <row r="1676" spans="1:7" x14ac:dyDescent="0.25">
      <c r="A1676" s="90">
        <v>1638</v>
      </c>
      <c r="B1676" s="90" t="s">
        <v>282</v>
      </c>
      <c r="C1676" s="97">
        <v>42648</v>
      </c>
      <c r="D1676" s="90" t="s">
        <v>252</v>
      </c>
      <c r="E1676" s="98">
        <v>15</v>
      </c>
      <c r="F1676" s="99">
        <v>51.804455636125326</v>
      </c>
      <c r="G1676" s="101"/>
    </row>
    <row r="1677" spans="1:7" x14ac:dyDescent="0.25">
      <c r="A1677" s="90">
        <v>1639</v>
      </c>
      <c r="B1677" s="90" t="s">
        <v>257</v>
      </c>
      <c r="C1677" s="97">
        <v>42406</v>
      </c>
      <c r="D1677" s="90" t="s">
        <v>249</v>
      </c>
      <c r="E1677" s="98">
        <v>53</v>
      </c>
      <c r="F1677" s="99">
        <v>177.93494496325846</v>
      </c>
      <c r="G1677" s="101"/>
    </row>
    <row r="1678" spans="1:7" x14ac:dyDescent="0.25">
      <c r="A1678" s="90">
        <v>1640</v>
      </c>
      <c r="B1678" s="90" t="s">
        <v>283</v>
      </c>
      <c r="C1678" s="97">
        <v>42236</v>
      </c>
      <c r="D1678" s="90" t="s">
        <v>251</v>
      </c>
      <c r="E1678" s="98">
        <v>70</v>
      </c>
      <c r="F1678" s="99">
        <v>233.74202479907032</v>
      </c>
      <c r="G1678" s="101"/>
    </row>
    <row r="1679" spans="1:7" x14ac:dyDescent="0.25">
      <c r="A1679" s="90">
        <v>1641</v>
      </c>
      <c r="B1679" s="90" t="s">
        <v>284</v>
      </c>
      <c r="C1679" s="97">
        <v>42965</v>
      </c>
      <c r="D1679" s="90" t="s">
        <v>253</v>
      </c>
      <c r="E1679" s="98">
        <v>56</v>
      </c>
      <c r="F1679" s="99">
        <v>187.45983535850937</v>
      </c>
      <c r="G1679" s="101"/>
    </row>
    <row r="1680" spans="1:7" x14ac:dyDescent="0.25">
      <c r="A1680" s="90">
        <v>1642</v>
      </c>
      <c r="B1680" s="90" t="s">
        <v>285</v>
      </c>
      <c r="C1680" s="97">
        <v>42877</v>
      </c>
      <c r="D1680" s="90" t="s">
        <v>249</v>
      </c>
      <c r="E1680" s="98">
        <v>91</v>
      </c>
      <c r="F1680" s="99">
        <v>303.70798553537878</v>
      </c>
      <c r="G1680" s="101"/>
    </row>
    <row r="1681" spans="1:7" x14ac:dyDescent="0.25">
      <c r="A1681" s="90">
        <v>1643</v>
      </c>
      <c r="B1681" s="90" t="s">
        <v>286</v>
      </c>
      <c r="C1681" s="97">
        <v>42725</v>
      </c>
      <c r="D1681" s="90" t="s">
        <v>250</v>
      </c>
      <c r="E1681" s="98">
        <v>55</v>
      </c>
      <c r="F1681" s="99">
        <v>185.00578399434639</v>
      </c>
      <c r="G1681" s="101"/>
    </row>
    <row r="1682" spans="1:7" x14ac:dyDescent="0.25">
      <c r="A1682" s="90">
        <v>1644</v>
      </c>
      <c r="B1682" s="90" t="s">
        <v>287</v>
      </c>
      <c r="C1682" s="97">
        <v>42302</v>
      </c>
      <c r="D1682" s="90" t="s">
        <v>252</v>
      </c>
      <c r="E1682" s="98">
        <v>1</v>
      </c>
      <c r="F1682" s="99">
        <v>5.1892087955199759</v>
      </c>
      <c r="G1682" s="101"/>
    </row>
    <row r="1683" spans="1:7" x14ac:dyDescent="0.25">
      <c r="A1683" s="90">
        <v>1645</v>
      </c>
      <c r="B1683" s="90" t="s">
        <v>258</v>
      </c>
      <c r="C1683" s="97">
        <v>42038</v>
      </c>
      <c r="D1683" s="90" t="s">
        <v>249</v>
      </c>
      <c r="E1683" s="98">
        <v>23</v>
      </c>
      <c r="F1683" s="99">
        <v>77.986701884972916</v>
      </c>
      <c r="G1683" s="101"/>
    </row>
    <row r="1684" spans="1:7" x14ac:dyDescent="0.25">
      <c r="A1684" s="90">
        <v>1646</v>
      </c>
      <c r="B1684" s="90" t="s">
        <v>288</v>
      </c>
      <c r="C1684" s="97">
        <v>42357</v>
      </c>
      <c r="D1684" s="90" t="s">
        <v>251</v>
      </c>
      <c r="E1684" s="98">
        <v>0</v>
      </c>
      <c r="F1684" s="99">
        <v>2.5355949776454532</v>
      </c>
      <c r="G1684" s="101"/>
    </row>
    <row r="1685" spans="1:7" x14ac:dyDescent="0.25">
      <c r="A1685" s="90">
        <v>1647</v>
      </c>
      <c r="B1685" s="90" t="s">
        <v>257</v>
      </c>
      <c r="C1685" s="97">
        <v>42725</v>
      </c>
      <c r="D1685" s="90" t="s">
        <v>252</v>
      </c>
      <c r="E1685" s="98">
        <v>86</v>
      </c>
      <c r="F1685" s="99">
        <v>286.61131854727103</v>
      </c>
      <c r="G1685" s="101"/>
    </row>
    <row r="1686" spans="1:7" x14ac:dyDescent="0.25">
      <c r="A1686" s="90">
        <v>1648</v>
      </c>
      <c r="B1686" s="90" t="s">
        <v>271</v>
      </c>
      <c r="C1686" s="97">
        <v>42461</v>
      </c>
      <c r="D1686" s="90" t="s">
        <v>249</v>
      </c>
      <c r="E1686" s="98">
        <v>13</v>
      </c>
      <c r="F1686" s="99">
        <v>45.191525366752494</v>
      </c>
      <c r="G1686" s="101"/>
    </row>
    <row r="1687" spans="1:7" x14ac:dyDescent="0.25">
      <c r="A1687" s="90">
        <v>1649</v>
      </c>
      <c r="B1687" s="90" t="s">
        <v>272</v>
      </c>
      <c r="C1687" s="97">
        <v>42844</v>
      </c>
      <c r="D1687" s="90" t="s">
        <v>252</v>
      </c>
      <c r="E1687" s="98">
        <v>54</v>
      </c>
      <c r="F1687" s="99">
        <v>180.4666296772146</v>
      </c>
      <c r="G1687" s="101"/>
    </row>
    <row r="1688" spans="1:7" x14ac:dyDescent="0.25">
      <c r="A1688" s="90">
        <v>1650</v>
      </c>
      <c r="B1688" s="90" t="s">
        <v>273</v>
      </c>
      <c r="C1688" s="97">
        <v>42439</v>
      </c>
      <c r="D1688" s="90" t="s">
        <v>252</v>
      </c>
      <c r="E1688" s="98">
        <v>82</v>
      </c>
      <c r="F1688" s="99">
        <v>273.04186591145304</v>
      </c>
      <c r="G1688" s="101"/>
    </row>
    <row r="1689" spans="1:7" x14ac:dyDescent="0.25">
      <c r="A1689" s="90">
        <v>1651</v>
      </c>
      <c r="B1689" s="90" t="s">
        <v>257</v>
      </c>
      <c r="C1689" s="97">
        <v>42049</v>
      </c>
      <c r="D1689" s="90" t="s">
        <v>253</v>
      </c>
      <c r="E1689" s="98">
        <v>27</v>
      </c>
      <c r="F1689" s="99">
        <v>91.117647675850506</v>
      </c>
      <c r="G1689" s="101"/>
    </row>
    <row r="1690" spans="1:7" x14ac:dyDescent="0.25">
      <c r="A1690" s="90">
        <v>1652</v>
      </c>
      <c r="B1690" s="90" t="s">
        <v>263</v>
      </c>
      <c r="C1690" s="97">
        <v>43020</v>
      </c>
      <c r="D1690" s="90" t="s">
        <v>250</v>
      </c>
      <c r="E1690" s="98">
        <v>84</v>
      </c>
      <c r="F1690" s="99">
        <v>280.67822635978092</v>
      </c>
      <c r="G1690" s="101"/>
    </row>
    <row r="1691" spans="1:7" x14ac:dyDescent="0.25">
      <c r="A1691" s="90">
        <v>1653</v>
      </c>
      <c r="B1691" s="90" t="s">
        <v>274</v>
      </c>
      <c r="C1691" s="97">
        <v>42494</v>
      </c>
      <c r="D1691" s="90" t="s">
        <v>249</v>
      </c>
      <c r="E1691" s="98">
        <v>56</v>
      </c>
      <c r="F1691" s="99">
        <v>187.69981346765863</v>
      </c>
      <c r="G1691" s="101"/>
    </row>
    <row r="1692" spans="1:7" x14ac:dyDescent="0.25">
      <c r="A1692" s="90">
        <v>1654</v>
      </c>
      <c r="B1692" s="90" t="s">
        <v>259</v>
      </c>
      <c r="C1692" s="97">
        <v>42428</v>
      </c>
      <c r="D1692" s="90" t="s">
        <v>250</v>
      </c>
      <c r="E1692" s="98">
        <v>92</v>
      </c>
      <c r="F1692" s="99">
        <v>305.68945211035441</v>
      </c>
      <c r="G1692" s="101"/>
    </row>
    <row r="1693" spans="1:7" x14ac:dyDescent="0.25">
      <c r="A1693" s="90">
        <v>1655</v>
      </c>
      <c r="B1693" s="90" t="s">
        <v>275</v>
      </c>
      <c r="C1693" s="97">
        <v>42384</v>
      </c>
      <c r="D1693" s="90" t="s">
        <v>251</v>
      </c>
      <c r="E1693" s="98">
        <v>25</v>
      </c>
      <c r="F1693" s="99">
        <v>85.503195226735372</v>
      </c>
      <c r="G1693" s="101"/>
    </row>
    <row r="1694" spans="1:7" x14ac:dyDescent="0.25">
      <c r="A1694" s="90">
        <v>1656</v>
      </c>
      <c r="B1694" s="90" t="s">
        <v>276</v>
      </c>
      <c r="C1694" s="97">
        <v>42005</v>
      </c>
      <c r="D1694" s="90" t="s">
        <v>249</v>
      </c>
      <c r="E1694" s="98">
        <v>67</v>
      </c>
      <c r="F1694" s="99">
        <v>223.81241386499335</v>
      </c>
      <c r="G1694" s="101"/>
    </row>
    <row r="1695" spans="1:7" x14ac:dyDescent="0.25">
      <c r="A1695" s="90">
        <v>1657</v>
      </c>
      <c r="B1695" s="90" t="s">
        <v>260</v>
      </c>
      <c r="C1695" s="97">
        <v>42472</v>
      </c>
      <c r="D1695" s="90" t="s">
        <v>250</v>
      </c>
      <c r="E1695" s="98">
        <v>75</v>
      </c>
      <c r="F1695" s="99">
        <v>250.11801581710421</v>
      </c>
      <c r="G1695" s="101"/>
    </row>
    <row r="1696" spans="1:7" x14ac:dyDescent="0.25">
      <c r="A1696" s="90">
        <v>1658</v>
      </c>
      <c r="B1696" s="90" t="s">
        <v>277</v>
      </c>
      <c r="C1696" s="97">
        <v>42269</v>
      </c>
      <c r="D1696" s="90" t="s">
        <v>249</v>
      </c>
      <c r="E1696" s="98">
        <v>14</v>
      </c>
      <c r="F1696" s="99">
        <v>48.664923812235095</v>
      </c>
      <c r="G1696" s="101"/>
    </row>
    <row r="1697" spans="1:7" x14ac:dyDescent="0.25">
      <c r="A1697" s="90">
        <v>1659</v>
      </c>
      <c r="B1697" s="90" t="s">
        <v>278</v>
      </c>
      <c r="C1697" s="97">
        <v>42357</v>
      </c>
      <c r="D1697" s="90" t="s">
        <v>251</v>
      </c>
      <c r="E1697" s="98">
        <v>48</v>
      </c>
      <c r="F1697" s="99">
        <v>160.75695146208628</v>
      </c>
      <c r="G1697" s="101"/>
    </row>
    <row r="1698" spans="1:7" x14ac:dyDescent="0.25">
      <c r="A1698" s="90">
        <v>1660</v>
      </c>
      <c r="B1698" s="90" t="s">
        <v>279</v>
      </c>
      <c r="C1698" s="97">
        <v>42505</v>
      </c>
      <c r="D1698" s="90" t="s">
        <v>253</v>
      </c>
      <c r="E1698" s="98">
        <v>73</v>
      </c>
      <c r="F1698" s="99">
        <v>243.83772466974517</v>
      </c>
      <c r="G1698" s="101"/>
    </row>
    <row r="1699" spans="1:7" x14ac:dyDescent="0.25">
      <c r="A1699" s="90">
        <v>1661</v>
      </c>
      <c r="B1699" s="90" t="s">
        <v>280</v>
      </c>
      <c r="C1699" s="97">
        <v>42159</v>
      </c>
      <c r="D1699" s="90" t="s">
        <v>253</v>
      </c>
      <c r="E1699" s="98">
        <v>28</v>
      </c>
      <c r="F1699" s="99">
        <v>94.424812401254883</v>
      </c>
      <c r="G1699" s="101"/>
    </row>
    <row r="1700" spans="1:7" x14ac:dyDescent="0.25">
      <c r="A1700" s="90">
        <v>1662</v>
      </c>
      <c r="B1700" s="90" t="s">
        <v>281</v>
      </c>
      <c r="C1700" s="97">
        <v>42335</v>
      </c>
      <c r="D1700" s="90" t="s">
        <v>249</v>
      </c>
      <c r="E1700" s="98">
        <v>12</v>
      </c>
      <c r="F1700" s="99">
        <v>42.494757928522112</v>
      </c>
      <c r="G1700" s="101"/>
    </row>
    <row r="1701" spans="1:7" x14ac:dyDescent="0.25">
      <c r="A1701" s="90">
        <v>1663</v>
      </c>
      <c r="B1701" s="90" t="s">
        <v>264</v>
      </c>
      <c r="C1701" s="97">
        <v>42126</v>
      </c>
      <c r="D1701" s="90" t="s">
        <v>251</v>
      </c>
      <c r="E1701" s="98">
        <v>50</v>
      </c>
      <c r="F1701" s="99">
        <v>167.70502929424842</v>
      </c>
      <c r="G1701" s="101"/>
    </row>
    <row r="1702" spans="1:7" x14ac:dyDescent="0.25">
      <c r="A1702" s="90">
        <v>1664</v>
      </c>
      <c r="B1702" s="90" t="s">
        <v>262</v>
      </c>
      <c r="C1702" s="97">
        <v>43009</v>
      </c>
      <c r="D1702" s="90" t="s">
        <v>253</v>
      </c>
      <c r="E1702" s="98">
        <v>-5</v>
      </c>
      <c r="F1702" s="99">
        <v>-13.936689294207506</v>
      </c>
      <c r="G1702" s="101"/>
    </row>
    <row r="1703" spans="1:7" x14ac:dyDescent="0.25">
      <c r="A1703" s="90">
        <v>1665</v>
      </c>
      <c r="B1703" s="90" t="s">
        <v>282</v>
      </c>
      <c r="C1703" s="97">
        <v>42027</v>
      </c>
      <c r="D1703" s="90" t="s">
        <v>251</v>
      </c>
      <c r="E1703" s="98">
        <v>6</v>
      </c>
      <c r="F1703" s="99">
        <v>21.472547889752359</v>
      </c>
      <c r="G1703" s="101"/>
    </row>
    <row r="1704" spans="1:7" x14ac:dyDescent="0.25">
      <c r="A1704" s="90">
        <v>1666</v>
      </c>
      <c r="B1704" s="90" t="s">
        <v>257</v>
      </c>
      <c r="C1704" s="97">
        <v>42060</v>
      </c>
      <c r="D1704" s="90" t="s">
        <v>253</v>
      </c>
      <c r="E1704" s="98">
        <v>63</v>
      </c>
      <c r="F1704" s="99">
        <v>210.10190891079128</v>
      </c>
      <c r="G1704" s="101"/>
    </row>
    <row r="1705" spans="1:7" x14ac:dyDescent="0.25">
      <c r="A1705" s="90">
        <v>1667</v>
      </c>
      <c r="B1705" s="90" t="s">
        <v>283</v>
      </c>
      <c r="C1705" s="97">
        <v>42899</v>
      </c>
      <c r="D1705" s="90" t="s">
        <v>253</v>
      </c>
      <c r="E1705" s="98">
        <v>33</v>
      </c>
      <c r="F1705" s="99">
        <v>111.08045181353445</v>
      </c>
      <c r="G1705" s="101"/>
    </row>
    <row r="1706" spans="1:7" x14ac:dyDescent="0.25">
      <c r="A1706" s="90">
        <v>1668</v>
      </c>
      <c r="B1706" s="90" t="s">
        <v>284</v>
      </c>
      <c r="C1706" s="97">
        <v>42637</v>
      </c>
      <c r="D1706" s="90" t="s">
        <v>249</v>
      </c>
      <c r="E1706" s="98">
        <v>61</v>
      </c>
      <c r="F1706" s="99">
        <v>204.14487318041895</v>
      </c>
      <c r="G1706" s="101"/>
    </row>
    <row r="1707" spans="1:7" x14ac:dyDescent="0.25">
      <c r="A1707" s="90">
        <v>1669</v>
      </c>
      <c r="B1707" s="90" t="s">
        <v>285</v>
      </c>
      <c r="C1707" s="97">
        <v>42714</v>
      </c>
      <c r="D1707" s="90" t="s">
        <v>253</v>
      </c>
      <c r="E1707" s="98">
        <v>16</v>
      </c>
      <c r="F1707" s="99">
        <v>55.906756823483079</v>
      </c>
      <c r="G1707" s="101"/>
    </row>
    <row r="1708" spans="1:7" x14ac:dyDescent="0.25">
      <c r="A1708" s="90">
        <v>1670</v>
      </c>
      <c r="B1708" s="90" t="s">
        <v>286</v>
      </c>
      <c r="C1708" s="97">
        <v>42888</v>
      </c>
      <c r="D1708" s="90" t="s">
        <v>249</v>
      </c>
      <c r="E1708" s="98">
        <v>15</v>
      </c>
      <c r="F1708" s="99">
        <v>51.974883284144816</v>
      </c>
      <c r="G1708" s="101"/>
    </row>
    <row r="1709" spans="1:7" x14ac:dyDescent="0.25">
      <c r="A1709" s="90">
        <v>1671</v>
      </c>
      <c r="B1709" s="90" t="s">
        <v>287</v>
      </c>
      <c r="C1709" s="97">
        <v>42943</v>
      </c>
      <c r="D1709" s="90" t="s">
        <v>249</v>
      </c>
      <c r="E1709" s="98">
        <v>-1</v>
      </c>
      <c r="F1709" s="99">
        <v>-0.66094356309609381</v>
      </c>
      <c r="G1709" s="101"/>
    </row>
    <row r="1710" spans="1:7" x14ac:dyDescent="0.25">
      <c r="A1710" s="90">
        <v>1672</v>
      </c>
      <c r="B1710" s="90" t="s">
        <v>258</v>
      </c>
      <c r="C1710" s="97">
        <v>42159</v>
      </c>
      <c r="D1710" s="90" t="s">
        <v>251</v>
      </c>
      <c r="E1710" s="98">
        <v>28</v>
      </c>
      <c r="F1710" s="99">
        <v>94.108478623961972</v>
      </c>
      <c r="G1710" s="101"/>
    </row>
    <row r="1711" spans="1:7" x14ac:dyDescent="0.25">
      <c r="A1711" s="90">
        <v>1673</v>
      </c>
      <c r="B1711" s="90" t="s">
        <v>288</v>
      </c>
      <c r="C1711" s="97">
        <v>43009</v>
      </c>
      <c r="D1711" s="90" t="s">
        <v>253</v>
      </c>
      <c r="E1711" s="98">
        <v>74</v>
      </c>
      <c r="F1711" s="99">
        <v>246.44832367163727</v>
      </c>
      <c r="G1711" s="101"/>
    </row>
    <row r="1712" spans="1:7" x14ac:dyDescent="0.25">
      <c r="A1712" s="90">
        <v>1674</v>
      </c>
      <c r="B1712" s="90" t="s">
        <v>257</v>
      </c>
      <c r="C1712" s="97">
        <v>42472</v>
      </c>
      <c r="D1712" s="90" t="s">
        <v>251</v>
      </c>
      <c r="E1712" s="98">
        <v>60</v>
      </c>
      <c r="F1712" s="99">
        <v>201.23885405498461</v>
      </c>
      <c r="G1712" s="101"/>
    </row>
    <row r="1713" spans="1:7" x14ac:dyDescent="0.25">
      <c r="A1713" s="90">
        <v>1675</v>
      </c>
      <c r="B1713" s="90" t="s">
        <v>271</v>
      </c>
      <c r="C1713" s="97">
        <v>42126</v>
      </c>
      <c r="D1713" s="90" t="s">
        <v>252</v>
      </c>
      <c r="E1713" s="98">
        <v>26</v>
      </c>
      <c r="F1713" s="99">
        <v>87.808378651758645</v>
      </c>
      <c r="G1713" s="101"/>
    </row>
    <row r="1714" spans="1:7" x14ac:dyDescent="0.25">
      <c r="A1714" s="90">
        <v>1676</v>
      </c>
      <c r="B1714" s="90" t="s">
        <v>272</v>
      </c>
      <c r="C1714" s="97">
        <v>42428</v>
      </c>
      <c r="D1714" s="90" t="s">
        <v>253</v>
      </c>
      <c r="E1714" s="98">
        <v>41</v>
      </c>
      <c r="F1714" s="99">
        <v>137.5980242094391</v>
      </c>
      <c r="G1714" s="101"/>
    </row>
    <row r="1715" spans="1:7" x14ac:dyDescent="0.25">
      <c r="A1715" s="90">
        <v>1677</v>
      </c>
      <c r="B1715" s="90" t="s">
        <v>273</v>
      </c>
      <c r="C1715" s="97">
        <v>42505</v>
      </c>
      <c r="D1715" s="90" t="s">
        <v>251</v>
      </c>
      <c r="E1715" s="98">
        <v>-1</v>
      </c>
      <c r="F1715" s="99">
        <v>-0.80345456551675076</v>
      </c>
      <c r="G1715" s="101"/>
    </row>
    <row r="1716" spans="1:7" x14ac:dyDescent="0.25">
      <c r="A1716" s="90">
        <v>1678</v>
      </c>
      <c r="B1716" s="90" t="s">
        <v>257</v>
      </c>
      <c r="C1716" s="97">
        <v>42921</v>
      </c>
      <c r="D1716" s="90" t="s">
        <v>251</v>
      </c>
      <c r="E1716" s="98">
        <v>89</v>
      </c>
      <c r="F1716" s="99">
        <v>296.25961551768228</v>
      </c>
      <c r="G1716" s="101"/>
    </row>
    <row r="1717" spans="1:7" x14ac:dyDescent="0.25">
      <c r="A1717" s="90">
        <v>1679</v>
      </c>
      <c r="B1717" s="90" t="s">
        <v>263</v>
      </c>
      <c r="C1717" s="97">
        <v>42527</v>
      </c>
      <c r="D1717" s="90" t="s">
        <v>252</v>
      </c>
      <c r="E1717" s="98">
        <v>12</v>
      </c>
      <c r="F1717" s="99">
        <v>41.932896913530932</v>
      </c>
      <c r="G1717" s="101"/>
    </row>
    <row r="1718" spans="1:7" x14ac:dyDescent="0.25">
      <c r="A1718" s="90">
        <v>1680</v>
      </c>
      <c r="B1718" s="90" t="s">
        <v>274</v>
      </c>
      <c r="C1718" s="97">
        <v>42659</v>
      </c>
      <c r="D1718" s="90" t="s">
        <v>249</v>
      </c>
      <c r="E1718" s="98">
        <v>21</v>
      </c>
      <c r="F1718" s="99">
        <v>72.667535046376656</v>
      </c>
      <c r="G1718" s="101"/>
    </row>
    <row r="1719" spans="1:7" x14ac:dyDescent="0.25">
      <c r="A1719" s="90">
        <v>1681</v>
      </c>
      <c r="B1719" s="90" t="s">
        <v>259</v>
      </c>
      <c r="C1719" s="97">
        <v>42910</v>
      </c>
      <c r="D1719" s="90" t="s">
        <v>252</v>
      </c>
      <c r="E1719" s="98">
        <v>23</v>
      </c>
      <c r="F1719" s="99">
        <v>78.848783689442769</v>
      </c>
      <c r="G1719" s="101"/>
    </row>
    <row r="1720" spans="1:7" x14ac:dyDescent="0.25">
      <c r="A1720" s="90">
        <v>1682</v>
      </c>
      <c r="B1720" s="90" t="s">
        <v>275</v>
      </c>
      <c r="C1720" s="97">
        <v>42093</v>
      </c>
      <c r="D1720" s="90" t="s">
        <v>253</v>
      </c>
      <c r="E1720" s="98">
        <v>-7</v>
      </c>
      <c r="F1720" s="99">
        <v>-20.551673088906274</v>
      </c>
      <c r="G1720" s="101"/>
    </row>
    <row r="1721" spans="1:7" x14ac:dyDescent="0.25">
      <c r="A1721" s="90">
        <v>1683</v>
      </c>
      <c r="B1721" s="90" t="s">
        <v>276</v>
      </c>
      <c r="C1721" s="97">
        <v>42439</v>
      </c>
      <c r="D1721" s="90" t="s">
        <v>253</v>
      </c>
      <c r="E1721" s="98">
        <v>35</v>
      </c>
      <c r="F1721" s="99">
        <v>117.5826760756194</v>
      </c>
      <c r="G1721" s="101"/>
    </row>
    <row r="1722" spans="1:7" x14ac:dyDescent="0.25">
      <c r="A1722" s="90">
        <v>1684</v>
      </c>
      <c r="B1722" s="90" t="s">
        <v>260</v>
      </c>
      <c r="C1722" s="97">
        <v>42626</v>
      </c>
      <c r="D1722" s="90" t="s">
        <v>252</v>
      </c>
      <c r="E1722" s="98">
        <v>94</v>
      </c>
      <c r="F1722" s="99">
        <v>312.88413994728779</v>
      </c>
      <c r="G1722" s="101"/>
    </row>
    <row r="1723" spans="1:7" x14ac:dyDescent="0.25">
      <c r="A1723" s="90">
        <v>1685</v>
      </c>
      <c r="B1723" s="90" t="s">
        <v>277</v>
      </c>
      <c r="C1723" s="97">
        <v>42313</v>
      </c>
      <c r="D1723" s="90" t="s">
        <v>249</v>
      </c>
      <c r="E1723" s="98">
        <v>88</v>
      </c>
      <c r="F1723" s="99">
        <v>293.22256772757737</v>
      </c>
      <c r="G1723" s="101"/>
    </row>
    <row r="1724" spans="1:7" x14ac:dyDescent="0.25">
      <c r="A1724" s="90">
        <v>1686</v>
      </c>
      <c r="B1724" s="90" t="s">
        <v>278</v>
      </c>
      <c r="C1724" s="97">
        <v>42439</v>
      </c>
      <c r="D1724" s="90" t="s">
        <v>250</v>
      </c>
      <c r="E1724" s="98">
        <v>26</v>
      </c>
      <c r="F1724" s="99">
        <v>87.977729006724715</v>
      </c>
      <c r="G1724" s="101"/>
    </row>
    <row r="1725" spans="1:7" x14ac:dyDescent="0.25">
      <c r="A1725" s="90">
        <v>1687</v>
      </c>
      <c r="B1725" s="90" t="s">
        <v>279</v>
      </c>
      <c r="C1725" s="97">
        <v>42560</v>
      </c>
      <c r="D1725" s="90" t="s">
        <v>253</v>
      </c>
      <c r="E1725" s="98">
        <v>83</v>
      </c>
      <c r="F1725" s="99">
        <v>276.71314635427547</v>
      </c>
      <c r="G1725" s="101"/>
    </row>
    <row r="1726" spans="1:7" x14ac:dyDescent="0.25">
      <c r="A1726" s="90">
        <v>1688</v>
      </c>
      <c r="B1726" s="90" t="s">
        <v>280</v>
      </c>
      <c r="C1726" s="97">
        <v>42888</v>
      </c>
      <c r="D1726" s="90" t="s">
        <v>252</v>
      </c>
      <c r="E1726" s="98">
        <v>11</v>
      </c>
      <c r="F1726" s="99">
        <v>38.231915324688536</v>
      </c>
      <c r="G1726" s="101"/>
    </row>
    <row r="1727" spans="1:7" x14ac:dyDescent="0.25">
      <c r="A1727" s="90">
        <v>1689</v>
      </c>
      <c r="B1727" s="90" t="s">
        <v>281</v>
      </c>
      <c r="C1727" s="97">
        <v>42998</v>
      </c>
      <c r="D1727" s="90" t="s">
        <v>253</v>
      </c>
      <c r="E1727" s="98">
        <v>18</v>
      </c>
      <c r="F1727" s="99">
        <v>62.368609579463538</v>
      </c>
      <c r="G1727" s="101"/>
    </row>
    <row r="1728" spans="1:7" x14ac:dyDescent="0.25">
      <c r="A1728" s="90">
        <v>1690</v>
      </c>
      <c r="B1728" s="90" t="s">
        <v>264</v>
      </c>
      <c r="C1728" s="97">
        <v>42082</v>
      </c>
      <c r="D1728" s="90" t="s">
        <v>249</v>
      </c>
      <c r="E1728" s="98">
        <v>90</v>
      </c>
      <c r="F1728" s="99">
        <v>300.27677476751967</v>
      </c>
      <c r="G1728" s="101"/>
    </row>
    <row r="1729" spans="1:7" x14ac:dyDescent="0.25">
      <c r="A1729" s="90">
        <v>1691</v>
      </c>
      <c r="B1729" s="90" t="s">
        <v>262</v>
      </c>
      <c r="C1729" s="97">
        <v>42280</v>
      </c>
      <c r="D1729" s="90" t="s">
        <v>252</v>
      </c>
      <c r="E1729" s="98">
        <v>12</v>
      </c>
      <c r="F1729" s="99">
        <v>42.290320217292901</v>
      </c>
      <c r="G1729" s="101"/>
    </row>
    <row r="1730" spans="1:7" x14ac:dyDescent="0.25">
      <c r="A1730" s="90">
        <v>1692</v>
      </c>
      <c r="B1730" s="90" t="s">
        <v>282</v>
      </c>
      <c r="C1730" s="97">
        <v>42395</v>
      </c>
      <c r="D1730" s="90" t="s">
        <v>251</v>
      </c>
      <c r="E1730" s="98">
        <v>39</v>
      </c>
      <c r="F1730" s="99">
        <v>130.79518613620886</v>
      </c>
      <c r="G1730" s="101"/>
    </row>
    <row r="1731" spans="1:7" x14ac:dyDescent="0.25">
      <c r="A1731" s="90">
        <v>1693</v>
      </c>
      <c r="B1731" s="90" t="s">
        <v>257</v>
      </c>
      <c r="C1731" s="97">
        <v>42417</v>
      </c>
      <c r="D1731" s="90" t="s">
        <v>250</v>
      </c>
      <c r="E1731" s="98">
        <v>45</v>
      </c>
      <c r="F1731" s="99">
        <v>151.82555467883535</v>
      </c>
      <c r="G1731" s="101"/>
    </row>
    <row r="1732" spans="1:7" x14ac:dyDescent="0.25">
      <c r="A1732" s="90">
        <v>1694</v>
      </c>
      <c r="B1732" s="90" t="s">
        <v>283</v>
      </c>
      <c r="C1732" s="97">
        <v>43075</v>
      </c>
      <c r="D1732" s="90" t="s">
        <v>253</v>
      </c>
      <c r="E1732" s="98">
        <v>74</v>
      </c>
      <c r="F1732" s="99">
        <v>246.12498599114244</v>
      </c>
      <c r="G1732" s="101"/>
    </row>
    <row r="1733" spans="1:7" x14ac:dyDescent="0.25">
      <c r="A1733" s="90">
        <v>1695</v>
      </c>
      <c r="B1733" s="90" t="s">
        <v>284</v>
      </c>
      <c r="C1733" s="97">
        <v>42203</v>
      </c>
      <c r="D1733" s="90" t="s">
        <v>253</v>
      </c>
      <c r="E1733" s="98">
        <v>95</v>
      </c>
      <c r="F1733" s="99">
        <v>316.39479688074965</v>
      </c>
      <c r="G1733" s="101"/>
    </row>
    <row r="1734" spans="1:7" x14ac:dyDescent="0.25">
      <c r="A1734" s="90">
        <v>1696</v>
      </c>
      <c r="B1734" s="90" t="s">
        <v>285</v>
      </c>
      <c r="C1734" s="97">
        <v>42527</v>
      </c>
      <c r="D1734" s="90" t="s">
        <v>251</v>
      </c>
      <c r="E1734" s="98">
        <v>48</v>
      </c>
      <c r="F1734" s="99">
        <v>160.3910587573169</v>
      </c>
      <c r="G1734" s="101"/>
    </row>
    <row r="1735" spans="1:7" x14ac:dyDescent="0.25">
      <c r="A1735" s="90">
        <v>1697</v>
      </c>
      <c r="B1735" s="90" t="s">
        <v>286</v>
      </c>
      <c r="C1735" s="97">
        <v>42659</v>
      </c>
      <c r="D1735" s="90" t="s">
        <v>252</v>
      </c>
      <c r="E1735" s="98">
        <v>-3</v>
      </c>
      <c r="F1735" s="99">
        <v>-7.7789075283022688</v>
      </c>
      <c r="G1735" s="101"/>
    </row>
    <row r="1736" spans="1:7" x14ac:dyDescent="0.25">
      <c r="A1736" s="90">
        <v>1698</v>
      </c>
      <c r="B1736" s="90" t="s">
        <v>287</v>
      </c>
      <c r="C1736" s="97">
        <v>42148</v>
      </c>
      <c r="D1736" s="90" t="s">
        <v>250</v>
      </c>
      <c r="E1736" s="98">
        <v>92</v>
      </c>
      <c r="F1736" s="99">
        <v>307.06289914521147</v>
      </c>
      <c r="G1736" s="101"/>
    </row>
    <row r="1737" spans="1:7" x14ac:dyDescent="0.25">
      <c r="A1737" s="90">
        <v>1699</v>
      </c>
      <c r="B1737" s="90" t="s">
        <v>258</v>
      </c>
      <c r="C1737" s="97">
        <v>42071</v>
      </c>
      <c r="D1737" s="90" t="s">
        <v>252</v>
      </c>
      <c r="E1737" s="98">
        <v>17</v>
      </c>
      <c r="F1737" s="99">
        <v>58.739929433120551</v>
      </c>
      <c r="G1737" s="101"/>
    </row>
    <row r="1738" spans="1:7" x14ac:dyDescent="0.25">
      <c r="A1738" s="90">
        <v>1700</v>
      </c>
      <c r="B1738" s="90" t="s">
        <v>288</v>
      </c>
      <c r="C1738" s="97">
        <v>42670</v>
      </c>
      <c r="D1738" s="90" t="s">
        <v>251</v>
      </c>
      <c r="E1738" s="98">
        <v>45</v>
      </c>
      <c r="F1738" s="99">
        <v>150.28434791413508</v>
      </c>
      <c r="G1738" s="101"/>
    </row>
    <row r="1739" spans="1:7" x14ac:dyDescent="0.25">
      <c r="A1739" s="90">
        <v>1701</v>
      </c>
      <c r="B1739" s="90" t="s">
        <v>257</v>
      </c>
      <c r="C1739" s="97">
        <v>43020</v>
      </c>
      <c r="D1739" s="90" t="s">
        <v>250</v>
      </c>
      <c r="E1739" s="98">
        <v>62</v>
      </c>
      <c r="F1739" s="99">
        <v>207.23922841408495</v>
      </c>
      <c r="G1739" s="101"/>
    </row>
    <row r="1740" spans="1:7" x14ac:dyDescent="0.25">
      <c r="A1740" s="90">
        <v>1702</v>
      </c>
      <c r="B1740" s="90" t="s">
        <v>271</v>
      </c>
      <c r="C1740" s="97">
        <v>42670</v>
      </c>
      <c r="D1740" s="90" t="s">
        <v>253</v>
      </c>
      <c r="E1740" s="98">
        <v>52</v>
      </c>
      <c r="F1740" s="99">
        <v>174.24576409794838</v>
      </c>
      <c r="G1740" s="101"/>
    </row>
    <row r="1741" spans="1:7" x14ac:dyDescent="0.25">
      <c r="A1741" s="90">
        <v>1703</v>
      </c>
      <c r="B1741" s="90" t="s">
        <v>272</v>
      </c>
      <c r="C1741" s="97">
        <v>42516</v>
      </c>
      <c r="D1741" s="90" t="s">
        <v>250</v>
      </c>
      <c r="E1741" s="98">
        <v>73</v>
      </c>
      <c r="F1741" s="99">
        <v>243.91657995359859</v>
      </c>
      <c r="G1741" s="101"/>
    </row>
    <row r="1742" spans="1:7" x14ac:dyDescent="0.25">
      <c r="A1742" s="90">
        <v>1704</v>
      </c>
      <c r="B1742" s="90" t="s">
        <v>273</v>
      </c>
      <c r="C1742" s="97">
        <v>42203</v>
      </c>
      <c r="D1742" s="90" t="s">
        <v>250</v>
      </c>
      <c r="E1742" s="98">
        <v>38</v>
      </c>
      <c r="F1742" s="99">
        <v>128.48514215389594</v>
      </c>
      <c r="G1742" s="101"/>
    </row>
    <row r="1743" spans="1:7" x14ac:dyDescent="0.25">
      <c r="A1743" s="90">
        <v>1705</v>
      </c>
      <c r="B1743" s="90" t="s">
        <v>257</v>
      </c>
      <c r="C1743" s="97">
        <v>42357</v>
      </c>
      <c r="D1743" s="90" t="s">
        <v>249</v>
      </c>
      <c r="E1743" s="98">
        <v>0</v>
      </c>
      <c r="F1743" s="99">
        <v>1.8808337661460983</v>
      </c>
      <c r="G1743" s="101"/>
    </row>
    <row r="1744" spans="1:7" x14ac:dyDescent="0.25">
      <c r="A1744" s="90">
        <v>1706</v>
      </c>
      <c r="B1744" s="90" t="s">
        <v>263</v>
      </c>
      <c r="C1744" s="97">
        <v>42659</v>
      </c>
      <c r="D1744" s="90" t="s">
        <v>249</v>
      </c>
      <c r="E1744" s="98">
        <v>70</v>
      </c>
      <c r="F1744" s="99">
        <v>233.51989574881108</v>
      </c>
      <c r="G1744" s="101"/>
    </row>
    <row r="1745" spans="1:7" x14ac:dyDescent="0.25">
      <c r="A1745" s="90">
        <v>1707</v>
      </c>
      <c r="B1745" s="90" t="s">
        <v>274</v>
      </c>
      <c r="C1745" s="97">
        <v>42137</v>
      </c>
      <c r="D1745" s="90" t="s">
        <v>253</v>
      </c>
      <c r="E1745" s="98">
        <v>-8</v>
      </c>
      <c r="F1745" s="99">
        <v>-24.436394120215411</v>
      </c>
      <c r="G1745" s="101"/>
    </row>
    <row r="1746" spans="1:7" x14ac:dyDescent="0.25">
      <c r="A1746" s="90">
        <v>1708</v>
      </c>
      <c r="B1746" s="90" t="s">
        <v>259</v>
      </c>
      <c r="C1746" s="97">
        <v>42855</v>
      </c>
      <c r="D1746" s="90" t="s">
        <v>249</v>
      </c>
      <c r="E1746" s="98">
        <v>65</v>
      </c>
      <c r="F1746" s="99">
        <v>217.13700519322722</v>
      </c>
      <c r="G1746" s="101"/>
    </row>
    <row r="1747" spans="1:7" x14ac:dyDescent="0.25">
      <c r="A1747" s="90">
        <v>1709</v>
      </c>
      <c r="B1747" s="90" t="s">
        <v>275</v>
      </c>
      <c r="C1747" s="97">
        <v>43064</v>
      </c>
      <c r="D1747" s="90" t="s">
        <v>251</v>
      </c>
      <c r="E1747" s="98">
        <v>-5</v>
      </c>
      <c r="F1747" s="99">
        <v>-13.489277365272423</v>
      </c>
      <c r="G1747" s="101"/>
    </row>
    <row r="1748" spans="1:7" x14ac:dyDescent="0.25">
      <c r="A1748" s="90">
        <v>1710</v>
      </c>
      <c r="B1748" s="90" t="s">
        <v>276</v>
      </c>
      <c r="C1748" s="97">
        <v>42214</v>
      </c>
      <c r="D1748" s="90" t="s">
        <v>253</v>
      </c>
      <c r="E1748" s="98">
        <v>34</v>
      </c>
      <c r="F1748" s="99">
        <v>115.16879068831707</v>
      </c>
      <c r="G1748" s="101"/>
    </row>
    <row r="1749" spans="1:7" x14ac:dyDescent="0.25">
      <c r="A1749" s="90">
        <v>1711</v>
      </c>
      <c r="B1749" s="90" t="s">
        <v>260</v>
      </c>
      <c r="C1749" s="97">
        <v>42822</v>
      </c>
      <c r="D1749" s="90" t="s">
        <v>251</v>
      </c>
      <c r="E1749" s="98">
        <v>72</v>
      </c>
      <c r="F1749" s="99">
        <v>240.2191735847781</v>
      </c>
      <c r="G1749" s="101"/>
    </row>
    <row r="1750" spans="1:7" x14ac:dyDescent="0.25">
      <c r="A1750" s="90">
        <v>1712</v>
      </c>
      <c r="B1750" s="90" t="s">
        <v>277</v>
      </c>
      <c r="C1750" s="97">
        <v>42038</v>
      </c>
      <c r="D1750" s="90" t="s">
        <v>249</v>
      </c>
      <c r="E1750" s="98">
        <v>-1</v>
      </c>
      <c r="F1750" s="99">
        <v>-0.72152865534889621</v>
      </c>
      <c r="G1750" s="101"/>
    </row>
    <row r="1751" spans="1:7" x14ac:dyDescent="0.25">
      <c r="A1751" s="90">
        <v>1713</v>
      </c>
      <c r="B1751" s="90" t="s">
        <v>278</v>
      </c>
      <c r="C1751" s="97">
        <v>42346</v>
      </c>
      <c r="D1751" s="90" t="s">
        <v>251</v>
      </c>
      <c r="E1751" s="98">
        <v>40</v>
      </c>
      <c r="F1751" s="99">
        <v>134.66230995111547</v>
      </c>
      <c r="G1751" s="101"/>
    </row>
    <row r="1752" spans="1:7" x14ac:dyDescent="0.25">
      <c r="A1752" s="90">
        <v>1714</v>
      </c>
      <c r="B1752" s="90" t="s">
        <v>279</v>
      </c>
      <c r="C1752" s="97">
        <v>42987</v>
      </c>
      <c r="D1752" s="90" t="s">
        <v>252</v>
      </c>
      <c r="E1752" s="98">
        <v>65</v>
      </c>
      <c r="F1752" s="99">
        <v>216.86711675006958</v>
      </c>
      <c r="G1752" s="101"/>
    </row>
    <row r="1753" spans="1:7" x14ac:dyDescent="0.25">
      <c r="A1753" s="90">
        <v>1715</v>
      </c>
      <c r="B1753" s="90" t="s">
        <v>280</v>
      </c>
      <c r="C1753" s="97">
        <v>42921</v>
      </c>
      <c r="D1753" s="90" t="s">
        <v>251</v>
      </c>
      <c r="E1753" s="98">
        <v>77</v>
      </c>
      <c r="F1753" s="99">
        <v>256.24018925648642</v>
      </c>
      <c r="G1753" s="101"/>
    </row>
    <row r="1754" spans="1:7" x14ac:dyDescent="0.25">
      <c r="A1754" s="90">
        <v>1716</v>
      </c>
      <c r="B1754" s="90" t="s">
        <v>281</v>
      </c>
      <c r="C1754" s="97">
        <v>42844</v>
      </c>
      <c r="D1754" s="90" t="s">
        <v>252</v>
      </c>
      <c r="E1754" s="98">
        <v>51</v>
      </c>
      <c r="F1754" s="99">
        <v>170.88904054050022</v>
      </c>
      <c r="G1754" s="101"/>
    </row>
    <row r="1755" spans="1:7" x14ac:dyDescent="0.25">
      <c r="A1755" s="90">
        <v>1717</v>
      </c>
      <c r="B1755" s="90" t="s">
        <v>264</v>
      </c>
      <c r="C1755" s="97">
        <v>42104</v>
      </c>
      <c r="D1755" s="90" t="s">
        <v>253</v>
      </c>
      <c r="E1755" s="98">
        <v>-9</v>
      </c>
      <c r="F1755" s="99">
        <v>-27.676361304391047</v>
      </c>
      <c r="G1755" s="101"/>
    </row>
    <row r="1756" spans="1:7" x14ac:dyDescent="0.25">
      <c r="A1756" s="90">
        <v>1718</v>
      </c>
      <c r="B1756" s="90" t="s">
        <v>262</v>
      </c>
      <c r="C1756" s="97">
        <v>42093</v>
      </c>
      <c r="D1756" s="90" t="s">
        <v>252</v>
      </c>
      <c r="E1756" s="98">
        <v>17</v>
      </c>
      <c r="F1756" s="99">
        <v>58.137990204067357</v>
      </c>
      <c r="G1756" s="101"/>
    </row>
    <row r="1757" spans="1:7" x14ac:dyDescent="0.25">
      <c r="A1757" s="90">
        <v>1719</v>
      </c>
      <c r="B1757" s="90" t="s">
        <v>282</v>
      </c>
      <c r="C1757" s="97">
        <v>42104</v>
      </c>
      <c r="D1757" s="90" t="s">
        <v>249</v>
      </c>
      <c r="E1757" s="98">
        <v>11</v>
      </c>
      <c r="F1757" s="99">
        <v>38.37447220052001</v>
      </c>
      <c r="G1757" s="101"/>
    </row>
    <row r="1758" spans="1:7" x14ac:dyDescent="0.25">
      <c r="A1758" s="90">
        <v>1720</v>
      </c>
      <c r="B1758" s="90" t="s">
        <v>257</v>
      </c>
      <c r="C1758" s="97">
        <v>42910</v>
      </c>
      <c r="D1758" s="90" t="s">
        <v>251</v>
      </c>
      <c r="E1758" s="98">
        <v>40</v>
      </c>
      <c r="F1758" s="99">
        <v>134.11768965405332</v>
      </c>
      <c r="G1758" s="101"/>
    </row>
    <row r="1759" spans="1:7" x14ac:dyDescent="0.25">
      <c r="A1759" s="90">
        <v>1721</v>
      </c>
      <c r="B1759" s="90" t="s">
        <v>283</v>
      </c>
      <c r="C1759" s="97">
        <v>42236</v>
      </c>
      <c r="D1759" s="90" t="s">
        <v>253</v>
      </c>
      <c r="E1759" s="98">
        <v>67</v>
      </c>
      <c r="F1759" s="99">
        <v>223.50412694880532</v>
      </c>
      <c r="G1759" s="101"/>
    </row>
    <row r="1760" spans="1:7" x14ac:dyDescent="0.25">
      <c r="A1760" s="90">
        <v>1722</v>
      </c>
      <c r="B1760" s="90" t="s">
        <v>284</v>
      </c>
      <c r="C1760" s="97">
        <v>42214</v>
      </c>
      <c r="D1760" s="90" t="s">
        <v>250</v>
      </c>
      <c r="E1760" s="98">
        <v>79</v>
      </c>
      <c r="F1760" s="99">
        <v>263.77386109679048</v>
      </c>
      <c r="G1760" s="101"/>
    </row>
    <row r="1761" spans="1:7" x14ac:dyDescent="0.25">
      <c r="A1761" s="90">
        <v>1723</v>
      </c>
      <c r="B1761" s="90" t="s">
        <v>285</v>
      </c>
      <c r="C1761" s="97">
        <v>42505</v>
      </c>
      <c r="D1761" s="90" t="s">
        <v>253</v>
      </c>
      <c r="E1761" s="98">
        <v>-7</v>
      </c>
      <c r="F1761" s="99">
        <v>-21.123748269866404</v>
      </c>
      <c r="G1761" s="101"/>
    </row>
    <row r="1762" spans="1:7" x14ac:dyDescent="0.25">
      <c r="A1762" s="90">
        <v>1724</v>
      </c>
      <c r="B1762" s="90" t="s">
        <v>286</v>
      </c>
      <c r="C1762" s="97">
        <v>42148</v>
      </c>
      <c r="D1762" s="90" t="s">
        <v>252</v>
      </c>
      <c r="E1762" s="98">
        <v>72</v>
      </c>
      <c r="F1762" s="99">
        <v>240.41081591845395</v>
      </c>
      <c r="G1762" s="101"/>
    </row>
    <row r="1763" spans="1:7" x14ac:dyDescent="0.25">
      <c r="A1763" s="90">
        <v>1725</v>
      </c>
      <c r="B1763" s="90" t="s">
        <v>287</v>
      </c>
      <c r="C1763" s="97">
        <v>42214</v>
      </c>
      <c r="D1763" s="90" t="s">
        <v>249</v>
      </c>
      <c r="E1763" s="98">
        <v>53</v>
      </c>
      <c r="F1763" s="99">
        <v>177.24783177253681</v>
      </c>
      <c r="G1763" s="101"/>
    </row>
    <row r="1764" spans="1:7" x14ac:dyDescent="0.25">
      <c r="A1764" s="90">
        <v>1726</v>
      </c>
      <c r="B1764" s="90" t="s">
        <v>258</v>
      </c>
      <c r="C1764" s="97">
        <v>42921</v>
      </c>
      <c r="D1764" s="90" t="s">
        <v>249</v>
      </c>
      <c r="E1764" s="98">
        <v>35</v>
      </c>
      <c r="F1764" s="99">
        <v>118.41885551595789</v>
      </c>
      <c r="G1764" s="101"/>
    </row>
    <row r="1765" spans="1:7" x14ac:dyDescent="0.25">
      <c r="A1765" s="90">
        <v>1727</v>
      </c>
      <c r="B1765" s="90" t="s">
        <v>288</v>
      </c>
      <c r="C1765" s="97">
        <v>43042</v>
      </c>
      <c r="D1765" s="90" t="s">
        <v>251</v>
      </c>
      <c r="E1765" s="98">
        <v>39</v>
      </c>
      <c r="F1765" s="99">
        <v>130.83426914628069</v>
      </c>
      <c r="G1765" s="101"/>
    </row>
    <row r="1766" spans="1:7" x14ac:dyDescent="0.25">
      <c r="A1766" s="90">
        <v>1728</v>
      </c>
      <c r="B1766" s="90" t="s">
        <v>257</v>
      </c>
      <c r="C1766" s="97">
        <v>42560</v>
      </c>
      <c r="D1766" s="90" t="s">
        <v>252</v>
      </c>
      <c r="E1766" s="98">
        <v>-7</v>
      </c>
      <c r="F1766" s="99">
        <v>-21.337872062510261</v>
      </c>
      <c r="G1766" s="101"/>
    </row>
    <row r="1767" spans="1:7" x14ac:dyDescent="0.25">
      <c r="A1767" s="90">
        <v>1729</v>
      </c>
      <c r="B1767" s="90" t="s">
        <v>271</v>
      </c>
      <c r="C1767" s="97">
        <v>42538</v>
      </c>
      <c r="D1767" s="90" t="s">
        <v>249</v>
      </c>
      <c r="E1767" s="98">
        <v>68</v>
      </c>
      <c r="F1767" s="99">
        <v>227.49452287102886</v>
      </c>
      <c r="G1767" s="101"/>
    </row>
    <row r="1768" spans="1:7" x14ac:dyDescent="0.25">
      <c r="A1768" s="90">
        <v>1730</v>
      </c>
      <c r="B1768" s="90" t="s">
        <v>272</v>
      </c>
      <c r="C1768" s="97">
        <v>42670</v>
      </c>
      <c r="D1768" s="90" t="s">
        <v>249</v>
      </c>
      <c r="E1768" s="98">
        <v>86</v>
      </c>
      <c r="F1768" s="99">
        <v>286.96973898007906</v>
      </c>
      <c r="G1768" s="101"/>
    </row>
    <row r="1769" spans="1:7" x14ac:dyDescent="0.25">
      <c r="A1769" s="90">
        <v>1731</v>
      </c>
      <c r="B1769" s="90" t="s">
        <v>273</v>
      </c>
      <c r="C1769" s="97">
        <v>42247</v>
      </c>
      <c r="D1769" s="90" t="s">
        <v>250</v>
      </c>
      <c r="E1769" s="98">
        <v>84</v>
      </c>
      <c r="F1769" s="99">
        <v>280.89088287231482</v>
      </c>
      <c r="G1769" s="101"/>
    </row>
    <row r="1770" spans="1:7" x14ac:dyDescent="0.25">
      <c r="A1770" s="90">
        <v>1732</v>
      </c>
      <c r="B1770" s="90" t="s">
        <v>257</v>
      </c>
      <c r="C1770" s="97">
        <v>43064</v>
      </c>
      <c r="D1770" s="90" t="s">
        <v>252</v>
      </c>
      <c r="E1770" s="98">
        <v>6</v>
      </c>
      <c r="F1770" s="99">
        <v>22.011456988062083</v>
      </c>
      <c r="G1770" s="101"/>
    </row>
    <row r="1771" spans="1:7" x14ac:dyDescent="0.25">
      <c r="A1771" s="90">
        <v>1733</v>
      </c>
      <c r="B1771" s="90" t="s">
        <v>263</v>
      </c>
      <c r="C1771" s="97">
        <v>42745</v>
      </c>
      <c r="D1771" s="90" t="s">
        <v>250</v>
      </c>
      <c r="E1771" s="98">
        <v>-5</v>
      </c>
      <c r="F1771" s="99">
        <v>-14.081564546454652</v>
      </c>
      <c r="G1771" s="101"/>
    </row>
    <row r="1772" spans="1:7" x14ac:dyDescent="0.25">
      <c r="A1772" s="90">
        <v>1734</v>
      </c>
      <c r="B1772" s="90" t="s">
        <v>274</v>
      </c>
      <c r="C1772" s="97">
        <v>42833</v>
      </c>
      <c r="D1772" s="90" t="s">
        <v>251</v>
      </c>
      <c r="E1772" s="98">
        <v>22</v>
      </c>
      <c r="F1772" s="99">
        <v>74.900251504493909</v>
      </c>
      <c r="G1772" s="101"/>
    </row>
    <row r="1773" spans="1:7" x14ac:dyDescent="0.25">
      <c r="A1773" s="90">
        <v>1735</v>
      </c>
      <c r="B1773" s="90" t="s">
        <v>259</v>
      </c>
      <c r="C1773" s="97">
        <v>42346</v>
      </c>
      <c r="D1773" s="90" t="s">
        <v>249</v>
      </c>
      <c r="E1773" s="98">
        <v>29</v>
      </c>
      <c r="F1773" s="99">
        <v>98.248886307243794</v>
      </c>
      <c r="G1773" s="101"/>
    </row>
    <row r="1774" spans="1:7" x14ac:dyDescent="0.25">
      <c r="A1774" s="90">
        <v>1736</v>
      </c>
      <c r="B1774" s="90" t="s">
        <v>275</v>
      </c>
      <c r="C1774" s="97">
        <v>42681</v>
      </c>
      <c r="D1774" s="90" t="s">
        <v>251</v>
      </c>
      <c r="E1774" s="98">
        <v>3</v>
      </c>
      <c r="F1774" s="99">
        <v>12.006041619616207</v>
      </c>
      <c r="G1774" s="101"/>
    </row>
    <row r="1775" spans="1:7" x14ac:dyDescent="0.25">
      <c r="A1775" s="90">
        <v>1737</v>
      </c>
      <c r="B1775" s="90" t="s">
        <v>276</v>
      </c>
      <c r="C1775" s="97">
        <v>42822</v>
      </c>
      <c r="D1775" s="90" t="s">
        <v>249</v>
      </c>
      <c r="E1775" s="98">
        <v>88</v>
      </c>
      <c r="F1775" s="99">
        <v>292.74157674103816</v>
      </c>
      <c r="G1775" s="101"/>
    </row>
    <row r="1776" spans="1:7" x14ac:dyDescent="0.25">
      <c r="A1776" s="90">
        <v>1738</v>
      </c>
      <c r="B1776" s="90" t="s">
        <v>260</v>
      </c>
      <c r="C1776" s="97">
        <v>42060</v>
      </c>
      <c r="D1776" s="90" t="s">
        <v>249</v>
      </c>
      <c r="E1776" s="98">
        <v>41</v>
      </c>
      <c r="F1776" s="99">
        <v>137.80063846653795</v>
      </c>
      <c r="G1776" s="101"/>
    </row>
    <row r="1777" spans="1:7" x14ac:dyDescent="0.25">
      <c r="A1777" s="90">
        <v>1739</v>
      </c>
      <c r="B1777" s="90" t="s">
        <v>277</v>
      </c>
      <c r="C1777" s="97">
        <v>42049</v>
      </c>
      <c r="D1777" s="90" t="s">
        <v>253</v>
      </c>
      <c r="E1777" s="98">
        <v>59</v>
      </c>
      <c r="F1777" s="99">
        <v>197.16699891795932</v>
      </c>
      <c r="G1777" s="101"/>
    </row>
    <row r="1778" spans="1:7" x14ac:dyDescent="0.25">
      <c r="A1778" s="90">
        <v>1740</v>
      </c>
      <c r="B1778" s="90" t="s">
        <v>278</v>
      </c>
      <c r="C1778" s="97">
        <v>42648</v>
      </c>
      <c r="D1778" s="90" t="s">
        <v>252</v>
      </c>
      <c r="E1778" s="98">
        <v>29</v>
      </c>
      <c r="F1778" s="99">
        <v>98.410978614747151</v>
      </c>
      <c r="G1778" s="101"/>
    </row>
    <row r="1779" spans="1:7" x14ac:dyDescent="0.25">
      <c r="A1779" s="90">
        <v>1741</v>
      </c>
      <c r="B1779" s="90" t="s">
        <v>279</v>
      </c>
      <c r="C1779" s="97">
        <v>42417</v>
      </c>
      <c r="D1779" s="90" t="s">
        <v>252</v>
      </c>
      <c r="E1779" s="98">
        <v>43</v>
      </c>
      <c r="F1779" s="99">
        <v>143.65536986673618</v>
      </c>
      <c r="G1779" s="101"/>
    </row>
    <row r="1780" spans="1:7" x14ac:dyDescent="0.25">
      <c r="A1780" s="90">
        <v>1742</v>
      </c>
      <c r="B1780" s="90" t="s">
        <v>280</v>
      </c>
      <c r="C1780" s="97">
        <v>42844</v>
      </c>
      <c r="D1780" s="90" t="s">
        <v>251</v>
      </c>
      <c r="E1780" s="98">
        <v>75</v>
      </c>
      <c r="F1780" s="99">
        <v>250.837851793189</v>
      </c>
      <c r="G1780" s="101"/>
    </row>
    <row r="1781" spans="1:7" x14ac:dyDescent="0.25">
      <c r="A1781" s="90">
        <v>1743</v>
      </c>
      <c r="B1781" s="90" t="s">
        <v>281</v>
      </c>
      <c r="C1781" s="97">
        <v>42604</v>
      </c>
      <c r="D1781" s="90" t="s">
        <v>252</v>
      </c>
      <c r="E1781" s="98">
        <v>40</v>
      </c>
      <c r="F1781" s="99">
        <v>134.18319916983694</v>
      </c>
      <c r="G1781" s="101"/>
    </row>
    <row r="1782" spans="1:7" x14ac:dyDescent="0.25">
      <c r="A1782" s="90">
        <v>1744</v>
      </c>
      <c r="B1782" s="90" t="s">
        <v>264</v>
      </c>
      <c r="C1782" s="97">
        <v>42692</v>
      </c>
      <c r="D1782" s="90" t="s">
        <v>252</v>
      </c>
      <c r="E1782" s="98">
        <v>78</v>
      </c>
      <c r="F1782" s="99">
        <v>260.06493544650743</v>
      </c>
      <c r="G1782" s="101"/>
    </row>
    <row r="1783" spans="1:7" x14ac:dyDescent="0.25">
      <c r="A1783" s="90">
        <v>1745</v>
      </c>
      <c r="B1783" s="90" t="s">
        <v>262</v>
      </c>
      <c r="C1783" s="97">
        <v>42082</v>
      </c>
      <c r="D1783" s="90" t="s">
        <v>249</v>
      </c>
      <c r="E1783" s="98">
        <v>38</v>
      </c>
      <c r="F1783" s="99">
        <v>127.66689275557175</v>
      </c>
      <c r="G1783" s="101"/>
    </row>
    <row r="1784" spans="1:7" x14ac:dyDescent="0.25">
      <c r="A1784" s="90">
        <v>1746</v>
      </c>
      <c r="B1784" s="90" t="s">
        <v>282</v>
      </c>
      <c r="C1784" s="97">
        <v>42159</v>
      </c>
      <c r="D1784" s="90" t="s">
        <v>252</v>
      </c>
      <c r="E1784" s="98">
        <v>-3</v>
      </c>
      <c r="F1784" s="99">
        <v>-7.0056055839967737</v>
      </c>
      <c r="G1784" s="101"/>
    </row>
    <row r="1785" spans="1:7" x14ac:dyDescent="0.25">
      <c r="A1785" s="90">
        <v>1747</v>
      </c>
      <c r="B1785" s="90" t="s">
        <v>257</v>
      </c>
      <c r="C1785" s="97">
        <v>42483</v>
      </c>
      <c r="D1785" s="90" t="s">
        <v>253</v>
      </c>
      <c r="E1785" s="98">
        <v>34</v>
      </c>
      <c r="F1785" s="99">
        <v>114.54739863382696</v>
      </c>
      <c r="G1785" s="101"/>
    </row>
    <row r="1786" spans="1:7" x14ac:dyDescent="0.25">
      <c r="A1786" s="90">
        <v>1748</v>
      </c>
      <c r="B1786" s="90" t="s">
        <v>283</v>
      </c>
      <c r="C1786" s="97">
        <v>42494</v>
      </c>
      <c r="D1786" s="90" t="s">
        <v>249</v>
      </c>
      <c r="E1786" s="98">
        <v>85</v>
      </c>
      <c r="F1786" s="99">
        <v>282.7313965734748</v>
      </c>
      <c r="G1786" s="101"/>
    </row>
    <row r="1787" spans="1:7" x14ac:dyDescent="0.25">
      <c r="A1787" s="90">
        <v>1749</v>
      </c>
      <c r="B1787" s="90" t="s">
        <v>284</v>
      </c>
      <c r="C1787" s="97">
        <v>42324</v>
      </c>
      <c r="D1787" s="90" t="s">
        <v>253</v>
      </c>
      <c r="E1787" s="98">
        <v>70</v>
      </c>
      <c r="F1787" s="99">
        <v>233.76194459706838</v>
      </c>
      <c r="G1787" s="101"/>
    </row>
    <row r="1788" spans="1:7" x14ac:dyDescent="0.25">
      <c r="A1788" s="90">
        <v>1750</v>
      </c>
      <c r="B1788" s="90" t="s">
        <v>285</v>
      </c>
      <c r="C1788" s="97">
        <v>43042</v>
      </c>
      <c r="D1788" s="90" t="s">
        <v>249</v>
      </c>
      <c r="E1788" s="98">
        <v>86</v>
      </c>
      <c r="F1788" s="99">
        <v>286.38239983652437</v>
      </c>
      <c r="G1788" s="101"/>
    </row>
    <row r="1789" spans="1:7" x14ac:dyDescent="0.25">
      <c r="A1789" s="90">
        <v>1751</v>
      </c>
      <c r="B1789" s="90" t="s">
        <v>286</v>
      </c>
      <c r="C1789" s="97">
        <v>43086</v>
      </c>
      <c r="D1789" s="90" t="s">
        <v>253</v>
      </c>
      <c r="E1789" s="98">
        <v>47</v>
      </c>
      <c r="F1789" s="99">
        <v>157.58242616017489</v>
      </c>
      <c r="G1789" s="101"/>
    </row>
    <row r="1790" spans="1:7" x14ac:dyDescent="0.25">
      <c r="A1790" s="90">
        <v>1752</v>
      </c>
      <c r="B1790" s="90" t="s">
        <v>287</v>
      </c>
      <c r="C1790" s="97">
        <v>42899</v>
      </c>
      <c r="D1790" s="90" t="s">
        <v>250</v>
      </c>
      <c r="E1790" s="98">
        <v>20</v>
      </c>
      <c r="F1790" s="99">
        <v>69.020252670166442</v>
      </c>
      <c r="G1790" s="101"/>
    </row>
    <row r="1791" spans="1:7" x14ac:dyDescent="0.25">
      <c r="A1791" s="90">
        <v>1753</v>
      </c>
      <c r="B1791" s="90" t="s">
        <v>258</v>
      </c>
      <c r="C1791" s="97">
        <v>42505</v>
      </c>
      <c r="D1791" s="90" t="s">
        <v>252</v>
      </c>
      <c r="E1791" s="98">
        <v>33</v>
      </c>
      <c r="F1791" s="99">
        <v>111.81452055650109</v>
      </c>
      <c r="G1791" s="101"/>
    </row>
    <row r="1792" spans="1:7" x14ac:dyDescent="0.25">
      <c r="A1792" s="90">
        <v>1754</v>
      </c>
      <c r="B1792" s="90" t="s">
        <v>288</v>
      </c>
      <c r="C1792" s="97">
        <v>42681</v>
      </c>
      <c r="D1792" s="90" t="s">
        <v>252</v>
      </c>
      <c r="E1792" s="98">
        <v>-10</v>
      </c>
      <c r="F1792" s="99">
        <v>-30.721700752589236</v>
      </c>
      <c r="G1792" s="101"/>
    </row>
    <row r="1793" spans="1:7" x14ac:dyDescent="0.25">
      <c r="A1793" s="90">
        <v>1755</v>
      </c>
      <c r="B1793" s="90" t="s">
        <v>257</v>
      </c>
      <c r="C1793" s="97">
        <v>43075</v>
      </c>
      <c r="D1793" s="90" t="s">
        <v>251</v>
      </c>
      <c r="E1793" s="98">
        <v>40</v>
      </c>
      <c r="F1793" s="99">
        <v>134.94563324579073</v>
      </c>
      <c r="G1793" s="101"/>
    </row>
    <row r="1794" spans="1:7" x14ac:dyDescent="0.25">
      <c r="A1794" s="90">
        <v>1756</v>
      </c>
      <c r="B1794" s="90" t="s">
        <v>271</v>
      </c>
      <c r="C1794" s="97">
        <v>42571</v>
      </c>
      <c r="D1794" s="90" t="s">
        <v>253</v>
      </c>
      <c r="E1794" s="98">
        <v>13</v>
      </c>
      <c r="F1794" s="99">
        <v>44.585499313046746</v>
      </c>
      <c r="G1794" s="101"/>
    </row>
    <row r="1795" spans="1:7" x14ac:dyDescent="0.25">
      <c r="A1795" s="90">
        <v>1757</v>
      </c>
      <c r="B1795" s="90" t="s">
        <v>272</v>
      </c>
      <c r="C1795" s="97">
        <v>42976</v>
      </c>
      <c r="D1795" s="90" t="s">
        <v>251</v>
      </c>
      <c r="E1795" s="98">
        <v>20</v>
      </c>
      <c r="F1795" s="99">
        <v>68.531261787137836</v>
      </c>
      <c r="G1795" s="101"/>
    </row>
    <row r="1796" spans="1:7" x14ac:dyDescent="0.25">
      <c r="A1796" s="90">
        <v>1758</v>
      </c>
      <c r="B1796" s="90" t="s">
        <v>273</v>
      </c>
      <c r="C1796" s="97">
        <v>42428</v>
      </c>
      <c r="D1796" s="90" t="s">
        <v>249</v>
      </c>
      <c r="E1796" s="98">
        <v>22</v>
      </c>
      <c r="F1796" s="99">
        <v>75.82845473887491</v>
      </c>
      <c r="G1796" s="101"/>
    </row>
    <row r="1797" spans="1:7" x14ac:dyDescent="0.25">
      <c r="A1797" s="90">
        <v>1759</v>
      </c>
      <c r="B1797" s="90" t="s">
        <v>257</v>
      </c>
      <c r="C1797" s="97">
        <v>42258</v>
      </c>
      <c r="D1797" s="90" t="s">
        <v>253</v>
      </c>
      <c r="E1797" s="98">
        <v>91</v>
      </c>
      <c r="F1797" s="99">
        <v>303.80906932303679</v>
      </c>
      <c r="G1797" s="101"/>
    </row>
    <row r="1798" spans="1:7" x14ac:dyDescent="0.25">
      <c r="A1798" s="90">
        <v>1760</v>
      </c>
      <c r="B1798" s="90" t="s">
        <v>263</v>
      </c>
      <c r="C1798" s="97">
        <v>42866</v>
      </c>
      <c r="D1798" s="90" t="s">
        <v>251</v>
      </c>
      <c r="E1798" s="98">
        <v>17</v>
      </c>
      <c r="F1798" s="99">
        <v>59.024042134989124</v>
      </c>
      <c r="G1798" s="101"/>
    </row>
    <row r="1799" spans="1:7" x14ac:dyDescent="0.25">
      <c r="A1799" s="90">
        <v>1761</v>
      </c>
      <c r="B1799" s="90" t="s">
        <v>274</v>
      </c>
      <c r="C1799" s="97">
        <v>42681</v>
      </c>
      <c r="D1799" s="90" t="s">
        <v>251</v>
      </c>
      <c r="E1799" s="98">
        <v>77</v>
      </c>
      <c r="F1799" s="99">
        <v>256.64325963097849</v>
      </c>
      <c r="G1799" s="101"/>
    </row>
    <row r="1800" spans="1:7" x14ac:dyDescent="0.25">
      <c r="A1800" s="90">
        <v>1762</v>
      </c>
      <c r="B1800" s="90" t="s">
        <v>259</v>
      </c>
      <c r="C1800" s="97">
        <v>43075</v>
      </c>
      <c r="D1800" s="90" t="s">
        <v>252</v>
      </c>
      <c r="E1800" s="98">
        <v>8</v>
      </c>
      <c r="F1800" s="99">
        <v>27.74996198198307</v>
      </c>
      <c r="G1800" s="101"/>
    </row>
    <row r="1801" spans="1:7" x14ac:dyDescent="0.25">
      <c r="A1801" s="90">
        <v>1763</v>
      </c>
      <c r="B1801" s="90" t="s">
        <v>275</v>
      </c>
      <c r="C1801" s="97">
        <v>42236</v>
      </c>
      <c r="D1801" s="90" t="s">
        <v>249</v>
      </c>
      <c r="E1801" s="98">
        <v>-1</v>
      </c>
      <c r="F1801" s="99">
        <v>-0.75938160498808804</v>
      </c>
      <c r="G1801" s="101"/>
    </row>
    <row r="1802" spans="1:7" x14ac:dyDescent="0.25">
      <c r="A1802" s="90">
        <v>1764</v>
      </c>
      <c r="B1802" s="90" t="s">
        <v>276</v>
      </c>
      <c r="C1802" s="97">
        <v>42159</v>
      </c>
      <c r="D1802" s="90" t="s">
        <v>251</v>
      </c>
      <c r="E1802" s="98">
        <v>52</v>
      </c>
      <c r="F1802" s="99">
        <v>174.27698607054035</v>
      </c>
      <c r="G1802" s="101"/>
    </row>
    <row r="1803" spans="1:7" x14ac:dyDescent="0.25">
      <c r="A1803" s="90">
        <v>1765</v>
      </c>
      <c r="B1803" s="90" t="s">
        <v>260</v>
      </c>
      <c r="C1803" s="97">
        <v>42247</v>
      </c>
      <c r="D1803" s="90" t="s">
        <v>252</v>
      </c>
      <c r="E1803" s="98">
        <v>50</v>
      </c>
      <c r="F1803" s="99">
        <v>168.23930880306324</v>
      </c>
      <c r="G1803" s="101"/>
    </row>
    <row r="1804" spans="1:7" x14ac:dyDescent="0.25">
      <c r="A1804" s="90">
        <v>1766</v>
      </c>
      <c r="B1804" s="90" t="s">
        <v>277</v>
      </c>
      <c r="C1804" s="97">
        <v>42910</v>
      </c>
      <c r="D1804" s="90" t="s">
        <v>253</v>
      </c>
      <c r="E1804" s="98">
        <v>69</v>
      </c>
      <c r="F1804" s="99">
        <v>230.72522500985099</v>
      </c>
      <c r="G1804" s="101"/>
    </row>
    <row r="1805" spans="1:7" x14ac:dyDescent="0.25">
      <c r="A1805" s="90">
        <v>1767</v>
      </c>
      <c r="B1805" s="90" t="s">
        <v>278</v>
      </c>
      <c r="C1805" s="97">
        <v>42888</v>
      </c>
      <c r="D1805" s="90" t="s">
        <v>252</v>
      </c>
      <c r="E1805" s="98">
        <v>-10</v>
      </c>
      <c r="F1805" s="99">
        <v>-31.34349576004244</v>
      </c>
      <c r="G1805" s="101"/>
    </row>
    <row r="1806" spans="1:7" x14ac:dyDescent="0.25">
      <c r="A1806" s="90">
        <v>1768</v>
      </c>
      <c r="B1806" s="90" t="s">
        <v>279</v>
      </c>
      <c r="C1806" s="97">
        <v>42626</v>
      </c>
      <c r="D1806" s="90" t="s">
        <v>253</v>
      </c>
      <c r="E1806" s="98">
        <v>-10</v>
      </c>
      <c r="F1806" s="99">
        <v>-30.635638003316348</v>
      </c>
      <c r="G1806" s="101"/>
    </row>
    <row r="1807" spans="1:7" x14ac:dyDescent="0.25">
      <c r="A1807" s="90">
        <v>1769</v>
      </c>
      <c r="B1807" s="90" t="s">
        <v>280</v>
      </c>
      <c r="C1807" s="97">
        <v>42302</v>
      </c>
      <c r="D1807" s="90" t="s">
        <v>252</v>
      </c>
      <c r="E1807" s="98">
        <v>90</v>
      </c>
      <c r="F1807" s="99">
        <v>300.40087264413762</v>
      </c>
      <c r="G1807" s="101"/>
    </row>
    <row r="1808" spans="1:7" x14ac:dyDescent="0.25">
      <c r="A1808" s="90">
        <v>1770</v>
      </c>
      <c r="B1808" s="90" t="s">
        <v>281</v>
      </c>
      <c r="C1808" s="97">
        <v>43053</v>
      </c>
      <c r="D1808" s="90" t="s">
        <v>253</v>
      </c>
      <c r="E1808" s="98">
        <v>-4</v>
      </c>
      <c r="F1808" s="99">
        <v>-10.805073506448673</v>
      </c>
      <c r="G1808" s="101"/>
    </row>
    <row r="1809" spans="1:7" x14ac:dyDescent="0.25">
      <c r="A1809" s="90">
        <v>1771</v>
      </c>
      <c r="B1809" s="90" t="s">
        <v>264</v>
      </c>
      <c r="C1809" s="97">
        <v>42965</v>
      </c>
      <c r="D1809" s="90" t="s">
        <v>251</v>
      </c>
      <c r="E1809" s="98">
        <v>14</v>
      </c>
      <c r="F1809" s="99">
        <v>48.583528025488121</v>
      </c>
      <c r="G1809" s="101"/>
    </row>
    <row r="1810" spans="1:7" x14ac:dyDescent="0.25">
      <c r="A1810" s="90">
        <v>1772</v>
      </c>
      <c r="B1810" s="90" t="s">
        <v>262</v>
      </c>
      <c r="C1810" s="97">
        <v>42357</v>
      </c>
      <c r="D1810" s="90" t="s">
        <v>251</v>
      </c>
      <c r="E1810" s="98">
        <v>13</v>
      </c>
      <c r="F1810" s="99">
        <v>45.920898741940093</v>
      </c>
      <c r="G1810" s="101"/>
    </row>
    <row r="1811" spans="1:7" x14ac:dyDescent="0.25">
      <c r="A1811" s="90">
        <v>1773</v>
      </c>
      <c r="B1811" s="90" t="s">
        <v>282</v>
      </c>
      <c r="C1811" s="97">
        <v>42571</v>
      </c>
      <c r="D1811" s="90" t="s">
        <v>253</v>
      </c>
      <c r="E1811" s="98">
        <v>-10</v>
      </c>
      <c r="F1811" s="99">
        <v>-30.262530628168385</v>
      </c>
      <c r="G1811" s="101"/>
    </row>
    <row r="1812" spans="1:7" x14ac:dyDescent="0.25">
      <c r="A1812" s="90">
        <v>1774</v>
      </c>
      <c r="B1812" s="90" t="s">
        <v>257</v>
      </c>
      <c r="C1812" s="97">
        <v>42049</v>
      </c>
      <c r="D1812" s="90" t="s">
        <v>253</v>
      </c>
      <c r="E1812" s="98">
        <v>81</v>
      </c>
      <c r="F1812" s="99">
        <v>270.07071221712522</v>
      </c>
      <c r="G1812" s="101"/>
    </row>
    <row r="1813" spans="1:7" x14ac:dyDescent="0.25">
      <c r="A1813" s="90">
        <v>1775</v>
      </c>
      <c r="B1813" s="90" t="s">
        <v>283</v>
      </c>
      <c r="C1813" s="97">
        <v>42005</v>
      </c>
      <c r="D1813" s="90" t="s">
        <v>253</v>
      </c>
      <c r="E1813" s="98">
        <v>91</v>
      </c>
      <c r="F1813" s="99">
        <v>302.10300738695406</v>
      </c>
      <c r="G1813" s="101"/>
    </row>
    <row r="1814" spans="1:7" x14ac:dyDescent="0.25">
      <c r="A1814" s="90">
        <v>1776</v>
      </c>
      <c r="B1814" s="90" t="s">
        <v>284</v>
      </c>
      <c r="C1814" s="97">
        <v>42725</v>
      </c>
      <c r="D1814" s="90" t="s">
        <v>251</v>
      </c>
      <c r="E1814" s="98">
        <v>7</v>
      </c>
      <c r="F1814" s="99">
        <v>25.463454190438675</v>
      </c>
      <c r="G1814" s="101"/>
    </row>
    <row r="1815" spans="1:7" x14ac:dyDescent="0.25">
      <c r="A1815" s="90">
        <v>1777</v>
      </c>
      <c r="B1815" s="90" t="s">
        <v>285</v>
      </c>
      <c r="C1815" s="97">
        <v>42357</v>
      </c>
      <c r="D1815" s="90" t="s">
        <v>249</v>
      </c>
      <c r="E1815" s="98">
        <v>95</v>
      </c>
      <c r="F1815" s="99">
        <v>315.76607138074723</v>
      </c>
      <c r="G1815" s="101"/>
    </row>
    <row r="1816" spans="1:7" x14ac:dyDescent="0.25">
      <c r="A1816" s="90">
        <v>1778</v>
      </c>
      <c r="B1816" s="90" t="s">
        <v>286</v>
      </c>
      <c r="C1816" s="97">
        <v>42811</v>
      </c>
      <c r="D1816" s="90" t="s">
        <v>252</v>
      </c>
      <c r="E1816" s="98">
        <v>7</v>
      </c>
      <c r="F1816" s="99">
        <v>25.865089292705097</v>
      </c>
      <c r="G1816" s="101"/>
    </row>
    <row r="1817" spans="1:7" x14ac:dyDescent="0.25">
      <c r="A1817" s="90">
        <v>1779</v>
      </c>
      <c r="B1817" s="90" t="s">
        <v>287</v>
      </c>
      <c r="C1817" s="97">
        <v>42104</v>
      </c>
      <c r="D1817" s="90" t="s">
        <v>252</v>
      </c>
      <c r="E1817" s="98">
        <v>9</v>
      </c>
      <c r="F1817" s="99">
        <v>32.520121801435714</v>
      </c>
      <c r="G1817" s="101"/>
    </row>
    <row r="1818" spans="1:7" x14ac:dyDescent="0.25">
      <c r="A1818" s="90">
        <v>1780</v>
      </c>
      <c r="B1818" s="90" t="s">
        <v>258</v>
      </c>
      <c r="C1818" s="97">
        <v>42494</v>
      </c>
      <c r="D1818" s="90" t="s">
        <v>253</v>
      </c>
      <c r="E1818" s="98">
        <v>16</v>
      </c>
      <c r="F1818" s="99">
        <v>55.481159227573983</v>
      </c>
      <c r="G1818" s="101"/>
    </row>
    <row r="1819" spans="1:7" x14ac:dyDescent="0.25">
      <c r="A1819" s="90">
        <v>1781</v>
      </c>
      <c r="B1819" s="90" t="s">
        <v>288</v>
      </c>
      <c r="C1819" s="97">
        <v>42060</v>
      </c>
      <c r="D1819" s="90" t="s">
        <v>251</v>
      </c>
      <c r="E1819" s="98">
        <v>37</v>
      </c>
      <c r="F1819" s="99">
        <v>124.18820950457733</v>
      </c>
      <c r="G1819" s="101"/>
    </row>
    <row r="1820" spans="1:7" x14ac:dyDescent="0.25">
      <c r="A1820" s="90">
        <v>1782</v>
      </c>
      <c r="B1820" s="90" t="s">
        <v>257</v>
      </c>
      <c r="C1820" s="97">
        <v>43009</v>
      </c>
      <c r="D1820" s="90" t="s">
        <v>251</v>
      </c>
      <c r="E1820" s="98">
        <v>38</v>
      </c>
      <c r="F1820" s="99">
        <v>127.74330521325697</v>
      </c>
      <c r="G1820" s="101"/>
    </row>
    <row r="1821" spans="1:7" x14ac:dyDescent="0.25">
      <c r="A1821" s="90">
        <v>1783</v>
      </c>
      <c r="B1821" s="90" t="s">
        <v>271</v>
      </c>
      <c r="C1821" s="97">
        <v>42998</v>
      </c>
      <c r="D1821" s="90" t="s">
        <v>250</v>
      </c>
      <c r="E1821" s="98">
        <v>43</v>
      </c>
      <c r="F1821" s="99">
        <v>143.74459752755351</v>
      </c>
      <c r="G1821" s="101"/>
    </row>
    <row r="1822" spans="1:7" x14ac:dyDescent="0.25">
      <c r="A1822" s="90">
        <v>1784</v>
      </c>
      <c r="B1822" s="90" t="s">
        <v>272</v>
      </c>
      <c r="C1822" s="97">
        <v>42921</v>
      </c>
      <c r="D1822" s="90" t="s">
        <v>252</v>
      </c>
      <c r="E1822" s="98">
        <v>-5</v>
      </c>
      <c r="F1822" s="99">
        <v>-13.946301677809025</v>
      </c>
      <c r="G1822" s="101"/>
    </row>
    <row r="1823" spans="1:7" x14ac:dyDescent="0.25">
      <c r="A1823" s="90">
        <v>1785</v>
      </c>
      <c r="B1823" s="90" t="s">
        <v>273</v>
      </c>
      <c r="C1823" s="97">
        <v>43053</v>
      </c>
      <c r="D1823" s="90" t="s">
        <v>249</v>
      </c>
      <c r="E1823" s="98">
        <v>9</v>
      </c>
      <c r="F1823" s="99">
        <v>31.918574437030497</v>
      </c>
      <c r="G1823" s="101"/>
    </row>
    <row r="1824" spans="1:7" x14ac:dyDescent="0.25">
      <c r="A1824" s="90">
        <v>1786</v>
      </c>
      <c r="B1824" s="90" t="s">
        <v>257</v>
      </c>
      <c r="C1824" s="97">
        <v>42745</v>
      </c>
      <c r="D1824" s="90" t="s">
        <v>251</v>
      </c>
      <c r="E1824" s="98">
        <v>-9</v>
      </c>
      <c r="F1824" s="99">
        <v>-27.18033437835215</v>
      </c>
      <c r="G1824" s="101"/>
    </row>
    <row r="1825" spans="1:7" x14ac:dyDescent="0.25">
      <c r="A1825" s="90">
        <v>1787</v>
      </c>
      <c r="B1825" s="90" t="s">
        <v>263</v>
      </c>
      <c r="C1825" s="97">
        <v>42247</v>
      </c>
      <c r="D1825" s="90" t="s">
        <v>250</v>
      </c>
      <c r="E1825" s="98">
        <v>24</v>
      </c>
      <c r="F1825" s="99">
        <v>82.258879227317649</v>
      </c>
      <c r="G1825" s="101"/>
    </row>
    <row r="1826" spans="1:7" x14ac:dyDescent="0.25">
      <c r="A1826" s="90">
        <v>1788</v>
      </c>
      <c r="B1826" s="90" t="s">
        <v>274</v>
      </c>
      <c r="C1826" s="97">
        <v>42494</v>
      </c>
      <c r="D1826" s="90" t="s">
        <v>251</v>
      </c>
      <c r="E1826" s="98">
        <v>30</v>
      </c>
      <c r="F1826" s="99">
        <v>100.73549156960452</v>
      </c>
      <c r="G1826" s="101"/>
    </row>
    <row r="1827" spans="1:7" x14ac:dyDescent="0.25">
      <c r="A1827" s="90">
        <v>1789</v>
      </c>
      <c r="B1827" s="90" t="s">
        <v>259</v>
      </c>
      <c r="C1827" s="97">
        <v>42346</v>
      </c>
      <c r="D1827" s="90" t="s">
        <v>251</v>
      </c>
      <c r="E1827" s="98">
        <v>83</v>
      </c>
      <c r="F1827" s="99">
        <v>276.55670186335846</v>
      </c>
      <c r="G1827" s="101"/>
    </row>
    <row r="1828" spans="1:7" x14ac:dyDescent="0.25">
      <c r="A1828" s="90">
        <v>1790</v>
      </c>
      <c r="B1828" s="90" t="s">
        <v>275</v>
      </c>
      <c r="C1828" s="97">
        <v>42450</v>
      </c>
      <c r="D1828" s="90" t="s">
        <v>251</v>
      </c>
      <c r="E1828" s="98">
        <v>90</v>
      </c>
      <c r="F1828" s="99">
        <v>299.73742140485155</v>
      </c>
      <c r="G1828" s="101"/>
    </row>
    <row r="1829" spans="1:7" x14ac:dyDescent="0.25">
      <c r="A1829" s="90">
        <v>1791</v>
      </c>
      <c r="B1829" s="90" t="s">
        <v>276</v>
      </c>
      <c r="C1829" s="97">
        <v>42093</v>
      </c>
      <c r="D1829" s="90" t="s">
        <v>249</v>
      </c>
      <c r="E1829" s="98">
        <v>82</v>
      </c>
      <c r="F1829" s="99">
        <v>273.67123763223668</v>
      </c>
      <c r="G1829" s="101"/>
    </row>
    <row r="1830" spans="1:7" x14ac:dyDescent="0.25">
      <c r="A1830" s="90">
        <v>1792</v>
      </c>
      <c r="B1830" s="90" t="s">
        <v>260</v>
      </c>
      <c r="C1830" s="97">
        <v>42302</v>
      </c>
      <c r="D1830" s="90" t="s">
        <v>249</v>
      </c>
      <c r="E1830" s="98">
        <v>51</v>
      </c>
      <c r="F1830" s="99">
        <v>171.14470533627366</v>
      </c>
      <c r="G1830" s="101"/>
    </row>
    <row r="1831" spans="1:7" x14ac:dyDescent="0.25">
      <c r="A1831" s="90">
        <v>1793</v>
      </c>
      <c r="B1831" s="90" t="s">
        <v>277</v>
      </c>
      <c r="C1831" s="97">
        <v>42373</v>
      </c>
      <c r="D1831" s="90" t="s">
        <v>251</v>
      </c>
      <c r="E1831" s="98">
        <v>66</v>
      </c>
      <c r="F1831" s="99">
        <v>220.63793853908214</v>
      </c>
      <c r="G1831" s="101"/>
    </row>
    <row r="1832" spans="1:7" x14ac:dyDescent="0.25">
      <c r="A1832" s="90">
        <v>1794</v>
      </c>
      <c r="B1832" s="90" t="s">
        <v>278</v>
      </c>
      <c r="C1832" s="97">
        <v>42368</v>
      </c>
      <c r="D1832" s="90" t="s">
        <v>252</v>
      </c>
      <c r="E1832" s="98">
        <v>29</v>
      </c>
      <c r="F1832" s="99">
        <v>98.140589050824119</v>
      </c>
      <c r="G1832" s="101"/>
    </row>
    <row r="1833" spans="1:7" x14ac:dyDescent="0.25">
      <c r="A1833" s="90">
        <v>1795</v>
      </c>
      <c r="B1833" s="90" t="s">
        <v>279</v>
      </c>
      <c r="C1833" s="97">
        <v>42280</v>
      </c>
      <c r="D1833" s="90" t="s">
        <v>251</v>
      </c>
      <c r="E1833" s="98">
        <v>93</v>
      </c>
      <c r="F1833" s="99">
        <v>309.66420298675769</v>
      </c>
      <c r="G1833" s="101"/>
    </row>
    <row r="1834" spans="1:7" x14ac:dyDescent="0.25">
      <c r="A1834" s="90">
        <v>1796</v>
      </c>
      <c r="B1834" s="90" t="s">
        <v>280</v>
      </c>
      <c r="C1834" s="97">
        <v>43020</v>
      </c>
      <c r="D1834" s="90" t="s">
        <v>249</v>
      </c>
      <c r="E1834" s="98">
        <v>-3</v>
      </c>
      <c r="F1834" s="99">
        <v>-7.212537403654987</v>
      </c>
      <c r="G1834" s="101"/>
    </row>
    <row r="1835" spans="1:7" x14ac:dyDescent="0.25">
      <c r="A1835" s="90">
        <v>1797</v>
      </c>
      <c r="B1835" s="90" t="s">
        <v>281</v>
      </c>
      <c r="C1835" s="97">
        <v>42987</v>
      </c>
      <c r="D1835" s="90" t="s">
        <v>251</v>
      </c>
      <c r="E1835" s="98">
        <v>-2</v>
      </c>
      <c r="F1835" s="99">
        <v>-4.0081510736252071</v>
      </c>
      <c r="G1835" s="101"/>
    </row>
    <row r="1836" spans="1:7" x14ac:dyDescent="0.25">
      <c r="A1836" s="90">
        <v>1798</v>
      </c>
      <c r="B1836" s="90" t="s">
        <v>264</v>
      </c>
      <c r="C1836" s="97">
        <v>42648</v>
      </c>
      <c r="D1836" s="90" t="s">
        <v>250</v>
      </c>
      <c r="E1836" s="98">
        <v>79</v>
      </c>
      <c r="F1836" s="99">
        <v>263.77398416757114</v>
      </c>
      <c r="G1836" s="101"/>
    </row>
    <row r="1837" spans="1:7" x14ac:dyDescent="0.25">
      <c r="A1837" s="90">
        <v>1799</v>
      </c>
      <c r="B1837" s="90" t="s">
        <v>262</v>
      </c>
      <c r="C1837" s="97">
        <v>43097</v>
      </c>
      <c r="D1837" s="90" t="s">
        <v>251</v>
      </c>
      <c r="E1837" s="98">
        <v>31</v>
      </c>
      <c r="F1837" s="99">
        <v>104.43040412939753</v>
      </c>
      <c r="G1837" s="101"/>
    </row>
    <row r="1838" spans="1:7" x14ac:dyDescent="0.25">
      <c r="A1838" s="90">
        <v>1800</v>
      </c>
      <c r="B1838" s="90" t="s">
        <v>282</v>
      </c>
      <c r="C1838" s="97">
        <v>42137</v>
      </c>
      <c r="D1838" s="90" t="s">
        <v>253</v>
      </c>
      <c r="E1838" s="98">
        <v>46</v>
      </c>
      <c r="F1838" s="99">
        <v>154.58723097572053</v>
      </c>
      <c r="G1838" s="101"/>
    </row>
    <row r="1839" spans="1:7" x14ac:dyDescent="0.25">
      <c r="A1839" s="90">
        <v>1801</v>
      </c>
      <c r="B1839" s="90" t="s">
        <v>257</v>
      </c>
      <c r="C1839" s="97">
        <v>43097</v>
      </c>
      <c r="D1839" s="90" t="s">
        <v>253</v>
      </c>
      <c r="E1839" s="98">
        <v>93</v>
      </c>
      <c r="F1839" s="99">
        <v>310.66863376083421</v>
      </c>
      <c r="G1839" s="101"/>
    </row>
    <row r="1840" spans="1:7" x14ac:dyDescent="0.25">
      <c r="A1840" s="90">
        <v>1802</v>
      </c>
      <c r="B1840" s="90" t="s">
        <v>283</v>
      </c>
      <c r="C1840" s="97">
        <v>42439</v>
      </c>
      <c r="D1840" s="90" t="s">
        <v>251</v>
      </c>
      <c r="E1840" s="98">
        <v>82</v>
      </c>
      <c r="F1840" s="99">
        <v>272.33864825006026</v>
      </c>
      <c r="G1840" s="101"/>
    </row>
    <row r="1841" spans="1:7" x14ac:dyDescent="0.25">
      <c r="A1841" s="90">
        <v>1803</v>
      </c>
      <c r="B1841" s="90" t="s">
        <v>284</v>
      </c>
      <c r="C1841" s="97">
        <v>43075</v>
      </c>
      <c r="D1841" s="90" t="s">
        <v>250</v>
      </c>
      <c r="E1841" s="98">
        <v>87</v>
      </c>
      <c r="F1841" s="99">
        <v>290.74835997228934</v>
      </c>
      <c r="G1841" s="101"/>
    </row>
    <row r="1842" spans="1:7" x14ac:dyDescent="0.25">
      <c r="A1842" s="90">
        <v>1804</v>
      </c>
      <c r="B1842" s="90" t="s">
        <v>285</v>
      </c>
      <c r="C1842" s="97">
        <v>42714</v>
      </c>
      <c r="D1842" s="90" t="s">
        <v>253</v>
      </c>
      <c r="E1842" s="98">
        <v>62</v>
      </c>
      <c r="F1842" s="99">
        <v>206.79337548586204</v>
      </c>
      <c r="G1842" s="101"/>
    </row>
    <row r="1843" spans="1:7" x14ac:dyDescent="0.25">
      <c r="A1843" s="90">
        <v>1805</v>
      </c>
      <c r="B1843" s="90" t="s">
        <v>286</v>
      </c>
      <c r="C1843" s="97">
        <v>42725</v>
      </c>
      <c r="D1843" s="90" t="s">
        <v>253</v>
      </c>
      <c r="E1843" s="98">
        <v>31</v>
      </c>
      <c r="F1843" s="99">
        <v>104.26562225109927</v>
      </c>
      <c r="G1843" s="101"/>
    </row>
    <row r="1844" spans="1:7" x14ac:dyDescent="0.25">
      <c r="A1844" s="90">
        <v>1806</v>
      </c>
      <c r="B1844" s="90" t="s">
        <v>287</v>
      </c>
      <c r="C1844" s="97">
        <v>42593</v>
      </c>
      <c r="D1844" s="90" t="s">
        <v>252</v>
      </c>
      <c r="E1844" s="98">
        <v>43</v>
      </c>
      <c r="F1844" s="99">
        <v>144.79225465387975</v>
      </c>
      <c r="G1844" s="101"/>
    </row>
    <row r="1845" spans="1:7" x14ac:dyDescent="0.25">
      <c r="A1845" s="90">
        <v>1807</v>
      </c>
      <c r="B1845" s="90" t="s">
        <v>258</v>
      </c>
      <c r="C1845" s="97">
        <v>42681</v>
      </c>
      <c r="D1845" s="90" t="s">
        <v>251</v>
      </c>
      <c r="E1845" s="98">
        <v>78</v>
      </c>
      <c r="F1845" s="99">
        <v>260.67552977842132</v>
      </c>
      <c r="G1845" s="101"/>
    </row>
    <row r="1846" spans="1:7" x14ac:dyDescent="0.25">
      <c r="A1846" s="90">
        <v>1808</v>
      </c>
      <c r="B1846" s="90" t="s">
        <v>288</v>
      </c>
      <c r="C1846" s="97">
        <v>42582</v>
      </c>
      <c r="D1846" s="90" t="s">
        <v>251</v>
      </c>
      <c r="E1846" s="98">
        <v>-1</v>
      </c>
      <c r="F1846" s="99">
        <v>-0.48725782830669218</v>
      </c>
      <c r="G1846" s="101"/>
    </row>
    <row r="1847" spans="1:7" x14ac:dyDescent="0.25">
      <c r="A1847" s="90">
        <v>1809</v>
      </c>
      <c r="B1847" s="90" t="s">
        <v>257</v>
      </c>
      <c r="C1847" s="97">
        <v>42439</v>
      </c>
      <c r="D1847" s="90" t="s">
        <v>250</v>
      </c>
      <c r="E1847" s="98">
        <v>5</v>
      </c>
      <c r="F1847" s="99">
        <v>19.26046501983458</v>
      </c>
      <c r="G1847" s="101"/>
    </row>
    <row r="1848" spans="1:7" x14ac:dyDescent="0.25">
      <c r="A1848" s="90">
        <v>1810</v>
      </c>
      <c r="B1848" s="90" t="s">
        <v>271</v>
      </c>
      <c r="C1848" s="97">
        <v>42877</v>
      </c>
      <c r="D1848" s="90" t="s">
        <v>250</v>
      </c>
      <c r="E1848" s="98">
        <v>30</v>
      </c>
      <c r="F1848" s="99">
        <v>101.77206761202346</v>
      </c>
      <c r="G1848" s="101"/>
    </row>
    <row r="1849" spans="1:7" x14ac:dyDescent="0.25">
      <c r="A1849" s="90">
        <v>1811</v>
      </c>
      <c r="B1849" s="90" t="s">
        <v>272</v>
      </c>
      <c r="C1849" s="97">
        <v>42844</v>
      </c>
      <c r="D1849" s="90" t="s">
        <v>249</v>
      </c>
      <c r="E1849" s="98">
        <v>65</v>
      </c>
      <c r="F1849" s="99">
        <v>217.38638068068175</v>
      </c>
      <c r="G1849" s="101"/>
    </row>
    <row r="1850" spans="1:7" x14ac:dyDescent="0.25">
      <c r="A1850" s="90">
        <v>1812</v>
      </c>
      <c r="B1850" s="90" t="s">
        <v>273</v>
      </c>
      <c r="C1850" s="97">
        <v>42866</v>
      </c>
      <c r="D1850" s="90" t="s">
        <v>252</v>
      </c>
      <c r="E1850" s="98">
        <v>14</v>
      </c>
      <c r="F1850" s="99">
        <v>48.284982719364343</v>
      </c>
      <c r="G1850" s="101"/>
    </row>
    <row r="1851" spans="1:7" x14ac:dyDescent="0.25">
      <c r="A1851" s="90">
        <v>1813</v>
      </c>
      <c r="B1851" s="90" t="s">
        <v>257</v>
      </c>
      <c r="C1851" s="97">
        <v>42335</v>
      </c>
      <c r="D1851" s="90" t="s">
        <v>253</v>
      </c>
      <c r="E1851" s="98">
        <v>10</v>
      </c>
      <c r="F1851" s="99">
        <v>34.463667916390882</v>
      </c>
      <c r="G1851" s="101"/>
    </row>
    <row r="1852" spans="1:7" x14ac:dyDescent="0.25">
      <c r="A1852" s="90">
        <v>1814</v>
      </c>
      <c r="B1852" s="90" t="s">
        <v>263</v>
      </c>
      <c r="C1852" s="97">
        <v>42439</v>
      </c>
      <c r="D1852" s="90" t="s">
        <v>250</v>
      </c>
      <c r="E1852" s="98">
        <v>31</v>
      </c>
      <c r="F1852" s="99">
        <v>104.43936306713597</v>
      </c>
      <c r="G1852" s="101"/>
    </row>
    <row r="1853" spans="1:7" x14ac:dyDescent="0.25">
      <c r="A1853" s="90">
        <v>1815</v>
      </c>
      <c r="B1853" s="90" t="s">
        <v>274</v>
      </c>
      <c r="C1853" s="97">
        <v>42844</v>
      </c>
      <c r="D1853" s="90" t="s">
        <v>252</v>
      </c>
      <c r="E1853" s="98">
        <v>25</v>
      </c>
      <c r="F1853" s="99">
        <v>85.00619833821986</v>
      </c>
      <c r="G1853" s="101"/>
    </row>
    <row r="1854" spans="1:7" x14ac:dyDescent="0.25">
      <c r="A1854" s="90">
        <v>1816</v>
      </c>
      <c r="B1854" s="90" t="s">
        <v>259</v>
      </c>
      <c r="C1854" s="97">
        <v>42082</v>
      </c>
      <c r="D1854" s="90" t="s">
        <v>250</v>
      </c>
      <c r="E1854" s="98">
        <v>11</v>
      </c>
      <c r="F1854" s="99">
        <v>38.913439318483007</v>
      </c>
      <c r="G1854" s="101"/>
    </row>
    <row r="1855" spans="1:7" x14ac:dyDescent="0.25">
      <c r="A1855" s="90">
        <v>1817</v>
      </c>
      <c r="B1855" s="90" t="s">
        <v>275</v>
      </c>
      <c r="C1855" s="97">
        <v>42384</v>
      </c>
      <c r="D1855" s="90" t="s">
        <v>253</v>
      </c>
      <c r="E1855" s="98">
        <v>62</v>
      </c>
      <c r="F1855" s="99">
        <v>206.73222955177627</v>
      </c>
      <c r="G1855" s="101"/>
    </row>
    <row r="1856" spans="1:7" x14ac:dyDescent="0.25">
      <c r="A1856" s="90">
        <v>1818</v>
      </c>
      <c r="B1856" s="90" t="s">
        <v>276</v>
      </c>
      <c r="C1856" s="97">
        <v>42395</v>
      </c>
      <c r="D1856" s="90" t="s">
        <v>253</v>
      </c>
      <c r="E1856" s="98">
        <v>4</v>
      </c>
      <c r="F1856" s="99">
        <v>15.640595674557654</v>
      </c>
      <c r="G1856" s="101"/>
    </row>
    <row r="1857" spans="1:7" x14ac:dyDescent="0.25">
      <c r="A1857" s="90">
        <v>1819</v>
      </c>
      <c r="B1857" s="90" t="s">
        <v>260</v>
      </c>
      <c r="C1857" s="97">
        <v>42987</v>
      </c>
      <c r="D1857" s="90" t="s">
        <v>249</v>
      </c>
      <c r="E1857" s="98">
        <v>4</v>
      </c>
      <c r="F1857" s="99">
        <v>15.119516532353412</v>
      </c>
      <c r="G1857" s="101"/>
    </row>
    <row r="1858" spans="1:7" x14ac:dyDescent="0.25">
      <c r="A1858" s="90">
        <v>1820</v>
      </c>
      <c r="B1858" s="90" t="s">
        <v>277</v>
      </c>
      <c r="C1858" s="97">
        <v>42335</v>
      </c>
      <c r="D1858" s="90" t="s">
        <v>251</v>
      </c>
      <c r="E1858" s="98">
        <v>71</v>
      </c>
      <c r="F1858" s="99">
        <v>237.17144410552316</v>
      </c>
      <c r="G1858" s="101"/>
    </row>
    <row r="1859" spans="1:7" x14ac:dyDescent="0.25">
      <c r="A1859" s="90">
        <v>1821</v>
      </c>
      <c r="B1859" s="90" t="s">
        <v>278</v>
      </c>
      <c r="C1859" s="97">
        <v>42877</v>
      </c>
      <c r="D1859" s="90" t="s">
        <v>250</v>
      </c>
      <c r="E1859" s="98">
        <v>67</v>
      </c>
      <c r="F1859" s="99">
        <v>224.00766958014248</v>
      </c>
      <c r="G1859" s="101"/>
    </row>
    <row r="1860" spans="1:7" x14ac:dyDescent="0.25">
      <c r="A1860" s="90">
        <v>1822</v>
      </c>
      <c r="B1860" s="90" t="s">
        <v>279</v>
      </c>
      <c r="C1860" s="97">
        <v>42115</v>
      </c>
      <c r="D1860" s="90" t="s">
        <v>251</v>
      </c>
      <c r="E1860" s="98">
        <v>19</v>
      </c>
      <c r="F1860" s="99">
        <v>65.545663170186444</v>
      </c>
      <c r="G1860" s="101"/>
    </row>
    <row r="1861" spans="1:7" x14ac:dyDescent="0.25">
      <c r="A1861" s="90">
        <v>1823</v>
      </c>
      <c r="B1861" s="90" t="s">
        <v>280</v>
      </c>
      <c r="C1861" s="97">
        <v>42181</v>
      </c>
      <c r="D1861" s="90" t="s">
        <v>251</v>
      </c>
      <c r="E1861" s="98">
        <v>12</v>
      </c>
      <c r="F1861" s="99">
        <v>41.492044304299121</v>
      </c>
      <c r="G1861" s="101"/>
    </row>
    <row r="1862" spans="1:7" x14ac:dyDescent="0.25">
      <c r="A1862" s="90">
        <v>1824</v>
      </c>
      <c r="B1862" s="90" t="s">
        <v>281</v>
      </c>
      <c r="C1862" s="97">
        <v>42910</v>
      </c>
      <c r="D1862" s="90" t="s">
        <v>251</v>
      </c>
      <c r="E1862" s="98">
        <v>50</v>
      </c>
      <c r="F1862" s="99">
        <v>167.21416057897309</v>
      </c>
      <c r="G1862" s="101"/>
    </row>
    <row r="1863" spans="1:7" x14ac:dyDescent="0.25">
      <c r="A1863" s="90">
        <v>1825</v>
      </c>
      <c r="B1863" s="90" t="s">
        <v>264</v>
      </c>
      <c r="C1863" s="97">
        <v>42778</v>
      </c>
      <c r="D1863" s="90" t="s">
        <v>250</v>
      </c>
      <c r="E1863" s="98">
        <v>73</v>
      </c>
      <c r="F1863" s="99">
        <v>243.90885110385443</v>
      </c>
      <c r="G1863" s="101"/>
    </row>
    <row r="1864" spans="1:7" x14ac:dyDescent="0.25">
      <c r="A1864" s="90">
        <v>1826</v>
      </c>
      <c r="B1864" s="90" t="s">
        <v>262</v>
      </c>
      <c r="C1864" s="97">
        <v>42965</v>
      </c>
      <c r="D1864" s="90" t="s">
        <v>250</v>
      </c>
      <c r="E1864" s="98">
        <v>30</v>
      </c>
      <c r="F1864" s="99">
        <v>101.08470671601491</v>
      </c>
      <c r="G1864" s="101"/>
    </row>
    <row r="1865" spans="1:7" x14ac:dyDescent="0.25">
      <c r="A1865" s="90">
        <v>1827</v>
      </c>
      <c r="B1865" s="90" t="s">
        <v>282</v>
      </c>
      <c r="C1865" s="97">
        <v>42626</v>
      </c>
      <c r="D1865" s="90" t="s">
        <v>252</v>
      </c>
      <c r="E1865" s="98">
        <v>19</v>
      </c>
      <c r="F1865" s="99">
        <v>65.159367226747534</v>
      </c>
      <c r="G1865" s="101"/>
    </row>
    <row r="1866" spans="1:7" x14ac:dyDescent="0.25">
      <c r="A1866" s="90">
        <v>1828</v>
      </c>
      <c r="B1866" s="90" t="s">
        <v>257</v>
      </c>
      <c r="C1866" s="97">
        <v>42159</v>
      </c>
      <c r="D1866" s="90" t="s">
        <v>249</v>
      </c>
      <c r="E1866" s="98">
        <v>48</v>
      </c>
      <c r="F1866" s="99">
        <v>160.10226670653392</v>
      </c>
      <c r="G1866" s="101"/>
    </row>
    <row r="1867" spans="1:7" x14ac:dyDescent="0.25">
      <c r="A1867" s="90">
        <v>1829</v>
      </c>
      <c r="B1867" s="90" t="s">
        <v>283</v>
      </c>
      <c r="C1867" s="97">
        <v>42877</v>
      </c>
      <c r="D1867" s="90" t="s">
        <v>252</v>
      </c>
      <c r="E1867" s="98">
        <v>-8</v>
      </c>
      <c r="F1867" s="99">
        <v>-23.816903635613741</v>
      </c>
      <c r="G1867" s="101"/>
    </row>
    <row r="1868" spans="1:7" x14ac:dyDescent="0.25">
      <c r="A1868" s="90">
        <v>1830</v>
      </c>
      <c r="B1868" s="90" t="s">
        <v>284</v>
      </c>
      <c r="C1868" s="97">
        <v>42965</v>
      </c>
      <c r="D1868" s="90" t="s">
        <v>251</v>
      </c>
      <c r="E1868" s="98">
        <v>-8</v>
      </c>
      <c r="F1868" s="99">
        <v>-24.413244060937426</v>
      </c>
      <c r="G1868" s="101"/>
    </row>
    <row r="1869" spans="1:7" x14ac:dyDescent="0.25">
      <c r="A1869" s="90">
        <v>1831</v>
      </c>
      <c r="B1869" s="90" t="s">
        <v>285</v>
      </c>
      <c r="C1869" s="97">
        <v>42093</v>
      </c>
      <c r="D1869" s="90" t="s">
        <v>251</v>
      </c>
      <c r="E1869" s="98">
        <v>28</v>
      </c>
      <c r="F1869" s="99">
        <v>94.712211698695015</v>
      </c>
      <c r="G1869" s="101"/>
    </row>
    <row r="1870" spans="1:7" x14ac:dyDescent="0.25">
      <c r="A1870" s="90">
        <v>1832</v>
      </c>
      <c r="B1870" s="90" t="s">
        <v>286</v>
      </c>
      <c r="C1870" s="97">
        <v>42269</v>
      </c>
      <c r="D1870" s="90" t="s">
        <v>252</v>
      </c>
      <c r="E1870" s="98">
        <v>81</v>
      </c>
      <c r="F1870" s="99">
        <v>270.34745989056177</v>
      </c>
      <c r="G1870" s="101"/>
    </row>
    <row r="1871" spans="1:7" x14ac:dyDescent="0.25">
      <c r="A1871" s="90">
        <v>1833</v>
      </c>
      <c r="B1871" s="90" t="s">
        <v>287</v>
      </c>
      <c r="C1871" s="97">
        <v>42016</v>
      </c>
      <c r="D1871" s="90" t="s">
        <v>251</v>
      </c>
      <c r="E1871" s="98">
        <v>12</v>
      </c>
      <c r="F1871" s="99">
        <v>41.886087425323559</v>
      </c>
      <c r="G1871" s="101"/>
    </row>
    <row r="1872" spans="1:7" x14ac:dyDescent="0.25">
      <c r="A1872" s="90">
        <v>1834</v>
      </c>
      <c r="B1872" s="90" t="s">
        <v>258</v>
      </c>
      <c r="C1872" s="97">
        <v>42800</v>
      </c>
      <c r="D1872" s="90" t="s">
        <v>249</v>
      </c>
      <c r="E1872" s="98">
        <v>54</v>
      </c>
      <c r="F1872" s="99">
        <v>180.84719528128593</v>
      </c>
      <c r="G1872" s="101"/>
    </row>
    <row r="1873" spans="1:7" x14ac:dyDescent="0.25">
      <c r="A1873" s="90">
        <v>1835</v>
      </c>
      <c r="B1873" s="90" t="s">
        <v>288</v>
      </c>
      <c r="C1873" s="97">
        <v>42148</v>
      </c>
      <c r="D1873" s="90" t="s">
        <v>253</v>
      </c>
      <c r="E1873" s="98">
        <v>70</v>
      </c>
      <c r="F1873" s="99">
        <v>234.06705676446046</v>
      </c>
      <c r="G1873" s="101"/>
    </row>
    <row r="1874" spans="1:7" x14ac:dyDescent="0.25">
      <c r="A1874" s="90">
        <v>1836</v>
      </c>
      <c r="B1874" s="90" t="s">
        <v>257</v>
      </c>
      <c r="C1874" s="97">
        <v>42225</v>
      </c>
      <c r="D1874" s="90" t="s">
        <v>249</v>
      </c>
      <c r="E1874" s="98">
        <v>89</v>
      </c>
      <c r="F1874" s="99">
        <v>296.65286264149921</v>
      </c>
      <c r="G1874" s="101"/>
    </row>
    <row r="1875" spans="1:7" x14ac:dyDescent="0.25">
      <c r="A1875" s="90">
        <v>1837</v>
      </c>
      <c r="B1875" s="90" t="s">
        <v>271</v>
      </c>
      <c r="C1875" s="97">
        <v>42258</v>
      </c>
      <c r="D1875" s="90" t="s">
        <v>253</v>
      </c>
      <c r="E1875" s="98">
        <v>10</v>
      </c>
      <c r="F1875" s="99">
        <v>35.579815183253828</v>
      </c>
      <c r="G1875" s="101"/>
    </row>
    <row r="1876" spans="1:7" x14ac:dyDescent="0.25">
      <c r="A1876" s="90">
        <v>1838</v>
      </c>
      <c r="B1876" s="90" t="s">
        <v>272</v>
      </c>
      <c r="C1876" s="97">
        <v>42373</v>
      </c>
      <c r="D1876" s="90" t="s">
        <v>253</v>
      </c>
      <c r="E1876" s="98">
        <v>52</v>
      </c>
      <c r="F1876" s="99">
        <v>174.3888403231411</v>
      </c>
      <c r="G1876" s="101"/>
    </row>
    <row r="1877" spans="1:7" x14ac:dyDescent="0.25">
      <c r="A1877" s="90">
        <v>1839</v>
      </c>
      <c r="B1877" s="90" t="s">
        <v>273</v>
      </c>
      <c r="C1877" s="97">
        <v>42192</v>
      </c>
      <c r="D1877" s="90" t="s">
        <v>252</v>
      </c>
      <c r="E1877" s="98">
        <v>85</v>
      </c>
      <c r="F1877" s="99">
        <v>284.24290264093997</v>
      </c>
      <c r="G1877" s="101"/>
    </row>
    <row r="1878" spans="1:7" x14ac:dyDescent="0.25">
      <c r="A1878" s="90">
        <v>1840</v>
      </c>
      <c r="B1878" s="90" t="s">
        <v>257</v>
      </c>
      <c r="C1878" s="97">
        <v>42181</v>
      </c>
      <c r="D1878" s="90" t="s">
        <v>253</v>
      </c>
      <c r="E1878" s="98">
        <v>31</v>
      </c>
      <c r="F1878" s="99">
        <v>103.61703140483185</v>
      </c>
      <c r="G1878" s="101"/>
    </row>
    <row r="1879" spans="1:7" x14ac:dyDescent="0.25">
      <c r="A1879" s="90">
        <v>1841</v>
      </c>
      <c r="B1879" s="90" t="s">
        <v>263</v>
      </c>
      <c r="C1879" s="97">
        <v>42811</v>
      </c>
      <c r="D1879" s="90" t="s">
        <v>252</v>
      </c>
      <c r="E1879" s="98">
        <v>36</v>
      </c>
      <c r="F1879" s="99">
        <v>121.30796788197074</v>
      </c>
      <c r="G1879" s="101"/>
    </row>
    <row r="1880" spans="1:7" x14ac:dyDescent="0.25">
      <c r="A1880" s="90">
        <v>1842</v>
      </c>
      <c r="B1880" s="90" t="s">
        <v>274</v>
      </c>
      <c r="C1880" s="97">
        <v>42472</v>
      </c>
      <c r="D1880" s="90" t="s">
        <v>251</v>
      </c>
      <c r="E1880" s="98">
        <v>80</v>
      </c>
      <c r="F1880" s="99">
        <v>266.62147690091672</v>
      </c>
      <c r="G1880" s="101"/>
    </row>
    <row r="1881" spans="1:7" x14ac:dyDescent="0.25">
      <c r="A1881" s="90">
        <v>1843</v>
      </c>
      <c r="B1881" s="90" t="s">
        <v>259</v>
      </c>
      <c r="C1881" s="97">
        <v>42214</v>
      </c>
      <c r="D1881" s="90" t="s">
        <v>252</v>
      </c>
      <c r="E1881" s="98">
        <v>27</v>
      </c>
      <c r="F1881" s="99">
        <v>90.90746579978898</v>
      </c>
      <c r="G1881" s="101"/>
    </row>
    <row r="1882" spans="1:7" x14ac:dyDescent="0.25">
      <c r="A1882" s="90">
        <v>1844</v>
      </c>
      <c r="B1882" s="90" t="s">
        <v>275</v>
      </c>
      <c r="C1882" s="97">
        <v>42494</v>
      </c>
      <c r="D1882" s="90" t="s">
        <v>253</v>
      </c>
      <c r="E1882" s="98">
        <v>46</v>
      </c>
      <c r="F1882" s="99">
        <v>154.78489370686972</v>
      </c>
      <c r="G1882" s="101"/>
    </row>
    <row r="1883" spans="1:7" x14ac:dyDescent="0.25">
      <c r="A1883" s="90">
        <v>1845</v>
      </c>
      <c r="B1883" s="90" t="s">
        <v>276</v>
      </c>
      <c r="C1883" s="97">
        <v>42571</v>
      </c>
      <c r="D1883" s="90" t="s">
        <v>253</v>
      </c>
      <c r="E1883" s="98">
        <v>29</v>
      </c>
      <c r="F1883" s="99">
        <v>98.759210693380894</v>
      </c>
      <c r="G1883" s="101"/>
    </row>
    <row r="1884" spans="1:7" x14ac:dyDescent="0.25">
      <c r="A1884" s="90">
        <v>1846</v>
      </c>
      <c r="B1884" s="90" t="s">
        <v>260</v>
      </c>
      <c r="C1884" s="97">
        <v>42778</v>
      </c>
      <c r="D1884" s="90" t="s">
        <v>251</v>
      </c>
      <c r="E1884" s="98">
        <v>55</v>
      </c>
      <c r="F1884" s="99">
        <v>184.15721106192916</v>
      </c>
      <c r="G1884" s="101"/>
    </row>
    <row r="1885" spans="1:7" x14ac:dyDescent="0.25">
      <c r="A1885" s="90">
        <v>1847</v>
      </c>
      <c r="B1885" s="90" t="s">
        <v>277</v>
      </c>
      <c r="C1885" s="97">
        <v>42626</v>
      </c>
      <c r="D1885" s="90" t="s">
        <v>252</v>
      </c>
      <c r="E1885" s="98">
        <v>2</v>
      </c>
      <c r="F1885" s="99">
        <v>8.067394417369357</v>
      </c>
      <c r="G1885" s="101"/>
    </row>
    <row r="1886" spans="1:7" x14ac:dyDescent="0.25">
      <c r="A1886" s="90">
        <v>1848</v>
      </c>
      <c r="B1886" s="90" t="s">
        <v>278</v>
      </c>
      <c r="C1886" s="97">
        <v>42910</v>
      </c>
      <c r="D1886" s="90" t="s">
        <v>253</v>
      </c>
      <c r="E1886" s="98">
        <v>60</v>
      </c>
      <c r="F1886" s="99">
        <v>201.08778087010589</v>
      </c>
      <c r="G1886" s="101"/>
    </row>
    <row r="1887" spans="1:7" x14ac:dyDescent="0.25">
      <c r="A1887" s="90">
        <v>1849</v>
      </c>
      <c r="B1887" s="90" t="s">
        <v>279</v>
      </c>
      <c r="C1887" s="97">
        <v>42214</v>
      </c>
      <c r="D1887" s="90" t="s">
        <v>251</v>
      </c>
      <c r="E1887" s="98">
        <v>12</v>
      </c>
      <c r="F1887" s="99">
        <v>41.731459845075435</v>
      </c>
      <c r="G1887" s="101"/>
    </row>
    <row r="1888" spans="1:7" x14ac:dyDescent="0.25">
      <c r="A1888" s="90">
        <v>1850</v>
      </c>
      <c r="B1888" s="90" t="s">
        <v>280</v>
      </c>
      <c r="C1888" s="97">
        <v>42505</v>
      </c>
      <c r="D1888" s="90" t="s">
        <v>252</v>
      </c>
      <c r="E1888" s="98">
        <v>52</v>
      </c>
      <c r="F1888" s="99">
        <v>174.06611627218274</v>
      </c>
      <c r="G1888" s="101"/>
    </row>
    <row r="1889" spans="1:7" x14ac:dyDescent="0.25">
      <c r="A1889" s="90">
        <v>1851</v>
      </c>
      <c r="B1889" s="90" t="s">
        <v>281</v>
      </c>
      <c r="C1889" s="97">
        <v>42483</v>
      </c>
      <c r="D1889" s="90" t="s">
        <v>251</v>
      </c>
      <c r="E1889" s="98">
        <v>37</v>
      </c>
      <c r="F1889" s="99">
        <v>124.88447913096591</v>
      </c>
      <c r="G1889" s="101"/>
    </row>
    <row r="1890" spans="1:7" x14ac:dyDescent="0.25">
      <c r="A1890" s="90">
        <v>1852</v>
      </c>
      <c r="B1890" s="90" t="s">
        <v>264</v>
      </c>
      <c r="C1890" s="97">
        <v>42637</v>
      </c>
      <c r="D1890" s="90" t="s">
        <v>250</v>
      </c>
      <c r="E1890" s="98">
        <v>36</v>
      </c>
      <c r="F1890" s="99">
        <v>121.84719787203134</v>
      </c>
      <c r="G1890" s="101"/>
    </row>
    <row r="1891" spans="1:7" x14ac:dyDescent="0.25">
      <c r="A1891" s="90">
        <v>1853</v>
      </c>
      <c r="B1891" s="90" t="s">
        <v>262</v>
      </c>
      <c r="C1891" s="97">
        <v>42483</v>
      </c>
      <c r="D1891" s="90" t="s">
        <v>251</v>
      </c>
      <c r="E1891" s="98">
        <v>87</v>
      </c>
      <c r="F1891" s="99">
        <v>289.75147411810985</v>
      </c>
      <c r="G1891" s="101"/>
    </row>
    <row r="1892" spans="1:7" x14ac:dyDescent="0.25">
      <c r="A1892" s="90">
        <v>1854</v>
      </c>
      <c r="B1892" s="90" t="s">
        <v>282</v>
      </c>
      <c r="C1892" s="97">
        <v>42767</v>
      </c>
      <c r="D1892" s="90" t="s">
        <v>252</v>
      </c>
      <c r="E1892" s="98">
        <v>16</v>
      </c>
      <c r="F1892" s="99">
        <v>55.433230871134199</v>
      </c>
      <c r="G1892" s="101"/>
    </row>
    <row r="1893" spans="1:7" x14ac:dyDescent="0.25">
      <c r="A1893" s="90">
        <v>1855</v>
      </c>
      <c r="B1893" s="90" t="s">
        <v>257</v>
      </c>
      <c r="C1893" s="97">
        <v>42203</v>
      </c>
      <c r="D1893" s="90" t="s">
        <v>251</v>
      </c>
      <c r="E1893" s="98">
        <v>50</v>
      </c>
      <c r="F1893" s="99">
        <v>167.71884419468563</v>
      </c>
      <c r="G1893" s="101"/>
    </row>
    <row r="1894" spans="1:7" x14ac:dyDescent="0.25">
      <c r="A1894" s="90">
        <v>1856</v>
      </c>
      <c r="B1894" s="90" t="s">
        <v>283</v>
      </c>
      <c r="C1894" s="97">
        <v>42767</v>
      </c>
      <c r="D1894" s="90" t="s">
        <v>252</v>
      </c>
      <c r="E1894" s="98">
        <v>53</v>
      </c>
      <c r="F1894" s="99">
        <v>177.09197882389211</v>
      </c>
      <c r="G1894" s="101"/>
    </row>
    <row r="1895" spans="1:7" x14ac:dyDescent="0.25">
      <c r="A1895" s="90">
        <v>1857</v>
      </c>
      <c r="B1895" s="90" t="s">
        <v>284</v>
      </c>
      <c r="C1895" s="97">
        <v>42516</v>
      </c>
      <c r="D1895" s="90" t="s">
        <v>253</v>
      </c>
      <c r="E1895" s="98">
        <v>61</v>
      </c>
      <c r="F1895" s="99">
        <v>203.69893425105872</v>
      </c>
      <c r="G1895" s="101"/>
    </row>
    <row r="1896" spans="1:7" x14ac:dyDescent="0.25">
      <c r="A1896" s="90">
        <v>1858</v>
      </c>
      <c r="B1896" s="90" t="s">
        <v>285</v>
      </c>
      <c r="C1896" s="97">
        <v>42192</v>
      </c>
      <c r="D1896" s="90" t="s">
        <v>253</v>
      </c>
      <c r="E1896" s="98">
        <v>95</v>
      </c>
      <c r="F1896" s="99">
        <v>316.22485246074922</v>
      </c>
      <c r="G1896" s="101"/>
    </row>
    <row r="1897" spans="1:7" x14ac:dyDescent="0.25">
      <c r="A1897" s="90">
        <v>1859</v>
      </c>
      <c r="B1897" s="90" t="s">
        <v>286</v>
      </c>
      <c r="C1897" s="97">
        <v>42604</v>
      </c>
      <c r="D1897" s="90" t="s">
        <v>250</v>
      </c>
      <c r="E1897" s="98">
        <v>-6</v>
      </c>
      <c r="F1897" s="99">
        <v>-18.289807543937439</v>
      </c>
      <c r="G1897" s="101"/>
    </row>
    <row r="1898" spans="1:7" x14ac:dyDescent="0.25">
      <c r="A1898" s="90">
        <v>1860</v>
      </c>
      <c r="B1898" s="90" t="s">
        <v>287</v>
      </c>
      <c r="C1898" s="97">
        <v>42593</v>
      </c>
      <c r="D1898" s="90" t="s">
        <v>251</v>
      </c>
      <c r="E1898" s="98">
        <v>-9</v>
      </c>
      <c r="F1898" s="99">
        <v>-27.297959131170774</v>
      </c>
      <c r="G1898" s="101"/>
    </row>
    <row r="1899" spans="1:7" x14ac:dyDescent="0.25">
      <c r="A1899" s="90">
        <v>1861</v>
      </c>
      <c r="B1899" s="90" t="s">
        <v>258</v>
      </c>
      <c r="C1899" s="97">
        <v>42811</v>
      </c>
      <c r="D1899" s="90" t="s">
        <v>249</v>
      </c>
      <c r="E1899" s="98">
        <v>74</v>
      </c>
      <c r="F1899" s="99">
        <v>246.76983173370951</v>
      </c>
      <c r="G1899" s="101"/>
    </row>
    <row r="1900" spans="1:7" x14ac:dyDescent="0.25">
      <c r="A1900" s="90">
        <v>1862</v>
      </c>
      <c r="B1900" s="90" t="s">
        <v>288</v>
      </c>
      <c r="C1900" s="97">
        <v>42346</v>
      </c>
      <c r="D1900" s="90" t="s">
        <v>251</v>
      </c>
      <c r="E1900" s="98">
        <v>18</v>
      </c>
      <c r="F1900" s="99">
        <v>61.215371832392464</v>
      </c>
      <c r="G1900" s="101"/>
    </row>
    <row r="1901" spans="1:7" x14ac:dyDescent="0.25">
      <c r="A1901" s="90">
        <v>1863</v>
      </c>
      <c r="B1901" s="90" t="s">
        <v>257</v>
      </c>
      <c r="C1901" s="97">
        <v>42800</v>
      </c>
      <c r="D1901" s="90" t="s">
        <v>249</v>
      </c>
      <c r="E1901" s="98">
        <v>73</v>
      </c>
      <c r="F1901" s="99">
        <v>243.28937484171374</v>
      </c>
      <c r="G1901" s="101"/>
    </row>
    <row r="1902" spans="1:7" x14ac:dyDescent="0.25">
      <c r="A1902" s="90">
        <v>1864</v>
      </c>
      <c r="B1902" s="90" t="s">
        <v>271</v>
      </c>
      <c r="C1902" s="97">
        <v>42714</v>
      </c>
      <c r="D1902" s="90" t="s">
        <v>249</v>
      </c>
      <c r="E1902" s="98">
        <v>62</v>
      </c>
      <c r="F1902" s="99">
        <v>207.74052702227885</v>
      </c>
      <c r="G1902" s="101"/>
    </row>
    <row r="1903" spans="1:7" x14ac:dyDescent="0.25">
      <c r="A1903" s="90">
        <v>1865</v>
      </c>
      <c r="B1903" s="90" t="s">
        <v>272</v>
      </c>
      <c r="C1903" s="97">
        <v>42921</v>
      </c>
      <c r="D1903" s="90" t="s">
        <v>253</v>
      </c>
      <c r="E1903" s="98">
        <v>-2</v>
      </c>
      <c r="F1903" s="99">
        <v>-3.9606626132998675</v>
      </c>
      <c r="G1903" s="101"/>
    </row>
    <row r="1904" spans="1:7" x14ac:dyDescent="0.25">
      <c r="A1904" s="90">
        <v>1866</v>
      </c>
      <c r="B1904" s="90" t="s">
        <v>273</v>
      </c>
      <c r="C1904" s="97">
        <v>43009</v>
      </c>
      <c r="D1904" s="90" t="s">
        <v>253</v>
      </c>
      <c r="E1904" s="98">
        <v>-7</v>
      </c>
      <c r="F1904" s="99">
        <v>-20.880317447382328</v>
      </c>
      <c r="G1904" s="101"/>
    </row>
    <row r="1905" spans="1:7" x14ac:dyDescent="0.25">
      <c r="A1905" s="90">
        <v>1867</v>
      </c>
      <c r="B1905" s="90" t="s">
        <v>257</v>
      </c>
      <c r="C1905" s="97">
        <v>42965</v>
      </c>
      <c r="D1905" s="90" t="s">
        <v>252</v>
      </c>
      <c r="E1905" s="98">
        <v>73</v>
      </c>
      <c r="F1905" s="99">
        <v>243.40356882143573</v>
      </c>
      <c r="G1905" s="101"/>
    </row>
    <row r="1906" spans="1:7" x14ac:dyDescent="0.25">
      <c r="A1906" s="90">
        <v>1868</v>
      </c>
      <c r="B1906" s="90" t="s">
        <v>263</v>
      </c>
      <c r="C1906" s="97">
        <v>42104</v>
      </c>
      <c r="D1906" s="90" t="s">
        <v>249</v>
      </c>
      <c r="E1906" s="98">
        <v>24</v>
      </c>
      <c r="F1906" s="99">
        <v>81.128552962975363</v>
      </c>
      <c r="G1906" s="101"/>
    </row>
    <row r="1907" spans="1:7" x14ac:dyDescent="0.25">
      <c r="A1907" s="90">
        <v>1869</v>
      </c>
      <c r="B1907" s="90" t="s">
        <v>274</v>
      </c>
      <c r="C1907" s="97">
        <v>42280</v>
      </c>
      <c r="D1907" s="90" t="s">
        <v>250</v>
      </c>
      <c r="E1907" s="98">
        <v>18</v>
      </c>
      <c r="F1907" s="99">
        <v>61.833111564965243</v>
      </c>
      <c r="G1907" s="101"/>
    </row>
    <row r="1908" spans="1:7" x14ac:dyDescent="0.25">
      <c r="A1908" s="90">
        <v>1870</v>
      </c>
      <c r="B1908" s="90" t="s">
        <v>259</v>
      </c>
      <c r="C1908" s="97">
        <v>43064</v>
      </c>
      <c r="D1908" s="90" t="s">
        <v>252</v>
      </c>
      <c r="E1908" s="98">
        <v>49</v>
      </c>
      <c r="F1908" s="99">
        <v>164.71894436717395</v>
      </c>
      <c r="G1908" s="101"/>
    </row>
    <row r="1909" spans="1:7" x14ac:dyDescent="0.25">
      <c r="A1909" s="90">
        <v>1871</v>
      </c>
      <c r="B1909" s="90" t="s">
        <v>275</v>
      </c>
      <c r="C1909" s="97">
        <v>42005</v>
      </c>
      <c r="D1909" s="90" t="s">
        <v>252</v>
      </c>
      <c r="E1909" s="98">
        <v>21</v>
      </c>
      <c r="F1909" s="99">
        <v>71.313969594979397</v>
      </c>
      <c r="G1909" s="101"/>
    </row>
    <row r="1910" spans="1:7" x14ac:dyDescent="0.25">
      <c r="A1910" s="90">
        <v>1872</v>
      </c>
      <c r="B1910" s="90" t="s">
        <v>276</v>
      </c>
      <c r="C1910" s="97">
        <v>42505</v>
      </c>
      <c r="D1910" s="90" t="s">
        <v>253</v>
      </c>
      <c r="E1910" s="98">
        <v>2</v>
      </c>
      <c r="F1910" s="99">
        <v>8.8132087913687691</v>
      </c>
      <c r="G1910" s="101"/>
    </row>
    <row r="1911" spans="1:7" x14ac:dyDescent="0.25">
      <c r="A1911" s="90">
        <v>1873</v>
      </c>
      <c r="B1911" s="90" t="s">
        <v>260</v>
      </c>
      <c r="C1911" s="97">
        <v>42692</v>
      </c>
      <c r="D1911" s="90" t="s">
        <v>253</v>
      </c>
      <c r="E1911" s="98">
        <v>83</v>
      </c>
      <c r="F1911" s="99">
        <v>276.59012133976694</v>
      </c>
      <c r="G1911" s="101"/>
    </row>
    <row r="1912" spans="1:7" x14ac:dyDescent="0.25">
      <c r="A1912" s="90">
        <v>1874</v>
      </c>
      <c r="B1912" s="90" t="s">
        <v>277</v>
      </c>
      <c r="C1912" s="97">
        <v>42005</v>
      </c>
      <c r="D1912" s="90" t="s">
        <v>251</v>
      </c>
      <c r="E1912" s="98">
        <v>63</v>
      </c>
      <c r="F1912" s="99">
        <v>210.74023641000707</v>
      </c>
      <c r="G1912" s="101"/>
    </row>
    <row r="1913" spans="1:7" x14ac:dyDescent="0.25">
      <c r="A1913" s="90">
        <v>1875</v>
      </c>
      <c r="B1913" s="90" t="s">
        <v>278</v>
      </c>
      <c r="C1913" s="97">
        <v>42428</v>
      </c>
      <c r="D1913" s="90" t="s">
        <v>250</v>
      </c>
      <c r="E1913" s="98">
        <v>54</v>
      </c>
      <c r="F1913" s="99">
        <v>180.66257964270307</v>
      </c>
      <c r="G1913" s="101"/>
    </row>
    <row r="1914" spans="1:7" x14ac:dyDescent="0.25">
      <c r="A1914" s="90">
        <v>1876</v>
      </c>
      <c r="B1914" s="90" t="s">
        <v>279</v>
      </c>
      <c r="C1914" s="97">
        <v>42626</v>
      </c>
      <c r="D1914" s="90" t="s">
        <v>251</v>
      </c>
      <c r="E1914" s="98">
        <v>19</v>
      </c>
      <c r="F1914" s="99">
        <v>65.836075084393812</v>
      </c>
      <c r="G1914" s="101"/>
    </row>
    <row r="1915" spans="1:7" x14ac:dyDescent="0.25">
      <c r="A1915" s="90">
        <v>1877</v>
      </c>
      <c r="B1915" s="90" t="s">
        <v>280</v>
      </c>
      <c r="C1915" s="97">
        <v>42626</v>
      </c>
      <c r="D1915" s="90" t="s">
        <v>249</v>
      </c>
      <c r="E1915" s="98">
        <v>66</v>
      </c>
      <c r="F1915" s="99">
        <v>219.79616080483078</v>
      </c>
      <c r="G1915" s="101"/>
    </row>
    <row r="1916" spans="1:7" x14ac:dyDescent="0.25">
      <c r="A1916" s="90">
        <v>1878</v>
      </c>
      <c r="B1916" s="90" t="s">
        <v>281</v>
      </c>
      <c r="C1916" s="97">
        <v>42516</v>
      </c>
      <c r="D1916" s="90" t="s">
        <v>251</v>
      </c>
      <c r="E1916" s="98">
        <v>60</v>
      </c>
      <c r="F1916" s="99">
        <v>200.96448692597491</v>
      </c>
      <c r="G1916" s="101"/>
    </row>
    <row r="1917" spans="1:7" x14ac:dyDescent="0.25">
      <c r="A1917" s="90">
        <v>1879</v>
      </c>
      <c r="B1917" s="90" t="s">
        <v>264</v>
      </c>
      <c r="C1917" s="97">
        <v>42965</v>
      </c>
      <c r="D1917" s="90" t="s">
        <v>249</v>
      </c>
      <c r="E1917" s="98">
        <v>90</v>
      </c>
      <c r="F1917" s="99">
        <v>299.71691863499569</v>
      </c>
      <c r="G1917" s="101"/>
    </row>
    <row r="1918" spans="1:7" x14ac:dyDescent="0.25">
      <c r="A1918" s="90">
        <v>1880</v>
      </c>
      <c r="B1918" s="90" t="s">
        <v>262</v>
      </c>
      <c r="C1918" s="97">
        <v>43086</v>
      </c>
      <c r="D1918" s="90" t="s">
        <v>251</v>
      </c>
      <c r="E1918" s="98">
        <v>59</v>
      </c>
      <c r="F1918" s="99">
        <v>196.96195829014962</v>
      </c>
      <c r="G1918" s="101"/>
    </row>
    <row r="1919" spans="1:7" x14ac:dyDescent="0.25">
      <c r="A1919" s="90">
        <v>1881</v>
      </c>
      <c r="B1919" s="90" t="s">
        <v>282</v>
      </c>
      <c r="C1919" s="97">
        <v>42280</v>
      </c>
      <c r="D1919" s="90" t="s">
        <v>253</v>
      </c>
      <c r="E1919" s="98">
        <v>0</v>
      </c>
      <c r="F1919" s="99">
        <v>2.9283159630838069</v>
      </c>
      <c r="G1919" s="101"/>
    </row>
    <row r="1920" spans="1:7" x14ac:dyDescent="0.25">
      <c r="A1920" s="90">
        <v>1882</v>
      </c>
      <c r="B1920" s="90" t="s">
        <v>257</v>
      </c>
      <c r="C1920" s="97">
        <v>42450</v>
      </c>
      <c r="D1920" s="90" t="s">
        <v>253</v>
      </c>
      <c r="E1920" s="98">
        <v>72</v>
      </c>
      <c r="F1920" s="99">
        <v>240.23491587173498</v>
      </c>
      <c r="G1920" s="101"/>
    </row>
    <row r="1921" spans="1:7" x14ac:dyDescent="0.25">
      <c r="A1921" s="90">
        <v>1883</v>
      </c>
      <c r="B1921" s="90" t="s">
        <v>283</v>
      </c>
      <c r="C1921" s="97">
        <v>42571</v>
      </c>
      <c r="D1921" s="90" t="s">
        <v>251</v>
      </c>
      <c r="E1921" s="98">
        <v>-6</v>
      </c>
      <c r="F1921" s="99">
        <v>-17.348895558798649</v>
      </c>
      <c r="G1921" s="101"/>
    </row>
    <row r="1922" spans="1:7" x14ac:dyDescent="0.25">
      <c r="A1922" s="90">
        <v>1884</v>
      </c>
      <c r="B1922" s="90" t="s">
        <v>284</v>
      </c>
      <c r="C1922" s="97">
        <v>42877</v>
      </c>
      <c r="D1922" s="90" t="s">
        <v>251</v>
      </c>
      <c r="E1922" s="98">
        <v>89</v>
      </c>
      <c r="F1922" s="99">
        <v>297.00856980579414</v>
      </c>
      <c r="G1922" s="101"/>
    </row>
    <row r="1923" spans="1:7" x14ac:dyDescent="0.25">
      <c r="A1923" s="90">
        <v>1885</v>
      </c>
      <c r="B1923" s="90" t="s">
        <v>285</v>
      </c>
      <c r="C1923" s="97">
        <v>42866</v>
      </c>
      <c r="D1923" s="90" t="s">
        <v>251</v>
      </c>
      <c r="E1923" s="98">
        <v>12</v>
      </c>
      <c r="F1923" s="99">
        <v>41.716076659710218</v>
      </c>
      <c r="G1923" s="101"/>
    </row>
    <row r="1924" spans="1:7" x14ac:dyDescent="0.25">
      <c r="A1924" s="90">
        <v>1886</v>
      </c>
      <c r="B1924" s="90" t="s">
        <v>286</v>
      </c>
      <c r="C1924" s="97">
        <v>42225</v>
      </c>
      <c r="D1924" s="90" t="s">
        <v>252</v>
      </c>
      <c r="E1924" s="98">
        <v>89</v>
      </c>
      <c r="F1924" s="99">
        <v>296.73516595926441</v>
      </c>
      <c r="G1924" s="101"/>
    </row>
    <row r="1925" spans="1:7" x14ac:dyDescent="0.25">
      <c r="A1925" s="90">
        <v>1887</v>
      </c>
      <c r="B1925" s="90" t="s">
        <v>287</v>
      </c>
      <c r="C1925" s="97">
        <v>42115</v>
      </c>
      <c r="D1925" s="90" t="s">
        <v>251</v>
      </c>
      <c r="E1925" s="98">
        <v>61</v>
      </c>
      <c r="F1925" s="99">
        <v>204.30955411883255</v>
      </c>
      <c r="G1925" s="101"/>
    </row>
    <row r="1926" spans="1:7" x14ac:dyDescent="0.25">
      <c r="A1926" s="90">
        <v>1888</v>
      </c>
      <c r="B1926" s="90" t="s">
        <v>258</v>
      </c>
      <c r="C1926" s="97">
        <v>42203</v>
      </c>
      <c r="D1926" s="90" t="s">
        <v>249</v>
      </c>
      <c r="E1926" s="98">
        <v>24</v>
      </c>
      <c r="F1926" s="99">
        <v>81.376794926009723</v>
      </c>
      <c r="G1926" s="101"/>
    </row>
    <row r="1927" spans="1:7" x14ac:dyDescent="0.25">
      <c r="A1927" s="90">
        <v>1889</v>
      </c>
      <c r="B1927" s="90" t="s">
        <v>288</v>
      </c>
      <c r="C1927" s="97">
        <v>43064</v>
      </c>
      <c r="D1927" s="90" t="s">
        <v>249</v>
      </c>
      <c r="E1927" s="98">
        <v>76</v>
      </c>
      <c r="F1927" s="99">
        <v>253.48438345939317</v>
      </c>
      <c r="G1927" s="101"/>
    </row>
    <row r="1928" spans="1:7" x14ac:dyDescent="0.25">
      <c r="A1928" s="90">
        <v>1890</v>
      </c>
      <c r="B1928" s="90" t="s">
        <v>257</v>
      </c>
      <c r="C1928" s="97">
        <v>42170</v>
      </c>
      <c r="D1928" s="90" t="s">
        <v>253</v>
      </c>
      <c r="E1928" s="98">
        <v>16</v>
      </c>
      <c r="F1928" s="99">
        <v>54.853771108863569</v>
      </c>
      <c r="G1928" s="101"/>
    </row>
    <row r="1929" spans="1:7" x14ac:dyDescent="0.25">
      <c r="A1929" s="90">
        <v>1891</v>
      </c>
      <c r="B1929" s="90" t="s">
        <v>271</v>
      </c>
      <c r="C1929" s="97">
        <v>42104</v>
      </c>
      <c r="D1929" s="90" t="s">
        <v>253</v>
      </c>
      <c r="E1929" s="98">
        <v>39</v>
      </c>
      <c r="F1929" s="99">
        <v>131.4056871422643</v>
      </c>
      <c r="G1929" s="101"/>
    </row>
    <row r="1930" spans="1:7" x14ac:dyDescent="0.25">
      <c r="A1930" s="90">
        <v>1892</v>
      </c>
      <c r="B1930" s="90" t="s">
        <v>272</v>
      </c>
      <c r="C1930" s="97">
        <v>42789</v>
      </c>
      <c r="D1930" s="90" t="s">
        <v>252</v>
      </c>
      <c r="E1930" s="98">
        <v>92</v>
      </c>
      <c r="F1930" s="99">
        <v>306.97448951473189</v>
      </c>
      <c r="G1930" s="101"/>
    </row>
    <row r="1931" spans="1:7" x14ac:dyDescent="0.25">
      <c r="A1931" s="90">
        <v>1893</v>
      </c>
      <c r="B1931" s="90" t="s">
        <v>273</v>
      </c>
      <c r="C1931" s="97">
        <v>42582</v>
      </c>
      <c r="D1931" s="90" t="s">
        <v>253</v>
      </c>
      <c r="E1931" s="98">
        <v>20</v>
      </c>
      <c r="F1931" s="99">
        <v>68.271052863738888</v>
      </c>
      <c r="G1931" s="101"/>
    </row>
    <row r="1932" spans="1:7" x14ac:dyDescent="0.25">
      <c r="A1932" s="90">
        <v>1894</v>
      </c>
      <c r="B1932" s="90" t="s">
        <v>257</v>
      </c>
      <c r="C1932" s="97">
        <v>42505</v>
      </c>
      <c r="D1932" s="90" t="s">
        <v>251</v>
      </c>
      <c r="E1932" s="98">
        <v>60</v>
      </c>
      <c r="F1932" s="99">
        <v>200.5120585475274</v>
      </c>
      <c r="G1932" s="101"/>
    </row>
    <row r="1933" spans="1:7" x14ac:dyDescent="0.25">
      <c r="A1933" s="90">
        <v>1895</v>
      </c>
      <c r="B1933" s="90" t="s">
        <v>263</v>
      </c>
      <c r="C1933" s="97">
        <v>42335</v>
      </c>
      <c r="D1933" s="90" t="s">
        <v>249</v>
      </c>
      <c r="E1933" s="98">
        <v>15</v>
      </c>
      <c r="F1933" s="99">
        <v>51.995027122330278</v>
      </c>
      <c r="G1933" s="101"/>
    </row>
    <row r="1934" spans="1:7" x14ac:dyDescent="0.25">
      <c r="A1934" s="90">
        <v>1896</v>
      </c>
      <c r="B1934" s="90" t="s">
        <v>274</v>
      </c>
      <c r="C1934" s="97">
        <v>42049</v>
      </c>
      <c r="D1934" s="90" t="s">
        <v>253</v>
      </c>
      <c r="E1934" s="98">
        <v>36</v>
      </c>
      <c r="F1934" s="99">
        <v>121.10146556331516</v>
      </c>
      <c r="G1934" s="101"/>
    </row>
    <row r="1935" spans="1:7" x14ac:dyDescent="0.25">
      <c r="A1935" s="90">
        <v>1897</v>
      </c>
      <c r="B1935" s="90" t="s">
        <v>259</v>
      </c>
      <c r="C1935" s="97">
        <v>42313</v>
      </c>
      <c r="D1935" s="90" t="s">
        <v>251</v>
      </c>
      <c r="E1935" s="98">
        <v>46</v>
      </c>
      <c r="F1935" s="99">
        <v>154.80081154165731</v>
      </c>
      <c r="G1935" s="101"/>
    </row>
    <row r="1936" spans="1:7" x14ac:dyDescent="0.25">
      <c r="A1936" s="90">
        <v>1898</v>
      </c>
      <c r="B1936" s="90" t="s">
        <v>275</v>
      </c>
      <c r="C1936" s="97">
        <v>42384</v>
      </c>
      <c r="D1936" s="90" t="s">
        <v>250</v>
      </c>
      <c r="E1936" s="98">
        <v>72</v>
      </c>
      <c r="F1936" s="99">
        <v>240.16406458342971</v>
      </c>
      <c r="G1936" s="101"/>
    </row>
    <row r="1937" spans="1:7" x14ac:dyDescent="0.25">
      <c r="A1937" s="90">
        <v>1899</v>
      </c>
      <c r="B1937" s="90" t="s">
        <v>276</v>
      </c>
      <c r="C1937" s="97">
        <v>43042</v>
      </c>
      <c r="D1937" s="90" t="s">
        <v>249</v>
      </c>
      <c r="E1937" s="98">
        <v>28</v>
      </c>
      <c r="F1937" s="99">
        <v>94.43665455302984</v>
      </c>
      <c r="G1937" s="101"/>
    </row>
    <row r="1938" spans="1:7" x14ac:dyDescent="0.25">
      <c r="A1938" s="90">
        <v>1900</v>
      </c>
      <c r="B1938" s="90" t="s">
        <v>260</v>
      </c>
      <c r="C1938" s="97">
        <v>42899</v>
      </c>
      <c r="D1938" s="90" t="s">
        <v>249</v>
      </c>
      <c r="E1938" s="98">
        <v>54</v>
      </c>
      <c r="F1938" s="99">
        <v>181.3472859901336</v>
      </c>
      <c r="G1938" s="101"/>
    </row>
    <row r="1939" spans="1:7" x14ac:dyDescent="0.25">
      <c r="A1939" s="80"/>
      <c r="B1939" s="90"/>
      <c r="C1939" s="80"/>
      <c r="D1939" s="80"/>
      <c r="E1939" s="80"/>
      <c r="F1939" s="80"/>
      <c r="G1939" s="80"/>
    </row>
    <row r="1940" spans="1:7" x14ac:dyDescent="0.25">
      <c r="A1940" s="80"/>
      <c r="B1940" s="90"/>
      <c r="C1940" s="80"/>
      <c r="D1940" s="80"/>
      <c r="E1940" s="80"/>
      <c r="F1940" s="80"/>
      <c r="G1940" s="80"/>
    </row>
    <row r="1941" spans="1:7" x14ac:dyDescent="0.25">
      <c r="A1941" s="80"/>
      <c r="B1941" s="90"/>
      <c r="C1941" s="80"/>
      <c r="D1941" s="80"/>
      <c r="E1941" s="80"/>
      <c r="F1941" s="80"/>
      <c r="G1941" s="80"/>
    </row>
    <row r="1942" spans="1:7" x14ac:dyDescent="0.25">
      <c r="A1942" s="80"/>
      <c r="B1942" s="90"/>
      <c r="C1942" s="80"/>
      <c r="D1942" s="80"/>
      <c r="E1942" s="80"/>
      <c r="F1942" s="80"/>
      <c r="G1942" s="80"/>
    </row>
    <row r="1943" spans="1:7" x14ac:dyDescent="0.25">
      <c r="A1943" s="80"/>
      <c r="B1943" s="90"/>
      <c r="C1943" s="80"/>
      <c r="D1943" s="80"/>
      <c r="E1943" s="80"/>
      <c r="F1943" s="80"/>
      <c r="G1943" s="80"/>
    </row>
    <row r="1944" spans="1:7" x14ac:dyDescent="0.25">
      <c r="A1944" s="80"/>
      <c r="B1944" s="90"/>
      <c r="C1944" s="80"/>
      <c r="D1944" s="80"/>
      <c r="E1944" s="80"/>
      <c r="F1944" s="80"/>
      <c r="G1944" s="80"/>
    </row>
    <row r="1945" spans="1:7" x14ac:dyDescent="0.25">
      <c r="A1945" s="80"/>
      <c r="B1945" s="90"/>
      <c r="C1945" s="80"/>
      <c r="D1945" s="80"/>
      <c r="E1945" s="80"/>
      <c r="F1945" s="80"/>
      <c r="G1945" s="80"/>
    </row>
    <row r="1946" spans="1:7" x14ac:dyDescent="0.25">
      <c r="A1946" s="80"/>
      <c r="B1946" s="90"/>
      <c r="C1946" s="80"/>
      <c r="D1946" s="80"/>
      <c r="E1946" s="80"/>
      <c r="F1946" s="80"/>
      <c r="G1946" s="80"/>
    </row>
    <row r="1947" spans="1:7" x14ac:dyDescent="0.25">
      <c r="A1947" s="80"/>
      <c r="B1947" s="90"/>
      <c r="C1947" s="80"/>
      <c r="D1947" s="80"/>
      <c r="E1947" s="80"/>
      <c r="F1947" s="80"/>
      <c r="G1947" s="80"/>
    </row>
    <row r="1948" spans="1:7" x14ac:dyDescent="0.25">
      <c r="A1948" s="80"/>
      <c r="B1948" s="90"/>
      <c r="C1948" s="80"/>
      <c r="D1948" s="80"/>
      <c r="E1948" s="80"/>
      <c r="F1948" s="80"/>
      <c r="G1948" s="80"/>
    </row>
    <row r="1949" spans="1:7" x14ac:dyDescent="0.25">
      <c r="A1949" s="80"/>
      <c r="B1949" s="90"/>
      <c r="C1949" s="80"/>
      <c r="D1949" s="80"/>
      <c r="E1949" s="80"/>
      <c r="F1949" s="80"/>
      <c r="G1949" s="80"/>
    </row>
    <row r="1950" spans="1:7" x14ac:dyDescent="0.25">
      <c r="A1950" s="80"/>
      <c r="B1950" s="90"/>
      <c r="C1950" s="80"/>
      <c r="D1950" s="80"/>
      <c r="E1950" s="80"/>
      <c r="F1950" s="80"/>
      <c r="G1950" s="80"/>
    </row>
    <row r="1951" spans="1:7" x14ac:dyDescent="0.25">
      <c r="A1951" s="80"/>
      <c r="B1951" s="90"/>
      <c r="C1951" s="80"/>
      <c r="D1951" s="80"/>
      <c r="E1951" s="80"/>
      <c r="F1951" s="80"/>
      <c r="G1951" s="80"/>
    </row>
    <row r="1952" spans="1:7" x14ac:dyDescent="0.25">
      <c r="A1952" s="80"/>
      <c r="B1952" s="90"/>
      <c r="C1952" s="80"/>
      <c r="D1952" s="80"/>
      <c r="E1952" s="80"/>
      <c r="F1952" s="80"/>
      <c r="G1952" s="80"/>
    </row>
    <row r="1953" spans="2:2" x14ac:dyDescent="0.25">
      <c r="B1953" s="90"/>
    </row>
    <row r="1954" spans="2:2" x14ac:dyDescent="0.25">
      <c r="B1954" s="90"/>
    </row>
    <row r="1955" spans="2:2" x14ac:dyDescent="0.25">
      <c r="B1955" s="90"/>
    </row>
    <row r="1956" spans="2:2" x14ac:dyDescent="0.25">
      <c r="B1956" s="90"/>
    </row>
    <row r="1957" spans="2:2" x14ac:dyDescent="0.25">
      <c r="B1957" s="90"/>
    </row>
    <row r="1958" spans="2:2" x14ac:dyDescent="0.25">
      <c r="B1958" s="90"/>
    </row>
    <row r="1959" spans="2:2" x14ac:dyDescent="0.25">
      <c r="B1959" s="90"/>
    </row>
    <row r="1960" spans="2:2" x14ac:dyDescent="0.25">
      <c r="B1960" s="90"/>
    </row>
    <row r="1961" spans="2:2" x14ac:dyDescent="0.25">
      <c r="B1961" s="90"/>
    </row>
    <row r="1962" spans="2:2" x14ac:dyDescent="0.25">
      <c r="B1962" s="90"/>
    </row>
    <row r="1963" spans="2:2" x14ac:dyDescent="0.25">
      <c r="B1963" s="90"/>
    </row>
    <row r="1964" spans="2:2" x14ac:dyDescent="0.25">
      <c r="B1964" s="90"/>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15</vt:i4>
      </vt:variant>
      <vt:variant>
        <vt:lpstr>Named Ranges</vt:lpstr>
      </vt:variant>
      <vt:variant>
        <vt:i4>19</vt:i4>
      </vt:variant>
    </vt:vector>
  </HeadingPairs>
  <TitlesOfParts>
    <vt:vector size="34" baseType="lpstr">
      <vt:lpstr>Q1</vt:lpstr>
      <vt:lpstr>Q1 Scenario Summary</vt:lpstr>
      <vt:lpstr>Q2</vt:lpstr>
      <vt:lpstr>Q3</vt:lpstr>
      <vt:lpstr>Q4</vt:lpstr>
      <vt:lpstr>Q4 Scenario Summary</vt:lpstr>
      <vt:lpstr>Q5</vt:lpstr>
      <vt:lpstr>Q5 Part A</vt:lpstr>
      <vt:lpstr>Q5 Part B</vt:lpstr>
      <vt:lpstr>Q5 Part C</vt:lpstr>
      <vt:lpstr>Q5 Part D</vt:lpstr>
      <vt:lpstr>Q5 Part E</vt:lpstr>
      <vt:lpstr>Q6</vt:lpstr>
      <vt:lpstr>Q7</vt:lpstr>
      <vt:lpstr>Q8</vt:lpstr>
      <vt:lpstr>costgrowth</vt:lpstr>
      <vt:lpstr>curve</vt:lpstr>
      <vt:lpstr>date</vt:lpstr>
      <vt:lpstr>dollars</vt:lpstr>
      <vt:lpstr>fixedCost</vt:lpstr>
      <vt:lpstr>grade</vt:lpstr>
      <vt:lpstr>interest</vt:lpstr>
      <vt:lpstr>names</vt:lpstr>
      <vt:lpstr>pricegrowth</vt:lpstr>
      <vt:lpstr>product</vt:lpstr>
      <vt:lpstr>salesgrowth</vt:lpstr>
      <vt:lpstr>scores</vt:lpstr>
      <vt:lpstr>student</vt:lpstr>
      <vt:lpstr>taxes</vt:lpstr>
      <vt:lpstr>transNum</vt:lpstr>
      <vt:lpstr>units</vt:lpstr>
      <vt:lpstr>Year1cost</vt:lpstr>
      <vt:lpstr>Year1price</vt:lpstr>
      <vt:lpstr>Year1units</vt:lpstr>
    </vt:vector>
  </TitlesOfParts>
  <Company>Marist College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Jay J Pantaleo</dc:creator>
  <cp:lastModifiedBy>Hayden Pantaleo</cp:lastModifiedBy>
  <dcterms:created xsi:type="dcterms:W3CDTF">2017-11-03T13:35:51Z</dcterms:created>
  <dcterms:modified xsi:type="dcterms:W3CDTF">2020-09-21T19:53:34Z</dcterms:modified>
</cp:coreProperties>
</file>