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ngj\OneDrive\Desktop\"/>
    </mc:Choice>
  </mc:AlternateContent>
  <xr:revisionPtr revIDLastSave="0" documentId="8_{E788DB69-50CF-4DB8-803E-5C979394040B}" xr6:coauthVersionLast="46" xr6:coauthVersionMax="46" xr10:uidLastSave="{00000000-0000-0000-0000-000000000000}"/>
  <bookViews>
    <workbookView xWindow="28680" yWindow="-120" windowWidth="29040" windowHeight="15720" activeTab="2" xr2:uid="{CFC404CF-7646-49CE-BA8F-A0138CA40A94}"/>
  </bookViews>
  <sheets>
    <sheet name="Revenue" sheetId="1" r:id="rId1"/>
    <sheet name="Adjusted_Trending_Schedule" sheetId="2" r:id="rId2"/>
    <sheet name="Profit_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J7" i="3"/>
  <c r="K7" i="3"/>
  <c r="L7" i="3"/>
  <c r="M7" i="3"/>
  <c r="N7" i="3"/>
  <c r="O7" i="3"/>
  <c r="C7" i="3"/>
  <c r="E8" i="2"/>
  <c r="F8" i="2"/>
  <c r="G8" i="2"/>
  <c r="H8" i="2"/>
  <c r="I8" i="2"/>
  <c r="J8" i="2"/>
  <c r="K8" i="2"/>
  <c r="L8" i="2"/>
  <c r="M8" i="2"/>
  <c r="N8" i="2"/>
  <c r="O8" i="2"/>
  <c r="P8" i="2"/>
  <c r="D8" i="2"/>
  <c r="C8" i="3"/>
  <c r="C9" i="3" s="1"/>
  <c r="E16" i="2"/>
  <c r="F16" i="2"/>
  <c r="G16" i="2"/>
  <c r="H16" i="2"/>
  <c r="I16" i="2"/>
  <c r="J16" i="2"/>
  <c r="K16" i="2"/>
  <c r="L16" i="2"/>
  <c r="M16" i="2"/>
  <c r="N16" i="2"/>
  <c r="O16" i="2"/>
  <c r="P16" i="2"/>
  <c r="D16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8" i="3"/>
  <c r="D9" i="3" s="1"/>
  <c r="E8" i="3"/>
  <c r="E9" i="3" s="1"/>
  <c r="F8" i="3"/>
  <c r="F9" i="3" s="1"/>
  <c r="G8" i="3"/>
  <c r="G9" i="3" s="1"/>
  <c r="H8" i="3"/>
  <c r="H9" i="3" s="1"/>
  <c r="I8" i="3"/>
  <c r="I9" i="3" s="1"/>
  <c r="J8" i="3"/>
  <c r="J9" i="3" s="1"/>
  <c r="K8" i="3"/>
  <c r="K9" i="3" s="1"/>
  <c r="L8" i="3"/>
  <c r="L9" i="3" s="1"/>
  <c r="M8" i="3"/>
  <c r="M9" i="3" s="1"/>
  <c r="N8" i="3"/>
  <c r="N9" i="3" s="1"/>
  <c r="O8" i="3"/>
  <c r="O9" i="3" s="1"/>
  <c r="E18" i="2"/>
  <c r="F18" i="2"/>
  <c r="G18" i="2"/>
  <c r="H18" i="2"/>
  <c r="I18" i="2"/>
  <c r="J18" i="2"/>
  <c r="K18" i="2"/>
  <c r="L18" i="2"/>
  <c r="M18" i="2"/>
  <c r="N18" i="2"/>
  <c r="O18" i="2"/>
  <c r="P18" i="2"/>
  <c r="D18" i="2"/>
  <c r="E19" i="2"/>
  <c r="F19" i="2"/>
  <c r="G19" i="2"/>
  <c r="H19" i="2"/>
  <c r="I19" i="2"/>
  <c r="J19" i="2"/>
  <c r="K19" i="2"/>
  <c r="L19" i="2"/>
  <c r="M19" i="2"/>
  <c r="N19" i="2"/>
  <c r="O19" i="2"/>
  <c r="P19" i="2"/>
  <c r="D19" i="2"/>
  <c r="N6" i="3"/>
  <c r="O6" i="3"/>
  <c r="G26" i="2"/>
  <c r="F6" i="3" s="1"/>
  <c r="H26" i="2"/>
  <c r="G6" i="3" s="1"/>
  <c r="I26" i="2"/>
  <c r="H6" i="3" s="1"/>
  <c r="J26" i="2"/>
  <c r="I6" i="3" s="1"/>
  <c r="K26" i="2"/>
  <c r="J6" i="3" s="1"/>
  <c r="O26" i="2"/>
  <c r="P26" i="2"/>
  <c r="D26" i="2"/>
  <c r="C6" i="3" s="1"/>
  <c r="E23" i="2"/>
  <c r="E26" i="2" s="1"/>
  <c r="D6" i="3" s="1"/>
  <c r="F23" i="2"/>
  <c r="F26" i="2" s="1"/>
  <c r="E6" i="3" s="1"/>
  <c r="G23" i="2"/>
  <c r="H23" i="2"/>
  <c r="I23" i="2"/>
  <c r="J23" i="2"/>
  <c r="K23" i="2"/>
  <c r="L23" i="2"/>
  <c r="L26" i="2" s="1"/>
  <c r="K6" i="3" s="1"/>
  <c r="M23" i="2"/>
  <c r="M26" i="2" s="1"/>
  <c r="L6" i="3" s="1"/>
  <c r="N23" i="2"/>
  <c r="N26" i="2" s="1"/>
  <c r="M6" i="3" s="1"/>
  <c r="O23" i="2"/>
  <c r="P23" i="2"/>
  <c r="D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tc={3483E6BC-9766-4A83-9387-B7C7A164ACB3}</author>
    <author>tc={3DADC907-9CBB-48D8-9390-E827D6536857}</author>
    <author>tc={5DB3D597-63FF-40F6-98FD-6575DE8CB082}</author>
    <author>tc={718465FB-92A3-492C-B546-00C76537D1DF}</author>
  </authors>
  <commentList>
    <comment ref="C7" authorId="0" shapeId="0" xr:uid="{3483E6BC-9766-4A83-9387-B7C7A164ACB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millions</t>
      </text>
    </comment>
    <comment ref="C11" authorId="1" shapeId="0" xr:uid="{3DADC907-9CBB-48D8-9390-E827D653685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millions</t>
      </text>
    </comment>
    <comment ref="C19" authorId="2" shapeId="0" xr:uid="{5DB3D597-63FF-40F6-98FD-6575DE8CB08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millions</t>
      </text>
    </comment>
    <comment ref="C23" authorId="3" shapeId="0" xr:uid="{718465FB-92A3-492C-B546-00C76537D1D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thousands</t>
      </text>
    </comment>
  </commentList>
</comments>
</file>

<file path=xl/sharedStrings.xml><?xml version="1.0" encoding="utf-8"?>
<sst xmlns="http://schemas.openxmlformats.org/spreadsheetml/2006/main" count="86" uniqueCount="44">
  <si>
    <t>1Q</t>
  </si>
  <si>
    <t>2Q</t>
  </si>
  <si>
    <t>3Q</t>
  </si>
  <si>
    <t>4Q</t>
  </si>
  <si>
    <t>FY</t>
  </si>
  <si>
    <t>Revenue</t>
  </si>
  <si>
    <t>Internet</t>
  </si>
  <si>
    <t>Video</t>
  </si>
  <si>
    <t>Voice</t>
  </si>
  <si>
    <t>Residential</t>
  </si>
  <si>
    <t>Enterprise</t>
  </si>
  <si>
    <t>Mobile</t>
  </si>
  <si>
    <t>Other</t>
  </si>
  <si>
    <t>Programming</t>
  </si>
  <si>
    <t>Marketing</t>
  </si>
  <si>
    <t>Residential Revenue</t>
  </si>
  <si>
    <t>Small and Medium Businesses</t>
  </si>
  <si>
    <t>Commercial Revenue</t>
  </si>
  <si>
    <t>Advertising Sales</t>
  </si>
  <si>
    <t>Total Revenue</t>
  </si>
  <si>
    <t>Y/Y Growth</t>
  </si>
  <si>
    <t>Costs and Expenses</t>
  </si>
  <si>
    <t>Regulatory, Connectivity and Produced Content</t>
  </si>
  <si>
    <t>Cost to Service Customers</t>
  </si>
  <si>
    <t>Other Expenses</t>
  </si>
  <si>
    <t>Total Operating Costs and Expenses</t>
  </si>
  <si>
    <t>Abdjusted EBITDA</t>
  </si>
  <si>
    <t>Adjusted EBITDA</t>
  </si>
  <si>
    <t>Y/Y growth</t>
  </si>
  <si>
    <t>Adjusted EBITDA Margin</t>
  </si>
  <si>
    <t>Internet Customer Data</t>
  </si>
  <si>
    <t>SMB</t>
  </si>
  <si>
    <t>Total Internet Customers</t>
  </si>
  <si>
    <t>Estimated Passings</t>
  </si>
  <si>
    <t>Pentration Rate</t>
  </si>
  <si>
    <t>Internet Penetration Rate</t>
  </si>
  <si>
    <t>Internet Costs</t>
  </si>
  <si>
    <t>Cost To Service Customer Per Capita</t>
  </si>
  <si>
    <t>Cost to Service Customers Per Capita (in dollars)</t>
  </si>
  <si>
    <t>Costs and Expenses less Cost to Service Customers</t>
  </si>
  <si>
    <t>Cost to Service Customers Ratio</t>
  </si>
  <si>
    <t>Revenue per capita (one passing is a person)</t>
  </si>
  <si>
    <t>Revenue per passing</t>
  </si>
  <si>
    <t>Other costs per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</si>
</sst>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#.##0\ 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2" fillId="0" borderId="0" xfId="0" applyFont="1"/>
    <xf numFmtId="0" fontId="0" fillId="2" borderId="3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2" borderId="10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8" xfId="0" applyFill="1" applyBorder="1"/>
    <xf numFmtId="6" fontId="0" fillId="0" borderId="9" xfId="0" applyNumberFormat="1" applyBorder="1"/>
    <xf numFmtId="6" fontId="0" fillId="0" borderId="8" xfId="0" applyNumberFormat="1" applyBorder="1"/>
    <xf numFmtId="0" fontId="0" fillId="2" borderId="6" xfId="0" applyFill="1" applyBorder="1"/>
    <xf numFmtId="0" fontId="0" fillId="2" borderId="11" xfId="0" applyFill="1" applyBorder="1"/>
    <xf numFmtId="0" fontId="2" fillId="2" borderId="2" xfId="0" applyFont="1" applyFill="1" applyBorder="1"/>
    <xf numFmtId="0" fontId="2" fillId="2" borderId="6" xfId="0" applyFont="1" applyFill="1" applyBorder="1" applyAlignment="1">
      <alignment horizontal="left" indent="1"/>
    </xf>
    <xf numFmtId="3" fontId="0" fillId="0" borderId="9" xfId="0" applyNumberFormat="1" applyBorder="1"/>
    <xf numFmtId="3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164" fontId="0" fillId="0" borderId="8" xfId="0" applyNumberFormat="1" applyBorder="1"/>
    <xf numFmtId="164" fontId="2" fillId="0" borderId="0" xfId="0" applyNumberFormat="1" applyFont="1"/>
    <xf numFmtId="164" fontId="2" fillId="0" borderId="9" xfId="0" applyNumberFormat="1" applyFont="1" applyBorder="1"/>
    <xf numFmtId="164" fontId="2" fillId="0" borderId="8" xfId="0" applyNumberFormat="1" applyFont="1" applyBorder="1"/>
    <xf numFmtId="10" fontId="2" fillId="0" borderId="0" xfId="0" applyNumberFormat="1" applyFont="1"/>
    <xf numFmtId="10" fontId="2" fillId="0" borderId="9" xfId="0" applyNumberFormat="1" applyFont="1" applyBorder="1"/>
    <xf numFmtId="10" fontId="2" fillId="0" borderId="8" xfId="0" applyNumberFormat="1" applyFont="1" applyBorder="1"/>
    <xf numFmtId="165" fontId="0" fillId="0" borderId="0" xfId="2" applyNumberFormat="1" applyFont="1"/>
    <xf numFmtId="165" fontId="0" fillId="0" borderId="9" xfId="2" applyNumberFormat="1" applyFont="1" applyBorder="1"/>
    <xf numFmtId="165" fontId="0" fillId="0" borderId="8" xfId="2" applyNumberFormat="1" applyFont="1" applyBorder="1"/>
    <xf numFmtId="0" fontId="2" fillId="2" borderId="6" xfId="0" applyFont="1" applyFill="1" applyBorder="1" applyAlignment="1">
      <alignment horizontal="left"/>
    </xf>
    <xf numFmtId="0" fontId="2" fillId="0" borderId="1" xfId="0" applyFont="1" applyBorder="1" applyAlignment="1">
      <alignment horizontal="left" indent="2"/>
    </xf>
    <xf numFmtId="3" fontId="0" fillId="0" borderId="1" xfId="0" applyNumberFormat="1" applyBorder="1"/>
    <xf numFmtId="9" fontId="2" fillId="0" borderId="0" xfId="2" applyFont="1"/>
    <xf numFmtId="9" fontId="0" fillId="0" borderId="0" xfId="0" applyNumberFormat="1"/>
    <xf numFmtId="44" fontId="0" fillId="0" borderId="0" xfId="1" applyFont="1"/>
    <xf numFmtId="44" fontId="4" fillId="0" borderId="8" xfId="1" applyFont="1" applyBorder="1"/>
    <xf numFmtId="164" fontId="4" fillId="0" borderId="0" xfId="0" applyNumberFormat="1" applyFont="1"/>
    <xf numFmtId="0" fontId="4" fillId="0" borderId="9" xfId="0" applyFont="1" applyBorder="1"/>
    <xf numFmtId="0" fontId="4" fillId="2" borderId="5" xfId="0" applyFont="1" applyFill="1" applyBorder="1"/>
    <xf numFmtId="3" fontId="4" fillId="0" borderId="9" xfId="0" applyNumberFormat="1" applyFont="1" applyBorder="1"/>
    <xf numFmtId="164" fontId="4" fillId="0" borderId="11" xfId="0" applyNumberFormat="1" applyFont="1" applyBorder="1"/>
    <xf numFmtId="3" fontId="4" fillId="0" borderId="0" xfId="0" applyNumberFormat="1" applyFont="1"/>
    <xf numFmtId="3" fontId="4" fillId="0" borderId="1" xfId="0" applyNumberFormat="1" applyFont="1" applyBorder="1"/>
    <xf numFmtId="0" fontId="4" fillId="0" borderId="0" xfId="0" applyFont="1"/>
    <xf numFmtId="9" fontId="3" fillId="0" borderId="0" xfId="2" applyFont="1"/>
    <xf numFmtId="0" fontId="4" fillId="0" borderId="8" xfId="0" applyFont="1" applyBorder="1"/>
    <xf numFmtId="0" fontId="4" fillId="2" borderId="4" xfId="0" applyFont="1" applyFill="1" applyBorder="1"/>
    <xf numFmtId="3" fontId="4" fillId="0" borderId="8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Morgan" id="{08E6CAD4-9E0A-45F9-8008-7A1A6E4856EC}" userId="6446f18d05ccdb0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1-12-11T03:30:18.07" personId="{08E6CAD4-9E0A-45F9-8008-7A1A6E4856EC}" id="{3483E6BC-9766-4A83-9387-B7C7A164ACB3}">
    <text>In millions</text>
  </threadedComment>
  <threadedComment ref="C11" dT="2021-12-11T03:30:29.22" personId="{08E6CAD4-9E0A-45F9-8008-7A1A6E4856EC}" id="{3DADC907-9CBB-48D8-9390-E827D6536857}">
    <text>In millions</text>
  </threadedComment>
  <threadedComment ref="C19" dT="2021-12-11T03:28:09.35" personId="{08E6CAD4-9E0A-45F9-8008-7A1A6E4856EC}" id="{5DB3D597-63FF-40F6-98FD-6575DE8CB082}">
    <text>In millions</text>
  </threadedComment>
  <threadedComment ref="C23" dT="2021-12-11T03:27:53.26" personId="{08E6CAD4-9E0A-45F9-8008-7A1A6E4856EC}" id="{718465FB-92A3-492C-B546-00C76537D1DF}">
    <text>In thousands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E4F5-BC34-49BB-A867-4F488B9A1434}">
  <dimension ref="B2:O34"/>
  <sheetViews>
    <sheetView workbookViewId="0">
      <selection activeCell="C15" sqref="C15"/>
    </sheetView>
  </sheetViews>
  <sheetFormatPr defaultRowHeight="14.4" x14ac:dyDescent="0.3"/>
  <cols>
    <col min="2" max="2" width="44.44140625" bestFit="1" customWidth="1"/>
    <col min="3" max="15" width="11.44140625" bestFit="1" customWidth="1"/>
  </cols>
  <sheetData>
    <row r="2" spans="2:15" x14ac:dyDescent="0.3">
      <c r="C2" s="61">
        <v>2019</v>
      </c>
      <c r="D2" s="61"/>
      <c r="E2" s="61"/>
      <c r="F2" s="62"/>
      <c r="G2" s="61"/>
      <c r="H2" s="61">
        <v>2020</v>
      </c>
      <c r="I2" s="61"/>
      <c r="J2" s="61"/>
      <c r="K2" s="61"/>
      <c r="L2" s="61"/>
      <c r="M2" s="61">
        <v>2021</v>
      </c>
      <c r="N2" s="61"/>
      <c r="O2" s="61"/>
    </row>
    <row r="3" spans="2:15" x14ac:dyDescent="0.3">
      <c r="C3" s="10" t="s">
        <v>0</v>
      </c>
      <c r="D3" s="11" t="s">
        <v>1</v>
      </c>
      <c r="E3" s="11" t="s">
        <v>2</v>
      </c>
      <c r="F3" s="17" t="s">
        <v>3</v>
      </c>
      <c r="G3" s="12" t="s">
        <v>4</v>
      </c>
      <c r="H3" s="11" t="s">
        <v>0</v>
      </c>
      <c r="I3" s="11" t="s">
        <v>1</v>
      </c>
      <c r="J3" s="11" t="s">
        <v>2</v>
      </c>
      <c r="K3" s="11" t="s">
        <v>3</v>
      </c>
      <c r="L3" s="13" t="s">
        <v>4</v>
      </c>
      <c r="M3" s="11" t="s">
        <v>0</v>
      </c>
      <c r="N3" s="11" t="s">
        <v>1</v>
      </c>
      <c r="O3" s="12" t="s">
        <v>2</v>
      </c>
    </row>
    <row r="4" spans="2:15" ht="3" customHeight="1" x14ac:dyDescent="0.3">
      <c r="B4" s="16"/>
      <c r="C4" s="19"/>
      <c r="D4" s="19"/>
      <c r="E4" s="19"/>
      <c r="F4" s="20"/>
      <c r="G4" s="20"/>
      <c r="H4" s="19"/>
      <c r="I4" s="19"/>
      <c r="J4" s="19"/>
      <c r="K4" s="19"/>
      <c r="L4" s="21"/>
      <c r="M4" s="19"/>
      <c r="N4" s="19"/>
      <c r="O4" s="19"/>
    </row>
    <row r="5" spans="2:15" x14ac:dyDescent="0.3">
      <c r="B5" s="27" t="s">
        <v>5</v>
      </c>
      <c r="C5" s="24"/>
      <c r="D5" s="24"/>
      <c r="E5" s="24"/>
      <c r="F5" s="17"/>
      <c r="G5" s="17"/>
      <c r="H5" s="24"/>
      <c r="I5" s="24"/>
      <c r="J5" s="24"/>
      <c r="K5" s="24"/>
      <c r="L5" s="25"/>
      <c r="M5" s="24"/>
      <c r="N5" s="24"/>
      <c r="O5" s="24"/>
    </row>
    <row r="6" spans="2:15" x14ac:dyDescent="0.3">
      <c r="B6" s="4" t="s">
        <v>6</v>
      </c>
      <c r="C6" s="30">
        <v>4024</v>
      </c>
      <c r="D6" s="30">
        <v>4103</v>
      </c>
      <c r="E6" s="31">
        <v>4195</v>
      </c>
      <c r="F6" s="31">
        <v>4345</v>
      </c>
      <c r="G6" s="30">
        <v>16667</v>
      </c>
      <c r="H6" s="30">
        <v>4407</v>
      </c>
      <c r="I6" s="30">
        <v>4530</v>
      </c>
      <c r="J6" s="30">
        <v>4722</v>
      </c>
      <c r="K6" s="32">
        <v>4862</v>
      </c>
      <c r="L6" s="30">
        <v>18521</v>
      </c>
      <c r="M6" s="30">
        <v>5086</v>
      </c>
      <c r="N6" s="30">
        <v>5221</v>
      </c>
      <c r="O6" s="30">
        <v>5363</v>
      </c>
    </row>
    <row r="7" spans="2:15" x14ac:dyDescent="0.3">
      <c r="B7" s="4" t="s">
        <v>7</v>
      </c>
      <c r="C7" s="1">
        <v>4384</v>
      </c>
      <c r="D7" s="1">
        <v>4391</v>
      </c>
      <c r="E7" s="1">
        <v>4359</v>
      </c>
      <c r="F7" s="28">
        <v>4473</v>
      </c>
      <c r="G7" s="28">
        <v>17607</v>
      </c>
      <c r="H7" s="1">
        <v>4422</v>
      </c>
      <c r="I7" s="1">
        <v>4371</v>
      </c>
      <c r="J7" s="1">
        <v>4221</v>
      </c>
      <c r="K7" s="1">
        <v>4418</v>
      </c>
      <c r="L7" s="29">
        <v>17432</v>
      </c>
      <c r="M7" s="1">
        <v>4344</v>
      </c>
      <c r="N7" s="1">
        <v>4378</v>
      </c>
      <c r="O7" s="1">
        <v>4502</v>
      </c>
    </row>
    <row r="8" spans="2:15" x14ac:dyDescent="0.3">
      <c r="B8" s="4" t="s">
        <v>8</v>
      </c>
      <c r="C8">
        <v>504</v>
      </c>
      <c r="D8">
        <v>489</v>
      </c>
      <c r="E8">
        <v>477</v>
      </c>
      <c r="F8" s="15">
        <v>450</v>
      </c>
      <c r="G8" s="28">
        <v>1920</v>
      </c>
      <c r="H8">
        <v>457</v>
      </c>
      <c r="I8">
        <v>451</v>
      </c>
      <c r="J8">
        <v>449</v>
      </c>
      <c r="K8">
        <v>449</v>
      </c>
      <c r="L8" s="29">
        <v>1806</v>
      </c>
      <c r="M8">
        <v>399</v>
      </c>
      <c r="N8">
        <v>394</v>
      </c>
      <c r="O8">
        <v>409</v>
      </c>
    </row>
    <row r="9" spans="2:15" x14ac:dyDescent="0.3">
      <c r="B9" s="3" t="s">
        <v>15</v>
      </c>
      <c r="C9" s="1">
        <v>8912</v>
      </c>
      <c r="D9" s="1">
        <v>8983</v>
      </c>
      <c r="E9" s="1">
        <v>9031</v>
      </c>
      <c r="F9" s="28">
        <v>9268</v>
      </c>
      <c r="G9" s="28">
        <v>36194</v>
      </c>
      <c r="H9" s="1">
        <v>9286</v>
      </c>
      <c r="I9" s="1">
        <v>9352</v>
      </c>
      <c r="J9" s="1">
        <v>9392</v>
      </c>
      <c r="K9" s="1">
        <v>9729</v>
      </c>
      <c r="L9" s="29">
        <v>37759</v>
      </c>
      <c r="M9" s="1">
        <v>9829</v>
      </c>
      <c r="N9" s="1">
        <v>9993</v>
      </c>
      <c r="O9" s="1">
        <v>10274</v>
      </c>
    </row>
    <row r="10" spans="2:15" x14ac:dyDescent="0.3">
      <c r="B10" s="4" t="s">
        <v>16</v>
      </c>
      <c r="C10">
        <v>945</v>
      </c>
      <c r="D10">
        <v>963</v>
      </c>
      <c r="E10">
        <v>974</v>
      </c>
      <c r="F10" s="15">
        <v>986</v>
      </c>
      <c r="G10" s="28">
        <v>3868</v>
      </c>
      <c r="H10">
        <v>996</v>
      </c>
      <c r="I10">
        <v>983</v>
      </c>
      <c r="J10">
        <v>988</v>
      </c>
      <c r="K10">
        <v>997</v>
      </c>
      <c r="L10" s="29">
        <v>3964</v>
      </c>
      <c r="M10" s="1">
        <v>1012</v>
      </c>
      <c r="N10" s="1">
        <v>1042</v>
      </c>
      <c r="O10" s="1">
        <v>1062</v>
      </c>
    </row>
    <row r="11" spans="2:15" x14ac:dyDescent="0.3">
      <c r="B11" s="4" t="s">
        <v>10</v>
      </c>
      <c r="C11">
        <v>643</v>
      </c>
      <c r="D11">
        <v>652</v>
      </c>
      <c r="E11">
        <v>644</v>
      </c>
      <c r="F11" s="15">
        <v>617</v>
      </c>
      <c r="G11" s="28">
        <v>2556</v>
      </c>
      <c r="H11">
        <v>622</v>
      </c>
      <c r="I11">
        <v>606</v>
      </c>
      <c r="J11">
        <v>617</v>
      </c>
      <c r="K11">
        <v>623</v>
      </c>
      <c r="L11" s="29">
        <v>2468</v>
      </c>
      <c r="M11">
        <v>638</v>
      </c>
      <c r="N11">
        <v>636</v>
      </c>
      <c r="O11">
        <v>656</v>
      </c>
    </row>
    <row r="12" spans="2:15" x14ac:dyDescent="0.3">
      <c r="B12" s="3" t="s">
        <v>17</v>
      </c>
      <c r="C12" s="1">
        <v>1588</v>
      </c>
      <c r="D12" s="1">
        <v>1615</v>
      </c>
      <c r="E12" s="1">
        <v>1618</v>
      </c>
      <c r="F12" s="28">
        <v>1603</v>
      </c>
      <c r="G12" s="28">
        <v>6424</v>
      </c>
      <c r="H12" s="1">
        <v>1618</v>
      </c>
      <c r="I12" s="1">
        <v>1589</v>
      </c>
      <c r="J12" s="1">
        <v>1605</v>
      </c>
      <c r="K12" s="1">
        <v>1620</v>
      </c>
      <c r="L12" s="29">
        <v>6432</v>
      </c>
      <c r="M12" s="1">
        <v>1650</v>
      </c>
      <c r="N12" s="1">
        <v>1678</v>
      </c>
      <c r="O12" s="1">
        <v>1718</v>
      </c>
    </row>
    <row r="13" spans="2:15" x14ac:dyDescent="0.3">
      <c r="B13" s="3" t="s">
        <v>18</v>
      </c>
      <c r="C13">
        <v>345</v>
      </c>
      <c r="D13">
        <v>395</v>
      </c>
      <c r="E13">
        <v>394</v>
      </c>
      <c r="F13" s="15">
        <v>434</v>
      </c>
      <c r="G13" s="28">
        <v>1568</v>
      </c>
      <c r="H13">
        <v>365</v>
      </c>
      <c r="I13">
        <v>249</v>
      </c>
      <c r="J13">
        <v>460</v>
      </c>
      <c r="K13">
        <v>625</v>
      </c>
      <c r="L13" s="29">
        <v>1699</v>
      </c>
      <c r="M13">
        <v>344</v>
      </c>
      <c r="N13">
        <v>411</v>
      </c>
      <c r="O13">
        <v>391</v>
      </c>
    </row>
    <row r="14" spans="2:15" x14ac:dyDescent="0.3">
      <c r="B14" s="3" t="s">
        <v>11</v>
      </c>
      <c r="C14">
        <v>140</v>
      </c>
      <c r="D14">
        <v>158</v>
      </c>
      <c r="E14">
        <v>192</v>
      </c>
      <c r="F14" s="15">
        <v>236</v>
      </c>
      <c r="G14" s="15">
        <v>726</v>
      </c>
      <c r="H14">
        <v>258</v>
      </c>
      <c r="I14">
        <v>310</v>
      </c>
      <c r="J14">
        <v>368</v>
      </c>
      <c r="K14">
        <v>428</v>
      </c>
      <c r="L14" s="29">
        <v>1364</v>
      </c>
      <c r="M14">
        <v>492</v>
      </c>
      <c r="N14">
        <v>519</v>
      </c>
      <c r="O14">
        <v>535</v>
      </c>
    </row>
    <row r="15" spans="2:15" x14ac:dyDescent="0.3">
      <c r="B15" s="3" t="s">
        <v>12</v>
      </c>
      <c r="C15">
        <v>221</v>
      </c>
      <c r="D15">
        <v>196</v>
      </c>
      <c r="E15">
        <v>215</v>
      </c>
      <c r="F15" s="15">
        <v>220</v>
      </c>
      <c r="G15" s="15">
        <v>852</v>
      </c>
      <c r="H15">
        <v>211</v>
      </c>
      <c r="I15">
        <v>196</v>
      </c>
      <c r="J15">
        <v>214</v>
      </c>
      <c r="K15">
        <v>222</v>
      </c>
      <c r="L15" s="14">
        <v>843</v>
      </c>
      <c r="M15">
        <v>207</v>
      </c>
      <c r="N15">
        <v>201</v>
      </c>
      <c r="O15">
        <v>228</v>
      </c>
    </row>
    <row r="16" spans="2:15" x14ac:dyDescent="0.3">
      <c r="F16" s="15"/>
      <c r="G16" s="15"/>
      <c r="L16" s="14"/>
    </row>
    <row r="17" spans="2:15" x14ac:dyDescent="0.3">
      <c r="B17" t="s">
        <v>19</v>
      </c>
      <c r="C17" s="33">
        <v>11206</v>
      </c>
      <c r="D17" s="33">
        <v>11347</v>
      </c>
      <c r="E17" s="34">
        <v>11450</v>
      </c>
      <c r="F17" s="34">
        <v>11761</v>
      </c>
      <c r="G17" s="33">
        <v>45764</v>
      </c>
      <c r="H17" s="33">
        <v>11738</v>
      </c>
      <c r="I17" s="33">
        <v>11696</v>
      </c>
      <c r="J17" s="33">
        <v>12039</v>
      </c>
      <c r="K17" s="35">
        <v>12624</v>
      </c>
      <c r="L17" s="33">
        <v>48097</v>
      </c>
      <c r="M17" s="33">
        <v>12522</v>
      </c>
      <c r="N17" s="33">
        <v>12802</v>
      </c>
      <c r="O17" s="33">
        <v>13146</v>
      </c>
    </row>
    <row r="18" spans="2:15" x14ac:dyDescent="0.3">
      <c r="B18" s="7" t="s">
        <v>20</v>
      </c>
      <c r="C18" s="36">
        <v>5.0999999999999997E-2</v>
      </c>
      <c r="D18" s="36">
        <v>4.4999999999999998E-2</v>
      </c>
      <c r="E18" s="36">
        <v>5.0999999999999997E-2</v>
      </c>
      <c r="F18" s="37">
        <v>4.7E-2</v>
      </c>
      <c r="G18" s="37">
        <v>4.9000000000000002E-2</v>
      </c>
      <c r="H18" s="36">
        <v>4.8000000000000001E-2</v>
      </c>
      <c r="I18" s="36">
        <v>3.1E-2</v>
      </c>
      <c r="J18" s="36">
        <v>5.0999999999999997E-2</v>
      </c>
      <c r="K18" s="36">
        <v>7.2999999999999995E-2</v>
      </c>
      <c r="L18" s="38">
        <v>5.0999999999999997E-2</v>
      </c>
      <c r="M18" s="36">
        <v>6.7000000000000004E-2</v>
      </c>
      <c r="N18" s="36">
        <v>9.5000000000000001E-2</v>
      </c>
      <c r="O18" s="36">
        <v>9.1999999999999998E-2</v>
      </c>
    </row>
    <row r="19" spans="2:15" x14ac:dyDescent="0.3">
      <c r="F19" s="15"/>
      <c r="G19" s="15"/>
      <c r="L19" s="14"/>
    </row>
    <row r="20" spans="2:15" x14ac:dyDescent="0.3">
      <c r="B20" s="26" t="s">
        <v>21</v>
      </c>
      <c r="C20" s="11"/>
      <c r="D20" s="11"/>
      <c r="E20" s="11"/>
      <c r="F20" s="12"/>
      <c r="G20" s="12"/>
      <c r="H20" s="11"/>
      <c r="I20" s="11"/>
      <c r="J20" s="11"/>
      <c r="K20" s="11"/>
      <c r="L20" s="13"/>
      <c r="M20" s="11"/>
      <c r="N20" s="11"/>
      <c r="O20" s="11"/>
    </row>
    <row r="21" spans="2:15" x14ac:dyDescent="0.3">
      <c r="B21" s="3" t="s">
        <v>13</v>
      </c>
      <c r="C21" s="33">
        <v>2865</v>
      </c>
      <c r="D21" s="33">
        <v>2827</v>
      </c>
      <c r="E21" s="34">
        <v>2790</v>
      </c>
      <c r="F21" s="34">
        <v>2808</v>
      </c>
      <c r="G21" s="33">
        <v>11290</v>
      </c>
      <c r="H21" s="33">
        <v>2892</v>
      </c>
      <c r="I21" s="33">
        <v>2873</v>
      </c>
      <c r="J21" s="33">
        <v>2727</v>
      </c>
      <c r="K21" s="35">
        <v>2909</v>
      </c>
      <c r="L21" s="33">
        <v>11401</v>
      </c>
      <c r="M21" s="33">
        <v>2988</v>
      </c>
      <c r="N21" s="33">
        <v>2978</v>
      </c>
      <c r="O21" s="33">
        <v>2983</v>
      </c>
    </row>
    <row r="22" spans="2:15" x14ac:dyDescent="0.3">
      <c r="B22" s="3" t="s">
        <v>22</v>
      </c>
      <c r="C22">
        <v>561</v>
      </c>
      <c r="D22">
        <v>597</v>
      </c>
      <c r="E22">
        <v>612</v>
      </c>
      <c r="F22" s="15">
        <v>596</v>
      </c>
      <c r="G22" s="28">
        <v>2366</v>
      </c>
      <c r="H22">
        <v>551</v>
      </c>
      <c r="I22">
        <v>488</v>
      </c>
      <c r="J22">
        <v>612</v>
      </c>
      <c r="K22">
        <v>532</v>
      </c>
      <c r="L22" s="29">
        <v>2183</v>
      </c>
      <c r="M22">
        <v>600</v>
      </c>
      <c r="N22">
        <v>668</v>
      </c>
      <c r="O22">
        <v>634</v>
      </c>
    </row>
    <row r="23" spans="2:15" x14ac:dyDescent="0.3">
      <c r="B23" s="3" t="s">
        <v>23</v>
      </c>
      <c r="C23" s="1">
        <v>1822</v>
      </c>
      <c r="D23" s="1">
        <v>1767</v>
      </c>
      <c r="E23" s="1">
        <v>1894</v>
      </c>
      <c r="F23" s="28">
        <v>1794</v>
      </c>
      <c r="G23" s="28">
        <v>7277</v>
      </c>
      <c r="H23" s="1">
        <v>1848</v>
      </c>
      <c r="I23" s="1">
        <v>1848</v>
      </c>
      <c r="J23" s="1">
        <v>1902</v>
      </c>
      <c r="K23" s="1">
        <v>1874</v>
      </c>
      <c r="L23" s="29">
        <v>7472</v>
      </c>
      <c r="M23" s="1">
        <v>1804</v>
      </c>
      <c r="N23" s="1">
        <v>1827</v>
      </c>
      <c r="O23" s="1">
        <v>1899</v>
      </c>
    </row>
    <row r="24" spans="2:15" x14ac:dyDescent="0.3">
      <c r="B24" s="3" t="s">
        <v>14</v>
      </c>
      <c r="C24">
        <v>735</v>
      </c>
      <c r="D24">
        <v>768</v>
      </c>
      <c r="E24">
        <v>793</v>
      </c>
      <c r="F24" s="15">
        <v>748</v>
      </c>
      <c r="G24" s="28">
        <v>3044</v>
      </c>
      <c r="H24">
        <v>766</v>
      </c>
      <c r="I24">
        <v>719</v>
      </c>
      <c r="J24">
        <v>788</v>
      </c>
      <c r="K24">
        <v>758</v>
      </c>
      <c r="L24" s="29">
        <v>3031</v>
      </c>
      <c r="M24">
        <v>751</v>
      </c>
      <c r="N24">
        <v>741</v>
      </c>
      <c r="O24">
        <v>788</v>
      </c>
    </row>
    <row r="25" spans="2:15" x14ac:dyDescent="0.3">
      <c r="B25" s="3" t="s">
        <v>11</v>
      </c>
      <c r="C25">
        <v>260</v>
      </c>
      <c r="D25">
        <v>277</v>
      </c>
      <c r="E25">
        <v>337</v>
      </c>
      <c r="F25" s="15">
        <v>372</v>
      </c>
      <c r="G25" s="28">
        <v>1246</v>
      </c>
      <c r="H25">
        <v>374</v>
      </c>
      <c r="I25">
        <v>413</v>
      </c>
      <c r="J25">
        <v>456</v>
      </c>
      <c r="K25">
        <v>522</v>
      </c>
      <c r="L25" s="29">
        <v>1765</v>
      </c>
      <c r="M25">
        <v>572</v>
      </c>
      <c r="N25">
        <v>586</v>
      </c>
      <c r="O25">
        <v>607</v>
      </c>
    </row>
    <row r="26" spans="2:15" x14ac:dyDescent="0.3">
      <c r="B26" s="3" t="s">
        <v>24</v>
      </c>
      <c r="C26">
        <v>908</v>
      </c>
      <c r="D26">
        <v>926</v>
      </c>
      <c r="E26">
        <v>938</v>
      </c>
      <c r="F26" s="15">
        <v>914</v>
      </c>
      <c r="G26" s="28">
        <v>3686</v>
      </c>
      <c r="H26">
        <v>911</v>
      </c>
      <c r="I26">
        <v>866</v>
      </c>
      <c r="J26">
        <v>915</v>
      </c>
      <c r="K26" s="1">
        <v>1035</v>
      </c>
      <c r="L26" s="29">
        <v>3727</v>
      </c>
      <c r="M26">
        <v>862</v>
      </c>
      <c r="N26">
        <v>982</v>
      </c>
      <c r="O26">
        <v>949</v>
      </c>
    </row>
    <row r="27" spans="2:15" x14ac:dyDescent="0.3">
      <c r="F27" s="15"/>
      <c r="G27" s="15"/>
      <c r="L27" s="14"/>
    </row>
    <row r="28" spans="2:15" x14ac:dyDescent="0.3">
      <c r="B28" s="9" t="s">
        <v>25</v>
      </c>
      <c r="C28" s="33">
        <v>7151</v>
      </c>
      <c r="D28" s="33">
        <v>7162</v>
      </c>
      <c r="E28" s="34">
        <v>7364</v>
      </c>
      <c r="F28" s="34">
        <v>7232</v>
      </c>
      <c r="G28" s="33">
        <v>28909</v>
      </c>
      <c r="H28" s="33">
        <v>7342</v>
      </c>
      <c r="I28" s="33">
        <v>7207</v>
      </c>
      <c r="J28" s="33">
        <v>7400</v>
      </c>
      <c r="K28" s="35">
        <v>7630</v>
      </c>
      <c r="L28" s="33">
        <v>29579</v>
      </c>
      <c r="M28" s="33">
        <v>7577</v>
      </c>
      <c r="N28" s="33">
        <v>7782</v>
      </c>
      <c r="O28" s="33">
        <v>7860</v>
      </c>
    </row>
    <row r="29" spans="2:15" x14ac:dyDescent="0.3">
      <c r="F29" s="15"/>
      <c r="G29" s="15"/>
      <c r="L29" s="14"/>
    </row>
    <row r="30" spans="2:15" x14ac:dyDescent="0.3">
      <c r="B30" s="26" t="s">
        <v>26</v>
      </c>
      <c r="C30" s="11"/>
      <c r="D30" s="11"/>
      <c r="E30" s="11"/>
      <c r="F30" s="12"/>
      <c r="G30" s="12"/>
      <c r="H30" s="11"/>
      <c r="I30" s="11"/>
      <c r="J30" s="11"/>
      <c r="K30" s="11"/>
      <c r="L30" s="13"/>
      <c r="M30" s="11"/>
      <c r="N30" s="11"/>
      <c r="O30" s="11"/>
    </row>
    <row r="31" spans="2:15" x14ac:dyDescent="0.3">
      <c r="B31" s="3" t="s">
        <v>27</v>
      </c>
      <c r="C31" s="2">
        <v>4055</v>
      </c>
      <c r="D31" s="2">
        <v>4185</v>
      </c>
      <c r="E31" s="2">
        <v>4086</v>
      </c>
      <c r="F31" s="22">
        <v>4529</v>
      </c>
      <c r="G31" s="22">
        <v>16855</v>
      </c>
      <c r="H31" s="2">
        <v>4396</v>
      </c>
      <c r="I31" s="2">
        <v>4489</v>
      </c>
      <c r="J31" s="2">
        <v>4639</v>
      </c>
      <c r="K31" s="2">
        <v>4994</v>
      </c>
      <c r="L31" s="23">
        <v>18518</v>
      </c>
      <c r="M31" s="2">
        <v>4945</v>
      </c>
      <c r="N31" s="2">
        <v>5020</v>
      </c>
      <c r="O31" s="2">
        <v>5286</v>
      </c>
    </row>
    <row r="32" spans="2:15" x14ac:dyDescent="0.3">
      <c r="B32" s="8" t="s">
        <v>28</v>
      </c>
      <c r="C32" s="39">
        <v>4.2</v>
      </c>
      <c r="D32" s="39">
        <v>3.3</v>
      </c>
      <c r="E32" s="39">
        <v>3.4</v>
      </c>
      <c r="F32" s="40">
        <v>8.8000000000000007</v>
      </c>
      <c r="G32" s="40">
        <v>5</v>
      </c>
      <c r="H32" s="39">
        <v>8.4</v>
      </c>
      <c r="I32" s="39">
        <v>7.3</v>
      </c>
      <c r="J32" s="39">
        <v>13.6</v>
      </c>
      <c r="K32" s="39">
        <v>10.199999999999999</v>
      </c>
      <c r="L32" s="41">
        <v>9.9</v>
      </c>
      <c r="M32" s="39">
        <v>12.5</v>
      </c>
      <c r="N32" s="39">
        <v>11.8</v>
      </c>
      <c r="O32" s="39">
        <v>13.9</v>
      </c>
    </row>
    <row r="33" spans="2:15" x14ac:dyDescent="0.3">
      <c r="B33" s="3" t="s">
        <v>29</v>
      </c>
      <c r="C33" s="39">
        <v>36.200000000000003</v>
      </c>
      <c r="D33" s="39">
        <v>36.9</v>
      </c>
      <c r="E33" s="39">
        <v>35.700000000000003</v>
      </c>
      <c r="F33" s="40">
        <v>38.5</v>
      </c>
      <c r="G33" s="40">
        <v>36.799999999999997</v>
      </c>
      <c r="H33" s="39">
        <v>37.4</v>
      </c>
      <c r="I33" s="39">
        <v>38.4</v>
      </c>
      <c r="J33" s="39">
        <v>38.5</v>
      </c>
      <c r="K33" s="39">
        <v>39.6</v>
      </c>
      <c r="L33" s="41">
        <v>38.5</v>
      </c>
      <c r="M33" s="39">
        <v>39.5</v>
      </c>
      <c r="N33" s="39">
        <v>39.200000000000003</v>
      </c>
      <c r="O33" s="39">
        <v>40.200000000000003</v>
      </c>
    </row>
    <row r="34" spans="2:15" x14ac:dyDescent="0.3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8"/>
      <c r="M34" s="16"/>
      <c r="N34" s="16"/>
      <c r="O34" s="16"/>
    </row>
  </sheetData>
  <mergeCells count="3">
    <mergeCell ref="C2:G2"/>
    <mergeCell ref="H2:L2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1994-773A-46BC-B8AC-8A0F43C92EFB}">
  <dimension ref="C3:Q26"/>
  <sheetViews>
    <sheetView workbookViewId="0">
      <selection activeCell="D8" sqref="D8"/>
    </sheetView>
  </sheetViews>
  <sheetFormatPr defaultRowHeight="14.4" x14ac:dyDescent="0.3"/>
  <cols>
    <col min="3" max="3" width="46.88671875" bestFit="1" customWidth="1"/>
    <col min="4" max="16" width="11.44140625" bestFit="1" customWidth="1"/>
  </cols>
  <sheetData>
    <row r="3" spans="3:17" x14ac:dyDescent="0.3">
      <c r="D3" s="61">
        <v>2019</v>
      </c>
      <c r="E3" s="61"/>
      <c r="F3" s="61"/>
      <c r="G3" s="62"/>
      <c r="H3" s="61"/>
      <c r="I3" s="61">
        <v>2020</v>
      </c>
      <c r="J3" s="61"/>
      <c r="K3" s="61"/>
      <c r="L3" s="61"/>
      <c r="M3" s="61"/>
      <c r="N3" s="61">
        <v>2021</v>
      </c>
      <c r="O3" s="61"/>
      <c r="P3" s="61"/>
    </row>
    <row r="4" spans="3:17" x14ac:dyDescent="0.3">
      <c r="D4" s="10" t="s">
        <v>0</v>
      </c>
      <c r="E4" s="11" t="s">
        <v>1</v>
      </c>
      <c r="F4" s="11" t="s">
        <v>2</v>
      </c>
      <c r="G4" s="17" t="s">
        <v>3</v>
      </c>
      <c r="H4" s="12" t="s">
        <v>4</v>
      </c>
      <c r="I4" s="11" t="s">
        <v>0</v>
      </c>
      <c r="J4" s="11" t="s">
        <v>1</v>
      </c>
      <c r="K4" s="11" t="s">
        <v>2</v>
      </c>
      <c r="L4" s="11" t="s">
        <v>3</v>
      </c>
      <c r="M4" s="13" t="s">
        <v>4</v>
      </c>
      <c r="N4" s="11" t="s">
        <v>0</v>
      </c>
      <c r="O4" s="11" t="s">
        <v>1</v>
      </c>
      <c r="P4" s="12" t="s">
        <v>2</v>
      </c>
    </row>
    <row r="5" spans="3:17" x14ac:dyDescent="0.3">
      <c r="C5" s="16"/>
      <c r="D5" s="19"/>
      <c r="E5" s="19"/>
      <c r="F5" s="19"/>
      <c r="G5" s="20"/>
      <c r="H5" s="20"/>
      <c r="I5" s="19"/>
      <c r="J5" s="19"/>
      <c r="K5" s="19"/>
      <c r="L5" s="19"/>
      <c r="M5" s="21"/>
      <c r="N5" s="19"/>
      <c r="O5" s="19"/>
      <c r="P5" s="19"/>
    </row>
    <row r="6" spans="3:17" x14ac:dyDescent="0.3">
      <c r="C6" s="42" t="s">
        <v>5</v>
      </c>
      <c r="D6" s="24"/>
      <c r="E6" s="24"/>
      <c r="F6" s="24"/>
      <c r="G6" s="17"/>
      <c r="H6" s="17"/>
      <c r="I6" s="24"/>
      <c r="J6" s="24"/>
      <c r="K6" s="24"/>
      <c r="L6" s="24"/>
      <c r="M6" s="25"/>
      <c r="N6" s="24"/>
      <c r="O6" s="24"/>
      <c r="P6" s="24"/>
    </row>
    <row r="7" spans="3:17" x14ac:dyDescent="0.3">
      <c r="C7" s="3" t="s">
        <v>6</v>
      </c>
      <c r="D7" s="30">
        <v>4024</v>
      </c>
      <c r="E7" s="30">
        <v>4103</v>
      </c>
      <c r="F7" s="31">
        <v>4195</v>
      </c>
      <c r="G7" s="31">
        <v>4345</v>
      </c>
      <c r="H7" s="49">
        <v>16667</v>
      </c>
      <c r="I7" s="30">
        <v>4407</v>
      </c>
      <c r="J7" s="30">
        <v>4530</v>
      </c>
      <c r="K7" s="30">
        <v>4722</v>
      </c>
      <c r="L7" s="32">
        <v>4862</v>
      </c>
      <c r="M7" s="49">
        <v>18521</v>
      </c>
      <c r="N7" s="30">
        <v>5086</v>
      </c>
      <c r="O7" s="30">
        <v>5221</v>
      </c>
      <c r="P7" s="30">
        <v>5363</v>
      </c>
    </row>
    <row r="8" spans="3:17" x14ac:dyDescent="0.3">
      <c r="C8" s="3" t="s">
        <v>41</v>
      </c>
      <c r="D8" s="30">
        <f>(D7*1000000)/(D25*1000)</f>
        <v>78.312315117546319</v>
      </c>
      <c r="E8" s="30">
        <f t="shared" ref="E8:P8" si="0">(E7*1000000)/(E25*1000)</f>
        <v>79.486235688409309</v>
      </c>
      <c r="F8" s="30">
        <f t="shared" si="0"/>
        <v>80.766268771659611</v>
      </c>
      <c r="G8" s="30">
        <f t="shared" si="0"/>
        <v>83.31096368447291</v>
      </c>
      <c r="H8" s="30">
        <f t="shared" si="0"/>
        <v>319.57280362004832</v>
      </c>
      <c r="I8" s="30">
        <f t="shared" si="0"/>
        <v>84.074172994009686</v>
      </c>
      <c r="J8" s="30">
        <f t="shared" si="0"/>
        <v>85.935425124255417</v>
      </c>
      <c r="K8" s="30">
        <f t="shared" si="0"/>
        <v>89.057372411451851</v>
      </c>
      <c r="L8" s="30">
        <f t="shared" si="0"/>
        <v>91.219512195121951</v>
      </c>
      <c r="M8" s="30">
        <f t="shared" si="0"/>
        <v>347.48592870544093</v>
      </c>
      <c r="N8" s="30">
        <f t="shared" si="0"/>
        <v>94.902224212569038</v>
      </c>
      <c r="O8" s="30">
        <f t="shared" si="0"/>
        <v>96.893326404869725</v>
      </c>
      <c r="P8" s="30">
        <f t="shared" si="0"/>
        <v>99.036046683409666</v>
      </c>
    </row>
    <row r="9" spans="3:17" x14ac:dyDescent="0.3">
      <c r="G9" s="15"/>
      <c r="H9" s="50"/>
      <c r="M9" s="58"/>
    </row>
    <row r="10" spans="3:17" x14ac:dyDescent="0.3">
      <c r="C10" s="26" t="s">
        <v>21</v>
      </c>
      <c r="D10" s="11"/>
      <c r="E10" s="11"/>
      <c r="F10" s="11"/>
      <c r="G10" s="12"/>
      <c r="H10" s="51"/>
      <c r="I10" s="11"/>
      <c r="J10" s="11"/>
      <c r="K10" s="11"/>
      <c r="L10" s="11"/>
      <c r="M10" s="59"/>
      <c r="N10" s="11"/>
      <c r="O10" s="11"/>
      <c r="P10" s="11"/>
    </row>
    <row r="11" spans="3:17" x14ac:dyDescent="0.3">
      <c r="C11" s="3" t="s">
        <v>22</v>
      </c>
      <c r="D11">
        <v>561</v>
      </c>
      <c r="E11">
        <v>597</v>
      </c>
      <c r="F11">
        <v>612</v>
      </c>
      <c r="G11" s="15">
        <v>596</v>
      </c>
      <c r="H11" s="52">
        <v>2366</v>
      </c>
      <c r="I11">
        <v>551</v>
      </c>
      <c r="J11">
        <v>488</v>
      </c>
      <c r="K11">
        <v>612</v>
      </c>
      <c r="L11">
        <v>532</v>
      </c>
      <c r="M11" s="60">
        <v>2183</v>
      </c>
      <c r="N11">
        <v>600</v>
      </c>
      <c r="O11">
        <v>668</v>
      </c>
      <c r="P11">
        <v>634</v>
      </c>
    </row>
    <row r="12" spans="3:17" x14ac:dyDescent="0.3">
      <c r="C12" s="3" t="s">
        <v>23</v>
      </c>
      <c r="D12" s="1">
        <v>1822</v>
      </c>
      <c r="E12" s="1">
        <v>1767</v>
      </c>
      <c r="F12" s="1">
        <v>1894</v>
      </c>
      <c r="G12" s="28">
        <v>1794</v>
      </c>
      <c r="H12" s="52">
        <v>7277</v>
      </c>
      <c r="I12" s="1">
        <v>1848</v>
      </c>
      <c r="J12" s="1">
        <v>1848</v>
      </c>
      <c r="K12" s="1">
        <v>1902</v>
      </c>
      <c r="L12" s="1">
        <v>1874</v>
      </c>
      <c r="M12" s="60">
        <v>7472</v>
      </c>
      <c r="N12" s="1">
        <v>1804</v>
      </c>
      <c r="O12" s="1">
        <v>1827</v>
      </c>
      <c r="P12" s="1">
        <v>1899</v>
      </c>
    </row>
    <row r="13" spans="3:17" x14ac:dyDescent="0.3">
      <c r="C13" s="3" t="s">
        <v>14</v>
      </c>
      <c r="D13">
        <v>735</v>
      </c>
      <c r="E13">
        <v>768</v>
      </c>
      <c r="F13">
        <v>793</v>
      </c>
      <c r="G13" s="15">
        <v>748</v>
      </c>
      <c r="H13" s="52">
        <v>3044</v>
      </c>
      <c r="I13">
        <v>766</v>
      </c>
      <c r="J13">
        <v>719</v>
      </c>
      <c r="K13">
        <v>788</v>
      </c>
      <c r="L13">
        <v>758</v>
      </c>
      <c r="M13" s="60">
        <v>3031</v>
      </c>
      <c r="N13">
        <v>751</v>
      </c>
      <c r="O13">
        <v>741</v>
      </c>
      <c r="P13">
        <v>788</v>
      </c>
    </row>
    <row r="14" spans="3:17" x14ac:dyDescent="0.3">
      <c r="C14" s="3" t="s">
        <v>24</v>
      </c>
      <c r="D14">
        <v>908</v>
      </c>
      <c r="E14">
        <v>926</v>
      </c>
      <c r="F14">
        <v>938</v>
      </c>
      <c r="G14" s="15">
        <v>914</v>
      </c>
      <c r="H14" s="52">
        <v>3686</v>
      </c>
      <c r="I14">
        <v>911</v>
      </c>
      <c r="J14">
        <v>866</v>
      </c>
      <c r="K14">
        <v>915</v>
      </c>
      <c r="L14" s="1">
        <v>1035</v>
      </c>
      <c r="M14" s="60">
        <v>3727</v>
      </c>
      <c r="N14">
        <v>862</v>
      </c>
      <c r="O14">
        <v>982</v>
      </c>
      <c r="P14">
        <v>949</v>
      </c>
    </row>
    <row r="15" spans="3:17" x14ac:dyDescent="0.3">
      <c r="C15" s="3" t="s">
        <v>39</v>
      </c>
      <c r="D15" s="3">
        <f t="shared" ref="D15:P15" si="1">SUM(D13:D14,D11)</f>
        <v>2204</v>
      </c>
      <c r="E15" s="3">
        <f t="shared" si="1"/>
        <v>2291</v>
      </c>
      <c r="F15" s="3">
        <f t="shared" si="1"/>
        <v>2343</v>
      </c>
      <c r="G15" s="3">
        <f t="shared" si="1"/>
        <v>2258</v>
      </c>
      <c r="H15" s="3">
        <f t="shared" si="1"/>
        <v>9096</v>
      </c>
      <c r="I15" s="3">
        <f t="shared" si="1"/>
        <v>2228</v>
      </c>
      <c r="J15" s="3">
        <f t="shared" si="1"/>
        <v>2073</v>
      </c>
      <c r="K15" s="3">
        <f t="shared" si="1"/>
        <v>2315</v>
      </c>
      <c r="L15" s="3">
        <f t="shared" si="1"/>
        <v>2325</v>
      </c>
      <c r="M15" s="3">
        <f t="shared" si="1"/>
        <v>8941</v>
      </c>
      <c r="N15" s="3">
        <f t="shared" si="1"/>
        <v>2213</v>
      </c>
      <c r="O15" s="3">
        <f t="shared" si="1"/>
        <v>2391</v>
      </c>
      <c r="P15" s="3">
        <f t="shared" si="1"/>
        <v>2371</v>
      </c>
    </row>
    <row r="16" spans="3:17" x14ac:dyDescent="0.3">
      <c r="C16" s="3" t="s">
        <v>40</v>
      </c>
      <c r="D16" s="63">
        <f>D12/(D15+D12)</f>
        <v>0.4525583705911575</v>
      </c>
      <c r="E16" s="63">
        <f t="shared" ref="E16:Q16" si="2">E12/(E15+E12)</f>
        <v>0.43543617545588958</v>
      </c>
      <c r="F16" s="63">
        <f t="shared" si="2"/>
        <v>0.44701439697899459</v>
      </c>
      <c r="G16" s="63">
        <f t="shared" si="2"/>
        <v>0.44274432379072065</v>
      </c>
      <c r="H16" s="63">
        <f t="shared" si="2"/>
        <v>0.4444512306846638</v>
      </c>
      <c r="I16" s="63">
        <f t="shared" si="2"/>
        <v>0.45338567222767417</v>
      </c>
      <c r="J16" s="63">
        <f t="shared" si="2"/>
        <v>0.47130833970925784</v>
      </c>
      <c r="K16" s="63">
        <f t="shared" si="2"/>
        <v>0.45103153900877402</v>
      </c>
      <c r="L16" s="63">
        <f t="shared" si="2"/>
        <v>0.44629673731840913</v>
      </c>
      <c r="M16" s="63">
        <f t="shared" si="2"/>
        <v>0.45524888807652469</v>
      </c>
      <c r="N16" s="63">
        <f t="shared" si="2"/>
        <v>0.44909136171272096</v>
      </c>
      <c r="O16" s="63">
        <f t="shared" si="2"/>
        <v>0.43314366998577525</v>
      </c>
      <c r="P16" s="63">
        <f t="shared" si="2"/>
        <v>0.44473067915690867</v>
      </c>
      <c r="Q16" s="63"/>
    </row>
    <row r="17" spans="3:16" x14ac:dyDescent="0.3">
      <c r="C17" s="3"/>
      <c r="G17" s="15"/>
      <c r="H17" s="52"/>
      <c r="L17" s="1"/>
      <c r="M17" s="60"/>
    </row>
    <row r="18" spans="3:16" x14ac:dyDescent="0.3">
      <c r="C18" s="5" t="s">
        <v>38</v>
      </c>
      <c r="D18" s="47">
        <f>(D12*1000000)/(D25*1000)</f>
        <v>35.45850848513156</v>
      </c>
      <c r="E18" s="47">
        <f t="shared" ref="E18:P18" si="3">(E12*1000000)/(E25*1000)</f>
        <v>34.23158139444778</v>
      </c>
      <c r="F18" s="47">
        <f t="shared" si="3"/>
        <v>36.465152098575281</v>
      </c>
      <c r="G18" s="47">
        <f t="shared" si="3"/>
        <v>34.398128619089618</v>
      </c>
      <c r="H18" s="48">
        <f t="shared" si="3"/>
        <v>139.52908693484679</v>
      </c>
      <c r="I18" s="47">
        <f t="shared" si="3"/>
        <v>35.255065053989085</v>
      </c>
      <c r="J18" s="47">
        <f t="shared" si="3"/>
        <v>35.057100580490953</v>
      </c>
      <c r="K18" s="47">
        <f t="shared" si="3"/>
        <v>35.871902229263327</v>
      </c>
      <c r="L18" s="47">
        <f t="shared" si="3"/>
        <v>35.159474671669791</v>
      </c>
      <c r="M18" s="48">
        <f t="shared" si="3"/>
        <v>140.18761726078799</v>
      </c>
      <c r="N18" s="47">
        <f t="shared" si="3"/>
        <v>33.66174055829228</v>
      </c>
      <c r="O18" s="47">
        <f t="shared" si="3"/>
        <v>33.906168807067033</v>
      </c>
      <c r="P18" s="47">
        <f t="shared" si="3"/>
        <v>35.067956862165758</v>
      </c>
    </row>
    <row r="19" spans="3:16" x14ac:dyDescent="0.3">
      <c r="C19" s="5" t="s">
        <v>36</v>
      </c>
      <c r="D19" s="30">
        <f>SUM(D11:D14)</f>
        <v>4026</v>
      </c>
      <c r="E19" s="30">
        <f t="shared" ref="E19:P19" si="4">SUM(E11:E14)</f>
        <v>4058</v>
      </c>
      <c r="F19" s="30">
        <f t="shared" si="4"/>
        <v>4237</v>
      </c>
      <c r="G19" s="30">
        <f t="shared" si="4"/>
        <v>4052</v>
      </c>
      <c r="H19" s="53">
        <f t="shared" si="4"/>
        <v>16373</v>
      </c>
      <c r="I19" s="30">
        <f t="shared" si="4"/>
        <v>4076</v>
      </c>
      <c r="J19" s="30">
        <f t="shared" si="4"/>
        <v>3921</v>
      </c>
      <c r="K19" s="30">
        <f t="shared" si="4"/>
        <v>4217</v>
      </c>
      <c r="L19" s="30">
        <f t="shared" si="4"/>
        <v>4199</v>
      </c>
      <c r="M19" s="53">
        <f t="shared" si="4"/>
        <v>16413</v>
      </c>
      <c r="N19" s="30">
        <f t="shared" si="4"/>
        <v>4017</v>
      </c>
      <c r="O19" s="30">
        <f t="shared" si="4"/>
        <v>4218</v>
      </c>
      <c r="P19" s="30">
        <f t="shared" si="4"/>
        <v>4270</v>
      </c>
    </row>
    <row r="20" spans="3:16" x14ac:dyDescent="0.3">
      <c r="C20" s="26" t="s">
        <v>30</v>
      </c>
      <c r="D20" s="11"/>
      <c r="E20" s="11"/>
      <c r="F20" s="11"/>
      <c r="G20" s="12"/>
      <c r="H20" s="51"/>
      <c r="I20" s="11"/>
      <c r="J20" s="11"/>
      <c r="K20" s="11"/>
      <c r="L20" s="11"/>
      <c r="M20" s="59"/>
      <c r="N20" s="11"/>
      <c r="O20" s="11"/>
      <c r="P20" s="11"/>
    </row>
    <row r="21" spans="3:16" x14ac:dyDescent="0.3">
      <c r="C21" s="3" t="s">
        <v>9</v>
      </c>
      <c r="D21" s="1">
        <v>24023</v>
      </c>
      <c r="E21" s="1">
        <v>24244</v>
      </c>
      <c r="F21" s="1">
        <v>24595</v>
      </c>
      <c r="G21" s="1">
        <v>24908</v>
      </c>
      <c r="H21" s="54">
        <v>24908</v>
      </c>
      <c r="I21" s="1">
        <v>25471</v>
      </c>
      <c r="J21" s="1">
        <v>26313</v>
      </c>
      <c r="K21" s="1">
        <v>26807</v>
      </c>
      <c r="L21" s="1">
        <v>27023</v>
      </c>
      <c r="M21" s="54">
        <v>27023</v>
      </c>
      <c r="N21" s="1">
        <v>27357</v>
      </c>
      <c r="O21" s="1">
        <v>27722</v>
      </c>
      <c r="P21" s="1">
        <v>27965</v>
      </c>
    </row>
    <row r="22" spans="3:16" x14ac:dyDescent="0.3">
      <c r="C22" s="3" t="s">
        <v>31</v>
      </c>
      <c r="D22" s="1">
        <v>1664</v>
      </c>
      <c r="E22" s="1">
        <v>1701</v>
      </c>
      <c r="F22" s="1">
        <v>1730</v>
      </c>
      <c r="G22" s="1">
        <v>1756</v>
      </c>
      <c r="H22" s="54">
        <v>1756</v>
      </c>
      <c r="I22" s="1">
        <v>1775</v>
      </c>
      <c r="J22" s="1">
        <v>1783</v>
      </c>
      <c r="K22" s="1">
        <v>1826</v>
      </c>
      <c r="L22" s="1">
        <v>1856</v>
      </c>
      <c r="M22" s="54">
        <v>1856</v>
      </c>
      <c r="N22" s="1">
        <v>1877</v>
      </c>
      <c r="O22" s="1">
        <v>1912</v>
      </c>
      <c r="P22" s="1">
        <v>1934</v>
      </c>
    </row>
    <row r="23" spans="3:16" x14ac:dyDescent="0.3">
      <c r="C23" s="43" t="s">
        <v>32</v>
      </c>
      <c r="D23" s="44">
        <f>SUM(D21:D22)</f>
        <v>25687</v>
      </c>
      <c r="E23" s="44">
        <f t="shared" ref="E23:P23" si="5">SUM(E21:E22)</f>
        <v>25945</v>
      </c>
      <c r="F23" s="44">
        <f t="shared" si="5"/>
        <v>26325</v>
      </c>
      <c r="G23" s="44">
        <f t="shared" si="5"/>
        <v>26664</v>
      </c>
      <c r="H23" s="55">
        <f t="shared" si="5"/>
        <v>26664</v>
      </c>
      <c r="I23" s="44">
        <f t="shared" si="5"/>
        <v>27246</v>
      </c>
      <c r="J23" s="44">
        <f t="shared" si="5"/>
        <v>28096</v>
      </c>
      <c r="K23" s="44">
        <f t="shared" si="5"/>
        <v>28633</v>
      </c>
      <c r="L23" s="44">
        <f t="shared" si="5"/>
        <v>28879</v>
      </c>
      <c r="M23" s="55">
        <f t="shared" si="5"/>
        <v>28879</v>
      </c>
      <c r="N23" s="44">
        <f t="shared" si="5"/>
        <v>29234</v>
      </c>
      <c r="O23" s="44">
        <f t="shared" si="5"/>
        <v>29634</v>
      </c>
      <c r="P23" s="44">
        <f t="shared" si="5"/>
        <v>29899</v>
      </c>
    </row>
    <row r="24" spans="3:16" x14ac:dyDescent="0.3">
      <c r="C24" s="9"/>
      <c r="H24" s="56"/>
      <c r="M24" s="56"/>
    </row>
    <row r="25" spans="3:16" x14ac:dyDescent="0.3">
      <c r="C25" s="3" t="s">
        <v>33</v>
      </c>
      <c r="D25" s="1">
        <v>51384</v>
      </c>
      <c r="E25" s="1">
        <v>51619</v>
      </c>
      <c r="F25" s="1">
        <v>51940</v>
      </c>
      <c r="G25" s="1">
        <v>52154</v>
      </c>
      <c r="H25" s="54">
        <v>52154</v>
      </c>
      <c r="I25" s="1">
        <v>52418</v>
      </c>
      <c r="J25" s="1">
        <v>52714</v>
      </c>
      <c r="K25" s="1">
        <v>53022</v>
      </c>
      <c r="L25" s="1">
        <v>53300</v>
      </c>
      <c r="M25" s="54">
        <v>53300</v>
      </c>
      <c r="N25" s="1">
        <v>53592</v>
      </c>
      <c r="O25" s="1">
        <v>53884</v>
      </c>
      <c r="P25" s="1">
        <v>54152</v>
      </c>
    </row>
    <row r="26" spans="3:16" x14ac:dyDescent="0.3">
      <c r="C26" s="6" t="s">
        <v>34</v>
      </c>
      <c r="D26" s="45">
        <f>D23/D25</f>
        <v>0.49990269344543048</v>
      </c>
      <c r="E26" s="45">
        <f t="shared" ref="E26:P26" si="6">E23/E25</f>
        <v>0.50262500242158892</v>
      </c>
      <c r="F26" s="45">
        <f t="shared" si="6"/>
        <v>0.50683480939545633</v>
      </c>
      <c r="G26" s="45">
        <f t="shared" si="6"/>
        <v>0.5112551290409173</v>
      </c>
      <c r="H26" s="57">
        <f t="shared" si="6"/>
        <v>0.5112551290409173</v>
      </c>
      <c r="I26" s="45">
        <f t="shared" si="6"/>
        <v>0.51978328055248202</v>
      </c>
      <c r="J26" s="45">
        <f t="shared" si="6"/>
        <v>0.53298933869560272</v>
      </c>
      <c r="K26" s="45">
        <f t="shared" si="6"/>
        <v>0.54002112330730645</v>
      </c>
      <c r="L26" s="45">
        <f t="shared" si="6"/>
        <v>0.54181988742964349</v>
      </c>
      <c r="M26" s="57">
        <f t="shared" si="6"/>
        <v>0.54181988742964349</v>
      </c>
      <c r="N26" s="45">
        <f t="shared" si="6"/>
        <v>0.54549186445738174</v>
      </c>
      <c r="O26" s="45">
        <f t="shared" si="6"/>
        <v>0.54995917155370799</v>
      </c>
      <c r="P26" s="45">
        <f t="shared" si="6"/>
        <v>0.55213103855813261</v>
      </c>
    </row>
  </sheetData>
  <mergeCells count="3">
    <mergeCell ref="D3:H3"/>
    <mergeCell ref="I3:M3"/>
    <mergeCell ref="N3:P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2A7B-CEAB-4635-92D8-CD0539CB92D6}">
  <dimension ref="B3:O9"/>
  <sheetViews>
    <sheetView tabSelected="1" workbookViewId="0">
      <selection activeCell="G10" sqref="G10"/>
    </sheetView>
  </sheetViews>
  <sheetFormatPr defaultRowHeight="14.4" x14ac:dyDescent="0.3"/>
  <cols>
    <col min="2" max="2" width="32.44140625" bestFit="1" customWidth="1"/>
    <col min="3" max="6" width="10.21875" bestFit="1" customWidth="1"/>
    <col min="7" max="7" width="11.21875" bestFit="1" customWidth="1"/>
    <col min="8" max="11" width="10.21875" bestFit="1" customWidth="1"/>
    <col min="12" max="12" width="11.21875" bestFit="1" customWidth="1"/>
    <col min="13" max="15" width="10.21875" bestFit="1" customWidth="1"/>
  </cols>
  <sheetData>
    <row r="3" spans="2:15" x14ac:dyDescent="0.3">
      <c r="C3" s="61">
        <v>2019</v>
      </c>
      <c r="D3" s="61"/>
      <c r="E3" s="61"/>
      <c r="F3" s="62"/>
      <c r="G3" s="61"/>
      <c r="H3" s="61">
        <v>2020</v>
      </c>
      <c r="I3" s="61"/>
      <c r="J3" s="61"/>
      <c r="K3" s="61"/>
      <c r="L3" s="61"/>
      <c r="M3" s="61">
        <v>2021</v>
      </c>
      <c r="N3" s="61"/>
      <c r="O3" s="61"/>
    </row>
    <row r="4" spans="2:15" x14ac:dyDescent="0.3">
      <c r="C4" s="10" t="s">
        <v>0</v>
      </c>
      <c r="D4" s="11" t="s">
        <v>1</v>
      </c>
      <c r="E4" s="11" t="s">
        <v>2</v>
      </c>
      <c r="F4" s="17" t="s">
        <v>3</v>
      </c>
      <c r="G4" s="12" t="s">
        <v>4</v>
      </c>
      <c r="H4" s="11" t="s">
        <v>0</v>
      </c>
      <c r="I4" s="11" t="s">
        <v>1</v>
      </c>
      <c r="J4" s="11" t="s">
        <v>2</v>
      </c>
      <c r="K4" s="11" t="s">
        <v>3</v>
      </c>
      <c r="L4" s="13" t="s">
        <v>4</v>
      </c>
      <c r="M4" s="11" t="s">
        <v>0</v>
      </c>
      <c r="N4" s="11" t="s">
        <v>1</v>
      </c>
      <c r="O4" s="12" t="s">
        <v>2</v>
      </c>
    </row>
    <row r="5" spans="2:15" ht="3" customHeight="1" x14ac:dyDescent="0.3">
      <c r="B5" s="16"/>
      <c r="C5" s="19"/>
      <c r="D5" s="19"/>
      <c r="E5" s="19"/>
      <c r="F5" s="20"/>
      <c r="G5" s="20"/>
      <c r="H5" s="19"/>
      <c r="I5" s="19"/>
      <c r="J5" s="19"/>
      <c r="K5" s="19"/>
      <c r="L5" s="21"/>
      <c r="M5" s="19"/>
      <c r="N5" s="19"/>
      <c r="O5" s="19"/>
    </row>
    <row r="6" spans="2:15" x14ac:dyDescent="0.3">
      <c r="B6" s="5" t="s">
        <v>35</v>
      </c>
      <c r="C6" s="46">
        <f>Adjusted_Trending_Schedule!D26</f>
        <v>0.49990269344543048</v>
      </c>
      <c r="D6" s="46">
        <f>Adjusted_Trending_Schedule!E26</f>
        <v>0.50262500242158892</v>
      </c>
      <c r="E6" s="46">
        <f>Adjusted_Trending_Schedule!F26</f>
        <v>0.50683480939545633</v>
      </c>
      <c r="F6" s="46">
        <f>Adjusted_Trending_Schedule!G26</f>
        <v>0.5112551290409173</v>
      </c>
      <c r="G6" s="46">
        <f>Adjusted_Trending_Schedule!H26</f>
        <v>0.5112551290409173</v>
      </c>
      <c r="H6" s="46">
        <f>Adjusted_Trending_Schedule!I26</f>
        <v>0.51978328055248202</v>
      </c>
      <c r="I6" s="46">
        <f>Adjusted_Trending_Schedule!J26</f>
        <v>0.53298933869560272</v>
      </c>
      <c r="J6" s="46">
        <f>Adjusted_Trending_Schedule!K26</f>
        <v>0.54002112330730645</v>
      </c>
      <c r="K6" s="46">
        <f>Adjusted_Trending_Schedule!L26</f>
        <v>0.54181988742964349</v>
      </c>
      <c r="L6" s="46">
        <f>Adjusted_Trending_Schedule!M26</f>
        <v>0.54181988742964349</v>
      </c>
      <c r="M6" s="46">
        <f>Adjusted_Trending_Schedule!N26</f>
        <v>0.54549186445738174</v>
      </c>
      <c r="N6" s="46">
        <f>Adjusted_Trending_Schedule!O26</f>
        <v>0.54995917155370799</v>
      </c>
      <c r="O6" s="46">
        <f>Adjusted_Trending_Schedule!P26</f>
        <v>0.55213103855813261</v>
      </c>
    </row>
    <row r="7" spans="2:15" x14ac:dyDescent="0.3">
      <c r="B7" s="6" t="s">
        <v>42</v>
      </c>
      <c r="C7" s="30">
        <f>Adjusted_Trending_Schedule!D8</f>
        <v>78.312315117546319</v>
      </c>
      <c r="D7" s="30">
        <f>Adjusted_Trending_Schedule!E8</f>
        <v>79.486235688409309</v>
      </c>
      <c r="E7" s="30">
        <f>Adjusted_Trending_Schedule!F8</f>
        <v>80.766268771659611</v>
      </c>
      <c r="F7" s="30">
        <f>Adjusted_Trending_Schedule!G8</f>
        <v>83.31096368447291</v>
      </c>
      <c r="G7" s="30">
        <f>Adjusted_Trending_Schedule!H8</f>
        <v>319.57280362004832</v>
      </c>
      <c r="H7" s="30">
        <f>Adjusted_Trending_Schedule!I8</f>
        <v>84.074172994009686</v>
      </c>
      <c r="I7" s="30">
        <f>Adjusted_Trending_Schedule!J8</f>
        <v>85.935425124255417</v>
      </c>
      <c r="J7" s="30">
        <f>Adjusted_Trending_Schedule!K8</f>
        <v>89.057372411451851</v>
      </c>
      <c r="K7" s="30">
        <f>Adjusted_Trending_Schedule!L8</f>
        <v>91.219512195121951</v>
      </c>
      <c r="L7" s="30">
        <f>Adjusted_Trending_Schedule!M8</f>
        <v>347.48592870544093</v>
      </c>
      <c r="M7" s="30">
        <f>Adjusted_Trending_Schedule!N8</f>
        <v>94.902224212569038</v>
      </c>
      <c r="N7" s="30">
        <f>Adjusted_Trending_Schedule!O8</f>
        <v>96.893326404869725</v>
      </c>
      <c r="O7" s="30">
        <f>Adjusted_Trending_Schedule!P8</f>
        <v>99.036046683409666</v>
      </c>
    </row>
    <row r="8" spans="2:15" x14ac:dyDescent="0.3">
      <c r="B8" s="6" t="s">
        <v>37</v>
      </c>
      <c r="C8" s="30">
        <f>Adjusted_Trending_Schedule!D18</f>
        <v>35.45850848513156</v>
      </c>
      <c r="D8" s="30">
        <f>Adjusted_Trending_Schedule!E18</f>
        <v>34.23158139444778</v>
      </c>
      <c r="E8" s="30">
        <f>Adjusted_Trending_Schedule!F18</f>
        <v>36.465152098575281</v>
      </c>
      <c r="F8" s="30">
        <f>Adjusted_Trending_Schedule!G18</f>
        <v>34.398128619089618</v>
      </c>
      <c r="G8" s="30">
        <f>Adjusted_Trending_Schedule!H18</f>
        <v>139.52908693484679</v>
      </c>
      <c r="H8" s="30">
        <f>Adjusted_Trending_Schedule!I18</f>
        <v>35.255065053989085</v>
      </c>
      <c r="I8" s="30">
        <f>Adjusted_Trending_Schedule!J18</f>
        <v>35.057100580490953</v>
      </c>
      <c r="J8" s="30">
        <f>Adjusted_Trending_Schedule!K18</f>
        <v>35.871902229263327</v>
      </c>
      <c r="K8" s="30">
        <f>Adjusted_Trending_Schedule!L18</f>
        <v>35.159474671669791</v>
      </c>
      <c r="L8" s="30">
        <f>Adjusted_Trending_Schedule!M18</f>
        <v>140.18761726078799</v>
      </c>
      <c r="M8" s="30">
        <f>Adjusted_Trending_Schedule!N18</f>
        <v>33.66174055829228</v>
      </c>
      <c r="N8" s="30">
        <f>Adjusted_Trending_Schedule!O18</f>
        <v>33.906168807067033</v>
      </c>
      <c r="O8" s="30">
        <f>Adjusted_Trending_Schedule!P18</f>
        <v>35.067956862165758</v>
      </c>
    </row>
    <row r="9" spans="2:15" x14ac:dyDescent="0.3">
      <c r="B9" s="6" t="s">
        <v>43</v>
      </c>
      <c r="C9" s="30">
        <f>C8*(1/0.45)-C8</f>
        <v>43.338177037383019</v>
      </c>
      <c r="D9" s="30">
        <f t="shared" ref="D9:O9" si="0">D8*(1/0.45)-D8</f>
        <v>41.838599482102843</v>
      </c>
      <c r="E9" s="30">
        <f t="shared" si="0"/>
        <v>44.568519231592013</v>
      </c>
      <c r="F9" s="30">
        <f t="shared" si="0"/>
        <v>42.042157201109532</v>
      </c>
      <c r="G9" s="30">
        <f t="shared" si="0"/>
        <v>170.53555069814607</v>
      </c>
      <c r="H9" s="30">
        <f t="shared" si="0"/>
        <v>43.089523954875546</v>
      </c>
      <c r="I9" s="30">
        <f t="shared" si="0"/>
        <v>42.84756737615561</v>
      </c>
      <c r="J9" s="30">
        <f t="shared" si="0"/>
        <v>43.843436057988512</v>
      </c>
      <c r="K9" s="30">
        <f t="shared" si="0"/>
        <v>42.972691265374188</v>
      </c>
      <c r="L9" s="30">
        <f t="shared" si="0"/>
        <v>171.34042109651864</v>
      </c>
      <c r="M9" s="30">
        <f t="shared" si="0"/>
        <v>41.142127349023895</v>
      </c>
      <c r="N9" s="30">
        <f t="shared" si="0"/>
        <v>41.440872986415272</v>
      </c>
      <c r="O9" s="30">
        <f t="shared" si="0"/>
        <v>42.860836164869269</v>
      </c>
    </row>
  </sheetData>
  <mergeCells count="3">
    <mergeCell ref="C3:G3"/>
    <mergeCell ref="H3:L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Adjusted_Trending_Schedule</vt:lpstr>
      <vt:lpstr>Profit_Model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2021-12-11T02:34:24Z</dcterms:created>
  <dcterms:modified xsi:type="dcterms:W3CDTF">2021-12-11T05:54:06Z</dcterms:modified>
</cp:coreProperties>
</file>